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0.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I:\My Drive\Ulung\backup download 20260525\"/>
    </mc:Choice>
  </mc:AlternateContent>
  <xr:revisionPtr revIDLastSave="0" documentId="13_ncr:1_{9E746E49-5CA6-4154-A15C-3DEE3B08AB9F}" xr6:coauthVersionLast="47" xr6:coauthVersionMax="47" xr10:uidLastSave="{00000000-0000-0000-0000-000000000000}"/>
  <bookViews>
    <workbookView xWindow="28680" yWindow="-75" windowWidth="29040" windowHeight="15720" firstSheet="29" activeTab="18" xr2:uid="{CA6AFAEE-E497-4A89-A499-A4B6EAE4345F}"/>
  </bookViews>
  <sheets>
    <sheet name="DIF-Rasch-GLP" sheetId="43" r:id="rId1"/>
    <sheet name="DIF-Rasch-LQO" sheetId="61" r:id="rId2"/>
    <sheet name="DIF-Rasch-FMO" sheetId="60" r:id="rId3"/>
    <sheet name="DIF-Rasch-PSP" sheetId="59" r:id="rId4"/>
    <sheet name="DIF-Rasch-DLD" sheetId="58" r:id="rId5"/>
    <sheet name="DIF-Rasch-LDT" sheetId="57" r:id="rId6"/>
    <sheet name="DIF-Rasch-LHC" sheetId="56" r:id="rId7"/>
    <sheet name="DIF-Rasch-LML" sheetId="55" r:id="rId8"/>
    <sheet name="DIF-Rasch-CLO" sheetId="54" r:id="rId9"/>
    <sheet name="DIF-Rasch-EMS" sheetId="53" r:id="rId10"/>
    <sheet name="DIF-Rasch-ESG" sheetId="52" r:id="rId11"/>
    <sheet name="DIF-Rasch-SBO" sheetId="51" r:id="rId12"/>
    <sheet name="DIF-Rasch-RAO" sheetId="50" r:id="rId13"/>
    <sheet name="DIF-Rasch-RDO" sheetId="49" r:id="rId14"/>
    <sheet name="DIF-Rasch-QAO" sheetId="48" r:id="rId15"/>
    <sheet name="DIF-Rasch-QCA" sheetId="47" r:id="rId16"/>
    <sheet name="DIF-Rasch-QMS" sheetId="46" r:id="rId17"/>
    <sheet name="DIF-Rasch-LOP" sheetId="45" r:id="rId18"/>
    <sheet name="Sheet1" sheetId="62" r:id="rId19"/>
    <sheet name="DIF-Rasch-K3L" sheetId="44" r:id="rId20"/>
    <sheet name="GLP" sheetId="35" r:id="rId21"/>
    <sheet name="K3L" sheetId="36" r:id="rId22"/>
    <sheet name="LOP" sheetId="37" r:id="rId23"/>
    <sheet name="QMS" sheetId="38" r:id="rId24"/>
    <sheet name="QCA" sheetId="39" r:id="rId25"/>
    <sheet name="QAO" sheetId="40" r:id="rId26"/>
    <sheet name="RDO" sheetId="41" r:id="rId27"/>
    <sheet name="RAO" sheetId="28" r:id="rId28"/>
    <sheet name="SBO" sheetId="29" r:id="rId29"/>
    <sheet name="ESG" sheetId="30" r:id="rId30"/>
    <sheet name="EMS" sheetId="31" r:id="rId31"/>
    <sheet name="CLO" sheetId="32" r:id="rId32"/>
    <sheet name="LML" sheetId="1" r:id="rId33"/>
    <sheet name="LHC" sheetId="14" r:id="rId34"/>
    <sheet name="LDT" sheetId="11" r:id="rId35"/>
    <sheet name="DLD" sheetId="15" r:id="rId36"/>
    <sheet name="PSP" sheetId="7" r:id="rId37"/>
    <sheet name="FMO" sheetId="8" r:id="rId38"/>
    <sheet name="LQO" sheetId="9" r:id="rId39"/>
    <sheet name="P_Target" sheetId="13" r:id="rId40"/>
    <sheet name="Asesi" sheetId="42" r:id="rId41"/>
  </sheets>
  <definedNames>
    <definedName name="_xlnm._FilterDatabase" localSheetId="40" hidden="1">Asesi!$A$1:$I$147</definedName>
    <definedName name="_xlnm.Print_Area" localSheetId="31">CLO!$A$1:$AE$113</definedName>
    <definedName name="_xlnm.Print_Area" localSheetId="35">DLD!$A$1:$AE$113</definedName>
    <definedName name="_xlnm.Print_Area" localSheetId="30">EMS!$A$1:$AE$113</definedName>
    <definedName name="_xlnm.Print_Area" localSheetId="29">ESG!$A$1:$AE$113</definedName>
    <definedName name="_xlnm.Print_Area" localSheetId="20">GLP!$A$1:$AE$113</definedName>
    <definedName name="_xlnm.Print_Area" localSheetId="21">K3L!$A$1:$AE$113</definedName>
    <definedName name="_xlnm.Print_Area" localSheetId="34">LDT!$A$1:$AE$113</definedName>
    <definedName name="_xlnm.Print_Area" localSheetId="33">LHC!$A$1:$AE$113</definedName>
    <definedName name="_xlnm.Print_Area" localSheetId="32">LML!$A$1:$AE$113</definedName>
    <definedName name="_xlnm.Print_Area" localSheetId="22">LOP!$A$1:$AE$113</definedName>
    <definedName name="_xlnm.Print_Area" localSheetId="36">PSP!$A$1:$AE$113</definedName>
    <definedName name="_xlnm.Print_Area" localSheetId="24">QCA!$A$1:$AE$113</definedName>
    <definedName name="_xlnm.Print_Area" localSheetId="23">QMS!$A$1:$AE$113</definedName>
    <definedName name="_xlnm.Print_Area" localSheetId="27">RAO!$A$1:$AE$113</definedName>
    <definedName name="_xlnm.Print_Area" localSheetId="28">SBO!$A$1:$AE$113</definedName>
    <definedName name="solver_adj" localSheetId="35" hidden="1">DLD!$B$5:$I$104</definedName>
    <definedName name="solver_adj" localSheetId="30" hidden="1">EMS!$B$5:$I$104</definedName>
    <definedName name="solver_adj" localSheetId="29" hidden="1">ESG!$B$5:$I$104</definedName>
    <definedName name="solver_adj" localSheetId="37" hidden="1">FMO!$B$5:$I$104</definedName>
    <definedName name="solver_adj" localSheetId="34" hidden="1">LDT!$B$5:$I$104</definedName>
    <definedName name="solver_adj" localSheetId="22" hidden="1">LOP!$B$5:$I$104</definedName>
    <definedName name="solver_adj" localSheetId="38" hidden="1">LQO!$B$5:$I$104</definedName>
    <definedName name="solver_adj" localSheetId="25" hidden="1">QAO!$B$5:$I$104</definedName>
    <definedName name="solver_adj" localSheetId="23" hidden="1">QMS!$B$5:$I$104</definedName>
    <definedName name="solver_adj" localSheetId="26" hidden="1">RDO!$B$5:$I$104</definedName>
    <definedName name="solver_cvg" localSheetId="35" hidden="1">0.0001</definedName>
    <definedName name="solver_cvg" localSheetId="30" hidden="1">0.0001</definedName>
    <definedName name="solver_cvg" localSheetId="29" hidden="1">0.0001</definedName>
    <definedName name="solver_cvg" localSheetId="37" hidden="1">0.0001</definedName>
    <definedName name="solver_cvg" localSheetId="34" hidden="1">0.0001</definedName>
    <definedName name="solver_cvg" localSheetId="22" hidden="1">0.0001</definedName>
    <definedName name="solver_cvg" localSheetId="38" hidden="1">0.0001</definedName>
    <definedName name="solver_cvg" localSheetId="25" hidden="1">0.0001</definedName>
    <definedName name="solver_cvg" localSheetId="23" hidden="1">0.0001</definedName>
    <definedName name="solver_cvg" localSheetId="26" hidden="1">0.0001</definedName>
    <definedName name="solver_drv" localSheetId="35" hidden="1">1</definedName>
    <definedName name="solver_drv" localSheetId="30" hidden="1">1</definedName>
    <definedName name="solver_drv" localSheetId="29" hidden="1">1</definedName>
    <definedName name="solver_drv" localSheetId="37" hidden="1">1</definedName>
    <definedName name="solver_drv" localSheetId="34" hidden="1">1</definedName>
    <definedName name="solver_drv" localSheetId="22" hidden="1">1</definedName>
    <definedName name="solver_drv" localSheetId="38" hidden="1">1</definedName>
    <definedName name="solver_drv" localSheetId="25" hidden="1">1</definedName>
    <definedName name="solver_drv" localSheetId="23" hidden="1">1</definedName>
    <definedName name="solver_drv" localSheetId="26" hidden="1">1</definedName>
    <definedName name="solver_eng" localSheetId="35" hidden="1">2</definedName>
    <definedName name="solver_eng" localSheetId="30" hidden="1">2</definedName>
    <definedName name="solver_eng" localSheetId="29" hidden="1">2</definedName>
    <definedName name="solver_eng" localSheetId="37" hidden="1">2</definedName>
    <definedName name="solver_eng" localSheetId="34" hidden="1">2</definedName>
    <definedName name="solver_eng" localSheetId="22" hidden="1">2</definedName>
    <definedName name="solver_eng" localSheetId="38" hidden="1">2</definedName>
    <definedName name="solver_eng" localSheetId="25" hidden="1">2</definedName>
    <definedName name="solver_eng" localSheetId="23" hidden="1">2</definedName>
    <definedName name="solver_eng" localSheetId="26" hidden="1">2</definedName>
    <definedName name="solver_est" localSheetId="35" hidden="1">1</definedName>
    <definedName name="solver_est" localSheetId="30" hidden="1">1</definedName>
    <definedName name="solver_est" localSheetId="29" hidden="1">1</definedName>
    <definedName name="solver_est" localSheetId="37" hidden="1">1</definedName>
    <definedName name="solver_est" localSheetId="34" hidden="1">1</definedName>
    <definedName name="solver_est" localSheetId="22" hidden="1">1</definedName>
    <definedName name="solver_est" localSheetId="38" hidden="1">1</definedName>
    <definedName name="solver_est" localSheetId="25" hidden="1">1</definedName>
    <definedName name="solver_est" localSheetId="23" hidden="1">1</definedName>
    <definedName name="solver_est" localSheetId="26" hidden="1">1</definedName>
    <definedName name="solver_itr" localSheetId="35" hidden="1">2147483647</definedName>
    <definedName name="solver_itr" localSheetId="30" hidden="1">2147483647</definedName>
    <definedName name="solver_itr" localSheetId="29" hidden="1">2147483647</definedName>
    <definedName name="solver_itr" localSheetId="37" hidden="1">2147483647</definedName>
    <definedName name="solver_itr" localSheetId="34" hidden="1">2147483647</definedName>
    <definedName name="solver_itr" localSheetId="22" hidden="1">2147483647</definedName>
    <definedName name="solver_itr" localSheetId="38" hidden="1">2147483647</definedName>
    <definedName name="solver_itr" localSheetId="25" hidden="1">2147483647</definedName>
    <definedName name="solver_itr" localSheetId="23" hidden="1">2147483647</definedName>
    <definedName name="solver_itr" localSheetId="26" hidden="1">2147483647</definedName>
    <definedName name="solver_lhs1" localSheetId="35" hidden="1">DLD!$B$105:$E$105</definedName>
    <definedName name="solver_lhs1" localSheetId="30" hidden="1">EMS!$B$105:$E$105</definedName>
    <definedName name="solver_lhs1" localSheetId="29" hidden="1">ESG!$B$105:$E$105</definedName>
    <definedName name="solver_lhs1" localSheetId="37" hidden="1">FMO!$B$105:$E$105</definedName>
    <definedName name="solver_lhs1" localSheetId="34" hidden="1">LDT!$B$105:$E$105</definedName>
    <definedName name="solver_lhs1" localSheetId="22" hidden="1">LOP!$B$105:$E$105</definedName>
    <definedName name="solver_lhs1" localSheetId="38" hidden="1">LQO!$B$105:$E$105</definedName>
    <definedName name="solver_lhs1" localSheetId="25" hidden="1">QAO!$B$105:$E$105</definedName>
    <definedName name="solver_lhs1" localSheetId="23" hidden="1">QMS!$B$105:$E$105</definedName>
    <definedName name="solver_lhs1" localSheetId="26" hidden="1">RDO!$B$105:$E$105</definedName>
    <definedName name="solver_lhs2" localSheetId="35" hidden="1">DLD!$B$5:$I$104</definedName>
    <definedName name="solver_lhs2" localSheetId="30" hidden="1">EMS!$B$5:$I$104</definedName>
    <definedName name="solver_lhs2" localSheetId="29" hidden="1">ESG!$B$5:$I$104</definedName>
    <definedName name="solver_lhs2" localSheetId="37" hidden="1">FMO!$B$5:$I$104</definedName>
    <definedName name="solver_lhs2" localSheetId="34" hidden="1">LDT!$B$5:$I$104</definedName>
    <definedName name="solver_lhs2" localSheetId="22" hidden="1">LOP!$B$5:$I$104</definedName>
    <definedName name="solver_lhs2" localSheetId="38" hidden="1">LQO!$B$5:$I$104</definedName>
    <definedName name="solver_lhs2" localSheetId="25" hidden="1">QAO!$B$5:$I$104</definedName>
    <definedName name="solver_lhs2" localSheetId="23" hidden="1">QMS!$B$5:$I$104</definedName>
    <definedName name="solver_lhs2" localSheetId="26" hidden="1">RDO!$B$5:$I$104</definedName>
    <definedName name="solver_lhs3" localSheetId="35" hidden="1">DLD!$F$105:$I$105</definedName>
    <definedName name="solver_lhs3" localSheetId="30" hidden="1">EMS!$F$105:$I$105</definedName>
    <definedName name="solver_lhs3" localSheetId="29" hidden="1">ESG!$F$105:$I$105</definedName>
    <definedName name="solver_lhs3" localSheetId="37" hidden="1">FMO!$F$105:$I$105</definedName>
    <definedName name="solver_lhs3" localSheetId="34" hidden="1">LDT!$F$105:$I$105</definedName>
    <definedName name="solver_lhs3" localSheetId="22" hidden="1">LOP!$F$105:$I$105</definedName>
    <definedName name="solver_lhs3" localSheetId="38" hidden="1">LQO!$F$105:$I$105</definedName>
    <definedName name="solver_lhs3" localSheetId="25" hidden="1">QAO!$F$105:$I$105</definedName>
    <definedName name="solver_lhs3" localSheetId="23" hidden="1">QMS!$F$105:$I$105</definedName>
    <definedName name="solver_lhs3" localSheetId="26" hidden="1">RDO!$F$105:$I$105</definedName>
    <definedName name="solver_lhs4" localSheetId="35" hidden="1">DLD!$J$105</definedName>
    <definedName name="solver_lhs4" localSheetId="30" hidden="1">EMS!$J$105</definedName>
    <definedName name="solver_lhs4" localSheetId="29" hidden="1">ESG!$J$105</definedName>
    <definedName name="solver_lhs4" localSheetId="37" hidden="1">FMO!$J$105</definedName>
    <definedName name="solver_lhs4" localSheetId="34" hidden="1">LDT!$J$105</definedName>
    <definedName name="solver_lhs4" localSheetId="22" hidden="1">LOP!$J$105</definedName>
    <definedName name="solver_lhs4" localSheetId="38" hidden="1">LQO!$J$105</definedName>
    <definedName name="solver_lhs4" localSheetId="25" hidden="1">QAO!$J$105</definedName>
    <definedName name="solver_lhs4" localSheetId="23" hidden="1">QMS!$J$105</definedName>
    <definedName name="solver_lhs4" localSheetId="26" hidden="1">RDO!$J$105</definedName>
    <definedName name="solver_lhs5" localSheetId="35" hidden="1">DLD!$J$5:$J$104</definedName>
    <definedName name="solver_lhs5" localSheetId="30" hidden="1">EMS!$J$5:$J$104</definedName>
    <definedName name="solver_lhs5" localSheetId="29" hidden="1">ESG!$J$5:$J$104</definedName>
    <definedName name="solver_lhs5" localSheetId="37" hidden="1">FMO!$J$5:$J$104</definedName>
    <definedName name="solver_lhs5" localSheetId="34" hidden="1">LDT!$J$5:$J$104</definedName>
    <definedName name="solver_lhs5" localSheetId="22" hidden="1">LOP!$J$5:$J$104</definedName>
    <definedName name="solver_lhs5" localSheetId="38" hidden="1">LQO!$J$5:$J$104</definedName>
    <definedName name="solver_lhs5" localSheetId="25" hidden="1">QAO!$J$5:$J$104</definedName>
    <definedName name="solver_lhs5" localSheetId="23" hidden="1">QMS!$J$5:$J$104</definedName>
    <definedName name="solver_lhs5" localSheetId="26" hidden="1">RDO!$J$5:$J$104</definedName>
    <definedName name="solver_lhs6" localSheetId="35" hidden="1">DLD!$N$5:$N$104</definedName>
    <definedName name="solver_lhs6" localSheetId="30" hidden="1">EMS!$N$5:$N$104</definedName>
    <definedName name="solver_lhs6" localSheetId="29" hidden="1">ESG!$N$5:$N$104</definedName>
    <definedName name="solver_lhs6" localSheetId="37" hidden="1">FMO!$N$5:$N$104</definedName>
    <definedName name="solver_lhs6" localSheetId="34" hidden="1">LDT!$N$5:$N$104</definedName>
    <definedName name="solver_lhs6" localSheetId="22" hidden="1">LOP!$N$5:$N$104</definedName>
    <definedName name="solver_lhs6" localSheetId="38" hidden="1">LQO!$N$5:$N$104</definedName>
    <definedName name="solver_lhs6" localSheetId="25" hidden="1">QAO!$N$5:$N$104</definedName>
    <definedName name="solver_lhs6" localSheetId="23" hidden="1">QMS!$N$5:$N$104</definedName>
    <definedName name="solver_lhs6" localSheetId="26" hidden="1">RDO!$N$5:$N$104</definedName>
    <definedName name="solver_mip" localSheetId="35" hidden="1">2147483647</definedName>
    <definedName name="solver_mip" localSheetId="30" hidden="1">2147483647</definedName>
    <definedName name="solver_mip" localSheetId="29" hidden="1">2147483647</definedName>
    <definedName name="solver_mip" localSheetId="37" hidden="1">2147483647</definedName>
    <definedName name="solver_mip" localSheetId="34" hidden="1">2147483647</definedName>
    <definedName name="solver_mip" localSheetId="22" hidden="1">2147483647</definedName>
    <definedName name="solver_mip" localSheetId="38" hidden="1">2147483647</definedName>
    <definedName name="solver_mip" localSheetId="25" hidden="1">2147483647</definedName>
    <definedName name="solver_mip" localSheetId="23" hidden="1">2147483647</definedName>
    <definedName name="solver_mip" localSheetId="26" hidden="1">2147483647</definedName>
    <definedName name="solver_mni" localSheetId="35" hidden="1">30</definedName>
    <definedName name="solver_mni" localSheetId="30" hidden="1">30</definedName>
    <definedName name="solver_mni" localSheetId="29" hidden="1">30</definedName>
    <definedName name="solver_mni" localSheetId="37" hidden="1">30</definedName>
    <definedName name="solver_mni" localSheetId="34" hidden="1">30</definedName>
    <definedName name="solver_mni" localSheetId="22" hidden="1">30</definedName>
    <definedName name="solver_mni" localSheetId="38" hidden="1">30</definedName>
    <definedName name="solver_mni" localSheetId="25" hidden="1">30</definedName>
    <definedName name="solver_mni" localSheetId="23" hidden="1">30</definedName>
    <definedName name="solver_mni" localSheetId="26" hidden="1">30</definedName>
    <definedName name="solver_mrt" localSheetId="35" hidden="1">0.075</definedName>
    <definedName name="solver_mrt" localSheetId="30" hidden="1">0.075</definedName>
    <definedName name="solver_mrt" localSheetId="29" hidden="1">0.075</definedName>
    <definedName name="solver_mrt" localSheetId="37" hidden="1">0.075</definedName>
    <definedName name="solver_mrt" localSheetId="34" hidden="1">0.075</definedName>
    <definedName name="solver_mrt" localSheetId="22" hidden="1">0.075</definedName>
    <definedName name="solver_mrt" localSheetId="38" hidden="1">0.075</definedName>
    <definedName name="solver_mrt" localSheetId="25" hidden="1">0.075</definedName>
    <definedName name="solver_mrt" localSheetId="23" hidden="1">0.075</definedName>
    <definedName name="solver_mrt" localSheetId="26" hidden="1">0.075</definedName>
    <definedName name="solver_msl" localSheetId="35" hidden="1">2</definedName>
    <definedName name="solver_msl" localSheetId="30" hidden="1">2</definedName>
    <definedName name="solver_msl" localSheetId="29" hidden="1">2</definedName>
    <definedName name="solver_msl" localSheetId="37" hidden="1">2</definedName>
    <definedName name="solver_msl" localSheetId="34" hidden="1">2</definedName>
    <definedName name="solver_msl" localSheetId="22" hidden="1">2</definedName>
    <definedName name="solver_msl" localSheetId="38" hidden="1">2</definedName>
    <definedName name="solver_msl" localSheetId="25" hidden="1">2</definedName>
    <definedName name="solver_msl" localSheetId="23" hidden="1">2</definedName>
    <definedName name="solver_msl" localSheetId="26" hidden="1">2</definedName>
    <definedName name="solver_neg" localSheetId="35" hidden="1">1</definedName>
    <definedName name="solver_neg" localSheetId="30" hidden="1">1</definedName>
    <definedName name="solver_neg" localSheetId="29" hidden="1">1</definedName>
    <definedName name="solver_neg" localSheetId="37" hidden="1">1</definedName>
    <definedName name="solver_neg" localSheetId="34" hidden="1">1</definedName>
    <definedName name="solver_neg" localSheetId="22" hidden="1">1</definedName>
    <definedName name="solver_neg" localSheetId="38" hidden="1">1</definedName>
    <definedName name="solver_neg" localSheetId="25" hidden="1">1</definedName>
    <definedName name="solver_neg" localSheetId="23" hidden="1">1</definedName>
    <definedName name="solver_neg" localSheetId="26" hidden="1">1</definedName>
    <definedName name="solver_nod" localSheetId="35" hidden="1">2147483647</definedName>
    <definedName name="solver_nod" localSheetId="30" hidden="1">2147483647</definedName>
    <definedName name="solver_nod" localSheetId="29" hidden="1">2147483647</definedName>
    <definedName name="solver_nod" localSheetId="37" hidden="1">2147483647</definedName>
    <definedName name="solver_nod" localSheetId="34" hidden="1">2147483647</definedName>
    <definedName name="solver_nod" localSheetId="22" hidden="1">2147483647</definedName>
    <definedName name="solver_nod" localSheetId="38" hidden="1">2147483647</definedName>
    <definedName name="solver_nod" localSheetId="25" hidden="1">2147483647</definedName>
    <definedName name="solver_nod" localSheetId="23" hidden="1">2147483647</definedName>
    <definedName name="solver_nod" localSheetId="26" hidden="1">2147483647</definedName>
    <definedName name="solver_num" localSheetId="35" hidden="1">3</definedName>
    <definedName name="solver_num" localSheetId="30" hidden="1">3</definedName>
    <definedName name="solver_num" localSheetId="29" hidden="1">3</definedName>
    <definedName name="solver_num" localSheetId="37" hidden="1">3</definedName>
    <definedName name="solver_num" localSheetId="34" hidden="1">3</definedName>
    <definedName name="solver_num" localSheetId="22" hidden="1">3</definedName>
    <definedName name="solver_num" localSheetId="38" hidden="1">3</definedName>
    <definedName name="solver_num" localSheetId="25" hidden="1">3</definedName>
    <definedName name="solver_num" localSheetId="23" hidden="1">3</definedName>
    <definedName name="solver_num" localSheetId="26" hidden="1">3</definedName>
    <definedName name="solver_nwt" localSheetId="35" hidden="1">1</definedName>
    <definedName name="solver_nwt" localSheetId="30" hidden="1">1</definedName>
    <definedName name="solver_nwt" localSheetId="29" hidden="1">1</definedName>
    <definedName name="solver_nwt" localSheetId="37" hidden="1">1</definedName>
    <definedName name="solver_nwt" localSheetId="34" hidden="1">1</definedName>
    <definedName name="solver_nwt" localSheetId="22" hidden="1">1</definedName>
    <definedName name="solver_nwt" localSheetId="38" hidden="1">1</definedName>
    <definedName name="solver_nwt" localSheetId="25" hidden="1">1</definedName>
    <definedName name="solver_nwt" localSheetId="23" hidden="1">1</definedName>
    <definedName name="solver_nwt" localSheetId="26" hidden="1">1</definedName>
    <definedName name="solver_opt" localSheetId="35" hidden="1">DLD!#REF!</definedName>
    <definedName name="solver_opt" localSheetId="30" hidden="1">EMS!#REF!</definedName>
    <definedName name="solver_opt" localSheetId="29" hidden="1">ESG!#REF!</definedName>
    <definedName name="solver_opt" localSheetId="37" hidden="1">FMO!$P$105</definedName>
    <definedName name="solver_opt" localSheetId="34" hidden="1">LDT!#REF!</definedName>
    <definedName name="solver_opt" localSheetId="22" hidden="1">LOP!#REF!</definedName>
    <definedName name="solver_opt" localSheetId="38" hidden="1">LQO!#REF!</definedName>
    <definedName name="solver_opt" localSheetId="25" hidden="1">QAO!$P$105</definedName>
    <definedName name="solver_opt" localSheetId="23" hidden="1">QMS!#REF!</definedName>
    <definedName name="solver_opt" localSheetId="26" hidden="1">RDO!#REF!</definedName>
    <definedName name="solver_pre" localSheetId="35" hidden="1">0.000001</definedName>
    <definedName name="solver_pre" localSheetId="30" hidden="1">0.000001</definedName>
    <definedName name="solver_pre" localSheetId="29" hidden="1">0.000001</definedName>
    <definedName name="solver_pre" localSheetId="37" hidden="1">0.000001</definedName>
    <definedName name="solver_pre" localSheetId="34" hidden="1">0.000001</definedName>
    <definedName name="solver_pre" localSheetId="22" hidden="1">0.000001</definedName>
    <definedName name="solver_pre" localSheetId="38" hidden="1">0.000001</definedName>
    <definedName name="solver_pre" localSheetId="25" hidden="1">0.000001</definedName>
    <definedName name="solver_pre" localSheetId="23" hidden="1">0.000001</definedName>
    <definedName name="solver_pre" localSheetId="26" hidden="1">0.000001</definedName>
    <definedName name="solver_rbv" localSheetId="35" hidden="1">1</definedName>
    <definedName name="solver_rbv" localSheetId="30" hidden="1">1</definedName>
    <definedName name="solver_rbv" localSheetId="29" hidden="1">1</definedName>
    <definedName name="solver_rbv" localSheetId="37" hidden="1">1</definedName>
    <definedName name="solver_rbv" localSheetId="34" hidden="1">1</definedName>
    <definedName name="solver_rbv" localSheetId="22" hidden="1">1</definedName>
    <definedName name="solver_rbv" localSheetId="38" hidden="1">1</definedName>
    <definedName name="solver_rbv" localSheetId="25" hidden="1">1</definedName>
    <definedName name="solver_rbv" localSheetId="23" hidden="1">1</definedName>
    <definedName name="solver_rbv" localSheetId="26" hidden="1">1</definedName>
    <definedName name="solver_rel1" localSheetId="35" hidden="1">1</definedName>
    <definedName name="solver_rel1" localSheetId="30" hidden="1">1</definedName>
    <definedName name="solver_rel1" localSheetId="29" hidden="1">1</definedName>
    <definedName name="solver_rel1" localSheetId="37" hidden="1">1</definedName>
    <definedName name="solver_rel1" localSheetId="34" hidden="1">1</definedName>
    <definedName name="solver_rel1" localSheetId="22" hidden="1">1</definedName>
    <definedName name="solver_rel1" localSheetId="38" hidden="1">1</definedName>
    <definedName name="solver_rel1" localSheetId="25" hidden="1">1</definedName>
    <definedName name="solver_rel1" localSheetId="23" hidden="1">1</definedName>
    <definedName name="solver_rel1" localSheetId="26" hidden="1">1</definedName>
    <definedName name="solver_rel2" localSheetId="35" hidden="1">5</definedName>
    <definedName name="solver_rel2" localSheetId="30" hidden="1">5</definedName>
    <definedName name="solver_rel2" localSheetId="29" hidden="1">5</definedName>
    <definedName name="solver_rel2" localSheetId="37" hidden="1">5</definedName>
    <definedName name="solver_rel2" localSheetId="34" hidden="1">5</definedName>
    <definedName name="solver_rel2" localSheetId="22" hidden="1">5</definedName>
    <definedName name="solver_rel2" localSheetId="38" hidden="1">5</definedName>
    <definedName name="solver_rel2" localSheetId="25" hidden="1">5</definedName>
    <definedName name="solver_rel2" localSheetId="23" hidden="1">5</definedName>
    <definedName name="solver_rel2" localSheetId="26" hidden="1">5</definedName>
    <definedName name="solver_rel3" localSheetId="35" hidden="1">3</definedName>
    <definedName name="solver_rel3" localSheetId="30" hidden="1">3</definedName>
    <definedName name="solver_rel3" localSheetId="29" hidden="1">3</definedName>
    <definedName name="solver_rel3" localSheetId="37" hidden="1">3</definedName>
    <definedName name="solver_rel3" localSheetId="34" hidden="1">3</definedName>
    <definedName name="solver_rel3" localSheetId="22" hidden="1">3</definedName>
    <definedName name="solver_rel3" localSheetId="38" hidden="1">3</definedName>
    <definedName name="solver_rel3" localSheetId="25" hidden="1">3</definedName>
    <definedName name="solver_rel3" localSheetId="23" hidden="1">3</definedName>
    <definedName name="solver_rel3" localSheetId="26" hidden="1">3</definedName>
    <definedName name="solver_rel4" localSheetId="35" hidden="1">3</definedName>
    <definedName name="solver_rel4" localSheetId="30" hidden="1">3</definedName>
    <definedName name="solver_rel4" localSheetId="29" hidden="1">3</definedName>
    <definedName name="solver_rel4" localSheetId="37" hidden="1">3</definedName>
    <definedName name="solver_rel4" localSheetId="34" hidden="1">3</definedName>
    <definedName name="solver_rel4" localSheetId="22" hidden="1">3</definedName>
    <definedName name="solver_rel4" localSheetId="38" hidden="1">3</definedName>
    <definedName name="solver_rel4" localSheetId="25" hidden="1">3</definedName>
    <definedName name="solver_rel4" localSheetId="23" hidden="1">3</definedName>
    <definedName name="solver_rel4" localSheetId="26" hidden="1">3</definedName>
    <definedName name="solver_rel5" localSheetId="35" hidden="1">5</definedName>
    <definedName name="solver_rel5" localSheetId="30" hidden="1">5</definedName>
    <definedName name="solver_rel5" localSheetId="29" hidden="1">5</definedName>
    <definedName name="solver_rel5" localSheetId="37" hidden="1">5</definedName>
    <definedName name="solver_rel5" localSheetId="34" hidden="1">5</definedName>
    <definedName name="solver_rel5" localSheetId="22" hidden="1">5</definedName>
    <definedName name="solver_rel5" localSheetId="38" hidden="1">5</definedName>
    <definedName name="solver_rel5" localSheetId="25" hidden="1">5</definedName>
    <definedName name="solver_rel5" localSheetId="23" hidden="1">5</definedName>
    <definedName name="solver_rel5" localSheetId="26" hidden="1">5</definedName>
    <definedName name="solver_rel6" localSheetId="35" hidden="1">3</definedName>
    <definedName name="solver_rel6" localSheetId="30" hidden="1">3</definedName>
    <definedName name="solver_rel6" localSheetId="29" hidden="1">3</definedName>
    <definedName name="solver_rel6" localSheetId="37" hidden="1">3</definedName>
    <definedName name="solver_rel6" localSheetId="34" hidden="1">3</definedName>
    <definedName name="solver_rel6" localSheetId="22" hidden="1">3</definedName>
    <definedName name="solver_rel6" localSheetId="38" hidden="1">3</definedName>
    <definedName name="solver_rel6" localSheetId="25" hidden="1">3</definedName>
    <definedName name="solver_rel6" localSheetId="23" hidden="1">3</definedName>
    <definedName name="solver_rel6" localSheetId="26" hidden="1">3</definedName>
    <definedName name="solver_rhs1" localSheetId="35" hidden="1">65</definedName>
    <definedName name="solver_rhs1" localSheetId="30" hidden="1">65</definedName>
    <definedName name="solver_rhs1" localSheetId="29" hidden="1">65</definedName>
    <definedName name="solver_rhs1" localSheetId="37" hidden="1">65</definedName>
    <definedName name="solver_rhs1" localSheetId="34" hidden="1">65</definedName>
    <definedName name="solver_rhs1" localSheetId="22" hidden="1">65</definedName>
    <definedName name="solver_rhs1" localSheetId="38" hidden="1">65</definedName>
    <definedName name="solver_rhs1" localSheetId="25" hidden="1">65</definedName>
    <definedName name="solver_rhs1" localSheetId="23" hidden="1">65</definedName>
    <definedName name="solver_rhs1" localSheetId="26" hidden="1">65</definedName>
    <definedName name="solver_rhs2" localSheetId="35" hidden="1">"binary"</definedName>
    <definedName name="solver_rhs2" localSheetId="30" hidden="1">"binary"</definedName>
    <definedName name="solver_rhs2" localSheetId="29" hidden="1">"binary"</definedName>
    <definedName name="solver_rhs2" localSheetId="37" hidden="1">"binary"</definedName>
    <definedName name="solver_rhs2" localSheetId="34" hidden="1">"binary"</definedName>
    <definedName name="solver_rhs2" localSheetId="22" hidden="1">"binary"</definedName>
    <definedName name="solver_rhs2" localSheetId="38" hidden="1">"binary"</definedName>
    <definedName name="solver_rhs2" localSheetId="25" hidden="1">"binary"</definedName>
    <definedName name="solver_rhs2" localSheetId="23" hidden="1">"binary"</definedName>
    <definedName name="solver_rhs2" localSheetId="26" hidden="1">"binary"</definedName>
    <definedName name="solver_rhs3" localSheetId="35" hidden="1">83</definedName>
    <definedName name="solver_rhs3" localSheetId="30" hidden="1">83</definedName>
    <definedName name="solver_rhs3" localSheetId="29" hidden="1">83</definedName>
    <definedName name="solver_rhs3" localSheetId="37" hidden="1">83</definedName>
    <definedName name="solver_rhs3" localSheetId="34" hidden="1">83</definedName>
    <definedName name="solver_rhs3" localSheetId="22" hidden="1">83</definedName>
    <definedName name="solver_rhs3" localSheetId="38" hidden="1">83</definedName>
    <definedName name="solver_rhs3" localSheetId="25" hidden="1">83</definedName>
    <definedName name="solver_rhs3" localSheetId="23" hidden="1">83</definedName>
    <definedName name="solver_rhs3" localSheetId="26" hidden="1">83</definedName>
    <definedName name="solver_rhs4" localSheetId="35" hidden="1">85</definedName>
    <definedName name="solver_rhs4" localSheetId="30" hidden="1">85</definedName>
    <definedName name="solver_rhs4" localSheetId="29" hidden="1">85</definedName>
    <definedName name="solver_rhs4" localSheetId="37" hidden="1">85</definedName>
    <definedName name="solver_rhs4" localSheetId="34" hidden="1">85</definedName>
    <definedName name="solver_rhs4" localSheetId="22" hidden="1">85</definedName>
    <definedName name="solver_rhs4" localSheetId="38" hidden="1">85</definedName>
    <definedName name="solver_rhs4" localSheetId="25" hidden="1">85</definedName>
    <definedName name="solver_rhs4" localSheetId="23" hidden="1">85</definedName>
    <definedName name="solver_rhs4" localSheetId="26" hidden="1">85</definedName>
    <definedName name="solver_rhs5" localSheetId="35" hidden="1">"binary"</definedName>
    <definedName name="solver_rhs5" localSheetId="30" hidden="1">"binary"</definedName>
    <definedName name="solver_rhs5" localSheetId="29" hidden="1">"binary"</definedName>
    <definedName name="solver_rhs5" localSheetId="37" hidden="1">"binary"</definedName>
    <definedName name="solver_rhs5" localSheetId="34" hidden="1">"binary"</definedName>
    <definedName name="solver_rhs5" localSheetId="22" hidden="1">"binary"</definedName>
    <definedName name="solver_rhs5" localSheetId="38" hidden="1">"binary"</definedName>
    <definedName name="solver_rhs5" localSheetId="25" hidden="1">"binary"</definedName>
    <definedName name="solver_rhs5" localSheetId="23" hidden="1">"binary"</definedName>
    <definedName name="solver_rhs5" localSheetId="26" hidden="1">"binary"</definedName>
    <definedName name="solver_rhs6" localSheetId="35" hidden="1">0.5</definedName>
    <definedName name="solver_rhs6" localSheetId="30" hidden="1">0.5</definedName>
    <definedName name="solver_rhs6" localSheetId="29" hidden="1">0.5</definedName>
    <definedName name="solver_rhs6" localSheetId="37" hidden="1">0.5</definedName>
    <definedName name="solver_rhs6" localSheetId="34" hidden="1">0.5</definedName>
    <definedName name="solver_rhs6" localSheetId="22" hidden="1">0.5</definedName>
    <definedName name="solver_rhs6" localSheetId="38" hidden="1">0.5</definedName>
    <definedName name="solver_rhs6" localSheetId="25" hidden="1">0.5</definedName>
    <definedName name="solver_rhs6" localSheetId="23" hidden="1">0.5</definedName>
    <definedName name="solver_rhs6" localSheetId="26" hidden="1">0.5</definedName>
    <definedName name="solver_rlx" localSheetId="35" hidden="1">2</definedName>
    <definedName name="solver_rlx" localSheetId="30" hidden="1">2</definedName>
    <definedName name="solver_rlx" localSheetId="29" hidden="1">2</definedName>
    <definedName name="solver_rlx" localSheetId="37" hidden="1">2</definedName>
    <definedName name="solver_rlx" localSheetId="34" hidden="1">2</definedName>
    <definedName name="solver_rlx" localSheetId="22" hidden="1">2</definedName>
    <definedName name="solver_rlx" localSheetId="38" hidden="1">2</definedName>
    <definedName name="solver_rlx" localSheetId="25" hidden="1">2</definedName>
    <definedName name="solver_rlx" localSheetId="23" hidden="1">2</definedName>
    <definedName name="solver_rlx" localSheetId="26" hidden="1">2</definedName>
    <definedName name="solver_rsd" localSheetId="35" hidden="1">0</definedName>
    <definedName name="solver_rsd" localSheetId="30" hidden="1">0</definedName>
    <definedName name="solver_rsd" localSheetId="29" hidden="1">0</definedName>
    <definedName name="solver_rsd" localSheetId="37" hidden="1">0</definedName>
    <definedName name="solver_rsd" localSheetId="34" hidden="1">0</definedName>
    <definedName name="solver_rsd" localSheetId="22" hidden="1">0</definedName>
    <definedName name="solver_rsd" localSheetId="38" hidden="1">0</definedName>
    <definedName name="solver_rsd" localSheetId="25" hidden="1">0</definedName>
    <definedName name="solver_rsd" localSheetId="23" hidden="1">0</definedName>
    <definedName name="solver_rsd" localSheetId="26" hidden="1">0</definedName>
    <definedName name="solver_scl" localSheetId="35" hidden="1">1</definedName>
    <definedName name="solver_scl" localSheetId="30" hidden="1">1</definedName>
    <definedName name="solver_scl" localSheetId="29" hidden="1">1</definedName>
    <definedName name="solver_scl" localSheetId="37" hidden="1">1</definedName>
    <definedName name="solver_scl" localSheetId="34" hidden="1">1</definedName>
    <definedName name="solver_scl" localSheetId="22" hidden="1">1</definedName>
    <definedName name="solver_scl" localSheetId="38" hidden="1">1</definedName>
    <definedName name="solver_scl" localSheetId="25" hidden="1">1</definedName>
    <definedName name="solver_scl" localSheetId="23" hidden="1">1</definedName>
    <definedName name="solver_scl" localSheetId="26" hidden="1">1</definedName>
    <definedName name="solver_sho" localSheetId="35" hidden="1">2</definedName>
    <definedName name="solver_sho" localSheetId="30" hidden="1">2</definedName>
    <definedName name="solver_sho" localSheetId="29" hidden="1">2</definedName>
    <definedName name="solver_sho" localSheetId="37" hidden="1">2</definedName>
    <definedName name="solver_sho" localSheetId="34" hidden="1">2</definedName>
    <definedName name="solver_sho" localSheetId="22" hidden="1">2</definedName>
    <definedName name="solver_sho" localSheetId="38" hidden="1">2</definedName>
    <definedName name="solver_sho" localSheetId="25" hidden="1">2</definedName>
    <definedName name="solver_sho" localSheetId="23" hidden="1">2</definedName>
    <definedName name="solver_sho" localSheetId="26" hidden="1">2</definedName>
    <definedName name="solver_ssz" localSheetId="35" hidden="1">100</definedName>
    <definedName name="solver_ssz" localSheetId="30" hidden="1">100</definedName>
    <definedName name="solver_ssz" localSheetId="29" hidden="1">100</definedName>
    <definedName name="solver_ssz" localSheetId="37" hidden="1">100</definedName>
    <definedName name="solver_ssz" localSheetId="34" hidden="1">100</definedName>
    <definedName name="solver_ssz" localSheetId="22" hidden="1">100</definedName>
    <definedName name="solver_ssz" localSheetId="38" hidden="1">100</definedName>
    <definedName name="solver_ssz" localSheetId="25" hidden="1">100</definedName>
    <definedName name="solver_ssz" localSheetId="23" hidden="1">100</definedName>
    <definedName name="solver_ssz" localSheetId="26" hidden="1">100</definedName>
    <definedName name="solver_tim" localSheetId="35" hidden="1">2147483647</definedName>
    <definedName name="solver_tim" localSheetId="30" hidden="1">2147483647</definedName>
    <definedName name="solver_tim" localSheetId="29" hidden="1">2147483647</definedName>
    <definedName name="solver_tim" localSheetId="37" hidden="1">2147483647</definedName>
    <definedName name="solver_tim" localSheetId="34" hidden="1">2147483647</definedName>
    <definedName name="solver_tim" localSheetId="22" hidden="1">2147483647</definedName>
    <definedName name="solver_tim" localSheetId="38" hidden="1">2147483647</definedName>
    <definedName name="solver_tim" localSheetId="25" hidden="1">2147483647</definedName>
    <definedName name="solver_tim" localSheetId="23" hidden="1">2147483647</definedName>
    <definedName name="solver_tim" localSheetId="26" hidden="1">2147483647</definedName>
    <definedName name="solver_tol" localSheetId="35" hidden="1">0.01</definedName>
    <definedName name="solver_tol" localSheetId="30" hidden="1">0.01</definedName>
    <definedName name="solver_tol" localSheetId="29" hidden="1">0.01</definedName>
    <definedName name="solver_tol" localSheetId="37" hidden="1">0.01</definedName>
    <definedName name="solver_tol" localSheetId="34" hidden="1">0.01</definedName>
    <definedName name="solver_tol" localSheetId="22" hidden="1">0.01</definedName>
    <definedName name="solver_tol" localSheetId="38" hidden="1">0.01</definedName>
    <definedName name="solver_tol" localSheetId="25" hidden="1">0.01</definedName>
    <definedName name="solver_tol" localSheetId="23" hidden="1">0.01</definedName>
    <definedName name="solver_tol" localSheetId="26" hidden="1">0.01</definedName>
    <definedName name="solver_typ" localSheetId="35" hidden="1">1</definedName>
    <definedName name="solver_typ" localSheetId="30" hidden="1">1</definedName>
    <definedName name="solver_typ" localSheetId="29" hidden="1">1</definedName>
    <definedName name="solver_typ" localSheetId="37" hidden="1">3</definedName>
    <definedName name="solver_typ" localSheetId="34" hidden="1">1</definedName>
    <definedName name="solver_typ" localSheetId="22" hidden="1">1</definedName>
    <definedName name="solver_typ" localSheetId="38" hidden="1">1</definedName>
    <definedName name="solver_typ" localSheetId="25" hidden="1">3</definedName>
    <definedName name="solver_typ" localSheetId="23" hidden="1">1</definedName>
    <definedName name="solver_typ" localSheetId="26" hidden="1">1</definedName>
    <definedName name="solver_val" localSheetId="35" hidden="1">100</definedName>
    <definedName name="solver_val" localSheetId="30" hidden="1">100</definedName>
    <definedName name="solver_val" localSheetId="29" hidden="1">100</definedName>
    <definedName name="solver_val" localSheetId="37" hidden="1">100</definedName>
    <definedName name="solver_val" localSheetId="34" hidden="1">100</definedName>
    <definedName name="solver_val" localSheetId="22" hidden="1">100</definedName>
    <definedName name="solver_val" localSheetId="38" hidden="1">100</definedName>
    <definedName name="solver_val" localSheetId="25" hidden="1">100</definedName>
    <definedName name="solver_val" localSheetId="23" hidden="1">100</definedName>
    <definedName name="solver_val" localSheetId="26" hidden="1">100</definedName>
    <definedName name="solver_ver" localSheetId="35" hidden="1">3</definedName>
    <definedName name="solver_ver" localSheetId="30" hidden="1">3</definedName>
    <definedName name="solver_ver" localSheetId="29" hidden="1">3</definedName>
    <definedName name="solver_ver" localSheetId="37" hidden="1">3</definedName>
    <definedName name="solver_ver" localSheetId="34" hidden="1">3</definedName>
    <definedName name="solver_ver" localSheetId="22" hidden="1">3</definedName>
    <definedName name="solver_ver" localSheetId="38" hidden="1">3</definedName>
    <definedName name="solver_ver" localSheetId="25" hidden="1">3</definedName>
    <definedName name="solver_ver" localSheetId="23" hidden="1">3</definedName>
    <definedName name="solver_ver" localSheetId="26"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05" i="61" l="1"/>
  <c r="B105" i="61"/>
  <c r="C105" i="61"/>
  <c r="D105" i="61"/>
  <c r="E105" i="61"/>
  <c r="F105" i="61"/>
  <c r="G105" i="61"/>
  <c r="H105" i="61"/>
  <c r="I105" i="61"/>
  <c r="J105" i="61"/>
  <c r="K105" i="61"/>
  <c r="A106" i="61"/>
  <c r="B106" i="61"/>
  <c r="C106" i="61"/>
  <c r="D106" i="61"/>
  <c r="E106" i="61"/>
  <c r="F106" i="61"/>
  <c r="G106" i="61"/>
  <c r="H106" i="61"/>
  <c r="I106" i="61"/>
  <c r="J106" i="61"/>
  <c r="K106" i="61"/>
  <c r="A107" i="61"/>
  <c r="B107" i="61"/>
  <c r="C107" i="61"/>
  <c r="D107" i="61"/>
  <c r="E107" i="61"/>
  <c r="F107" i="61"/>
  <c r="G107" i="61"/>
  <c r="H107" i="61"/>
  <c r="I107" i="61"/>
  <c r="J107" i="61"/>
  <c r="K107" i="61"/>
  <c r="A108" i="61"/>
  <c r="B108" i="61"/>
  <c r="C108" i="61"/>
  <c r="D108" i="61"/>
  <c r="E108" i="61"/>
  <c r="F108" i="61"/>
  <c r="G108" i="61"/>
  <c r="H108" i="61"/>
  <c r="I108" i="61"/>
  <c r="J108" i="61"/>
  <c r="K108" i="61"/>
  <c r="A109" i="61"/>
  <c r="B109" i="61"/>
  <c r="C109" i="61"/>
  <c r="D109" i="61"/>
  <c r="E109" i="61"/>
  <c r="F109" i="61"/>
  <c r="G109" i="61"/>
  <c r="H109" i="61"/>
  <c r="I109" i="61"/>
  <c r="J109" i="61"/>
  <c r="K109" i="61"/>
  <c r="A110" i="61"/>
  <c r="B110" i="61"/>
  <c r="C110" i="61"/>
  <c r="D110" i="61"/>
  <c r="E110" i="61"/>
  <c r="F110" i="61"/>
  <c r="G110" i="61"/>
  <c r="H110" i="61"/>
  <c r="I110" i="61"/>
  <c r="J110" i="61"/>
  <c r="K110" i="61"/>
  <c r="A53" i="61"/>
  <c r="B53" i="61"/>
  <c r="C53" i="61"/>
  <c r="D53" i="61"/>
  <c r="E53" i="61"/>
  <c r="F53" i="61"/>
  <c r="G53" i="61"/>
  <c r="H53" i="61"/>
  <c r="I53" i="61"/>
  <c r="J53" i="61"/>
  <c r="K53" i="61"/>
  <c r="A54" i="61"/>
  <c r="B54" i="61"/>
  <c r="C54" i="61"/>
  <c r="D54" i="61"/>
  <c r="E54" i="61"/>
  <c r="F54" i="61"/>
  <c r="G54" i="61"/>
  <c r="H54" i="61"/>
  <c r="I54" i="61"/>
  <c r="J54" i="61"/>
  <c r="K54" i="61"/>
  <c r="A55" i="61"/>
  <c r="B55" i="61"/>
  <c r="C55" i="61"/>
  <c r="D55" i="61"/>
  <c r="E55" i="61"/>
  <c r="F55" i="61"/>
  <c r="G55" i="61"/>
  <c r="H55" i="61"/>
  <c r="I55" i="61"/>
  <c r="J55" i="61"/>
  <c r="K55" i="61"/>
  <c r="A56" i="61"/>
  <c r="B56" i="61"/>
  <c r="C56" i="61"/>
  <c r="D56" i="61"/>
  <c r="E56" i="61"/>
  <c r="F56" i="61"/>
  <c r="G56" i="61"/>
  <c r="H56" i="61"/>
  <c r="I56" i="61"/>
  <c r="J56" i="61"/>
  <c r="K56" i="61"/>
  <c r="A57" i="61"/>
  <c r="B57" i="61"/>
  <c r="C57" i="61"/>
  <c r="D57" i="61"/>
  <c r="E57" i="61"/>
  <c r="F57" i="61"/>
  <c r="G57" i="61"/>
  <c r="H57" i="61"/>
  <c r="I57" i="61"/>
  <c r="J57" i="61"/>
  <c r="K57" i="61"/>
  <c r="A58" i="61"/>
  <c r="B58" i="61"/>
  <c r="C58" i="61"/>
  <c r="D58" i="61"/>
  <c r="E58" i="61"/>
  <c r="F58" i="61"/>
  <c r="G58" i="61"/>
  <c r="H58" i="61"/>
  <c r="I58" i="61"/>
  <c r="J58" i="61"/>
  <c r="K58" i="61"/>
  <c r="A59" i="61"/>
  <c r="B59" i="61"/>
  <c r="C59" i="61"/>
  <c r="D59" i="61"/>
  <c r="E59" i="61"/>
  <c r="F59" i="61"/>
  <c r="G59" i="61"/>
  <c r="H59" i="61"/>
  <c r="I59" i="61"/>
  <c r="J59" i="61"/>
  <c r="K59" i="61"/>
  <c r="A60" i="61"/>
  <c r="B60" i="61"/>
  <c r="C60" i="61"/>
  <c r="D60" i="61"/>
  <c r="E60" i="61"/>
  <c r="F60" i="61"/>
  <c r="G60" i="61"/>
  <c r="H60" i="61"/>
  <c r="I60" i="61"/>
  <c r="J60" i="61"/>
  <c r="K60" i="61"/>
  <c r="A61" i="61"/>
  <c r="B61" i="61"/>
  <c r="C61" i="61"/>
  <c r="D61" i="61"/>
  <c r="E61" i="61"/>
  <c r="F61" i="61"/>
  <c r="G61" i="61"/>
  <c r="H61" i="61"/>
  <c r="I61" i="61"/>
  <c r="J61" i="61"/>
  <c r="K61" i="61"/>
  <c r="A62" i="61"/>
  <c r="B62" i="61"/>
  <c r="C62" i="61"/>
  <c r="D62" i="61"/>
  <c r="E62" i="61"/>
  <c r="F62" i="61"/>
  <c r="G62" i="61"/>
  <c r="H62" i="61"/>
  <c r="I62" i="61"/>
  <c r="J62" i="61"/>
  <c r="K62" i="61"/>
  <c r="A63" i="61"/>
  <c r="B63" i="61"/>
  <c r="C63" i="61"/>
  <c r="D63" i="61"/>
  <c r="E63" i="61"/>
  <c r="F63" i="61"/>
  <c r="G63" i="61"/>
  <c r="H63" i="61"/>
  <c r="I63" i="61"/>
  <c r="J63" i="61"/>
  <c r="K63" i="61"/>
  <c r="A64" i="61"/>
  <c r="B64" i="61"/>
  <c r="C64" i="61"/>
  <c r="D64" i="61"/>
  <c r="E64" i="61"/>
  <c r="F64" i="61"/>
  <c r="G64" i="61"/>
  <c r="H64" i="61"/>
  <c r="I64" i="61"/>
  <c r="J64" i="61"/>
  <c r="K64" i="61"/>
  <c r="A65" i="61"/>
  <c r="B65" i="61"/>
  <c r="C65" i="61"/>
  <c r="D65" i="61"/>
  <c r="E65" i="61"/>
  <c r="F65" i="61"/>
  <c r="G65" i="61"/>
  <c r="H65" i="61"/>
  <c r="I65" i="61"/>
  <c r="J65" i="61"/>
  <c r="K65" i="61"/>
  <c r="A66" i="61"/>
  <c r="B66" i="61"/>
  <c r="C66" i="61"/>
  <c r="D66" i="61"/>
  <c r="E66" i="61"/>
  <c r="F66" i="61"/>
  <c r="G66" i="61"/>
  <c r="H66" i="61"/>
  <c r="I66" i="61"/>
  <c r="J66" i="61"/>
  <c r="K66" i="61"/>
  <c r="A67" i="61"/>
  <c r="B67" i="61"/>
  <c r="C67" i="61"/>
  <c r="D67" i="61"/>
  <c r="E67" i="61"/>
  <c r="F67" i="61"/>
  <c r="G67" i="61"/>
  <c r="H67" i="61"/>
  <c r="I67" i="61"/>
  <c r="J67" i="61"/>
  <c r="K67" i="61"/>
  <c r="A68" i="61"/>
  <c r="B68" i="61"/>
  <c r="C68" i="61"/>
  <c r="D68" i="61"/>
  <c r="E68" i="61"/>
  <c r="F68" i="61"/>
  <c r="G68" i="61"/>
  <c r="H68" i="61"/>
  <c r="I68" i="61"/>
  <c r="J68" i="61"/>
  <c r="K68" i="61"/>
  <c r="A69" i="61"/>
  <c r="B69" i="61"/>
  <c r="C69" i="61"/>
  <c r="D69" i="61"/>
  <c r="E69" i="61"/>
  <c r="F69" i="61"/>
  <c r="G69" i="61"/>
  <c r="H69" i="61"/>
  <c r="I69" i="61"/>
  <c r="J69" i="61"/>
  <c r="K69" i="61"/>
  <c r="A70" i="61"/>
  <c r="B70" i="61"/>
  <c r="C70" i="61"/>
  <c r="D70" i="61"/>
  <c r="E70" i="61"/>
  <c r="F70" i="61"/>
  <c r="G70" i="61"/>
  <c r="H70" i="61"/>
  <c r="I70" i="61"/>
  <c r="J70" i="61"/>
  <c r="K70" i="61"/>
  <c r="A71" i="61"/>
  <c r="B71" i="61"/>
  <c r="C71" i="61"/>
  <c r="D71" i="61"/>
  <c r="E71" i="61"/>
  <c r="F71" i="61"/>
  <c r="G71" i="61"/>
  <c r="H71" i="61"/>
  <c r="I71" i="61"/>
  <c r="J71" i="61"/>
  <c r="K71" i="61"/>
  <c r="A72" i="61"/>
  <c r="B72" i="61"/>
  <c r="C72" i="61"/>
  <c r="D72" i="61"/>
  <c r="E72" i="61"/>
  <c r="F72" i="61"/>
  <c r="G72" i="61"/>
  <c r="H72" i="61"/>
  <c r="I72" i="61"/>
  <c r="J72" i="61"/>
  <c r="K72" i="61"/>
  <c r="A73" i="61"/>
  <c r="B73" i="61"/>
  <c r="C73" i="61"/>
  <c r="D73" i="61"/>
  <c r="E73" i="61"/>
  <c r="F73" i="61"/>
  <c r="G73" i="61"/>
  <c r="H73" i="61"/>
  <c r="I73" i="61"/>
  <c r="J73" i="61"/>
  <c r="K73" i="61"/>
  <c r="A74" i="61"/>
  <c r="B74" i="61"/>
  <c r="C74" i="61"/>
  <c r="D74" i="61"/>
  <c r="E74" i="61"/>
  <c r="F74" i="61"/>
  <c r="G74" i="61"/>
  <c r="H74" i="61"/>
  <c r="I74" i="61"/>
  <c r="J74" i="61"/>
  <c r="K74" i="61"/>
  <c r="A75" i="61"/>
  <c r="B75" i="61"/>
  <c r="C75" i="61"/>
  <c r="D75" i="61"/>
  <c r="E75" i="61"/>
  <c r="F75" i="61"/>
  <c r="G75" i="61"/>
  <c r="H75" i="61"/>
  <c r="I75" i="61"/>
  <c r="J75" i="61"/>
  <c r="K75" i="61"/>
  <c r="A76" i="61"/>
  <c r="B76" i="61"/>
  <c r="C76" i="61"/>
  <c r="D76" i="61"/>
  <c r="E76" i="61"/>
  <c r="F76" i="61"/>
  <c r="G76" i="61"/>
  <c r="H76" i="61"/>
  <c r="I76" i="61"/>
  <c r="J76" i="61"/>
  <c r="K76" i="61"/>
  <c r="A77" i="61"/>
  <c r="B77" i="61"/>
  <c r="C77" i="61"/>
  <c r="D77" i="61"/>
  <c r="E77" i="61"/>
  <c r="F77" i="61"/>
  <c r="G77" i="61"/>
  <c r="H77" i="61"/>
  <c r="I77" i="61"/>
  <c r="J77" i="61"/>
  <c r="K77" i="61"/>
  <c r="A78" i="61"/>
  <c r="B78" i="61"/>
  <c r="C78" i="61"/>
  <c r="D78" i="61"/>
  <c r="E78" i="61"/>
  <c r="F78" i="61"/>
  <c r="G78" i="61"/>
  <c r="H78" i="61"/>
  <c r="I78" i="61"/>
  <c r="J78" i="61"/>
  <c r="K78" i="61"/>
  <c r="A79" i="61"/>
  <c r="B79" i="61"/>
  <c r="C79" i="61"/>
  <c r="D79" i="61"/>
  <c r="E79" i="61"/>
  <c r="F79" i="61"/>
  <c r="G79" i="61"/>
  <c r="H79" i="61"/>
  <c r="I79" i="61"/>
  <c r="J79" i="61"/>
  <c r="K79" i="61"/>
  <c r="A80" i="61"/>
  <c r="B80" i="61"/>
  <c r="C80" i="61"/>
  <c r="D80" i="61"/>
  <c r="E80" i="61"/>
  <c r="F80" i="61"/>
  <c r="G80" i="61"/>
  <c r="H80" i="61"/>
  <c r="I80" i="61"/>
  <c r="J80" i="61"/>
  <c r="K80" i="61"/>
  <c r="A81" i="61"/>
  <c r="B81" i="61"/>
  <c r="C81" i="61"/>
  <c r="D81" i="61"/>
  <c r="E81" i="61"/>
  <c r="F81" i="61"/>
  <c r="G81" i="61"/>
  <c r="H81" i="61"/>
  <c r="I81" i="61"/>
  <c r="J81" i="61"/>
  <c r="K81" i="61"/>
  <c r="A82" i="61"/>
  <c r="B82" i="61"/>
  <c r="C82" i="61"/>
  <c r="D82" i="61"/>
  <c r="E82" i="61"/>
  <c r="F82" i="61"/>
  <c r="G82" i="61"/>
  <c r="H82" i="61"/>
  <c r="I82" i="61"/>
  <c r="J82" i="61"/>
  <c r="K82" i="61"/>
  <c r="A83" i="61"/>
  <c r="B83" i="61"/>
  <c r="C83" i="61"/>
  <c r="D83" i="61"/>
  <c r="E83" i="61"/>
  <c r="F83" i="61"/>
  <c r="G83" i="61"/>
  <c r="H83" i="61"/>
  <c r="I83" i="61"/>
  <c r="J83" i="61"/>
  <c r="K83" i="61"/>
  <c r="A84" i="61"/>
  <c r="B84" i="61"/>
  <c r="C84" i="61"/>
  <c r="D84" i="61"/>
  <c r="E84" i="61"/>
  <c r="F84" i="61"/>
  <c r="G84" i="61"/>
  <c r="H84" i="61"/>
  <c r="I84" i="61"/>
  <c r="J84" i="61"/>
  <c r="K84" i="61"/>
  <c r="A85" i="61"/>
  <c r="B85" i="61"/>
  <c r="C85" i="61"/>
  <c r="D85" i="61"/>
  <c r="E85" i="61"/>
  <c r="F85" i="61"/>
  <c r="G85" i="61"/>
  <c r="H85" i="61"/>
  <c r="I85" i="61"/>
  <c r="J85" i="61"/>
  <c r="K85" i="61"/>
  <c r="A86" i="61"/>
  <c r="B86" i="61"/>
  <c r="C86" i="61"/>
  <c r="D86" i="61"/>
  <c r="E86" i="61"/>
  <c r="F86" i="61"/>
  <c r="G86" i="61"/>
  <c r="H86" i="61"/>
  <c r="I86" i="61"/>
  <c r="J86" i="61"/>
  <c r="K86" i="61"/>
  <c r="A87" i="61"/>
  <c r="B87" i="61"/>
  <c r="C87" i="61"/>
  <c r="D87" i="61"/>
  <c r="E87" i="61"/>
  <c r="F87" i="61"/>
  <c r="G87" i="61"/>
  <c r="H87" i="61"/>
  <c r="I87" i="61"/>
  <c r="J87" i="61"/>
  <c r="K87" i="61"/>
  <c r="A88" i="61"/>
  <c r="B88" i="61"/>
  <c r="C88" i="61"/>
  <c r="D88" i="61"/>
  <c r="E88" i="61"/>
  <c r="F88" i="61"/>
  <c r="G88" i="61"/>
  <c r="H88" i="61"/>
  <c r="I88" i="61"/>
  <c r="J88" i="61"/>
  <c r="K88" i="61"/>
  <c r="A89" i="61"/>
  <c r="B89" i="61"/>
  <c r="C89" i="61"/>
  <c r="D89" i="61"/>
  <c r="E89" i="61"/>
  <c r="F89" i="61"/>
  <c r="G89" i="61"/>
  <c r="H89" i="61"/>
  <c r="I89" i="61"/>
  <c r="J89" i="61"/>
  <c r="K89" i="61"/>
  <c r="A90" i="61"/>
  <c r="B90" i="61"/>
  <c r="C90" i="61"/>
  <c r="D90" i="61"/>
  <c r="E90" i="61"/>
  <c r="F90" i="61"/>
  <c r="G90" i="61"/>
  <c r="H90" i="61"/>
  <c r="I90" i="61"/>
  <c r="J90" i="61"/>
  <c r="K90" i="61"/>
  <c r="A91" i="61"/>
  <c r="B91" i="61"/>
  <c r="C91" i="61"/>
  <c r="D91" i="61"/>
  <c r="E91" i="61"/>
  <c r="F91" i="61"/>
  <c r="G91" i="61"/>
  <c r="H91" i="61"/>
  <c r="I91" i="61"/>
  <c r="J91" i="61"/>
  <c r="K91" i="61"/>
  <c r="A92" i="61"/>
  <c r="B92" i="61"/>
  <c r="C92" i="61"/>
  <c r="D92" i="61"/>
  <c r="E92" i="61"/>
  <c r="F92" i="61"/>
  <c r="G92" i="61"/>
  <c r="H92" i="61"/>
  <c r="I92" i="61"/>
  <c r="J92" i="61"/>
  <c r="K92" i="61"/>
  <c r="A93" i="61"/>
  <c r="B93" i="61"/>
  <c r="C93" i="61"/>
  <c r="D93" i="61"/>
  <c r="E93" i="61"/>
  <c r="F93" i="61"/>
  <c r="G93" i="61"/>
  <c r="H93" i="61"/>
  <c r="I93" i="61"/>
  <c r="J93" i="61"/>
  <c r="K93" i="61"/>
  <c r="A94" i="61"/>
  <c r="B94" i="61"/>
  <c r="C94" i="61"/>
  <c r="D94" i="61"/>
  <c r="E94" i="61"/>
  <c r="F94" i="61"/>
  <c r="G94" i="61"/>
  <c r="H94" i="61"/>
  <c r="I94" i="61"/>
  <c r="J94" i="61"/>
  <c r="K94" i="61"/>
  <c r="A95" i="61"/>
  <c r="B95" i="61"/>
  <c r="C95" i="61"/>
  <c r="D95" i="61"/>
  <c r="E95" i="61"/>
  <c r="F95" i="61"/>
  <c r="G95" i="61"/>
  <c r="H95" i="61"/>
  <c r="I95" i="61"/>
  <c r="J95" i="61"/>
  <c r="K95" i="61"/>
  <c r="A96" i="61"/>
  <c r="B96" i="61"/>
  <c r="C96" i="61"/>
  <c r="D96" i="61"/>
  <c r="E96" i="61"/>
  <c r="F96" i="61"/>
  <c r="G96" i="61"/>
  <c r="H96" i="61"/>
  <c r="I96" i="61"/>
  <c r="J96" i="61"/>
  <c r="K96" i="61"/>
  <c r="A97" i="61"/>
  <c r="B97" i="61"/>
  <c r="C97" i="61"/>
  <c r="D97" i="61"/>
  <c r="E97" i="61"/>
  <c r="F97" i="61"/>
  <c r="G97" i="61"/>
  <c r="H97" i="61"/>
  <c r="I97" i="61"/>
  <c r="J97" i="61"/>
  <c r="K97" i="61"/>
  <c r="A98" i="61"/>
  <c r="B98" i="61"/>
  <c r="C98" i="61"/>
  <c r="D98" i="61"/>
  <c r="E98" i="61"/>
  <c r="F98" i="61"/>
  <c r="G98" i="61"/>
  <c r="H98" i="61"/>
  <c r="I98" i="61"/>
  <c r="J98" i="61"/>
  <c r="K98" i="61"/>
  <c r="A99" i="61"/>
  <c r="B99" i="61"/>
  <c r="C99" i="61"/>
  <c r="D99" i="61"/>
  <c r="E99" i="61"/>
  <c r="F99" i="61"/>
  <c r="G99" i="61"/>
  <c r="H99" i="61"/>
  <c r="I99" i="61"/>
  <c r="J99" i="61"/>
  <c r="K99" i="61"/>
  <c r="A100" i="61"/>
  <c r="B100" i="61"/>
  <c r="C100" i="61"/>
  <c r="D100" i="61"/>
  <c r="E100" i="61"/>
  <c r="F100" i="61"/>
  <c r="G100" i="61"/>
  <c r="H100" i="61"/>
  <c r="I100" i="61"/>
  <c r="J100" i="61"/>
  <c r="K100" i="61"/>
  <c r="A101" i="61"/>
  <c r="B101" i="61"/>
  <c r="C101" i="61"/>
  <c r="D101" i="61"/>
  <c r="E101" i="61"/>
  <c r="F101" i="61"/>
  <c r="G101" i="61"/>
  <c r="H101" i="61"/>
  <c r="I101" i="61"/>
  <c r="J101" i="61"/>
  <c r="K101" i="61"/>
  <c r="A102" i="61"/>
  <c r="B102" i="61"/>
  <c r="C102" i="61"/>
  <c r="D102" i="61"/>
  <c r="E102" i="61"/>
  <c r="F102" i="61"/>
  <c r="G102" i="61"/>
  <c r="H102" i="61"/>
  <c r="I102" i="61"/>
  <c r="J102" i="61"/>
  <c r="K102" i="61"/>
  <c r="A103" i="61"/>
  <c r="B103" i="61"/>
  <c r="C103" i="61"/>
  <c r="D103" i="61"/>
  <c r="E103" i="61"/>
  <c r="F103" i="61"/>
  <c r="G103" i="61"/>
  <c r="H103" i="61"/>
  <c r="I103" i="61"/>
  <c r="J103" i="61"/>
  <c r="K103" i="61"/>
  <c r="A104" i="61"/>
  <c r="B104" i="61"/>
  <c r="C104" i="61"/>
  <c r="D104" i="61"/>
  <c r="E104" i="61"/>
  <c r="F104" i="61"/>
  <c r="G104" i="61"/>
  <c r="H104" i="61"/>
  <c r="I104" i="61"/>
  <c r="J104" i="61"/>
  <c r="K104" i="61"/>
  <c r="B8" i="61"/>
  <c r="C8" i="61"/>
  <c r="D8" i="61"/>
  <c r="E8" i="61"/>
  <c r="F8" i="61"/>
  <c r="G8" i="61"/>
  <c r="H8" i="61"/>
  <c r="I8" i="61"/>
  <c r="J8" i="61"/>
  <c r="K8" i="61"/>
  <c r="A11" i="61"/>
  <c r="B11" i="61"/>
  <c r="C11" i="61"/>
  <c r="D11" i="61"/>
  <c r="E11" i="61"/>
  <c r="F11" i="61"/>
  <c r="G11" i="61"/>
  <c r="H11" i="61"/>
  <c r="I11" i="61"/>
  <c r="J11" i="61"/>
  <c r="K11" i="61"/>
  <c r="A12" i="61"/>
  <c r="B12" i="61"/>
  <c r="C12" i="61"/>
  <c r="D12" i="61"/>
  <c r="E12" i="61"/>
  <c r="F12" i="61"/>
  <c r="G12" i="61"/>
  <c r="H12" i="61"/>
  <c r="I12" i="61"/>
  <c r="J12" i="61"/>
  <c r="K12" i="61"/>
  <c r="A13" i="61"/>
  <c r="B13" i="61"/>
  <c r="C13" i="61"/>
  <c r="D13" i="61"/>
  <c r="E13" i="61"/>
  <c r="F13" i="61"/>
  <c r="G13" i="61"/>
  <c r="H13" i="61"/>
  <c r="I13" i="61"/>
  <c r="J13" i="61"/>
  <c r="K13" i="61"/>
  <c r="A14" i="61"/>
  <c r="B14" i="61"/>
  <c r="C14" i="61"/>
  <c r="D14" i="61"/>
  <c r="E14" i="61"/>
  <c r="F14" i="61"/>
  <c r="G14" i="61"/>
  <c r="H14" i="61"/>
  <c r="I14" i="61"/>
  <c r="J14" i="61"/>
  <c r="K14" i="61"/>
  <c r="A15" i="61"/>
  <c r="B15" i="61"/>
  <c r="C15" i="61"/>
  <c r="D15" i="61"/>
  <c r="E15" i="61"/>
  <c r="F15" i="61"/>
  <c r="G15" i="61"/>
  <c r="H15" i="61"/>
  <c r="I15" i="61"/>
  <c r="J15" i="61"/>
  <c r="K15" i="61"/>
  <c r="A16" i="61"/>
  <c r="B16" i="61"/>
  <c r="C16" i="61"/>
  <c r="D16" i="61"/>
  <c r="E16" i="61"/>
  <c r="F16" i="61"/>
  <c r="G16" i="61"/>
  <c r="H16" i="61"/>
  <c r="I16" i="61"/>
  <c r="J16" i="61"/>
  <c r="K16" i="61"/>
  <c r="A17" i="61"/>
  <c r="B17" i="61"/>
  <c r="C17" i="61"/>
  <c r="D17" i="61"/>
  <c r="E17" i="61"/>
  <c r="F17" i="61"/>
  <c r="G17" i="61"/>
  <c r="H17" i="61"/>
  <c r="I17" i="61"/>
  <c r="J17" i="61"/>
  <c r="K17" i="61"/>
  <c r="A18" i="61"/>
  <c r="B18" i="61"/>
  <c r="C18" i="61"/>
  <c r="D18" i="61"/>
  <c r="E18" i="61"/>
  <c r="F18" i="61"/>
  <c r="G18" i="61"/>
  <c r="H18" i="61"/>
  <c r="I18" i="61"/>
  <c r="J18" i="61"/>
  <c r="K18" i="61"/>
  <c r="A19" i="61"/>
  <c r="B19" i="61"/>
  <c r="C19" i="61"/>
  <c r="D19" i="61"/>
  <c r="E19" i="61"/>
  <c r="F19" i="61"/>
  <c r="G19" i="61"/>
  <c r="H19" i="61"/>
  <c r="I19" i="61"/>
  <c r="J19" i="61"/>
  <c r="K19" i="61"/>
  <c r="A20" i="61"/>
  <c r="B20" i="61"/>
  <c r="C20" i="61"/>
  <c r="D20" i="61"/>
  <c r="E20" i="61"/>
  <c r="F20" i="61"/>
  <c r="G20" i="61"/>
  <c r="H20" i="61"/>
  <c r="I20" i="61"/>
  <c r="J20" i="61"/>
  <c r="K20" i="61"/>
  <c r="A21" i="61"/>
  <c r="B21" i="61"/>
  <c r="C21" i="61"/>
  <c r="D21" i="61"/>
  <c r="E21" i="61"/>
  <c r="F21" i="61"/>
  <c r="G21" i="61"/>
  <c r="H21" i="61"/>
  <c r="I21" i="61"/>
  <c r="J21" i="61"/>
  <c r="K21" i="61"/>
  <c r="A22" i="61"/>
  <c r="B22" i="61"/>
  <c r="C22" i="61"/>
  <c r="D22" i="61"/>
  <c r="E22" i="61"/>
  <c r="F22" i="61"/>
  <c r="G22" i="61"/>
  <c r="H22" i="61"/>
  <c r="I22" i="61"/>
  <c r="J22" i="61"/>
  <c r="K22" i="61"/>
  <c r="A23" i="61"/>
  <c r="B23" i="61"/>
  <c r="C23" i="61"/>
  <c r="D23" i="61"/>
  <c r="E23" i="61"/>
  <c r="F23" i="61"/>
  <c r="G23" i="61"/>
  <c r="H23" i="61"/>
  <c r="I23" i="61"/>
  <c r="J23" i="61"/>
  <c r="K23" i="61"/>
  <c r="A24" i="61"/>
  <c r="B24" i="61"/>
  <c r="C24" i="61"/>
  <c r="D24" i="61"/>
  <c r="E24" i="61"/>
  <c r="F24" i="61"/>
  <c r="G24" i="61"/>
  <c r="H24" i="61"/>
  <c r="I24" i="61"/>
  <c r="J24" i="61"/>
  <c r="K24" i="61"/>
  <c r="A25" i="61"/>
  <c r="B25" i="61"/>
  <c r="C25" i="61"/>
  <c r="D25" i="61"/>
  <c r="E25" i="61"/>
  <c r="F25" i="61"/>
  <c r="G25" i="61"/>
  <c r="H25" i="61"/>
  <c r="I25" i="61"/>
  <c r="J25" i="61"/>
  <c r="K25" i="61"/>
  <c r="A26" i="61"/>
  <c r="B26" i="61"/>
  <c r="C26" i="61"/>
  <c r="D26" i="61"/>
  <c r="E26" i="61"/>
  <c r="F26" i="61"/>
  <c r="G26" i="61"/>
  <c r="H26" i="61"/>
  <c r="I26" i="61"/>
  <c r="J26" i="61"/>
  <c r="K26" i="61"/>
  <c r="A27" i="61"/>
  <c r="B27" i="61"/>
  <c r="C27" i="61"/>
  <c r="D27" i="61"/>
  <c r="E27" i="61"/>
  <c r="F27" i="61"/>
  <c r="G27" i="61"/>
  <c r="H27" i="61"/>
  <c r="I27" i="61"/>
  <c r="J27" i="61"/>
  <c r="K27" i="61"/>
  <c r="A28" i="61"/>
  <c r="B28" i="61"/>
  <c r="C28" i="61"/>
  <c r="D28" i="61"/>
  <c r="E28" i="61"/>
  <c r="F28" i="61"/>
  <c r="G28" i="61"/>
  <c r="H28" i="61"/>
  <c r="I28" i="61"/>
  <c r="J28" i="61"/>
  <c r="K28" i="61"/>
  <c r="A29" i="61"/>
  <c r="B29" i="61"/>
  <c r="C29" i="61"/>
  <c r="D29" i="61"/>
  <c r="E29" i="61"/>
  <c r="F29" i="61"/>
  <c r="G29" i="61"/>
  <c r="H29" i="61"/>
  <c r="I29" i="61"/>
  <c r="J29" i="61"/>
  <c r="K29" i="61"/>
  <c r="A30" i="61"/>
  <c r="B30" i="61"/>
  <c r="C30" i="61"/>
  <c r="D30" i="61"/>
  <c r="E30" i="61"/>
  <c r="F30" i="61"/>
  <c r="G30" i="61"/>
  <c r="H30" i="61"/>
  <c r="I30" i="61"/>
  <c r="J30" i="61"/>
  <c r="K30" i="61"/>
  <c r="A31" i="61"/>
  <c r="B31" i="61"/>
  <c r="C31" i="61"/>
  <c r="D31" i="61"/>
  <c r="E31" i="61"/>
  <c r="F31" i="61"/>
  <c r="G31" i="61"/>
  <c r="H31" i="61"/>
  <c r="I31" i="61"/>
  <c r="J31" i="61"/>
  <c r="K31" i="61"/>
  <c r="A32" i="61"/>
  <c r="B32" i="61"/>
  <c r="C32" i="61"/>
  <c r="D32" i="61"/>
  <c r="E32" i="61"/>
  <c r="F32" i="61"/>
  <c r="G32" i="61"/>
  <c r="H32" i="61"/>
  <c r="I32" i="61"/>
  <c r="J32" i="61"/>
  <c r="K32" i="61"/>
  <c r="A33" i="61"/>
  <c r="B33" i="61"/>
  <c r="C33" i="61"/>
  <c r="D33" i="61"/>
  <c r="E33" i="61"/>
  <c r="F33" i="61"/>
  <c r="G33" i="61"/>
  <c r="H33" i="61"/>
  <c r="I33" i="61"/>
  <c r="J33" i="61"/>
  <c r="K33" i="61"/>
  <c r="A34" i="61"/>
  <c r="B34" i="61"/>
  <c r="C34" i="61"/>
  <c r="D34" i="61"/>
  <c r="E34" i="61"/>
  <c r="F34" i="61"/>
  <c r="G34" i="61"/>
  <c r="H34" i="61"/>
  <c r="I34" i="61"/>
  <c r="J34" i="61"/>
  <c r="K34" i="61"/>
  <c r="A35" i="61"/>
  <c r="B35" i="61"/>
  <c r="C35" i="61"/>
  <c r="D35" i="61"/>
  <c r="E35" i="61"/>
  <c r="F35" i="61"/>
  <c r="G35" i="61"/>
  <c r="H35" i="61"/>
  <c r="I35" i="61"/>
  <c r="J35" i="61"/>
  <c r="K35" i="61"/>
  <c r="A36" i="61"/>
  <c r="B36" i="61"/>
  <c r="C36" i="61"/>
  <c r="D36" i="61"/>
  <c r="E36" i="61"/>
  <c r="F36" i="61"/>
  <c r="G36" i="61"/>
  <c r="H36" i="61"/>
  <c r="I36" i="61"/>
  <c r="J36" i="61"/>
  <c r="K36" i="61"/>
  <c r="A37" i="61"/>
  <c r="B37" i="61"/>
  <c r="C37" i="61"/>
  <c r="D37" i="61"/>
  <c r="E37" i="61"/>
  <c r="F37" i="61"/>
  <c r="G37" i="61"/>
  <c r="H37" i="61"/>
  <c r="I37" i="61"/>
  <c r="J37" i="61"/>
  <c r="K37" i="61"/>
  <c r="A38" i="61"/>
  <c r="B38" i="61"/>
  <c r="C38" i="61"/>
  <c r="D38" i="61"/>
  <c r="E38" i="61"/>
  <c r="F38" i="61"/>
  <c r="G38" i="61"/>
  <c r="H38" i="61"/>
  <c r="I38" i="61"/>
  <c r="J38" i="61"/>
  <c r="K38" i="61"/>
  <c r="A39" i="61"/>
  <c r="B39" i="61"/>
  <c r="C39" i="61"/>
  <c r="D39" i="61"/>
  <c r="E39" i="61"/>
  <c r="F39" i="61"/>
  <c r="G39" i="61"/>
  <c r="H39" i="61"/>
  <c r="I39" i="61"/>
  <c r="J39" i="61"/>
  <c r="K39" i="61"/>
  <c r="A40" i="61"/>
  <c r="B40" i="61"/>
  <c r="C40" i="61"/>
  <c r="D40" i="61"/>
  <c r="E40" i="61"/>
  <c r="F40" i="61"/>
  <c r="G40" i="61"/>
  <c r="H40" i="61"/>
  <c r="I40" i="61"/>
  <c r="J40" i="61"/>
  <c r="K40" i="61"/>
  <c r="A41" i="61"/>
  <c r="B41" i="61"/>
  <c r="C41" i="61"/>
  <c r="D41" i="61"/>
  <c r="E41" i="61"/>
  <c r="F41" i="61"/>
  <c r="G41" i="61"/>
  <c r="H41" i="61"/>
  <c r="I41" i="61"/>
  <c r="J41" i="61"/>
  <c r="K41" i="61"/>
  <c r="A42" i="61"/>
  <c r="B42" i="61"/>
  <c r="C42" i="61"/>
  <c r="D42" i="61"/>
  <c r="E42" i="61"/>
  <c r="F42" i="61"/>
  <c r="G42" i="61"/>
  <c r="H42" i="61"/>
  <c r="I42" i="61"/>
  <c r="J42" i="61"/>
  <c r="K42" i="61"/>
  <c r="A43" i="61"/>
  <c r="B43" i="61"/>
  <c r="C43" i="61"/>
  <c r="D43" i="61"/>
  <c r="E43" i="61"/>
  <c r="F43" i="61"/>
  <c r="G43" i="61"/>
  <c r="H43" i="61"/>
  <c r="I43" i="61"/>
  <c r="J43" i="61"/>
  <c r="K43" i="61"/>
  <c r="A44" i="61"/>
  <c r="B44" i="61"/>
  <c r="C44" i="61"/>
  <c r="D44" i="61"/>
  <c r="E44" i="61"/>
  <c r="F44" i="61"/>
  <c r="G44" i="61"/>
  <c r="H44" i="61"/>
  <c r="I44" i="61"/>
  <c r="J44" i="61"/>
  <c r="K44" i="61"/>
  <c r="A45" i="61"/>
  <c r="B45" i="61"/>
  <c r="C45" i="61"/>
  <c r="D45" i="61"/>
  <c r="E45" i="61"/>
  <c r="F45" i="61"/>
  <c r="G45" i="61"/>
  <c r="H45" i="61"/>
  <c r="I45" i="61"/>
  <c r="J45" i="61"/>
  <c r="K45" i="61"/>
  <c r="A46" i="61"/>
  <c r="B46" i="61"/>
  <c r="C46" i="61"/>
  <c r="D46" i="61"/>
  <c r="E46" i="61"/>
  <c r="F46" i="61"/>
  <c r="G46" i="61"/>
  <c r="H46" i="61"/>
  <c r="I46" i="61"/>
  <c r="J46" i="61"/>
  <c r="K46" i="61"/>
  <c r="A47" i="61"/>
  <c r="B47" i="61"/>
  <c r="C47" i="61"/>
  <c r="D47" i="61"/>
  <c r="E47" i="61"/>
  <c r="F47" i="61"/>
  <c r="G47" i="61"/>
  <c r="H47" i="61"/>
  <c r="I47" i="61"/>
  <c r="J47" i="61"/>
  <c r="K47" i="61"/>
  <c r="A48" i="61"/>
  <c r="B48" i="61"/>
  <c r="C48" i="61"/>
  <c r="D48" i="61"/>
  <c r="E48" i="61"/>
  <c r="F48" i="61"/>
  <c r="G48" i="61"/>
  <c r="H48" i="61"/>
  <c r="I48" i="61"/>
  <c r="J48" i="61"/>
  <c r="K48" i="61"/>
  <c r="A49" i="61"/>
  <c r="B49" i="61"/>
  <c r="C49" i="61"/>
  <c r="D49" i="61"/>
  <c r="E49" i="61"/>
  <c r="F49" i="61"/>
  <c r="G49" i="61"/>
  <c r="H49" i="61"/>
  <c r="I49" i="61"/>
  <c r="J49" i="61"/>
  <c r="K49" i="61"/>
  <c r="A50" i="61"/>
  <c r="B50" i="61"/>
  <c r="C50" i="61"/>
  <c r="D50" i="61"/>
  <c r="E50" i="61"/>
  <c r="F50" i="61"/>
  <c r="G50" i="61"/>
  <c r="H50" i="61"/>
  <c r="I50" i="61"/>
  <c r="J50" i="61"/>
  <c r="K50" i="61"/>
  <c r="A51" i="61"/>
  <c r="B51" i="61"/>
  <c r="C51" i="61"/>
  <c r="D51" i="61"/>
  <c r="E51" i="61"/>
  <c r="F51" i="61"/>
  <c r="G51" i="61"/>
  <c r="H51" i="61"/>
  <c r="I51" i="61"/>
  <c r="J51" i="61"/>
  <c r="K51" i="61"/>
  <c r="A52" i="61"/>
  <c r="B52" i="61"/>
  <c r="C52" i="61"/>
  <c r="D52" i="61"/>
  <c r="E52" i="61"/>
  <c r="F52" i="61"/>
  <c r="G52" i="61"/>
  <c r="H52" i="61"/>
  <c r="I52" i="61"/>
  <c r="J52" i="61"/>
  <c r="K52" i="61"/>
  <c r="A105" i="60"/>
  <c r="B105" i="60"/>
  <c r="C105" i="60"/>
  <c r="D105" i="60"/>
  <c r="E105" i="60"/>
  <c r="F105" i="60"/>
  <c r="G105" i="60"/>
  <c r="H105" i="60"/>
  <c r="I105" i="60"/>
  <c r="J105" i="60"/>
  <c r="K105" i="60"/>
  <c r="A106" i="60"/>
  <c r="B106" i="60"/>
  <c r="C106" i="60"/>
  <c r="D106" i="60"/>
  <c r="E106" i="60"/>
  <c r="F106" i="60"/>
  <c r="G106" i="60"/>
  <c r="H106" i="60"/>
  <c r="I106" i="60"/>
  <c r="J106" i="60"/>
  <c r="K106" i="60"/>
  <c r="A107" i="60"/>
  <c r="B107" i="60"/>
  <c r="C107" i="60"/>
  <c r="D107" i="60"/>
  <c r="E107" i="60"/>
  <c r="F107" i="60"/>
  <c r="G107" i="60"/>
  <c r="H107" i="60"/>
  <c r="I107" i="60"/>
  <c r="J107" i="60"/>
  <c r="K107" i="60"/>
  <c r="A108" i="60"/>
  <c r="B108" i="60"/>
  <c r="C108" i="60"/>
  <c r="D108" i="60"/>
  <c r="E108" i="60"/>
  <c r="F108" i="60"/>
  <c r="G108" i="60"/>
  <c r="H108" i="60"/>
  <c r="I108" i="60"/>
  <c r="J108" i="60"/>
  <c r="K108" i="60"/>
  <c r="A109" i="60"/>
  <c r="B109" i="60"/>
  <c r="C109" i="60"/>
  <c r="D109" i="60"/>
  <c r="E109" i="60"/>
  <c r="F109" i="60"/>
  <c r="G109" i="60"/>
  <c r="H109" i="60"/>
  <c r="I109" i="60"/>
  <c r="J109" i="60"/>
  <c r="K109" i="60"/>
  <c r="A110" i="60"/>
  <c r="B110" i="60"/>
  <c r="C110" i="60"/>
  <c r="D110" i="60"/>
  <c r="E110" i="60"/>
  <c r="F110" i="60"/>
  <c r="G110" i="60"/>
  <c r="H110" i="60"/>
  <c r="I110" i="60"/>
  <c r="J110" i="60"/>
  <c r="K110" i="60"/>
  <c r="A53" i="60"/>
  <c r="B53" i="60"/>
  <c r="C53" i="60"/>
  <c r="D53" i="60"/>
  <c r="E53" i="60"/>
  <c r="F53" i="60"/>
  <c r="G53" i="60"/>
  <c r="H53" i="60"/>
  <c r="I53" i="60"/>
  <c r="J53" i="60"/>
  <c r="K53" i="60"/>
  <c r="A54" i="60"/>
  <c r="B54" i="60"/>
  <c r="C54" i="60"/>
  <c r="D54" i="60"/>
  <c r="E54" i="60"/>
  <c r="F54" i="60"/>
  <c r="G54" i="60"/>
  <c r="H54" i="60"/>
  <c r="I54" i="60"/>
  <c r="J54" i="60"/>
  <c r="K54" i="60"/>
  <c r="A55" i="60"/>
  <c r="B55" i="60"/>
  <c r="C55" i="60"/>
  <c r="D55" i="60"/>
  <c r="E55" i="60"/>
  <c r="F55" i="60"/>
  <c r="G55" i="60"/>
  <c r="H55" i="60"/>
  <c r="I55" i="60"/>
  <c r="J55" i="60"/>
  <c r="K55" i="60"/>
  <c r="A56" i="60"/>
  <c r="B56" i="60"/>
  <c r="C56" i="60"/>
  <c r="D56" i="60"/>
  <c r="E56" i="60"/>
  <c r="F56" i="60"/>
  <c r="G56" i="60"/>
  <c r="H56" i="60"/>
  <c r="I56" i="60"/>
  <c r="J56" i="60"/>
  <c r="K56" i="60"/>
  <c r="A57" i="60"/>
  <c r="B57" i="60"/>
  <c r="C57" i="60"/>
  <c r="D57" i="60"/>
  <c r="E57" i="60"/>
  <c r="F57" i="60"/>
  <c r="G57" i="60"/>
  <c r="H57" i="60"/>
  <c r="I57" i="60"/>
  <c r="J57" i="60"/>
  <c r="K57" i="60"/>
  <c r="A58" i="60"/>
  <c r="B58" i="60"/>
  <c r="C58" i="60"/>
  <c r="D58" i="60"/>
  <c r="E58" i="60"/>
  <c r="F58" i="60"/>
  <c r="G58" i="60"/>
  <c r="H58" i="60"/>
  <c r="I58" i="60"/>
  <c r="J58" i="60"/>
  <c r="K58" i="60"/>
  <c r="A59" i="60"/>
  <c r="B59" i="60"/>
  <c r="C59" i="60"/>
  <c r="D59" i="60"/>
  <c r="E59" i="60"/>
  <c r="F59" i="60"/>
  <c r="G59" i="60"/>
  <c r="H59" i="60"/>
  <c r="I59" i="60"/>
  <c r="J59" i="60"/>
  <c r="K59" i="60"/>
  <c r="A60" i="60"/>
  <c r="B60" i="60"/>
  <c r="C60" i="60"/>
  <c r="D60" i="60"/>
  <c r="E60" i="60"/>
  <c r="F60" i="60"/>
  <c r="G60" i="60"/>
  <c r="H60" i="60"/>
  <c r="I60" i="60"/>
  <c r="J60" i="60"/>
  <c r="K60" i="60"/>
  <c r="A61" i="60"/>
  <c r="B61" i="60"/>
  <c r="C61" i="60"/>
  <c r="D61" i="60"/>
  <c r="E61" i="60"/>
  <c r="F61" i="60"/>
  <c r="G61" i="60"/>
  <c r="H61" i="60"/>
  <c r="I61" i="60"/>
  <c r="J61" i="60"/>
  <c r="K61" i="60"/>
  <c r="A62" i="60"/>
  <c r="B62" i="60"/>
  <c r="C62" i="60"/>
  <c r="D62" i="60"/>
  <c r="E62" i="60"/>
  <c r="F62" i="60"/>
  <c r="G62" i="60"/>
  <c r="H62" i="60"/>
  <c r="I62" i="60"/>
  <c r="J62" i="60"/>
  <c r="K62" i="60"/>
  <c r="A63" i="60"/>
  <c r="B63" i="60"/>
  <c r="C63" i="60"/>
  <c r="D63" i="60"/>
  <c r="E63" i="60"/>
  <c r="F63" i="60"/>
  <c r="G63" i="60"/>
  <c r="H63" i="60"/>
  <c r="I63" i="60"/>
  <c r="J63" i="60"/>
  <c r="K63" i="60"/>
  <c r="A64" i="60"/>
  <c r="B64" i="60"/>
  <c r="C64" i="60"/>
  <c r="D64" i="60"/>
  <c r="E64" i="60"/>
  <c r="F64" i="60"/>
  <c r="G64" i="60"/>
  <c r="H64" i="60"/>
  <c r="I64" i="60"/>
  <c r="J64" i="60"/>
  <c r="K64" i="60"/>
  <c r="A65" i="60"/>
  <c r="B65" i="60"/>
  <c r="C65" i="60"/>
  <c r="D65" i="60"/>
  <c r="E65" i="60"/>
  <c r="F65" i="60"/>
  <c r="G65" i="60"/>
  <c r="H65" i="60"/>
  <c r="I65" i="60"/>
  <c r="J65" i="60"/>
  <c r="K65" i="60"/>
  <c r="A66" i="60"/>
  <c r="B66" i="60"/>
  <c r="C66" i="60"/>
  <c r="D66" i="60"/>
  <c r="E66" i="60"/>
  <c r="F66" i="60"/>
  <c r="G66" i="60"/>
  <c r="H66" i="60"/>
  <c r="I66" i="60"/>
  <c r="J66" i="60"/>
  <c r="K66" i="60"/>
  <c r="A67" i="60"/>
  <c r="B67" i="60"/>
  <c r="C67" i="60"/>
  <c r="D67" i="60"/>
  <c r="E67" i="60"/>
  <c r="F67" i="60"/>
  <c r="G67" i="60"/>
  <c r="H67" i="60"/>
  <c r="I67" i="60"/>
  <c r="J67" i="60"/>
  <c r="K67" i="60"/>
  <c r="A68" i="60"/>
  <c r="B68" i="60"/>
  <c r="C68" i="60"/>
  <c r="D68" i="60"/>
  <c r="E68" i="60"/>
  <c r="F68" i="60"/>
  <c r="G68" i="60"/>
  <c r="H68" i="60"/>
  <c r="I68" i="60"/>
  <c r="J68" i="60"/>
  <c r="K68" i="60"/>
  <c r="A69" i="60"/>
  <c r="B69" i="60"/>
  <c r="C69" i="60"/>
  <c r="D69" i="60"/>
  <c r="E69" i="60"/>
  <c r="F69" i="60"/>
  <c r="G69" i="60"/>
  <c r="H69" i="60"/>
  <c r="I69" i="60"/>
  <c r="J69" i="60"/>
  <c r="K69" i="60"/>
  <c r="A70" i="60"/>
  <c r="B70" i="60"/>
  <c r="C70" i="60"/>
  <c r="D70" i="60"/>
  <c r="E70" i="60"/>
  <c r="F70" i="60"/>
  <c r="G70" i="60"/>
  <c r="H70" i="60"/>
  <c r="I70" i="60"/>
  <c r="J70" i="60"/>
  <c r="K70" i="60"/>
  <c r="A71" i="60"/>
  <c r="B71" i="60"/>
  <c r="C71" i="60"/>
  <c r="D71" i="60"/>
  <c r="E71" i="60"/>
  <c r="F71" i="60"/>
  <c r="G71" i="60"/>
  <c r="H71" i="60"/>
  <c r="I71" i="60"/>
  <c r="J71" i="60"/>
  <c r="K71" i="60"/>
  <c r="A72" i="60"/>
  <c r="B72" i="60"/>
  <c r="C72" i="60"/>
  <c r="D72" i="60"/>
  <c r="E72" i="60"/>
  <c r="F72" i="60"/>
  <c r="G72" i="60"/>
  <c r="H72" i="60"/>
  <c r="I72" i="60"/>
  <c r="J72" i="60"/>
  <c r="K72" i="60"/>
  <c r="A73" i="60"/>
  <c r="B73" i="60"/>
  <c r="C73" i="60"/>
  <c r="D73" i="60"/>
  <c r="E73" i="60"/>
  <c r="F73" i="60"/>
  <c r="G73" i="60"/>
  <c r="H73" i="60"/>
  <c r="I73" i="60"/>
  <c r="J73" i="60"/>
  <c r="K73" i="60"/>
  <c r="A74" i="60"/>
  <c r="B74" i="60"/>
  <c r="C74" i="60"/>
  <c r="D74" i="60"/>
  <c r="E74" i="60"/>
  <c r="F74" i="60"/>
  <c r="G74" i="60"/>
  <c r="H74" i="60"/>
  <c r="I74" i="60"/>
  <c r="J74" i="60"/>
  <c r="K74" i="60"/>
  <c r="A75" i="60"/>
  <c r="B75" i="60"/>
  <c r="C75" i="60"/>
  <c r="D75" i="60"/>
  <c r="E75" i="60"/>
  <c r="F75" i="60"/>
  <c r="G75" i="60"/>
  <c r="H75" i="60"/>
  <c r="I75" i="60"/>
  <c r="J75" i="60"/>
  <c r="K75" i="60"/>
  <c r="A76" i="60"/>
  <c r="B76" i="60"/>
  <c r="C76" i="60"/>
  <c r="D76" i="60"/>
  <c r="E76" i="60"/>
  <c r="F76" i="60"/>
  <c r="G76" i="60"/>
  <c r="H76" i="60"/>
  <c r="I76" i="60"/>
  <c r="J76" i="60"/>
  <c r="K76" i="60"/>
  <c r="A77" i="60"/>
  <c r="B77" i="60"/>
  <c r="C77" i="60"/>
  <c r="D77" i="60"/>
  <c r="E77" i="60"/>
  <c r="F77" i="60"/>
  <c r="G77" i="60"/>
  <c r="H77" i="60"/>
  <c r="I77" i="60"/>
  <c r="J77" i="60"/>
  <c r="K77" i="60"/>
  <c r="A78" i="60"/>
  <c r="B78" i="60"/>
  <c r="C78" i="60"/>
  <c r="D78" i="60"/>
  <c r="E78" i="60"/>
  <c r="F78" i="60"/>
  <c r="G78" i="60"/>
  <c r="H78" i="60"/>
  <c r="I78" i="60"/>
  <c r="J78" i="60"/>
  <c r="K78" i="60"/>
  <c r="A79" i="60"/>
  <c r="B79" i="60"/>
  <c r="C79" i="60"/>
  <c r="D79" i="60"/>
  <c r="E79" i="60"/>
  <c r="F79" i="60"/>
  <c r="G79" i="60"/>
  <c r="H79" i="60"/>
  <c r="I79" i="60"/>
  <c r="J79" i="60"/>
  <c r="K79" i="60"/>
  <c r="A80" i="60"/>
  <c r="B80" i="60"/>
  <c r="C80" i="60"/>
  <c r="D80" i="60"/>
  <c r="E80" i="60"/>
  <c r="F80" i="60"/>
  <c r="G80" i="60"/>
  <c r="H80" i="60"/>
  <c r="I80" i="60"/>
  <c r="J80" i="60"/>
  <c r="K80" i="60"/>
  <c r="A81" i="60"/>
  <c r="B81" i="60"/>
  <c r="C81" i="60"/>
  <c r="D81" i="60"/>
  <c r="E81" i="60"/>
  <c r="F81" i="60"/>
  <c r="G81" i="60"/>
  <c r="H81" i="60"/>
  <c r="I81" i="60"/>
  <c r="J81" i="60"/>
  <c r="K81" i="60"/>
  <c r="A82" i="60"/>
  <c r="B82" i="60"/>
  <c r="C82" i="60"/>
  <c r="D82" i="60"/>
  <c r="E82" i="60"/>
  <c r="F82" i="60"/>
  <c r="G82" i="60"/>
  <c r="H82" i="60"/>
  <c r="I82" i="60"/>
  <c r="J82" i="60"/>
  <c r="K82" i="60"/>
  <c r="A83" i="60"/>
  <c r="B83" i="60"/>
  <c r="C83" i="60"/>
  <c r="D83" i="60"/>
  <c r="E83" i="60"/>
  <c r="F83" i="60"/>
  <c r="G83" i="60"/>
  <c r="H83" i="60"/>
  <c r="I83" i="60"/>
  <c r="J83" i="60"/>
  <c r="K83" i="60"/>
  <c r="A84" i="60"/>
  <c r="B84" i="60"/>
  <c r="C84" i="60"/>
  <c r="D84" i="60"/>
  <c r="E84" i="60"/>
  <c r="F84" i="60"/>
  <c r="G84" i="60"/>
  <c r="H84" i="60"/>
  <c r="I84" i="60"/>
  <c r="J84" i="60"/>
  <c r="K84" i="60"/>
  <c r="A85" i="60"/>
  <c r="B85" i="60"/>
  <c r="C85" i="60"/>
  <c r="D85" i="60"/>
  <c r="E85" i="60"/>
  <c r="F85" i="60"/>
  <c r="G85" i="60"/>
  <c r="H85" i="60"/>
  <c r="I85" i="60"/>
  <c r="J85" i="60"/>
  <c r="K85" i="60"/>
  <c r="A86" i="60"/>
  <c r="B86" i="60"/>
  <c r="C86" i="60"/>
  <c r="D86" i="60"/>
  <c r="E86" i="60"/>
  <c r="F86" i="60"/>
  <c r="G86" i="60"/>
  <c r="H86" i="60"/>
  <c r="I86" i="60"/>
  <c r="J86" i="60"/>
  <c r="K86" i="60"/>
  <c r="A87" i="60"/>
  <c r="B87" i="60"/>
  <c r="C87" i="60"/>
  <c r="D87" i="60"/>
  <c r="E87" i="60"/>
  <c r="F87" i="60"/>
  <c r="G87" i="60"/>
  <c r="H87" i="60"/>
  <c r="I87" i="60"/>
  <c r="J87" i="60"/>
  <c r="K87" i="60"/>
  <c r="A88" i="60"/>
  <c r="B88" i="60"/>
  <c r="C88" i="60"/>
  <c r="D88" i="60"/>
  <c r="E88" i="60"/>
  <c r="F88" i="60"/>
  <c r="G88" i="60"/>
  <c r="H88" i="60"/>
  <c r="I88" i="60"/>
  <c r="J88" i="60"/>
  <c r="K88" i="60"/>
  <c r="A89" i="60"/>
  <c r="B89" i="60"/>
  <c r="C89" i="60"/>
  <c r="D89" i="60"/>
  <c r="E89" i="60"/>
  <c r="F89" i="60"/>
  <c r="G89" i="60"/>
  <c r="H89" i="60"/>
  <c r="I89" i="60"/>
  <c r="J89" i="60"/>
  <c r="K89" i="60"/>
  <c r="A90" i="60"/>
  <c r="B90" i="60"/>
  <c r="C90" i="60"/>
  <c r="D90" i="60"/>
  <c r="E90" i="60"/>
  <c r="F90" i="60"/>
  <c r="G90" i="60"/>
  <c r="H90" i="60"/>
  <c r="I90" i="60"/>
  <c r="J90" i="60"/>
  <c r="K90" i="60"/>
  <c r="A91" i="60"/>
  <c r="B91" i="60"/>
  <c r="C91" i="60"/>
  <c r="D91" i="60"/>
  <c r="E91" i="60"/>
  <c r="F91" i="60"/>
  <c r="G91" i="60"/>
  <c r="H91" i="60"/>
  <c r="I91" i="60"/>
  <c r="J91" i="60"/>
  <c r="K91" i="60"/>
  <c r="A92" i="60"/>
  <c r="B92" i="60"/>
  <c r="C92" i="60"/>
  <c r="D92" i="60"/>
  <c r="E92" i="60"/>
  <c r="F92" i="60"/>
  <c r="G92" i="60"/>
  <c r="H92" i="60"/>
  <c r="I92" i="60"/>
  <c r="J92" i="60"/>
  <c r="K92" i="60"/>
  <c r="A93" i="60"/>
  <c r="B93" i="60"/>
  <c r="C93" i="60"/>
  <c r="D93" i="60"/>
  <c r="E93" i="60"/>
  <c r="F93" i="60"/>
  <c r="G93" i="60"/>
  <c r="H93" i="60"/>
  <c r="I93" i="60"/>
  <c r="J93" i="60"/>
  <c r="K93" i="60"/>
  <c r="A94" i="60"/>
  <c r="B94" i="60"/>
  <c r="C94" i="60"/>
  <c r="D94" i="60"/>
  <c r="E94" i="60"/>
  <c r="F94" i="60"/>
  <c r="G94" i="60"/>
  <c r="H94" i="60"/>
  <c r="I94" i="60"/>
  <c r="J94" i="60"/>
  <c r="K94" i="60"/>
  <c r="A95" i="60"/>
  <c r="B95" i="60"/>
  <c r="C95" i="60"/>
  <c r="D95" i="60"/>
  <c r="E95" i="60"/>
  <c r="F95" i="60"/>
  <c r="G95" i="60"/>
  <c r="H95" i="60"/>
  <c r="I95" i="60"/>
  <c r="J95" i="60"/>
  <c r="K95" i="60"/>
  <c r="A96" i="60"/>
  <c r="B96" i="60"/>
  <c r="C96" i="60"/>
  <c r="D96" i="60"/>
  <c r="E96" i="60"/>
  <c r="F96" i="60"/>
  <c r="G96" i="60"/>
  <c r="H96" i="60"/>
  <c r="I96" i="60"/>
  <c r="J96" i="60"/>
  <c r="K96" i="60"/>
  <c r="A97" i="60"/>
  <c r="B97" i="60"/>
  <c r="C97" i="60"/>
  <c r="D97" i="60"/>
  <c r="E97" i="60"/>
  <c r="F97" i="60"/>
  <c r="G97" i="60"/>
  <c r="H97" i="60"/>
  <c r="I97" i="60"/>
  <c r="J97" i="60"/>
  <c r="K97" i="60"/>
  <c r="A98" i="60"/>
  <c r="B98" i="60"/>
  <c r="C98" i="60"/>
  <c r="D98" i="60"/>
  <c r="E98" i="60"/>
  <c r="F98" i="60"/>
  <c r="G98" i="60"/>
  <c r="H98" i="60"/>
  <c r="I98" i="60"/>
  <c r="J98" i="60"/>
  <c r="K98" i="60"/>
  <c r="A99" i="60"/>
  <c r="B99" i="60"/>
  <c r="C99" i="60"/>
  <c r="D99" i="60"/>
  <c r="E99" i="60"/>
  <c r="F99" i="60"/>
  <c r="G99" i="60"/>
  <c r="H99" i="60"/>
  <c r="I99" i="60"/>
  <c r="J99" i="60"/>
  <c r="K99" i="60"/>
  <c r="A100" i="60"/>
  <c r="B100" i="60"/>
  <c r="C100" i="60"/>
  <c r="D100" i="60"/>
  <c r="E100" i="60"/>
  <c r="F100" i="60"/>
  <c r="G100" i="60"/>
  <c r="H100" i="60"/>
  <c r="I100" i="60"/>
  <c r="J100" i="60"/>
  <c r="K100" i="60"/>
  <c r="A101" i="60"/>
  <c r="B101" i="60"/>
  <c r="C101" i="60"/>
  <c r="D101" i="60"/>
  <c r="E101" i="60"/>
  <c r="F101" i="60"/>
  <c r="G101" i="60"/>
  <c r="H101" i="60"/>
  <c r="I101" i="60"/>
  <c r="J101" i="60"/>
  <c r="K101" i="60"/>
  <c r="A102" i="60"/>
  <c r="B102" i="60"/>
  <c r="C102" i="60"/>
  <c r="D102" i="60"/>
  <c r="E102" i="60"/>
  <c r="F102" i="60"/>
  <c r="G102" i="60"/>
  <c r="H102" i="60"/>
  <c r="I102" i="60"/>
  <c r="J102" i="60"/>
  <c r="K102" i="60"/>
  <c r="A103" i="60"/>
  <c r="B103" i="60"/>
  <c r="C103" i="60"/>
  <c r="D103" i="60"/>
  <c r="E103" i="60"/>
  <c r="F103" i="60"/>
  <c r="G103" i="60"/>
  <c r="H103" i="60"/>
  <c r="I103" i="60"/>
  <c r="J103" i="60"/>
  <c r="K103" i="60"/>
  <c r="A104" i="60"/>
  <c r="B104" i="60"/>
  <c r="C104" i="60"/>
  <c r="D104" i="60"/>
  <c r="E104" i="60"/>
  <c r="F104" i="60"/>
  <c r="G104" i="60"/>
  <c r="H104" i="60"/>
  <c r="I104" i="60"/>
  <c r="J104" i="60"/>
  <c r="K104" i="60"/>
  <c r="B8" i="60"/>
  <c r="C8" i="60"/>
  <c r="D8" i="60"/>
  <c r="E8" i="60"/>
  <c r="F8" i="60"/>
  <c r="G8" i="60"/>
  <c r="H8" i="60"/>
  <c r="I8" i="60"/>
  <c r="J8" i="60"/>
  <c r="K8" i="60"/>
  <c r="A11" i="60"/>
  <c r="B11" i="60"/>
  <c r="C11" i="60"/>
  <c r="D11" i="60"/>
  <c r="E11" i="60"/>
  <c r="F11" i="60"/>
  <c r="G11" i="60"/>
  <c r="H11" i="60"/>
  <c r="I11" i="60"/>
  <c r="J11" i="60"/>
  <c r="K11" i="60"/>
  <c r="A12" i="60"/>
  <c r="B12" i="60"/>
  <c r="C12" i="60"/>
  <c r="D12" i="60"/>
  <c r="E12" i="60"/>
  <c r="F12" i="60"/>
  <c r="G12" i="60"/>
  <c r="H12" i="60"/>
  <c r="I12" i="60"/>
  <c r="J12" i="60"/>
  <c r="K12" i="60"/>
  <c r="A13" i="60"/>
  <c r="B13" i="60"/>
  <c r="C13" i="60"/>
  <c r="D13" i="60"/>
  <c r="E13" i="60"/>
  <c r="F13" i="60"/>
  <c r="G13" i="60"/>
  <c r="H13" i="60"/>
  <c r="I13" i="60"/>
  <c r="J13" i="60"/>
  <c r="K13" i="60"/>
  <c r="A14" i="60"/>
  <c r="B14" i="60"/>
  <c r="C14" i="60"/>
  <c r="D14" i="60"/>
  <c r="E14" i="60"/>
  <c r="F14" i="60"/>
  <c r="G14" i="60"/>
  <c r="H14" i="60"/>
  <c r="I14" i="60"/>
  <c r="J14" i="60"/>
  <c r="K14" i="60"/>
  <c r="A15" i="60"/>
  <c r="B15" i="60"/>
  <c r="C15" i="60"/>
  <c r="D15" i="60"/>
  <c r="E15" i="60"/>
  <c r="F15" i="60"/>
  <c r="G15" i="60"/>
  <c r="H15" i="60"/>
  <c r="I15" i="60"/>
  <c r="J15" i="60"/>
  <c r="K15" i="60"/>
  <c r="A16" i="60"/>
  <c r="B16" i="60"/>
  <c r="C16" i="60"/>
  <c r="D16" i="60"/>
  <c r="E16" i="60"/>
  <c r="F16" i="60"/>
  <c r="G16" i="60"/>
  <c r="H16" i="60"/>
  <c r="I16" i="60"/>
  <c r="J16" i="60"/>
  <c r="K16" i="60"/>
  <c r="A17" i="60"/>
  <c r="B17" i="60"/>
  <c r="C17" i="60"/>
  <c r="D17" i="60"/>
  <c r="E17" i="60"/>
  <c r="F17" i="60"/>
  <c r="G17" i="60"/>
  <c r="H17" i="60"/>
  <c r="I17" i="60"/>
  <c r="J17" i="60"/>
  <c r="K17" i="60"/>
  <c r="A18" i="60"/>
  <c r="B18" i="60"/>
  <c r="C18" i="60"/>
  <c r="D18" i="60"/>
  <c r="E18" i="60"/>
  <c r="F18" i="60"/>
  <c r="G18" i="60"/>
  <c r="H18" i="60"/>
  <c r="I18" i="60"/>
  <c r="J18" i="60"/>
  <c r="K18" i="60"/>
  <c r="A19" i="60"/>
  <c r="B19" i="60"/>
  <c r="C19" i="60"/>
  <c r="D19" i="60"/>
  <c r="E19" i="60"/>
  <c r="F19" i="60"/>
  <c r="G19" i="60"/>
  <c r="H19" i="60"/>
  <c r="I19" i="60"/>
  <c r="J19" i="60"/>
  <c r="K19" i="60"/>
  <c r="A20" i="60"/>
  <c r="B20" i="60"/>
  <c r="C20" i="60"/>
  <c r="D20" i="60"/>
  <c r="E20" i="60"/>
  <c r="F20" i="60"/>
  <c r="G20" i="60"/>
  <c r="H20" i="60"/>
  <c r="I20" i="60"/>
  <c r="J20" i="60"/>
  <c r="K20" i="60"/>
  <c r="A21" i="60"/>
  <c r="B21" i="60"/>
  <c r="C21" i="60"/>
  <c r="D21" i="60"/>
  <c r="E21" i="60"/>
  <c r="F21" i="60"/>
  <c r="G21" i="60"/>
  <c r="H21" i="60"/>
  <c r="I21" i="60"/>
  <c r="J21" i="60"/>
  <c r="K21" i="60"/>
  <c r="A22" i="60"/>
  <c r="B22" i="60"/>
  <c r="C22" i="60"/>
  <c r="D22" i="60"/>
  <c r="E22" i="60"/>
  <c r="F22" i="60"/>
  <c r="G22" i="60"/>
  <c r="H22" i="60"/>
  <c r="I22" i="60"/>
  <c r="J22" i="60"/>
  <c r="K22" i="60"/>
  <c r="A23" i="60"/>
  <c r="B23" i="60"/>
  <c r="C23" i="60"/>
  <c r="D23" i="60"/>
  <c r="E23" i="60"/>
  <c r="F23" i="60"/>
  <c r="G23" i="60"/>
  <c r="H23" i="60"/>
  <c r="I23" i="60"/>
  <c r="J23" i="60"/>
  <c r="K23" i="60"/>
  <c r="A24" i="60"/>
  <c r="B24" i="60"/>
  <c r="C24" i="60"/>
  <c r="D24" i="60"/>
  <c r="E24" i="60"/>
  <c r="F24" i="60"/>
  <c r="G24" i="60"/>
  <c r="H24" i="60"/>
  <c r="I24" i="60"/>
  <c r="J24" i="60"/>
  <c r="K24" i="60"/>
  <c r="A25" i="60"/>
  <c r="B25" i="60"/>
  <c r="C25" i="60"/>
  <c r="D25" i="60"/>
  <c r="E25" i="60"/>
  <c r="F25" i="60"/>
  <c r="G25" i="60"/>
  <c r="H25" i="60"/>
  <c r="I25" i="60"/>
  <c r="J25" i="60"/>
  <c r="K25" i="60"/>
  <c r="A26" i="60"/>
  <c r="B26" i="60"/>
  <c r="C26" i="60"/>
  <c r="D26" i="60"/>
  <c r="E26" i="60"/>
  <c r="F26" i="60"/>
  <c r="G26" i="60"/>
  <c r="H26" i="60"/>
  <c r="I26" i="60"/>
  <c r="J26" i="60"/>
  <c r="K26" i="60"/>
  <c r="A27" i="60"/>
  <c r="B27" i="60"/>
  <c r="C27" i="60"/>
  <c r="D27" i="60"/>
  <c r="E27" i="60"/>
  <c r="F27" i="60"/>
  <c r="G27" i="60"/>
  <c r="H27" i="60"/>
  <c r="I27" i="60"/>
  <c r="J27" i="60"/>
  <c r="K27" i="60"/>
  <c r="A28" i="60"/>
  <c r="B28" i="60"/>
  <c r="C28" i="60"/>
  <c r="D28" i="60"/>
  <c r="E28" i="60"/>
  <c r="F28" i="60"/>
  <c r="G28" i="60"/>
  <c r="H28" i="60"/>
  <c r="I28" i="60"/>
  <c r="J28" i="60"/>
  <c r="K28" i="60"/>
  <c r="A29" i="60"/>
  <c r="B29" i="60"/>
  <c r="C29" i="60"/>
  <c r="D29" i="60"/>
  <c r="E29" i="60"/>
  <c r="F29" i="60"/>
  <c r="G29" i="60"/>
  <c r="H29" i="60"/>
  <c r="I29" i="60"/>
  <c r="J29" i="60"/>
  <c r="K29" i="60"/>
  <c r="A30" i="60"/>
  <c r="B30" i="60"/>
  <c r="C30" i="60"/>
  <c r="D30" i="60"/>
  <c r="E30" i="60"/>
  <c r="F30" i="60"/>
  <c r="G30" i="60"/>
  <c r="H30" i="60"/>
  <c r="I30" i="60"/>
  <c r="J30" i="60"/>
  <c r="K30" i="60"/>
  <c r="A31" i="60"/>
  <c r="B31" i="60"/>
  <c r="C31" i="60"/>
  <c r="D31" i="60"/>
  <c r="E31" i="60"/>
  <c r="F31" i="60"/>
  <c r="G31" i="60"/>
  <c r="H31" i="60"/>
  <c r="I31" i="60"/>
  <c r="J31" i="60"/>
  <c r="K31" i="60"/>
  <c r="A32" i="60"/>
  <c r="B32" i="60"/>
  <c r="C32" i="60"/>
  <c r="D32" i="60"/>
  <c r="E32" i="60"/>
  <c r="F32" i="60"/>
  <c r="G32" i="60"/>
  <c r="H32" i="60"/>
  <c r="I32" i="60"/>
  <c r="J32" i="60"/>
  <c r="K32" i="60"/>
  <c r="A33" i="60"/>
  <c r="B33" i="60"/>
  <c r="C33" i="60"/>
  <c r="D33" i="60"/>
  <c r="E33" i="60"/>
  <c r="F33" i="60"/>
  <c r="G33" i="60"/>
  <c r="H33" i="60"/>
  <c r="I33" i="60"/>
  <c r="J33" i="60"/>
  <c r="K33" i="60"/>
  <c r="A34" i="60"/>
  <c r="B34" i="60"/>
  <c r="C34" i="60"/>
  <c r="D34" i="60"/>
  <c r="E34" i="60"/>
  <c r="F34" i="60"/>
  <c r="G34" i="60"/>
  <c r="H34" i="60"/>
  <c r="I34" i="60"/>
  <c r="J34" i="60"/>
  <c r="K34" i="60"/>
  <c r="A35" i="60"/>
  <c r="B35" i="60"/>
  <c r="C35" i="60"/>
  <c r="D35" i="60"/>
  <c r="E35" i="60"/>
  <c r="F35" i="60"/>
  <c r="G35" i="60"/>
  <c r="H35" i="60"/>
  <c r="I35" i="60"/>
  <c r="J35" i="60"/>
  <c r="K35" i="60"/>
  <c r="A36" i="60"/>
  <c r="B36" i="60"/>
  <c r="C36" i="60"/>
  <c r="D36" i="60"/>
  <c r="E36" i="60"/>
  <c r="F36" i="60"/>
  <c r="G36" i="60"/>
  <c r="H36" i="60"/>
  <c r="I36" i="60"/>
  <c r="J36" i="60"/>
  <c r="K36" i="60"/>
  <c r="A37" i="60"/>
  <c r="B37" i="60"/>
  <c r="C37" i="60"/>
  <c r="D37" i="60"/>
  <c r="E37" i="60"/>
  <c r="F37" i="60"/>
  <c r="G37" i="60"/>
  <c r="H37" i="60"/>
  <c r="I37" i="60"/>
  <c r="J37" i="60"/>
  <c r="K37" i="60"/>
  <c r="A38" i="60"/>
  <c r="B38" i="60"/>
  <c r="C38" i="60"/>
  <c r="D38" i="60"/>
  <c r="E38" i="60"/>
  <c r="F38" i="60"/>
  <c r="G38" i="60"/>
  <c r="H38" i="60"/>
  <c r="I38" i="60"/>
  <c r="J38" i="60"/>
  <c r="K38" i="60"/>
  <c r="A39" i="60"/>
  <c r="B39" i="60"/>
  <c r="C39" i="60"/>
  <c r="D39" i="60"/>
  <c r="E39" i="60"/>
  <c r="F39" i="60"/>
  <c r="G39" i="60"/>
  <c r="H39" i="60"/>
  <c r="I39" i="60"/>
  <c r="J39" i="60"/>
  <c r="K39" i="60"/>
  <c r="A40" i="60"/>
  <c r="B40" i="60"/>
  <c r="C40" i="60"/>
  <c r="D40" i="60"/>
  <c r="E40" i="60"/>
  <c r="F40" i="60"/>
  <c r="G40" i="60"/>
  <c r="H40" i="60"/>
  <c r="I40" i="60"/>
  <c r="J40" i="60"/>
  <c r="K40" i="60"/>
  <c r="A41" i="60"/>
  <c r="B41" i="60"/>
  <c r="C41" i="60"/>
  <c r="D41" i="60"/>
  <c r="E41" i="60"/>
  <c r="F41" i="60"/>
  <c r="G41" i="60"/>
  <c r="H41" i="60"/>
  <c r="I41" i="60"/>
  <c r="J41" i="60"/>
  <c r="K41" i="60"/>
  <c r="A42" i="60"/>
  <c r="B42" i="60"/>
  <c r="C42" i="60"/>
  <c r="D42" i="60"/>
  <c r="E42" i="60"/>
  <c r="F42" i="60"/>
  <c r="G42" i="60"/>
  <c r="H42" i="60"/>
  <c r="I42" i="60"/>
  <c r="J42" i="60"/>
  <c r="K42" i="60"/>
  <c r="A43" i="60"/>
  <c r="B43" i="60"/>
  <c r="C43" i="60"/>
  <c r="D43" i="60"/>
  <c r="E43" i="60"/>
  <c r="F43" i="60"/>
  <c r="G43" i="60"/>
  <c r="H43" i="60"/>
  <c r="I43" i="60"/>
  <c r="J43" i="60"/>
  <c r="K43" i="60"/>
  <c r="A44" i="60"/>
  <c r="B44" i="60"/>
  <c r="C44" i="60"/>
  <c r="D44" i="60"/>
  <c r="E44" i="60"/>
  <c r="F44" i="60"/>
  <c r="G44" i="60"/>
  <c r="H44" i="60"/>
  <c r="I44" i="60"/>
  <c r="J44" i="60"/>
  <c r="K44" i="60"/>
  <c r="A45" i="60"/>
  <c r="B45" i="60"/>
  <c r="C45" i="60"/>
  <c r="D45" i="60"/>
  <c r="E45" i="60"/>
  <c r="F45" i="60"/>
  <c r="G45" i="60"/>
  <c r="H45" i="60"/>
  <c r="I45" i="60"/>
  <c r="J45" i="60"/>
  <c r="K45" i="60"/>
  <c r="A46" i="60"/>
  <c r="B46" i="60"/>
  <c r="C46" i="60"/>
  <c r="D46" i="60"/>
  <c r="E46" i="60"/>
  <c r="F46" i="60"/>
  <c r="G46" i="60"/>
  <c r="H46" i="60"/>
  <c r="I46" i="60"/>
  <c r="J46" i="60"/>
  <c r="K46" i="60"/>
  <c r="A47" i="60"/>
  <c r="B47" i="60"/>
  <c r="C47" i="60"/>
  <c r="D47" i="60"/>
  <c r="E47" i="60"/>
  <c r="F47" i="60"/>
  <c r="G47" i="60"/>
  <c r="H47" i="60"/>
  <c r="I47" i="60"/>
  <c r="J47" i="60"/>
  <c r="K47" i="60"/>
  <c r="A48" i="60"/>
  <c r="B48" i="60"/>
  <c r="C48" i="60"/>
  <c r="D48" i="60"/>
  <c r="E48" i="60"/>
  <c r="F48" i="60"/>
  <c r="G48" i="60"/>
  <c r="H48" i="60"/>
  <c r="I48" i="60"/>
  <c r="J48" i="60"/>
  <c r="K48" i="60"/>
  <c r="A49" i="60"/>
  <c r="B49" i="60"/>
  <c r="C49" i="60"/>
  <c r="D49" i="60"/>
  <c r="E49" i="60"/>
  <c r="F49" i="60"/>
  <c r="G49" i="60"/>
  <c r="H49" i="60"/>
  <c r="I49" i="60"/>
  <c r="J49" i="60"/>
  <c r="K49" i="60"/>
  <c r="A50" i="60"/>
  <c r="B50" i="60"/>
  <c r="C50" i="60"/>
  <c r="D50" i="60"/>
  <c r="E50" i="60"/>
  <c r="F50" i="60"/>
  <c r="G50" i="60"/>
  <c r="H50" i="60"/>
  <c r="I50" i="60"/>
  <c r="J50" i="60"/>
  <c r="K50" i="60"/>
  <c r="A51" i="60"/>
  <c r="B51" i="60"/>
  <c r="C51" i="60"/>
  <c r="D51" i="60"/>
  <c r="E51" i="60"/>
  <c r="F51" i="60"/>
  <c r="G51" i="60"/>
  <c r="H51" i="60"/>
  <c r="I51" i="60"/>
  <c r="J51" i="60"/>
  <c r="K51" i="60"/>
  <c r="A52" i="60"/>
  <c r="B52" i="60"/>
  <c r="C52" i="60"/>
  <c r="D52" i="60"/>
  <c r="E52" i="60"/>
  <c r="F52" i="60"/>
  <c r="G52" i="60"/>
  <c r="H52" i="60"/>
  <c r="I52" i="60"/>
  <c r="J52" i="60"/>
  <c r="K52" i="60"/>
  <c r="A105" i="59"/>
  <c r="B105" i="59"/>
  <c r="C105" i="59"/>
  <c r="D105" i="59"/>
  <c r="E105" i="59"/>
  <c r="F105" i="59"/>
  <c r="G105" i="59"/>
  <c r="H105" i="59"/>
  <c r="I105" i="59"/>
  <c r="J105" i="59"/>
  <c r="K105" i="59"/>
  <c r="A106" i="59"/>
  <c r="B106" i="59"/>
  <c r="C106" i="59"/>
  <c r="D106" i="59"/>
  <c r="E106" i="59"/>
  <c r="F106" i="59"/>
  <c r="G106" i="59"/>
  <c r="H106" i="59"/>
  <c r="I106" i="59"/>
  <c r="J106" i="59"/>
  <c r="K106" i="59"/>
  <c r="A107" i="59"/>
  <c r="B107" i="59"/>
  <c r="C107" i="59"/>
  <c r="D107" i="59"/>
  <c r="E107" i="59"/>
  <c r="F107" i="59"/>
  <c r="G107" i="59"/>
  <c r="H107" i="59"/>
  <c r="I107" i="59"/>
  <c r="J107" i="59"/>
  <c r="K107" i="59"/>
  <c r="A108" i="59"/>
  <c r="B108" i="59"/>
  <c r="C108" i="59"/>
  <c r="D108" i="59"/>
  <c r="E108" i="59"/>
  <c r="F108" i="59"/>
  <c r="G108" i="59"/>
  <c r="H108" i="59"/>
  <c r="I108" i="59"/>
  <c r="J108" i="59"/>
  <c r="K108" i="59"/>
  <c r="A109" i="59"/>
  <c r="B109" i="59"/>
  <c r="C109" i="59"/>
  <c r="D109" i="59"/>
  <c r="E109" i="59"/>
  <c r="F109" i="59"/>
  <c r="G109" i="59"/>
  <c r="H109" i="59"/>
  <c r="I109" i="59"/>
  <c r="J109" i="59"/>
  <c r="K109" i="59"/>
  <c r="A110" i="59"/>
  <c r="B110" i="59"/>
  <c r="C110" i="59"/>
  <c r="D110" i="59"/>
  <c r="E110" i="59"/>
  <c r="F110" i="59"/>
  <c r="G110" i="59"/>
  <c r="H110" i="59"/>
  <c r="I110" i="59"/>
  <c r="J110" i="59"/>
  <c r="K110" i="59"/>
  <c r="A53" i="59"/>
  <c r="B53" i="59"/>
  <c r="C53" i="59"/>
  <c r="D53" i="59"/>
  <c r="E53" i="59"/>
  <c r="F53" i="59"/>
  <c r="G53" i="59"/>
  <c r="H53" i="59"/>
  <c r="I53" i="59"/>
  <c r="J53" i="59"/>
  <c r="K53" i="59"/>
  <c r="A54" i="59"/>
  <c r="B54" i="59"/>
  <c r="C54" i="59"/>
  <c r="D54" i="59"/>
  <c r="E54" i="59"/>
  <c r="F54" i="59"/>
  <c r="G54" i="59"/>
  <c r="H54" i="59"/>
  <c r="I54" i="59"/>
  <c r="J54" i="59"/>
  <c r="K54" i="59"/>
  <c r="A55" i="59"/>
  <c r="B55" i="59"/>
  <c r="C55" i="59"/>
  <c r="D55" i="59"/>
  <c r="E55" i="59"/>
  <c r="F55" i="59"/>
  <c r="G55" i="59"/>
  <c r="H55" i="59"/>
  <c r="I55" i="59"/>
  <c r="J55" i="59"/>
  <c r="K55" i="59"/>
  <c r="A56" i="59"/>
  <c r="B56" i="59"/>
  <c r="C56" i="59"/>
  <c r="D56" i="59"/>
  <c r="E56" i="59"/>
  <c r="F56" i="59"/>
  <c r="G56" i="59"/>
  <c r="H56" i="59"/>
  <c r="I56" i="59"/>
  <c r="J56" i="59"/>
  <c r="K56" i="59"/>
  <c r="A57" i="59"/>
  <c r="B57" i="59"/>
  <c r="C57" i="59"/>
  <c r="D57" i="59"/>
  <c r="E57" i="59"/>
  <c r="F57" i="59"/>
  <c r="G57" i="59"/>
  <c r="H57" i="59"/>
  <c r="I57" i="59"/>
  <c r="J57" i="59"/>
  <c r="K57" i="59"/>
  <c r="A58" i="59"/>
  <c r="B58" i="59"/>
  <c r="C58" i="59"/>
  <c r="D58" i="59"/>
  <c r="E58" i="59"/>
  <c r="F58" i="59"/>
  <c r="G58" i="59"/>
  <c r="H58" i="59"/>
  <c r="I58" i="59"/>
  <c r="J58" i="59"/>
  <c r="K58" i="59"/>
  <c r="A59" i="59"/>
  <c r="B59" i="59"/>
  <c r="C59" i="59"/>
  <c r="D59" i="59"/>
  <c r="E59" i="59"/>
  <c r="F59" i="59"/>
  <c r="G59" i="59"/>
  <c r="H59" i="59"/>
  <c r="I59" i="59"/>
  <c r="J59" i="59"/>
  <c r="K59" i="59"/>
  <c r="A60" i="59"/>
  <c r="B60" i="59"/>
  <c r="C60" i="59"/>
  <c r="D60" i="59"/>
  <c r="E60" i="59"/>
  <c r="F60" i="59"/>
  <c r="G60" i="59"/>
  <c r="H60" i="59"/>
  <c r="I60" i="59"/>
  <c r="J60" i="59"/>
  <c r="K60" i="59"/>
  <c r="A61" i="59"/>
  <c r="B61" i="59"/>
  <c r="C61" i="59"/>
  <c r="D61" i="59"/>
  <c r="E61" i="59"/>
  <c r="F61" i="59"/>
  <c r="G61" i="59"/>
  <c r="H61" i="59"/>
  <c r="I61" i="59"/>
  <c r="J61" i="59"/>
  <c r="K61" i="59"/>
  <c r="A62" i="59"/>
  <c r="B62" i="59"/>
  <c r="C62" i="59"/>
  <c r="D62" i="59"/>
  <c r="E62" i="59"/>
  <c r="F62" i="59"/>
  <c r="G62" i="59"/>
  <c r="H62" i="59"/>
  <c r="I62" i="59"/>
  <c r="J62" i="59"/>
  <c r="K62" i="59"/>
  <c r="A63" i="59"/>
  <c r="B63" i="59"/>
  <c r="C63" i="59"/>
  <c r="D63" i="59"/>
  <c r="E63" i="59"/>
  <c r="F63" i="59"/>
  <c r="G63" i="59"/>
  <c r="H63" i="59"/>
  <c r="I63" i="59"/>
  <c r="J63" i="59"/>
  <c r="K63" i="59"/>
  <c r="A64" i="59"/>
  <c r="B64" i="59"/>
  <c r="C64" i="59"/>
  <c r="D64" i="59"/>
  <c r="E64" i="59"/>
  <c r="F64" i="59"/>
  <c r="G64" i="59"/>
  <c r="H64" i="59"/>
  <c r="I64" i="59"/>
  <c r="J64" i="59"/>
  <c r="K64" i="59"/>
  <c r="A65" i="59"/>
  <c r="B65" i="59"/>
  <c r="C65" i="59"/>
  <c r="D65" i="59"/>
  <c r="E65" i="59"/>
  <c r="F65" i="59"/>
  <c r="G65" i="59"/>
  <c r="H65" i="59"/>
  <c r="I65" i="59"/>
  <c r="J65" i="59"/>
  <c r="K65" i="59"/>
  <c r="A66" i="59"/>
  <c r="B66" i="59"/>
  <c r="C66" i="59"/>
  <c r="D66" i="59"/>
  <c r="E66" i="59"/>
  <c r="F66" i="59"/>
  <c r="G66" i="59"/>
  <c r="H66" i="59"/>
  <c r="I66" i="59"/>
  <c r="J66" i="59"/>
  <c r="K66" i="59"/>
  <c r="A67" i="59"/>
  <c r="B67" i="59"/>
  <c r="C67" i="59"/>
  <c r="D67" i="59"/>
  <c r="E67" i="59"/>
  <c r="F67" i="59"/>
  <c r="G67" i="59"/>
  <c r="H67" i="59"/>
  <c r="I67" i="59"/>
  <c r="J67" i="59"/>
  <c r="K67" i="59"/>
  <c r="A68" i="59"/>
  <c r="B68" i="59"/>
  <c r="C68" i="59"/>
  <c r="D68" i="59"/>
  <c r="E68" i="59"/>
  <c r="F68" i="59"/>
  <c r="G68" i="59"/>
  <c r="H68" i="59"/>
  <c r="I68" i="59"/>
  <c r="J68" i="59"/>
  <c r="K68" i="59"/>
  <c r="A69" i="59"/>
  <c r="B69" i="59"/>
  <c r="C69" i="59"/>
  <c r="D69" i="59"/>
  <c r="E69" i="59"/>
  <c r="F69" i="59"/>
  <c r="G69" i="59"/>
  <c r="H69" i="59"/>
  <c r="I69" i="59"/>
  <c r="J69" i="59"/>
  <c r="K69" i="59"/>
  <c r="A70" i="59"/>
  <c r="B70" i="59"/>
  <c r="C70" i="59"/>
  <c r="D70" i="59"/>
  <c r="E70" i="59"/>
  <c r="F70" i="59"/>
  <c r="G70" i="59"/>
  <c r="H70" i="59"/>
  <c r="I70" i="59"/>
  <c r="J70" i="59"/>
  <c r="K70" i="59"/>
  <c r="A71" i="59"/>
  <c r="B71" i="59"/>
  <c r="C71" i="59"/>
  <c r="D71" i="59"/>
  <c r="E71" i="59"/>
  <c r="F71" i="59"/>
  <c r="G71" i="59"/>
  <c r="H71" i="59"/>
  <c r="I71" i="59"/>
  <c r="J71" i="59"/>
  <c r="K71" i="59"/>
  <c r="A72" i="59"/>
  <c r="B72" i="59"/>
  <c r="C72" i="59"/>
  <c r="D72" i="59"/>
  <c r="E72" i="59"/>
  <c r="F72" i="59"/>
  <c r="G72" i="59"/>
  <c r="H72" i="59"/>
  <c r="I72" i="59"/>
  <c r="J72" i="59"/>
  <c r="K72" i="59"/>
  <c r="A73" i="59"/>
  <c r="B73" i="59"/>
  <c r="C73" i="59"/>
  <c r="D73" i="59"/>
  <c r="E73" i="59"/>
  <c r="F73" i="59"/>
  <c r="G73" i="59"/>
  <c r="H73" i="59"/>
  <c r="I73" i="59"/>
  <c r="J73" i="59"/>
  <c r="K73" i="59"/>
  <c r="A74" i="59"/>
  <c r="B74" i="59"/>
  <c r="C74" i="59"/>
  <c r="D74" i="59"/>
  <c r="E74" i="59"/>
  <c r="F74" i="59"/>
  <c r="G74" i="59"/>
  <c r="H74" i="59"/>
  <c r="I74" i="59"/>
  <c r="J74" i="59"/>
  <c r="K74" i="59"/>
  <c r="A75" i="59"/>
  <c r="B75" i="59"/>
  <c r="C75" i="59"/>
  <c r="D75" i="59"/>
  <c r="E75" i="59"/>
  <c r="F75" i="59"/>
  <c r="G75" i="59"/>
  <c r="H75" i="59"/>
  <c r="I75" i="59"/>
  <c r="J75" i="59"/>
  <c r="K75" i="59"/>
  <c r="A76" i="59"/>
  <c r="B76" i="59"/>
  <c r="C76" i="59"/>
  <c r="D76" i="59"/>
  <c r="E76" i="59"/>
  <c r="F76" i="59"/>
  <c r="G76" i="59"/>
  <c r="H76" i="59"/>
  <c r="I76" i="59"/>
  <c r="J76" i="59"/>
  <c r="K76" i="59"/>
  <c r="A77" i="59"/>
  <c r="B77" i="59"/>
  <c r="C77" i="59"/>
  <c r="D77" i="59"/>
  <c r="E77" i="59"/>
  <c r="F77" i="59"/>
  <c r="G77" i="59"/>
  <c r="H77" i="59"/>
  <c r="I77" i="59"/>
  <c r="J77" i="59"/>
  <c r="K77" i="59"/>
  <c r="A78" i="59"/>
  <c r="B78" i="59"/>
  <c r="C78" i="59"/>
  <c r="D78" i="59"/>
  <c r="E78" i="59"/>
  <c r="F78" i="59"/>
  <c r="G78" i="59"/>
  <c r="H78" i="59"/>
  <c r="I78" i="59"/>
  <c r="J78" i="59"/>
  <c r="K78" i="59"/>
  <c r="A79" i="59"/>
  <c r="B79" i="59"/>
  <c r="C79" i="59"/>
  <c r="D79" i="59"/>
  <c r="E79" i="59"/>
  <c r="F79" i="59"/>
  <c r="G79" i="59"/>
  <c r="H79" i="59"/>
  <c r="I79" i="59"/>
  <c r="J79" i="59"/>
  <c r="K79" i="59"/>
  <c r="A80" i="59"/>
  <c r="B80" i="59"/>
  <c r="C80" i="59"/>
  <c r="D80" i="59"/>
  <c r="E80" i="59"/>
  <c r="F80" i="59"/>
  <c r="G80" i="59"/>
  <c r="H80" i="59"/>
  <c r="I80" i="59"/>
  <c r="J80" i="59"/>
  <c r="K80" i="59"/>
  <c r="A81" i="59"/>
  <c r="B81" i="59"/>
  <c r="C81" i="59"/>
  <c r="D81" i="59"/>
  <c r="E81" i="59"/>
  <c r="F81" i="59"/>
  <c r="G81" i="59"/>
  <c r="H81" i="59"/>
  <c r="I81" i="59"/>
  <c r="J81" i="59"/>
  <c r="K81" i="59"/>
  <c r="A82" i="59"/>
  <c r="B82" i="59"/>
  <c r="C82" i="59"/>
  <c r="D82" i="59"/>
  <c r="E82" i="59"/>
  <c r="F82" i="59"/>
  <c r="G82" i="59"/>
  <c r="H82" i="59"/>
  <c r="I82" i="59"/>
  <c r="J82" i="59"/>
  <c r="K82" i="59"/>
  <c r="A83" i="59"/>
  <c r="B83" i="59"/>
  <c r="C83" i="59"/>
  <c r="D83" i="59"/>
  <c r="E83" i="59"/>
  <c r="F83" i="59"/>
  <c r="G83" i="59"/>
  <c r="H83" i="59"/>
  <c r="I83" i="59"/>
  <c r="J83" i="59"/>
  <c r="K83" i="59"/>
  <c r="A84" i="59"/>
  <c r="B84" i="59"/>
  <c r="C84" i="59"/>
  <c r="D84" i="59"/>
  <c r="E84" i="59"/>
  <c r="F84" i="59"/>
  <c r="G84" i="59"/>
  <c r="H84" i="59"/>
  <c r="I84" i="59"/>
  <c r="J84" i="59"/>
  <c r="K84" i="59"/>
  <c r="A85" i="59"/>
  <c r="B85" i="59"/>
  <c r="C85" i="59"/>
  <c r="D85" i="59"/>
  <c r="E85" i="59"/>
  <c r="F85" i="59"/>
  <c r="G85" i="59"/>
  <c r="H85" i="59"/>
  <c r="I85" i="59"/>
  <c r="J85" i="59"/>
  <c r="K85" i="59"/>
  <c r="A86" i="59"/>
  <c r="B86" i="59"/>
  <c r="C86" i="59"/>
  <c r="D86" i="59"/>
  <c r="E86" i="59"/>
  <c r="F86" i="59"/>
  <c r="G86" i="59"/>
  <c r="H86" i="59"/>
  <c r="I86" i="59"/>
  <c r="J86" i="59"/>
  <c r="K86" i="59"/>
  <c r="A87" i="59"/>
  <c r="B87" i="59"/>
  <c r="C87" i="59"/>
  <c r="D87" i="59"/>
  <c r="E87" i="59"/>
  <c r="F87" i="59"/>
  <c r="G87" i="59"/>
  <c r="H87" i="59"/>
  <c r="I87" i="59"/>
  <c r="J87" i="59"/>
  <c r="K87" i="59"/>
  <c r="A88" i="59"/>
  <c r="B88" i="59"/>
  <c r="C88" i="59"/>
  <c r="D88" i="59"/>
  <c r="E88" i="59"/>
  <c r="F88" i="59"/>
  <c r="G88" i="59"/>
  <c r="H88" i="59"/>
  <c r="I88" i="59"/>
  <c r="J88" i="59"/>
  <c r="K88" i="59"/>
  <c r="A89" i="59"/>
  <c r="B89" i="59"/>
  <c r="C89" i="59"/>
  <c r="D89" i="59"/>
  <c r="E89" i="59"/>
  <c r="F89" i="59"/>
  <c r="G89" i="59"/>
  <c r="H89" i="59"/>
  <c r="I89" i="59"/>
  <c r="J89" i="59"/>
  <c r="K89" i="59"/>
  <c r="A90" i="59"/>
  <c r="B90" i="59"/>
  <c r="C90" i="59"/>
  <c r="D90" i="59"/>
  <c r="E90" i="59"/>
  <c r="F90" i="59"/>
  <c r="G90" i="59"/>
  <c r="H90" i="59"/>
  <c r="I90" i="59"/>
  <c r="J90" i="59"/>
  <c r="K90" i="59"/>
  <c r="A91" i="59"/>
  <c r="B91" i="59"/>
  <c r="C91" i="59"/>
  <c r="D91" i="59"/>
  <c r="E91" i="59"/>
  <c r="F91" i="59"/>
  <c r="G91" i="59"/>
  <c r="H91" i="59"/>
  <c r="I91" i="59"/>
  <c r="J91" i="59"/>
  <c r="K91" i="59"/>
  <c r="A92" i="59"/>
  <c r="B92" i="59"/>
  <c r="C92" i="59"/>
  <c r="D92" i="59"/>
  <c r="E92" i="59"/>
  <c r="F92" i="59"/>
  <c r="G92" i="59"/>
  <c r="H92" i="59"/>
  <c r="I92" i="59"/>
  <c r="J92" i="59"/>
  <c r="K92" i="59"/>
  <c r="A93" i="59"/>
  <c r="B93" i="59"/>
  <c r="C93" i="59"/>
  <c r="D93" i="59"/>
  <c r="E93" i="59"/>
  <c r="F93" i="59"/>
  <c r="G93" i="59"/>
  <c r="H93" i="59"/>
  <c r="I93" i="59"/>
  <c r="J93" i="59"/>
  <c r="K93" i="59"/>
  <c r="A94" i="59"/>
  <c r="B94" i="59"/>
  <c r="C94" i="59"/>
  <c r="D94" i="59"/>
  <c r="E94" i="59"/>
  <c r="F94" i="59"/>
  <c r="G94" i="59"/>
  <c r="H94" i="59"/>
  <c r="I94" i="59"/>
  <c r="J94" i="59"/>
  <c r="K94" i="59"/>
  <c r="A95" i="59"/>
  <c r="B95" i="59"/>
  <c r="C95" i="59"/>
  <c r="D95" i="59"/>
  <c r="E95" i="59"/>
  <c r="F95" i="59"/>
  <c r="G95" i="59"/>
  <c r="H95" i="59"/>
  <c r="I95" i="59"/>
  <c r="J95" i="59"/>
  <c r="K95" i="59"/>
  <c r="A96" i="59"/>
  <c r="B96" i="59"/>
  <c r="C96" i="59"/>
  <c r="D96" i="59"/>
  <c r="E96" i="59"/>
  <c r="F96" i="59"/>
  <c r="G96" i="59"/>
  <c r="H96" i="59"/>
  <c r="I96" i="59"/>
  <c r="J96" i="59"/>
  <c r="K96" i="59"/>
  <c r="A97" i="59"/>
  <c r="B97" i="59"/>
  <c r="C97" i="59"/>
  <c r="D97" i="59"/>
  <c r="E97" i="59"/>
  <c r="F97" i="59"/>
  <c r="G97" i="59"/>
  <c r="H97" i="59"/>
  <c r="I97" i="59"/>
  <c r="J97" i="59"/>
  <c r="K97" i="59"/>
  <c r="A98" i="59"/>
  <c r="B98" i="59"/>
  <c r="C98" i="59"/>
  <c r="D98" i="59"/>
  <c r="E98" i="59"/>
  <c r="F98" i="59"/>
  <c r="G98" i="59"/>
  <c r="H98" i="59"/>
  <c r="I98" i="59"/>
  <c r="J98" i="59"/>
  <c r="K98" i="59"/>
  <c r="A99" i="59"/>
  <c r="B99" i="59"/>
  <c r="C99" i="59"/>
  <c r="D99" i="59"/>
  <c r="E99" i="59"/>
  <c r="F99" i="59"/>
  <c r="G99" i="59"/>
  <c r="H99" i="59"/>
  <c r="I99" i="59"/>
  <c r="J99" i="59"/>
  <c r="K99" i="59"/>
  <c r="A100" i="59"/>
  <c r="B100" i="59"/>
  <c r="C100" i="59"/>
  <c r="D100" i="59"/>
  <c r="E100" i="59"/>
  <c r="F100" i="59"/>
  <c r="G100" i="59"/>
  <c r="H100" i="59"/>
  <c r="I100" i="59"/>
  <c r="J100" i="59"/>
  <c r="K100" i="59"/>
  <c r="A101" i="59"/>
  <c r="B101" i="59"/>
  <c r="C101" i="59"/>
  <c r="D101" i="59"/>
  <c r="E101" i="59"/>
  <c r="F101" i="59"/>
  <c r="G101" i="59"/>
  <c r="H101" i="59"/>
  <c r="I101" i="59"/>
  <c r="J101" i="59"/>
  <c r="K101" i="59"/>
  <c r="A102" i="59"/>
  <c r="B102" i="59"/>
  <c r="C102" i="59"/>
  <c r="D102" i="59"/>
  <c r="E102" i="59"/>
  <c r="F102" i="59"/>
  <c r="G102" i="59"/>
  <c r="H102" i="59"/>
  <c r="I102" i="59"/>
  <c r="J102" i="59"/>
  <c r="K102" i="59"/>
  <c r="A103" i="59"/>
  <c r="B103" i="59"/>
  <c r="C103" i="59"/>
  <c r="D103" i="59"/>
  <c r="E103" i="59"/>
  <c r="F103" i="59"/>
  <c r="G103" i="59"/>
  <c r="H103" i="59"/>
  <c r="I103" i="59"/>
  <c r="J103" i="59"/>
  <c r="K103" i="59"/>
  <c r="A104" i="59"/>
  <c r="B104" i="59"/>
  <c r="C104" i="59"/>
  <c r="D104" i="59"/>
  <c r="E104" i="59"/>
  <c r="F104" i="59"/>
  <c r="G104" i="59"/>
  <c r="H104" i="59"/>
  <c r="I104" i="59"/>
  <c r="J104" i="59"/>
  <c r="K104" i="59"/>
  <c r="B8" i="59"/>
  <c r="C8" i="59"/>
  <c r="D8" i="59"/>
  <c r="E8" i="59"/>
  <c r="F8" i="59"/>
  <c r="G8" i="59"/>
  <c r="H8" i="59"/>
  <c r="I8" i="59"/>
  <c r="J8" i="59"/>
  <c r="K8" i="59"/>
  <c r="A11" i="59"/>
  <c r="B11" i="59"/>
  <c r="C11" i="59"/>
  <c r="D11" i="59"/>
  <c r="E11" i="59"/>
  <c r="F11" i="59"/>
  <c r="G11" i="59"/>
  <c r="H11" i="59"/>
  <c r="I11" i="59"/>
  <c r="J11" i="59"/>
  <c r="K11" i="59"/>
  <c r="A12" i="59"/>
  <c r="B12" i="59"/>
  <c r="C12" i="59"/>
  <c r="D12" i="59"/>
  <c r="E12" i="59"/>
  <c r="F12" i="59"/>
  <c r="G12" i="59"/>
  <c r="H12" i="59"/>
  <c r="I12" i="59"/>
  <c r="J12" i="59"/>
  <c r="K12" i="59"/>
  <c r="A13" i="59"/>
  <c r="B13" i="59"/>
  <c r="C13" i="59"/>
  <c r="D13" i="59"/>
  <c r="E13" i="59"/>
  <c r="F13" i="59"/>
  <c r="G13" i="59"/>
  <c r="H13" i="59"/>
  <c r="I13" i="59"/>
  <c r="J13" i="59"/>
  <c r="K13" i="59"/>
  <c r="A14" i="59"/>
  <c r="B14" i="59"/>
  <c r="C14" i="59"/>
  <c r="D14" i="59"/>
  <c r="E14" i="59"/>
  <c r="F14" i="59"/>
  <c r="G14" i="59"/>
  <c r="H14" i="59"/>
  <c r="I14" i="59"/>
  <c r="J14" i="59"/>
  <c r="K14" i="59"/>
  <c r="A15" i="59"/>
  <c r="B15" i="59"/>
  <c r="C15" i="59"/>
  <c r="D15" i="59"/>
  <c r="E15" i="59"/>
  <c r="F15" i="59"/>
  <c r="G15" i="59"/>
  <c r="H15" i="59"/>
  <c r="I15" i="59"/>
  <c r="J15" i="59"/>
  <c r="K15" i="59"/>
  <c r="A16" i="59"/>
  <c r="B16" i="59"/>
  <c r="C16" i="59"/>
  <c r="D16" i="59"/>
  <c r="E16" i="59"/>
  <c r="F16" i="59"/>
  <c r="G16" i="59"/>
  <c r="H16" i="59"/>
  <c r="I16" i="59"/>
  <c r="J16" i="59"/>
  <c r="K16" i="59"/>
  <c r="A17" i="59"/>
  <c r="B17" i="59"/>
  <c r="C17" i="59"/>
  <c r="D17" i="59"/>
  <c r="E17" i="59"/>
  <c r="F17" i="59"/>
  <c r="G17" i="59"/>
  <c r="H17" i="59"/>
  <c r="I17" i="59"/>
  <c r="J17" i="59"/>
  <c r="K17" i="59"/>
  <c r="A18" i="59"/>
  <c r="B18" i="59"/>
  <c r="C18" i="59"/>
  <c r="D18" i="59"/>
  <c r="E18" i="59"/>
  <c r="F18" i="59"/>
  <c r="G18" i="59"/>
  <c r="H18" i="59"/>
  <c r="I18" i="59"/>
  <c r="J18" i="59"/>
  <c r="K18" i="59"/>
  <c r="A19" i="59"/>
  <c r="B19" i="59"/>
  <c r="C19" i="59"/>
  <c r="D19" i="59"/>
  <c r="E19" i="59"/>
  <c r="F19" i="59"/>
  <c r="G19" i="59"/>
  <c r="H19" i="59"/>
  <c r="I19" i="59"/>
  <c r="J19" i="59"/>
  <c r="K19" i="59"/>
  <c r="A20" i="59"/>
  <c r="B20" i="59"/>
  <c r="C20" i="59"/>
  <c r="D20" i="59"/>
  <c r="E20" i="59"/>
  <c r="F20" i="59"/>
  <c r="G20" i="59"/>
  <c r="H20" i="59"/>
  <c r="I20" i="59"/>
  <c r="J20" i="59"/>
  <c r="K20" i="59"/>
  <c r="A21" i="59"/>
  <c r="B21" i="59"/>
  <c r="C21" i="59"/>
  <c r="D21" i="59"/>
  <c r="E21" i="59"/>
  <c r="F21" i="59"/>
  <c r="G21" i="59"/>
  <c r="H21" i="59"/>
  <c r="I21" i="59"/>
  <c r="J21" i="59"/>
  <c r="K21" i="59"/>
  <c r="A22" i="59"/>
  <c r="B22" i="59"/>
  <c r="C22" i="59"/>
  <c r="D22" i="59"/>
  <c r="E22" i="59"/>
  <c r="F22" i="59"/>
  <c r="G22" i="59"/>
  <c r="H22" i="59"/>
  <c r="I22" i="59"/>
  <c r="J22" i="59"/>
  <c r="K22" i="59"/>
  <c r="A23" i="59"/>
  <c r="B23" i="59"/>
  <c r="C23" i="59"/>
  <c r="D23" i="59"/>
  <c r="E23" i="59"/>
  <c r="F23" i="59"/>
  <c r="G23" i="59"/>
  <c r="H23" i="59"/>
  <c r="I23" i="59"/>
  <c r="J23" i="59"/>
  <c r="K23" i="59"/>
  <c r="A24" i="59"/>
  <c r="B24" i="59"/>
  <c r="C24" i="59"/>
  <c r="D24" i="59"/>
  <c r="E24" i="59"/>
  <c r="F24" i="59"/>
  <c r="G24" i="59"/>
  <c r="H24" i="59"/>
  <c r="I24" i="59"/>
  <c r="J24" i="59"/>
  <c r="K24" i="59"/>
  <c r="A25" i="59"/>
  <c r="B25" i="59"/>
  <c r="C25" i="59"/>
  <c r="D25" i="59"/>
  <c r="E25" i="59"/>
  <c r="F25" i="59"/>
  <c r="G25" i="59"/>
  <c r="H25" i="59"/>
  <c r="I25" i="59"/>
  <c r="J25" i="59"/>
  <c r="K25" i="59"/>
  <c r="A26" i="59"/>
  <c r="B26" i="59"/>
  <c r="C26" i="59"/>
  <c r="D26" i="59"/>
  <c r="E26" i="59"/>
  <c r="F26" i="59"/>
  <c r="G26" i="59"/>
  <c r="H26" i="59"/>
  <c r="I26" i="59"/>
  <c r="J26" i="59"/>
  <c r="K26" i="59"/>
  <c r="A27" i="59"/>
  <c r="B27" i="59"/>
  <c r="C27" i="59"/>
  <c r="D27" i="59"/>
  <c r="E27" i="59"/>
  <c r="F27" i="59"/>
  <c r="G27" i="59"/>
  <c r="H27" i="59"/>
  <c r="I27" i="59"/>
  <c r="J27" i="59"/>
  <c r="K27" i="59"/>
  <c r="A28" i="59"/>
  <c r="B28" i="59"/>
  <c r="C28" i="59"/>
  <c r="D28" i="59"/>
  <c r="E28" i="59"/>
  <c r="F28" i="59"/>
  <c r="G28" i="59"/>
  <c r="H28" i="59"/>
  <c r="I28" i="59"/>
  <c r="J28" i="59"/>
  <c r="K28" i="59"/>
  <c r="A29" i="59"/>
  <c r="B29" i="59"/>
  <c r="C29" i="59"/>
  <c r="D29" i="59"/>
  <c r="E29" i="59"/>
  <c r="F29" i="59"/>
  <c r="G29" i="59"/>
  <c r="H29" i="59"/>
  <c r="I29" i="59"/>
  <c r="J29" i="59"/>
  <c r="K29" i="59"/>
  <c r="A30" i="59"/>
  <c r="B30" i="59"/>
  <c r="C30" i="59"/>
  <c r="D30" i="59"/>
  <c r="E30" i="59"/>
  <c r="F30" i="59"/>
  <c r="G30" i="59"/>
  <c r="H30" i="59"/>
  <c r="I30" i="59"/>
  <c r="J30" i="59"/>
  <c r="K30" i="59"/>
  <c r="A31" i="59"/>
  <c r="B31" i="59"/>
  <c r="C31" i="59"/>
  <c r="D31" i="59"/>
  <c r="E31" i="59"/>
  <c r="F31" i="59"/>
  <c r="G31" i="59"/>
  <c r="H31" i="59"/>
  <c r="I31" i="59"/>
  <c r="J31" i="59"/>
  <c r="K31" i="59"/>
  <c r="A32" i="59"/>
  <c r="B32" i="59"/>
  <c r="C32" i="59"/>
  <c r="D32" i="59"/>
  <c r="E32" i="59"/>
  <c r="F32" i="59"/>
  <c r="G32" i="59"/>
  <c r="H32" i="59"/>
  <c r="I32" i="59"/>
  <c r="J32" i="59"/>
  <c r="K32" i="59"/>
  <c r="A33" i="59"/>
  <c r="B33" i="59"/>
  <c r="C33" i="59"/>
  <c r="D33" i="59"/>
  <c r="E33" i="59"/>
  <c r="F33" i="59"/>
  <c r="G33" i="59"/>
  <c r="H33" i="59"/>
  <c r="I33" i="59"/>
  <c r="J33" i="59"/>
  <c r="K33" i="59"/>
  <c r="A34" i="59"/>
  <c r="B34" i="59"/>
  <c r="C34" i="59"/>
  <c r="D34" i="59"/>
  <c r="E34" i="59"/>
  <c r="F34" i="59"/>
  <c r="G34" i="59"/>
  <c r="H34" i="59"/>
  <c r="I34" i="59"/>
  <c r="J34" i="59"/>
  <c r="K34" i="59"/>
  <c r="A35" i="59"/>
  <c r="B35" i="59"/>
  <c r="C35" i="59"/>
  <c r="D35" i="59"/>
  <c r="E35" i="59"/>
  <c r="F35" i="59"/>
  <c r="G35" i="59"/>
  <c r="H35" i="59"/>
  <c r="I35" i="59"/>
  <c r="J35" i="59"/>
  <c r="K35" i="59"/>
  <c r="A36" i="59"/>
  <c r="B36" i="59"/>
  <c r="C36" i="59"/>
  <c r="D36" i="59"/>
  <c r="E36" i="59"/>
  <c r="F36" i="59"/>
  <c r="G36" i="59"/>
  <c r="H36" i="59"/>
  <c r="I36" i="59"/>
  <c r="J36" i="59"/>
  <c r="K36" i="59"/>
  <c r="A37" i="59"/>
  <c r="B37" i="59"/>
  <c r="C37" i="59"/>
  <c r="D37" i="59"/>
  <c r="E37" i="59"/>
  <c r="F37" i="59"/>
  <c r="G37" i="59"/>
  <c r="H37" i="59"/>
  <c r="I37" i="59"/>
  <c r="J37" i="59"/>
  <c r="K37" i="59"/>
  <c r="A38" i="59"/>
  <c r="B38" i="59"/>
  <c r="C38" i="59"/>
  <c r="D38" i="59"/>
  <c r="E38" i="59"/>
  <c r="F38" i="59"/>
  <c r="G38" i="59"/>
  <c r="H38" i="59"/>
  <c r="I38" i="59"/>
  <c r="J38" i="59"/>
  <c r="K38" i="59"/>
  <c r="A39" i="59"/>
  <c r="B39" i="59"/>
  <c r="C39" i="59"/>
  <c r="D39" i="59"/>
  <c r="E39" i="59"/>
  <c r="F39" i="59"/>
  <c r="G39" i="59"/>
  <c r="H39" i="59"/>
  <c r="I39" i="59"/>
  <c r="J39" i="59"/>
  <c r="K39" i="59"/>
  <c r="A40" i="59"/>
  <c r="B40" i="59"/>
  <c r="C40" i="59"/>
  <c r="D40" i="59"/>
  <c r="E40" i="59"/>
  <c r="F40" i="59"/>
  <c r="G40" i="59"/>
  <c r="H40" i="59"/>
  <c r="I40" i="59"/>
  <c r="J40" i="59"/>
  <c r="K40" i="59"/>
  <c r="A41" i="59"/>
  <c r="B41" i="59"/>
  <c r="C41" i="59"/>
  <c r="D41" i="59"/>
  <c r="E41" i="59"/>
  <c r="F41" i="59"/>
  <c r="G41" i="59"/>
  <c r="H41" i="59"/>
  <c r="I41" i="59"/>
  <c r="J41" i="59"/>
  <c r="K41" i="59"/>
  <c r="A42" i="59"/>
  <c r="B42" i="59"/>
  <c r="C42" i="59"/>
  <c r="D42" i="59"/>
  <c r="E42" i="59"/>
  <c r="F42" i="59"/>
  <c r="G42" i="59"/>
  <c r="H42" i="59"/>
  <c r="I42" i="59"/>
  <c r="J42" i="59"/>
  <c r="K42" i="59"/>
  <c r="A43" i="59"/>
  <c r="B43" i="59"/>
  <c r="C43" i="59"/>
  <c r="D43" i="59"/>
  <c r="E43" i="59"/>
  <c r="F43" i="59"/>
  <c r="G43" i="59"/>
  <c r="H43" i="59"/>
  <c r="I43" i="59"/>
  <c r="J43" i="59"/>
  <c r="K43" i="59"/>
  <c r="A44" i="59"/>
  <c r="B44" i="59"/>
  <c r="C44" i="59"/>
  <c r="D44" i="59"/>
  <c r="E44" i="59"/>
  <c r="F44" i="59"/>
  <c r="G44" i="59"/>
  <c r="H44" i="59"/>
  <c r="I44" i="59"/>
  <c r="J44" i="59"/>
  <c r="K44" i="59"/>
  <c r="A45" i="59"/>
  <c r="B45" i="59"/>
  <c r="C45" i="59"/>
  <c r="D45" i="59"/>
  <c r="E45" i="59"/>
  <c r="F45" i="59"/>
  <c r="G45" i="59"/>
  <c r="H45" i="59"/>
  <c r="I45" i="59"/>
  <c r="J45" i="59"/>
  <c r="K45" i="59"/>
  <c r="A46" i="59"/>
  <c r="B46" i="59"/>
  <c r="C46" i="59"/>
  <c r="D46" i="59"/>
  <c r="E46" i="59"/>
  <c r="F46" i="59"/>
  <c r="G46" i="59"/>
  <c r="H46" i="59"/>
  <c r="I46" i="59"/>
  <c r="J46" i="59"/>
  <c r="K46" i="59"/>
  <c r="A47" i="59"/>
  <c r="B47" i="59"/>
  <c r="C47" i="59"/>
  <c r="D47" i="59"/>
  <c r="E47" i="59"/>
  <c r="F47" i="59"/>
  <c r="G47" i="59"/>
  <c r="H47" i="59"/>
  <c r="I47" i="59"/>
  <c r="J47" i="59"/>
  <c r="K47" i="59"/>
  <c r="A48" i="59"/>
  <c r="B48" i="59"/>
  <c r="C48" i="59"/>
  <c r="D48" i="59"/>
  <c r="E48" i="59"/>
  <c r="F48" i="59"/>
  <c r="G48" i="59"/>
  <c r="H48" i="59"/>
  <c r="I48" i="59"/>
  <c r="J48" i="59"/>
  <c r="K48" i="59"/>
  <c r="A49" i="59"/>
  <c r="B49" i="59"/>
  <c r="C49" i="59"/>
  <c r="D49" i="59"/>
  <c r="E49" i="59"/>
  <c r="F49" i="59"/>
  <c r="G49" i="59"/>
  <c r="H49" i="59"/>
  <c r="I49" i="59"/>
  <c r="J49" i="59"/>
  <c r="K49" i="59"/>
  <c r="A50" i="59"/>
  <c r="B50" i="59"/>
  <c r="C50" i="59"/>
  <c r="D50" i="59"/>
  <c r="E50" i="59"/>
  <c r="F50" i="59"/>
  <c r="G50" i="59"/>
  <c r="H50" i="59"/>
  <c r="I50" i="59"/>
  <c r="J50" i="59"/>
  <c r="K50" i="59"/>
  <c r="A51" i="59"/>
  <c r="B51" i="59"/>
  <c r="C51" i="59"/>
  <c r="D51" i="59"/>
  <c r="E51" i="59"/>
  <c r="F51" i="59"/>
  <c r="G51" i="59"/>
  <c r="H51" i="59"/>
  <c r="I51" i="59"/>
  <c r="J51" i="59"/>
  <c r="K51" i="59"/>
  <c r="A52" i="59"/>
  <c r="B52" i="59"/>
  <c r="C52" i="59"/>
  <c r="D52" i="59"/>
  <c r="E52" i="59"/>
  <c r="F52" i="59"/>
  <c r="G52" i="59"/>
  <c r="H52" i="59"/>
  <c r="I52" i="59"/>
  <c r="J52" i="59"/>
  <c r="K52" i="59"/>
  <c r="A105" i="58"/>
  <c r="B105" i="58"/>
  <c r="C105" i="58"/>
  <c r="D105" i="58"/>
  <c r="E105" i="58"/>
  <c r="F105" i="58"/>
  <c r="G105" i="58"/>
  <c r="H105" i="58"/>
  <c r="I105" i="58"/>
  <c r="J105" i="58"/>
  <c r="K105" i="58"/>
  <c r="A106" i="58"/>
  <c r="B106" i="58"/>
  <c r="C106" i="58"/>
  <c r="D106" i="58"/>
  <c r="E106" i="58"/>
  <c r="F106" i="58"/>
  <c r="G106" i="58"/>
  <c r="H106" i="58"/>
  <c r="I106" i="58"/>
  <c r="J106" i="58"/>
  <c r="K106" i="58"/>
  <c r="A107" i="58"/>
  <c r="B107" i="58"/>
  <c r="C107" i="58"/>
  <c r="D107" i="58"/>
  <c r="E107" i="58"/>
  <c r="F107" i="58"/>
  <c r="G107" i="58"/>
  <c r="H107" i="58"/>
  <c r="I107" i="58"/>
  <c r="J107" i="58"/>
  <c r="K107" i="58"/>
  <c r="A108" i="58"/>
  <c r="B108" i="58"/>
  <c r="C108" i="58"/>
  <c r="D108" i="58"/>
  <c r="E108" i="58"/>
  <c r="F108" i="58"/>
  <c r="G108" i="58"/>
  <c r="H108" i="58"/>
  <c r="I108" i="58"/>
  <c r="J108" i="58"/>
  <c r="K108" i="58"/>
  <c r="A109" i="58"/>
  <c r="B109" i="58"/>
  <c r="C109" i="58"/>
  <c r="D109" i="58"/>
  <c r="E109" i="58"/>
  <c r="F109" i="58"/>
  <c r="G109" i="58"/>
  <c r="H109" i="58"/>
  <c r="I109" i="58"/>
  <c r="J109" i="58"/>
  <c r="K109" i="58"/>
  <c r="A110" i="58"/>
  <c r="B110" i="58"/>
  <c r="C110" i="58"/>
  <c r="D110" i="58"/>
  <c r="E110" i="58"/>
  <c r="F110" i="58"/>
  <c r="G110" i="58"/>
  <c r="H110" i="58"/>
  <c r="I110" i="58"/>
  <c r="J110" i="58"/>
  <c r="K110" i="58"/>
  <c r="A53" i="58"/>
  <c r="B53" i="58"/>
  <c r="C53" i="58"/>
  <c r="D53" i="58"/>
  <c r="E53" i="58"/>
  <c r="F53" i="58"/>
  <c r="G53" i="58"/>
  <c r="H53" i="58"/>
  <c r="I53" i="58"/>
  <c r="J53" i="58"/>
  <c r="K53" i="58"/>
  <c r="A54" i="58"/>
  <c r="B54" i="58"/>
  <c r="C54" i="58"/>
  <c r="D54" i="58"/>
  <c r="E54" i="58"/>
  <c r="F54" i="58"/>
  <c r="G54" i="58"/>
  <c r="H54" i="58"/>
  <c r="I54" i="58"/>
  <c r="J54" i="58"/>
  <c r="K54" i="58"/>
  <c r="A55" i="58"/>
  <c r="B55" i="58"/>
  <c r="C55" i="58"/>
  <c r="D55" i="58"/>
  <c r="E55" i="58"/>
  <c r="F55" i="58"/>
  <c r="G55" i="58"/>
  <c r="H55" i="58"/>
  <c r="I55" i="58"/>
  <c r="J55" i="58"/>
  <c r="K55" i="58"/>
  <c r="A56" i="58"/>
  <c r="B56" i="58"/>
  <c r="C56" i="58"/>
  <c r="D56" i="58"/>
  <c r="E56" i="58"/>
  <c r="F56" i="58"/>
  <c r="G56" i="58"/>
  <c r="H56" i="58"/>
  <c r="I56" i="58"/>
  <c r="J56" i="58"/>
  <c r="K56" i="58"/>
  <c r="A57" i="58"/>
  <c r="B57" i="58"/>
  <c r="C57" i="58"/>
  <c r="D57" i="58"/>
  <c r="E57" i="58"/>
  <c r="F57" i="58"/>
  <c r="G57" i="58"/>
  <c r="H57" i="58"/>
  <c r="I57" i="58"/>
  <c r="J57" i="58"/>
  <c r="K57" i="58"/>
  <c r="A58" i="58"/>
  <c r="B58" i="58"/>
  <c r="C58" i="58"/>
  <c r="D58" i="58"/>
  <c r="E58" i="58"/>
  <c r="F58" i="58"/>
  <c r="G58" i="58"/>
  <c r="H58" i="58"/>
  <c r="I58" i="58"/>
  <c r="J58" i="58"/>
  <c r="K58" i="58"/>
  <c r="A59" i="58"/>
  <c r="B59" i="58"/>
  <c r="C59" i="58"/>
  <c r="D59" i="58"/>
  <c r="E59" i="58"/>
  <c r="F59" i="58"/>
  <c r="G59" i="58"/>
  <c r="H59" i="58"/>
  <c r="I59" i="58"/>
  <c r="J59" i="58"/>
  <c r="K59" i="58"/>
  <c r="A60" i="58"/>
  <c r="B60" i="58"/>
  <c r="C60" i="58"/>
  <c r="D60" i="58"/>
  <c r="E60" i="58"/>
  <c r="F60" i="58"/>
  <c r="G60" i="58"/>
  <c r="H60" i="58"/>
  <c r="I60" i="58"/>
  <c r="J60" i="58"/>
  <c r="K60" i="58"/>
  <c r="A61" i="58"/>
  <c r="B61" i="58"/>
  <c r="C61" i="58"/>
  <c r="D61" i="58"/>
  <c r="E61" i="58"/>
  <c r="F61" i="58"/>
  <c r="G61" i="58"/>
  <c r="H61" i="58"/>
  <c r="I61" i="58"/>
  <c r="J61" i="58"/>
  <c r="K61" i="58"/>
  <c r="A62" i="58"/>
  <c r="B62" i="58"/>
  <c r="C62" i="58"/>
  <c r="D62" i="58"/>
  <c r="E62" i="58"/>
  <c r="F62" i="58"/>
  <c r="G62" i="58"/>
  <c r="H62" i="58"/>
  <c r="I62" i="58"/>
  <c r="J62" i="58"/>
  <c r="K62" i="58"/>
  <c r="A63" i="58"/>
  <c r="B63" i="58"/>
  <c r="C63" i="58"/>
  <c r="D63" i="58"/>
  <c r="E63" i="58"/>
  <c r="F63" i="58"/>
  <c r="G63" i="58"/>
  <c r="H63" i="58"/>
  <c r="I63" i="58"/>
  <c r="J63" i="58"/>
  <c r="K63" i="58"/>
  <c r="A64" i="58"/>
  <c r="B64" i="58"/>
  <c r="C64" i="58"/>
  <c r="D64" i="58"/>
  <c r="E64" i="58"/>
  <c r="F64" i="58"/>
  <c r="G64" i="58"/>
  <c r="H64" i="58"/>
  <c r="I64" i="58"/>
  <c r="J64" i="58"/>
  <c r="K64" i="58"/>
  <c r="A65" i="58"/>
  <c r="B65" i="58"/>
  <c r="C65" i="58"/>
  <c r="D65" i="58"/>
  <c r="E65" i="58"/>
  <c r="F65" i="58"/>
  <c r="G65" i="58"/>
  <c r="H65" i="58"/>
  <c r="I65" i="58"/>
  <c r="J65" i="58"/>
  <c r="K65" i="58"/>
  <c r="A66" i="58"/>
  <c r="B66" i="58"/>
  <c r="C66" i="58"/>
  <c r="D66" i="58"/>
  <c r="E66" i="58"/>
  <c r="F66" i="58"/>
  <c r="G66" i="58"/>
  <c r="H66" i="58"/>
  <c r="I66" i="58"/>
  <c r="J66" i="58"/>
  <c r="K66" i="58"/>
  <c r="A67" i="58"/>
  <c r="B67" i="58"/>
  <c r="C67" i="58"/>
  <c r="D67" i="58"/>
  <c r="E67" i="58"/>
  <c r="F67" i="58"/>
  <c r="G67" i="58"/>
  <c r="H67" i="58"/>
  <c r="I67" i="58"/>
  <c r="J67" i="58"/>
  <c r="K67" i="58"/>
  <c r="A68" i="58"/>
  <c r="B68" i="58"/>
  <c r="C68" i="58"/>
  <c r="D68" i="58"/>
  <c r="E68" i="58"/>
  <c r="F68" i="58"/>
  <c r="G68" i="58"/>
  <c r="H68" i="58"/>
  <c r="I68" i="58"/>
  <c r="J68" i="58"/>
  <c r="K68" i="58"/>
  <c r="A69" i="58"/>
  <c r="B69" i="58"/>
  <c r="C69" i="58"/>
  <c r="D69" i="58"/>
  <c r="E69" i="58"/>
  <c r="F69" i="58"/>
  <c r="G69" i="58"/>
  <c r="H69" i="58"/>
  <c r="I69" i="58"/>
  <c r="J69" i="58"/>
  <c r="K69" i="58"/>
  <c r="A70" i="58"/>
  <c r="B70" i="58"/>
  <c r="C70" i="58"/>
  <c r="D70" i="58"/>
  <c r="E70" i="58"/>
  <c r="F70" i="58"/>
  <c r="G70" i="58"/>
  <c r="H70" i="58"/>
  <c r="I70" i="58"/>
  <c r="J70" i="58"/>
  <c r="K70" i="58"/>
  <c r="A71" i="58"/>
  <c r="B71" i="58"/>
  <c r="C71" i="58"/>
  <c r="D71" i="58"/>
  <c r="E71" i="58"/>
  <c r="F71" i="58"/>
  <c r="G71" i="58"/>
  <c r="H71" i="58"/>
  <c r="I71" i="58"/>
  <c r="J71" i="58"/>
  <c r="K71" i="58"/>
  <c r="A72" i="58"/>
  <c r="B72" i="58"/>
  <c r="C72" i="58"/>
  <c r="D72" i="58"/>
  <c r="E72" i="58"/>
  <c r="F72" i="58"/>
  <c r="G72" i="58"/>
  <c r="H72" i="58"/>
  <c r="I72" i="58"/>
  <c r="J72" i="58"/>
  <c r="K72" i="58"/>
  <c r="A73" i="58"/>
  <c r="B73" i="58"/>
  <c r="C73" i="58"/>
  <c r="D73" i="58"/>
  <c r="E73" i="58"/>
  <c r="F73" i="58"/>
  <c r="G73" i="58"/>
  <c r="H73" i="58"/>
  <c r="I73" i="58"/>
  <c r="J73" i="58"/>
  <c r="K73" i="58"/>
  <c r="A74" i="58"/>
  <c r="B74" i="58"/>
  <c r="C74" i="58"/>
  <c r="D74" i="58"/>
  <c r="E74" i="58"/>
  <c r="F74" i="58"/>
  <c r="G74" i="58"/>
  <c r="H74" i="58"/>
  <c r="I74" i="58"/>
  <c r="J74" i="58"/>
  <c r="K74" i="58"/>
  <c r="A75" i="58"/>
  <c r="B75" i="58"/>
  <c r="C75" i="58"/>
  <c r="D75" i="58"/>
  <c r="E75" i="58"/>
  <c r="F75" i="58"/>
  <c r="G75" i="58"/>
  <c r="H75" i="58"/>
  <c r="I75" i="58"/>
  <c r="J75" i="58"/>
  <c r="K75" i="58"/>
  <c r="A76" i="58"/>
  <c r="B76" i="58"/>
  <c r="C76" i="58"/>
  <c r="D76" i="58"/>
  <c r="E76" i="58"/>
  <c r="F76" i="58"/>
  <c r="G76" i="58"/>
  <c r="H76" i="58"/>
  <c r="I76" i="58"/>
  <c r="J76" i="58"/>
  <c r="K76" i="58"/>
  <c r="A77" i="58"/>
  <c r="B77" i="58"/>
  <c r="C77" i="58"/>
  <c r="D77" i="58"/>
  <c r="E77" i="58"/>
  <c r="F77" i="58"/>
  <c r="G77" i="58"/>
  <c r="H77" i="58"/>
  <c r="I77" i="58"/>
  <c r="J77" i="58"/>
  <c r="K77" i="58"/>
  <c r="A78" i="58"/>
  <c r="B78" i="58"/>
  <c r="C78" i="58"/>
  <c r="D78" i="58"/>
  <c r="E78" i="58"/>
  <c r="F78" i="58"/>
  <c r="G78" i="58"/>
  <c r="H78" i="58"/>
  <c r="I78" i="58"/>
  <c r="J78" i="58"/>
  <c r="K78" i="58"/>
  <c r="A79" i="58"/>
  <c r="B79" i="58"/>
  <c r="C79" i="58"/>
  <c r="D79" i="58"/>
  <c r="E79" i="58"/>
  <c r="F79" i="58"/>
  <c r="G79" i="58"/>
  <c r="H79" i="58"/>
  <c r="I79" i="58"/>
  <c r="J79" i="58"/>
  <c r="K79" i="58"/>
  <c r="A80" i="58"/>
  <c r="B80" i="58"/>
  <c r="C80" i="58"/>
  <c r="D80" i="58"/>
  <c r="E80" i="58"/>
  <c r="F80" i="58"/>
  <c r="G80" i="58"/>
  <c r="H80" i="58"/>
  <c r="I80" i="58"/>
  <c r="J80" i="58"/>
  <c r="K80" i="58"/>
  <c r="A81" i="58"/>
  <c r="B81" i="58"/>
  <c r="C81" i="58"/>
  <c r="D81" i="58"/>
  <c r="E81" i="58"/>
  <c r="F81" i="58"/>
  <c r="G81" i="58"/>
  <c r="H81" i="58"/>
  <c r="I81" i="58"/>
  <c r="J81" i="58"/>
  <c r="K81" i="58"/>
  <c r="A82" i="58"/>
  <c r="B82" i="58"/>
  <c r="C82" i="58"/>
  <c r="D82" i="58"/>
  <c r="E82" i="58"/>
  <c r="F82" i="58"/>
  <c r="G82" i="58"/>
  <c r="H82" i="58"/>
  <c r="I82" i="58"/>
  <c r="J82" i="58"/>
  <c r="K82" i="58"/>
  <c r="A83" i="58"/>
  <c r="B83" i="58"/>
  <c r="C83" i="58"/>
  <c r="D83" i="58"/>
  <c r="E83" i="58"/>
  <c r="F83" i="58"/>
  <c r="G83" i="58"/>
  <c r="H83" i="58"/>
  <c r="I83" i="58"/>
  <c r="J83" i="58"/>
  <c r="K83" i="58"/>
  <c r="A84" i="58"/>
  <c r="B84" i="58"/>
  <c r="C84" i="58"/>
  <c r="D84" i="58"/>
  <c r="E84" i="58"/>
  <c r="F84" i="58"/>
  <c r="G84" i="58"/>
  <c r="H84" i="58"/>
  <c r="I84" i="58"/>
  <c r="J84" i="58"/>
  <c r="K84" i="58"/>
  <c r="A85" i="58"/>
  <c r="B85" i="58"/>
  <c r="C85" i="58"/>
  <c r="D85" i="58"/>
  <c r="E85" i="58"/>
  <c r="F85" i="58"/>
  <c r="G85" i="58"/>
  <c r="H85" i="58"/>
  <c r="I85" i="58"/>
  <c r="J85" i="58"/>
  <c r="K85" i="58"/>
  <c r="A86" i="58"/>
  <c r="B86" i="58"/>
  <c r="C86" i="58"/>
  <c r="D86" i="58"/>
  <c r="E86" i="58"/>
  <c r="F86" i="58"/>
  <c r="G86" i="58"/>
  <c r="H86" i="58"/>
  <c r="I86" i="58"/>
  <c r="J86" i="58"/>
  <c r="K86" i="58"/>
  <c r="A87" i="58"/>
  <c r="B87" i="58"/>
  <c r="C87" i="58"/>
  <c r="D87" i="58"/>
  <c r="E87" i="58"/>
  <c r="F87" i="58"/>
  <c r="G87" i="58"/>
  <c r="H87" i="58"/>
  <c r="I87" i="58"/>
  <c r="J87" i="58"/>
  <c r="K87" i="58"/>
  <c r="A88" i="58"/>
  <c r="B88" i="58"/>
  <c r="C88" i="58"/>
  <c r="D88" i="58"/>
  <c r="E88" i="58"/>
  <c r="F88" i="58"/>
  <c r="G88" i="58"/>
  <c r="H88" i="58"/>
  <c r="I88" i="58"/>
  <c r="J88" i="58"/>
  <c r="K88" i="58"/>
  <c r="A89" i="58"/>
  <c r="B89" i="58"/>
  <c r="C89" i="58"/>
  <c r="D89" i="58"/>
  <c r="E89" i="58"/>
  <c r="F89" i="58"/>
  <c r="G89" i="58"/>
  <c r="H89" i="58"/>
  <c r="I89" i="58"/>
  <c r="J89" i="58"/>
  <c r="K89" i="58"/>
  <c r="A90" i="58"/>
  <c r="B90" i="58"/>
  <c r="C90" i="58"/>
  <c r="D90" i="58"/>
  <c r="E90" i="58"/>
  <c r="F90" i="58"/>
  <c r="G90" i="58"/>
  <c r="H90" i="58"/>
  <c r="I90" i="58"/>
  <c r="J90" i="58"/>
  <c r="K90" i="58"/>
  <c r="A91" i="58"/>
  <c r="B91" i="58"/>
  <c r="C91" i="58"/>
  <c r="D91" i="58"/>
  <c r="E91" i="58"/>
  <c r="F91" i="58"/>
  <c r="G91" i="58"/>
  <c r="H91" i="58"/>
  <c r="I91" i="58"/>
  <c r="J91" i="58"/>
  <c r="K91" i="58"/>
  <c r="A92" i="58"/>
  <c r="B92" i="58"/>
  <c r="C92" i="58"/>
  <c r="D92" i="58"/>
  <c r="E92" i="58"/>
  <c r="F92" i="58"/>
  <c r="G92" i="58"/>
  <c r="H92" i="58"/>
  <c r="I92" i="58"/>
  <c r="J92" i="58"/>
  <c r="K92" i="58"/>
  <c r="A93" i="58"/>
  <c r="B93" i="58"/>
  <c r="C93" i="58"/>
  <c r="D93" i="58"/>
  <c r="E93" i="58"/>
  <c r="F93" i="58"/>
  <c r="G93" i="58"/>
  <c r="H93" i="58"/>
  <c r="I93" i="58"/>
  <c r="J93" i="58"/>
  <c r="K93" i="58"/>
  <c r="A94" i="58"/>
  <c r="B94" i="58"/>
  <c r="C94" i="58"/>
  <c r="D94" i="58"/>
  <c r="E94" i="58"/>
  <c r="F94" i="58"/>
  <c r="G94" i="58"/>
  <c r="H94" i="58"/>
  <c r="I94" i="58"/>
  <c r="J94" i="58"/>
  <c r="K94" i="58"/>
  <c r="A95" i="58"/>
  <c r="B95" i="58"/>
  <c r="C95" i="58"/>
  <c r="D95" i="58"/>
  <c r="E95" i="58"/>
  <c r="F95" i="58"/>
  <c r="G95" i="58"/>
  <c r="H95" i="58"/>
  <c r="I95" i="58"/>
  <c r="J95" i="58"/>
  <c r="K95" i="58"/>
  <c r="A96" i="58"/>
  <c r="B96" i="58"/>
  <c r="C96" i="58"/>
  <c r="D96" i="58"/>
  <c r="E96" i="58"/>
  <c r="F96" i="58"/>
  <c r="G96" i="58"/>
  <c r="H96" i="58"/>
  <c r="I96" i="58"/>
  <c r="J96" i="58"/>
  <c r="K96" i="58"/>
  <c r="A97" i="58"/>
  <c r="B97" i="58"/>
  <c r="C97" i="58"/>
  <c r="D97" i="58"/>
  <c r="E97" i="58"/>
  <c r="F97" i="58"/>
  <c r="G97" i="58"/>
  <c r="H97" i="58"/>
  <c r="I97" i="58"/>
  <c r="J97" i="58"/>
  <c r="K97" i="58"/>
  <c r="A98" i="58"/>
  <c r="B98" i="58"/>
  <c r="C98" i="58"/>
  <c r="D98" i="58"/>
  <c r="E98" i="58"/>
  <c r="F98" i="58"/>
  <c r="G98" i="58"/>
  <c r="H98" i="58"/>
  <c r="I98" i="58"/>
  <c r="J98" i="58"/>
  <c r="K98" i="58"/>
  <c r="A99" i="58"/>
  <c r="B99" i="58"/>
  <c r="C99" i="58"/>
  <c r="D99" i="58"/>
  <c r="E99" i="58"/>
  <c r="F99" i="58"/>
  <c r="G99" i="58"/>
  <c r="H99" i="58"/>
  <c r="I99" i="58"/>
  <c r="J99" i="58"/>
  <c r="K99" i="58"/>
  <c r="A100" i="58"/>
  <c r="B100" i="58"/>
  <c r="C100" i="58"/>
  <c r="D100" i="58"/>
  <c r="E100" i="58"/>
  <c r="F100" i="58"/>
  <c r="G100" i="58"/>
  <c r="H100" i="58"/>
  <c r="I100" i="58"/>
  <c r="J100" i="58"/>
  <c r="K100" i="58"/>
  <c r="A101" i="58"/>
  <c r="B101" i="58"/>
  <c r="C101" i="58"/>
  <c r="D101" i="58"/>
  <c r="E101" i="58"/>
  <c r="F101" i="58"/>
  <c r="G101" i="58"/>
  <c r="H101" i="58"/>
  <c r="I101" i="58"/>
  <c r="J101" i="58"/>
  <c r="K101" i="58"/>
  <c r="A102" i="58"/>
  <c r="B102" i="58"/>
  <c r="C102" i="58"/>
  <c r="D102" i="58"/>
  <c r="E102" i="58"/>
  <c r="F102" i="58"/>
  <c r="G102" i="58"/>
  <c r="H102" i="58"/>
  <c r="I102" i="58"/>
  <c r="J102" i="58"/>
  <c r="K102" i="58"/>
  <c r="A103" i="58"/>
  <c r="B103" i="58"/>
  <c r="C103" i="58"/>
  <c r="D103" i="58"/>
  <c r="E103" i="58"/>
  <c r="F103" i="58"/>
  <c r="G103" i="58"/>
  <c r="H103" i="58"/>
  <c r="I103" i="58"/>
  <c r="J103" i="58"/>
  <c r="K103" i="58"/>
  <c r="A104" i="58"/>
  <c r="B104" i="58"/>
  <c r="C104" i="58"/>
  <c r="D104" i="58"/>
  <c r="E104" i="58"/>
  <c r="F104" i="58"/>
  <c r="G104" i="58"/>
  <c r="H104" i="58"/>
  <c r="I104" i="58"/>
  <c r="J104" i="58"/>
  <c r="K104" i="58"/>
  <c r="B8" i="58"/>
  <c r="C8" i="58"/>
  <c r="D8" i="58"/>
  <c r="E8" i="58"/>
  <c r="F8" i="58"/>
  <c r="G8" i="58"/>
  <c r="H8" i="58"/>
  <c r="I8" i="58"/>
  <c r="J8" i="58"/>
  <c r="K8" i="58"/>
  <c r="A11" i="58"/>
  <c r="B11" i="58"/>
  <c r="C11" i="58"/>
  <c r="D11" i="58"/>
  <c r="E11" i="58"/>
  <c r="F11" i="58"/>
  <c r="G11" i="58"/>
  <c r="H11" i="58"/>
  <c r="I11" i="58"/>
  <c r="J11" i="58"/>
  <c r="K11" i="58"/>
  <c r="A12" i="58"/>
  <c r="B12" i="58"/>
  <c r="C12" i="58"/>
  <c r="D12" i="58"/>
  <c r="E12" i="58"/>
  <c r="F12" i="58"/>
  <c r="G12" i="58"/>
  <c r="H12" i="58"/>
  <c r="I12" i="58"/>
  <c r="J12" i="58"/>
  <c r="K12" i="58"/>
  <c r="A13" i="58"/>
  <c r="B13" i="58"/>
  <c r="C13" i="58"/>
  <c r="D13" i="58"/>
  <c r="E13" i="58"/>
  <c r="F13" i="58"/>
  <c r="G13" i="58"/>
  <c r="H13" i="58"/>
  <c r="I13" i="58"/>
  <c r="J13" i="58"/>
  <c r="K13" i="58"/>
  <c r="A14" i="58"/>
  <c r="B14" i="58"/>
  <c r="C14" i="58"/>
  <c r="D14" i="58"/>
  <c r="E14" i="58"/>
  <c r="F14" i="58"/>
  <c r="G14" i="58"/>
  <c r="H14" i="58"/>
  <c r="I14" i="58"/>
  <c r="J14" i="58"/>
  <c r="K14" i="58"/>
  <c r="A15" i="58"/>
  <c r="B15" i="58"/>
  <c r="C15" i="58"/>
  <c r="D15" i="58"/>
  <c r="E15" i="58"/>
  <c r="F15" i="58"/>
  <c r="G15" i="58"/>
  <c r="H15" i="58"/>
  <c r="I15" i="58"/>
  <c r="J15" i="58"/>
  <c r="K15" i="58"/>
  <c r="A16" i="58"/>
  <c r="B16" i="58"/>
  <c r="C16" i="58"/>
  <c r="D16" i="58"/>
  <c r="E16" i="58"/>
  <c r="F16" i="58"/>
  <c r="G16" i="58"/>
  <c r="H16" i="58"/>
  <c r="I16" i="58"/>
  <c r="J16" i="58"/>
  <c r="K16" i="58"/>
  <c r="A17" i="58"/>
  <c r="B17" i="58"/>
  <c r="C17" i="58"/>
  <c r="D17" i="58"/>
  <c r="E17" i="58"/>
  <c r="F17" i="58"/>
  <c r="G17" i="58"/>
  <c r="H17" i="58"/>
  <c r="I17" i="58"/>
  <c r="J17" i="58"/>
  <c r="K17" i="58"/>
  <c r="A18" i="58"/>
  <c r="B18" i="58"/>
  <c r="C18" i="58"/>
  <c r="D18" i="58"/>
  <c r="E18" i="58"/>
  <c r="F18" i="58"/>
  <c r="G18" i="58"/>
  <c r="H18" i="58"/>
  <c r="I18" i="58"/>
  <c r="J18" i="58"/>
  <c r="K18" i="58"/>
  <c r="A19" i="58"/>
  <c r="B19" i="58"/>
  <c r="C19" i="58"/>
  <c r="D19" i="58"/>
  <c r="E19" i="58"/>
  <c r="F19" i="58"/>
  <c r="G19" i="58"/>
  <c r="H19" i="58"/>
  <c r="I19" i="58"/>
  <c r="J19" i="58"/>
  <c r="K19" i="58"/>
  <c r="A20" i="58"/>
  <c r="B20" i="58"/>
  <c r="C20" i="58"/>
  <c r="D20" i="58"/>
  <c r="E20" i="58"/>
  <c r="F20" i="58"/>
  <c r="G20" i="58"/>
  <c r="H20" i="58"/>
  <c r="I20" i="58"/>
  <c r="J20" i="58"/>
  <c r="K20" i="58"/>
  <c r="A21" i="58"/>
  <c r="B21" i="58"/>
  <c r="C21" i="58"/>
  <c r="D21" i="58"/>
  <c r="E21" i="58"/>
  <c r="F21" i="58"/>
  <c r="G21" i="58"/>
  <c r="H21" i="58"/>
  <c r="I21" i="58"/>
  <c r="J21" i="58"/>
  <c r="K21" i="58"/>
  <c r="A22" i="58"/>
  <c r="B22" i="58"/>
  <c r="C22" i="58"/>
  <c r="D22" i="58"/>
  <c r="E22" i="58"/>
  <c r="F22" i="58"/>
  <c r="G22" i="58"/>
  <c r="H22" i="58"/>
  <c r="I22" i="58"/>
  <c r="J22" i="58"/>
  <c r="K22" i="58"/>
  <c r="A23" i="58"/>
  <c r="B23" i="58"/>
  <c r="C23" i="58"/>
  <c r="D23" i="58"/>
  <c r="E23" i="58"/>
  <c r="F23" i="58"/>
  <c r="G23" i="58"/>
  <c r="H23" i="58"/>
  <c r="I23" i="58"/>
  <c r="J23" i="58"/>
  <c r="K23" i="58"/>
  <c r="A24" i="58"/>
  <c r="B24" i="58"/>
  <c r="C24" i="58"/>
  <c r="D24" i="58"/>
  <c r="E24" i="58"/>
  <c r="F24" i="58"/>
  <c r="G24" i="58"/>
  <c r="H24" i="58"/>
  <c r="I24" i="58"/>
  <c r="J24" i="58"/>
  <c r="K24" i="58"/>
  <c r="A25" i="58"/>
  <c r="B25" i="58"/>
  <c r="C25" i="58"/>
  <c r="D25" i="58"/>
  <c r="E25" i="58"/>
  <c r="F25" i="58"/>
  <c r="G25" i="58"/>
  <c r="H25" i="58"/>
  <c r="I25" i="58"/>
  <c r="J25" i="58"/>
  <c r="K25" i="58"/>
  <c r="A26" i="58"/>
  <c r="B26" i="58"/>
  <c r="C26" i="58"/>
  <c r="D26" i="58"/>
  <c r="E26" i="58"/>
  <c r="F26" i="58"/>
  <c r="G26" i="58"/>
  <c r="H26" i="58"/>
  <c r="I26" i="58"/>
  <c r="J26" i="58"/>
  <c r="K26" i="58"/>
  <c r="A27" i="58"/>
  <c r="B27" i="58"/>
  <c r="C27" i="58"/>
  <c r="D27" i="58"/>
  <c r="E27" i="58"/>
  <c r="F27" i="58"/>
  <c r="G27" i="58"/>
  <c r="H27" i="58"/>
  <c r="I27" i="58"/>
  <c r="J27" i="58"/>
  <c r="K27" i="58"/>
  <c r="A28" i="58"/>
  <c r="B28" i="58"/>
  <c r="C28" i="58"/>
  <c r="D28" i="58"/>
  <c r="E28" i="58"/>
  <c r="F28" i="58"/>
  <c r="G28" i="58"/>
  <c r="H28" i="58"/>
  <c r="I28" i="58"/>
  <c r="J28" i="58"/>
  <c r="K28" i="58"/>
  <c r="A29" i="58"/>
  <c r="B29" i="58"/>
  <c r="C29" i="58"/>
  <c r="D29" i="58"/>
  <c r="E29" i="58"/>
  <c r="F29" i="58"/>
  <c r="G29" i="58"/>
  <c r="H29" i="58"/>
  <c r="I29" i="58"/>
  <c r="J29" i="58"/>
  <c r="K29" i="58"/>
  <c r="A30" i="58"/>
  <c r="B30" i="58"/>
  <c r="C30" i="58"/>
  <c r="D30" i="58"/>
  <c r="E30" i="58"/>
  <c r="F30" i="58"/>
  <c r="G30" i="58"/>
  <c r="H30" i="58"/>
  <c r="I30" i="58"/>
  <c r="J30" i="58"/>
  <c r="K30" i="58"/>
  <c r="A31" i="58"/>
  <c r="B31" i="58"/>
  <c r="C31" i="58"/>
  <c r="D31" i="58"/>
  <c r="E31" i="58"/>
  <c r="F31" i="58"/>
  <c r="G31" i="58"/>
  <c r="H31" i="58"/>
  <c r="I31" i="58"/>
  <c r="J31" i="58"/>
  <c r="K31" i="58"/>
  <c r="A32" i="58"/>
  <c r="B32" i="58"/>
  <c r="C32" i="58"/>
  <c r="D32" i="58"/>
  <c r="E32" i="58"/>
  <c r="F32" i="58"/>
  <c r="G32" i="58"/>
  <c r="H32" i="58"/>
  <c r="I32" i="58"/>
  <c r="J32" i="58"/>
  <c r="K32" i="58"/>
  <c r="A33" i="58"/>
  <c r="B33" i="58"/>
  <c r="C33" i="58"/>
  <c r="D33" i="58"/>
  <c r="E33" i="58"/>
  <c r="F33" i="58"/>
  <c r="G33" i="58"/>
  <c r="H33" i="58"/>
  <c r="I33" i="58"/>
  <c r="J33" i="58"/>
  <c r="K33" i="58"/>
  <c r="A34" i="58"/>
  <c r="B34" i="58"/>
  <c r="C34" i="58"/>
  <c r="D34" i="58"/>
  <c r="E34" i="58"/>
  <c r="F34" i="58"/>
  <c r="G34" i="58"/>
  <c r="H34" i="58"/>
  <c r="I34" i="58"/>
  <c r="J34" i="58"/>
  <c r="K34" i="58"/>
  <c r="A35" i="58"/>
  <c r="B35" i="58"/>
  <c r="C35" i="58"/>
  <c r="D35" i="58"/>
  <c r="E35" i="58"/>
  <c r="F35" i="58"/>
  <c r="G35" i="58"/>
  <c r="H35" i="58"/>
  <c r="I35" i="58"/>
  <c r="J35" i="58"/>
  <c r="K35" i="58"/>
  <c r="A36" i="58"/>
  <c r="B36" i="58"/>
  <c r="C36" i="58"/>
  <c r="D36" i="58"/>
  <c r="E36" i="58"/>
  <c r="F36" i="58"/>
  <c r="G36" i="58"/>
  <c r="H36" i="58"/>
  <c r="I36" i="58"/>
  <c r="J36" i="58"/>
  <c r="K36" i="58"/>
  <c r="A37" i="58"/>
  <c r="B37" i="58"/>
  <c r="C37" i="58"/>
  <c r="D37" i="58"/>
  <c r="E37" i="58"/>
  <c r="F37" i="58"/>
  <c r="G37" i="58"/>
  <c r="H37" i="58"/>
  <c r="I37" i="58"/>
  <c r="J37" i="58"/>
  <c r="K37" i="58"/>
  <c r="A38" i="58"/>
  <c r="B38" i="58"/>
  <c r="C38" i="58"/>
  <c r="D38" i="58"/>
  <c r="E38" i="58"/>
  <c r="F38" i="58"/>
  <c r="G38" i="58"/>
  <c r="H38" i="58"/>
  <c r="I38" i="58"/>
  <c r="J38" i="58"/>
  <c r="K38" i="58"/>
  <c r="A39" i="58"/>
  <c r="B39" i="58"/>
  <c r="C39" i="58"/>
  <c r="D39" i="58"/>
  <c r="E39" i="58"/>
  <c r="F39" i="58"/>
  <c r="G39" i="58"/>
  <c r="H39" i="58"/>
  <c r="I39" i="58"/>
  <c r="J39" i="58"/>
  <c r="K39" i="58"/>
  <c r="A40" i="58"/>
  <c r="B40" i="58"/>
  <c r="C40" i="58"/>
  <c r="D40" i="58"/>
  <c r="E40" i="58"/>
  <c r="F40" i="58"/>
  <c r="G40" i="58"/>
  <c r="H40" i="58"/>
  <c r="I40" i="58"/>
  <c r="J40" i="58"/>
  <c r="K40" i="58"/>
  <c r="A41" i="58"/>
  <c r="B41" i="58"/>
  <c r="C41" i="58"/>
  <c r="D41" i="58"/>
  <c r="E41" i="58"/>
  <c r="F41" i="58"/>
  <c r="G41" i="58"/>
  <c r="H41" i="58"/>
  <c r="I41" i="58"/>
  <c r="J41" i="58"/>
  <c r="K41" i="58"/>
  <c r="A42" i="58"/>
  <c r="B42" i="58"/>
  <c r="C42" i="58"/>
  <c r="D42" i="58"/>
  <c r="E42" i="58"/>
  <c r="F42" i="58"/>
  <c r="G42" i="58"/>
  <c r="H42" i="58"/>
  <c r="I42" i="58"/>
  <c r="J42" i="58"/>
  <c r="K42" i="58"/>
  <c r="A43" i="58"/>
  <c r="B43" i="58"/>
  <c r="C43" i="58"/>
  <c r="D43" i="58"/>
  <c r="E43" i="58"/>
  <c r="F43" i="58"/>
  <c r="G43" i="58"/>
  <c r="H43" i="58"/>
  <c r="I43" i="58"/>
  <c r="J43" i="58"/>
  <c r="K43" i="58"/>
  <c r="A44" i="58"/>
  <c r="B44" i="58"/>
  <c r="C44" i="58"/>
  <c r="D44" i="58"/>
  <c r="E44" i="58"/>
  <c r="F44" i="58"/>
  <c r="G44" i="58"/>
  <c r="H44" i="58"/>
  <c r="I44" i="58"/>
  <c r="J44" i="58"/>
  <c r="K44" i="58"/>
  <c r="A45" i="58"/>
  <c r="B45" i="58"/>
  <c r="C45" i="58"/>
  <c r="D45" i="58"/>
  <c r="E45" i="58"/>
  <c r="F45" i="58"/>
  <c r="G45" i="58"/>
  <c r="H45" i="58"/>
  <c r="I45" i="58"/>
  <c r="J45" i="58"/>
  <c r="K45" i="58"/>
  <c r="A46" i="58"/>
  <c r="B46" i="58"/>
  <c r="C46" i="58"/>
  <c r="D46" i="58"/>
  <c r="E46" i="58"/>
  <c r="F46" i="58"/>
  <c r="G46" i="58"/>
  <c r="H46" i="58"/>
  <c r="I46" i="58"/>
  <c r="J46" i="58"/>
  <c r="K46" i="58"/>
  <c r="A47" i="58"/>
  <c r="B47" i="58"/>
  <c r="C47" i="58"/>
  <c r="D47" i="58"/>
  <c r="E47" i="58"/>
  <c r="F47" i="58"/>
  <c r="G47" i="58"/>
  <c r="H47" i="58"/>
  <c r="I47" i="58"/>
  <c r="J47" i="58"/>
  <c r="K47" i="58"/>
  <c r="A48" i="58"/>
  <c r="B48" i="58"/>
  <c r="C48" i="58"/>
  <c r="D48" i="58"/>
  <c r="E48" i="58"/>
  <c r="F48" i="58"/>
  <c r="G48" i="58"/>
  <c r="H48" i="58"/>
  <c r="I48" i="58"/>
  <c r="J48" i="58"/>
  <c r="K48" i="58"/>
  <c r="A49" i="58"/>
  <c r="B49" i="58"/>
  <c r="C49" i="58"/>
  <c r="D49" i="58"/>
  <c r="E49" i="58"/>
  <c r="F49" i="58"/>
  <c r="G49" i="58"/>
  <c r="H49" i="58"/>
  <c r="I49" i="58"/>
  <c r="J49" i="58"/>
  <c r="K49" i="58"/>
  <c r="A50" i="58"/>
  <c r="B50" i="58"/>
  <c r="C50" i="58"/>
  <c r="D50" i="58"/>
  <c r="E50" i="58"/>
  <c r="F50" i="58"/>
  <c r="G50" i="58"/>
  <c r="H50" i="58"/>
  <c r="I50" i="58"/>
  <c r="J50" i="58"/>
  <c r="K50" i="58"/>
  <c r="A51" i="58"/>
  <c r="B51" i="58"/>
  <c r="C51" i="58"/>
  <c r="D51" i="58"/>
  <c r="E51" i="58"/>
  <c r="F51" i="58"/>
  <c r="G51" i="58"/>
  <c r="H51" i="58"/>
  <c r="I51" i="58"/>
  <c r="J51" i="58"/>
  <c r="K51" i="58"/>
  <c r="A52" i="58"/>
  <c r="B52" i="58"/>
  <c r="C52" i="58"/>
  <c r="D52" i="58"/>
  <c r="E52" i="58"/>
  <c r="F52" i="58"/>
  <c r="G52" i="58"/>
  <c r="H52" i="58"/>
  <c r="I52" i="58"/>
  <c r="J52" i="58"/>
  <c r="K52" i="58"/>
  <c r="A105" i="57"/>
  <c r="B105" i="57"/>
  <c r="C105" i="57"/>
  <c r="D105" i="57"/>
  <c r="E105" i="57"/>
  <c r="F105" i="57"/>
  <c r="G105" i="57"/>
  <c r="H105" i="57"/>
  <c r="I105" i="57"/>
  <c r="J105" i="57"/>
  <c r="K105" i="57"/>
  <c r="A106" i="57"/>
  <c r="B106" i="57"/>
  <c r="C106" i="57"/>
  <c r="D106" i="57"/>
  <c r="E106" i="57"/>
  <c r="F106" i="57"/>
  <c r="G106" i="57"/>
  <c r="H106" i="57"/>
  <c r="I106" i="57"/>
  <c r="J106" i="57"/>
  <c r="K106" i="57"/>
  <c r="A107" i="57"/>
  <c r="B107" i="57"/>
  <c r="C107" i="57"/>
  <c r="D107" i="57"/>
  <c r="E107" i="57"/>
  <c r="F107" i="57"/>
  <c r="G107" i="57"/>
  <c r="H107" i="57"/>
  <c r="I107" i="57"/>
  <c r="J107" i="57"/>
  <c r="K107" i="57"/>
  <c r="A108" i="57"/>
  <c r="B108" i="57"/>
  <c r="C108" i="57"/>
  <c r="D108" i="57"/>
  <c r="E108" i="57"/>
  <c r="F108" i="57"/>
  <c r="G108" i="57"/>
  <c r="H108" i="57"/>
  <c r="I108" i="57"/>
  <c r="J108" i="57"/>
  <c r="K108" i="57"/>
  <c r="A109" i="57"/>
  <c r="B109" i="57"/>
  <c r="C109" i="57"/>
  <c r="D109" i="57"/>
  <c r="E109" i="57"/>
  <c r="F109" i="57"/>
  <c r="G109" i="57"/>
  <c r="H109" i="57"/>
  <c r="I109" i="57"/>
  <c r="J109" i="57"/>
  <c r="K109" i="57"/>
  <c r="A110" i="57"/>
  <c r="B110" i="57"/>
  <c r="C110" i="57"/>
  <c r="D110" i="57"/>
  <c r="E110" i="57"/>
  <c r="F110" i="57"/>
  <c r="G110" i="57"/>
  <c r="H110" i="57"/>
  <c r="I110" i="57"/>
  <c r="J110" i="57"/>
  <c r="K110" i="57"/>
  <c r="A53" i="57"/>
  <c r="B53" i="57"/>
  <c r="C53" i="57"/>
  <c r="D53" i="57"/>
  <c r="E53" i="57"/>
  <c r="F53" i="57"/>
  <c r="G53" i="57"/>
  <c r="H53" i="57"/>
  <c r="I53" i="57"/>
  <c r="J53" i="57"/>
  <c r="K53" i="57"/>
  <c r="A54" i="57"/>
  <c r="B54" i="57"/>
  <c r="C54" i="57"/>
  <c r="D54" i="57"/>
  <c r="E54" i="57"/>
  <c r="F54" i="57"/>
  <c r="G54" i="57"/>
  <c r="H54" i="57"/>
  <c r="I54" i="57"/>
  <c r="J54" i="57"/>
  <c r="K54" i="57"/>
  <c r="A55" i="57"/>
  <c r="B55" i="57"/>
  <c r="C55" i="57"/>
  <c r="D55" i="57"/>
  <c r="E55" i="57"/>
  <c r="F55" i="57"/>
  <c r="G55" i="57"/>
  <c r="H55" i="57"/>
  <c r="I55" i="57"/>
  <c r="J55" i="57"/>
  <c r="K55" i="57"/>
  <c r="A56" i="57"/>
  <c r="B56" i="57"/>
  <c r="C56" i="57"/>
  <c r="D56" i="57"/>
  <c r="E56" i="57"/>
  <c r="F56" i="57"/>
  <c r="G56" i="57"/>
  <c r="H56" i="57"/>
  <c r="I56" i="57"/>
  <c r="J56" i="57"/>
  <c r="K56" i="57"/>
  <c r="A57" i="57"/>
  <c r="B57" i="57"/>
  <c r="C57" i="57"/>
  <c r="D57" i="57"/>
  <c r="E57" i="57"/>
  <c r="F57" i="57"/>
  <c r="G57" i="57"/>
  <c r="H57" i="57"/>
  <c r="I57" i="57"/>
  <c r="J57" i="57"/>
  <c r="K57" i="57"/>
  <c r="A58" i="57"/>
  <c r="B58" i="57"/>
  <c r="C58" i="57"/>
  <c r="D58" i="57"/>
  <c r="E58" i="57"/>
  <c r="F58" i="57"/>
  <c r="G58" i="57"/>
  <c r="H58" i="57"/>
  <c r="I58" i="57"/>
  <c r="J58" i="57"/>
  <c r="K58" i="57"/>
  <c r="A59" i="57"/>
  <c r="B59" i="57"/>
  <c r="C59" i="57"/>
  <c r="D59" i="57"/>
  <c r="E59" i="57"/>
  <c r="F59" i="57"/>
  <c r="G59" i="57"/>
  <c r="H59" i="57"/>
  <c r="I59" i="57"/>
  <c r="J59" i="57"/>
  <c r="K59" i="57"/>
  <c r="A60" i="57"/>
  <c r="B60" i="57"/>
  <c r="C60" i="57"/>
  <c r="D60" i="57"/>
  <c r="E60" i="57"/>
  <c r="F60" i="57"/>
  <c r="G60" i="57"/>
  <c r="H60" i="57"/>
  <c r="I60" i="57"/>
  <c r="J60" i="57"/>
  <c r="K60" i="57"/>
  <c r="A61" i="57"/>
  <c r="B61" i="57"/>
  <c r="C61" i="57"/>
  <c r="D61" i="57"/>
  <c r="E61" i="57"/>
  <c r="F61" i="57"/>
  <c r="G61" i="57"/>
  <c r="H61" i="57"/>
  <c r="I61" i="57"/>
  <c r="J61" i="57"/>
  <c r="K61" i="57"/>
  <c r="A62" i="57"/>
  <c r="B62" i="57"/>
  <c r="C62" i="57"/>
  <c r="D62" i="57"/>
  <c r="E62" i="57"/>
  <c r="F62" i="57"/>
  <c r="G62" i="57"/>
  <c r="H62" i="57"/>
  <c r="I62" i="57"/>
  <c r="J62" i="57"/>
  <c r="K62" i="57"/>
  <c r="A63" i="57"/>
  <c r="B63" i="57"/>
  <c r="C63" i="57"/>
  <c r="D63" i="57"/>
  <c r="E63" i="57"/>
  <c r="F63" i="57"/>
  <c r="G63" i="57"/>
  <c r="H63" i="57"/>
  <c r="I63" i="57"/>
  <c r="J63" i="57"/>
  <c r="K63" i="57"/>
  <c r="A64" i="57"/>
  <c r="B64" i="57"/>
  <c r="C64" i="57"/>
  <c r="D64" i="57"/>
  <c r="E64" i="57"/>
  <c r="F64" i="57"/>
  <c r="G64" i="57"/>
  <c r="H64" i="57"/>
  <c r="I64" i="57"/>
  <c r="J64" i="57"/>
  <c r="K64" i="57"/>
  <c r="A65" i="57"/>
  <c r="B65" i="57"/>
  <c r="C65" i="57"/>
  <c r="D65" i="57"/>
  <c r="E65" i="57"/>
  <c r="F65" i="57"/>
  <c r="G65" i="57"/>
  <c r="H65" i="57"/>
  <c r="I65" i="57"/>
  <c r="J65" i="57"/>
  <c r="K65" i="57"/>
  <c r="A66" i="57"/>
  <c r="B66" i="57"/>
  <c r="C66" i="57"/>
  <c r="D66" i="57"/>
  <c r="E66" i="57"/>
  <c r="F66" i="57"/>
  <c r="G66" i="57"/>
  <c r="H66" i="57"/>
  <c r="I66" i="57"/>
  <c r="J66" i="57"/>
  <c r="K66" i="57"/>
  <c r="A67" i="57"/>
  <c r="B67" i="57"/>
  <c r="C67" i="57"/>
  <c r="D67" i="57"/>
  <c r="E67" i="57"/>
  <c r="F67" i="57"/>
  <c r="G67" i="57"/>
  <c r="H67" i="57"/>
  <c r="I67" i="57"/>
  <c r="J67" i="57"/>
  <c r="K67" i="57"/>
  <c r="A68" i="57"/>
  <c r="B68" i="57"/>
  <c r="C68" i="57"/>
  <c r="D68" i="57"/>
  <c r="E68" i="57"/>
  <c r="F68" i="57"/>
  <c r="G68" i="57"/>
  <c r="H68" i="57"/>
  <c r="I68" i="57"/>
  <c r="J68" i="57"/>
  <c r="K68" i="57"/>
  <c r="A69" i="57"/>
  <c r="B69" i="57"/>
  <c r="C69" i="57"/>
  <c r="D69" i="57"/>
  <c r="E69" i="57"/>
  <c r="F69" i="57"/>
  <c r="G69" i="57"/>
  <c r="H69" i="57"/>
  <c r="I69" i="57"/>
  <c r="J69" i="57"/>
  <c r="K69" i="57"/>
  <c r="A70" i="57"/>
  <c r="B70" i="57"/>
  <c r="C70" i="57"/>
  <c r="D70" i="57"/>
  <c r="E70" i="57"/>
  <c r="F70" i="57"/>
  <c r="G70" i="57"/>
  <c r="H70" i="57"/>
  <c r="I70" i="57"/>
  <c r="J70" i="57"/>
  <c r="K70" i="57"/>
  <c r="A71" i="57"/>
  <c r="B71" i="57"/>
  <c r="C71" i="57"/>
  <c r="D71" i="57"/>
  <c r="E71" i="57"/>
  <c r="F71" i="57"/>
  <c r="G71" i="57"/>
  <c r="H71" i="57"/>
  <c r="I71" i="57"/>
  <c r="J71" i="57"/>
  <c r="K71" i="57"/>
  <c r="A72" i="57"/>
  <c r="B72" i="57"/>
  <c r="C72" i="57"/>
  <c r="D72" i="57"/>
  <c r="E72" i="57"/>
  <c r="F72" i="57"/>
  <c r="G72" i="57"/>
  <c r="H72" i="57"/>
  <c r="I72" i="57"/>
  <c r="J72" i="57"/>
  <c r="K72" i="57"/>
  <c r="A73" i="57"/>
  <c r="B73" i="57"/>
  <c r="C73" i="57"/>
  <c r="D73" i="57"/>
  <c r="E73" i="57"/>
  <c r="F73" i="57"/>
  <c r="G73" i="57"/>
  <c r="H73" i="57"/>
  <c r="I73" i="57"/>
  <c r="J73" i="57"/>
  <c r="K73" i="57"/>
  <c r="A74" i="57"/>
  <c r="B74" i="57"/>
  <c r="C74" i="57"/>
  <c r="D74" i="57"/>
  <c r="E74" i="57"/>
  <c r="F74" i="57"/>
  <c r="G74" i="57"/>
  <c r="H74" i="57"/>
  <c r="I74" i="57"/>
  <c r="J74" i="57"/>
  <c r="K74" i="57"/>
  <c r="A75" i="57"/>
  <c r="B75" i="57"/>
  <c r="C75" i="57"/>
  <c r="D75" i="57"/>
  <c r="E75" i="57"/>
  <c r="F75" i="57"/>
  <c r="G75" i="57"/>
  <c r="H75" i="57"/>
  <c r="I75" i="57"/>
  <c r="J75" i="57"/>
  <c r="K75" i="57"/>
  <c r="A76" i="57"/>
  <c r="B76" i="57"/>
  <c r="C76" i="57"/>
  <c r="D76" i="57"/>
  <c r="E76" i="57"/>
  <c r="F76" i="57"/>
  <c r="G76" i="57"/>
  <c r="H76" i="57"/>
  <c r="I76" i="57"/>
  <c r="J76" i="57"/>
  <c r="K76" i="57"/>
  <c r="A77" i="57"/>
  <c r="B77" i="57"/>
  <c r="C77" i="57"/>
  <c r="D77" i="57"/>
  <c r="E77" i="57"/>
  <c r="F77" i="57"/>
  <c r="G77" i="57"/>
  <c r="H77" i="57"/>
  <c r="I77" i="57"/>
  <c r="J77" i="57"/>
  <c r="K77" i="57"/>
  <c r="A78" i="57"/>
  <c r="B78" i="57"/>
  <c r="C78" i="57"/>
  <c r="D78" i="57"/>
  <c r="E78" i="57"/>
  <c r="F78" i="57"/>
  <c r="G78" i="57"/>
  <c r="H78" i="57"/>
  <c r="I78" i="57"/>
  <c r="J78" i="57"/>
  <c r="K78" i="57"/>
  <c r="A79" i="57"/>
  <c r="B79" i="57"/>
  <c r="C79" i="57"/>
  <c r="D79" i="57"/>
  <c r="E79" i="57"/>
  <c r="F79" i="57"/>
  <c r="G79" i="57"/>
  <c r="H79" i="57"/>
  <c r="I79" i="57"/>
  <c r="J79" i="57"/>
  <c r="K79" i="57"/>
  <c r="A80" i="57"/>
  <c r="B80" i="57"/>
  <c r="C80" i="57"/>
  <c r="D80" i="57"/>
  <c r="E80" i="57"/>
  <c r="F80" i="57"/>
  <c r="G80" i="57"/>
  <c r="H80" i="57"/>
  <c r="I80" i="57"/>
  <c r="J80" i="57"/>
  <c r="K80" i="57"/>
  <c r="A81" i="57"/>
  <c r="B81" i="57"/>
  <c r="C81" i="57"/>
  <c r="D81" i="57"/>
  <c r="E81" i="57"/>
  <c r="F81" i="57"/>
  <c r="G81" i="57"/>
  <c r="H81" i="57"/>
  <c r="I81" i="57"/>
  <c r="J81" i="57"/>
  <c r="K81" i="57"/>
  <c r="A82" i="57"/>
  <c r="B82" i="57"/>
  <c r="C82" i="57"/>
  <c r="D82" i="57"/>
  <c r="E82" i="57"/>
  <c r="F82" i="57"/>
  <c r="G82" i="57"/>
  <c r="H82" i="57"/>
  <c r="I82" i="57"/>
  <c r="J82" i="57"/>
  <c r="K82" i="57"/>
  <c r="A83" i="57"/>
  <c r="B83" i="57"/>
  <c r="C83" i="57"/>
  <c r="D83" i="57"/>
  <c r="E83" i="57"/>
  <c r="F83" i="57"/>
  <c r="G83" i="57"/>
  <c r="H83" i="57"/>
  <c r="I83" i="57"/>
  <c r="J83" i="57"/>
  <c r="K83" i="57"/>
  <c r="A84" i="57"/>
  <c r="B84" i="57"/>
  <c r="C84" i="57"/>
  <c r="D84" i="57"/>
  <c r="E84" i="57"/>
  <c r="F84" i="57"/>
  <c r="G84" i="57"/>
  <c r="H84" i="57"/>
  <c r="I84" i="57"/>
  <c r="J84" i="57"/>
  <c r="K84" i="57"/>
  <c r="A85" i="57"/>
  <c r="B85" i="57"/>
  <c r="C85" i="57"/>
  <c r="D85" i="57"/>
  <c r="E85" i="57"/>
  <c r="F85" i="57"/>
  <c r="G85" i="57"/>
  <c r="H85" i="57"/>
  <c r="I85" i="57"/>
  <c r="J85" i="57"/>
  <c r="K85" i="57"/>
  <c r="A86" i="57"/>
  <c r="B86" i="57"/>
  <c r="C86" i="57"/>
  <c r="D86" i="57"/>
  <c r="E86" i="57"/>
  <c r="F86" i="57"/>
  <c r="G86" i="57"/>
  <c r="H86" i="57"/>
  <c r="I86" i="57"/>
  <c r="J86" i="57"/>
  <c r="K86" i="57"/>
  <c r="A87" i="57"/>
  <c r="B87" i="57"/>
  <c r="C87" i="57"/>
  <c r="D87" i="57"/>
  <c r="E87" i="57"/>
  <c r="F87" i="57"/>
  <c r="G87" i="57"/>
  <c r="H87" i="57"/>
  <c r="I87" i="57"/>
  <c r="J87" i="57"/>
  <c r="K87" i="57"/>
  <c r="A88" i="57"/>
  <c r="B88" i="57"/>
  <c r="C88" i="57"/>
  <c r="D88" i="57"/>
  <c r="E88" i="57"/>
  <c r="F88" i="57"/>
  <c r="G88" i="57"/>
  <c r="H88" i="57"/>
  <c r="I88" i="57"/>
  <c r="J88" i="57"/>
  <c r="K88" i="57"/>
  <c r="A89" i="57"/>
  <c r="B89" i="57"/>
  <c r="C89" i="57"/>
  <c r="D89" i="57"/>
  <c r="E89" i="57"/>
  <c r="F89" i="57"/>
  <c r="G89" i="57"/>
  <c r="H89" i="57"/>
  <c r="I89" i="57"/>
  <c r="J89" i="57"/>
  <c r="K89" i="57"/>
  <c r="A90" i="57"/>
  <c r="B90" i="57"/>
  <c r="C90" i="57"/>
  <c r="D90" i="57"/>
  <c r="E90" i="57"/>
  <c r="F90" i="57"/>
  <c r="G90" i="57"/>
  <c r="H90" i="57"/>
  <c r="I90" i="57"/>
  <c r="J90" i="57"/>
  <c r="K90" i="57"/>
  <c r="A91" i="57"/>
  <c r="B91" i="57"/>
  <c r="C91" i="57"/>
  <c r="D91" i="57"/>
  <c r="E91" i="57"/>
  <c r="F91" i="57"/>
  <c r="G91" i="57"/>
  <c r="H91" i="57"/>
  <c r="I91" i="57"/>
  <c r="J91" i="57"/>
  <c r="K91" i="57"/>
  <c r="A92" i="57"/>
  <c r="B92" i="57"/>
  <c r="C92" i="57"/>
  <c r="D92" i="57"/>
  <c r="E92" i="57"/>
  <c r="F92" i="57"/>
  <c r="G92" i="57"/>
  <c r="H92" i="57"/>
  <c r="I92" i="57"/>
  <c r="J92" i="57"/>
  <c r="K92" i="57"/>
  <c r="A93" i="57"/>
  <c r="B93" i="57"/>
  <c r="C93" i="57"/>
  <c r="D93" i="57"/>
  <c r="E93" i="57"/>
  <c r="F93" i="57"/>
  <c r="G93" i="57"/>
  <c r="H93" i="57"/>
  <c r="I93" i="57"/>
  <c r="J93" i="57"/>
  <c r="K93" i="57"/>
  <c r="A94" i="57"/>
  <c r="B94" i="57"/>
  <c r="C94" i="57"/>
  <c r="D94" i="57"/>
  <c r="E94" i="57"/>
  <c r="F94" i="57"/>
  <c r="G94" i="57"/>
  <c r="H94" i="57"/>
  <c r="I94" i="57"/>
  <c r="J94" i="57"/>
  <c r="K94" i="57"/>
  <c r="A95" i="57"/>
  <c r="B95" i="57"/>
  <c r="C95" i="57"/>
  <c r="D95" i="57"/>
  <c r="E95" i="57"/>
  <c r="F95" i="57"/>
  <c r="G95" i="57"/>
  <c r="H95" i="57"/>
  <c r="I95" i="57"/>
  <c r="J95" i="57"/>
  <c r="K95" i="57"/>
  <c r="A96" i="57"/>
  <c r="B96" i="57"/>
  <c r="C96" i="57"/>
  <c r="D96" i="57"/>
  <c r="E96" i="57"/>
  <c r="F96" i="57"/>
  <c r="G96" i="57"/>
  <c r="H96" i="57"/>
  <c r="I96" i="57"/>
  <c r="J96" i="57"/>
  <c r="K96" i="57"/>
  <c r="A97" i="57"/>
  <c r="B97" i="57"/>
  <c r="C97" i="57"/>
  <c r="D97" i="57"/>
  <c r="E97" i="57"/>
  <c r="F97" i="57"/>
  <c r="G97" i="57"/>
  <c r="H97" i="57"/>
  <c r="I97" i="57"/>
  <c r="J97" i="57"/>
  <c r="K97" i="57"/>
  <c r="A98" i="57"/>
  <c r="B98" i="57"/>
  <c r="C98" i="57"/>
  <c r="D98" i="57"/>
  <c r="E98" i="57"/>
  <c r="F98" i="57"/>
  <c r="G98" i="57"/>
  <c r="H98" i="57"/>
  <c r="I98" i="57"/>
  <c r="J98" i="57"/>
  <c r="K98" i="57"/>
  <c r="A99" i="57"/>
  <c r="B99" i="57"/>
  <c r="C99" i="57"/>
  <c r="D99" i="57"/>
  <c r="E99" i="57"/>
  <c r="F99" i="57"/>
  <c r="G99" i="57"/>
  <c r="H99" i="57"/>
  <c r="I99" i="57"/>
  <c r="J99" i="57"/>
  <c r="K99" i="57"/>
  <c r="A100" i="57"/>
  <c r="B100" i="57"/>
  <c r="C100" i="57"/>
  <c r="D100" i="57"/>
  <c r="E100" i="57"/>
  <c r="F100" i="57"/>
  <c r="G100" i="57"/>
  <c r="H100" i="57"/>
  <c r="I100" i="57"/>
  <c r="J100" i="57"/>
  <c r="K100" i="57"/>
  <c r="A101" i="57"/>
  <c r="B101" i="57"/>
  <c r="C101" i="57"/>
  <c r="D101" i="57"/>
  <c r="E101" i="57"/>
  <c r="F101" i="57"/>
  <c r="G101" i="57"/>
  <c r="H101" i="57"/>
  <c r="I101" i="57"/>
  <c r="J101" i="57"/>
  <c r="K101" i="57"/>
  <c r="A102" i="57"/>
  <c r="B102" i="57"/>
  <c r="C102" i="57"/>
  <c r="D102" i="57"/>
  <c r="E102" i="57"/>
  <c r="F102" i="57"/>
  <c r="G102" i="57"/>
  <c r="H102" i="57"/>
  <c r="I102" i="57"/>
  <c r="J102" i="57"/>
  <c r="K102" i="57"/>
  <c r="A103" i="57"/>
  <c r="B103" i="57"/>
  <c r="C103" i="57"/>
  <c r="D103" i="57"/>
  <c r="E103" i="57"/>
  <c r="F103" i="57"/>
  <c r="G103" i="57"/>
  <c r="H103" i="57"/>
  <c r="I103" i="57"/>
  <c r="J103" i="57"/>
  <c r="K103" i="57"/>
  <c r="A104" i="57"/>
  <c r="B104" i="57"/>
  <c r="C104" i="57"/>
  <c r="D104" i="57"/>
  <c r="E104" i="57"/>
  <c r="F104" i="57"/>
  <c r="G104" i="57"/>
  <c r="H104" i="57"/>
  <c r="I104" i="57"/>
  <c r="J104" i="57"/>
  <c r="K104" i="57"/>
  <c r="B8" i="57"/>
  <c r="C8" i="57"/>
  <c r="D8" i="57"/>
  <c r="E8" i="57"/>
  <c r="F8" i="57"/>
  <c r="G8" i="57"/>
  <c r="H8" i="57"/>
  <c r="I8" i="57"/>
  <c r="J8" i="57"/>
  <c r="K8" i="57"/>
  <c r="A11" i="57"/>
  <c r="B11" i="57"/>
  <c r="C11" i="57"/>
  <c r="D11" i="57"/>
  <c r="E11" i="57"/>
  <c r="F11" i="57"/>
  <c r="G11" i="57"/>
  <c r="H11" i="57"/>
  <c r="I11" i="57"/>
  <c r="J11" i="57"/>
  <c r="K11" i="57"/>
  <c r="A12" i="57"/>
  <c r="B12" i="57"/>
  <c r="C12" i="57"/>
  <c r="D12" i="57"/>
  <c r="E12" i="57"/>
  <c r="F12" i="57"/>
  <c r="G12" i="57"/>
  <c r="H12" i="57"/>
  <c r="I12" i="57"/>
  <c r="J12" i="57"/>
  <c r="K12" i="57"/>
  <c r="A13" i="57"/>
  <c r="B13" i="57"/>
  <c r="C13" i="57"/>
  <c r="D13" i="57"/>
  <c r="E13" i="57"/>
  <c r="F13" i="57"/>
  <c r="G13" i="57"/>
  <c r="H13" i="57"/>
  <c r="I13" i="57"/>
  <c r="J13" i="57"/>
  <c r="K13" i="57"/>
  <c r="A14" i="57"/>
  <c r="B14" i="57"/>
  <c r="C14" i="57"/>
  <c r="D14" i="57"/>
  <c r="E14" i="57"/>
  <c r="F14" i="57"/>
  <c r="G14" i="57"/>
  <c r="H14" i="57"/>
  <c r="I14" i="57"/>
  <c r="J14" i="57"/>
  <c r="K14" i="57"/>
  <c r="A15" i="57"/>
  <c r="B15" i="57"/>
  <c r="C15" i="57"/>
  <c r="D15" i="57"/>
  <c r="E15" i="57"/>
  <c r="F15" i="57"/>
  <c r="G15" i="57"/>
  <c r="H15" i="57"/>
  <c r="I15" i="57"/>
  <c r="J15" i="57"/>
  <c r="K15" i="57"/>
  <c r="A16" i="57"/>
  <c r="B16" i="57"/>
  <c r="C16" i="57"/>
  <c r="D16" i="57"/>
  <c r="E16" i="57"/>
  <c r="F16" i="57"/>
  <c r="G16" i="57"/>
  <c r="H16" i="57"/>
  <c r="I16" i="57"/>
  <c r="J16" i="57"/>
  <c r="K16" i="57"/>
  <c r="A17" i="57"/>
  <c r="B17" i="57"/>
  <c r="C17" i="57"/>
  <c r="D17" i="57"/>
  <c r="E17" i="57"/>
  <c r="F17" i="57"/>
  <c r="G17" i="57"/>
  <c r="H17" i="57"/>
  <c r="I17" i="57"/>
  <c r="J17" i="57"/>
  <c r="K17" i="57"/>
  <c r="A18" i="57"/>
  <c r="B18" i="57"/>
  <c r="C18" i="57"/>
  <c r="D18" i="57"/>
  <c r="E18" i="57"/>
  <c r="F18" i="57"/>
  <c r="G18" i="57"/>
  <c r="H18" i="57"/>
  <c r="I18" i="57"/>
  <c r="J18" i="57"/>
  <c r="K18" i="57"/>
  <c r="A19" i="57"/>
  <c r="B19" i="57"/>
  <c r="C19" i="57"/>
  <c r="D19" i="57"/>
  <c r="E19" i="57"/>
  <c r="F19" i="57"/>
  <c r="G19" i="57"/>
  <c r="H19" i="57"/>
  <c r="I19" i="57"/>
  <c r="J19" i="57"/>
  <c r="K19" i="57"/>
  <c r="A20" i="57"/>
  <c r="B20" i="57"/>
  <c r="C20" i="57"/>
  <c r="D20" i="57"/>
  <c r="E20" i="57"/>
  <c r="F20" i="57"/>
  <c r="G20" i="57"/>
  <c r="H20" i="57"/>
  <c r="I20" i="57"/>
  <c r="J20" i="57"/>
  <c r="K20" i="57"/>
  <c r="A21" i="57"/>
  <c r="B21" i="57"/>
  <c r="C21" i="57"/>
  <c r="D21" i="57"/>
  <c r="E21" i="57"/>
  <c r="F21" i="57"/>
  <c r="G21" i="57"/>
  <c r="H21" i="57"/>
  <c r="I21" i="57"/>
  <c r="J21" i="57"/>
  <c r="K21" i="57"/>
  <c r="A22" i="57"/>
  <c r="B22" i="57"/>
  <c r="C22" i="57"/>
  <c r="D22" i="57"/>
  <c r="E22" i="57"/>
  <c r="F22" i="57"/>
  <c r="G22" i="57"/>
  <c r="H22" i="57"/>
  <c r="I22" i="57"/>
  <c r="J22" i="57"/>
  <c r="K22" i="57"/>
  <c r="A23" i="57"/>
  <c r="B23" i="57"/>
  <c r="C23" i="57"/>
  <c r="D23" i="57"/>
  <c r="E23" i="57"/>
  <c r="F23" i="57"/>
  <c r="G23" i="57"/>
  <c r="H23" i="57"/>
  <c r="I23" i="57"/>
  <c r="J23" i="57"/>
  <c r="K23" i="57"/>
  <c r="A24" i="57"/>
  <c r="B24" i="57"/>
  <c r="C24" i="57"/>
  <c r="D24" i="57"/>
  <c r="E24" i="57"/>
  <c r="F24" i="57"/>
  <c r="G24" i="57"/>
  <c r="H24" i="57"/>
  <c r="I24" i="57"/>
  <c r="J24" i="57"/>
  <c r="K24" i="57"/>
  <c r="A25" i="57"/>
  <c r="B25" i="57"/>
  <c r="C25" i="57"/>
  <c r="D25" i="57"/>
  <c r="E25" i="57"/>
  <c r="F25" i="57"/>
  <c r="G25" i="57"/>
  <c r="H25" i="57"/>
  <c r="I25" i="57"/>
  <c r="J25" i="57"/>
  <c r="K25" i="57"/>
  <c r="A26" i="57"/>
  <c r="B26" i="57"/>
  <c r="C26" i="57"/>
  <c r="D26" i="57"/>
  <c r="E26" i="57"/>
  <c r="F26" i="57"/>
  <c r="G26" i="57"/>
  <c r="H26" i="57"/>
  <c r="I26" i="57"/>
  <c r="J26" i="57"/>
  <c r="K26" i="57"/>
  <c r="A27" i="57"/>
  <c r="B27" i="57"/>
  <c r="C27" i="57"/>
  <c r="D27" i="57"/>
  <c r="E27" i="57"/>
  <c r="F27" i="57"/>
  <c r="G27" i="57"/>
  <c r="H27" i="57"/>
  <c r="I27" i="57"/>
  <c r="J27" i="57"/>
  <c r="K27" i="57"/>
  <c r="A28" i="57"/>
  <c r="B28" i="57"/>
  <c r="C28" i="57"/>
  <c r="D28" i="57"/>
  <c r="E28" i="57"/>
  <c r="F28" i="57"/>
  <c r="G28" i="57"/>
  <c r="H28" i="57"/>
  <c r="I28" i="57"/>
  <c r="J28" i="57"/>
  <c r="K28" i="57"/>
  <c r="A29" i="57"/>
  <c r="B29" i="57"/>
  <c r="C29" i="57"/>
  <c r="D29" i="57"/>
  <c r="E29" i="57"/>
  <c r="F29" i="57"/>
  <c r="G29" i="57"/>
  <c r="H29" i="57"/>
  <c r="I29" i="57"/>
  <c r="J29" i="57"/>
  <c r="K29" i="57"/>
  <c r="A30" i="57"/>
  <c r="B30" i="57"/>
  <c r="C30" i="57"/>
  <c r="D30" i="57"/>
  <c r="E30" i="57"/>
  <c r="F30" i="57"/>
  <c r="G30" i="57"/>
  <c r="H30" i="57"/>
  <c r="I30" i="57"/>
  <c r="J30" i="57"/>
  <c r="K30" i="57"/>
  <c r="A31" i="57"/>
  <c r="B31" i="57"/>
  <c r="C31" i="57"/>
  <c r="D31" i="57"/>
  <c r="E31" i="57"/>
  <c r="F31" i="57"/>
  <c r="G31" i="57"/>
  <c r="H31" i="57"/>
  <c r="I31" i="57"/>
  <c r="J31" i="57"/>
  <c r="K31" i="57"/>
  <c r="A32" i="57"/>
  <c r="B32" i="57"/>
  <c r="C32" i="57"/>
  <c r="D32" i="57"/>
  <c r="E32" i="57"/>
  <c r="F32" i="57"/>
  <c r="G32" i="57"/>
  <c r="H32" i="57"/>
  <c r="I32" i="57"/>
  <c r="J32" i="57"/>
  <c r="K32" i="57"/>
  <c r="A33" i="57"/>
  <c r="B33" i="57"/>
  <c r="C33" i="57"/>
  <c r="D33" i="57"/>
  <c r="E33" i="57"/>
  <c r="F33" i="57"/>
  <c r="G33" i="57"/>
  <c r="H33" i="57"/>
  <c r="I33" i="57"/>
  <c r="J33" i="57"/>
  <c r="K33" i="57"/>
  <c r="A34" i="57"/>
  <c r="B34" i="57"/>
  <c r="C34" i="57"/>
  <c r="D34" i="57"/>
  <c r="E34" i="57"/>
  <c r="F34" i="57"/>
  <c r="G34" i="57"/>
  <c r="H34" i="57"/>
  <c r="I34" i="57"/>
  <c r="J34" i="57"/>
  <c r="K34" i="57"/>
  <c r="A35" i="57"/>
  <c r="B35" i="57"/>
  <c r="C35" i="57"/>
  <c r="D35" i="57"/>
  <c r="E35" i="57"/>
  <c r="F35" i="57"/>
  <c r="G35" i="57"/>
  <c r="H35" i="57"/>
  <c r="I35" i="57"/>
  <c r="J35" i="57"/>
  <c r="K35" i="57"/>
  <c r="A36" i="57"/>
  <c r="B36" i="57"/>
  <c r="C36" i="57"/>
  <c r="D36" i="57"/>
  <c r="E36" i="57"/>
  <c r="F36" i="57"/>
  <c r="G36" i="57"/>
  <c r="H36" i="57"/>
  <c r="I36" i="57"/>
  <c r="J36" i="57"/>
  <c r="K36" i="57"/>
  <c r="A37" i="57"/>
  <c r="B37" i="57"/>
  <c r="C37" i="57"/>
  <c r="D37" i="57"/>
  <c r="E37" i="57"/>
  <c r="F37" i="57"/>
  <c r="G37" i="57"/>
  <c r="H37" i="57"/>
  <c r="I37" i="57"/>
  <c r="J37" i="57"/>
  <c r="K37" i="57"/>
  <c r="A38" i="57"/>
  <c r="B38" i="57"/>
  <c r="C38" i="57"/>
  <c r="D38" i="57"/>
  <c r="E38" i="57"/>
  <c r="F38" i="57"/>
  <c r="G38" i="57"/>
  <c r="H38" i="57"/>
  <c r="I38" i="57"/>
  <c r="J38" i="57"/>
  <c r="K38" i="57"/>
  <c r="A39" i="57"/>
  <c r="B39" i="57"/>
  <c r="C39" i="57"/>
  <c r="D39" i="57"/>
  <c r="E39" i="57"/>
  <c r="F39" i="57"/>
  <c r="G39" i="57"/>
  <c r="H39" i="57"/>
  <c r="I39" i="57"/>
  <c r="J39" i="57"/>
  <c r="K39" i="57"/>
  <c r="A40" i="57"/>
  <c r="B40" i="57"/>
  <c r="C40" i="57"/>
  <c r="D40" i="57"/>
  <c r="E40" i="57"/>
  <c r="F40" i="57"/>
  <c r="G40" i="57"/>
  <c r="H40" i="57"/>
  <c r="I40" i="57"/>
  <c r="J40" i="57"/>
  <c r="K40" i="57"/>
  <c r="A41" i="57"/>
  <c r="B41" i="57"/>
  <c r="C41" i="57"/>
  <c r="D41" i="57"/>
  <c r="E41" i="57"/>
  <c r="F41" i="57"/>
  <c r="G41" i="57"/>
  <c r="H41" i="57"/>
  <c r="I41" i="57"/>
  <c r="J41" i="57"/>
  <c r="K41" i="57"/>
  <c r="A42" i="57"/>
  <c r="B42" i="57"/>
  <c r="C42" i="57"/>
  <c r="D42" i="57"/>
  <c r="E42" i="57"/>
  <c r="F42" i="57"/>
  <c r="G42" i="57"/>
  <c r="H42" i="57"/>
  <c r="I42" i="57"/>
  <c r="J42" i="57"/>
  <c r="K42" i="57"/>
  <c r="A43" i="57"/>
  <c r="B43" i="57"/>
  <c r="C43" i="57"/>
  <c r="D43" i="57"/>
  <c r="E43" i="57"/>
  <c r="F43" i="57"/>
  <c r="G43" i="57"/>
  <c r="H43" i="57"/>
  <c r="I43" i="57"/>
  <c r="J43" i="57"/>
  <c r="K43" i="57"/>
  <c r="A44" i="57"/>
  <c r="B44" i="57"/>
  <c r="C44" i="57"/>
  <c r="D44" i="57"/>
  <c r="E44" i="57"/>
  <c r="F44" i="57"/>
  <c r="G44" i="57"/>
  <c r="H44" i="57"/>
  <c r="I44" i="57"/>
  <c r="J44" i="57"/>
  <c r="K44" i="57"/>
  <c r="A45" i="57"/>
  <c r="B45" i="57"/>
  <c r="C45" i="57"/>
  <c r="D45" i="57"/>
  <c r="E45" i="57"/>
  <c r="F45" i="57"/>
  <c r="G45" i="57"/>
  <c r="H45" i="57"/>
  <c r="I45" i="57"/>
  <c r="J45" i="57"/>
  <c r="K45" i="57"/>
  <c r="A46" i="57"/>
  <c r="B46" i="57"/>
  <c r="C46" i="57"/>
  <c r="D46" i="57"/>
  <c r="E46" i="57"/>
  <c r="F46" i="57"/>
  <c r="G46" i="57"/>
  <c r="H46" i="57"/>
  <c r="I46" i="57"/>
  <c r="J46" i="57"/>
  <c r="K46" i="57"/>
  <c r="A47" i="57"/>
  <c r="B47" i="57"/>
  <c r="C47" i="57"/>
  <c r="D47" i="57"/>
  <c r="E47" i="57"/>
  <c r="F47" i="57"/>
  <c r="G47" i="57"/>
  <c r="H47" i="57"/>
  <c r="I47" i="57"/>
  <c r="J47" i="57"/>
  <c r="K47" i="57"/>
  <c r="A48" i="57"/>
  <c r="B48" i="57"/>
  <c r="C48" i="57"/>
  <c r="D48" i="57"/>
  <c r="E48" i="57"/>
  <c r="F48" i="57"/>
  <c r="G48" i="57"/>
  <c r="H48" i="57"/>
  <c r="I48" i="57"/>
  <c r="J48" i="57"/>
  <c r="K48" i="57"/>
  <c r="A49" i="57"/>
  <c r="B49" i="57"/>
  <c r="C49" i="57"/>
  <c r="D49" i="57"/>
  <c r="E49" i="57"/>
  <c r="F49" i="57"/>
  <c r="G49" i="57"/>
  <c r="H49" i="57"/>
  <c r="I49" i="57"/>
  <c r="J49" i="57"/>
  <c r="K49" i="57"/>
  <c r="A50" i="57"/>
  <c r="B50" i="57"/>
  <c r="C50" i="57"/>
  <c r="D50" i="57"/>
  <c r="E50" i="57"/>
  <c r="F50" i="57"/>
  <c r="G50" i="57"/>
  <c r="H50" i="57"/>
  <c r="I50" i="57"/>
  <c r="J50" i="57"/>
  <c r="K50" i="57"/>
  <c r="A51" i="57"/>
  <c r="B51" i="57"/>
  <c r="C51" i="57"/>
  <c r="D51" i="57"/>
  <c r="E51" i="57"/>
  <c r="F51" i="57"/>
  <c r="G51" i="57"/>
  <c r="H51" i="57"/>
  <c r="I51" i="57"/>
  <c r="J51" i="57"/>
  <c r="K51" i="57"/>
  <c r="A52" i="57"/>
  <c r="B52" i="57"/>
  <c r="C52" i="57"/>
  <c r="D52" i="57"/>
  <c r="E52" i="57"/>
  <c r="F52" i="57"/>
  <c r="G52" i="57"/>
  <c r="H52" i="57"/>
  <c r="I52" i="57"/>
  <c r="J52" i="57"/>
  <c r="K52" i="57"/>
  <c r="A105" i="56"/>
  <c r="B105" i="56"/>
  <c r="C105" i="56"/>
  <c r="D105" i="56"/>
  <c r="E105" i="56"/>
  <c r="F105" i="56"/>
  <c r="G105" i="56"/>
  <c r="H105" i="56"/>
  <c r="I105" i="56"/>
  <c r="J105" i="56"/>
  <c r="K105" i="56"/>
  <c r="A106" i="56"/>
  <c r="B106" i="56"/>
  <c r="C106" i="56"/>
  <c r="D106" i="56"/>
  <c r="E106" i="56"/>
  <c r="F106" i="56"/>
  <c r="G106" i="56"/>
  <c r="H106" i="56"/>
  <c r="I106" i="56"/>
  <c r="J106" i="56"/>
  <c r="K106" i="56"/>
  <c r="A107" i="56"/>
  <c r="B107" i="56"/>
  <c r="C107" i="56"/>
  <c r="D107" i="56"/>
  <c r="E107" i="56"/>
  <c r="F107" i="56"/>
  <c r="G107" i="56"/>
  <c r="H107" i="56"/>
  <c r="I107" i="56"/>
  <c r="J107" i="56"/>
  <c r="K107" i="56"/>
  <c r="A108" i="56"/>
  <c r="B108" i="56"/>
  <c r="C108" i="56"/>
  <c r="D108" i="56"/>
  <c r="E108" i="56"/>
  <c r="F108" i="56"/>
  <c r="G108" i="56"/>
  <c r="H108" i="56"/>
  <c r="I108" i="56"/>
  <c r="J108" i="56"/>
  <c r="K108" i="56"/>
  <c r="A109" i="56"/>
  <c r="B109" i="56"/>
  <c r="C109" i="56"/>
  <c r="D109" i="56"/>
  <c r="E109" i="56"/>
  <c r="F109" i="56"/>
  <c r="G109" i="56"/>
  <c r="H109" i="56"/>
  <c r="I109" i="56"/>
  <c r="J109" i="56"/>
  <c r="K109" i="56"/>
  <c r="A110" i="56"/>
  <c r="B110" i="56"/>
  <c r="C110" i="56"/>
  <c r="D110" i="56"/>
  <c r="E110" i="56"/>
  <c r="F110" i="56"/>
  <c r="G110" i="56"/>
  <c r="H110" i="56"/>
  <c r="I110" i="56"/>
  <c r="J110" i="56"/>
  <c r="K110" i="56"/>
  <c r="A53" i="56"/>
  <c r="B53" i="56"/>
  <c r="C53" i="56"/>
  <c r="D53" i="56"/>
  <c r="E53" i="56"/>
  <c r="F53" i="56"/>
  <c r="G53" i="56"/>
  <c r="H53" i="56"/>
  <c r="I53" i="56"/>
  <c r="J53" i="56"/>
  <c r="K53" i="56"/>
  <c r="A54" i="56"/>
  <c r="B54" i="56"/>
  <c r="C54" i="56"/>
  <c r="D54" i="56"/>
  <c r="E54" i="56"/>
  <c r="F54" i="56"/>
  <c r="G54" i="56"/>
  <c r="H54" i="56"/>
  <c r="I54" i="56"/>
  <c r="J54" i="56"/>
  <c r="K54" i="56"/>
  <c r="A55" i="56"/>
  <c r="B55" i="56"/>
  <c r="C55" i="56"/>
  <c r="D55" i="56"/>
  <c r="E55" i="56"/>
  <c r="F55" i="56"/>
  <c r="G55" i="56"/>
  <c r="H55" i="56"/>
  <c r="I55" i="56"/>
  <c r="J55" i="56"/>
  <c r="K55" i="56"/>
  <c r="A56" i="56"/>
  <c r="B56" i="56"/>
  <c r="C56" i="56"/>
  <c r="D56" i="56"/>
  <c r="E56" i="56"/>
  <c r="F56" i="56"/>
  <c r="G56" i="56"/>
  <c r="H56" i="56"/>
  <c r="I56" i="56"/>
  <c r="J56" i="56"/>
  <c r="K56" i="56"/>
  <c r="A57" i="56"/>
  <c r="B57" i="56"/>
  <c r="C57" i="56"/>
  <c r="D57" i="56"/>
  <c r="E57" i="56"/>
  <c r="F57" i="56"/>
  <c r="G57" i="56"/>
  <c r="H57" i="56"/>
  <c r="I57" i="56"/>
  <c r="J57" i="56"/>
  <c r="K57" i="56"/>
  <c r="A58" i="56"/>
  <c r="B58" i="56"/>
  <c r="C58" i="56"/>
  <c r="D58" i="56"/>
  <c r="E58" i="56"/>
  <c r="F58" i="56"/>
  <c r="G58" i="56"/>
  <c r="H58" i="56"/>
  <c r="I58" i="56"/>
  <c r="J58" i="56"/>
  <c r="K58" i="56"/>
  <c r="A59" i="56"/>
  <c r="B59" i="56"/>
  <c r="C59" i="56"/>
  <c r="D59" i="56"/>
  <c r="E59" i="56"/>
  <c r="F59" i="56"/>
  <c r="G59" i="56"/>
  <c r="H59" i="56"/>
  <c r="I59" i="56"/>
  <c r="J59" i="56"/>
  <c r="K59" i="56"/>
  <c r="A60" i="56"/>
  <c r="B60" i="56"/>
  <c r="C60" i="56"/>
  <c r="D60" i="56"/>
  <c r="E60" i="56"/>
  <c r="F60" i="56"/>
  <c r="G60" i="56"/>
  <c r="H60" i="56"/>
  <c r="I60" i="56"/>
  <c r="J60" i="56"/>
  <c r="K60" i="56"/>
  <c r="A61" i="56"/>
  <c r="B61" i="56"/>
  <c r="C61" i="56"/>
  <c r="D61" i="56"/>
  <c r="E61" i="56"/>
  <c r="F61" i="56"/>
  <c r="G61" i="56"/>
  <c r="H61" i="56"/>
  <c r="I61" i="56"/>
  <c r="J61" i="56"/>
  <c r="K61" i="56"/>
  <c r="A62" i="56"/>
  <c r="B62" i="56"/>
  <c r="C62" i="56"/>
  <c r="D62" i="56"/>
  <c r="E62" i="56"/>
  <c r="F62" i="56"/>
  <c r="G62" i="56"/>
  <c r="H62" i="56"/>
  <c r="I62" i="56"/>
  <c r="J62" i="56"/>
  <c r="K62" i="56"/>
  <c r="A63" i="56"/>
  <c r="B63" i="56"/>
  <c r="C63" i="56"/>
  <c r="D63" i="56"/>
  <c r="E63" i="56"/>
  <c r="F63" i="56"/>
  <c r="G63" i="56"/>
  <c r="H63" i="56"/>
  <c r="I63" i="56"/>
  <c r="J63" i="56"/>
  <c r="K63" i="56"/>
  <c r="A64" i="56"/>
  <c r="B64" i="56"/>
  <c r="C64" i="56"/>
  <c r="D64" i="56"/>
  <c r="E64" i="56"/>
  <c r="F64" i="56"/>
  <c r="G64" i="56"/>
  <c r="H64" i="56"/>
  <c r="I64" i="56"/>
  <c r="J64" i="56"/>
  <c r="K64" i="56"/>
  <c r="A65" i="56"/>
  <c r="B65" i="56"/>
  <c r="C65" i="56"/>
  <c r="D65" i="56"/>
  <c r="E65" i="56"/>
  <c r="F65" i="56"/>
  <c r="G65" i="56"/>
  <c r="H65" i="56"/>
  <c r="I65" i="56"/>
  <c r="J65" i="56"/>
  <c r="K65" i="56"/>
  <c r="A66" i="56"/>
  <c r="B66" i="56"/>
  <c r="C66" i="56"/>
  <c r="D66" i="56"/>
  <c r="E66" i="56"/>
  <c r="F66" i="56"/>
  <c r="G66" i="56"/>
  <c r="H66" i="56"/>
  <c r="I66" i="56"/>
  <c r="J66" i="56"/>
  <c r="K66" i="56"/>
  <c r="A67" i="56"/>
  <c r="B67" i="56"/>
  <c r="C67" i="56"/>
  <c r="D67" i="56"/>
  <c r="E67" i="56"/>
  <c r="F67" i="56"/>
  <c r="G67" i="56"/>
  <c r="H67" i="56"/>
  <c r="I67" i="56"/>
  <c r="J67" i="56"/>
  <c r="K67" i="56"/>
  <c r="A68" i="56"/>
  <c r="B68" i="56"/>
  <c r="C68" i="56"/>
  <c r="D68" i="56"/>
  <c r="E68" i="56"/>
  <c r="F68" i="56"/>
  <c r="G68" i="56"/>
  <c r="H68" i="56"/>
  <c r="I68" i="56"/>
  <c r="J68" i="56"/>
  <c r="K68" i="56"/>
  <c r="A69" i="56"/>
  <c r="B69" i="56"/>
  <c r="C69" i="56"/>
  <c r="D69" i="56"/>
  <c r="E69" i="56"/>
  <c r="F69" i="56"/>
  <c r="G69" i="56"/>
  <c r="H69" i="56"/>
  <c r="I69" i="56"/>
  <c r="J69" i="56"/>
  <c r="K69" i="56"/>
  <c r="A70" i="56"/>
  <c r="B70" i="56"/>
  <c r="C70" i="56"/>
  <c r="D70" i="56"/>
  <c r="E70" i="56"/>
  <c r="F70" i="56"/>
  <c r="G70" i="56"/>
  <c r="H70" i="56"/>
  <c r="I70" i="56"/>
  <c r="J70" i="56"/>
  <c r="K70" i="56"/>
  <c r="A71" i="56"/>
  <c r="B71" i="56"/>
  <c r="C71" i="56"/>
  <c r="D71" i="56"/>
  <c r="E71" i="56"/>
  <c r="F71" i="56"/>
  <c r="G71" i="56"/>
  <c r="H71" i="56"/>
  <c r="I71" i="56"/>
  <c r="J71" i="56"/>
  <c r="K71" i="56"/>
  <c r="A72" i="56"/>
  <c r="B72" i="56"/>
  <c r="C72" i="56"/>
  <c r="D72" i="56"/>
  <c r="E72" i="56"/>
  <c r="F72" i="56"/>
  <c r="G72" i="56"/>
  <c r="H72" i="56"/>
  <c r="I72" i="56"/>
  <c r="J72" i="56"/>
  <c r="K72" i="56"/>
  <c r="A73" i="56"/>
  <c r="B73" i="56"/>
  <c r="C73" i="56"/>
  <c r="D73" i="56"/>
  <c r="E73" i="56"/>
  <c r="F73" i="56"/>
  <c r="G73" i="56"/>
  <c r="H73" i="56"/>
  <c r="I73" i="56"/>
  <c r="J73" i="56"/>
  <c r="K73" i="56"/>
  <c r="A74" i="56"/>
  <c r="B74" i="56"/>
  <c r="C74" i="56"/>
  <c r="D74" i="56"/>
  <c r="E74" i="56"/>
  <c r="F74" i="56"/>
  <c r="G74" i="56"/>
  <c r="H74" i="56"/>
  <c r="I74" i="56"/>
  <c r="J74" i="56"/>
  <c r="K74" i="56"/>
  <c r="A75" i="56"/>
  <c r="B75" i="56"/>
  <c r="C75" i="56"/>
  <c r="D75" i="56"/>
  <c r="E75" i="56"/>
  <c r="F75" i="56"/>
  <c r="G75" i="56"/>
  <c r="H75" i="56"/>
  <c r="I75" i="56"/>
  <c r="J75" i="56"/>
  <c r="K75" i="56"/>
  <c r="A76" i="56"/>
  <c r="B76" i="56"/>
  <c r="C76" i="56"/>
  <c r="D76" i="56"/>
  <c r="E76" i="56"/>
  <c r="F76" i="56"/>
  <c r="G76" i="56"/>
  <c r="H76" i="56"/>
  <c r="I76" i="56"/>
  <c r="J76" i="56"/>
  <c r="K76" i="56"/>
  <c r="A77" i="56"/>
  <c r="B77" i="56"/>
  <c r="C77" i="56"/>
  <c r="D77" i="56"/>
  <c r="E77" i="56"/>
  <c r="F77" i="56"/>
  <c r="G77" i="56"/>
  <c r="H77" i="56"/>
  <c r="I77" i="56"/>
  <c r="J77" i="56"/>
  <c r="K77" i="56"/>
  <c r="A78" i="56"/>
  <c r="B78" i="56"/>
  <c r="C78" i="56"/>
  <c r="D78" i="56"/>
  <c r="E78" i="56"/>
  <c r="F78" i="56"/>
  <c r="G78" i="56"/>
  <c r="H78" i="56"/>
  <c r="I78" i="56"/>
  <c r="J78" i="56"/>
  <c r="K78" i="56"/>
  <c r="A79" i="56"/>
  <c r="B79" i="56"/>
  <c r="C79" i="56"/>
  <c r="D79" i="56"/>
  <c r="E79" i="56"/>
  <c r="F79" i="56"/>
  <c r="G79" i="56"/>
  <c r="H79" i="56"/>
  <c r="I79" i="56"/>
  <c r="J79" i="56"/>
  <c r="K79" i="56"/>
  <c r="A80" i="56"/>
  <c r="B80" i="56"/>
  <c r="C80" i="56"/>
  <c r="D80" i="56"/>
  <c r="E80" i="56"/>
  <c r="F80" i="56"/>
  <c r="G80" i="56"/>
  <c r="H80" i="56"/>
  <c r="I80" i="56"/>
  <c r="J80" i="56"/>
  <c r="K80" i="56"/>
  <c r="A81" i="56"/>
  <c r="B81" i="56"/>
  <c r="C81" i="56"/>
  <c r="D81" i="56"/>
  <c r="E81" i="56"/>
  <c r="F81" i="56"/>
  <c r="G81" i="56"/>
  <c r="H81" i="56"/>
  <c r="I81" i="56"/>
  <c r="J81" i="56"/>
  <c r="K81" i="56"/>
  <c r="A82" i="56"/>
  <c r="B82" i="56"/>
  <c r="C82" i="56"/>
  <c r="D82" i="56"/>
  <c r="E82" i="56"/>
  <c r="F82" i="56"/>
  <c r="G82" i="56"/>
  <c r="H82" i="56"/>
  <c r="I82" i="56"/>
  <c r="J82" i="56"/>
  <c r="K82" i="56"/>
  <c r="A83" i="56"/>
  <c r="B83" i="56"/>
  <c r="C83" i="56"/>
  <c r="D83" i="56"/>
  <c r="E83" i="56"/>
  <c r="F83" i="56"/>
  <c r="G83" i="56"/>
  <c r="H83" i="56"/>
  <c r="I83" i="56"/>
  <c r="J83" i="56"/>
  <c r="K83" i="56"/>
  <c r="A84" i="56"/>
  <c r="B84" i="56"/>
  <c r="C84" i="56"/>
  <c r="D84" i="56"/>
  <c r="E84" i="56"/>
  <c r="F84" i="56"/>
  <c r="G84" i="56"/>
  <c r="H84" i="56"/>
  <c r="I84" i="56"/>
  <c r="J84" i="56"/>
  <c r="K84" i="56"/>
  <c r="A85" i="56"/>
  <c r="B85" i="56"/>
  <c r="C85" i="56"/>
  <c r="D85" i="56"/>
  <c r="E85" i="56"/>
  <c r="F85" i="56"/>
  <c r="G85" i="56"/>
  <c r="H85" i="56"/>
  <c r="I85" i="56"/>
  <c r="J85" i="56"/>
  <c r="K85" i="56"/>
  <c r="A86" i="56"/>
  <c r="B86" i="56"/>
  <c r="C86" i="56"/>
  <c r="D86" i="56"/>
  <c r="E86" i="56"/>
  <c r="F86" i="56"/>
  <c r="G86" i="56"/>
  <c r="H86" i="56"/>
  <c r="I86" i="56"/>
  <c r="J86" i="56"/>
  <c r="K86" i="56"/>
  <c r="A87" i="56"/>
  <c r="B87" i="56"/>
  <c r="C87" i="56"/>
  <c r="D87" i="56"/>
  <c r="E87" i="56"/>
  <c r="F87" i="56"/>
  <c r="G87" i="56"/>
  <c r="H87" i="56"/>
  <c r="I87" i="56"/>
  <c r="J87" i="56"/>
  <c r="K87" i="56"/>
  <c r="A88" i="56"/>
  <c r="B88" i="56"/>
  <c r="C88" i="56"/>
  <c r="D88" i="56"/>
  <c r="E88" i="56"/>
  <c r="F88" i="56"/>
  <c r="G88" i="56"/>
  <c r="H88" i="56"/>
  <c r="I88" i="56"/>
  <c r="J88" i="56"/>
  <c r="K88" i="56"/>
  <c r="A89" i="56"/>
  <c r="B89" i="56"/>
  <c r="C89" i="56"/>
  <c r="D89" i="56"/>
  <c r="E89" i="56"/>
  <c r="F89" i="56"/>
  <c r="G89" i="56"/>
  <c r="H89" i="56"/>
  <c r="I89" i="56"/>
  <c r="J89" i="56"/>
  <c r="K89" i="56"/>
  <c r="A90" i="56"/>
  <c r="B90" i="56"/>
  <c r="C90" i="56"/>
  <c r="D90" i="56"/>
  <c r="E90" i="56"/>
  <c r="F90" i="56"/>
  <c r="G90" i="56"/>
  <c r="H90" i="56"/>
  <c r="I90" i="56"/>
  <c r="J90" i="56"/>
  <c r="K90" i="56"/>
  <c r="A91" i="56"/>
  <c r="B91" i="56"/>
  <c r="C91" i="56"/>
  <c r="D91" i="56"/>
  <c r="E91" i="56"/>
  <c r="F91" i="56"/>
  <c r="G91" i="56"/>
  <c r="H91" i="56"/>
  <c r="I91" i="56"/>
  <c r="J91" i="56"/>
  <c r="K91" i="56"/>
  <c r="A92" i="56"/>
  <c r="B92" i="56"/>
  <c r="C92" i="56"/>
  <c r="D92" i="56"/>
  <c r="E92" i="56"/>
  <c r="F92" i="56"/>
  <c r="G92" i="56"/>
  <c r="H92" i="56"/>
  <c r="I92" i="56"/>
  <c r="J92" i="56"/>
  <c r="K92" i="56"/>
  <c r="A93" i="56"/>
  <c r="B93" i="56"/>
  <c r="C93" i="56"/>
  <c r="D93" i="56"/>
  <c r="E93" i="56"/>
  <c r="F93" i="56"/>
  <c r="G93" i="56"/>
  <c r="H93" i="56"/>
  <c r="I93" i="56"/>
  <c r="J93" i="56"/>
  <c r="K93" i="56"/>
  <c r="A94" i="56"/>
  <c r="B94" i="56"/>
  <c r="C94" i="56"/>
  <c r="D94" i="56"/>
  <c r="E94" i="56"/>
  <c r="F94" i="56"/>
  <c r="G94" i="56"/>
  <c r="H94" i="56"/>
  <c r="I94" i="56"/>
  <c r="J94" i="56"/>
  <c r="K94" i="56"/>
  <c r="A95" i="56"/>
  <c r="B95" i="56"/>
  <c r="C95" i="56"/>
  <c r="D95" i="56"/>
  <c r="E95" i="56"/>
  <c r="F95" i="56"/>
  <c r="G95" i="56"/>
  <c r="H95" i="56"/>
  <c r="I95" i="56"/>
  <c r="J95" i="56"/>
  <c r="K95" i="56"/>
  <c r="A96" i="56"/>
  <c r="B96" i="56"/>
  <c r="C96" i="56"/>
  <c r="D96" i="56"/>
  <c r="E96" i="56"/>
  <c r="F96" i="56"/>
  <c r="G96" i="56"/>
  <c r="H96" i="56"/>
  <c r="I96" i="56"/>
  <c r="J96" i="56"/>
  <c r="K96" i="56"/>
  <c r="A97" i="56"/>
  <c r="B97" i="56"/>
  <c r="C97" i="56"/>
  <c r="D97" i="56"/>
  <c r="E97" i="56"/>
  <c r="F97" i="56"/>
  <c r="G97" i="56"/>
  <c r="H97" i="56"/>
  <c r="I97" i="56"/>
  <c r="J97" i="56"/>
  <c r="K97" i="56"/>
  <c r="A98" i="56"/>
  <c r="B98" i="56"/>
  <c r="C98" i="56"/>
  <c r="D98" i="56"/>
  <c r="E98" i="56"/>
  <c r="F98" i="56"/>
  <c r="G98" i="56"/>
  <c r="H98" i="56"/>
  <c r="I98" i="56"/>
  <c r="J98" i="56"/>
  <c r="K98" i="56"/>
  <c r="A99" i="56"/>
  <c r="B99" i="56"/>
  <c r="C99" i="56"/>
  <c r="D99" i="56"/>
  <c r="E99" i="56"/>
  <c r="F99" i="56"/>
  <c r="G99" i="56"/>
  <c r="H99" i="56"/>
  <c r="I99" i="56"/>
  <c r="J99" i="56"/>
  <c r="K99" i="56"/>
  <c r="A100" i="56"/>
  <c r="B100" i="56"/>
  <c r="C100" i="56"/>
  <c r="D100" i="56"/>
  <c r="E100" i="56"/>
  <c r="F100" i="56"/>
  <c r="G100" i="56"/>
  <c r="H100" i="56"/>
  <c r="I100" i="56"/>
  <c r="J100" i="56"/>
  <c r="K100" i="56"/>
  <c r="A101" i="56"/>
  <c r="B101" i="56"/>
  <c r="C101" i="56"/>
  <c r="D101" i="56"/>
  <c r="E101" i="56"/>
  <c r="F101" i="56"/>
  <c r="G101" i="56"/>
  <c r="H101" i="56"/>
  <c r="I101" i="56"/>
  <c r="J101" i="56"/>
  <c r="K101" i="56"/>
  <c r="A102" i="56"/>
  <c r="B102" i="56"/>
  <c r="C102" i="56"/>
  <c r="D102" i="56"/>
  <c r="E102" i="56"/>
  <c r="F102" i="56"/>
  <c r="G102" i="56"/>
  <c r="H102" i="56"/>
  <c r="I102" i="56"/>
  <c r="J102" i="56"/>
  <c r="K102" i="56"/>
  <c r="A103" i="56"/>
  <c r="B103" i="56"/>
  <c r="C103" i="56"/>
  <c r="D103" i="56"/>
  <c r="E103" i="56"/>
  <c r="F103" i="56"/>
  <c r="G103" i="56"/>
  <c r="H103" i="56"/>
  <c r="I103" i="56"/>
  <c r="J103" i="56"/>
  <c r="K103" i="56"/>
  <c r="A104" i="56"/>
  <c r="B104" i="56"/>
  <c r="C104" i="56"/>
  <c r="D104" i="56"/>
  <c r="E104" i="56"/>
  <c r="F104" i="56"/>
  <c r="G104" i="56"/>
  <c r="H104" i="56"/>
  <c r="I104" i="56"/>
  <c r="J104" i="56"/>
  <c r="K104" i="56"/>
  <c r="B8" i="56"/>
  <c r="C8" i="56"/>
  <c r="D8" i="56"/>
  <c r="E8" i="56"/>
  <c r="F8" i="56"/>
  <c r="G8" i="56"/>
  <c r="H8" i="56"/>
  <c r="I8" i="56"/>
  <c r="J8" i="56"/>
  <c r="K8" i="56"/>
  <c r="A11" i="56"/>
  <c r="B11" i="56"/>
  <c r="C11" i="56"/>
  <c r="D11" i="56"/>
  <c r="E11" i="56"/>
  <c r="F11" i="56"/>
  <c r="G11" i="56"/>
  <c r="H11" i="56"/>
  <c r="I11" i="56"/>
  <c r="J11" i="56"/>
  <c r="K11" i="56"/>
  <c r="A12" i="56"/>
  <c r="B12" i="56"/>
  <c r="C12" i="56"/>
  <c r="D12" i="56"/>
  <c r="E12" i="56"/>
  <c r="F12" i="56"/>
  <c r="G12" i="56"/>
  <c r="H12" i="56"/>
  <c r="I12" i="56"/>
  <c r="J12" i="56"/>
  <c r="K12" i="56"/>
  <c r="A13" i="56"/>
  <c r="B13" i="56"/>
  <c r="C13" i="56"/>
  <c r="D13" i="56"/>
  <c r="E13" i="56"/>
  <c r="F13" i="56"/>
  <c r="G13" i="56"/>
  <c r="H13" i="56"/>
  <c r="I13" i="56"/>
  <c r="J13" i="56"/>
  <c r="K13" i="56"/>
  <c r="A14" i="56"/>
  <c r="B14" i="56"/>
  <c r="C14" i="56"/>
  <c r="D14" i="56"/>
  <c r="E14" i="56"/>
  <c r="F14" i="56"/>
  <c r="G14" i="56"/>
  <c r="H14" i="56"/>
  <c r="I14" i="56"/>
  <c r="J14" i="56"/>
  <c r="K14" i="56"/>
  <c r="A15" i="56"/>
  <c r="B15" i="56"/>
  <c r="C15" i="56"/>
  <c r="D15" i="56"/>
  <c r="E15" i="56"/>
  <c r="F15" i="56"/>
  <c r="G15" i="56"/>
  <c r="H15" i="56"/>
  <c r="I15" i="56"/>
  <c r="J15" i="56"/>
  <c r="K15" i="56"/>
  <c r="A16" i="56"/>
  <c r="B16" i="56"/>
  <c r="C16" i="56"/>
  <c r="D16" i="56"/>
  <c r="E16" i="56"/>
  <c r="F16" i="56"/>
  <c r="G16" i="56"/>
  <c r="H16" i="56"/>
  <c r="I16" i="56"/>
  <c r="J16" i="56"/>
  <c r="K16" i="56"/>
  <c r="A17" i="56"/>
  <c r="B17" i="56"/>
  <c r="C17" i="56"/>
  <c r="D17" i="56"/>
  <c r="E17" i="56"/>
  <c r="F17" i="56"/>
  <c r="G17" i="56"/>
  <c r="H17" i="56"/>
  <c r="I17" i="56"/>
  <c r="J17" i="56"/>
  <c r="K17" i="56"/>
  <c r="A18" i="56"/>
  <c r="B18" i="56"/>
  <c r="C18" i="56"/>
  <c r="D18" i="56"/>
  <c r="E18" i="56"/>
  <c r="F18" i="56"/>
  <c r="G18" i="56"/>
  <c r="H18" i="56"/>
  <c r="I18" i="56"/>
  <c r="J18" i="56"/>
  <c r="K18" i="56"/>
  <c r="A19" i="56"/>
  <c r="B19" i="56"/>
  <c r="C19" i="56"/>
  <c r="D19" i="56"/>
  <c r="E19" i="56"/>
  <c r="F19" i="56"/>
  <c r="G19" i="56"/>
  <c r="H19" i="56"/>
  <c r="I19" i="56"/>
  <c r="J19" i="56"/>
  <c r="K19" i="56"/>
  <c r="A20" i="56"/>
  <c r="B20" i="56"/>
  <c r="C20" i="56"/>
  <c r="D20" i="56"/>
  <c r="E20" i="56"/>
  <c r="F20" i="56"/>
  <c r="G20" i="56"/>
  <c r="H20" i="56"/>
  <c r="I20" i="56"/>
  <c r="J20" i="56"/>
  <c r="K20" i="56"/>
  <c r="A21" i="56"/>
  <c r="B21" i="56"/>
  <c r="C21" i="56"/>
  <c r="D21" i="56"/>
  <c r="E21" i="56"/>
  <c r="F21" i="56"/>
  <c r="G21" i="56"/>
  <c r="H21" i="56"/>
  <c r="I21" i="56"/>
  <c r="J21" i="56"/>
  <c r="K21" i="56"/>
  <c r="A22" i="56"/>
  <c r="B22" i="56"/>
  <c r="C22" i="56"/>
  <c r="D22" i="56"/>
  <c r="E22" i="56"/>
  <c r="F22" i="56"/>
  <c r="G22" i="56"/>
  <c r="H22" i="56"/>
  <c r="I22" i="56"/>
  <c r="J22" i="56"/>
  <c r="K22" i="56"/>
  <c r="A23" i="56"/>
  <c r="B23" i="56"/>
  <c r="C23" i="56"/>
  <c r="D23" i="56"/>
  <c r="E23" i="56"/>
  <c r="F23" i="56"/>
  <c r="G23" i="56"/>
  <c r="H23" i="56"/>
  <c r="I23" i="56"/>
  <c r="J23" i="56"/>
  <c r="K23" i="56"/>
  <c r="A24" i="56"/>
  <c r="B24" i="56"/>
  <c r="C24" i="56"/>
  <c r="D24" i="56"/>
  <c r="E24" i="56"/>
  <c r="F24" i="56"/>
  <c r="G24" i="56"/>
  <c r="H24" i="56"/>
  <c r="I24" i="56"/>
  <c r="J24" i="56"/>
  <c r="K24" i="56"/>
  <c r="A25" i="56"/>
  <c r="B25" i="56"/>
  <c r="C25" i="56"/>
  <c r="D25" i="56"/>
  <c r="E25" i="56"/>
  <c r="F25" i="56"/>
  <c r="G25" i="56"/>
  <c r="H25" i="56"/>
  <c r="I25" i="56"/>
  <c r="J25" i="56"/>
  <c r="K25" i="56"/>
  <c r="A26" i="56"/>
  <c r="B26" i="56"/>
  <c r="C26" i="56"/>
  <c r="D26" i="56"/>
  <c r="E26" i="56"/>
  <c r="F26" i="56"/>
  <c r="G26" i="56"/>
  <c r="H26" i="56"/>
  <c r="I26" i="56"/>
  <c r="J26" i="56"/>
  <c r="K26" i="56"/>
  <c r="A27" i="56"/>
  <c r="B27" i="56"/>
  <c r="C27" i="56"/>
  <c r="D27" i="56"/>
  <c r="E27" i="56"/>
  <c r="F27" i="56"/>
  <c r="G27" i="56"/>
  <c r="H27" i="56"/>
  <c r="I27" i="56"/>
  <c r="J27" i="56"/>
  <c r="K27" i="56"/>
  <c r="A28" i="56"/>
  <c r="B28" i="56"/>
  <c r="C28" i="56"/>
  <c r="D28" i="56"/>
  <c r="E28" i="56"/>
  <c r="F28" i="56"/>
  <c r="G28" i="56"/>
  <c r="H28" i="56"/>
  <c r="I28" i="56"/>
  <c r="J28" i="56"/>
  <c r="K28" i="56"/>
  <c r="A29" i="56"/>
  <c r="B29" i="56"/>
  <c r="C29" i="56"/>
  <c r="D29" i="56"/>
  <c r="E29" i="56"/>
  <c r="F29" i="56"/>
  <c r="G29" i="56"/>
  <c r="H29" i="56"/>
  <c r="I29" i="56"/>
  <c r="J29" i="56"/>
  <c r="K29" i="56"/>
  <c r="A30" i="56"/>
  <c r="B30" i="56"/>
  <c r="C30" i="56"/>
  <c r="D30" i="56"/>
  <c r="E30" i="56"/>
  <c r="F30" i="56"/>
  <c r="G30" i="56"/>
  <c r="H30" i="56"/>
  <c r="I30" i="56"/>
  <c r="J30" i="56"/>
  <c r="K30" i="56"/>
  <c r="A31" i="56"/>
  <c r="B31" i="56"/>
  <c r="C31" i="56"/>
  <c r="D31" i="56"/>
  <c r="E31" i="56"/>
  <c r="F31" i="56"/>
  <c r="G31" i="56"/>
  <c r="H31" i="56"/>
  <c r="I31" i="56"/>
  <c r="J31" i="56"/>
  <c r="K31" i="56"/>
  <c r="A32" i="56"/>
  <c r="B32" i="56"/>
  <c r="C32" i="56"/>
  <c r="D32" i="56"/>
  <c r="E32" i="56"/>
  <c r="F32" i="56"/>
  <c r="G32" i="56"/>
  <c r="H32" i="56"/>
  <c r="I32" i="56"/>
  <c r="J32" i="56"/>
  <c r="K32" i="56"/>
  <c r="A33" i="56"/>
  <c r="B33" i="56"/>
  <c r="C33" i="56"/>
  <c r="D33" i="56"/>
  <c r="E33" i="56"/>
  <c r="F33" i="56"/>
  <c r="G33" i="56"/>
  <c r="H33" i="56"/>
  <c r="I33" i="56"/>
  <c r="J33" i="56"/>
  <c r="K33" i="56"/>
  <c r="A34" i="56"/>
  <c r="B34" i="56"/>
  <c r="C34" i="56"/>
  <c r="D34" i="56"/>
  <c r="E34" i="56"/>
  <c r="F34" i="56"/>
  <c r="G34" i="56"/>
  <c r="H34" i="56"/>
  <c r="I34" i="56"/>
  <c r="J34" i="56"/>
  <c r="K34" i="56"/>
  <c r="A35" i="56"/>
  <c r="B35" i="56"/>
  <c r="C35" i="56"/>
  <c r="D35" i="56"/>
  <c r="E35" i="56"/>
  <c r="F35" i="56"/>
  <c r="G35" i="56"/>
  <c r="H35" i="56"/>
  <c r="I35" i="56"/>
  <c r="J35" i="56"/>
  <c r="K35" i="56"/>
  <c r="A36" i="56"/>
  <c r="B36" i="56"/>
  <c r="C36" i="56"/>
  <c r="D36" i="56"/>
  <c r="E36" i="56"/>
  <c r="F36" i="56"/>
  <c r="G36" i="56"/>
  <c r="H36" i="56"/>
  <c r="I36" i="56"/>
  <c r="J36" i="56"/>
  <c r="K36" i="56"/>
  <c r="A37" i="56"/>
  <c r="B37" i="56"/>
  <c r="C37" i="56"/>
  <c r="D37" i="56"/>
  <c r="E37" i="56"/>
  <c r="F37" i="56"/>
  <c r="G37" i="56"/>
  <c r="H37" i="56"/>
  <c r="I37" i="56"/>
  <c r="J37" i="56"/>
  <c r="K37" i="56"/>
  <c r="A38" i="56"/>
  <c r="B38" i="56"/>
  <c r="C38" i="56"/>
  <c r="D38" i="56"/>
  <c r="E38" i="56"/>
  <c r="F38" i="56"/>
  <c r="G38" i="56"/>
  <c r="H38" i="56"/>
  <c r="I38" i="56"/>
  <c r="J38" i="56"/>
  <c r="K38" i="56"/>
  <c r="A39" i="56"/>
  <c r="B39" i="56"/>
  <c r="C39" i="56"/>
  <c r="D39" i="56"/>
  <c r="E39" i="56"/>
  <c r="F39" i="56"/>
  <c r="G39" i="56"/>
  <c r="H39" i="56"/>
  <c r="I39" i="56"/>
  <c r="J39" i="56"/>
  <c r="K39" i="56"/>
  <c r="A40" i="56"/>
  <c r="B40" i="56"/>
  <c r="C40" i="56"/>
  <c r="D40" i="56"/>
  <c r="E40" i="56"/>
  <c r="F40" i="56"/>
  <c r="G40" i="56"/>
  <c r="H40" i="56"/>
  <c r="I40" i="56"/>
  <c r="J40" i="56"/>
  <c r="K40" i="56"/>
  <c r="A41" i="56"/>
  <c r="B41" i="56"/>
  <c r="C41" i="56"/>
  <c r="D41" i="56"/>
  <c r="E41" i="56"/>
  <c r="F41" i="56"/>
  <c r="G41" i="56"/>
  <c r="H41" i="56"/>
  <c r="I41" i="56"/>
  <c r="J41" i="56"/>
  <c r="K41" i="56"/>
  <c r="A42" i="56"/>
  <c r="B42" i="56"/>
  <c r="C42" i="56"/>
  <c r="D42" i="56"/>
  <c r="E42" i="56"/>
  <c r="F42" i="56"/>
  <c r="G42" i="56"/>
  <c r="H42" i="56"/>
  <c r="I42" i="56"/>
  <c r="J42" i="56"/>
  <c r="K42" i="56"/>
  <c r="A43" i="56"/>
  <c r="B43" i="56"/>
  <c r="C43" i="56"/>
  <c r="D43" i="56"/>
  <c r="E43" i="56"/>
  <c r="F43" i="56"/>
  <c r="G43" i="56"/>
  <c r="H43" i="56"/>
  <c r="I43" i="56"/>
  <c r="J43" i="56"/>
  <c r="K43" i="56"/>
  <c r="A44" i="56"/>
  <c r="B44" i="56"/>
  <c r="C44" i="56"/>
  <c r="D44" i="56"/>
  <c r="E44" i="56"/>
  <c r="F44" i="56"/>
  <c r="G44" i="56"/>
  <c r="H44" i="56"/>
  <c r="I44" i="56"/>
  <c r="J44" i="56"/>
  <c r="K44" i="56"/>
  <c r="A45" i="56"/>
  <c r="B45" i="56"/>
  <c r="C45" i="56"/>
  <c r="D45" i="56"/>
  <c r="E45" i="56"/>
  <c r="F45" i="56"/>
  <c r="G45" i="56"/>
  <c r="H45" i="56"/>
  <c r="I45" i="56"/>
  <c r="J45" i="56"/>
  <c r="K45" i="56"/>
  <c r="A46" i="56"/>
  <c r="B46" i="56"/>
  <c r="C46" i="56"/>
  <c r="D46" i="56"/>
  <c r="E46" i="56"/>
  <c r="F46" i="56"/>
  <c r="G46" i="56"/>
  <c r="H46" i="56"/>
  <c r="I46" i="56"/>
  <c r="J46" i="56"/>
  <c r="K46" i="56"/>
  <c r="A47" i="56"/>
  <c r="B47" i="56"/>
  <c r="C47" i="56"/>
  <c r="D47" i="56"/>
  <c r="E47" i="56"/>
  <c r="F47" i="56"/>
  <c r="G47" i="56"/>
  <c r="H47" i="56"/>
  <c r="I47" i="56"/>
  <c r="J47" i="56"/>
  <c r="K47" i="56"/>
  <c r="A48" i="56"/>
  <c r="B48" i="56"/>
  <c r="C48" i="56"/>
  <c r="D48" i="56"/>
  <c r="E48" i="56"/>
  <c r="F48" i="56"/>
  <c r="G48" i="56"/>
  <c r="H48" i="56"/>
  <c r="I48" i="56"/>
  <c r="J48" i="56"/>
  <c r="K48" i="56"/>
  <c r="A49" i="56"/>
  <c r="B49" i="56"/>
  <c r="C49" i="56"/>
  <c r="D49" i="56"/>
  <c r="E49" i="56"/>
  <c r="F49" i="56"/>
  <c r="G49" i="56"/>
  <c r="H49" i="56"/>
  <c r="I49" i="56"/>
  <c r="J49" i="56"/>
  <c r="K49" i="56"/>
  <c r="A50" i="56"/>
  <c r="B50" i="56"/>
  <c r="C50" i="56"/>
  <c r="D50" i="56"/>
  <c r="E50" i="56"/>
  <c r="F50" i="56"/>
  <c r="G50" i="56"/>
  <c r="H50" i="56"/>
  <c r="I50" i="56"/>
  <c r="J50" i="56"/>
  <c r="K50" i="56"/>
  <c r="A51" i="56"/>
  <c r="B51" i="56"/>
  <c r="C51" i="56"/>
  <c r="D51" i="56"/>
  <c r="E51" i="56"/>
  <c r="F51" i="56"/>
  <c r="G51" i="56"/>
  <c r="H51" i="56"/>
  <c r="I51" i="56"/>
  <c r="J51" i="56"/>
  <c r="K51" i="56"/>
  <c r="A52" i="56"/>
  <c r="B52" i="56"/>
  <c r="C52" i="56"/>
  <c r="D52" i="56"/>
  <c r="E52" i="56"/>
  <c r="F52" i="56"/>
  <c r="G52" i="56"/>
  <c r="H52" i="56"/>
  <c r="I52" i="56"/>
  <c r="J52" i="56"/>
  <c r="K52" i="56"/>
  <c r="A105" i="55"/>
  <c r="B105" i="55"/>
  <c r="C105" i="55"/>
  <c r="D105" i="55"/>
  <c r="E105" i="55"/>
  <c r="F105" i="55"/>
  <c r="G105" i="55"/>
  <c r="H105" i="55"/>
  <c r="I105" i="55"/>
  <c r="J105" i="55"/>
  <c r="K105" i="55"/>
  <c r="A106" i="55"/>
  <c r="B106" i="55"/>
  <c r="C106" i="55"/>
  <c r="D106" i="55"/>
  <c r="E106" i="55"/>
  <c r="F106" i="55"/>
  <c r="G106" i="55"/>
  <c r="H106" i="55"/>
  <c r="I106" i="55"/>
  <c r="J106" i="55"/>
  <c r="K106" i="55"/>
  <c r="A107" i="55"/>
  <c r="B107" i="55"/>
  <c r="C107" i="55"/>
  <c r="D107" i="55"/>
  <c r="E107" i="55"/>
  <c r="F107" i="55"/>
  <c r="G107" i="55"/>
  <c r="H107" i="55"/>
  <c r="I107" i="55"/>
  <c r="J107" i="55"/>
  <c r="K107" i="55"/>
  <c r="A108" i="55"/>
  <c r="B108" i="55"/>
  <c r="C108" i="55"/>
  <c r="D108" i="55"/>
  <c r="E108" i="55"/>
  <c r="F108" i="55"/>
  <c r="G108" i="55"/>
  <c r="H108" i="55"/>
  <c r="I108" i="55"/>
  <c r="J108" i="55"/>
  <c r="K108" i="55"/>
  <c r="A109" i="55"/>
  <c r="B109" i="55"/>
  <c r="C109" i="55"/>
  <c r="D109" i="55"/>
  <c r="E109" i="55"/>
  <c r="F109" i="55"/>
  <c r="G109" i="55"/>
  <c r="H109" i="55"/>
  <c r="I109" i="55"/>
  <c r="J109" i="55"/>
  <c r="K109" i="55"/>
  <c r="A110" i="55"/>
  <c r="B110" i="55"/>
  <c r="C110" i="55"/>
  <c r="D110" i="55"/>
  <c r="E110" i="55"/>
  <c r="F110" i="55"/>
  <c r="G110" i="55"/>
  <c r="H110" i="55"/>
  <c r="I110" i="55"/>
  <c r="J110" i="55"/>
  <c r="K110" i="55"/>
  <c r="A53" i="55"/>
  <c r="B53" i="55"/>
  <c r="C53" i="55"/>
  <c r="D53" i="55"/>
  <c r="E53" i="55"/>
  <c r="F53" i="55"/>
  <c r="G53" i="55"/>
  <c r="H53" i="55"/>
  <c r="I53" i="55"/>
  <c r="J53" i="55"/>
  <c r="K53" i="55"/>
  <c r="A54" i="55"/>
  <c r="B54" i="55"/>
  <c r="C54" i="55"/>
  <c r="D54" i="55"/>
  <c r="E54" i="55"/>
  <c r="F54" i="55"/>
  <c r="G54" i="55"/>
  <c r="H54" i="55"/>
  <c r="I54" i="55"/>
  <c r="J54" i="55"/>
  <c r="K54" i="55"/>
  <c r="A55" i="55"/>
  <c r="B55" i="55"/>
  <c r="C55" i="55"/>
  <c r="D55" i="55"/>
  <c r="E55" i="55"/>
  <c r="F55" i="55"/>
  <c r="G55" i="55"/>
  <c r="H55" i="55"/>
  <c r="I55" i="55"/>
  <c r="J55" i="55"/>
  <c r="K55" i="55"/>
  <c r="A56" i="55"/>
  <c r="B56" i="55"/>
  <c r="C56" i="55"/>
  <c r="D56" i="55"/>
  <c r="E56" i="55"/>
  <c r="F56" i="55"/>
  <c r="G56" i="55"/>
  <c r="H56" i="55"/>
  <c r="I56" i="55"/>
  <c r="J56" i="55"/>
  <c r="K56" i="55"/>
  <c r="A57" i="55"/>
  <c r="B57" i="55"/>
  <c r="C57" i="55"/>
  <c r="D57" i="55"/>
  <c r="E57" i="55"/>
  <c r="F57" i="55"/>
  <c r="G57" i="55"/>
  <c r="H57" i="55"/>
  <c r="I57" i="55"/>
  <c r="J57" i="55"/>
  <c r="K57" i="55"/>
  <c r="A58" i="55"/>
  <c r="B58" i="55"/>
  <c r="C58" i="55"/>
  <c r="D58" i="55"/>
  <c r="E58" i="55"/>
  <c r="F58" i="55"/>
  <c r="G58" i="55"/>
  <c r="H58" i="55"/>
  <c r="I58" i="55"/>
  <c r="J58" i="55"/>
  <c r="K58" i="55"/>
  <c r="A59" i="55"/>
  <c r="B59" i="55"/>
  <c r="C59" i="55"/>
  <c r="D59" i="55"/>
  <c r="E59" i="55"/>
  <c r="F59" i="55"/>
  <c r="G59" i="55"/>
  <c r="H59" i="55"/>
  <c r="I59" i="55"/>
  <c r="J59" i="55"/>
  <c r="K59" i="55"/>
  <c r="A60" i="55"/>
  <c r="B60" i="55"/>
  <c r="C60" i="55"/>
  <c r="D60" i="55"/>
  <c r="E60" i="55"/>
  <c r="F60" i="55"/>
  <c r="G60" i="55"/>
  <c r="H60" i="55"/>
  <c r="I60" i="55"/>
  <c r="J60" i="55"/>
  <c r="K60" i="55"/>
  <c r="A61" i="55"/>
  <c r="B61" i="55"/>
  <c r="C61" i="55"/>
  <c r="D61" i="55"/>
  <c r="E61" i="55"/>
  <c r="F61" i="55"/>
  <c r="G61" i="55"/>
  <c r="H61" i="55"/>
  <c r="I61" i="55"/>
  <c r="J61" i="55"/>
  <c r="K61" i="55"/>
  <c r="A62" i="55"/>
  <c r="B62" i="55"/>
  <c r="C62" i="55"/>
  <c r="D62" i="55"/>
  <c r="E62" i="55"/>
  <c r="F62" i="55"/>
  <c r="G62" i="55"/>
  <c r="H62" i="55"/>
  <c r="I62" i="55"/>
  <c r="J62" i="55"/>
  <c r="K62" i="55"/>
  <c r="A63" i="55"/>
  <c r="B63" i="55"/>
  <c r="C63" i="55"/>
  <c r="D63" i="55"/>
  <c r="E63" i="55"/>
  <c r="F63" i="55"/>
  <c r="G63" i="55"/>
  <c r="H63" i="55"/>
  <c r="I63" i="55"/>
  <c r="J63" i="55"/>
  <c r="K63" i="55"/>
  <c r="A64" i="55"/>
  <c r="B64" i="55"/>
  <c r="C64" i="55"/>
  <c r="D64" i="55"/>
  <c r="E64" i="55"/>
  <c r="F64" i="55"/>
  <c r="G64" i="55"/>
  <c r="H64" i="55"/>
  <c r="I64" i="55"/>
  <c r="J64" i="55"/>
  <c r="K64" i="55"/>
  <c r="A65" i="55"/>
  <c r="B65" i="55"/>
  <c r="C65" i="55"/>
  <c r="D65" i="55"/>
  <c r="E65" i="55"/>
  <c r="F65" i="55"/>
  <c r="G65" i="55"/>
  <c r="H65" i="55"/>
  <c r="I65" i="55"/>
  <c r="J65" i="55"/>
  <c r="K65" i="55"/>
  <c r="A66" i="55"/>
  <c r="B66" i="55"/>
  <c r="C66" i="55"/>
  <c r="D66" i="55"/>
  <c r="E66" i="55"/>
  <c r="F66" i="55"/>
  <c r="G66" i="55"/>
  <c r="H66" i="55"/>
  <c r="I66" i="55"/>
  <c r="J66" i="55"/>
  <c r="K66" i="55"/>
  <c r="A67" i="55"/>
  <c r="B67" i="55"/>
  <c r="C67" i="55"/>
  <c r="D67" i="55"/>
  <c r="E67" i="55"/>
  <c r="F67" i="55"/>
  <c r="G67" i="55"/>
  <c r="H67" i="55"/>
  <c r="I67" i="55"/>
  <c r="J67" i="55"/>
  <c r="K67" i="55"/>
  <c r="A68" i="55"/>
  <c r="B68" i="55"/>
  <c r="C68" i="55"/>
  <c r="D68" i="55"/>
  <c r="E68" i="55"/>
  <c r="F68" i="55"/>
  <c r="G68" i="55"/>
  <c r="H68" i="55"/>
  <c r="I68" i="55"/>
  <c r="J68" i="55"/>
  <c r="K68" i="55"/>
  <c r="A69" i="55"/>
  <c r="B69" i="55"/>
  <c r="C69" i="55"/>
  <c r="D69" i="55"/>
  <c r="E69" i="55"/>
  <c r="F69" i="55"/>
  <c r="G69" i="55"/>
  <c r="H69" i="55"/>
  <c r="I69" i="55"/>
  <c r="J69" i="55"/>
  <c r="K69" i="55"/>
  <c r="A70" i="55"/>
  <c r="B70" i="55"/>
  <c r="C70" i="55"/>
  <c r="D70" i="55"/>
  <c r="E70" i="55"/>
  <c r="F70" i="55"/>
  <c r="G70" i="55"/>
  <c r="H70" i="55"/>
  <c r="I70" i="55"/>
  <c r="J70" i="55"/>
  <c r="K70" i="55"/>
  <c r="A71" i="55"/>
  <c r="B71" i="55"/>
  <c r="C71" i="55"/>
  <c r="D71" i="55"/>
  <c r="E71" i="55"/>
  <c r="F71" i="55"/>
  <c r="G71" i="55"/>
  <c r="H71" i="55"/>
  <c r="I71" i="55"/>
  <c r="J71" i="55"/>
  <c r="K71" i="55"/>
  <c r="A72" i="55"/>
  <c r="B72" i="55"/>
  <c r="C72" i="55"/>
  <c r="D72" i="55"/>
  <c r="E72" i="55"/>
  <c r="F72" i="55"/>
  <c r="G72" i="55"/>
  <c r="H72" i="55"/>
  <c r="I72" i="55"/>
  <c r="J72" i="55"/>
  <c r="K72" i="55"/>
  <c r="A73" i="55"/>
  <c r="B73" i="55"/>
  <c r="C73" i="55"/>
  <c r="D73" i="55"/>
  <c r="E73" i="55"/>
  <c r="F73" i="55"/>
  <c r="G73" i="55"/>
  <c r="H73" i="55"/>
  <c r="I73" i="55"/>
  <c r="J73" i="55"/>
  <c r="K73" i="55"/>
  <c r="A74" i="55"/>
  <c r="B74" i="55"/>
  <c r="C74" i="55"/>
  <c r="D74" i="55"/>
  <c r="E74" i="55"/>
  <c r="F74" i="55"/>
  <c r="G74" i="55"/>
  <c r="H74" i="55"/>
  <c r="I74" i="55"/>
  <c r="J74" i="55"/>
  <c r="K74" i="55"/>
  <c r="A75" i="55"/>
  <c r="B75" i="55"/>
  <c r="C75" i="55"/>
  <c r="D75" i="55"/>
  <c r="E75" i="55"/>
  <c r="F75" i="55"/>
  <c r="G75" i="55"/>
  <c r="H75" i="55"/>
  <c r="I75" i="55"/>
  <c r="J75" i="55"/>
  <c r="K75" i="55"/>
  <c r="A76" i="55"/>
  <c r="B76" i="55"/>
  <c r="C76" i="55"/>
  <c r="D76" i="55"/>
  <c r="E76" i="55"/>
  <c r="F76" i="55"/>
  <c r="G76" i="55"/>
  <c r="H76" i="55"/>
  <c r="I76" i="55"/>
  <c r="J76" i="55"/>
  <c r="K76" i="55"/>
  <c r="A77" i="55"/>
  <c r="B77" i="55"/>
  <c r="C77" i="55"/>
  <c r="D77" i="55"/>
  <c r="E77" i="55"/>
  <c r="F77" i="55"/>
  <c r="G77" i="55"/>
  <c r="H77" i="55"/>
  <c r="I77" i="55"/>
  <c r="J77" i="55"/>
  <c r="K77" i="55"/>
  <c r="A78" i="55"/>
  <c r="B78" i="55"/>
  <c r="C78" i="55"/>
  <c r="D78" i="55"/>
  <c r="E78" i="55"/>
  <c r="F78" i="55"/>
  <c r="G78" i="55"/>
  <c r="H78" i="55"/>
  <c r="I78" i="55"/>
  <c r="J78" i="55"/>
  <c r="K78" i="55"/>
  <c r="A79" i="55"/>
  <c r="B79" i="55"/>
  <c r="C79" i="55"/>
  <c r="D79" i="55"/>
  <c r="E79" i="55"/>
  <c r="F79" i="55"/>
  <c r="G79" i="55"/>
  <c r="H79" i="55"/>
  <c r="I79" i="55"/>
  <c r="J79" i="55"/>
  <c r="K79" i="55"/>
  <c r="A80" i="55"/>
  <c r="B80" i="55"/>
  <c r="C80" i="55"/>
  <c r="D80" i="55"/>
  <c r="E80" i="55"/>
  <c r="F80" i="55"/>
  <c r="G80" i="55"/>
  <c r="H80" i="55"/>
  <c r="I80" i="55"/>
  <c r="J80" i="55"/>
  <c r="K80" i="55"/>
  <c r="A81" i="55"/>
  <c r="B81" i="55"/>
  <c r="C81" i="55"/>
  <c r="D81" i="55"/>
  <c r="E81" i="55"/>
  <c r="F81" i="55"/>
  <c r="G81" i="55"/>
  <c r="H81" i="55"/>
  <c r="I81" i="55"/>
  <c r="J81" i="55"/>
  <c r="K81" i="55"/>
  <c r="A82" i="55"/>
  <c r="B82" i="55"/>
  <c r="C82" i="55"/>
  <c r="D82" i="55"/>
  <c r="E82" i="55"/>
  <c r="F82" i="55"/>
  <c r="G82" i="55"/>
  <c r="H82" i="55"/>
  <c r="I82" i="55"/>
  <c r="J82" i="55"/>
  <c r="K82" i="55"/>
  <c r="A83" i="55"/>
  <c r="B83" i="55"/>
  <c r="C83" i="55"/>
  <c r="D83" i="55"/>
  <c r="E83" i="55"/>
  <c r="F83" i="55"/>
  <c r="G83" i="55"/>
  <c r="H83" i="55"/>
  <c r="I83" i="55"/>
  <c r="J83" i="55"/>
  <c r="K83" i="55"/>
  <c r="A84" i="55"/>
  <c r="B84" i="55"/>
  <c r="C84" i="55"/>
  <c r="D84" i="55"/>
  <c r="E84" i="55"/>
  <c r="F84" i="55"/>
  <c r="G84" i="55"/>
  <c r="H84" i="55"/>
  <c r="I84" i="55"/>
  <c r="J84" i="55"/>
  <c r="K84" i="55"/>
  <c r="A85" i="55"/>
  <c r="B85" i="55"/>
  <c r="C85" i="55"/>
  <c r="D85" i="55"/>
  <c r="E85" i="55"/>
  <c r="F85" i="55"/>
  <c r="G85" i="55"/>
  <c r="H85" i="55"/>
  <c r="I85" i="55"/>
  <c r="J85" i="55"/>
  <c r="K85" i="55"/>
  <c r="A86" i="55"/>
  <c r="B86" i="55"/>
  <c r="C86" i="55"/>
  <c r="D86" i="55"/>
  <c r="E86" i="55"/>
  <c r="F86" i="55"/>
  <c r="G86" i="55"/>
  <c r="H86" i="55"/>
  <c r="I86" i="55"/>
  <c r="J86" i="55"/>
  <c r="K86" i="55"/>
  <c r="A87" i="55"/>
  <c r="B87" i="55"/>
  <c r="C87" i="55"/>
  <c r="D87" i="55"/>
  <c r="E87" i="55"/>
  <c r="F87" i="55"/>
  <c r="G87" i="55"/>
  <c r="H87" i="55"/>
  <c r="I87" i="55"/>
  <c r="J87" i="55"/>
  <c r="K87" i="55"/>
  <c r="A88" i="55"/>
  <c r="B88" i="55"/>
  <c r="C88" i="55"/>
  <c r="D88" i="55"/>
  <c r="E88" i="55"/>
  <c r="F88" i="55"/>
  <c r="G88" i="55"/>
  <c r="H88" i="55"/>
  <c r="I88" i="55"/>
  <c r="J88" i="55"/>
  <c r="K88" i="55"/>
  <c r="A89" i="55"/>
  <c r="B89" i="55"/>
  <c r="C89" i="55"/>
  <c r="D89" i="55"/>
  <c r="E89" i="55"/>
  <c r="F89" i="55"/>
  <c r="G89" i="55"/>
  <c r="H89" i="55"/>
  <c r="I89" i="55"/>
  <c r="J89" i="55"/>
  <c r="K89" i="55"/>
  <c r="A90" i="55"/>
  <c r="B90" i="55"/>
  <c r="C90" i="55"/>
  <c r="D90" i="55"/>
  <c r="E90" i="55"/>
  <c r="F90" i="55"/>
  <c r="G90" i="55"/>
  <c r="H90" i="55"/>
  <c r="I90" i="55"/>
  <c r="J90" i="55"/>
  <c r="K90" i="55"/>
  <c r="A91" i="55"/>
  <c r="B91" i="55"/>
  <c r="C91" i="55"/>
  <c r="D91" i="55"/>
  <c r="E91" i="55"/>
  <c r="F91" i="55"/>
  <c r="G91" i="55"/>
  <c r="H91" i="55"/>
  <c r="I91" i="55"/>
  <c r="J91" i="55"/>
  <c r="K91" i="55"/>
  <c r="A92" i="55"/>
  <c r="B92" i="55"/>
  <c r="C92" i="55"/>
  <c r="D92" i="55"/>
  <c r="E92" i="55"/>
  <c r="F92" i="55"/>
  <c r="G92" i="55"/>
  <c r="H92" i="55"/>
  <c r="I92" i="55"/>
  <c r="J92" i="55"/>
  <c r="K92" i="55"/>
  <c r="A93" i="55"/>
  <c r="B93" i="55"/>
  <c r="C93" i="55"/>
  <c r="D93" i="55"/>
  <c r="E93" i="55"/>
  <c r="F93" i="55"/>
  <c r="G93" i="55"/>
  <c r="H93" i="55"/>
  <c r="I93" i="55"/>
  <c r="J93" i="55"/>
  <c r="K93" i="55"/>
  <c r="A94" i="55"/>
  <c r="B94" i="55"/>
  <c r="C94" i="55"/>
  <c r="D94" i="55"/>
  <c r="E94" i="55"/>
  <c r="F94" i="55"/>
  <c r="G94" i="55"/>
  <c r="H94" i="55"/>
  <c r="I94" i="55"/>
  <c r="J94" i="55"/>
  <c r="K94" i="55"/>
  <c r="A95" i="55"/>
  <c r="B95" i="55"/>
  <c r="C95" i="55"/>
  <c r="D95" i="55"/>
  <c r="E95" i="55"/>
  <c r="F95" i="55"/>
  <c r="G95" i="55"/>
  <c r="H95" i="55"/>
  <c r="I95" i="55"/>
  <c r="J95" i="55"/>
  <c r="K95" i="55"/>
  <c r="A96" i="55"/>
  <c r="B96" i="55"/>
  <c r="C96" i="55"/>
  <c r="D96" i="55"/>
  <c r="E96" i="55"/>
  <c r="F96" i="55"/>
  <c r="G96" i="55"/>
  <c r="H96" i="55"/>
  <c r="I96" i="55"/>
  <c r="J96" i="55"/>
  <c r="K96" i="55"/>
  <c r="A97" i="55"/>
  <c r="B97" i="55"/>
  <c r="C97" i="55"/>
  <c r="D97" i="55"/>
  <c r="E97" i="55"/>
  <c r="F97" i="55"/>
  <c r="G97" i="55"/>
  <c r="H97" i="55"/>
  <c r="I97" i="55"/>
  <c r="J97" i="55"/>
  <c r="K97" i="55"/>
  <c r="A98" i="55"/>
  <c r="B98" i="55"/>
  <c r="C98" i="55"/>
  <c r="D98" i="55"/>
  <c r="E98" i="55"/>
  <c r="F98" i="55"/>
  <c r="G98" i="55"/>
  <c r="H98" i="55"/>
  <c r="I98" i="55"/>
  <c r="J98" i="55"/>
  <c r="K98" i="55"/>
  <c r="A99" i="55"/>
  <c r="B99" i="55"/>
  <c r="C99" i="55"/>
  <c r="D99" i="55"/>
  <c r="E99" i="55"/>
  <c r="F99" i="55"/>
  <c r="G99" i="55"/>
  <c r="H99" i="55"/>
  <c r="I99" i="55"/>
  <c r="J99" i="55"/>
  <c r="K99" i="55"/>
  <c r="A100" i="55"/>
  <c r="B100" i="55"/>
  <c r="C100" i="55"/>
  <c r="D100" i="55"/>
  <c r="E100" i="55"/>
  <c r="F100" i="55"/>
  <c r="G100" i="55"/>
  <c r="H100" i="55"/>
  <c r="I100" i="55"/>
  <c r="J100" i="55"/>
  <c r="K100" i="55"/>
  <c r="A101" i="55"/>
  <c r="B101" i="55"/>
  <c r="C101" i="55"/>
  <c r="D101" i="55"/>
  <c r="E101" i="55"/>
  <c r="F101" i="55"/>
  <c r="G101" i="55"/>
  <c r="H101" i="55"/>
  <c r="I101" i="55"/>
  <c r="J101" i="55"/>
  <c r="K101" i="55"/>
  <c r="A102" i="55"/>
  <c r="B102" i="55"/>
  <c r="C102" i="55"/>
  <c r="D102" i="55"/>
  <c r="E102" i="55"/>
  <c r="F102" i="55"/>
  <c r="G102" i="55"/>
  <c r="H102" i="55"/>
  <c r="I102" i="55"/>
  <c r="J102" i="55"/>
  <c r="K102" i="55"/>
  <c r="A103" i="55"/>
  <c r="B103" i="55"/>
  <c r="C103" i="55"/>
  <c r="D103" i="55"/>
  <c r="E103" i="55"/>
  <c r="F103" i="55"/>
  <c r="G103" i="55"/>
  <c r="H103" i="55"/>
  <c r="I103" i="55"/>
  <c r="J103" i="55"/>
  <c r="K103" i="55"/>
  <c r="A104" i="55"/>
  <c r="B104" i="55"/>
  <c r="C104" i="55"/>
  <c r="D104" i="55"/>
  <c r="E104" i="55"/>
  <c r="F104" i="55"/>
  <c r="G104" i="55"/>
  <c r="H104" i="55"/>
  <c r="I104" i="55"/>
  <c r="J104" i="55"/>
  <c r="K104" i="55"/>
  <c r="B8" i="55"/>
  <c r="C8" i="55"/>
  <c r="D8" i="55"/>
  <c r="E8" i="55"/>
  <c r="F8" i="55"/>
  <c r="G8" i="55"/>
  <c r="H8" i="55"/>
  <c r="I8" i="55"/>
  <c r="J8" i="55"/>
  <c r="K8" i="55"/>
  <c r="A11" i="55"/>
  <c r="B11" i="55"/>
  <c r="C11" i="55"/>
  <c r="D11" i="55"/>
  <c r="E11" i="55"/>
  <c r="F11" i="55"/>
  <c r="G11" i="55"/>
  <c r="H11" i="55"/>
  <c r="I11" i="55"/>
  <c r="J11" i="55"/>
  <c r="K11" i="55"/>
  <c r="A12" i="55"/>
  <c r="B12" i="55"/>
  <c r="C12" i="55"/>
  <c r="D12" i="55"/>
  <c r="E12" i="55"/>
  <c r="F12" i="55"/>
  <c r="G12" i="55"/>
  <c r="H12" i="55"/>
  <c r="I12" i="55"/>
  <c r="J12" i="55"/>
  <c r="K12" i="55"/>
  <c r="A13" i="55"/>
  <c r="B13" i="55"/>
  <c r="C13" i="55"/>
  <c r="D13" i="55"/>
  <c r="E13" i="55"/>
  <c r="F13" i="55"/>
  <c r="G13" i="55"/>
  <c r="H13" i="55"/>
  <c r="I13" i="55"/>
  <c r="J13" i="55"/>
  <c r="K13" i="55"/>
  <c r="A14" i="55"/>
  <c r="B14" i="55"/>
  <c r="C14" i="55"/>
  <c r="D14" i="55"/>
  <c r="E14" i="55"/>
  <c r="F14" i="55"/>
  <c r="G14" i="55"/>
  <c r="H14" i="55"/>
  <c r="I14" i="55"/>
  <c r="J14" i="55"/>
  <c r="K14" i="55"/>
  <c r="A15" i="55"/>
  <c r="B15" i="55"/>
  <c r="C15" i="55"/>
  <c r="D15" i="55"/>
  <c r="E15" i="55"/>
  <c r="F15" i="55"/>
  <c r="G15" i="55"/>
  <c r="H15" i="55"/>
  <c r="I15" i="55"/>
  <c r="J15" i="55"/>
  <c r="K15" i="55"/>
  <c r="A16" i="55"/>
  <c r="B16" i="55"/>
  <c r="C16" i="55"/>
  <c r="D16" i="55"/>
  <c r="E16" i="55"/>
  <c r="F16" i="55"/>
  <c r="G16" i="55"/>
  <c r="H16" i="55"/>
  <c r="I16" i="55"/>
  <c r="J16" i="55"/>
  <c r="K16" i="55"/>
  <c r="A17" i="55"/>
  <c r="B17" i="55"/>
  <c r="C17" i="55"/>
  <c r="D17" i="55"/>
  <c r="E17" i="55"/>
  <c r="F17" i="55"/>
  <c r="G17" i="55"/>
  <c r="H17" i="55"/>
  <c r="I17" i="55"/>
  <c r="J17" i="55"/>
  <c r="K17" i="55"/>
  <c r="A18" i="55"/>
  <c r="B18" i="55"/>
  <c r="C18" i="55"/>
  <c r="D18" i="55"/>
  <c r="E18" i="55"/>
  <c r="F18" i="55"/>
  <c r="G18" i="55"/>
  <c r="H18" i="55"/>
  <c r="I18" i="55"/>
  <c r="J18" i="55"/>
  <c r="K18" i="55"/>
  <c r="A19" i="55"/>
  <c r="B19" i="55"/>
  <c r="C19" i="55"/>
  <c r="D19" i="55"/>
  <c r="E19" i="55"/>
  <c r="F19" i="55"/>
  <c r="G19" i="55"/>
  <c r="H19" i="55"/>
  <c r="I19" i="55"/>
  <c r="J19" i="55"/>
  <c r="K19" i="55"/>
  <c r="A20" i="55"/>
  <c r="B20" i="55"/>
  <c r="C20" i="55"/>
  <c r="D20" i="55"/>
  <c r="E20" i="55"/>
  <c r="F20" i="55"/>
  <c r="G20" i="55"/>
  <c r="H20" i="55"/>
  <c r="I20" i="55"/>
  <c r="J20" i="55"/>
  <c r="K20" i="55"/>
  <c r="A21" i="55"/>
  <c r="B21" i="55"/>
  <c r="C21" i="55"/>
  <c r="D21" i="55"/>
  <c r="E21" i="55"/>
  <c r="F21" i="55"/>
  <c r="G21" i="55"/>
  <c r="H21" i="55"/>
  <c r="I21" i="55"/>
  <c r="J21" i="55"/>
  <c r="K21" i="55"/>
  <c r="A22" i="55"/>
  <c r="B22" i="55"/>
  <c r="C22" i="55"/>
  <c r="D22" i="55"/>
  <c r="E22" i="55"/>
  <c r="F22" i="55"/>
  <c r="G22" i="55"/>
  <c r="H22" i="55"/>
  <c r="I22" i="55"/>
  <c r="J22" i="55"/>
  <c r="K22" i="55"/>
  <c r="A23" i="55"/>
  <c r="B23" i="55"/>
  <c r="C23" i="55"/>
  <c r="D23" i="55"/>
  <c r="E23" i="55"/>
  <c r="F23" i="55"/>
  <c r="G23" i="55"/>
  <c r="H23" i="55"/>
  <c r="I23" i="55"/>
  <c r="J23" i="55"/>
  <c r="K23" i="55"/>
  <c r="A24" i="55"/>
  <c r="B24" i="55"/>
  <c r="C24" i="55"/>
  <c r="D24" i="55"/>
  <c r="E24" i="55"/>
  <c r="F24" i="55"/>
  <c r="G24" i="55"/>
  <c r="H24" i="55"/>
  <c r="I24" i="55"/>
  <c r="J24" i="55"/>
  <c r="K24" i="55"/>
  <c r="A25" i="55"/>
  <c r="B25" i="55"/>
  <c r="C25" i="55"/>
  <c r="D25" i="55"/>
  <c r="E25" i="55"/>
  <c r="F25" i="55"/>
  <c r="G25" i="55"/>
  <c r="H25" i="55"/>
  <c r="I25" i="55"/>
  <c r="J25" i="55"/>
  <c r="K25" i="55"/>
  <c r="A26" i="55"/>
  <c r="B26" i="55"/>
  <c r="C26" i="55"/>
  <c r="D26" i="55"/>
  <c r="E26" i="55"/>
  <c r="F26" i="55"/>
  <c r="G26" i="55"/>
  <c r="H26" i="55"/>
  <c r="I26" i="55"/>
  <c r="J26" i="55"/>
  <c r="K26" i="55"/>
  <c r="A27" i="55"/>
  <c r="B27" i="55"/>
  <c r="C27" i="55"/>
  <c r="D27" i="55"/>
  <c r="E27" i="55"/>
  <c r="F27" i="55"/>
  <c r="G27" i="55"/>
  <c r="H27" i="55"/>
  <c r="I27" i="55"/>
  <c r="J27" i="55"/>
  <c r="K27" i="55"/>
  <c r="A28" i="55"/>
  <c r="B28" i="55"/>
  <c r="C28" i="55"/>
  <c r="D28" i="55"/>
  <c r="E28" i="55"/>
  <c r="F28" i="55"/>
  <c r="G28" i="55"/>
  <c r="H28" i="55"/>
  <c r="I28" i="55"/>
  <c r="J28" i="55"/>
  <c r="K28" i="55"/>
  <c r="A29" i="55"/>
  <c r="B29" i="55"/>
  <c r="C29" i="55"/>
  <c r="D29" i="55"/>
  <c r="E29" i="55"/>
  <c r="F29" i="55"/>
  <c r="G29" i="55"/>
  <c r="H29" i="55"/>
  <c r="I29" i="55"/>
  <c r="J29" i="55"/>
  <c r="K29" i="55"/>
  <c r="A30" i="55"/>
  <c r="B30" i="55"/>
  <c r="C30" i="55"/>
  <c r="D30" i="55"/>
  <c r="E30" i="55"/>
  <c r="F30" i="55"/>
  <c r="G30" i="55"/>
  <c r="H30" i="55"/>
  <c r="I30" i="55"/>
  <c r="J30" i="55"/>
  <c r="K30" i="55"/>
  <c r="A31" i="55"/>
  <c r="B31" i="55"/>
  <c r="C31" i="55"/>
  <c r="D31" i="55"/>
  <c r="E31" i="55"/>
  <c r="F31" i="55"/>
  <c r="G31" i="55"/>
  <c r="H31" i="55"/>
  <c r="I31" i="55"/>
  <c r="J31" i="55"/>
  <c r="K31" i="55"/>
  <c r="A32" i="55"/>
  <c r="B32" i="55"/>
  <c r="C32" i="55"/>
  <c r="D32" i="55"/>
  <c r="E32" i="55"/>
  <c r="F32" i="55"/>
  <c r="G32" i="55"/>
  <c r="H32" i="55"/>
  <c r="I32" i="55"/>
  <c r="J32" i="55"/>
  <c r="K32" i="55"/>
  <c r="A33" i="55"/>
  <c r="B33" i="55"/>
  <c r="C33" i="55"/>
  <c r="D33" i="55"/>
  <c r="E33" i="55"/>
  <c r="F33" i="55"/>
  <c r="G33" i="55"/>
  <c r="H33" i="55"/>
  <c r="I33" i="55"/>
  <c r="J33" i="55"/>
  <c r="K33" i="55"/>
  <c r="A34" i="55"/>
  <c r="B34" i="55"/>
  <c r="C34" i="55"/>
  <c r="D34" i="55"/>
  <c r="E34" i="55"/>
  <c r="F34" i="55"/>
  <c r="G34" i="55"/>
  <c r="H34" i="55"/>
  <c r="I34" i="55"/>
  <c r="J34" i="55"/>
  <c r="K34" i="55"/>
  <c r="A35" i="55"/>
  <c r="B35" i="55"/>
  <c r="C35" i="55"/>
  <c r="D35" i="55"/>
  <c r="E35" i="55"/>
  <c r="F35" i="55"/>
  <c r="G35" i="55"/>
  <c r="H35" i="55"/>
  <c r="I35" i="55"/>
  <c r="J35" i="55"/>
  <c r="K35" i="55"/>
  <c r="A36" i="55"/>
  <c r="B36" i="55"/>
  <c r="C36" i="55"/>
  <c r="D36" i="55"/>
  <c r="E36" i="55"/>
  <c r="F36" i="55"/>
  <c r="G36" i="55"/>
  <c r="H36" i="55"/>
  <c r="I36" i="55"/>
  <c r="J36" i="55"/>
  <c r="K36" i="55"/>
  <c r="A37" i="55"/>
  <c r="B37" i="55"/>
  <c r="C37" i="55"/>
  <c r="D37" i="55"/>
  <c r="E37" i="55"/>
  <c r="F37" i="55"/>
  <c r="G37" i="55"/>
  <c r="H37" i="55"/>
  <c r="I37" i="55"/>
  <c r="J37" i="55"/>
  <c r="K37" i="55"/>
  <c r="A38" i="55"/>
  <c r="B38" i="55"/>
  <c r="C38" i="55"/>
  <c r="D38" i="55"/>
  <c r="E38" i="55"/>
  <c r="F38" i="55"/>
  <c r="G38" i="55"/>
  <c r="H38" i="55"/>
  <c r="I38" i="55"/>
  <c r="J38" i="55"/>
  <c r="K38" i="55"/>
  <c r="A39" i="55"/>
  <c r="B39" i="55"/>
  <c r="C39" i="55"/>
  <c r="D39" i="55"/>
  <c r="E39" i="55"/>
  <c r="F39" i="55"/>
  <c r="G39" i="55"/>
  <c r="H39" i="55"/>
  <c r="I39" i="55"/>
  <c r="J39" i="55"/>
  <c r="K39" i="55"/>
  <c r="A40" i="55"/>
  <c r="B40" i="55"/>
  <c r="C40" i="55"/>
  <c r="D40" i="55"/>
  <c r="E40" i="55"/>
  <c r="F40" i="55"/>
  <c r="G40" i="55"/>
  <c r="H40" i="55"/>
  <c r="I40" i="55"/>
  <c r="J40" i="55"/>
  <c r="K40" i="55"/>
  <c r="A41" i="55"/>
  <c r="B41" i="55"/>
  <c r="C41" i="55"/>
  <c r="D41" i="55"/>
  <c r="E41" i="55"/>
  <c r="F41" i="55"/>
  <c r="G41" i="55"/>
  <c r="H41" i="55"/>
  <c r="I41" i="55"/>
  <c r="J41" i="55"/>
  <c r="K41" i="55"/>
  <c r="A42" i="55"/>
  <c r="B42" i="55"/>
  <c r="C42" i="55"/>
  <c r="D42" i="55"/>
  <c r="E42" i="55"/>
  <c r="F42" i="55"/>
  <c r="G42" i="55"/>
  <c r="H42" i="55"/>
  <c r="I42" i="55"/>
  <c r="J42" i="55"/>
  <c r="K42" i="55"/>
  <c r="A43" i="55"/>
  <c r="B43" i="55"/>
  <c r="C43" i="55"/>
  <c r="D43" i="55"/>
  <c r="E43" i="55"/>
  <c r="F43" i="55"/>
  <c r="G43" i="55"/>
  <c r="H43" i="55"/>
  <c r="I43" i="55"/>
  <c r="J43" i="55"/>
  <c r="K43" i="55"/>
  <c r="A44" i="55"/>
  <c r="B44" i="55"/>
  <c r="C44" i="55"/>
  <c r="D44" i="55"/>
  <c r="E44" i="55"/>
  <c r="F44" i="55"/>
  <c r="G44" i="55"/>
  <c r="H44" i="55"/>
  <c r="I44" i="55"/>
  <c r="J44" i="55"/>
  <c r="K44" i="55"/>
  <c r="A45" i="55"/>
  <c r="B45" i="55"/>
  <c r="C45" i="55"/>
  <c r="D45" i="55"/>
  <c r="E45" i="55"/>
  <c r="F45" i="55"/>
  <c r="G45" i="55"/>
  <c r="H45" i="55"/>
  <c r="I45" i="55"/>
  <c r="J45" i="55"/>
  <c r="K45" i="55"/>
  <c r="A46" i="55"/>
  <c r="B46" i="55"/>
  <c r="C46" i="55"/>
  <c r="D46" i="55"/>
  <c r="E46" i="55"/>
  <c r="F46" i="55"/>
  <c r="G46" i="55"/>
  <c r="H46" i="55"/>
  <c r="I46" i="55"/>
  <c r="J46" i="55"/>
  <c r="K46" i="55"/>
  <c r="A47" i="55"/>
  <c r="B47" i="55"/>
  <c r="C47" i="55"/>
  <c r="D47" i="55"/>
  <c r="E47" i="55"/>
  <c r="F47" i="55"/>
  <c r="G47" i="55"/>
  <c r="H47" i="55"/>
  <c r="I47" i="55"/>
  <c r="J47" i="55"/>
  <c r="K47" i="55"/>
  <c r="A48" i="55"/>
  <c r="B48" i="55"/>
  <c r="C48" i="55"/>
  <c r="D48" i="55"/>
  <c r="E48" i="55"/>
  <c r="F48" i="55"/>
  <c r="G48" i="55"/>
  <c r="H48" i="55"/>
  <c r="I48" i="55"/>
  <c r="J48" i="55"/>
  <c r="K48" i="55"/>
  <c r="A49" i="55"/>
  <c r="B49" i="55"/>
  <c r="C49" i="55"/>
  <c r="D49" i="55"/>
  <c r="E49" i="55"/>
  <c r="F49" i="55"/>
  <c r="G49" i="55"/>
  <c r="H49" i="55"/>
  <c r="I49" i="55"/>
  <c r="J49" i="55"/>
  <c r="K49" i="55"/>
  <c r="A50" i="55"/>
  <c r="B50" i="55"/>
  <c r="C50" i="55"/>
  <c r="D50" i="55"/>
  <c r="E50" i="55"/>
  <c r="F50" i="55"/>
  <c r="G50" i="55"/>
  <c r="H50" i="55"/>
  <c r="I50" i="55"/>
  <c r="J50" i="55"/>
  <c r="K50" i="55"/>
  <c r="A51" i="55"/>
  <c r="B51" i="55"/>
  <c r="C51" i="55"/>
  <c r="D51" i="55"/>
  <c r="E51" i="55"/>
  <c r="F51" i="55"/>
  <c r="G51" i="55"/>
  <c r="H51" i="55"/>
  <c r="I51" i="55"/>
  <c r="J51" i="55"/>
  <c r="K51" i="55"/>
  <c r="A52" i="55"/>
  <c r="B52" i="55"/>
  <c r="C52" i="55"/>
  <c r="D52" i="55"/>
  <c r="E52" i="55"/>
  <c r="F52" i="55"/>
  <c r="G52" i="55"/>
  <c r="H52" i="55"/>
  <c r="I52" i="55"/>
  <c r="J52" i="55"/>
  <c r="K52" i="55"/>
  <c r="A105" i="54"/>
  <c r="B105" i="54"/>
  <c r="C105" i="54"/>
  <c r="D105" i="54"/>
  <c r="E105" i="54"/>
  <c r="F105" i="54"/>
  <c r="G105" i="54"/>
  <c r="H105" i="54"/>
  <c r="I105" i="54"/>
  <c r="J105" i="54"/>
  <c r="K105" i="54"/>
  <c r="A106" i="54"/>
  <c r="B106" i="54"/>
  <c r="C106" i="54"/>
  <c r="D106" i="54"/>
  <c r="E106" i="54"/>
  <c r="F106" i="54"/>
  <c r="G106" i="54"/>
  <c r="H106" i="54"/>
  <c r="I106" i="54"/>
  <c r="J106" i="54"/>
  <c r="K106" i="54"/>
  <c r="A107" i="54"/>
  <c r="B107" i="54"/>
  <c r="C107" i="54"/>
  <c r="D107" i="54"/>
  <c r="E107" i="54"/>
  <c r="F107" i="54"/>
  <c r="G107" i="54"/>
  <c r="H107" i="54"/>
  <c r="I107" i="54"/>
  <c r="J107" i="54"/>
  <c r="K107" i="54"/>
  <c r="A108" i="54"/>
  <c r="B108" i="54"/>
  <c r="C108" i="54"/>
  <c r="D108" i="54"/>
  <c r="E108" i="54"/>
  <c r="F108" i="54"/>
  <c r="G108" i="54"/>
  <c r="H108" i="54"/>
  <c r="I108" i="54"/>
  <c r="J108" i="54"/>
  <c r="K108" i="54"/>
  <c r="A109" i="54"/>
  <c r="B109" i="54"/>
  <c r="C109" i="54"/>
  <c r="D109" i="54"/>
  <c r="E109" i="54"/>
  <c r="F109" i="54"/>
  <c r="G109" i="54"/>
  <c r="H109" i="54"/>
  <c r="I109" i="54"/>
  <c r="J109" i="54"/>
  <c r="K109" i="54"/>
  <c r="A110" i="54"/>
  <c r="B110" i="54"/>
  <c r="C110" i="54"/>
  <c r="D110" i="54"/>
  <c r="E110" i="54"/>
  <c r="F110" i="54"/>
  <c r="G110" i="54"/>
  <c r="H110" i="54"/>
  <c r="I110" i="54"/>
  <c r="J110" i="54"/>
  <c r="K110" i="54"/>
  <c r="A53" i="54"/>
  <c r="B53" i="54"/>
  <c r="C53" i="54"/>
  <c r="D53" i="54"/>
  <c r="E53" i="54"/>
  <c r="F53" i="54"/>
  <c r="G53" i="54"/>
  <c r="H53" i="54"/>
  <c r="I53" i="54"/>
  <c r="J53" i="54"/>
  <c r="K53" i="54"/>
  <c r="A54" i="54"/>
  <c r="B54" i="54"/>
  <c r="C54" i="54"/>
  <c r="D54" i="54"/>
  <c r="E54" i="54"/>
  <c r="F54" i="54"/>
  <c r="G54" i="54"/>
  <c r="H54" i="54"/>
  <c r="I54" i="54"/>
  <c r="J54" i="54"/>
  <c r="K54" i="54"/>
  <c r="A55" i="54"/>
  <c r="B55" i="54"/>
  <c r="C55" i="54"/>
  <c r="D55" i="54"/>
  <c r="E55" i="54"/>
  <c r="F55" i="54"/>
  <c r="G55" i="54"/>
  <c r="H55" i="54"/>
  <c r="I55" i="54"/>
  <c r="J55" i="54"/>
  <c r="K55" i="54"/>
  <c r="A56" i="54"/>
  <c r="B56" i="54"/>
  <c r="C56" i="54"/>
  <c r="D56" i="54"/>
  <c r="E56" i="54"/>
  <c r="F56" i="54"/>
  <c r="G56" i="54"/>
  <c r="H56" i="54"/>
  <c r="I56" i="54"/>
  <c r="J56" i="54"/>
  <c r="K56" i="54"/>
  <c r="A57" i="54"/>
  <c r="B57" i="54"/>
  <c r="C57" i="54"/>
  <c r="D57" i="54"/>
  <c r="E57" i="54"/>
  <c r="F57" i="54"/>
  <c r="G57" i="54"/>
  <c r="H57" i="54"/>
  <c r="I57" i="54"/>
  <c r="J57" i="54"/>
  <c r="K57" i="54"/>
  <c r="A58" i="54"/>
  <c r="B58" i="54"/>
  <c r="C58" i="54"/>
  <c r="D58" i="54"/>
  <c r="E58" i="54"/>
  <c r="F58" i="54"/>
  <c r="G58" i="54"/>
  <c r="H58" i="54"/>
  <c r="I58" i="54"/>
  <c r="J58" i="54"/>
  <c r="K58" i="54"/>
  <c r="A59" i="54"/>
  <c r="B59" i="54"/>
  <c r="C59" i="54"/>
  <c r="D59" i="54"/>
  <c r="E59" i="54"/>
  <c r="F59" i="54"/>
  <c r="G59" i="54"/>
  <c r="H59" i="54"/>
  <c r="I59" i="54"/>
  <c r="J59" i="54"/>
  <c r="K59" i="54"/>
  <c r="A60" i="54"/>
  <c r="B60" i="54"/>
  <c r="C60" i="54"/>
  <c r="D60" i="54"/>
  <c r="E60" i="54"/>
  <c r="F60" i="54"/>
  <c r="G60" i="54"/>
  <c r="H60" i="54"/>
  <c r="I60" i="54"/>
  <c r="J60" i="54"/>
  <c r="K60" i="54"/>
  <c r="A61" i="54"/>
  <c r="B61" i="54"/>
  <c r="C61" i="54"/>
  <c r="D61" i="54"/>
  <c r="E61" i="54"/>
  <c r="F61" i="54"/>
  <c r="G61" i="54"/>
  <c r="H61" i="54"/>
  <c r="I61" i="54"/>
  <c r="J61" i="54"/>
  <c r="K61" i="54"/>
  <c r="A62" i="54"/>
  <c r="B62" i="54"/>
  <c r="C62" i="54"/>
  <c r="D62" i="54"/>
  <c r="E62" i="54"/>
  <c r="F62" i="54"/>
  <c r="G62" i="54"/>
  <c r="H62" i="54"/>
  <c r="I62" i="54"/>
  <c r="J62" i="54"/>
  <c r="K62" i="54"/>
  <c r="A63" i="54"/>
  <c r="B63" i="54"/>
  <c r="C63" i="54"/>
  <c r="D63" i="54"/>
  <c r="E63" i="54"/>
  <c r="F63" i="54"/>
  <c r="G63" i="54"/>
  <c r="H63" i="54"/>
  <c r="I63" i="54"/>
  <c r="J63" i="54"/>
  <c r="K63" i="54"/>
  <c r="A64" i="54"/>
  <c r="B64" i="54"/>
  <c r="C64" i="54"/>
  <c r="D64" i="54"/>
  <c r="E64" i="54"/>
  <c r="F64" i="54"/>
  <c r="G64" i="54"/>
  <c r="H64" i="54"/>
  <c r="I64" i="54"/>
  <c r="J64" i="54"/>
  <c r="K64" i="54"/>
  <c r="A65" i="54"/>
  <c r="B65" i="54"/>
  <c r="C65" i="54"/>
  <c r="D65" i="54"/>
  <c r="E65" i="54"/>
  <c r="F65" i="54"/>
  <c r="G65" i="54"/>
  <c r="H65" i="54"/>
  <c r="I65" i="54"/>
  <c r="J65" i="54"/>
  <c r="K65" i="54"/>
  <c r="A66" i="54"/>
  <c r="B66" i="54"/>
  <c r="C66" i="54"/>
  <c r="D66" i="54"/>
  <c r="E66" i="54"/>
  <c r="F66" i="54"/>
  <c r="G66" i="54"/>
  <c r="H66" i="54"/>
  <c r="I66" i="54"/>
  <c r="J66" i="54"/>
  <c r="K66" i="54"/>
  <c r="A67" i="54"/>
  <c r="B67" i="54"/>
  <c r="C67" i="54"/>
  <c r="D67" i="54"/>
  <c r="E67" i="54"/>
  <c r="F67" i="54"/>
  <c r="G67" i="54"/>
  <c r="H67" i="54"/>
  <c r="I67" i="54"/>
  <c r="J67" i="54"/>
  <c r="K67" i="54"/>
  <c r="A68" i="54"/>
  <c r="B68" i="54"/>
  <c r="C68" i="54"/>
  <c r="D68" i="54"/>
  <c r="E68" i="54"/>
  <c r="F68" i="54"/>
  <c r="G68" i="54"/>
  <c r="H68" i="54"/>
  <c r="I68" i="54"/>
  <c r="J68" i="54"/>
  <c r="K68" i="54"/>
  <c r="A69" i="54"/>
  <c r="B69" i="54"/>
  <c r="C69" i="54"/>
  <c r="D69" i="54"/>
  <c r="E69" i="54"/>
  <c r="F69" i="54"/>
  <c r="G69" i="54"/>
  <c r="H69" i="54"/>
  <c r="I69" i="54"/>
  <c r="J69" i="54"/>
  <c r="K69" i="54"/>
  <c r="A70" i="54"/>
  <c r="B70" i="54"/>
  <c r="C70" i="54"/>
  <c r="D70" i="54"/>
  <c r="E70" i="54"/>
  <c r="F70" i="54"/>
  <c r="G70" i="54"/>
  <c r="H70" i="54"/>
  <c r="I70" i="54"/>
  <c r="J70" i="54"/>
  <c r="K70" i="54"/>
  <c r="A71" i="54"/>
  <c r="B71" i="54"/>
  <c r="C71" i="54"/>
  <c r="D71" i="54"/>
  <c r="E71" i="54"/>
  <c r="F71" i="54"/>
  <c r="G71" i="54"/>
  <c r="H71" i="54"/>
  <c r="I71" i="54"/>
  <c r="J71" i="54"/>
  <c r="K71" i="54"/>
  <c r="A72" i="54"/>
  <c r="B72" i="54"/>
  <c r="C72" i="54"/>
  <c r="D72" i="54"/>
  <c r="E72" i="54"/>
  <c r="F72" i="54"/>
  <c r="G72" i="54"/>
  <c r="H72" i="54"/>
  <c r="I72" i="54"/>
  <c r="J72" i="54"/>
  <c r="K72" i="54"/>
  <c r="A73" i="54"/>
  <c r="B73" i="54"/>
  <c r="C73" i="54"/>
  <c r="D73" i="54"/>
  <c r="E73" i="54"/>
  <c r="F73" i="54"/>
  <c r="G73" i="54"/>
  <c r="H73" i="54"/>
  <c r="I73" i="54"/>
  <c r="J73" i="54"/>
  <c r="K73" i="54"/>
  <c r="A74" i="54"/>
  <c r="B74" i="54"/>
  <c r="C74" i="54"/>
  <c r="D74" i="54"/>
  <c r="E74" i="54"/>
  <c r="F74" i="54"/>
  <c r="G74" i="54"/>
  <c r="H74" i="54"/>
  <c r="I74" i="54"/>
  <c r="J74" i="54"/>
  <c r="K74" i="54"/>
  <c r="A75" i="54"/>
  <c r="B75" i="54"/>
  <c r="C75" i="54"/>
  <c r="D75" i="54"/>
  <c r="E75" i="54"/>
  <c r="F75" i="54"/>
  <c r="G75" i="54"/>
  <c r="H75" i="54"/>
  <c r="I75" i="54"/>
  <c r="J75" i="54"/>
  <c r="K75" i="54"/>
  <c r="A76" i="54"/>
  <c r="B76" i="54"/>
  <c r="C76" i="54"/>
  <c r="D76" i="54"/>
  <c r="E76" i="54"/>
  <c r="F76" i="54"/>
  <c r="G76" i="54"/>
  <c r="H76" i="54"/>
  <c r="I76" i="54"/>
  <c r="J76" i="54"/>
  <c r="K76" i="54"/>
  <c r="A77" i="54"/>
  <c r="B77" i="54"/>
  <c r="C77" i="54"/>
  <c r="D77" i="54"/>
  <c r="E77" i="54"/>
  <c r="F77" i="54"/>
  <c r="G77" i="54"/>
  <c r="H77" i="54"/>
  <c r="I77" i="54"/>
  <c r="J77" i="54"/>
  <c r="K77" i="54"/>
  <c r="A78" i="54"/>
  <c r="B78" i="54"/>
  <c r="C78" i="54"/>
  <c r="D78" i="54"/>
  <c r="E78" i="54"/>
  <c r="F78" i="54"/>
  <c r="G78" i="54"/>
  <c r="H78" i="54"/>
  <c r="I78" i="54"/>
  <c r="J78" i="54"/>
  <c r="K78" i="54"/>
  <c r="A79" i="54"/>
  <c r="B79" i="54"/>
  <c r="C79" i="54"/>
  <c r="D79" i="54"/>
  <c r="E79" i="54"/>
  <c r="F79" i="54"/>
  <c r="G79" i="54"/>
  <c r="H79" i="54"/>
  <c r="I79" i="54"/>
  <c r="J79" i="54"/>
  <c r="K79" i="54"/>
  <c r="A80" i="54"/>
  <c r="B80" i="54"/>
  <c r="C80" i="54"/>
  <c r="D80" i="54"/>
  <c r="E80" i="54"/>
  <c r="F80" i="54"/>
  <c r="G80" i="54"/>
  <c r="H80" i="54"/>
  <c r="I80" i="54"/>
  <c r="J80" i="54"/>
  <c r="K80" i="54"/>
  <c r="A81" i="54"/>
  <c r="B81" i="54"/>
  <c r="C81" i="54"/>
  <c r="D81" i="54"/>
  <c r="E81" i="54"/>
  <c r="F81" i="54"/>
  <c r="G81" i="54"/>
  <c r="H81" i="54"/>
  <c r="I81" i="54"/>
  <c r="J81" i="54"/>
  <c r="K81" i="54"/>
  <c r="A82" i="54"/>
  <c r="B82" i="54"/>
  <c r="C82" i="54"/>
  <c r="D82" i="54"/>
  <c r="E82" i="54"/>
  <c r="F82" i="54"/>
  <c r="G82" i="54"/>
  <c r="H82" i="54"/>
  <c r="I82" i="54"/>
  <c r="J82" i="54"/>
  <c r="K82" i="54"/>
  <c r="A83" i="54"/>
  <c r="B83" i="54"/>
  <c r="C83" i="54"/>
  <c r="D83" i="54"/>
  <c r="E83" i="54"/>
  <c r="F83" i="54"/>
  <c r="G83" i="54"/>
  <c r="H83" i="54"/>
  <c r="I83" i="54"/>
  <c r="J83" i="54"/>
  <c r="K83" i="54"/>
  <c r="A84" i="54"/>
  <c r="B84" i="54"/>
  <c r="C84" i="54"/>
  <c r="D84" i="54"/>
  <c r="E84" i="54"/>
  <c r="F84" i="54"/>
  <c r="G84" i="54"/>
  <c r="H84" i="54"/>
  <c r="I84" i="54"/>
  <c r="J84" i="54"/>
  <c r="K84" i="54"/>
  <c r="A85" i="54"/>
  <c r="B85" i="54"/>
  <c r="C85" i="54"/>
  <c r="D85" i="54"/>
  <c r="E85" i="54"/>
  <c r="F85" i="54"/>
  <c r="G85" i="54"/>
  <c r="H85" i="54"/>
  <c r="I85" i="54"/>
  <c r="J85" i="54"/>
  <c r="K85" i="54"/>
  <c r="A86" i="54"/>
  <c r="B86" i="54"/>
  <c r="C86" i="54"/>
  <c r="D86" i="54"/>
  <c r="E86" i="54"/>
  <c r="F86" i="54"/>
  <c r="G86" i="54"/>
  <c r="H86" i="54"/>
  <c r="I86" i="54"/>
  <c r="J86" i="54"/>
  <c r="K86" i="54"/>
  <c r="A87" i="54"/>
  <c r="B87" i="54"/>
  <c r="C87" i="54"/>
  <c r="D87" i="54"/>
  <c r="E87" i="54"/>
  <c r="F87" i="54"/>
  <c r="G87" i="54"/>
  <c r="H87" i="54"/>
  <c r="I87" i="54"/>
  <c r="J87" i="54"/>
  <c r="K87" i="54"/>
  <c r="A88" i="54"/>
  <c r="B88" i="54"/>
  <c r="C88" i="54"/>
  <c r="D88" i="54"/>
  <c r="E88" i="54"/>
  <c r="F88" i="54"/>
  <c r="G88" i="54"/>
  <c r="H88" i="54"/>
  <c r="I88" i="54"/>
  <c r="J88" i="54"/>
  <c r="K88" i="54"/>
  <c r="A89" i="54"/>
  <c r="B89" i="54"/>
  <c r="C89" i="54"/>
  <c r="D89" i="54"/>
  <c r="E89" i="54"/>
  <c r="F89" i="54"/>
  <c r="G89" i="54"/>
  <c r="H89" i="54"/>
  <c r="I89" i="54"/>
  <c r="J89" i="54"/>
  <c r="K89" i="54"/>
  <c r="A90" i="54"/>
  <c r="B90" i="54"/>
  <c r="C90" i="54"/>
  <c r="D90" i="54"/>
  <c r="E90" i="54"/>
  <c r="F90" i="54"/>
  <c r="G90" i="54"/>
  <c r="H90" i="54"/>
  <c r="I90" i="54"/>
  <c r="J90" i="54"/>
  <c r="K90" i="54"/>
  <c r="A91" i="54"/>
  <c r="B91" i="54"/>
  <c r="C91" i="54"/>
  <c r="D91" i="54"/>
  <c r="E91" i="54"/>
  <c r="F91" i="54"/>
  <c r="G91" i="54"/>
  <c r="H91" i="54"/>
  <c r="I91" i="54"/>
  <c r="J91" i="54"/>
  <c r="K91" i="54"/>
  <c r="A92" i="54"/>
  <c r="B92" i="54"/>
  <c r="C92" i="54"/>
  <c r="D92" i="54"/>
  <c r="E92" i="54"/>
  <c r="F92" i="54"/>
  <c r="G92" i="54"/>
  <c r="H92" i="54"/>
  <c r="I92" i="54"/>
  <c r="J92" i="54"/>
  <c r="K92" i="54"/>
  <c r="A93" i="54"/>
  <c r="B93" i="54"/>
  <c r="C93" i="54"/>
  <c r="D93" i="54"/>
  <c r="E93" i="54"/>
  <c r="F93" i="54"/>
  <c r="G93" i="54"/>
  <c r="H93" i="54"/>
  <c r="I93" i="54"/>
  <c r="J93" i="54"/>
  <c r="K93" i="54"/>
  <c r="A94" i="54"/>
  <c r="B94" i="54"/>
  <c r="C94" i="54"/>
  <c r="D94" i="54"/>
  <c r="E94" i="54"/>
  <c r="F94" i="54"/>
  <c r="G94" i="54"/>
  <c r="H94" i="54"/>
  <c r="I94" i="54"/>
  <c r="J94" i="54"/>
  <c r="K94" i="54"/>
  <c r="A95" i="54"/>
  <c r="B95" i="54"/>
  <c r="C95" i="54"/>
  <c r="D95" i="54"/>
  <c r="E95" i="54"/>
  <c r="F95" i="54"/>
  <c r="G95" i="54"/>
  <c r="H95" i="54"/>
  <c r="I95" i="54"/>
  <c r="J95" i="54"/>
  <c r="K95" i="54"/>
  <c r="A96" i="54"/>
  <c r="B96" i="54"/>
  <c r="C96" i="54"/>
  <c r="D96" i="54"/>
  <c r="E96" i="54"/>
  <c r="F96" i="54"/>
  <c r="G96" i="54"/>
  <c r="H96" i="54"/>
  <c r="I96" i="54"/>
  <c r="J96" i="54"/>
  <c r="K96" i="54"/>
  <c r="A97" i="54"/>
  <c r="B97" i="54"/>
  <c r="C97" i="54"/>
  <c r="D97" i="54"/>
  <c r="E97" i="54"/>
  <c r="F97" i="54"/>
  <c r="G97" i="54"/>
  <c r="H97" i="54"/>
  <c r="I97" i="54"/>
  <c r="J97" i="54"/>
  <c r="K97" i="54"/>
  <c r="A98" i="54"/>
  <c r="B98" i="54"/>
  <c r="C98" i="54"/>
  <c r="D98" i="54"/>
  <c r="E98" i="54"/>
  <c r="F98" i="54"/>
  <c r="G98" i="54"/>
  <c r="H98" i="54"/>
  <c r="I98" i="54"/>
  <c r="J98" i="54"/>
  <c r="K98" i="54"/>
  <c r="A99" i="54"/>
  <c r="B99" i="54"/>
  <c r="C99" i="54"/>
  <c r="D99" i="54"/>
  <c r="E99" i="54"/>
  <c r="F99" i="54"/>
  <c r="G99" i="54"/>
  <c r="H99" i="54"/>
  <c r="I99" i="54"/>
  <c r="J99" i="54"/>
  <c r="K99" i="54"/>
  <c r="A100" i="54"/>
  <c r="B100" i="54"/>
  <c r="C100" i="54"/>
  <c r="D100" i="54"/>
  <c r="E100" i="54"/>
  <c r="F100" i="54"/>
  <c r="G100" i="54"/>
  <c r="H100" i="54"/>
  <c r="I100" i="54"/>
  <c r="J100" i="54"/>
  <c r="K100" i="54"/>
  <c r="A101" i="54"/>
  <c r="B101" i="54"/>
  <c r="C101" i="54"/>
  <c r="D101" i="54"/>
  <c r="E101" i="54"/>
  <c r="F101" i="54"/>
  <c r="G101" i="54"/>
  <c r="H101" i="54"/>
  <c r="I101" i="54"/>
  <c r="J101" i="54"/>
  <c r="K101" i="54"/>
  <c r="A102" i="54"/>
  <c r="B102" i="54"/>
  <c r="C102" i="54"/>
  <c r="D102" i="54"/>
  <c r="E102" i="54"/>
  <c r="F102" i="54"/>
  <c r="G102" i="54"/>
  <c r="H102" i="54"/>
  <c r="I102" i="54"/>
  <c r="J102" i="54"/>
  <c r="K102" i="54"/>
  <c r="A103" i="54"/>
  <c r="B103" i="54"/>
  <c r="C103" i="54"/>
  <c r="D103" i="54"/>
  <c r="E103" i="54"/>
  <c r="F103" i="54"/>
  <c r="G103" i="54"/>
  <c r="H103" i="54"/>
  <c r="I103" i="54"/>
  <c r="J103" i="54"/>
  <c r="K103" i="54"/>
  <c r="A104" i="54"/>
  <c r="B104" i="54"/>
  <c r="C104" i="54"/>
  <c r="D104" i="54"/>
  <c r="E104" i="54"/>
  <c r="F104" i="54"/>
  <c r="G104" i="54"/>
  <c r="H104" i="54"/>
  <c r="I104" i="54"/>
  <c r="J104" i="54"/>
  <c r="K104" i="54"/>
  <c r="B8" i="54"/>
  <c r="C8" i="54"/>
  <c r="D8" i="54"/>
  <c r="E8" i="54"/>
  <c r="F8" i="54"/>
  <c r="G8" i="54"/>
  <c r="H8" i="54"/>
  <c r="I8" i="54"/>
  <c r="J8" i="54"/>
  <c r="K8" i="54"/>
  <c r="A11" i="54"/>
  <c r="B11" i="54"/>
  <c r="C11" i="54"/>
  <c r="D11" i="54"/>
  <c r="E11" i="54"/>
  <c r="F11" i="54"/>
  <c r="G11" i="54"/>
  <c r="H11" i="54"/>
  <c r="I11" i="54"/>
  <c r="J11" i="54"/>
  <c r="K11" i="54"/>
  <c r="A12" i="54"/>
  <c r="B12" i="54"/>
  <c r="C12" i="54"/>
  <c r="D12" i="54"/>
  <c r="E12" i="54"/>
  <c r="F12" i="54"/>
  <c r="G12" i="54"/>
  <c r="H12" i="54"/>
  <c r="I12" i="54"/>
  <c r="J12" i="54"/>
  <c r="K12" i="54"/>
  <c r="A13" i="54"/>
  <c r="B13" i="54"/>
  <c r="C13" i="54"/>
  <c r="D13" i="54"/>
  <c r="E13" i="54"/>
  <c r="F13" i="54"/>
  <c r="G13" i="54"/>
  <c r="H13" i="54"/>
  <c r="I13" i="54"/>
  <c r="J13" i="54"/>
  <c r="K13" i="54"/>
  <c r="A14" i="54"/>
  <c r="B14" i="54"/>
  <c r="C14" i="54"/>
  <c r="D14" i="54"/>
  <c r="E14" i="54"/>
  <c r="F14" i="54"/>
  <c r="G14" i="54"/>
  <c r="H14" i="54"/>
  <c r="I14" i="54"/>
  <c r="J14" i="54"/>
  <c r="K14" i="54"/>
  <c r="A15" i="54"/>
  <c r="B15" i="54"/>
  <c r="C15" i="54"/>
  <c r="D15" i="54"/>
  <c r="E15" i="54"/>
  <c r="F15" i="54"/>
  <c r="G15" i="54"/>
  <c r="H15" i="54"/>
  <c r="I15" i="54"/>
  <c r="J15" i="54"/>
  <c r="K15" i="54"/>
  <c r="A16" i="54"/>
  <c r="B16" i="54"/>
  <c r="C16" i="54"/>
  <c r="D16" i="54"/>
  <c r="E16" i="54"/>
  <c r="F16" i="54"/>
  <c r="G16" i="54"/>
  <c r="H16" i="54"/>
  <c r="I16" i="54"/>
  <c r="J16" i="54"/>
  <c r="K16" i="54"/>
  <c r="A17" i="54"/>
  <c r="B17" i="54"/>
  <c r="C17" i="54"/>
  <c r="D17" i="54"/>
  <c r="E17" i="54"/>
  <c r="F17" i="54"/>
  <c r="G17" i="54"/>
  <c r="H17" i="54"/>
  <c r="I17" i="54"/>
  <c r="J17" i="54"/>
  <c r="K17" i="54"/>
  <c r="A18" i="54"/>
  <c r="B18" i="54"/>
  <c r="C18" i="54"/>
  <c r="D18" i="54"/>
  <c r="E18" i="54"/>
  <c r="F18" i="54"/>
  <c r="G18" i="54"/>
  <c r="H18" i="54"/>
  <c r="I18" i="54"/>
  <c r="J18" i="54"/>
  <c r="K18" i="54"/>
  <c r="A19" i="54"/>
  <c r="B19" i="54"/>
  <c r="C19" i="54"/>
  <c r="D19" i="54"/>
  <c r="E19" i="54"/>
  <c r="F19" i="54"/>
  <c r="G19" i="54"/>
  <c r="H19" i="54"/>
  <c r="I19" i="54"/>
  <c r="J19" i="54"/>
  <c r="K19" i="54"/>
  <c r="A20" i="54"/>
  <c r="B20" i="54"/>
  <c r="C20" i="54"/>
  <c r="D20" i="54"/>
  <c r="E20" i="54"/>
  <c r="F20" i="54"/>
  <c r="G20" i="54"/>
  <c r="H20" i="54"/>
  <c r="I20" i="54"/>
  <c r="J20" i="54"/>
  <c r="K20" i="54"/>
  <c r="A21" i="54"/>
  <c r="B21" i="54"/>
  <c r="C21" i="54"/>
  <c r="D21" i="54"/>
  <c r="E21" i="54"/>
  <c r="F21" i="54"/>
  <c r="G21" i="54"/>
  <c r="H21" i="54"/>
  <c r="I21" i="54"/>
  <c r="J21" i="54"/>
  <c r="K21" i="54"/>
  <c r="A22" i="54"/>
  <c r="B22" i="54"/>
  <c r="C22" i="54"/>
  <c r="D22" i="54"/>
  <c r="E22" i="54"/>
  <c r="F22" i="54"/>
  <c r="G22" i="54"/>
  <c r="H22" i="54"/>
  <c r="I22" i="54"/>
  <c r="J22" i="54"/>
  <c r="K22" i="54"/>
  <c r="A23" i="54"/>
  <c r="B23" i="54"/>
  <c r="C23" i="54"/>
  <c r="D23" i="54"/>
  <c r="E23" i="54"/>
  <c r="F23" i="54"/>
  <c r="G23" i="54"/>
  <c r="H23" i="54"/>
  <c r="I23" i="54"/>
  <c r="J23" i="54"/>
  <c r="K23" i="54"/>
  <c r="A24" i="54"/>
  <c r="B24" i="54"/>
  <c r="C24" i="54"/>
  <c r="D24" i="54"/>
  <c r="E24" i="54"/>
  <c r="F24" i="54"/>
  <c r="G24" i="54"/>
  <c r="H24" i="54"/>
  <c r="I24" i="54"/>
  <c r="J24" i="54"/>
  <c r="K24" i="54"/>
  <c r="A25" i="54"/>
  <c r="B25" i="54"/>
  <c r="C25" i="54"/>
  <c r="D25" i="54"/>
  <c r="E25" i="54"/>
  <c r="F25" i="54"/>
  <c r="G25" i="54"/>
  <c r="H25" i="54"/>
  <c r="I25" i="54"/>
  <c r="J25" i="54"/>
  <c r="K25" i="54"/>
  <c r="A26" i="54"/>
  <c r="B26" i="54"/>
  <c r="C26" i="54"/>
  <c r="D26" i="54"/>
  <c r="E26" i="54"/>
  <c r="F26" i="54"/>
  <c r="G26" i="54"/>
  <c r="H26" i="54"/>
  <c r="I26" i="54"/>
  <c r="J26" i="54"/>
  <c r="K26" i="54"/>
  <c r="A27" i="54"/>
  <c r="B27" i="54"/>
  <c r="C27" i="54"/>
  <c r="D27" i="54"/>
  <c r="E27" i="54"/>
  <c r="F27" i="54"/>
  <c r="G27" i="54"/>
  <c r="H27" i="54"/>
  <c r="I27" i="54"/>
  <c r="J27" i="54"/>
  <c r="K27" i="54"/>
  <c r="A28" i="54"/>
  <c r="B28" i="54"/>
  <c r="C28" i="54"/>
  <c r="D28" i="54"/>
  <c r="E28" i="54"/>
  <c r="F28" i="54"/>
  <c r="G28" i="54"/>
  <c r="H28" i="54"/>
  <c r="I28" i="54"/>
  <c r="J28" i="54"/>
  <c r="K28" i="54"/>
  <c r="A29" i="54"/>
  <c r="B29" i="54"/>
  <c r="C29" i="54"/>
  <c r="D29" i="54"/>
  <c r="E29" i="54"/>
  <c r="F29" i="54"/>
  <c r="G29" i="54"/>
  <c r="H29" i="54"/>
  <c r="I29" i="54"/>
  <c r="J29" i="54"/>
  <c r="K29" i="54"/>
  <c r="A30" i="54"/>
  <c r="B30" i="54"/>
  <c r="C30" i="54"/>
  <c r="D30" i="54"/>
  <c r="E30" i="54"/>
  <c r="F30" i="54"/>
  <c r="G30" i="54"/>
  <c r="H30" i="54"/>
  <c r="I30" i="54"/>
  <c r="J30" i="54"/>
  <c r="K30" i="54"/>
  <c r="A31" i="54"/>
  <c r="B31" i="54"/>
  <c r="C31" i="54"/>
  <c r="D31" i="54"/>
  <c r="E31" i="54"/>
  <c r="F31" i="54"/>
  <c r="G31" i="54"/>
  <c r="H31" i="54"/>
  <c r="I31" i="54"/>
  <c r="J31" i="54"/>
  <c r="K31" i="54"/>
  <c r="A32" i="54"/>
  <c r="B32" i="54"/>
  <c r="C32" i="54"/>
  <c r="D32" i="54"/>
  <c r="E32" i="54"/>
  <c r="F32" i="54"/>
  <c r="G32" i="54"/>
  <c r="H32" i="54"/>
  <c r="I32" i="54"/>
  <c r="J32" i="54"/>
  <c r="K32" i="54"/>
  <c r="A33" i="54"/>
  <c r="B33" i="54"/>
  <c r="C33" i="54"/>
  <c r="D33" i="54"/>
  <c r="E33" i="54"/>
  <c r="F33" i="54"/>
  <c r="G33" i="54"/>
  <c r="H33" i="54"/>
  <c r="I33" i="54"/>
  <c r="J33" i="54"/>
  <c r="K33" i="54"/>
  <c r="A34" i="54"/>
  <c r="B34" i="54"/>
  <c r="C34" i="54"/>
  <c r="D34" i="54"/>
  <c r="E34" i="54"/>
  <c r="F34" i="54"/>
  <c r="G34" i="54"/>
  <c r="H34" i="54"/>
  <c r="I34" i="54"/>
  <c r="J34" i="54"/>
  <c r="K34" i="54"/>
  <c r="A35" i="54"/>
  <c r="B35" i="54"/>
  <c r="C35" i="54"/>
  <c r="D35" i="54"/>
  <c r="E35" i="54"/>
  <c r="F35" i="54"/>
  <c r="G35" i="54"/>
  <c r="H35" i="54"/>
  <c r="I35" i="54"/>
  <c r="J35" i="54"/>
  <c r="K35" i="54"/>
  <c r="A36" i="54"/>
  <c r="B36" i="54"/>
  <c r="C36" i="54"/>
  <c r="D36" i="54"/>
  <c r="E36" i="54"/>
  <c r="F36" i="54"/>
  <c r="G36" i="54"/>
  <c r="H36" i="54"/>
  <c r="I36" i="54"/>
  <c r="J36" i="54"/>
  <c r="K36" i="54"/>
  <c r="A37" i="54"/>
  <c r="B37" i="54"/>
  <c r="C37" i="54"/>
  <c r="D37" i="54"/>
  <c r="E37" i="54"/>
  <c r="F37" i="54"/>
  <c r="G37" i="54"/>
  <c r="H37" i="54"/>
  <c r="I37" i="54"/>
  <c r="J37" i="54"/>
  <c r="K37" i="54"/>
  <c r="A38" i="54"/>
  <c r="B38" i="54"/>
  <c r="C38" i="54"/>
  <c r="D38" i="54"/>
  <c r="E38" i="54"/>
  <c r="F38" i="54"/>
  <c r="G38" i="54"/>
  <c r="H38" i="54"/>
  <c r="I38" i="54"/>
  <c r="J38" i="54"/>
  <c r="K38" i="54"/>
  <c r="A39" i="54"/>
  <c r="B39" i="54"/>
  <c r="C39" i="54"/>
  <c r="D39" i="54"/>
  <c r="E39" i="54"/>
  <c r="F39" i="54"/>
  <c r="G39" i="54"/>
  <c r="H39" i="54"/>
  <c r="I39" i="54"/>
  <c r="J39" i="54"/>
  <c r="K39" i="54"/>
  <c r="A40" i="54"/>
  <c r="B40" i="54"/>
  <c r="C40" i="54"/>
  <c r="D40" i="54"/>
  <c r="E40" i="54"/>
  <c r="F40" i="54"/>
  <c r="G40" i="54"/>
  <c r="H40" i="54"/>
  <c r="I40" i="54"/>
  <c r="J40" i="54"/>
  <c r="K40" i="54"/>
  <c r="A41" i="54"/>
  <c r="B41" i="54"/>
  <c r="C41" i="54"/>
  <c r="D41" i="54"/>
  <c r="E41" i="54"/>
  <c r="F41" i="54"/>
  <c r="G41" i="54"/>
  <c r="H41" i="54"/>
  <c r="I41" i="54"/>
  <c r="J41" i="54"/>
  <c r="K41" i="54"/>
  <c r="A42" i="54"/>
  <c r="B42" i="54"/>
  <c r="C42" i="54"/>
  <c r="D42" i="54"/>
  <c r="E42" i="54"/>
  <c r="F42" i="54"/>
  <c r="G42" i="54"/>
  <c r="H42" i="54"/>
  <c r="I42" i="54"/>
  <c r="J42" i="54"/>
  <c r="K42" i="54"/>
  <c r="A43" i="54"/>
  <c r="B43" i="54"/>
  <c r="C43" i="54"/>
  <c r="D43" i="54"/>
  <c r="E43" i="54"/>
  <c r="F43" i="54"/>
  <c r="G43" i="54"/>
  <c r="H43" i="54"/>
  <c r="I43" i="54"/>
  <c r="J43" i="54"/>
  <c r="K43" i="54"/>
  <c r="A44" i="54"/>
  <c r="B44" i="54"/>
  <c r="C44" i="54"/>
  <c r="D44" i="54"/>
  <c r="E44" i="54"/>
  <c r="F44" i="54"/>
  <c r="G44" i="54"/>
  <c r="H44" i="54"/>
  <c r="I44" i="54"/>
  <c r="J44" i="54"/>
  <c r="K44" i="54"/>
  <c r="A45" i="54"/>
  <c r="B45" i="54"/>
  <c r="C45" i="54"/>
  <c r="D45" i="54"/>
  <c r="E45" i="54"/>
  <c r="F45" i="54"/>
  <c r="G45" i="54"/>
  <c r="H45" i="54"/>
  <c r="I45" i="54"/>
  <c r="J45" i="54"/>
  <c r="K45" i="54"/>
  <c r="A46" i="54"/>
  <c r="B46" i="54"/>
  <c r="C46" i="54"/>
  <c r="D46" i="54"/>
  <c r="E46" i="54"/>
  <c r="F46" i="54"/>
  <c r="G46" i="54"/>
  <c r="H46" i="54"/>
  <c r="I46" i="54"/>
  <c r="J46" i="54"/>
  <c r="K46" i="54"/>
  <c r="A47" i="54"/>
  <c r="B47" i="54"/>
  <c r="C47" i="54"/>
  <c r="D47" i="54"/>
  <c r="E47" i="54"/>
  <c r="F47" i="54"/>
  <c r="G47" i="54"/>
  <c r="H47" i="54"/>
  <c r="I47" i="54"/>
  <c r="J47" i="54"/>
  <c r="K47" i="54"/>
  <c r="A48" i="54"/>
  <c r="B48" i="54"/>
  <c r="C48" i="54"/>
  <c r="D48" i="54"/>
  <c r="E48" i="54"/>
  <c r="F48" i="54"/>
  <c r="G48" i="54"/>
  <c r="H48" i="54"/>
  <c r="I48" i="54"/>
  <c r="J48" i="54"/>
  <c r="K48" i="54"/>
  <c r="A49" i="54"/>
  <c r="B49" i="54"/>
  <c r="C49" i="54"/>
  <c r="D49" i="54"/>
  <c r="E49" i="54"/>
  <c r="F49" i="54"/>
  <c r="G49" i="54"/>
  <c r="H49" i="54"/>
  <c r="I49" i="54"/>
  <c r="J49" i="54"/>
  <c r="K49" i="54"/>
  <c r="A50" i="54"/>
  <c r="B50" i="54"/>
  <c r="C50" i="54"/>
  <c r="D50" i="54"/>
  <c r="E50" i="54"/>
  <c r="F50" i="54"/>
  <c r="G50" i="54"/>
  <c r="H50" i="54"/>
  <c r="I50" i="54"/>
  <c r="J50" i="54"/>
  <c r="K50" i="54"/>
  <c r="A51" i="54"/>
  <c r="B51" i="54"/>
  <c r="C51" i="54"/>
  <c r="D51" i="54"/>
  <c r="E51" i="54"/>
  <c r="F51" i="54"/>
  <c r="G51" i="54"/>
  <c r="H51" i="54"/>
  <c r="I51" i="54"/>
  <c r="J51" i="54"/>
  <c r="K51" i="54"/>
  <c r="A52" i="54"/>
  <c r="B52" i="54"/>
  <c r="C52" i="54"/>
  <c r="D52" i="54"/>
  <c r="E52" i="54"/>
  <c r="F52" i="54"/>
  <c r="G52" i="54"/>
  <c r="H52" i="54"/>
  <c r="I52" i="54"/>
  <c r="J52" i="54"/>
  <c r="K52" i="54"/>
  <c r="A105" i="53"/>
  <c r="B105" i="53"/>
  <c r="C105" i="53"/>
  <c r="D105" i="53"/>
  <c r="E105" i="53"/>
  <c r="F105" i="53"/>
  <c r="G105" i="53"/>
  <c r="H105" i="53"/>
  <c r="I105" i="53"/>
  <c r="J105" i="53"/>
  <c r="K105" i="53"/>
  <c r="A106" i="53"/>
  <c r="B106" i="53"/>
  <c r="C106" i="53"/>
  <c r="D106" i="53"/>
  <c r="E106" i="53"/>
  <c r="F106" i="53"/>
  <c r="G106" i="53"/>
  <c r="H106" i="53"/>
  <c r="I106" i="53"/>
  <c r="J106" i="53"/>
  <c r="K106" i="53"/>
  <c r="A107" i="53"/>
  <c r="B107" i="53"/>
  <c r="C107" i="53"/>
  <c r="D107" i="53"/>
  <c r="E107" i="53"/>
  <c r="F107" i="53"/>
  <c r="G107" i="53"/>
  <c r="H107" i="53"/>
  <c r="I107" i="53"/>
  <c r="J107" i="53"/>
  <c r="K107" i="53"/>
  <c r="A108" i="53"/>
  <c r="B108" i="53"/>
  <c r="C108" i="53"/>
  <c r="D108" i="53"/>
  <c r="E108" i="53"/>
  <c r="F108" i="53"/>
  <c r="G108" i="53"/>
  <c r="H108" i="53"/>
  <c r="I108" i="53"/>
  <c r="J108" i="53"/>
  <c r="K108" i="53"/>
  <c r="A109" i="53"/>
  <c r="B109" i="53"/>
  <c r="C109" i="53"/>
  <c r="D109" i="53"/>
  <c r="E109" i="53"/>
  <c r="F109" i="53"/>
  <c r="G109" i="53"/>
  <c r="H109" i="53"/>
  <c r="I109" i="53"/>
  <c r="J109" i="53"/>
  <c r="K109" i="53"/>
  <c r="A110" i="53"/>
  <c r="B110" i="53"/>
  <c r="C110" i="53"/>
  <c r="D110" i="53"/>
  <c r="E110" i="53"/>
  <c r="F110" i="53"/>
  <c r="G110" i="53"/>
  <c r="H110" i="53"/>
  <c r="I110" i="53"/>
  <c r="J110" i="53"/>
  <c r="K110" i="53"/>
  <c r="A53" i="53"/>
  <c r="B53" i="53"/>
  <c r="C53" i="53"/>
  <c r="D53" i="53"/>
  <c r="E53" i="53"/>
  <c r="F53" i="53"/>
  <c r="G53" i="53"/>
  <c r="H53" i="53"/>
  <c r="I53" i="53"/>
  <c r="J53" i="53"/>
  <c r="K53" i="53"/>
  <c r="A54" i="53"/>
  <c r="B54" i="53"/>
  <c r="C54" i="53"/>
  <c r="D54" i="53"/>
  <c r="E54" i="53"/>
  <c r="F54" i="53"/>
  <c r="G54" i="53"/>
  <c r="H54" i="53"/>
  <c r="I54" i="53"/>
  <c r="J54" i="53"/>
  <c r="K54" i="53"/>
  <c r="A55" i="53"/>
  <c r="B55" i="53"/>
  <c r="C55" i="53"/>
  <c r="D55" i="53"/>
  <c r="E55" i="53"/>
  <c r="F55" i="53"/>
  <c r="G55" i="53"/>
  <c r="H55" i="53"/>
  <c r="I55" i="53"/>
  <c r="J55" i="53"/>
  <c r="K55" i="53"/>
  <c r="A56" i="53"/>
  <c r="B56" i="53"/>
  <c r="C56" i="53"/>
  <c r="D56" i="53"/>
  <c r="E56" i="53"/>
  <c r="F56" i="53"/>
  <c r="G56" i="53"/>
  <c r="H56" i="53"/>
  <c r="I56" i="53"/>
  <c r="J56" i="53"/>
  <c r="K56" i="53"/>
  <c r="A57" i="53"/>
  <c r="B57" i="53"/>
  <c r="C57" i="53"/>
  <c r="D57" i="53"/>
  <c r="E57" i="53"/>
  <c r="F57" i="53"/>
  <c r="G57" i="53"/>
  <c r="H57" i="53"/>
  <c r="I57" i="53"/>
  <c r="J57" i="53"/>
  <c r="K57" i="53"/>
  <c r="A58" i="53"/>
  <c r="B58" i="53"/>
  <c r="C58" i="53"/>
  <c r="D58" i="53"/>
  <c r="E58" i="53"/>
  <c r="F58" i="53"/>
  <c r="G58" i="53"/>
  <c r="H58" i="53"/>
  <c r="I58" i="53"/>
  <c r="J58" i="53"/>
  <c r="K58" i="53"/>
  <c r="A59" i="53"/>
  <c r="B59" i="53"/>
  <c r="C59" i="53"/>
  <c r="D59" i="53"/>
  <c r="E59" i="53"/>
  <c r="F59" i="53"/>
  <c r="G59" i="53"/>
  <c r="H59" i="53"/>
  <c r="I59" i="53"/>
  <c r="J59" i="53"/>
  <c r="K59" i="53"/>
  <c r="A60" i="53"/>
  <c r="B60" i="53"/>
  <c r="C60" i="53"/>
  <c r="D60" i="53"/>
  <c r="E60" i="53"/>
  <c r="F60" i="53"/>
  <c r="G60" i="53"/>
  <c r="H60" i="53"/>
  <c r="I60" i="53"/>
  <c r="J60" i="53"/>
  <c r="K60" i="53"/>
  <c r="A61" i="53"/>
  <c r="B61" i="53"/>
  <c r="C61" i="53"/>
  <c r="D61" i="53"/>
  <c r="E61" i="53"/>
  <c r="F61" i="53"/>
  <c r="G61" i="53"/>
  <c r="H61" i="53"/>
  <c r="I61" i="53"/>
  <c r="J61" i="53"/>
  <c r="K61" i="53"/>
  <c r="A62" i="53"/>
  <c r="B62" i="53"/>
  <c r="C62" i="53"/>
  <c r="D62" i="53"/>
  <c r="E62" i="53"/>
  <c r="F62" i="53"/>
  <c r="G62" i="53"/>
  <c r="H62" i="53"/>
  <c r="I62" i="53"/>
  <c r="J62" i="53"/>
  <c r="K62" i="53"/>
  <c r="A63" i="53"/>
  <c r="B63" i="53"/>
  <c r="C63" i="53"/>
  <c r="D63" i="53"/>
  <c r="E63" i="53"/>
  <c r="F63" i="53"/>
  <c r="G63" i="53"/>
  <c r="H63" i="53"/>
  <c r="I63" i="53"/>
  <c r="J63" i="53"/>
  <c r="K63" i="53"/>
  <c r="A64" i="53"/>
  <c r="B64" i="53"/>
  <c r="C64" i="53"/>
  <c r="D64" i="53"/>
  <c r="E64" i="53"/>
  <c r="F64" i="53"/>
  <c r="G64" i="53"/>
  <c r="H64" i="53"/>
  <c r="I64" i="53"/>
  <c r="J64" i="53"/>
  <c r="K64" i="53"/>
  <c r="A65" i="53"/>
  <c r="B65" i="53"/>
  <c r="C65" i="53"/>
  <c r="D65" i="53"/>
  <c r="E65" i="53"/>
  <c r="F65" i="53"/>
  <c r="G65" i="53"/>
  <c r="H65" i="53"/>
  <c r="I65" i="53"/>
  <c r="J65" i="53"/>
  <c r="K65" i="53"/>
  <c r="A66" i="53"/>
  <c r="B66" i="53"/>
  <c r="C66" i="53"/>
  <c r="D66" i="53"/>
  <c r="E66" i="53"/>
  <c r="F66" i="53"/>
  <c r="G66" i="53"/>
  <c r="H66" i="53"/>
  <c r="I66" i="53"/>
  <c r="J66" i="53"/>
  <c r="K66" i="53"/>
  <c r="A67" i="53"/>
  <c r="B67" i="53"/>
  <c r="C67" i="53"/>
  <c r="D67" i="53"/>
  <c r="E67" i="53"/>
  <c r="F67" i="53"/>
  <c r="G67" i="53"/>
  <c r="H67" i="53"/>
  <c r="I67" i="53"/>
  <c r="J67" i="53"/>
  <c r="K67" i="53"/>
  <c r="A68" i="53"/>
  <c r="B68" i="53"/>
  <c r="C68" i="53"/>
  <c r="D68" i="53"/>
  <c r="E68" i="53"/>
  <c r="F68" i="53"/>
  <c r="G68" i="53"/>
  <c r="H68" i="53"/>
  <c r="I68" i="53"/>
  <c r="J68" i="53"/>
  <c r="K68" i="53"/>
  <c r="A69" i="53"/>
  <c r="B69" i="53"/>
  <c r="C69" i="53"/>
  <c r="D69" i="53"/>
  <c r="E69" i="53"/>
  <c r="F69" i="53"/>
  <c r="G69" i="53"/>
  <c r="H69" i="53"/>
  <c r="I69" i="53"/>
  <c r="J69" i="53"/>
  <c r="K69" i="53"/>
  <c r="A70" i="53"/>
  <c r="B70" i="53"/>
  <c r="C70" i="53"/>
  <c r="D70" i="53"/>
  <c r="E70" i="53"/>
  <c r="F70" i="53"/>
  <c r="G70" i="53"/>
  <c r="H70" i="53"/>
  <c r="I70" i="53"/>
  <c r="J70" i="53"/>
  <c r="K70" i="53"/>
  <c r="A71" i="53"/>
  <c r="B71" i="53"/>
  <c r="C71" i="53"/>
  <c r="D71" i="53"/>
  <c r="E71" i="53"/>
  <c r="F71" i="53"/>
  <c r="G71" i="53"/>
  <c r="H71" i="53"/>
  <c r="I71" i="53"/>
  <c r="J71" i="53"/>
  <c r="K71" i="53"/>
  <c r="A72" i="53"/>
  <c r="B72" i="53"/>
  <c r="C72" i="53"/>
  <c r="D72" i="53"/>
  <c r="E72" i="53"/>
  <c r="F72" i="53"/>
  <c r="G72" i="53"/>
  <c r="H72" i="53"/>
  <c r="I72" i="53"/>
  <c r="J72" i="53"/>
  <c r="K72" i="53"/>
  <c r="A73" i="53"/>
  <c r="B73" i="53"/>
  <c r="C73" i="53"/>
  <c r="D73" i="53"/>
  <c r="E73" i="53"/>
  <c r="F73" i="53"/>
  <c r="G73" i="53"/>
  <c r="H73" i="53"/>
  <c r="I73" i="53"/>
  <c r="J73" i="53"/>
  <c r="K73" i="53"/>
  <c r="A74" i="53"/>
  <c r="B74" i="53"/>
  <c r="C74" i="53"/>
  <c r="D74" i="53"/>
  <c r="E74" i="53"/>
  <c r="F74" i="53"/>
  <c r="G74" i="53"/>
  <c r="H74" i="53"/>
  <c r="I74" i="53"/>
  <c r="J74" i="53"/>
  <c r="K74" i="53"/>
  <c r="A75" i="53"/>
  <c r="B75" i="53"/>
  <c r="C75" i="53"/>
  <c r="D75" i="53"/>
  <c r="E75" i="53"/>
  <c r="F75" i="53"/>
  <c r="G75" i="53"/>
  <c r="H75" i="53"/>
  <c r="I75" i="53"/>
  <c r="J75" i="53"/>
  <c r="K75" i="53"/>
  <c r="A76" i="53"/>
  <c r="B76" i="53"/>
  <c r="C76" i="53"/>
  <c r="D76" i="53"/>
  <c r="E76" i="53"/>
  <c r="F76" i="53"/>
  <c r="G76" i="53"/>
  <c r="H76" i="53"/>
  <c r="I76" i="53"/>
  <c r="J76" i="53"/>
  <c r="K76" i="53"/>
  <c r="A77" i="53"/>
  <c r="B77" i="53"/>
  <c r="C77" i="53"/>
  <c r="D77" i="53"/>
  <c r="E77" i="53"/>
  <c r="F77" i="53"/>
  <c r="G77" i="53"/>
  <c r="H77" i="53"/>
  <c r="I77" i="53"/>
  <c r="J77" i="53"/>
  <c r="K77" i="53"/>
  <c r="A78" i="53"/>
  <c r="B78" i="53"/>
  <c r="C78" i="53"/>
  <c r="D78" i="53"/>
  <c r="E78" i="53"/>
  <c r="F78" i="53"/>
  <c r="G78" i="53"/>
  <c r="H78" i="53"/>
  <c r="I78" i="53"/>
  <c r="J78" i="53"/>
  <c r="K78" i="53"/>
  <c r="A79" i="53"/>
  <c r="B79" i="53"/>
  <c r="C79" i="53"/>
  <c r="D79" i="53"/>
  <c r="E79" i="53"/>
  <c r="F79" i="53"/>
  <c r="G79" i="53"/>
  <c r="H79" i="53"/>
  <c r="I79" i="53"/>
  <c r="J79" i="53"/>
  <c r="K79" i="53"/>
  <c r="A80" i="53"/>
  <c r="B80" i="53"/>
  <c r="C80" i="53"/>
  <c r="D80" i="53"/>
  <c r="E80" i="53"/>
  <c r="F80" i="53"/>
  <c r="G80" i="53"/>
  <c r="H80" i="53"/>
  <c r="I80" i="53"/>
  <c r="J80" i="53"/>
  <c r="K80" i="53"/>
  <c r="A81" i="53"/>
  <c r="B81" i="53"/>
  <c r="C81" i="53"/>
  <c r="D81" i="53"/>
  <c r="E81" i="53"/>
  <c r="F81" i="53"/>
  <c r="G81" i="53"/>
  <c r="H81" i="53"/>
  <c r="I81" i="53"/>
  <c r="J81" i="53"/>
  <c r="K81" i="53"/>
  <c r="A82" i="53"/>
  <c r="B82" i="53"/>
  <c r="C82" i="53"/>
  <c r="D82" i="53"/>
  <c r="E82" i="53"/>
  <c r="F82" i="53"/>
  <c r="G82" i="53"/>
  <c r="H82" i="53"/>
  <c r="I82" i="53"/>
  <c r="J82" i="53"/>
  <c r="K82" i="53"/>
  <c r="A83" i="53"/>
  <c r="B83" i="53"/>
  <c r="C83" i="53"/>
  <c r="D83" i="53"/>
  <c r="E83" i="53"/>
  <c r="F83" i="53"/>
  <c r="G83" i="53"/>
  <c r="H83" i="53"/>
  <c r="I83" i="53"/>
  <c r="J83" i="53"/>
  <c r="K83" i="53"/>
  <c r="A84" i="53"/>
  <c r="B84" i="53"/>
  <c r="C84" i="53"/>
  <c r="D84" i="53"/>
  <c r="E84" i="53"/>
  <c r="F84" i="53"/>
  <c r="G84" i="53"/>
  <c r="H84" i="53"/>
  <c r="I84" i="53"/>
  <c r="J84" i="53"/>
  <c r="K84" i="53"/>
  <c r="A85" i="53"/>
  <c r="B85" i="53"/>
  <c r="C85" i="53"/>
  <c r="D85" i="53"/>
  <c r="E85" i="53"/>
  <c r="F85" i="53"/>
  <c r="G85" i="53"/>
  <c r="H85" i="53"/>
  <c r="I85" i="53"/>
  <c r="J85" i="53"/>
  <c r="K85" i="53"/>
  <c r="A86" i="53"/>
  <c r="B86" i="53"/>
  <c r="C86" i="53"/>
  <c r="D86" i="53"/>
  <c r="E86" i="53"/>
  <c r="F86" i="53"/>
  <c r="G86" i="53"/>
  <c r="H86" i="53"/>
  <c r="I86" i="53"/>
  <c r="J86" i="53"/>
  <c r="K86" i="53"/>
  <c r="A87" i="53"/>
  <c r="B87" i="53"/>
  <c r="C87" i="53"/>
  <c r="D87" i="53"/>
  <c r="E87" i="53"/>
  <c r="F87" i="53"/>
  <c r="G87" i="53"/>
  <c r="H87" i="53"/>
  <c r="I87" i="53"/>
  <c r="J87" i="53"/>
  <c r="K87" i="53"/>
  <c r="A88" i="53"/>
  <c r="B88" i="53"/>
  <c r="C88" i="53"/>
  <c r="D88" i="53"/>
  <c r="E88" i="53"/>
  <c r="F88" i="53"/>
  <c r="G88" i="53"/>
  <c r="H88" i="53"/>
  <c r="I88" i="53"/>
  <c r="J88" i="53"/>
  <c r="K88" i="53"/>
  <c r="A89" i="53"/>
  <c r="B89" i="53"/>
  <c r="C89" i="53"/>
  <c r="D89" i="53"/>
  <c r="E89" i="53"/>
  <c r="F89" i="53"/>
  <c r="G89" i="53"/>
  <c r="H89" i="53"/>
  <c r="I89" i="53"/>
  <c r="J89" i="53"/>
  <c r="K89" i="53"/>
  <c r="A90" i="53"/>
  <c r="B90" i="53"/>
  <c r="C90" i="53"/>
  <c r="D90" i="53"/>
  <c r="E90" i="53"/>
  <c r="F90" i="53"/>
  <c r="G90" i="53"/>
  <c r="H90" i="53"/>
  <c r="I90" i="53"/>
  <c r="J90" i="53"/>
  <c r="K90" i="53"/>
  <c r="A91" i="53"/>
  <c r="B91" i="53"/>
  <c r="C91" i="53"/>
  <c r="D91" i="53"/>
  <c r="E91" i="53"/>
  <c r="F91" i="53"/>
  <c r="G91" i="53"/>
  <c r="H91" i="53"/>
  <c r="I91" i="53"/>
  <c r="J91" i="53"/>
  <c r="K91" i="53"/>
  <c r="A92" i="53"/>
  <c r="B92" i="53"/>
  <c r="C92" i="53"/>
  <c r="D92" i="53"/>
  <c r="E92" i="53"/>
  <c r="F92" i="53"/>
  <c r="G92" i="53"/>
  <c r="H92" i="53"/>
  <c r="I92" i="53"/>
  <c r="J92" i="53"/>
  <c r="K92" i="53"/>
  <c r="A93" i="53"/>
  <c r="B93" i="53"/>
  <c r="C93" i="53"/>
  <c r="D93" i="53"/>
  <c r="E93" i="53"/>
  <c r="F93" i="53"/>
  <c r="G93" i="53"/>
  <c r="H93" i="53"/>
  <c r="I93" i="53"/>
  <c r="J93" i="53"/>
  <c r="K93" i="53"/>
  <c r="A94" i="53"/>
  <c r="B94" i="53"/>
  <c r="C94" i="53"/>
  <c r="D94" i="53"/>
  <c r="E94" i="53"/>
  <c r="F94" i="53"/>
  <c r="G94" i="53"/>
  <c r="H94" i="53"/>
  <c r="I94" i="53"/>
  <c r="J94" i="53"/>
  <c r="K94" i="53"/>
  <c r="A95" i="53"/>
  <c r="B95" i="53"/>
  <c r="C95" i="53"/>
  <c r="D95" i="53"/>
  <c r="E95" i="53"/>
  <c r="F95" i="53"/>
  <c r="G95" i="53"/>
  <c r="H95" i="53"/>
  <c r="I95" i="53"/>
  <c r="J95" i="53"/>
  <c r="K95" i="53"/>
  <c r="A96" i="53"/>
  <c r="B96" i="53"/>
  <c r="C96" i="53"/>
  <c r="D96" i="53"/>
  <c r="E96" i="53"/>
  <c r="F96" i="53"/>
  <c r="G96" i="53"/>
  <c r="H96" i="53"/>
  <c r="I96" i="53"/>
  <c r="J96" i="53"/>
  <c r="K96" i="53"/>
  <c r="A97" i="53"/>
  <c r="B97" i="53"/>
  <c r="C97" i="53"/>
  <c r="D97" i="53"/>
  <c r="E97" i="53"/>
  <c r="F97" i="53"/>
  <c r="G97" i="53"/>
  <c r="H97" i="53"/>
  <c r="I97" i="53"/>
  <c r="J97" i="53"/>
  <c r="K97" i="53"/>
  <c r="A98" i="53"/>
  <c r="B98" i="53"/>
  <c r="C98" i="53"/>
  <c r="D98" i="53"/>
  <c r="E98" i="53"/>
  <c r="F98" i="53"/>
  <c r="G98" i="53"/>
  <c r="H98" i="53"/>
  <c r="I98" i="53"/>
  <c r="J98" i="53"/>
  <c r="K98" i="53"/>
  <c r="A99" i="53"/>
  <c r="B99" i="53"/>
  <c r="C99" i="53"/>
  <c r="D99" i="53"/>
  <c r="E99" i="53"/>
  <c r="F99" i="53"/>
  <c r="G99" i="53"/>
  <c r="H99" i="53"/>
  <c r="I99" i="53"/>
  <c r="J99" i="53"/>
  <c r="K99" i="53"/>
  <c r="A100" i="53"/>
  <c r="B100" i="53"/>
  <c r="C100" i="53"/>
  <c r="D100" i="53"/>
  <c r="E100" i="53"/>
  <c r="F100" i="53"/>
  <c r="G100" i="53"/>
  <c r="H100" i="53"/>
  <c r="I100" i="53"/>
  <c r="J100" i="53"/>
  <c r="K100" i="53"/>
  <c r="A101" i="53"/>
  <c r="B101" i="53"/>
  <c r="C101" i="53"/>
  <c r="D101" i="53"/>
  <c r="E101" i="53"/>
  <c r="F101" i="53"/>
  <c r="G101" i="53"/>
  <c r="H101" i="53"/>
  <c r="I101" i="53"/>
  <c r="J101" i="53"/>
  <c r="K101" i="53"/>
  <c r="A102" i="53"/>
  <c r="B102" i="53"/>
  <c r="C102" i="53"/>
  <c r="D102" i="53"/>
  <c r="E102" i="53"/>
  <c r="F102" i="53"/>
  <c r="G102" i="53"/>
  <c r="H102" i="53"/>
  <c r="I102" i="53"/>
  <c r="J102" i="53"/>
  <c r="K102" i="53"/>
  <c r="A103" i="53"/>
  <c r="B103" i="53"/>
  <c r="C103" i="53"/>
  <c r="D103" i="53"/>
  <c r="E103" i="53"/>
  <c r="F103" i="53"/>
  <c r="G103" i="53"/>
  <c r="H103" i="53"/>
  <c r="I103" i="53"/>
  <c r="J103" i="53"/>
  <c r="K103" i="53"/>
  <c r="A104" i="53"/>
  <c r="B104" i="53"/>
  <c r="C104" i="53"/>
  <c r="D104" i="53"/>
  <c r="E104" i="53"/>
  <c r="F104" i="53"/>
  <c r="G104" i="53"/>
  <c r="H104" i="53"/>
  <c r="I104" i="53"/>
  <c r="J104" i="53"/>
  <c r="K104" i="53"/>
  <c r="B8" i="53"/>
  <c r="C8" i="53"/>
  <c r="D8" i="53"/>
  <c r="E8" i="53"/>
  <c r="F8" i="53"/>
  <c r="G8" i="53"/>
  <c r="H8" i="53"/>
  <c r="I8" i="53"/>
  <c r="J8" i="53"/>
  <c r="K8" i="53"/>
  <c r="A11" i="53"/>
  <c r="B11" i="53"/>
  <c r="C11" i="53"/>
  <c r="D11" i="53"/>
  <c r="E11" i="53"/>
  <c r="F11" i="53"/>
  <c r="G11" i="53"/>
  <c r="H11" i="53"/>
  <c r="I11" i="53"/>
  <c r="J11" i="53"/>
  <c r="K11" i="53"/>
  <c r="A12" i="53"/>
  <c r="B12" i="53"/>
  <c r="C12" i="53"/>
  <c r="D12" i="53"/>
  <c r="E12" i="53"/>
  <c r="F12" i="53"/>
  <c r="G12" i="53"/>
  <c r="H12" i="53"/>
  <c r="I12" i="53"/>
  <c r="J12" i="53"/>
  <c r="K12" i="53"/>
  <c r="A13" i="53"/>
  <c r="B13" i="53"/>
  <c r="C13" i="53"/>
  <c r="D13" i="53"/>
  <c r="E13" i="53"/>
  <c r="F13" i="53"/>
  <c r="G13" i="53"/>
  <c r="H13" i="53"/>
  <c r="I13" i="53"/>
  <c r="J13" i="53"/>
  <c r="K13" i="53"/>
  <c r="A14" i="53"/>
  <c r="B14" i="53"/>
  <c r="C14" i="53"/>
  <c r="D14" i="53"/>
  <c r="E14" i="53"/>
  <c r="F14" i="53"/>
  <c r="G14" i="53"/>
  <c r="H14" i="53"/>
  <c r="I14" i="53"/>
  <c r="J14" i="53"/>
  <c r="K14" i="53"/>
  <c r="A15" i="53"/>
  <c r="B15" i="53"/>
  <c r="C15" i="53"/>
  <c r="D15" i="53"/>
  <c r="E15" i="53"/>
  <c r="F15" i="53"/>
  <c r="G15" i="53"/>
  <c r="H15" i="53"/>
  <c r="I15" i="53"/>
  <c r="J15" i="53"/>
  <c r="K15" i="53"/>
  <c r="A16" i="53"/>
  <c r="B16" i="53"/>
  <c r="C16" i="53"/>
  <c r="D16" i="53"/>
  <c r="E16" i="53"/>
  <c r="F16" i="53"/>
  <c r="G16" i="53"/>
  <c r="H16" i="53"/>
  <c r="I16" i="53"/>
  <c r="J16" i="53"/>
  <c r="K16" i="53"/>
  <c r="A17" i="53"/>
  <c r="B17" i="53"/>
  <c r="C17" i="53"/>
  <c r="D17" i="53"/>
  <c r="E17" i="53"/>
  <c r="F17" i="53"/>
  <c r="G17" i="53"/>
  <c r="H17" i="53"/>
  <c r="I17" i="53"/>
  <c r="J17" i="53"/>
  <c r="K17" i="53"/>
  <c r="A18" i="53"/>
  <c r="B18" i="53"/>
  <c r="C18" i="53"/>
  <c r="D18" i="53"/>
  <c r="E18" i="53"/>
  <c r="F18" i="53"/>
  <c r="G18" i="53"/>
  <c r="H18" i="53"/>
  <c r="I18" i="53"/>
  <c r="J18" i="53"/>
  <c r="K18" i="53"/>
  <c r="A19" i="53"/>
  <c r="B19" i="53"/>
  <c r="C19" i="53"/>
  <c r="D19" i="53"/>
  <c r="E19" i="53"/>
  <c r="F19" i="53"/>
  <c r="G19" i="53"/>
  <c r="H19" i="53"/>
  <c r="I19" i="53"/>
  <c r="J19" i="53"/>
  <c r="K19" i="53"/>
  <c r="A20" i="53"/>
  <c r="B20" i="53"/>
  <c r="C20" i="53"/>
  <c r="D20" i="53"/>
  <c r="E20" i="53"/>
  <c r="F20" i="53"/>
  <c r="G20" i="53"/>
  <c r="H20" i="53"/>
  <c r="I20" i="53"/>
  <c r="J20" i="53"/>
  <c r="K20" i="53"/>
  <c r="A21" i="53"/>
  <c r="B21" i="53"/>
  <c r="C21" i="53"/>
  <c r="D21" i="53"/>
  <c r="E21" i="53"/>
  <c r="F21" i="53"/>
  <c r="G21" i="53"/>
  <c r="H21" i="53"/>
  <c r="I21" i="53"/>
  <c r="J21" i="53"/>
  <c r="K21" i="53"/>
  <c r="A22" i="53"/>
  <c r="B22" i="53"/>
  <c r="C22" i="53"/>
  <c r="D22" i="53"/>
  <c r="E22" i="53"/>
  <c r="F22" i="53"/>
  <c r="G22" i="53"/>
  <c r="H22" i="53"/>
  <c r="I22" i="53"/>
  <c r="J22" i="53"/>
  <c r="K22" i="53"/>
  <c r="A23" i="53"/>
  <c r="B23" i="53"/>
  <c r="C23" i="53"/>
  <c r="D23" i="53"/>
  <c r="E23" i="53"/>
  <c r="F23" i="53"/>
  <c r="G23" i="53"/>
  <c r="H23" i="53"/>
  <c r="I23" i="53"/>
  <c r="J23" i="53"/>
  <c r="K23" i="53"/>
  <c r="A24" i="53"/>
  <c r="B24" i="53"/>
  <c r="C24" i="53"/>
  <c r="D24" i="53"/>
  <c r="E24" i="53"/>
  <c r="F24" i="53"/>
  <c r="G24" i="53"/>
  <c r="H24" i="53"/>
  <c r="I24" i="53"/>
  <c r="J24" i="53"/>
  <c r="K24" i="53"/>
  <c r="A25" i="53"/>
  <c r="B25" i="53"/>
  <c r="C25" i="53"/>
  <c r="D25" i="53"/>
  <c r="E25" i="53"/>
  <c r="F25" i="53"/>
  <c r="G25" i="53"/>
  <c r="H25" i="53"/>
  <c r="I25" i="53"/>
  <c r="J25" i="53"/>
  <c r="K25" i="53"/>
  <c r="A26" i="53"/>
  <c r="B26" i="53"/>
  <c r="C26" i="53"/>
  <c r="D26" i="53"/>
  <c r="E26" i="53"/>
  <c r="F26" i="53"/>
  <c r="G26" i="53"/>
  <c r="H26" i="53"/>
  <c r="I26" i="53"/>
  <c r="J26" i="53"/>
  <c r="K26" i="53"/>
  <c r="A27" i="53"/>
  <c r="B27" i="53"/>
  <c r="C27" i="53"/>
  <c r="D27" i="53"/>
  <c r="E27" i="53"/>
  <c r="F27" i="53"/>
  <c r="G27" i="53"/>
  <c r="H27" i="53"/>
  <c r="I27" i="53"/>
  <c r="J27" i="53"/>
  <c r="K27" i="53"/>
  <c r="A28" i="53"/>
  <c r="B28" i="53"/>
  <c r="C28" i="53"/>
  <c r="D28" i="53"/>
  <c r="E28" i="53"/>
  <c r="F28" i="53"/>
  <c r="G28" i="53"/>
  <c r="H28" i="53"/>
  <c r="I28" i="53"/>
  <c r="J28" i="53"/>
  <c r="K28" i="53"/>
  <c r="A29" i="53"/>
  <c r="B29" i="53"/>
  <c r="C29" i="53"/>
  <c r="D29" i="53"/>
  <c r="E29" i="53"/>
  <c r="F29" i="53"/>
  <c r="G29" i="53"/>
  <c r="H29" i="53"/>
  <c r="I29" i="53"/>
  <c r="J29" i="53"/>
  <c r="K29" i="53"/>
  <c r="A30" i="53"/>
  <c r="B30" i="53"/>
  <c r="C30" i="53"/>
  <c r="D30" i="53"/>
  <c r="E30" i="53"/>
  <c r="F30" i="53"/>
  <c r="G30" i="53"/>
  <c r="H30" i="53"/>
  <c r="I30" i="53"/>
  <c r="J30" i="53"/>
  <c r="K30" i="53"/>
  <c r="A31" i="53"/>
  <c r="B31" i="53"/>
  <c r="C31" i="53"/>
  <c r="D31" i="53"/>
  <c r="E31" i="53"/>
  <c r="F31" i="53"/>
  <c r="G31" i="53"/>
  <c r="H31" i="53"/>
  <c r="I31" i="53"/>
  <c r="J31" i="53"/>
  <c r="K31" i="53"/>
  <c r="A32" i="53"/>
  <c r="B32" i="53"/>
  <c r="C32" i="53"/>
  <c r="D32" i="53"/>
  <c r="E32" i="53"/>
  <c r="F32" i="53"/>
  <c r="G32" i="53"/>
  <c r="H32" i="53"/>
  <c r="I32" i="53"/>
  <c r="J32" i="53"/>
  <c r="K32" i="53"/>
  <c r="A33" i="53"/>
  <c r="B33" i="53"/>
  <c r="C33" i="53"/>
  <c r="D33" i="53"/>
  <c r="E33" i="53"/>
  <c r="F33" i="53"/>
  <c r="G33" i="53"/>
  <c r="H33" i="53"/>
  <c r="I33" i="53"/>
  <c r="J33" i="53"/>
  <c r="K33" i="53"/>
  <c r="A34" i="53"/>
  <c r="B34" i="53"/>
  <c r="C34" i="53"/>
  <c r="D34" i="53"/>
  <c r="E34" i="53"/>
  <c r="F34" i="53"/>
  <c r="G34" i="53"/>
  <c r="H34" i="53"/>
  <c r="I34" i="53"/>
  <c r="J34" i="53"/>
  <c r="K34" i="53"/>
  <c r="A35" i="53"/>
  <c r="B35" i="53"/>
  <c r="C35" i="53"/>
  <c r="D35" i="53"/>
  <c r="E35" i="53"/>
  <c r="F35" i="53"/>
  <c r="G35" i="53"/>
  <c r="H35" i="53"/>
  <c r="I35" i="53"/>
  <c r="J35" i="53"/>
  <c r="K35" i="53"/>
  <c r="A36" i="53"/>
  <c r="B36" i="53"/>
  <c r="C36" i="53"/>
  <c r="D36" i="53"/>
  <c r="E36" i="53"/>
  <c r="F36" i="53"/>
  <c r="G36" i="53"/>
  <c r="H36" i="53"/>
  <c r="I36" i="53"/>
  <c r="J36" i="53"/>
  <c r="K36" i="53"/>
  <c r="A37" i="53"/>
  <c r="B37" i="53"/>
  <c r="C37" i="53"/>
  <c r="D37" i="53"/>
  <c r="E37" i="53"/>
  <c r="F37" i="53"/>
  <c r="G37" i="53"/>
  <c r="H37" i="53"/>
  <c r="I37" i="53"/>
  <c r="J37" i="53"/>
  <c r="K37" i="53"/>
  <c r="A38" i="53"/>
  <c r="B38" i="53"/>
  <c r="C38" i="53"/>
  <c r="D38" i="53"/>
  <c r="E38" i="53"/>
  <c r="F38" i="53"/>
  <c r="G38" i="53"/>
  <c r="H38" i="53"/>
  <c r="I38" i="53"/>
  <c r="J38" i="53"/>
  <c r="K38" i="53"/>
  <c r="A39" i="53"/>
  <c r="B39" i="53"/>
  <c r="C39" i="53"/>
  <c r="D39" i="53"/>
  <c r="E39" i="53"/>
  <c r="F39" i="53"/>
  <c r="G39" i="53"/>
  <c r="H39" i="53"/>
  <c r="I39" i="53"/>
  <c r="J39" i="53"/>
  <c r="K39" i="53"/>
  <c r="A40" i="53"/>
  <c r="B40" i="53"/>
  <c r="C40" i="53"/>
  <c r="D40" i="53"/>
  <c r="E40" i="53"/>
  <c r="F40" i="53"/>
  <c r="G40" i="53"/>
  <c r="H40" i="53"/>
  <c r="I40" i="53"/>
  <c r="J40" i="53"/>
  <c r="K40" i="53"/>
  <c r="A41" i="53"/>
  <c r="B41" i="53"/>
  <c r="C41" i="53"/>
  <c r="D41" i="53"/>
  <c r="E41" i="53"/>
  <c r="F41" i="53"/>
  <c r="G41" i="53"/>
  <c r="H41" i="53"/>
  <c r="I41" i="53"/>
  <c r="J41" i="53"/>
  <c r="K41" i="53"/>
  <c r="A42" i="53"/>
  <c r="B42" i="53"/>
  <c r="C42" i="53"/>
  <c r="D42" i="53"/>
  <c r="E42" i="53"/>
  <c r="F42" i="53"/>
  <c r="G42" i="53"/>
  <c r="H42" i="53"/>
  <c r="I42" i="53"/>
  <c r="J42" i="53"/>
  <c r="K42" i="53"/>
  <c r="A43" i="53"/>
  <c r="B43" i="53"/>
  <c r="C43" i="53"/>
  <c r="D43" i="53"/>
  <c r="E43" i="53"/>
  <c r="F43" i="53"/>
  <c r="G43" i="53"/>
  <c r="H43" i="53"/>
  <c r="I43" i="53"/>
  <c r="J43" i="53"/>
  <c r="K43" i="53"/>
  <c r="A44" i="53"/>
  <c r="B44" i="53"/>
  <c r="C44" i="53"/>
  <c r="D44" i="53"/>
  <c r="E44" i="53"/>
  <c r="F44" i="53"/>
  <c r="G44" i="53"/>
  <c r="H44" i="53"/>
  <c r="I44" i="53"/>
  <c r="J44" i="53"/>
  <c r="K44" i="53"/>
  <c r="A45" i="53"/>
  <c r="B45" i="53"/>
  <c r="C45" i="53"/>
  <c r="D45" i="53"/>
  <c r="E45" i="53"/>
  <c r="F45" i="53"/>
  <c r="G45" i="53"/>
  <c r="H45" i="53"/>
  <c r="I45" i="53"/>
  <c r="J45" i="53"/>
  <c r="K45" i="53"/>
  <c r="A46" i="53"/>
  <c r="B46" i="53"/>
  <c r="C46" i="53"/>
  <c r="D46" i="53"/>
  <c r="E46" i="53"/>
  <c r="F46" i="53"/>
  <c r="G46" i="53"/>
  <c r="H46" i="53"/>
  <c r="I46" i="53"/>
  <c r="J46" i="53"/>
  <c r="K46" i="53"/>
  <c r="A47" i="53"/>
  <c r="B47" i="53"/>
  <c r="C47" i="53"/>
  <c r="D47" i="53"/>
  <c r="E47" i="53"/>
  <c r="F47" i="53"/>
  <c r="G47" i="53"/>
  <c r="H47" i="53"/>
  <c r="I47" i="53"/>
  <c r="J47" i="53"/>
  <c r="K47" i="53"/>
  <c r="A48" i="53"/>
  <c r="B48" i="53"/>
  <c r="C48" i="53"/>
  <c r="D48" i="53"/>
  <c r="E48" i="53"/>
  <c r="F48" i="53"/>
  <c r="G48" i="53"/>
  <c r="H48" i="53"/>
  <c r="I48" i="53"/>
  <c r="J48" i="53"/>
  <c r="K48" i="53"/>
  <c r="A49" i="53"/>
  <c r="B49" i="53"/>
  <c r="C49" i="53"/>
  <c r="D49" i="53"/>
  <c r="E49" i="53"/>
  <c r="F49" i="53"/>
  <c r="G49" i="53"/>
  <c r="H49" i="53"/>
  <c r="I49" i="53"/>
  <c r="J49" i="53"/>
  <c r="K49" i="53"/>
  <c r="A50" i="53"/>
  <c r="B50" i="53"/>
  <c r="C50" i="53"/>
  <c r="D50" i="53"/>
  <c r="E50" i="53"/>
  <c r="F50" i="53"/>
  <c r="G50" i="53"/>
  <c r="H50" i="53"/>
  <c r="I50" i="53"/>
  <c r="J50" i="53"/>
  <c r="K50" i="53"/>
  <c r="A51" i="53"/>
  <c r="B51" i="53"/>
  <c r="C51" i="53"/>
  <c r="D51" i="53"/>
  <c r="E51" i="53"/>
  <c r="F51" i="53"/>
  <c r="G51" i="53"/>
  <c r="H51" i="53"/>
  <c r="I51" i="53"/>
  <c r="J51" i="53"/>
  <c r="K51" i="53"/>
  <c r="A52" i="53"/>
  <c r="B52" i="53"/>
  <c r="C52" i="53"/>
  <c r="D52" i="53"/>
  <c r="E52" i="53"/>
  <c r="F52" i="53"/>
  <c r="G52" i="53"/>
  <c r="H52" i="53"/>
  <c r="I52" i="53"/>
  <c r="J52" i="53"/>
  <c r="K52" i="53"/>
  <c r="A105" i="52"/>
  <c r="B105" i="52"/>
  <c r="C105" i="52"/>
  <c r="D105" i="52"/>
  <c r="E105" i="52"/>
  <c r="F105" i="52"/>
  <c r="G105" i="52"/>
  <c r="H105" i="52"/>
  <c r="I105" i="52"/>
  <c r="J105" i="52"/>
  <c r="K105" i="52"/>
  <c r="A106" i="52"/>
  <c r="B106" i="52"/>
  <c r="C106" i="52"/>
  <c r="D106" i="52"/>
  <c r="E106" i="52"/>
  <c r="F106" i="52"/>
  <c r="G106" i="52"/>
  <c r="H106" i="52"/>
  <c r="I106" i="52"/>
  <c r="J106" i="52"/>
  <c r="K106" i="52"/>
  <c r="A107" i="52"/>
  <c r="B107" i="52"/>
  <c r="C107" i="52"/>
  <c r="D107" i="52"/>
  <c r="E107" i="52"/>
  <c r="F107" i="52"/>
  <c r="G107" i="52"/>
  <c r="H107" i="52"/>
  <c r="I107" i="52"/>
  <c r="J107" i="52"/>
  <c r="K107" i="52"/>
  <c r="A108" i="52"/>
  <c r="B108" i="52"/>
  <c r="C108" i="52"/>
  <c r="D108" i="52"/>
  <c r="E108" i="52"/>
  <c r="F108" i="52"/>
  <c r="G108" i="52"/>
  <c r="H108" i="52"/>
  <c r="I108" i="52"/>
  <c r="J108" i="52"/>
  <c r="K108" i="52"/>
  <c r="A109" i="52"/>
  <c r="B109" i="52"/>
  <c r="C109" i="52"/>
  <c r="D109" i="52"/>
  <c r="E109" i="52"/>
  <c r="F109" i="52"/>
  <c r="G109" i="52"/>
  <c r="H109" i="52"/>
  <c r="I109" i="52"/>
  <c r="J109" i="52"/>
  <c r="K109" i="52"/>
  <c r="A110" i="52"/>
  <c r="B110" i="52"/>
  <c r="C110" i="52"/>
  <c r="D110" i="52"/>
  <c r="E110" i="52"/>
  <c r="F110" i="52"/>
  <c r="G110" i="52"/>
  <c r="H110" i="52"/>
  <c r="I110" i="52"/>
  <c r="J110" i="52"/>
  <c r="K110" i="52"/>
  <c r="A53" i="52"/>
  <c r="B53" i="52"/>
  <c r="C53" i="52"/>
  <c r="D53" i="52"/>
  <c r="E53" i="52"/>
  <c r="F53" i="52"/>
  <c r="G53" i="52"/>
  <c r="H53" i="52"/>
  <c r="I53" i="52"/>
  <c r="J53" i="52"/>
  <c r="K53" i="52"/>
  <c r="A54" i="52"/>
  <c r="B54" i="52"/>
  <c r="C54" i="52"/>
  <c r="D54" i="52"/>
  <c r="E54" i="52"/>
  <c r="F54" i="52"/>
  <c r="G54" i="52"/>
  <c r="H54" i="52"/>
  <c r="I54" i="52"/>
  <c r="J54" i="52"/>
  <c r="K54" i="52"/>
  <c r="A55" i="52"/>
  <c r="B55" i="52"/>
  <c r="C55" i="52"/>
  <c r="D55" i="52"/>
  <c r="E55" i="52"/>
  <c r="F55" i="52"/>
  <c r="G55" i="52"/>
  <c r="H55" i="52"/>
  <c r="I55" i="52"/>
  <c r="J55" i="52"/>
  <c r="K55" i="52"/>
  <c r="A56" i="52"/>
  <c r="B56" i="52"/>
  <c r="C56" i="52"/>
  <c r="D56" i="52"/>
  <c r="E56" i="52"/>
  <c r="F56" i="52"/>
  <c r="G56" i="52"/>
  <c r="H56" i="52"/>
  <c r="I56" i="52"/>
  <c r="J56" i="52"/>
  <c r="K56" i="52"/>
  <c r="A57" i="52"/>
  <c r="B57" i="52"/>
  <c r="C57" i="52"/>
  <c r="D57" i="52"/>
  <c r="E57" i="52"/>
  <c r="F57" i="52"/>
  <c r="G57" i="52"/>
  <c r="H57" i="52"/>
  <c r="I57" i="52"/>
  <c r="J57" i="52"/>
  <c r="K57" i="52"/>
  <c r="A58" i="52"/>
  <c r="B58" i="52"/>
  <c r="C58" i="52"/>
  <c r="D58" i="52"/>
  <c r="E58" i="52"/>
  <c r="F58" i="52"/>
  <c r="G58" i="52"/>
  <c r="H58" i="52"/>
  <c r="I58" i="52"/>
  <c r="J58" i="52"/>
  <c r="K58" i="52"/>
  <c r="A59" i="52"/>
  <c r="B59" i="52"/>
  <c r="C59" i="52"/>
  <c r="D59" i="52"/>
  <c r="E59" i="52"/>
  <c r="F59" i="52"/>
  <c r="G59" i="52"/>
  <c r="H59" i="52"/>
  <c r="I59" i="52"/>
  <c r="J59" i="52"/>
  <c r="K59" i="52"/>
  <c r="A60" i="52"/>
  <c r="B60" i="52"/>
  <c r="C60" i="52"/>
  <c r="D60" i="52"/>
  <c r="E60" i="52"/>
  <c r="F60" i="52"/>
  <c r="G60" i="52"/>
  <c r="H60" i="52"/>
  <c r="I60" i="52"/>
  <c r="J60" i="52"/>
  <c r="K60" i="52"/>
  <c r="A61" i="52"/>
  <c r="B61" i="52"/>
  <c r="C61" i="52"/>
  <c r="D61" i="52"/>
  <c r="E61" i="52"/>
  <c r="F61" i="52"/>
  <c r="G61" i="52"/>
  <c r="H61" i="52"/>
  <c r="I61" i="52"/>
  <c r="J61" i="52"/>
  <c r="K61" i="52"/>
  <c r="A62" i="52"/>
  <c r="B62" i="52"/>
  <c r="C62" i="52"/>
  <c r="D62" i="52"/>
  <c r="E62" i="52"/>
  <c r="F62" i="52"/>
  <c r="G62" i="52"/>
  <c r="H62" i="52"/>
  <c r="I62" i="52"/>
  <c r="J62" i="52"/>
  <c r="K62" i="52"/>
  <c r="A63" i="52"/>
  <c r="B63" i="52"/>
  <c r="C63" i="52"/>
  <c r="D63" i="52"/>
  <c r="E63" i="52"/>
  <c r="F63" i="52"/>
  <c r="G63" i="52"/>
  <c r="H63" i="52"/>
  <c r="I63" i="52"/>
  <c r="J63" i="52"/>
  <c r="K63" i="52"/>
  <c r="A64" i="52"/>
  <c r="B64" i="52"/>
  <c r="C64" i="52"/>
  <c r="D64" i="52"/>
  <c r="E64" i="52"/>
  <c r="F64" i="52"/>
  <c r="G64" i="52"/>
  <c r="H64" i="52"/>
  <c r="I64" i="52"/>
  <c r="J64" i="52"/>
  <c r="K64" i="52"/>
  <c r="A65" i="52"/>
  <c r="B65" i="52"/>
  <c r="C65" i="52"/>
  <c r="D65" i="52"/>
  <c r="E65" i="52"/>
  <c r="F65" i="52"/>
  <c r="G65" i="52"/>
  <c r="H65" i="52"/>
  <c r="I65" i="52"/>
  <c r="J65" i="52"/>
  <c r="K65" i="52"/>
  <c r="A66" i="52"/>
  <c r="B66" i="52"/>
  <c r="C66" i="52"/>
  <c r="D66" i="52"/>
  <c r="E66" i="52"/>
  <c r="F66" i="52"/>
  <c r="G66" i="52"/>
  <c r="H66" i="52"/>
  <c r="I66" i="52"/>
  <c r="J66" i="52"/>
  <c r="K66" i="52"/>
  <c r="A67" i="52"/>
  <c r="B67" i="52"/>
  <c r="C67" i="52"/>
  <c r="D67" i="52"/>
  <c r="E67" i="52"/>
  <c r="F67" i="52"/>
  <c r="G67" i="52"/>
  <c r="H67" i="52"/>
  <c r="I67" i="52"/>
  <c r="J67" i="52"/>
  <c r="K67" i="52"/>
  <c r="A68" i="52"/>
  <c r="B68" i="52"/>
  <c r="C68" i="52"/>
  <c r="D68" i="52"/>
  <c r="E68" i="52"/>
  <c r="F68" i="52"/>
  <c r="G68" i="52"/>
  <c r="H68" i="52"/>
  <c r="I68" i="52"/>
  <c r="J68" i="52"/>
  <c r="K68" i="52"/>
  <c r="A69" i="52"/>
  <c r="B69" i="52"/>
  <c r="C69" i="52"/>
  <c r="D69" i="52"/>
  <c r="E69" i="52"/>
  <c r="F69" i="52"/>
  <c r="G69" i="52"/>
  <c r="H69" i="52"/>
  <c r="I69" i="52"/>
  <c r="J69" i="52"/>
  <c r="K69" i="52"/>
  <c r="A70" i="52"/>
  <c r="B70" i="52"/>
  <c r="C70" i="52"/>
  <c r="D70" i="52"/>
  <c r="E70" i="52"/>
  <c r="F70" i="52"/>
  <c r="G70" i="52"/>
  <c r="H70" i="52"/>
  <c r="I70" i="52"/>
  <c r="J70" i="52"/>
  <c r="K70" i="52"/>
  <c r="A71" i="52"/>
  <c r="B71" i="52"/>
  <c r="C71" i="52"/>
  <c r="D71" i="52"/>
  <c r="E71" i="52"/>
  <c r="F71" i="52"/>
  <c r="G71" i="52"/>
  <c r="H71" i="52"/>
  <c r="I71" i="52"/>
  <c r="J71" i="52"/>
  <c r="K71" i="52"/>
  <c r="A72" i="52"/>
  <c r="B72" i="52"/>
  <c r="C72" i="52"/>
  <c r="D72" i="52"/>
  <c r="E72" i="52"/>
  <c r="F72" i="52"/>
  <c r="G72" i="52"/>
  <c r="H72" i="52"/>
  <c r="I72" i="52"/>
  <c r="J72" i="52"/>
  <c r="K72" i="52"/>
  <c r="A73" i="52"/>
  <c r="B73" i="52"/>
  <c r="C73" i="52"/>
  <c r="D73" i="52"/>
  <c r="E73" i="52"/>
  <c r="F73" i="52"/>
  <c r="G73" i="52"/>
  <c r="H73" i="52"/>
  <c r="I73" i="52"/>
  <c r="J73" i="52"/>
  <c r="K73" i="52"/>
  <c r="A74" i="52"/>
  <c r="B74" i="52"/>
  <c r="C74" i="52"/>
  <c r="D74" i="52"/>
  <c r="E74" i="52"/>
  <c r="F74" i="52"/>
  <c r="G74" i="52"/>
  <c r="H74" i="52"/>
  <c r="I74" i="52"/>
  <c r="J74" i="52"/>
  <c r="K74" i="52"/>
  <c r="A75" i="52"/>
  <c r="B75" i="52"/>
  <c r="C75" i="52"/>
  <c r="D75" i="52"/>
  <c r="E75" i="52"/>
  <c r="F75" i="52"/>
  <c r="G75" i="52"/>
  <c r="H75" i="52"/>
  <c r="I75" i="52"/>
  <c r="J75" i="52"/>
  <c r="K75" i="52"/>
  <c r="A76" i="52"/>
  <c r="B76" i="52"/>
  <c r="C76" i="52"/>
  <c r="D76" i="52"/>
  <c r="E76" i="52"/>
  <c r="F76" i="52"/>
  <c r="G76" i="52"/>
  <c r="H76" i="52"/>
  <c r="I76" i="52"/>
  <c r="J76" i="52"/>
  <c r="K76" i="52"/>
  <c r="A77" i="52"/>
  <c r="B77" i="52"/>
  <c r="C77" i="52"/>
  <c r="D77" i="52"/>
  <c r="E77" i="52"/>
  <c r="F77" i="52"/>
  <c r="G77" i="52"/>
  <c r="H77" i="52"/>
  <c r="I77" i="52"/>
  <c r="J77" i="52"/>
  <c r="K77" i="52"/>
  <c r="A78" i="52"/>
  <c r="B78" i="52"/>
  <c r="C78" i="52"/>
  <c r="D78" i="52"/>
  <c r="E78" i="52"/>
  <c r="F78" i="52"/>
  <c r="G78" i="52"/>
  <c r="H78" i="52"/>
  <c r="I78" i="52"/>
  <c r="J78" i="52"/>
  <c r="K78" i="52"/>
  <c r="A79" i="52"/>
  <c r="B79" i="52"/>
  <c r="C79" i="52"/>
  <c r="D79" i="52"/>
  <c r="E79" i="52"/>
  <c r="F79" i="52"/>
  <c r="G79" i="52"/>
  <c r="H79" i="52"/>
  <c r="I79" i="52"/>
  <c r="J79" i="52"/>
  <c r="K79" i="52"/>
  <c r="A80" i="52"/>
  <c r="B80" i="52"/>
  <c r="C80" i="52"/>
  <c r="D80" i="52"/>
  <c r="E80" i="52"/>
  <c r="F80" i="52"/>
  <c r="G80" i="52"/>
  <c r="H80" i="52"/>
  <c r="I80" i="52"/>
  <c r="J80" i="52"/>
  <c r="K80" i="52"/>
  <c r="A81" i="52"/>
  <c r="B81" i="52"/>
  <c r="C81" i="52"/>
  <c r="D81" i="52"/>
  <c r="E81" i="52"/>
  <c r="F81" i="52"/>
  <c r="G81" i="52"/>
  <c r="H81" i="52"/>
  <c r="I81" i="52"/>
  <c r="J81" i="52"/>
  <c r="K81" i="52"/>
  <c r="A82" i="52"/>
  <c r="B82" i="52"/>
  <c r="C82" i="52"/>
  <c r="D82" i="52"/>
  <c r="E82" i="52"/>
  <c r="F82" i="52"/>
  <c r="G82" i="52"/>
  <c r="H82" i="52"/>
  <c r="I82" i="52"/>
  <c r="J82" i="52"/>
  <c r="K82" i="52"/>
  <c r="A83" i="52"/>
  <c r="B83" i="52"/>
  <c r="C83" i="52"/>
  <c r="D83" i="52"/>
  <c r="E83" i="52"/>
  <c r="F83" i="52"/>
  <c r="G83" i="52"/>
  <c r="H83" i="52"/>
  <c r="I83" i="52"/>
  <c r="J83" i="52"/>
  <c r="K83" i="52"/>
  <c r="A84" i="52"/>
  <c r="B84" i="52"/>
  <c r="C84" i="52"/>
  <c r="D84" i="52"/>
  <c r="E84" i="52"/>
  <c r="F84" i="52"/>
  <c r="G84" i="52"/>
  <c r="H84" i="52"/>
  <c r="I84" i="52"/>
  <c r="J84" i="52"/>
  <c r="K84" i="52"/>
  <c r="A85" i="52"/>
  <c r="B85" i="52"/>
  <c r="C85" i="52"/>
  <c r="D85" i="52"/>
  <c r="E85" i="52"/>
  <c r="F85" i="52"/>
  <c r="G85" i="52"/>
  <c r="H85" i="52"/>
  <c r="I85" i="52"/>
  <c r="J85" i="52"/>
  <c r="K85" i="52"/>
  <c r="A86" i="52"/>
  <c r="B86" i="52"/>
  <c r="C86" i="52"/>
  <c r="D86" i="52"/>
  <c r="E86" i="52"/>
  <c r="F86" i="52"/>
  <c r="G86" i="52"/>
  <c r="H86" i="52"/>
  <c r="I86" i="52"/>
  <c r="J86" i="52"/>
  <c r="K86" i="52"/>
  <c r="A87" i="52"/>
  <c r="B87" i="52"/>
  <c r="C87" i="52"/>
  <c r="D87" i="52"/>
  <c r="E87" i="52"/>
  <c r="F87" i="52"/>
  <c r="G87" i="52"/>
  <c r="H87" i="52"/>
  <c r="I87" i="52"/>
  <c r="J87" i="52"/>
  <c r="K87" i="52"/>
  <c r="A88" i="52"/>
  <c r="B88" i="52"/>
  <c r="C88" i="52"/>
  <c r="D88" i="52"/>
  <c r="E88" i="52"/>
  <c r="F88" i="52"/>
  <c r="G88" i="52"/>
  <c r="H88" i="52"/>
  <c r="I88" i="52"/>
  <c r="J88" i="52"/>
  <c r="K88" i="52"/>
  <c r="A89" i="52"/>
  <c r="B89" i="52"/>
  <c r="C89" i="52"/>
  <c r="D89" i="52"/>
  <c r="E89" i="52"/>
  <c r="F89" i="52"/>
  <c r="G89" i="52"/>
  <c r="H89" i="52"/>
  <c r="I89" i="52"/>
  <c r="J89" i="52"/>
  <c r="K89" i="52"/>
  <c r="A90" i="52"/>
  <c r="B90" i="52"/>
  <c r="C90" i="52"/>
  <c r="D90" i="52"/>
  <c r="E90" i="52"/>
  <c r="F90" i="52"/>
  <c r="G90" i="52"/>
  <c r="H90" i="52"/>
  <c r="I90" i="52"/>
  <c r="J90" i="52"/>
  <c r="K90" i="52"/>
  <c r="A91" i="52"/>
  <c r="B91" i="52"/>
  <c r="C91" i="52"/>
  <c r="D91" i="52"/>
  <c r="E91" i="52"/>
  <c r="F91" i="52"/>
  <c r="G91" i="52"/>
  <c r="H91" i="52"/>
  <c r="I91" i="52"/>
  <c r="J91" i="52"/>
  <c r="K91" i="52"/>
  <c r="A92" i="52"/>
  <c r="B92" i="52"/>
  <c r="C92" i="52"/>
  <c r="D92" i="52"/>
  <c r="E92" i="52"/>
  <c r="F92" i="52"/>
  <c r="G92" i="52"/>
  <c r="H92" i="52"/>
  <c r="I92" i="52"/>
  <c r="J92" i="52"/>
  <c r="K92" i="52"/>
  <c r="A93" i="52"/>
  <c r="B93" i="52"/>
  <c r="C93" i="52"/>
  <c r="D93" i="52"/>
  <c r="E93" i="52"/>
  <c r="F93" i="52"/>
  <c r="G93" i="52"/>
  <c r="H93" i="52"/>
  <c r="I93" i="52"/>
  <c r="J93" i="52"/>
  <c r="K93" i="52"/>
  <c r="A94" i="52"/>
  <c r="B94" i="52"/>
  <c r="C94" i="52"/>
  <c r="D94" i="52"/>
  <c r="E94" i="52"/>
  <c r="F94" i="52"/>
  <c r="G94" i="52"/>
  <c r="H94" i="52"/>
  <c r="I94" i="52"/>
  <c r="J94" i="52"/>
  <c r="K94" i="52"/>
  <c r="A95" i="52"/>
  <c r="B95" i="52"/>
  <c r="C95" i="52"/>
  <c r="D95" i="52"/>
  <c r="E95" i="52"/>
  <c r="F95" i="52"/>
  <c r="G95" i="52"/>
  <c r="H95" i="52"/>
  <c r="I95" i="52"/>
  <c r="J95" i="52"/>
  <c r="K95" i="52"/>
  <c r="A96" i="52"/>
  <c r="B96" i="52"/>
  <c r="C96" i="52"/>
  <c r="D96" i="52"/>
  <c r="E96" i="52"/>
  <c r="F96" i="52"/>
  <c r="G96" i="52"/>
  <c r="H96" i="52"/>
  <c r="I96" i="52"/>
  <c r="J96" i="52"/>
  <c r="K96" i="52"/>
  <c r="A97" i="52"/>
  <c r="B97" i="52"/>
  <c r="C97" i="52"/>
  <c r="D97" i="52"/>
  <c r="E97" i="52"/>
  <c r="F97" i="52"/>
  <c r="G97" i="52"/>
  <c r="H97" i="52"/>
  <c r="I97" i="52"/>
  <c r="J97" i="52"/>
  <c r="K97" i="52"/>
  <c r="A98" i="52"/>
  <c r="B98" i="52"/>
  <c r="C98" i="52"/>
  <c r="D98" i="52"/>
  <c r="E98" i="52"/>
  <c r="F98" i="52"/>
  <c r="G98" i="52"/>
  <c r="H98" i="52"/>
  <c r="I98" i="52"/>
  <c r="J98" i="52"/>
  <c r="K98" i="52"/>
  <c r="A99" i="52"/>
  <c r="B99" i="52"/>
  <c r="C99" i="52"/>
  <c r="D99" i="52"/>
  <c r="E99" i="52"/>
  <c r="F99" i="52"/>
  <c r="G99" i="52"/>
  <c r="H99" i="52"/>
  <c r="I99" i="52"/>
  <c r="J99" i="52"/>
  <c r="K99" i="52"/>
  <c r="A100" i="52"/>
  <c r="B100" i="52"/>
  <c r="C100" i="52"/>
  <c r="D100" i="52"/>
  <c r="E100" i="52"/>
  <c r="F100" i="52"/>
  <c r="G100" i="52"/>
  <c r="H100" i="52"/>
  <c r="I100" i="52"/>
  <c r="J100" i="52"/>
  <c r="K100" i="52"/>
  <c r="A101" i="52"/>
  <c r="B101" i="52"/>
  <c r="C101" i="52"/>
  <c r="D101" i="52"/>
  <c r="E101" i="52"/>
  <c r="F101" i="52"/>
  <c r="G101" i="52"/>
  <c r="H101" i="52"/>
  <c r="I101" i="52"/>
  <c r="J101" i="52"/>
  <c r="K101" i="52"/>
  <c r="A102" i="52"/>
  <c r="B102" i="52"/>
  <c r="C102" i="52"/>
  <c r="D102" i="52"/>
  <c r="E102" i="52"/>
  <c r="F102" i="52"/>
  <c r="G102" i="52"/>
  <c r="H102" i="52"/>
  <c r="I102" i="52"/>
  <c r="J102" i="52"/>
  <c r="K102" i="52"/>
  <c r="A103" i="52"/>
  <c r="B103" i="52"/>
  <c r="C103" i="52"/>
  <c r="D103" i="52"/>
  <c r="E103" i="52"/>
  <c r="F103" i="52"/>
  <c r="G103" i="52"/>
  <c r="H103" i="52"/>
  <c r="I103" i="52"/>
  <c r="J103" i="52"/>
  <c r="K103" i="52"/>
  <c r="A104" i="52"/>
  <c r="B104" i="52"/>
  <c r="C104" i="52"/>
  <c r="D104" i="52"/>
  <c r="E104" i="52"/>
  <c r="F104" i="52"/>
  <c r="G104" i="52"/>
  <c r="H104" i="52"/>
  <c r="I104" i="52"/>
  <c r="J104" i="52"/>
  <c r="K104" i="52"/>
  <c r="B8" i="52"/>
  <c r="C8" i="52"/>
  <c r="D8" i="52"/>
  <c r="E8" i="52"/>
  <c r="F8" i="52"/>
  <c r="G8" i="52"/>
  <c r="H8" i="52"/>
  <c r="I8" i="52"/>
  <c r="J8" i="52"/>
  <c r="K8" i="52"/>
  <c r="A11" i="52"/>
  <c r="B11" i="52"/>
  <c r="C11" i="52"/>
  <c r="D11" i="52"/>
  <c r="E11" i="52"/>
  <c r="F11" i="52"/>
  <c r="G11" i="52"/>
  <c r="H11" i="52"/>
  <c r="I11" i="52"/>
  <c r="J11" i="52"/>
  <c r="K11" i="52"/>
  <c r="A12" i="52"/>
  <c r="B12" i="52"/>
  <c r="C12" i="52"/>
  <c r="D12" i="52"/>
  <c r="E12" i="52"/>
  <c r="F12" i="52"/>
  <c r="G12" i="52"/>
  <c r="H12" i="52"/>
  <c r="I12" i="52"/>
  <c r="J12" i="52"/>
  <c r="K12" i="52"/>
  <c r="A13" i="52"/>
  <c r="B13" i="52"/>
  <c r="C13" i="52"/>
  <c r="D13" i="52"/>
  <c r="E13" i="52"/>
  <c r="F13" i="52"/>
  <c r="G13" i="52"/>
  <c r="H13" i="52"/>
  <c r="I13" i="52"/>
  <c r="J13" i="52"/>
  <c r="K13" i="52"/>
  <c r="A14" i="52"/>
  <c r="B14" i="52"/>
  <c r="C14" i="52"/>
  <c r="D14" i="52"/>
  <c r="E14" i="52"/>
  <c r="F14" i="52"/>
  <c r="G14" i="52"/>
  <c r="H14" i="52"/>
  <c r="I14" i="52"/>
  <c r="J14" i="52"/>
  <c r="K14" i="52"/>
  <c r="A15" i="52"/>
  <c r="B15" i="52"/>
  <c r="C15" i="52"/>
  <c r="D15" i="52"/>
  <c r="E15" i="52"/>
  <c r="F15" i="52"/>
  <c r="G15" i="52"/>
  <c r="H15" i="52"/>
  <c r="I15" i="52"/>
  <c r="J15" i="52"/>
  <c r="K15" i="52"/>
  <c r="A16" i="52"/>
  <c r="B16" i="52"/>
  <c r="C16" i="52"/>
  <c r="D16" i="52"/>
  <c r="E16" i="52"/>
  <c r="F16" i="52"/>
  <c r="G16" i="52"/>
  <c r="H16" i="52"/>
  <c r="I16" i="52"/>
  <c r="J16" i="52"/>
  <c r="K16" i="52"/>
  <c r="A17" i="52"/>
  <c r="B17" i="52"/>
  <c r="C17" i="52"/>
  <c r="D17" i="52"/>
  <c r="E17" i="52"/>
  <c r="F17" i="52"/>
  <c r="G17" i="52"/>
  <c r="H17" i="52"/>
  <c r="I17" i="52"/>
  <c r="J17" i="52"/>
  <c r="K17" i="52"/>
  <c r="A18" i="52"/>
  <c r="B18" i="52"/>
  <c r="C18" i="52"/>
  <c r="D18" i="52"/>
  <c r="E18" i="52"/>
  <c r="F18" i="52"/>
  <c r="G18" i="52"/>
  <c r="H18" i="52"/>
  <c r="I18" i="52"/>
  <c r="J18" i="52"/>
  <c r="K18" i="52"/>
  <c r="A19" i="52"/>
  <c r="B19" i="52"/>
  <c r="C19" i="52"/>
  <c r="D19" i="52"/>
  <c r="E19" i="52"/>
  <c r="F19" i="52"/>
  <c r="G19" i="52"/>
  <c r="H19" i="52"/>
  <c r="I19" i="52"/>
  <c r="J19" i="52"/>
  <c r="K19" i="52"/>
  <c r="A20" i="52"/>
  <c r="B20" i="52"/>
  <c r="C20" i="52"/>
  <c r="D20" i="52"/>
  <c r="E20" i="52"/>
  <c r="F20" i="52"/>
  <c r="G20" i="52"/>
  <c r="H20" i="52"/>
  <c r="I20" i="52"/>
  <c r="J20" i="52"/>
  <c r="K20" i="52"/>
  <c r="A21" i="52"/>
  <c r="B21" i="52"/>
  <c r="C21" i="52"/>
  <c r="D21" i="52"/>
  <c r="E21" i="52"/>
  <c r="F21" i="52"/>
  <c r="G21" i="52"/>
  <c r="H21" i="52"/>
  <c r="I21" i="52"/>
  <c r="J21" i="52"/>
  <c r="K21" i="52"/>
  <c r="A22" i="52"/>
  <c r="B22" i="52"/>
  <c r="C22" i="52"/>
  <c r="D22" i="52"/>
  <c r="E22" i="52"/>
  <c r="F22" i="52"/>
  <c r="G22" i="52"/>
  <c r="H22" i="52"/>
  <c r="I22" i="52"/>
  <c r="J22" i="52"/>
  <c r="K22" i="52"/>
  <c r="A23" i="52"/>
  <c r="B23" i="52"/>
  <c r="C23" i="52"/>
  <c r="D23" i="52"/>
  <c r="E23" i="52"/>
  <c r="F23" i="52"/>
  <c r="G23" i="52"/>
  <c r="H23" i="52"/>
  <c r="I23" i="52"/>
  <c r="J23" i="52"/>
  <c r="K23" i="52"/>
  <c r="A24" i="52"/>
  <c r="B24" i="52"/>
  <c r="C24" i="52"/>
  <c r="D24" i="52"/>
  <c r="E24" i="52"/>
  <c r="F24" i="52"/>
  <c r="G24" i="52"/>
  <c r="H24" i="52"/>
  <c r="I24" i="52"/>
  <c r="J24" i="52"/>
  <c r="K24" i="52"/>
  <c r="A25" i="52"/>
  <c r="B25" i="52"/>
  <c r="C25" i="52"/>
  <c r="D25" i="52"/>
  <c r="E25" i="52"/>
  <c r="F25" i="52"/>
  <c r="G25" i="52"/>
  <c r="H25" i="52"/>
  <c r="I25" i="52"/>
  <c r="J25" i="52"/>
  <c r="K25" i="52"/>
  <c r="A26" i="52"/>
  <c r="B26" i="52"/>
  <c r="C26" i="52"/>
  <c r="D26" i="52"/>
  <c r="E26" i="52"/>
  <c r="F26" i="52"/>
  <c r="G26" i="52"/>
  <c r="H26" i="52"/>
  <c r="I26" i="52"/>
  <c r="J26" i="52"/>
  <c r="K26" i="52"/>
  <c r="A27" i="52"/>
  <c r="B27" i="52"/>
  <c r="C27" i="52"/>
  <c r="D27" i="52"/>
  <c r="E27" i="52"/>
  <c r="F27" i="52"/>
  <c r="G27" i="52"/>
  <c r="H27" i="52"/>
  <c r="I27" i="52"/>
  <c r="J27" i="52"/>
  <c r="K27" i="52"/>
  <c r="A28" i="52"/>
  <c r="B28" i="52"/>
  <c r="C28" i="52"/>
  <c r="D28" i="52"/>
  <c r="E28" i="52"/>
  <c r="F28" i="52"/>
  <c r="G28" i="52"/>
  <c r="H28" i="52"/>
  <c r="I28" i="52"/>
  <c r="J28" i="52"/>
  <c r="K28" i="52"/>
  <c r="A29" i="52"/>
  <c r="B29" i="52"/>
  <c r="C29" i="52"/>
  <c r="D29" i="52"/>
  <c r="E29" i="52"/>
  <c r="F29" i="52"/>
  <c r="G29" i="52"/>
  <c r="H29" i="52"/>
  <c r="I29" i="52"/>
  <c r="J29" i="52"/>
  <c r="K29" i="52"/>
  <c r="A30" i="52"/>
  <c r="B30" i="52"/>
  <c r="C30" i="52"/>
  <c r="D30" i="52"/>
  <c r="E30" i="52"/>
  <c r="F30" i="52"/>
  <c r="G30" i="52"/>
  <c r="H30" i="52"/>
  <c r="I30" i="52"/>
  <c r="J30" i="52"/>
  <c r="K30" i="52"/>
  <c r="A31" i="52"/>
  <c r="B31" i="52"/>
  <c r="C31" i="52"/>
  <c r="D31" i="52"/>
  <c r="E31" i="52"/>
  <c r="F31" i="52"/>
  <c r="G31" i="52"/>
  <c r="H31" i="52"/>
  <c r="I31" i="52"/>
  <c r="J31" i="52"/>
  <c r="K31" i="52"/>
  <c r="A32" i="52"/>
  <c r="B32" i="52"/>
  <c r="C32" i="52"/>
  <c r="D32" i="52"/>
  <c r="E32" i="52"/>
  <c r="F32" i="52"/>
  <c r="G32" i="52"/>
  <c r="H32" i="52"/>
  <c r="I32" i="52"/>
  <c r="J32" i="52"/>
  <c r="K32" i="52"/>
  <c r="A33" i="52"/>
  <c r="B33" i="52"/>
  <c r="C33" i="52"/>
  <c r="D33" i="52"/>
  <c r="E33" i="52"/>
  <c r="F33" i="52"/>
  <c r="G33" i="52"/>
  <c r="H33" i="52"/>
  <c r="I33" i="52"/>
  <c r="J33" i="52"/>
  <c r="K33" i="52"/>
  <c r="A34" i="52"/>
  <c r="B34" i="52"/>
  <c r="C34" i="52"/>
  <c r="D34" i="52"/>
  <c r="E34" i="52"/>
  <c r="F34" i="52"/>
  <c r="G34" i="52"/>
  <c r="H34" i="52"/>
  <c r="I34" i="52"/>
  <c r="J34" i="52"/>
  <c r="K34" i="52"/>
  <c r="A35" i="52"/>
  <c r="B35" i="52"/>
  <c r="C35" i="52"/>
  <c r="D35" i="52"/>
  <c r="E35" i="52"/>
  <c r="F35" i="52"/>
  <c r="G35" i="52"/>
  <c r="H35" i="52"/>
  <c r="I35" i="52"/>
  <c r="J35" i="52"/>
  <c r="K35" i="52"/>
  <c r="A36" i="52"/>
  <c r="B36" i="52"/>
  <c r="C36" i="52"/>
  <c r="D36" i="52"/>
  <c r="E36" i="52"/>
  <c r="F36" i="52"/>
  <c r="G36" i="52"/>
  <c r="H36" i="52"/>
  <c r="I36" i="52"/>
  <c r="J36" i="52"/>
  <c r="K36" i="52"/>
  <c r="A37" i="52"/>
  <c r="B37" i="52"/>
  <c r="C37" i="52"/>
  <c r="D37" i="52"/>
  <c r="E37" i="52"/>
  <c r="F37" i="52"/>
  <c r="G37" i="52"/>
  <c r="H37" i="52"/>
  <c r="I37" i="52"/>
  <c r="J37" i="52"/>
  <c r="K37" i="52"/>
  <c r="A38" i="52"/>
  <c r="B38" i="52"/>
  <c r="C38" i="52"/>
  <c r="D38" i="52"/>
  <c r="E38" i="52"/>
  <c r="F38" i="52"/>
  <c r="G38" i="52"/>
  <c r="H38" i="52"/>
  <c r="I38" i="52"/>
  <c r="J38" i="52"/>
  <c r="K38" i="52"/>
  <c r="A39" i="52"/>
  <c r="B39" i="52"/>
  <c r="C39" i="52"/>
  <c r="D39" i="52"/>
  <c r="E39" i="52"/>
  <c r="F39" i="52"/>
  <c r="G39" i="52"/>
  <c r="H39" i="52"/>
  <c r="I39" i="52"/>
  <c r="J39" i="52"/>
  <c r="K39" i="52"/>
  <c r="A40" i="52"/>
  <c r="B40" i="52"/>
  <c r="C40" i="52"/>
  <c r="D40" i="52"/>
  <c r="E40" i="52"/>
  <c r="F40" i="52"/>
  <c r="G40" i="52"/>
  <c r="H40" i="52"/>
  <c r="I40" i="52"/>
  <c r="J40" i="52"/>
  <c r="K40" i="52"/>
  <c r="A41" i="52"/>
  <c r="B41" i="52"/>
  <c r="C41" i="52"/>
  <c r="D41" i="52"/>
  <c r="E41" i="52"/>
  <c r="F41" i="52"/>
  <c r="G41" i="52"/>
  <c r="H41" i="52"/>
  <c r="I41" i="52"/>
  <c r="J41" i="52"/>
  <c r="K41" i="52"/>
  <c r="A42" i="52"/>
  <c r="B42" i="52"/>
  <c r="C42" i="52"/>
  <c r="D42" i="52"/>
  <c r="E42" i="52"/>
  <c r="F42" i="52"/>
  <c r="G42" i="52"/>
  <c r="H42" i="52"/>
  <c r="I42" i="52"/>
  <c r="J42" i="52"/>
  <c r="K42" i="52"/>
  <c r="A43" i="52"/>
  <c r="B43" i="52"/>
  <c r="C43" i="52"/>
  <c r="D43" i="52"/>
  <c r="E43" i="52"/>
  <c r="F43" i="52"/>
  <c r="G43" i="52"/>
  <c r="H43" i="52"/>
  <c r="I43" i="52"/>
  <c r="J43" i="52"/>
  <c r="K43" i="52"/>
  <c r="A44" i="52"/>
  <c r="B44" i="52"/>
  <c r="C44" i="52"/>
  <c r="D44" i="52"/>
  <c r="E44" i="52"/>
  <c r="F44" i="52"/>
  <c r="G44" i="52"/>
  <c r="H44" i="52"/>
  <c r="I44" i="52"/>
  <c r="J44" i="52"/>
  <c r="K44" i="52"/>
  <c r="A45" i="52"/>
  <c r="B45" i="52"/>
  <c r="C45" i="52"/>
  <c r="D45" i="52"/>
  <c r="E45" i="52"/>
  <c r="F45" i="52"/>
  <c r="G45" i="52"/>
  <c r="H45" i="52"/>
  <c r="I45" i="52"/>
  <c r="J45" i="52"/>
  <c r="K45" i="52"/>
  <c r="A46" i="52"/>
  <c r="B46" i="52"/>
  <c r="C46" i="52"/>
  <c r="D46" i="52"/>
  <c r="E46" i="52"/>
  <c r="F46" i="52"/>
  <c r="G46" i="52"/>
  <c r="H46" i="52"/>
  <c r="I46" i="52"/>
  <c r="J46" i="52"/>
  <c r="K46" i="52"/>
  <c r="A47" i="52"/>
  <c r="B47" i="52"/>
  <c r="C47" i="52"/>
  <c r="D47" i="52"/>
  <c r="E47" i="52"/>
  <c r="F47" i="52"/>
  <c r="G47" i="52"/>
  <c r="H47" i="52"/>
  <c r="I47" i="52"/>
  <c r="J47" i="52"/>
  <c r="K47" i="52"/>
  <c r="A48" i="52"/>
  <c r="B48" i="52"/>
  <c r="C48" i="52"/>
  <c r="D48" i="52"/>
  <c r="E48" i="52"/>
  <c r="F48" i="52"/>
  <c r="G48" i="52"/>
  <c r="H48" i="52"/>
  <c r="I48" i="52"/>
  <c r="J48" i="52"/>
  <c r="K48" i="52"/>
  <c r="A49" i="52"/>
  <c r="B49" i="52"/>
  <c r="C49" i="52"/>
  <c r="D49" i="52"/>
  <c r="E49" i="52"/>
  <c r="F49" i="52"/>
  <c r="G49" i="52"/>
  <c r="H49" i="52"/>
  <c r="I49" i="52"/>
  <c r="J49" i="52"/>
  <c r="K49" i="52"/>
  <c r="A50" i="52"/>
  <c r="B50" i="52"/>
  <c r="C50" i="52"/>
  <c r="D50" i="52"/>
  <c r="E50" i="52"/>
  <c r="F50" i="52"/>
  <c r="G50" i="52"/>
  <c r="H50" i="52"/>
  <c r="I50" i="52"/>
  <c r="J50" i="52"/>
  <c r="K50" i="52"/>
  <c r="A51" i="52"/>
  <c r="B51" i="52"/>
  <c r="C51" i="52"/>
  <c r="D51" i="52"/>
  <c r="E51" i="52"/>
  <c r="F51" i="52"/>
  <c r="G51" i="52"/>
  <c r="H51" i="52"/>
  <c r="I51" i="52"/>
  <c r="J51" i="52"/>
  <c r="K51" i="52"/>
  <c r="A52" i="52"/>
  <c r="B52" i="52"/>
  <c r="C52" i="52"/>
  <c r="D52" i="52"/>
  <c r="E52" i="52"/>
  <c r="F52" i="52"/>
  <c r="G52" i="52"/>
  <c r="H52" i="52"/>
  <c r="I52" i="52"/>
  <c r="J52" i="52"/>
  <c r="K52" i="52"/>
  <c r="A105" i="51"/>
  <c r="B105" i="51"/>
  <c r="C105" i="51"/>
  <c r="D105" i="51"/>
  <c r="E105" i="51"/>
  <c r="F105" i="51"/>
  <c r="G105" i="51"/>
  <c r="H105" i="51"/>
  <c r="I105" i="51"/>
  <c r="J105" i="51"/>
  <c r="K105" i="51"/>
  <c r="A106" i="51"/>
  <c r="B106" i="51"/>
  <c r="C106" i="51"/>
  <c r="D106" i="51"/>
  <c r="E106" i="51"/>
  <c r="F106" i="51"/>
  <c r="G106" i="51"/>
  <c r="H106" i="51"/>
  <c r="I106" i="51"/>
  <c r="J106" i="51"/>
  <c r="K106" i="51"/>
  <c r="A107" i="51"/>
  <c r="B107" i="51"/>
  <c r="C107" i="51"/>
  <c r="D107" i="51"/>
  <c r="E107" i="51"/>
  <c r="F107" i="51"/>
  <c r="G107" i="51"/>
  <c r="H107" i="51"/>
  <c r="I107" i="51"/>
  <c r="J107" i="51"/>
  <c r="K107" i="51"/>
  <c r="A108" i="51"/>
  <c r="B108" i="51"/>
  <c r="C108" i="51"/>
  <c r="D108" i="51"/>
  <c r="E108" i="51"/>
  <c r="F108" i="51"/>
  <c r="G108" i="51"/>
  <c r="H108" i="51"/>
  <c r="I108" i="51"/>
  <c r="J108" i="51"/>
  <c r="K108" i="51"/>
  <c r="A109" i="51"/>
  <c r="B109" i="51"/>
  <c r="C109" i="51"/>
  <c r="D109" i="51"/>
  <c r="E109" i="51"/>
  <c r="F109" i="51"/>
  <c r="G109" i="51"/>
  <c r="H109" i="51"/>
  <c r="I109" i="51"/>
  <c r="J109" i="51"/>
  <c r="K109" i="51"/>
  <c r="A110" i="51"/>
  <c r="B110" i="51"/>
  <c r="C110" i="51"/>
  <c r="D110" i="51"/>
  <c r="E110" i="51"/>
  <c r="F110" i="51"/>
  <c r="G110" i="51"/>
  <c r="H110" i="51"/>
  <c r="I110" i="51"/>
  <c r="J110" i="51"/>
  <c r="K110" i="51"/>
  <c r="A53" i="51"/>
  <c r="B53" i="51"/>
  <c r="C53" i="51"/>
  <c r="D53" i="51"/>
  <c r="E53" i="51"/>
  <c r="F53" i="51"/>
  <c r="G53" i="51"/>
  <c r="H53" i="51"/>
  <c r="I53" i="51"/>
  <c r="J53" i="51"/>
  <c r="K53" i="51"/>
  <c r="A54" i="51"/>
  <c r="B54" i="51"/>
  <c r="C54" i="51"/>
  <c r="D54" i="51"/>
  <c r="E54" i="51"/>
  <c r="F54" i="51"/>
  <c r="G54" i="51"/>
  <c r="H54" i="51"/>
  <c r="I54" i="51"/>
  <c r="J54" i="51"/>
  <c r="K54" i="51"/>
  <c r="A55" i="51"/>
  <c r="B55" i="51"/>
  <c r="C55" i="51"/>
  <c r="D55" i="51"/>
  <c r="E55" i="51"/>
  <c r="F55" i="51"/>
  <c r="G55" i="51"/>
  <c r="H55" i="51"/>
  <c r="I55" i="51"/>
  <c r="J55" i="51"/>
  <c r="K55" i="51"/>
  <c r="A56" i="51"/>
  <c r="B56" i="51"/>
  <c r="C56" i="51"/>
  <c r="D56" i="51"/>
  <c r="E56" i="51"/>
  <c r="F56" i="51"/>
  <c r="G56" i="51"/>
  <c r="H56" i="51"/>
  <c r="I56" i="51"/>
  <c r="J56" i="51"/>
  <c r="K56" i="51"/>
  <c r="A57" i="51"/>
  <c r="B57" i="51"/>
  <c r="C57" i="51"/>
  <c r="D57" i="51"/>
  <c r="E57" i="51"/>
  <c r="F57" i="51"/>
  <c r="G57" i="51"/>
  <c r="H57" i="51"/>
  <c r="I57" i="51"/>
  <c r="J57" i="51"/>
  <c r="K57" i="51"/>
  <c r="A58" i="51"/>
  <c r="B58" i="51"/>
  <c r="C58" i="51"/>
  <c r="D58" i="51"/>
  <c r="E58" i="51"/>
  <c r="F58" i="51"/>
  <c r="G58" i="51"/>
  <c r="H58" i="51"/>
  <c r="I58" i="51"/>
  <c r="J58" i="51"/>
  <c r="K58" i="51"/>
  <c r="A59" i="51"/>
  <c r="B59" i="51"/>
  <c r="C59" i="51"/>
  <c r="D59" i="51"/>
  <c r="E59" i="51"/>
  <c r="F59" i="51"/>
  <c r="G59" i="51"/>
  <c r="H59" i="51"/>
  <c r="I59" i="51"/>
  <c r="J59" i="51"/>
  <c r="K59" i="51"/>
  <c r="A60" i="51"/>
  <c r="B60" i="51"/>
  <c r="C60" i="51"/>
  <c r="D60" i="51"/>
  <c r="E60" i="51"/>
  <c r="F60" i="51"/>
  <c r="G60" i="51"/>
  <c r="H60" i="51"/>
  <c r="I60" i="51"/>
  <c r="J60" i="51"/>
  <c r="K60" i="51"/>
  <c r="A61" i="51"/>
  <c r="B61" i="51"/>
  <c r="C61" i="51"/>
  <c r="D61" i="51"/>
  <c r="E61" i="51"/>
  <c r="F61" i="51"/>
  <c r="G61" i="51"/>
  <c r="H61" i="51"/>
  <c r="I61" i="51"/>
  <c r="J61" i="51"/>
  <c r="K61" i="51"/>
  <c r="A62" i="51"/>
  <c r="B62" i="51"/>
  <c r="C62" i="51"/>
  <c r="D62" i="51"/>
  <c r="E62" i="51"/>
  <c r="F62" i="51"/>
  <c r="G62" i="51"/>
  <c r="H62" i="51"/>
  <c r="I62" i="51"/>
  <c r="J62" i="51"/>
  <c r="K62" i="51"/>
  <c r="A63" i="51"/>
  <c r="B63" i="51"/>
  <c r="C63" i="51"/>
  <c r="D63" i="51"/>
  <c r="E63" i="51"/>
  <c r="F63" i="51"/>
  <c r="G63" i="51"/>
  <c r="H63" i="51"/>
  <c r="I63" i="51"/>
  <c r="J63" i="51"/>
  <c r="K63" i="51"/>
  <c r="A64" i="51"/>
  <c r="B64" i="51"/>
  <c r="C64" i="51"/>
  <c r="D64" i="51"/>
  <c r="E64" i="51"/>
  <c r="F64" i="51"/>
  <c r="G64" i="51"/>
  <c r="H64" i="51"/>
  <c r="I64" i="51"/>
  <c r="J64" i="51"/>
  <c r="K64" i="51"/>
  <c r="A65" i="51"/>
  <c r="B65" i="51"/>
  <c r="C65" i="51"/>
  <c r="D65" i="51"/>
  <c r="E65" i="51"/>
  <c r="F65" i="51"/>
  <c r="G65" i="51"/>
  <c r="H65" i="51"/>
  <c r="I65" i="51"/>
  <c r="J65" i="51"/>
  <c r="K65" i="51"/>
  <c r="A66" i="51"/>
  <c r="B66" i="51"/>
  <c r="C66" i="51"/>
  <c r="D66" i="51"/>
  <c r="E66" i="51"/>
  <c r="F66" i="51"/>
  <c r="G66" i="51"/>
  <c r="H66" i="51"/>
  <c r="I66" i="51"/>
  <c r="J66" i="51"/>
  <c r="K66" i="51"/>
  <c r="A67" i="51"/>
  <c r="B67" i="51"/>
  <c r="C67" i="51"/>
  <c r="D67" i="51"/>
  <c r="E67" i="51"/>
  <c r="F67" i="51"/>
  <c r="G67" i="51"/>
  <c r="H67" i="51"/>
  <c r="I67" i="51"/>
  <c r="J67" i="51"/>
  <c r="K67" i="51"/>
  <c r="A68" i="51"/>
  <c r="B68" i="51"/>
  <c r="C68" i="51"/>
  <c r="D68" i="51"/>
  <c r="E68" i="51"/>
  <c r="F68" i="51"/>
  <c r="G68" i="51"/>
  <c r="H68" i="51"/>
  <c r="I68" i="51"/>
  <c r="J68" i="51"/>
  <c r="K68" i="51"/>
  <c r="A69" i="51"/>
  <c r="B69" i="51"/>
  <c r="C69" i="51"/>
  <c r="D69" i="51"/>
  <c r="E69" i="51"/>
  <c r="F69" i="51"/>
  <c r="G69" i="51"/>
  <c r="H69" i="51"/>
  <c r="I69" i="51"/>
  <c r="J69" i="51"/>
  <c r="K69" i="51"/>
  <c r="A70" i="51"/>
  <c r="B70" i="51"/>
  <c r="C70" i="51"/>
  <c r="D70" i="51"/>
  <c r="E70" i="51"/>
  <c r="F70" i="51"/>
  <c r="G70" i="51"/>
  <c r="H70" i="51"/>
  <c r="I70" i="51"/>
  <c r="J70" i="51"/>
  <c r="K70" i="51"/>
  <c r="A71" i="51"/>
  <c r="B71" i="51"/>
  <c r="C71" i="51"/>
  <c r="D71" i="51"/>
  <c r="E71" i="51"/>
  <c r="F71" i="51"/>
  <c r="G71" i="51"/>
  <c r="H71" i="51"/>
  <c r="I71" i="51"/>
  <c r="J71" i="51"/>
  <c r="K71" i="51"/>
  <c r="A72" i="51"/>
  <c r="B72" i="51"/>
  <c r="C72" i="51"/>
  <c r="D72" i="51"/>
  <c r="E72" i="51"/>
  <c r="F72" i="51"/>
  <c r="G72" i="51"/>
  <c r="H72" i="51"/>
  <c r="I72" i="51"/>
  <c r="J72" i="51"/>
  <c r="K72" i="51"/>
  <c r="A73" i="51"/>
  <c r="B73" i="51"/>
  <c r="C73" i="51"/>
  <c r="D73" i="51"/>
  <c r="E73" i="51"/>
  <c r="F73" i="51"/>
  <c r="G73" i="51"/>
  <c r="H73" i="51"/>
  <c r="I73" i="51"/>
  <c r="J73" i="51"/>
  <c r="K73" i="51"/>
  <c r="A74" i="51"/>
  <c r="B74" i="51"/>
  <c r="C74" i="51"/>
  <c r="D74" i="51"/>
  <c r="E74" i="51"/>
  <c r="F74" i="51"/>
  <c r="G74" i="51"/>
  <c r="H74" i="51"/>
  <c r="I74" i="51"/>
  <c r="J74" i="51"/>
  <c r="K74" i="51"/>
  <c r="A75" i="51"/>
  <c r="B75" i="51"/>
  <c r="C75" i="51"/>
  <c r="D75" i="51"/>
  <c r="E75" i="51"/>
  <c r="F75" i="51"/>
  <c r="G75" i="51"/>
  <c r="H75" i="51"/>
  <c r="I75" i="51"/>
  <c r="J75" i="51"/>
  <c r="K75" i="51"/>
  <c r="A76" i="51"/>
  <c r="B76" i="51"/>
  <c r="C76" i="51"/>
  <c r="D76" i="51"/>
  <c r="E76" i="51"/>
  <c r="F76" i="51"/>
  <c r="G76" i="51"/>
  <c r="H76" i="51"/>
  <c r="I76" i="51"/>
  <c r="J76" i="51"/>
  <c r="K76" i="51"/>
  <c r="A77" i="51"/>
  <c r="B77" i="51"/>
  <c r="C77" i="51"/>
  <c r="D77" i="51"/>
  <c r="E77" i="51"/>
  <c r="F77" i="51"/>
  <c r="G77" i="51"/>
  <c r="H77" i="51"/>
  <c r="I77" i="51"/>
  <c r="J77" i="51"/>
  <c r="K77" i="51"/>
  <c r="A78" i="51"/>
  <c r="B78" i="51"/>
  <c r="C78" i="51"/>
  <c r="D78" i="51"/>
  <c r="E78" i="51"/>
  <c r="F78" i="51"/>
  <c r="G78" i="51"/>
  <c r="H78" i="51"/>
  <c r="I78" i="51"/>
  <c r="J78" i="51"/>
  <c r="K78" i="51"/>
  <c r="A79" i="51"/>
  <c r="B79" i="51"/>
  <c r="C79" i="51"/>
  <c r="D79" i="51"/>
  <c r="E79" i="51"/>
  <c r="F79" i="51"/>
  <c r="G79" i="51"/>
  <c r="H79" i="51"/>
  <c r="I79" i="51"/>
  <c r="J79" i="51"/>
  <c r="K79" i="51"/>
  <c r="A80" i="51"/>
  <c r="B80" i="51"/>
  <c r="C80" i="51"/>
  <c r="D80" i="51"/>
  <c r="E80" i="51"/>
  <c r="F80" i="51"/>
  <c r="G80" i="51"/>
  <c r="H80" i="51"/>
  <c r="I80" i="51"/>
  <c r="J80" i="51"/>
  <c r="K80" i="51"/>
  <c r="A81" i="51"/>
  <c r="B81" i="51"/>
  <c r="C81" i="51"/>
  <c r="D81" i="51"/>
  <c r="E81" i="51"/>
  <c r="F81" i="51"/>
  <c r="G81" i="51"/>
  <c r="H81" i="51"/>
  <c r="I81" i="51"/>
  <c r="J81" i="51"/>
  <c r="K81" i="51"/>
  <c r="A82" i="51"/>
  <c r="B82" i="51"/>
  <c r="C82" i="51"/>
  <c r="D82" i="51"/>
  <c r="E82" i="51"/>
  <c r="F82" i="51"/>
  <c r="G82" i="51"/>
  <c r="H82" i="51"/>
  <c r="I82" i="51"/>
  <c r="J82" i="51"/>
  <c r="K82" i="51"/>
  <c r="A83" i="51"/>
  <c r="B83" i="51"/>
  <c r="C83" i="51"/>
  <c r="D83" i="51"/>
  <c r="E83" i="51"/>
  <c r="F83" i="51"/>
  <c r="G83" i="51"/>
  <c r="H83" i="51"/>
  <c r="I83" i="51"/>
  <c r="J83" i="51"/>
  <c r="K83" i="51"/>
  <c r="A84" i="51"/>
  <c r="B84" i="51"/>
  <c r="C84" i="51"/>
  <c r="D84" i="51"/>
  <c r="E84" i="51"/>
  <c r="F84" i="51"/>
  <c r="G84" i="51"/>
  <c r="H84" i="51"/>
  <c r="I84" i="51"/>
  <c r="J84" i="51"/>
  <c r="K84" i="51"/>
  <c r="A85" i="51"/>
  <c r="B85" i="51"/>
  <c r="C85" i="51"/>
  <c r="D85" i="51"/>
  <c r="E85" i="51"/>
  <c r="F85" i="51"/>
  <c r="G85" i="51"/>
  <c r="H85" i="51"/>
  <c r="I85" i="51"/>
  <c r="J85" i="51"/>
  <c r="K85" i="51"/>
  <c r="A86" i="51"/>
  <c r="B86" i="51"/>
  <c r="C86" i="51"/>
  <c r="D86" i="51"/>
  <c r="E86" i="51"/>
  <c r="F86" i="51"/>
  <c r="G86" i="51"/>
  <c r="H86" i="51"/>
  <c r="I86" i="51"/>
  <c r="J86" i="51"/>
  <c r="K86" i="51"/>
  <c r="A87" i="51"/>
  <c r="B87" i="51"/>
  <c r="C87" i="51"/>
  <c r="D87" i="51"/>
  <c r="E87" i="51"/>
  <c r="F87" i="51"/>
  <c r="G87" i="51"/>
  <c r="H87" i="51"/>
  <c r="I87" i="51"/>
  <c r="J87" i="51"/>
  <c r="K87" i="51"/>
  <c r="A88" i="51"/>
  <c r="B88" i="51"/>
  <c r="C88" i="51"/>
  <c r="D88" i="51"/>
  <c r="E88" i="51"/>
  <c r="F88" i="51"/>
  <c r="G88" i="51"/>
  <c r="H88" i="51"/>
  <c r="I88" i="51"/>
  <c r="J88" i="51"/>
  <c r="K88" i="51"/>
  <c r="A89" i="51"/>
  <c r="B89" i="51"/>
  <c r="C89" i="51"/>
  <c r="D89" i="51"/>
  <c r="E89" i="51"/>
  <c r="F89" i="51"/>
  <c r="G89" i="51"/>
  <c r="H89" i="51"/>
  <c r="I89" i="51"/>
  <c r="J89" i="51"/>
  <c r="K89" i="51"/>
  <c r="A90" i="51"/>
  <c r="B90" i="51"/>
  <c r="C90" i="51"/>
  <c r="D90" i="51"/>
  <c r="E90" i="51"/>
  <c r="F90" i="51"/>
  <c r="G90" i="51"/>
  <c r="H90" i="51"/>
  <c r="I90" i="51"/>
  <c r="J90" i="51"/>
  <c r="K90" i="51"/>
  <c r="A91" i="51"/>
  <c r="B91" i="51"/>
  <c r="C91" i="51"/>
  <c r="D91" i="51"/>
  <c r="E91" i="51"/>
  <c r="F91" i="51"/>
  <c r="G91" i="51"/>
  <c r="H91" i="51"/>
  <c r="I91" i="51"/>
  <c r="J91" i="51"/>
  <c r="K91" i="51"/>
  <c r="A92" i="51"/>
  <c r="B92" i="51"/>
  <c r="C92" i="51"/>
  <c r="D92" i="51"/>
  <c r="E92" i="51"/>
  <c r="F92" i="51"/>
  <c r="G92" i="51"/>
  <c r="H92" i="51"/>
  <c r="I92" i="51"/>
  <c r="J92" i="51"/>
  <c r="K92" i="51"/>
  <c r="A93" i="51"/>
  <c r="B93" i="51"/>
  <c r="C93" i="51"/>
  <c r="D93" i="51"/>
  <c r="E93" i="51"/>
  <c r="F93" i="51"/>
  <c r="G93" i="51"/>
  <c r="H93" i="51"/>
  <c r="I93" i="51"/>
  <c r="J93" i="51"/>
  <c r="K93" i="51"/>
  <c r="A94" i="51"/>
  <c r="B94" i="51"/>
  <c r="C94" i="51"/>
  <c r="D94" i="51"/>
  <c r="E94" i="51"/>
  <c r="F94" i="51"/>
  <c r="G94" i="51"/>
  <c r="H94" i="51"/>
  <c r="I94" i="51"/>
  <c r="J94" i="51"/>
  <c r="K94" i="51"/>
  <c r="A95" i="51"/>
  <c r="B95" i="51"/>
  <c r="C95" i="51"/>
  <c r="D95" i="51"/>
  <c r="E95" i="51"/>
  <c r="F95" i="51"/>
  <c r="G95" i="51"/>
  <c r="H95" i="51"/>
  <c r="I95" i="51"/>
  <c r="J95" i="51"/>
  <c r="K95" i="51"/>
  <c r="A96" i="51"/>
  <c r="B96" i="51"/>
  <c r="C96" i="51"/>
  <c r="D96" i="51"/>
  <c r="E96" i="51"/>
  <c r="F96" i="51"/>
  <c r="G96" i="51"/>
  <c r="H96" i="51"/>
  <c r="I96" i="51"/>
  <c r="J96" i="51"/>
  <c r="K96" i="51"/>
  <c r="A97" i="51"/>
  <c r="B97" i="51"/>
  <c r="C97" i="51"/>
  <c r="D97" i="51"/>
  <c r="E97" i="51"/>
  <c r="F97" i="51"/>
  <c r="G97" i="51"/>
  <c r="H97" i="51"/>
  <c r="I97" i="51"/>
  <c r="J97" i="51"/>
  <c r="K97" i="51"/>
  <c r="A98" i="51"/>
  <c r="B98" i="51"/>
  <c r="C98" i="51"/>
  <c r="D98" i="51"/>
  <c r="E98" i="51"/>
  <c r="F98" i="51"/>
  <c r="G98" i="51"/>
  <c r="H98" i="51"/>
  <c r="I98" i="51"/>
  <c r="J98" i="51"/>
  <c r="K98" i="51"/>
  <c r="A99" i="51"/>
  <c r="B99" i="51"/>
  <c r="C99" i="51"/>
  <c r="D99" i="51"/>
  <c r="E99" i="51"/>
  <c r="F99" i="51"/>
  <c r="G99" i="51"/>
  <c r="H99" i="51"/>
  <c r="I99" i="51"/>
  <c r="J99" i="51"/>
  <c r="K99" i="51"/>
  <c r="A100" i="51"/>
  <c r="B100" i="51"/>
  <c r="C100" i="51"/>
  <c r="D100" i="51"/>
  <c r="E100" i="51"/>
  <c r="F100" i="51"/>
  <c r="G100" i="51"/>
  <c r="H100" i="51"/>
  <c r="I100" i="51"/>
  <c r="J100" i="51"/>
  <c r="K100" i="51"/>
  <c r="A101" i="51"/>
  <c r="B101" i="51"/>
  <c r="C101" i="51"/>
  <c r="D101" i="51"/>
  <c r="E101" i="51"/>
  <c r="F101" i="51"/>
  <c r="G101" i="51"/>
  <c r="H101" i="51"/>
  <c r="I101" i="51"/>
  <c r="J101" i="51"/>
  <c r="K101" i="51"/>
  <c r="A102" i="51"/>
  <c r="B102" i="51"/>
  <c r="C102" i="51"/>
  <c r="D102" i="51"/>
  <c r="E102" i="51"/>
  <c r="F102" i="51"/>
  <c r="G102" i="51"/>
  <c r="H102" i="51"/>
  <c r="I102" i="51"/>
  <c r="J102" i="51"/>
  <c r="K102" i="51"/>
  <c r="A103" i="51"/>
  <c r="B103" i="51"/>
  <c r="C103" i="51"/>
  <c r="D103" i="51"/>
  <c r="E103" i="51"/>
  <c r="F103" i="51"/>
  <c r="G103" i="51"/>
  <c r="H103" i="51"/>
  <c r="I103" i="51"/>
  <c r="J103" i="51"/>
  <c r="K103" i="51"/>
  <c r="A104" i="51"/>
  <c r="B104" i="51"/>
  <c r="C104" i="51"/>
  <c r="D104" i="51"/>
  <c r="E104" i="51"/>
  <c r="F104" i="51"/>
  <c r="G104" i="51"/>
  <c r="H104" i="51"/>
  <c r="I104" i="51"/>
  <c r="J104" i="51"/>
  <c r="K104" i="51"/>
  <c r="B8" i="51"/>
  <c r="C8" i="51"/>
  <c r="D8" i="51"/>
  <c r="E8" i="51"/>
  <c r="F8" i="51"/>
  <c r="G8" i="51"/>
  <c r="H8" i="51"/>
  <c r="I8" i="51"/>
  <c r="J8" i="51"/>
  <c r="K8" i="51"/>
  <c r="A11" i="51"/>
  <c r="B11" i="51"/>
  <c r="C11" i="51"/>
  <c r="D11" i="51"/>
  <c r="E11" i="51"/>
  <c r="F11" i="51"/>
  <c r="G11" i="51"/>
  <c r="H11" i="51"/>
  <c r="I11" i="51"/>
  <c r="J11" i="51"/>
  <c r="K11" i="51"/>
  <c r="A12" i="51"/>
  <c r="B12" i="51"/>
  <c r="C12" i="51"/>
  <c r="D12" i="51"/>
  <c r="E12" i="51"/>
  <c r="F12" i="51"/>
  <c r="G12" i="51"/>
  <c r="H12" i="51"/>
  <c r="I12" i="51"/>
  <c r="J12" i="51"/>
  <c r="K12" i="51"/>
  <c r="A13" i="51"/>
  <c r="B13" i="51"/>
  <c r="C13" i="51"/>
  <c r="D13" i="51"/>
  <c r="E13" i="51"/>
  <c r="F13" i="51"/>
  <c r="G13" i="51"/>
  <c r="H13" i="51"/>
  <c r="I13" i="51"/>
  <c r="J13" i="51"/>
  <c r="K13" i="51"/>
  <c r="A14" i="51"/>
  <c r="B14" i="51"/>
  <c r="C14" i="51"/>
  <c r="D14" i="51"/>
  <c r="E14" i="51"/>
  <c r="F14" i="51"/>
  <c r="G14" i="51"/>
  <c r="H14" i="51"/>
  <c r="I14" i="51"/>
  <c r="J14" i="51"/>
  <c r="K14" i="51"/>
  <c r="A15" i="51"/>
  <c r="B15" i="51"/>
  <c r="C15" i="51"/>
  <c r="D15" i="51"/>
  <c r="E15" i="51"/>
  <c r="F15" i="51"/>
  <c r="G15" i="51"/>
  <c r="H15" i="51"/>
  <c r="I15" i="51"/>
  <c r="J15" i="51"/>
  <c r="K15" i="51"/>
  <c r="A16" i="51"/>
  <c r="B16" i="51"/>
  <c r="C16" i="51"/>
  <c r="D16" i="51"/>
  <c r="E16" i="51"/>
  <c r="F16" i="51"/>
  <c r="G16" i="51"/>
  <c r="H16" i="51"/>
  <c r="I16" i="51"/>
  <c r="J16" i="51"/>
  <c r="K16" i="51"/>
  <c r="A17" i="51"/>
  <c r="B17" i="51"/>
  <c r="C17" i="51"/>
  <c r="D17" i="51"/>
  <c r="E17" i="51"/>
  <c r="F17" i="51"/>
  <c r="G17" i="51"/>
  <c r="H17" i="51"/>
  <c r="I17" i="51"/>
  <c r="J17" i="51"/>
  <c r="K17" i="51"/>
  <c r="A18" i="51"/>
  <c r="B18" i="51"/>
  <c r="C18" i="51"/>
  <c r="D18" i="51"/>
  <c r="E18" i="51"/>
  <c r="F18" i="51"/>
  <c r="G18" i="51"/>
  <c r="H18" i="51"/>
  <c r="I18" i="51"/>
  <c r="J18" i="51"/>
  <c r="K18" i="51"/>
  <c r="A19" i="51"/>
  <c r="B19" i="51"/>
  <c r="C19" i="51"/>
  <c r="D19" i="51"/>
  <c r="E19" i="51"/>
  <c r="F19" i="51"/>
  <c r="G19" i="51"/>
  <c r="H19" i="51"/>
  <c r="I19" i="51"/>
  <c r="J19" i="51"/>
  <c r="K19" i="51"/>
  <c r="A20" i="51"/>
  <c r="B20" i="51"/>
  <c r="C20" i="51"/>
  <c r="D20" i="51"/>
  <c r="E20" i="51"/>
  <c r="F20" i="51"/>
  <c r="G20" i="51"/>
  <c r="H20" i="51"/>
  <c r="I20" i="51"/>
  <c r="J20" i="51"/>
  <c r="K20" i="51"/>
  <c r="A21" i="51"/>
  <c r="B21" i="51"/>
  <c r="C21" i="51"/>
  <c r="D21" i="51"/>
  <c r="E21" i="51"/>
  <c r="F21" i="51"/>
  <c r="G21" i="51"/>
  <c r="H21" i="51"/>
  <c r="I21" i="51"/>
  <c r="J21" i="51"/>
  <c r="K21" i="51"/>
  <c r="A22" i="51"/>
  <c r="B22" i="51"/>
  <c r="C22" i="51"/>
  <c r="D22" i="51"/>
  <c r="E22" i="51"/>
  <c r="F22" i="51"/>
  <c r="G22" i="51"/>
  <c r="H22" i="51"/>
  <c r="I22" i="51"/>
  <c r="J22" i="51"/>
  <c r="K22" i="51"/>
  <c r="A23" i="51"/>
  <c r="B23" i="51"/>
  <c r="C23" i="51"/>
  <c r="D23" i="51"/>
  <c r="E23" i="51"/>
  <c r="F23" i="51"/>
  <c r="G23" i="51"/>
  <c r="H23" i="51"/>
  <c r="I23" i="51"/>
  <c r="J23" i="51"/>
  <c r="K23" i="51"/>
  <c r="A24" i="51"/>
  <c r="B24" i="51"/>
  <c r="C24" i="51"/>
  <c r="D24" i="51"/>
  <c r="E24" i="51"/>
  <c r="F24" i="51"/>
  <c r="G24" i="51"/>
  <c r="H24" i="51"/>
  <c r="I24" i="51"/>
  <c r="J24" i="51"/>
  <c r="K24" i="51"/>
  <c r="A25" i="51"/>
  <c r="B25" i="51"/>
  <c r="C25" i="51"/>
  <c r="D25" i="51"/>
  <c r="E25" i="51"/>
  <c r="F25" i="51"/>
  <c r="G25" i="51"/>
  <c r="H25" i="51"/>
  <c r="I25" i="51"/>
  <c r="J25" i="51"/>
  <c r="K25" i="51"/>
  <c r="A26" i="51"/>
  <c r="B26" i="51"/>
  <c r="C26" i="51"/>
  <c r="D26" i="51"/>
  <c r="E26" i="51"/>
  <c r="F26" i="51"/>
  <c r="G26" i="51"/>
  <c r="H26" i="51"/>
  <c r="I26" i="51"/>
  <c r="J26" i="51"/>
  <c r="K26" i="51"/>
  <c r="A27" i="51"/>
  <c r="B27" i="51"/>
  <c r="C27" i="51"/>
  <c r="D27" i="51"/>
  <c r="E27" i="51"/>
  <c r="F27" i="51"/>
  <c r="G27" i="51"/>
  <c r="H27" i="51"/>
  <c r="I27" i="51"/>
  <c r="J27" i="51"/>
  <c r="K27" i="51"/>
  <c r="A28" i="51"/>
  <c r="B28" i="51"/>
  <c r="C28" i="51"/>
  <c r="D28" i="51"/>
  <c r="E28" i="51"/>
  <c r="F28" i="51"/>
  <c r="G28" i="51"/>
  <c r="H28" i="51"/>
  <c r="I28" i="51"/>
  <c r="J28" i="51"/>
  <c r="K28" i="51"/>
  <c r="A29" i="51"/>
  <c r="B29" i="51"/>
  <c r="C29" i="51"/>
  <c r="D29" i="51"/>
  <c r="E29" i="51"/>
  <c r="F29" i="51"/>
  <c r="G29" i="51"/>
  <c r="H29" i="51"/>
  <c r="I29" i="51"/>
  <c r="J29" i="51"/>
  <c r="K29" i="51"/>
  <c r="A30" i="51"/>
  <c r="B30" i="51"/>
  <c r="C30" i="51"/>
  <c r="D30" i="51"/>
  <c r="E30" i="51"/>
  <c r="F30" i="51"/>
  <c r="G30" i="51"/>
  <c r="H30" i="51"/>
  <c r="I30" i="51"/>
  <c r="J30" i="51"/>
  <c r="K30" i="51"/>
  <c r="A31" i="51"/>
  <c r="B31" i="51"/>
  <c r="C31" i="51"/>
  <c r="D31" i="51"/>
  <c r="E31" i="51"/>
  <c r="F31" i="51"/>
  <c r="G31" i="51"/>
  <c r="H31" i="51"/>
  <c r="I31" i="51"/>
  <c r="J31" i="51"/>
  <c r="K31" i="51"/>
  <c r="A32" i="51"/>
  <c r="B32" i="51"/>
  <c r="C32" i="51"/>
  <c r="D32" i="51"/>
  <c r="E32" i="51"/>
  <c r="F32" i="51"/>
  <c r="G32" i="51"/>
  <c r="H32" i="51"/>
  <c r="I32" i="51"/>
  <c r="J32" i="51"/>
  <c r="K32" i="51"/>
  <c r="A33" i="51"/>
  <c r="B33" i="51"/>
  <c r="C33" i="51"/>
  <c r="D33" i="51"/>
  <c r="E33" i="51"/>
  <c r="F33" i="51"/>
  <c r="G33" i="51"/>
  <c r="H33" i="51"/>
  <c r="I33" i="51"/>
  <c r="J33" i="51"/>
  <c r="K33" i="51"/>
  <c r="A34" i="51"/>
  <c r="B34" i="51"/>
  <c r="C34" i="51"/>
  <c r="D34" i="51"/>
  <c r="E34" i="51"/>
  <c r="F34" i="51"/>
  <c r="G34" i="51"/>
  <c r="H34" i="51"/>
  <c r="I34" i="51"/>
  <c r="J34" i="51"/>
  <c r="K34" i="51"/>
  <c r="A35" i="51"/>
  <c r="B35" i="51"/>
  <c r="C35" i="51"/>
  <c r="D35" i="51"/>
  <c r="E35" i="51"/>
  <c r="F35" i="51"/>
  <c r="G35" i="51"/>
  <c r="H35" i="51"/>
  <c r="I35" i="51"/>
  <c r="J35" i="51"/>
  <c r="K35" i="51"/>
  <c r="A36" i="51"/>
  <c r="B36" i="51"/>
  <c r="C36" i="51"/>
  <c r="D36" i="51"/>
  <c r="E36" i="51"/>
  <c r="F36" i="51"/>
  <c r="G36" i="51"/>
  <c r="H36" i="51"/>
  <c r="I36" i="51"/>
  <c r="J36" i="51"/>
  <c r="K36" i="51"/>
  <c r="A37" i="51"/>
  <c r="B37" i="51"/>
  <c r="C37" i="51"/>
  <c r="D37" i="51"/>
  <c r="E37" i="51"/>
  <c r="F37" i="51"/>
  <c r="G37" i="51"/>
  <c r="H37" i="51"/>
  <c r="I37" i="51"/>
  <c r="J37" i="51"/>
  <c r="K37" i="51"/>
  <c r="A38" i="51"/>
  <c r="B38" i="51"/>
  <c r="C38" i="51"/>
  <c r="D38" i="51"/>
  <c r="E38" i="51"/>
  <c r="F38" i="51"/>
  <c r="G38" i="51"/>
  <c r="H38" i="51"/>
  <c r="I38" i="51"/>
  <c r="J38" i="51"/>
  <c r="K38" i="51"/>
  <c r="A39" i="51"/>
  <c r="B39" i="51"/>
  <c r="C39" i="51"/>
  <c r="D39" i="51"/>
  <c r="E39" i="51"/>
  <c r="F39" i="51"/>
  <c r="G39" i="51"/>
  <c r="H39" i="51"/>
  <c r="I39" i="51"/>
  <c r="J39" i="51"/>
  <c r="K39" i="51"/>
  <c r="A40" i="51"/>
  <c r="B40" i="51"/>
  <c r="C40" i="51"/>
  <c r="D40" i="51"/>
  <c r="E40" i="51"/>
  <c r="F40" i="51"/>
  <c r="G40" i="51"/>
  <c r="H40" i="51"/>
  <c r="I40" i="51"/>
  <c r="J40" i="51"/>
  <c r="K40" i="51"/>
  <c r="A41" i="51"/>
  <c r="B41" i="51"/>
  <c r="C41" i="51"/>
  <c r="D41" i="51"/>
  <c r="E41" i="51"/>
  <c r="F41" i="51"/>
  <c r="G41" i="51"/>
  <c r="H41" i="51"/>
  <c r="I41" i="51"/>
  <c r="J41" i="51"/>
  <c r="K41" i="51"/>
  <c r="A42" i="51"/>
  <c r="B42" i="51"/>
  <c r="C42" i="51"/>
  <c r="D42" i="51"/>
  <c r="E42" i="51"/>
  <c r="F42" i="51"/>
  <c r="G42" i="51"/>
  <c r="H42" i="51"/>
  <c r="I42" i="51"/>
  <c r="J42" i="51"/>
  <c r="K42" i="51"/>
  <c r="A43" i="51"/>
  <c r="B43" i="51"/>
  <c r="C43" i="51"/>
  <c r="D43" i="51"/>
  <c r="E43" i="51"/>
  <c r="F43" i="51"/>
  <c r="G43" i="51"/>
  <c r="H43" i="51"/>
  <c r="I43" i="51"/>
  <c r="J43" i="51"/>
  <c r="K43" i="51"/>
  <c r="A44" i="51"/>
  <c r="B44" i="51"/>
  <c r="C44" i="51"/>
  <c r="D44" i="51"/>
  <c r="E44" i="51"/>
  <c r="F44" i="51"/>
  <c r="G44" i="51"/>
  <c r="H44" i="51"/>
  <c r="I44" i="51"/>
  <c r="J44" i="51"/>
  <c r="K44" i="51"/>
  <c r="A45" i="51"/>
  <c r="B45" i="51"/>
  <c r="C45" i="51"/>
  <c r="D45" i="51"/>
  <c r="E45" i="51"/>
  <c r="F45" i="51"/>
  <c r="G45" i="51"/>
  <c r="H45" i="51"/>
  <c r="I45" i="51"/>
  <c r="J45" i="51"/>
  <c r="K45" i="51"/>
  <c r="A46" i="51"/>
  <c r="B46" i="51"/>
  <c r="C46" i="51"/>
  <c r="D46" i="51"/>
  <c r="E46" i="51"/>
  <c r="F46" i="51"/>
  <c r="G46" i="51"/>
  <c r="H46" i="51"/>
  <c r="I46" i="51"/>
  <c r="J46" i="51"/>
  <c r="K46" i="51"/>
  <c r="A47" i="51"/>
  <c r="B47" i="51"/>
  <c r="C47" i="51"/>
  <c r="D47" i="51"/>
  <c r="E47" i="51"/>
  <c r="F47" i="51"/>
  <c r="G47" i="51"/>
  <c r="H47" i="51"/>
  <c r="I47" i="51"/>
  <c r="J47" i="51"/>
  <c r="K47" i="51"/>
  <c r="A48" i="51"/>
  <c r="B48" i="51"/>
  <c r="C48" i="51"/>
  <c r="D48" i="51"/>
  <c r="E48" i="51"/>
  <c r="F48" i="51"/>
  <c r="G48" i="51"/>
  <c r="H48" i="51"/>
  <c r="I48" i="51"/>
  <c r="J48" i="51"/>
  <c r="K48" i="51"/>
  <c r="A49" i="51"/>
  <c r="B49" i="51"/>
  <c r="C49" i="51"/>
  <c r="D49" i="51"/>
  <c r="E49" i="51"/>
  <c r="F49" i="51"/>
  <c r="G49" i="51"/>
  <c r="H49" i="51"/>
  <c r="I49" i="51"/>
  <c r="J49" i="51"/>
  <c r="K49" i="51"/>
  <c r="A50" i="51"/>
  <c r="B50" i="51"/>
  <c r="C50" i="51"/>
  <c r="D50" i="51"/>
  <c r="E50" i="51"/>
  <c r="F50" i="51"/>
  <c r="G50" i="51"/>
  <c r="H50" i="51"/>
  <c r="I50" i="51"/>
  <c r="J50" i="51"/>
  <c r="K50" i="51"/>
  <c r="A51" i="51"/>
  <c r="B51" i="51"/>
  <c r="C51" i="51"/>
  <c r="D51" i="51"/>
  <c r="E51" i="51"/>
  <c r="F51" i="51"/>
  <c r="G51" i="51"/>
  <c r="H51" i="51"/>
  <c r="I51" i="51"/>
  <c r="J51" i="51"/>
  <c r="K51" i="51"/>
  <c r="A52" i="51"/>
  <c r="B52" i="51"/>
  <c r="C52" i="51"/>
  <c r="D52" i="51"/>
  <c r="E52" i="51"/>
  <c r="F52" i="51"/>
  <c r="G52" i="51"/>
  <c r="H52" i="51"/>
  <c r="I52" i="51"/>
  <c r="J52" i="51"/>
  <c r="K52" i="51"/>
  <c r="A105" i="50"/>
  <c r="B105" i="50"/>
  <c r="C105" i="50"/>
  <c r="D105" i="50"/>
  <c r="E105" i="50"/>
  <c r="F105" i="50"/>
  <c r="G105" i="50"/>
  <c r="H105" i="50"/>
  <c r="I105" i="50"/>
  <c r="J105" i="50"/>
  <c r="K105" i="50"/>
  <c r="A106" i="50"/>
  <c r="B106" i="50"/>
  <c r="C106" i="50"/>
  <c r="D106" i="50"/>
  <c r="E106" i="50"/>
  <c r="F106" i="50"/>
  <c r="G106" i="50"/>
  <c r="H106" i="50"/>
  <c r="I106" i="50"/>
  <c r="J106" i="50"/>
  <c r="K106" i="50"/>
  <c r="A107" i="50"/>
  <c r="B107" i="50"/>
  <c r="C107" i="50"/>
  <c r="D107" i="50"/>
  <c r="E107" i="50"/>
  <c r="F107" i="50"/>
  <c r="G107" i="50"/>
  <c r="H107" i="50"/>
  <c r="I107" i="50"/>
  <c r="J107" i="50"/>
  <c r="K107" i="50"/>
  <c r="A108" i="50"/>
  <c r="B108" i="50"/>
  <c r="C108" i="50"/>
  <c r="D108" i="50"/>
  <c r="E108" i="50"/>
  <c r="F108" i="50"/>
  <c r="G108" i="50"/>
  <c r="H108" i="50"/>
  <c r="I108" i="50"/>
  <c r="J108" i="50"/>
  <c r="K108" i="50"/>
  <c r="A109" i="50"/>
  <c r="B109" i="50"/>
  <c r="C109" i="50"/>
  <c r="D109" i="50"/>
  <c r="E109" i="50"/>
  <c r="F109" i="50"/>
  <c r="G109" i="50"/>
  <c r="H109" i="50"/>
  <c r="I109" i="50"/>
  <c r="J109" i="50"/>
  <c r="K109" i="50"/>
  <c r="A110" i="50"/>
  <c r="B110" i="50"/>
  <c r="C110" i="50"/>
  <c r="D110" i="50"/>
  <c r="E110" i="50"/>
  <c r="F110" i="50"/>
  <c r="G110" i="50"/>
  <c r="H110" i="50"/>
  <c r="I110" i="50"/>
  <c r="J110" i="50"/>
  <c r="K110" i="50"/>
  <c r="A53" i="50"/>
  <c r="B53" i="50"/>
  <c r="C53" i="50"/>
  <c r="D53" i="50"/>
  <c r="E53" i="50"/>
  <c r="F53" i="50"/>
  <c r="G53" i="50"/>
  <c r="H53" i="50"/>
  <c r="I53" i="50"/>
  <c r="J53" i="50"/>
  <c r="K53" i="50"/>
  <c r="A54" i="50"/>
  <c r="B54" i="50"/>
  <c r="C54" i="50"/>
  <c r="D54" i="50"/>
  <c r="E54" i="50"/>
  <c r="F54" i="50"/>
  <c r="G54" i="50"/>
  <c r="H54" i="50"/>
  <c r="I54" i="50"/>
  <c r="J54" i="50"/>
  <c r="K54" i="50"/>
  <c r="A55" i="50"/>
  <c r="B55" i="50"/>
  <c r="C55" i="50"/>
  <c r="D55" i="50"/>
  <c r="E55" i="50"/>
  <c r="F55" i="50"/>
  <c r="G55" i="50"/>
  <c r="H55" i="50"/>
  <c r="I55" i="50"/>
  <c r="J55" i="50"/>
  <c r="K55" i="50"/>
  <c r="A56" i="50"/>
  <c r="B56" i="50"/>
  <c r="C56" i="50"/>
  <c r="D56" i="50"/>
  <c r="E56" i="50"/>
  <c r="F56" i="50"/>
  <c r="G56" i="50"/>
  <c r="H56" i="50"/>
  <c r="I56" i="50"/>
  <c r="J56" i="50"/>
  <c r="K56" i="50"/>
  <c r="A57" i="50"/>
  <c r="B57" i="50"/>
  <c r="C57" i="50"/>
  <c r="D57" i="50"/>
  <c r="E57" i="50"/>
  <c r="F57" i="50"/>
  <c r="G57" i="50"/>
  <c r="H57" i="50"/>
  <c r="I57" i="50"/>
  <c r="J57" i="50"/>
  <c r="K57" i="50"/>
  <c r="A58" i="50"/>
  <c r="B58" i="50"/>
  <c r="C58" i="50"/>
  <c r="D58" i="50"/>
  <c r="E58" i="50"/>
  <c r="F58" i="50"/>
  <c r="G58" i="50"/>
  <c r="H58" i="50"/>
  <c r="I58" i="50"/>
  <c r="J58" i="50"/>
  <c r="K58" i="50"/>
  <c r="A59" i="50"/>
  <c r="B59" i="50"/>
  <c r="C59" i="50"/>
  <c r="D59" i="50"/>
  <c r="E59" i="50"/>
  <c r="F59" i="50"/>
  <c r="G59" i="50"/>
  <c r="H59" i="50"/>
  <c r="I59" i="50"/>
  <c r="J59" i="50"/>
  <c r="K59" i="50"/>
  <c r="A60" i="50"/>
  <c r="B60" i="50"/>
  <c r="C60" i="50"/>
  <c r="D60" i="50"/>
  <c r="E60" i="50"/>
  <c r="F60" i="50"/>
  <c r="G60" i="50"/>
  <c r="H60" i="50"/>
  <c r="I60" i="50"/>
  <c r="J60" i="50"/>
  <c r="K60" i="50"/>
  <c r="A61" i="50"/>
  <c r="B61" i="50"/>
  <c r="C61" i="50"/>
  <c r="D61" i="50"/>
  <c r="E61" i="50"/>
  <c r="F61" i="50"/>
  <c r="G61" i="50"/>
  <c r="H61" i="50"/>
  <c r="I61" i="50"/>
  <c r="J61" i="50"/>
  <c r="K61" i="50"/>
  <c r="A62" i="50"/>
  <c r="B62" i="50"/>
  <c r="C62" i="50"/>
  <c r="D62" i="50"/>
  <c r="E62" i="50"/>
  <c r="F62" i="50"/>
  <c r="G62" i="50"/>
  <c r="H62" i="50"/>
  <c r="I62" i="50"/>
  <c r="J62" i="50"/>
  <c r="K62" i="50"/>
  <c r="A63" i="50"/>
  <c r="B63" i="50"/>
  <c r="C63" i="50"/>
  <c r="D63" i="50"/>
  <c r="E63" i="50"/>
  <c r="F63" i="50"/>
  <c r="G63" i="50"/>
  <c r="H63" i="50"/>
  <c r="I63" i="50"/>
  <c r="J63" i="50"/>
  <c r="K63" i="50"/>
  <c r="A64" i="50"/>
  <c r="B64" i="50"/>
  <c r="C64" i="50"/>
  <c r="D64" i="50"/>
  <c r="E64" i="50"/>
  <c r="F64" i="50"/>
  <c r="G64" i="50"/>
  <c r="H64" i="50"/>
  <c r="I64" i="50"/>
  <c r="J64" i="50"/>
  <c r="K64" i="50"/>
  <c r="A65" i="50"/>
  <c r="B65" i="50"/>
  <c r="C65" i="50"/>
  <c r="D65" i="50"/>
  <c r="E65" i="50"/>
  <c r="F65" i="50"/>
  <c r="G65" i="50"/>
  <c r="H65" i="50"/>
  <c r="I65" i="50"/>
  <c r="J65" i="50"/>
  <c r="K65" i="50"/>
  <c r="A66" i="50"/>
  <c r="B66" i="50"/>
  <c r="C66" i="50"/>
  <c r="D66" i="50"/>
  <c r="E66" i="50"/>
  <c r="F66" i="50"/>
  <c r="G66" i="50"/>
  <c r="H66" i="50"/>
  <c r="I66" i="50"/>
  <c r="J66" i="50"/>
  <c r="K66" i="50"/>
  <c r="A67" i="50"/>
  <c r="B67" i="50"/>
  <c r="C67" i="50"/>
  <c r="D67" i="50"/>
  <c r="E67" i="50"/>
  <c r="F67" i="50"/>
  <c r="G67" i="50"/>
  <c r="H67" i="50"/>
  <c r="I67" i="50"/>
  <c r="J67" i="50"/>
  <c r="K67" i="50"/>
  <c r="A68" i="50"/>
  <c r="B68" i="50"/>
  <c r="C68" i="50"/>
  <c r="D68" i="50"/>
  <c r="E68" i="50"/>
  <c r="F68" i="50"/>
  <c r="G68" i="50"/>
  <c r="H68" i="50"/>
  <c r="I68" i="50"/>
  <c r="J68" i="50"/>
  <c r="K68" i="50"/>
  <c r="A69" i="50"/>
  <c r="B69" i="50"/>
  <c r="C69" i="50"/>
  <c r="D69" i="50"/>
  <c r="E69" i="50"/>
  <c r="F69" i="50"/>
  <c r="G69" i="50"/>
  <c r="H69" i="50"/>
  <c r="I69" i="50"/>
  <c r="J69" i="50"/>
  <c r="K69" i="50"/>
  <c r="A70" i="50"/>
  <c r="B70" i="50"/>
  <c r="C70" i="50"/>
  <c r="D70" i="50"/>
  <c r="E70" i="50"/>
  <c r="F70" i="50"/>
  <c r="G70" i="50"/>
  <c r="H70" i="50"/>
  <c r="I70" i="50"/>
  <c r="J70" i="50"/>
  <c r="K70" i="50"/>
  <c r="A71" i="50"/>
  <c r="B71" i="50"/>
  <c r="C71" i="50"/>
  <c r="D71" i="50"/>
  <c r="E71" i="50"/>
  <c r="F71" i="50"/>
  <c r="G71" i="50"/>
  <c r="H71" i="50"/>
  <c r="I71" i="50"/>
  <c r="J71" i="50"/>
  <c r="K71" i="50"/>
  <c r="A72" i="50"/>
  <c r="B72" i="50"/>
  <c r="C72" i="50"/>
  <c r="D72" i="50"/>
  <c r="E72" i="50"/>
  <c r="F72" i="50"/>
  <c r="G72" i="50"/>
  <c r="H72" i="50"/>
  <c r="I72" i="50"/>
  <c r="J72" i="50"/>
  <c r="K72" i="50"/>
  <c r="A73" i="50"/>
  <c r="B73" i="50"/>
  <c r="C73" i="50"/>
  <c r="D73" i="50"/>
  <c r="E73" i="50"/>
  <c r="F73" i="50"/>
  <c r="G73" i="50"/>
  <c r="H73" i="50"/>
  <c r="I73" i="50"/>
  <c r="J73" i="50"/>
  <c r="K73" i="50"/>
  <c r="A74" i="50"/>
  <c r="B74" i="50"/>
  <c r="C74" i="50"/>
  <c r="D74" i="50"/>
  <c r="E74" i="50"/>
  <c r="F74" i="50"/>
  <c r="G74" i="50"/>
  <c r="H74" i="50"/>
  <c r="I74" i="50"/>
  <c r="J74" i="50"/>
  <c r="K74" i="50"/>
  <c r="A75" i="50"/>
  <c r="B75" i="50"/>
  <c r="C75" i="50"/>
  <c r="D75" i="50"/>
  <c r="E75" i="50"/>
  <c r="F75" i="50"/>
  <c r="G75" i="50"/>
  <c r="H75" i="50"/>
  <c r="I75" i="50"/>
  <c r="J75" i="50"/>
  <c r="K75" i="50"/>
  <c r="A76" i="50"/>
  <c r="B76" i="50"/>
  <c r="C76" i="50"/>
  <c r="D76" i="50"/>
  <c r="E76" i="50"/>
  <c r="F76" i="50"/>
  <c r="G76" i="50"/>
  <c r="H76" i="50"/>
  <c r="I76" i="50"/>
  <c r="J76" i="50"/>
  <c r="K76" i="50"/>
  <c r="A77" i="50"/>
  <c r="B77" i="50"/>
  <c r="C77" i="50"/>
  <c r="D77" i="50"/>
  <c r="E77" i="50"/>
  <c r="F77" i="50"/>
  <c r="G77" i="50"/>
  <c r="H77" i="50"/>
  <c r="I77" i="50"/>
  <c r="J77" i="50"/>
  <c r="K77" i="50"/>
  <c r="A78" i="50"/>
  <c r="B78" i="50"/>
  <c r="C78" i="50"/>
  <c r="D78" i="50"/>
  <c r="E78" i="50"/>
  <c r="F78" i="50"/>
  <c r="G78" i="50"/>
  <c r="H78" i="50"/>
  <c r="I78" i="50"/>
  <c r="J78" i="50"/>
  <c r="K78" i="50"/>
  <c r="A79" i="50"/>
  <c r="B79" i="50"/>
  <c r="C79" i="50"/>
  <c r="D79" i="50"/>
  <c r="E79" i="50"/>
  <c r="F79" i="50"/>
  <c r="G79" i="50"/>
  <c r="H79" i="50"/>
  <c r="I79" i="50"/>
  <c r="J79" i="50"/>
  <c r="K79" i="50"/>
  <c r="A80" i="50"/>
  <c r="B80" i="50"/>
  <c r="C80" i="50"/>
  <c r="D80" i="50"/>
  <c r="E80" i="50"/>
  <c r="F80" i="50"/>
  <c r="G80" i="50"/>
  <c r="H80" i="50"/>
  <c r="I80" i="50"/>
  <c r="J80" i="50"/>
  <c r="K80" i="50"/>
  <c r="A81" i="50"/>
  <c r="B81" i="50"/>
  <c r="C81" i="50"/>
  <c r="D81" i="50"/>
  <c r="E81" i="50"/>
  <c r="F81" i="50"/>
  <c r="G81" i="50"/>
  <c r="H81" i="50"/>
  <c r="I81" i="50"/>
  <c r="J81" i="50"/>
  <c r="K81" i="50"/>
  <c r="A82" i="50"/>
  <c r="B82" i="50"/>
  <c r="C82" i="50"/>
  <c r="D82" i="50"/>
  <c r="E82" i="50"/>
  <c r="F82" i="50"/>
  <c r="G82" i="50"/>
  <c r="H82" i="50"/>
  <c r="I82" i="50"/>
  <c r="J82" i="50"/>
  <c r="K82" i="50"/>
  <c r="A83" i="50"/>
  <c r="B83" i="50"/>
  <c r="C83" i="50"/>
  <c r="D83" i="50"/>
  <c r="E83" i="50"/>
  <c r="F83" i="50"/>
  <c r="G83" i="50"/>
  <c r="H83" i="50"/>
  <c r="I83" i="50"/>
  <c r="J83" i="50"/>
  <c r="K83" i="50"/>
  <c r="A84" i="50"/>
  <c r="B84" i="50"/>
  <c r="C84" i="50"/>
  <c r="D84" i="50"/>
  <c r="E84" i="50"/>
  <c r="F84" i="50"/>
  <c r="G84" i="50"/>
  <c r="H84" i="50"/>
  <c r="I84" i="50"/>
  <c r="J84" i="50"/>
  <c r="K84" i="50"/>
  <c r="A85" i="50"/>
  <c r="B85" i="50"/>
  <c r="C85" i="50"/>
  <c r="D85" i="50"/>
  <c r="E85" i="50"/>
  <c r="F85" i="50"/>
  <c r="G85" i="50"/>
  <c r="H85" i="50"/>
  <c r="I85" i="50"/>
  <c r="J85" i="50"/>
  <c r="K85" i="50"/>
  <c r="A86" i="50"/>
  <c r="B86" i="50"/>
  <c r="C86" i="50"/>
  <c r="D86" i="50"/>
  <c r="E86" i="50"/>
  <c r="F86" i="50"/>
  <c r="G86" i="50"/>
  <c r="H86" i="50"/>
  <c r="I86" i="50"/>
  <c r="J86" i="50"/>
  <c r="K86" i="50"/>
  <c r="A87" i="50"/>
  <c r="B87" i="50"/>
  <c r="C87" i="50"/>
  <c r="D87" i="50"/>
  <c r="E87" i="50"/>
  <c r="F87" i="50"/>
  <c r="G87" i="50"/>
  <c r="H87" i="50"/>
  <c r="I87" i="50"/>
  <c r="J87" i="50"/>
  <c r="K87" i="50"/>
  <c r="A88" i="50"/>
  <c r="B88" i="50"/>
  <c r="C88" i="50"/>
  <c r="D88" i="50"/>
  <c r="E88" i="50"/>
  <c r="F88" i="50"/>
  <c r="G88" i="50"/>
  <c r="H88" i="50"/>
  <c r="I88" i="50"/>
  <c r="J88" i="50"/>
  <c r="K88" i="50"/>
  <c r="A89" i="50"/>
  <c r="B89" i="50"/>
  <c r="C89" i="50"/>
  <c r="D89" i="50"/>
  <c r="E89" i="50"/>
  <c r="F89" i="50"/>
  <c r="G89" i="50"/>
  <c r="H89" i="50"/>
  <c r="I89" i="50"/>
  <c r="J89" i="50"/>
  <c r="K89" i="50"/>
  <c r="A90" i="50"/>
  <c r="B90" i="50"/>
  <c r="C90" i="50"/>
  <c r="D90" i="50"/>
  <c r="E90" i="50"/>
  <c r="F90" i="50"/>
  <c r="G90" i="50"/>
  <c r="H90" i="50"/>
  <c r="I90" i="50"/>
  <c r="J90" i="50"/>
  <c r="K90" i="50"/>
  <c r="A91" i="50"/>
  <c r="B91" i="50"/>
  <c r="C91" i="50"/>
  <c r="D91" i="50"/>
  <c r="E91" i="50"/>
  <c r="F91" i="50"/>
  <c r="G91" i="50"/>
  <c r="H91" i="50"/>
  <c r="I91" i="50"/>
  <c r="J91" i="50"/>
  <c r="K91" i="50"/>
  <c r="A92" i="50"/>
  <c r="B92" i="50"/>
  <c r="C92" i="50"/>
  <c r="D92" i="50"/>
  <c r="E92" i="50"/>
  <c r="F92" i="50"/>
  <c r="G92" i="50"/>
  <c r="H92" i="50"/>
  <c r="I92" i="50"/>
  <c r="J92" i="50"/>
  <c r="K92" i="50"/>
  <c r="A93" i="50"/>
  <c r="B93" i="50"/>
  <c r="C93" i="50"/>
  <c r="D93" i="50"/>
  <c r="E93" i="50"/>
  <c r="F93" i="50"/>
  <c r="G93" i="50"/>
  <c r="H93" i="50"/>
  <c r="I93" i="50"/>
  <c r="J93" i="50"/>
  <c r="K93" i="50"/>
  <c r="A94" i="50"/>
  <c r="B94" i="50"/>
  <c r="C94" i="50"/>
  <c r="D94" i="50"/>
  <c r="E94" i="50"/>
  <c r="F94" i="50"/>
  <c r="G94" i="50"/>
  <c r="H94" i="50"/>
  <c r="I94" i="50"/>
  <c r="J94" i="50"/>
  <c r="K94" i="50"/>
  <c r="A95" i="50"/>
  <c r="B95" i="50"/>
  <c r="C95" i="50"/>
  <c r="D95" i="50"/>
  <c r="E95" i="50"/>
  <c r="F95" i="50"/>
  <c r="G95" i="50"/>
  <c r="H95" i="50"/>
  <c r="I95" i="50"/>
  <c r="J95" i="50"/>
  <c r="K95" i="50"/>
  <c r="A96" i="50"/>
  <c r="B96" i="50"/>
  <c r="C96" i="50"/>
  <c r="D96" i="50"/>
  <c r="E96" i="50"/>
  <c r="F96" i="50"/>
  <c r="G96" i="50"/>
  <c r="H96" i="50"/>
  <c r="I96" i="50"/>
  <c r="J96" i="50"/>
  <c r="K96" i="50"/>
  <c r="A97" i="50"/>
  <c r="B97" i="50"/>
  <c r="C97" i="50"/>
  <c r="D97" i="50"/>
  <c r="E97" i="50"/>
  <c r="F97" i="50"/>
  <c r="G97" i="50"/>
  <c r="H97" i="50"/>
  <c r="I97" i="50"/>
  <c r="J97" i="50"/>
  <c r="K97" i="50"/>
  <c r="A98" i="50"/>
  <c r="B98" i="50"/>
  <c r="C98" i="50"/>
  <c r="D98" i="50"/>
  <c r="E98" i="50"/>
  <c r="F98" i="50"/>
  <c r="G98" i="50"/>
  <c r="H98" i="50"/>
  <c r="I98" i="50"/>
  <c r="J98" i="50"/>
  <c r="K98" i="50"/>
  <c r="A99" i="50"/>
  <c r="B99" i="50"/>
  <c r="C99" i="50"/>
  <c r="D99" i="50"/>
  <c r="E99" i="50"/>
  <c r="F99" i="50"/>
  <c r="G99" i="50"/>
  <c r="H99" i="50"/>
  <c r="I99" i="50"/>
  <c r="J99" i="50"/>
  <c r="K99" i="50"/>
  <c r="A100" i="50"/>
  <c r="B100" i="50"/>
  <c r="C100" i="50"/>
  <c r="D100" i="50"/>
  <c r="E100" i="50"/>
  <c r="F100" i="50"/>
  <c r="G100" i="50"/>
  <c r="H100" i="50"/>
  <c r="I100" i="50"/>
  <c r="J100" i="50"/>
  <c r="K100" i="50"/>
  <c r="A101" i="50"/>
  <c r="B101" i="50"/>
  <c r="C101" i="50"/>
  <c r="D101" i="50"/>
  <c r="E101" i="50"/>
  <c r="F101" i="50"/>
  <c r="G101" i="50"/>
  <c r="H101" i="50"/>
  <c r="I101" i="50"/>
  <c r="J101" i="50"/>
  <c r="K101" i="50"/>
  <c r="A102" i="50"/>
  <c r="B102" i="50"/>
  <c r="C102" i="50"/>
  <c r="D102" i="50"/>
  <c r="E102" i="50"/>
  <c r="F102" i="50"/>
  <c r="G102" i="50"/>
  <c r="H102" i="50"/>
  <c r="I102" i="50"/>
  <c r="J102" i="50"/>
  <c r="K102" i="50"/>
  <c r="A103" i="50"/>
  <c r="B103" i="50"/>
  <c r="C103" i="50"/>
  <c r="D103" i="50"/>
  <c r="E103" i="50"/>
  <c r="F103" i="50"/>
  <c r="G103" i="50"/>
  <c r="H103" i="50"/>
  <c r="I103" i="50"/>
  <c r="J103" i="50"/>
  <c r="K103" i="50"/>
  <c r="A104" i="50"/>
  <c r="B104" i="50"/>
  <c r="C104" i="50"/>
  <c r="D104" i="50"/>
  <c r="E104" i="50"/>
  <c r="F104" i="50"/>
  <c r="G104" i="50"/>
  <c r="H104" i="50"/>
  <c r="I104" i="50"/>
  <c r="J104" i="50"/>
  <c r="K104" i="50"/>
  <c r="B8" i="50"/>
  <c r="C8" i="50"/>
  <c r="D8" i="50"/>
  <c r="E8" i="50"/>
  <c r="F8" i="50"/>
  <c r="G8" i="50"/>
  <c r="H8" i="50"/>
  <c r="I8" i="50"/>
  <c r="J8" i="50"/>
  <c r="K8" i="50"/>
  <c r="A11" i="50"/>
  <c r="B11" i="50"/>
  <c r="C11" i="50"/>
  <c r="D11" i="50"/>
  <c r="E11" i="50"/>
  <c r="F11" i="50"/>
  <c r="G11" i="50"/>
  <c r="H11" i="50"/>
  <c r="I11" i="50"/>
  <c r="J11" i="50"/>
  <c r="K11" i="50"/>
  <c r="A12" i="50"/>
  <c r="B12" i="50"/>
  <c r="C12" i="50"/>
  <c r="D12" i="50"/>
  <c r="E12" i="50"/>
  <c r="F12" i="50"/>
  <c r="G12" i="50"/>
  <c r="H12" i="50"/>
  <c r="I12" i="50"/>
  <c r="J12" i="50"/>
  <c r="K12" i="50"/>
  <c r="A13" i="50"/>
  <c r="B13" i="50"/>
  <c r="C13" i="50"/>
  <c r="D13" i="50"/>
  <c r="E13" i="50"/>
  <c r="F13" i="50"/>
  <c r="G13" i="50"/>
  <c r="H13" i="50"/>
  <c r="I13" i="50"/>
  <c r="J13" i="50"/>
  <c r="K13" i="50"/>
  <c r="A14" i="50"/>
  <c r="B14" i="50"/>
  <c r="C14" i="50"/>
  <c r="D14" i="50"/>
  <c r="E14" i="50"/>
  <c r="F14" i="50"/>
  <c r="G14" i="50"/>
  <c r="H14" i="50"/>
  <c r="I14" i="50"/>
  <c r="J14" i="50"/>
  <c r="K14" i="50"/>
  <c r="A15" i="50"/>
  <c r="B15" i="50"/>
  <c r="C15" i="50"/>
  <c r="D15" i="50"/>
  <c r="E15" i="50"/>
  <c r="F15" i="50"/>
  <c r="G15" i="50"/>
  <c r="H15" i="50"/>
  <c r="I15" i="50"/>
  <c r="J15" i="50"/>
  <c r="K15" i="50"/>
  <c r="A16" i="50"/>
  <c r="B16" i="50"/>
  <c r="C16" i="50"/>
  <c r="D16" i="50"/>
  <c r="E16" i="50"/>
  <c r="F16" i="50"/>
  <c r="G16" i="50"/>
  <c r="H16" i="50"/>
  <c r="I16" i="50"/>
  <c r="J16" i="50"/>
  <c r="K16" i="50"/>
  <c r="A17" i="50"/>
  <c r="B17" i="50"/>
  <c r="C17" i="50"/>
  <c r="D17" i="50"/>
  <c r="E17" i="50"/>
  <c r="F17" i="50"/>
  <c r="G17" i="50"/>
  <c r="H17" i="50"/>
  <c r="I17" i="50"/>
  <c r="J17" i="50"/>
  <c r="K17" i="50"/>
  <c r="A18" i="50"/>
  <c r="B18" i="50"/>
  <c r="C18" i="50"/>
  <c r="D18" i="50"/>
  <c r="E18" i="50"/>
  <c r="F18" i="50"/>
  <c r="G18" i="50"/>
  <c r="H18" i="50"/>
  <c r="I18" i="50"/>
  <c r="J18" i="50"/>
  <c r="K18" i="50"/>
  <c r="A19" i="50"/>
  <c r="B19" i="50"/>
  <c r="C19" i="50"/>
  <c r="D19" i="50"/>
  <c r="E19" i="50"/>
  <c r="F19" i="50"/>
  <c r="G19" i="50"/>
  <c r="H19" i="50"/>
  <c r="I19" i="50"/>
  <c r="J19" i="50"/>
  <c r="K19" i="50"/>
  <c r="A20" i="50"/>
  <c r="B20" i="50"/>
  <c r="C20" i="50"/>
  <c r="D20" i="50"/>
  <c r="E20" i="50"/>
  <c r="F20" i="50"/>
  <c r="G20" i="50"/>
  <c r="H20" i="50"/>
  <c r="I20" i="50"/>
  <c r="J20" i="50"/>
  <c r="K20" i="50"/>
  <c r="A21" i="50"/>
  <c r="B21" i="50"/>
  <c r="C21" i="50"/>
  <c r="D21" i="50"/>
  <c r="E21" i="50"/>
  <c r="F21" i="50"/>
  <c r="G21" i="50"/>
  <c r="H21" i="50"/>
  <c r="I21" i="50"/>
  <c r="J21" i="50"/>
  <c r="K21" i="50"/>
  <c r="A22" i="50"/>
  <c r="B22" i="50"/>
  <c r="C22" i="50"/>
  <c r="D22" i="50"/>
  <c r="E22" i="50"/>
  <c r="F22" i="50"/>
  <c r="G22" i="50"/>
  <c r="H22" i="50"/>
  <c r="I22" i="50"/>
  <c r="J22" i="50"/>
  <c r="K22" i="50"/>
  <c r="A23" i="50"/>
  <c r="B23" i="50"/>
  <c r="C23" i="50"/>
  <c r="D23" i="50"/>
  <c r="E23" i="50"/>
  <c r="F23" i="50"/>
  <c r="G23" i="50"/>
  <c r="H23" i="50"/>
  <c r="I23" i="50"/>
  <c r="J23" i="50"/>
  <c r="K23" i="50"/>
  <c r="A24" i="50"/>
  <c r="B24" i="50"/>
  <c r="C24" i="50"/>
  <c r="D24" i="50"/>
  <c r="E24" i="50"/>
  <c r="F24" i="50"/>
  <c r="G24" i="50"/>
  <c r="H24" i="50"/>
  <c r="I24" i="50"/>
  <c r="J24" i="50"/>
  <c r="K24" i="50"/>
  <c r="A25" i="50"/>
  <c r="B25" i="50"/>
  <c r="C25" i="50"/>
  <c r="D25" i="50"/>
  <c r="E25" i="50"/>
  <c r="F25" i="50"/>
  <c r="G25" i="50"/>
  <c r="H25" i="50"/>
  <c r="I25" i="50"/>
  <c r="J25" i="50"/>
  <c r="K25" i="50"/>
  <c r="A26" i="50"/>
  <c r="B26" i="50"/>
  <c r="C26" i="50"/>
  <c r="D26" i="50"/>
  <c r="E26" i="50"/>
  <c r="F26" i="50"/>
  <c r="G26" i="50"/>
  <c r="H26" i="50"/>
  <c r="I26" i="50"/>
  <c r="J26" i="50"/>
  <c r="K26" i="50"/>
  <c r="A27" i="50"/>
  <c r="B27" i="50"/>
  <c r="C27" i="50"/>
  <c r="D27" i="50"/>
  <c r="E27" i="50"/>
  <c r="F27" i="50"/>
  <c r="G27" i="50"/>
  <c r="H27" i="50"/>
  <c r="I27" i="50"/>
  <c r="J27" i="50"/>
  <c r="K27" i="50"/>
  <c r="A28" i="50"/>
  <c r="B28" i="50"/>
  <c r="C28" i="50"/>
  <c r="D28" i="50"/>
  <c r="E28" i="50"/>
  <c r="F28" i="50"/>
  <c r="G28" i="50"/>
  <c r="H28" i="50"/>
  <c r="I28" i="50"/>
  <c r="J28" i="50"/>
  <c r="K28" i="50"/>
  <c r="A29" i="50"/>
  <c r="B29" i="50"/>
  <c r="C29" i="50"/>
  <c r="D29" i="50"/>
  <c r="E29" i="50"/>
  <c r="F29" i="50"/>
  <c r="G29" i="50"/>
  <c r="H29" i="50"/>
  <c r="I29" i="50"/>
  <c r="J29" i="50"/>
  <c r="K29" i="50"/>
  <c r="A30" i="50"/>
  <c r="B30" i="50"/>
  <c r="C30" i="50"/>
  <c r="D30" i="50"/>
  <c r="E30" i="50"/>
  <c r="F30" i="50"/>
  <c r="G30" i="50"/>
  <c r="H30" i="50"/>
  <c r="I30" i="50"/>
  <c r="J30" i="50"/>
  <c r="K30" i="50"/>
  <c r="A31" i="50"/>
  <c r="B31" i="50"/>
  <c r="C31" i="50"/>
  <c r="D31" i="50"/>
  <c r="E31" i="50"/>
  <c r="F31" i="50"/>
  <c r="G31" i="50"/>
  <c r="H31" i="50"/>
  <c r="I31" i="50"/>
  <c r="J31" i="50"/>
  <c r="K31" i="50"/>
  <c r="A32" i="50"/>
  <c r="B32" i="50"/>
  <c r="C32" i="50"/>
  <c r="D32" i="50"/>
  <c r="E32" i="50"/>
  <c r="F32" i="50"/>
  <c r="G32" i="50"/>
  <c r="H32" i="50"/>
  <c r="I32" i="50"/>
  <c r="J32" i="50"/>
  <c r="K32" i="50"/>
  <c r="A33" i="50"/>
  <c r="B33" i="50"/>
  <c r="C33" i="50"/>
  <c r="D33" i="50"/>
  <c r="E33" i="50"/>
  <c r="F33" i="50"/>
  <c r="G33" i="50"/>
  <c r="H33" i="50"/>
  <c r="I33" i="50"/>
  <c r="J33" i="50"/>
  <c r="K33" i="50"/>
  <c r="A34" i="50"/>
  <c r="B34" i="50"/>
  <c r="C34" i="50"/>
  <c r="D34" i="50"/>
  <c r="E34" i="50"/>
  <c r="F34" i="50"/>
  <c r="G34" i="50"/>
  <c r="H34" i="50"/>
  <c r="I34" i="50"/>
  <c r="J34" i="50"/>
  <c r="K34" i="50"/>
  <c r="A35" i="50"/>
  <c r="B35" i="50"/>
  <c r="C35" i="50"/>
  <c r="D35" i="50"/>
  <c r="E35" i="50"/>
  <c r="F35" i="50"/>
  <c r="G35" i="50"/>
  <c r="H35" i="50"/>
  <c r="I35" i="50"/>
  <c r="J35" i="50"/>
  <c r="K35" i="50"/>
  <c r="A36" i="50"/>
  <c r="B36" i="50"/>
  <c r="C36" i="50"/>
  <c r="D36" i="50"/>
  <c r="E36" i="50"/>
  <c r="F36" i="50"/>
  <c r="G36" i="50"/>
  <c r="H36" i="50"/>
  <c r="I36" i="50"/>
  <c r="J36" i="50"/>
  <c r="K36" i="50"/>
  <c r="A37" i="50"/>
  <c r="B37" i="50"/>
  <c r="C37" i="50"/>
  <c r="D37" i="50"/>
  <c r="E37" i="50"/>
  <c r="F37" i="50"/>
  <c r="G37" i="50"/>
  <c r="H37" i="50"/>
  <c r="I37" i="50"/>
  <c r="J37" i="50"/>
  <c r="K37" i="50"/>
  <c r="A38" i="50"/>
  <c r="B38" i="50"/>
  <c r="C38" i="50"/>
  <c r="D38" i="50"/>
  <c r="E38" i="50"/>
  <c r="F38" i="50"/>
  <c r="G38" i="50"/>
  <c r="H38" i="50"/>
  <c r="I38" i="50"/>
  <c r="J38" i="50"/>
  <c r="K38" i="50"/>
  <c r="A39" i="50"/>
  <c r="B39" i="50"/>
  <c r="C39" i="50"/>
  <c r="D39" i="50"/>
  <c r="E39" i="50"/>
  <c r="F39" i="50"/>
  <c r="G39" i="50"/>
  <c r="H39" i="50"/>
  <c r="I39" i="50"/>
  <c r="J39" i="50"/>
  <c r="K39" i="50"/>
  <c r="A40" i="50"/>
  <c r="B40" i="50"/>
  <c r="C40" i="50"/>
  <c r="D40" i="50"/>
  <c r="E40" i="50"/>
  <c r="F40" i="50"/>
  <c r="G40" i="50"/>
  <c r="H40" i="50"/>
  <c r="I40" i="50"/>
  <c r="J40" i="50"/>
  <c r="K40" i="50"/>
  <c r="A41" i="50"/>
  <c r="B41" i="50"/>
  <c r="C41" i="50"/>
  <c r="D41" i="50"/>
  <c r="E41" i="50"/>
  <c r="F41" i="50"/>
  <c r="G41" i="50"/>
  <c r="H41" i="50"/>
  <c r="I41" i="50"/>
  <c r="J41" i="50"/>
  <c r="K41" i="50"/>
  <c r="A42" i="50"/>
  <c r="B42" i="50"/>
  <c r="C42" i="50"/>
  <c r="D42" i="50"/>
  <c r="E42" i="50"/>
  <c r="F42" i="50"/>
  <c r="G42" i="50"/>
  <c r="H42" i="50"/>
  <c r="I42" i="50"/>
  <c r="J42" i="50"/>
  <c r="K42" i="50"/>
  <c r="A43" i="50"/>
  <c r="B43" i="50"/>
  <c r="C43" i="50"/>
  <c r="D43" i="50"/>
  <c r="E43" i="50"/>
  <c r="F43" i="50"/>
  <c r="G43" i="50"/>
  <c r="H43" i="50"/>
  <c r="I43" i="50"/>
  <c r="J43" i="50"/>
  <c r="K43" i="50"/>
  <c r="A44" i="50"/>
  <c r="B44" i="50"/>
  <c r="C44" i="50"/>
  <c r="D44" i="50"/>
  <c r="E44" i="50"/>
  <c r="F44" i="50"/>
  <c r="G44" i="50"/>
  <c r="H44" i="50"/>
  <c r="I44" i="50"/>
  <c r="J44" i="50"/>
  <c r="K44" i="50"/>
  <c r="A45" i="50"/>
  <c r="B45" i="50"/>
  <c r="C45" i="50"/>
  <c r="D45" i="50"/>
  <c r="E45" i="50"/>
  <c r="F45" i="50"/>
  <c r="G45" i="50"/>
  <c r="H45" i="50"/>
  <c r="I45" i="50"/>
  <c r="J45" i="50"/>
  <c r="K45" i="50"/>
  <c r="A46" i="50"/>
  <c r="B46" i="50"/>
  <c r="C46" i="50"/>
  <c r="D46" i="50"/>
  <c r="E46" i="50"/>
  <c r="F46" i="50"/>
  <c r="G46" i="50"/>
  <c r="H46" i="50"/>
  <c r="I46" i="50"/>
  <c r="J46" i="50"/>
  <c r="K46" i="50"/>
  <c r="A47" i="50"/>
  <c r="B47" i="50"/>
  <c r="C47" i="50"/>
  <c r="D47" i="50"/>
  <c r="E47" i="50"/>
  <c r="F47" i="50"/>
  <c r="G47" i="50"/>
  <c r="H47" i="50"/>
  <c r="I47" i="50"/>
  <c r="J47" i="50"/>
  <c r="K47" i="50"/>
  <c r="A48" i="50"/>
  <c r="B48" i="50"/>
  <c r="C48" i="50"/>
  <c r="D48" i="50"/>
  <c r="E48" i="50"/>
  <c r="F48" i="50"/>
  <c r="G48" i="50"/>
  <c r="H48" i="50"/>
  <c r="I48" i="50"/>
  <c r="J48" i="50"/>
  <c r="K48" i="50"/>
  <c r="A49" i="50"/>
  <c r="B49" i="50"/>
  <c r="C49" i="50"/>
  <c r="D49" i="50"/>
  <c r="E49" i="50"/>
  <c r="F49" i="50"/>
  <c r="G49" i="50"/>
  <c r="H49" i="50"/>
  <c r="I49" i="50"/>
  <c r="J49" i="50"/>
  <c r="K49" i="50"/>
  <c r="A50" i="50"/>
  <c r="B50" i="50"/>
  <c r="C50" i="50"/>
  <c r="D50" i="50"/>
  <c r="E50" i="50"/>
  <c r="F50" i="50"/>
  <c r="G50" i="50"/>
  <c r="H50" i="50"/>
  <c r="I50" i="50"/>
  <c r="J50" i="50"/>
  <c r="K50" i="50"/>
  <c r="A51" i="50"/>
  <c r="B51" i="50"/>
  <c r="C51" i="50"/>
  <c r="D51" i="50"/>
  <c r="E51" i="50"/>
  <c r="F51" i="50"/>
  <c r="G51" i="50"/>
  <c r="H51" i="50"/>
  <c r="I51" i="50"/>
  <c r="J51" i="50"/>
  <c r="K51" i="50"/>
  <c r="A52" i="50"/>
  <c r="B52" i="50"/>
  <c r="C52" i="50"/>
  <c r="D52" i="50"/>
  <c r="E52" i="50"/>
  <c r="F52" i="50"/>
  <c r="G52" i="50"/>
  <c r="H52" i="50"/>
  <c r="I52" i="50"/>
  <c r="J52" i="50"/>
  <c r="K52" i="50"/>
  <c r="A105" i="49"/>
  <c r="B105" i="49"/>
  <c r="C105" i="49"/>
  <c r="D105" i="49"/>
  <c r="E105" i="49"/>
  <c r="F105" i="49"/>
  <c r="G105" i="49"/>
  <c r="H105" i="49"/>
  <c r="I105" i="49"/>
  <c r="J105" i="49"/>
  <c r="K105" i="49"/>
  <c r="A106" i="49"/>
  <c r="B106" i="49"/>
  <c r="C106" i="49"/>
  <c r="D106" i="49"/>
  <c r="E106" i="49"/>
  <c r="F106" i="49"/>
  <c r="G106" i="49"/>
  <c r="H106" i="49"/>
  <c r="I106" i="49"/>
  <c r="J106" i="49"/>
  <c r="K106" i="49"/>
  <c r="A107" i="49"/>
  <c r="B107" i="49"/>
  <c r="C107" i="49"/>
  <c r="D107" i="49"/>
  <c r="E107" i="49"/>
  <c r="F107" i="49"/>
  <c r="G107" i="49"/>
  <c r="H107" i="49"/>
  <c r="I107" i="49"/>
  <c r="J107" i="49"/>
  <c r="K107" i="49"/>
  <c r="A108" i="49"/>
  <c r="B108" i="49"/>
  <c r="C108" i="49"/>
  <c r="D108" i="49"/>
  <c r="E108" i="49"/>
  <c r="F108" i="49"/>
  <c r="G108" i="49"/>
  <c r="H108" i="49"/>
  <c r="I108" i="49"/>
  <c r="J108" i="49"/>
  <c r="K108" i="49"/>
  <c r="A109" i="49"/>
  <c r="B109" i="49"/>
  <c r="C109" i="49"/>
  <c r="D109" i="49"/>
  <c r="E109" i="49"/>
  <c r="F109" i="49"/>
  <c r="G109" i="49"/>
  <c r="H109" i="49"/>
  <c r="I109" i="49"/>
  <c r="J109" i="49"/>
  <c r="K109" i="49"/>
  <c r="A110" i="49"/>
  <c r="B110" i="49"/>
  <c r="C110" i="49"/>
  <c r="D110" i="49"/>
  <c r="E110" i="49"/>
  <c r="F110" i="49"/>
  <c r="G110" i="49"/>
  <c r="H110" i="49"/>
  <c r="I110" i="49"/>
  <c r="J110" i="49"/>
  <c r="K110" i="49"/>
  <c r="A53" i="49"/>
  <c r="B53" i="49"/>
  <c r="C53" i="49"/>
  <c r="D53" i="49"/>
  <c r="E53" i="49"/>
  <c r="F53" i="49"/>
  <c r="G53" i="49"/>
  <c r="H53" i="49"/>
  <c r="I53" i="49"/>
  <c r="J53" i="49"/>
  <c r="K53" i="49"/>
  <c r="A54" i="49"/>
  <c r="B54" i="49"/>
  <c r="C54" i="49"/>
  <c r="D54" i="49"/>
  <c r="E54" i="49"/>
  <c r="F54" i="49"/>
  <c r="G54" i="49"/>
  <c r="H54" i="49"/>
  <c r="I54" i="49"/>
  <c r="J54" i="49"/>
  <c r="K54" i="49"/>
  <c r="A55" i="49"/>
  <c r="B55" i="49"/>
  <c r="C55" i="49"/>
  <c r="D55" i="49"/>
  <c r="E55" i="49"/>
  <c r="F55" i="49"/>
  <c r="G55" i="49"/>
  <c r="H55" i="49"/>
  <c r="I55" i="49"/>
  <c r="J55" i="49"/>
  <c r="K55" i="49"/>
  <c r="A56" i="49"/>
  <c r="B56" i="49"/>
  <c r="C56" i="49"/>
  <c r="D56" i="49"/>
  <c r="E56" i="49"/>
  <c r="F56" i="49"/>
  <c r="G56" i="49"/>
  <c r="H56" i="49"/>
  <c r="I56" i="49"/>
  <c r="J56" i="49"/>
  <c r="K56" i="49"/>
  <c r="A57" i="49"/>
  <c r="B57" i="49"/>
  <c r="C57" i="49"/>
  <c r="D57" i="49"/>
  <c r="E57" i="49"/>
  <c r="F57" i="49"/>
  <c r="G57" i="49"/>
  <c r="H57" i="49"/>
  <c r="I57" i="49"/>
  <c r="J57" i="49"/>
  <c r="K57" i="49"/>
  <c r="A58" i="49"/>
  <c r="B58" i="49"/>
  <c r="C58" i="49"/>
  <c r="D58" i="49"/>
  <c r="E58" i="49"/>
  <c r="F58" i="49"/>
  <c r="G58" i="49"/>
  <c r="H58" i="49"/>
  <c r="I58" i="49"/>
  <c r="J58" i="49"/>
  <c r="K58" i="49"/>
  <c r="A59" i="49"/>
  <c r="B59" i="49"/>
  <c r="C59" i="49"/>
  <c r="D59" i="49"/>
  <c r="E59" i="49"/>
  <c r="F59" i="49"/>
  <c r="G59" i="49"/>
  <c r="H59" i="49"/>
  <c r="I59" i="49"/>
  <c r="J59" i="49"/>
  <c r="K59" i="49"/>
  <c r="A60" i="49"/>
  <c r="B60" i="49"/>
  <c r="C60" i="49"/>
  <c r="D60" i="49"/>
  <c r="E60" i="49"/>
  <c r="F60" i="49"/>
  <c r="G60" i="49"/>
  <c r="H60" i="49"/>
  <c r="I60" i="49"/>
  <c r="J60" i="49"/>
  <c r="K60" i="49"/>
  <c r="A61" i="49"/>
  <c r="B61" i="49"/>
  <c r="C61" i="49"/>
  <c r="D61" i="49"/>
  <c r="E61" i="49"/>
  <c r="F61" i="49"/>
  <c r="G61" i="49"/>
  <c r="H61" i="49"/>
  <c r="I61" i="49"/>
  <c r="J61" i="49"/>
  <c r="K61" i="49"/>
  <c r="A62" i="49"/>
  <c r="B62" i="49"/>
  <c r="C62" i="49"/>
  <c r="D62" i="49"/>
  <c r="E62" i="49"/>
  <c r="F62" i="49"/>
  <c r="G62" i="49"/>
  <c r="H62" i="49"/>
  <c r="I62" i="49"/>
  <c r="J62" i="49"/>
  <c r="K62" i="49"/>
  <c r="A63" i="49"/>
  <c r="B63" i="49"/>
  <c r="C63" i="49"/>
  <c r="D63" i="49"/>
  <c r="E63" i="49"/>
  <c r="F63" i="49"/>
  <c r="G63" i="49"/>
  <c r="H63" i="49"/>
  <c r="I63" i="49"/>
  <c r="J63" i="49"/>
  <c r="K63" i="49"/>
  <c r="A64" i="49"/>
  <c r="B64" i="49"/>
  <c r="C64" i="49"/>
  <c r="D64" i="49"/>
  <c r="E64" i="49"/>
  <c r="F64" i="49"/>
  <c r="G64" i="49"/>
  <c r="H64" i="49"/>
  <c r="I64" i="49"/>
  <c r="J64" i="49"/>
  <c r="K64" i="49"/>
  <c r="A65" i="49"/>
  <c r="B65" i="49"/>
  <c r="C65" i="49"/>
  <c r="D65" i="49"/>
  <c r="E65" i="49"/>
  <c r="F65" i="49"/>
  <c r="G65" i="49"/>
  <c r="H65" i="49"/>
  <c r="I65" i="49"/>
  <c r="J65" i="49"/>
  <c r="K65" i="49"/>
  <c r="A66" i="49"/>
  <c r="B66" i="49"/>
  <c r="C66" i="49"/>
  <c r="D66" i="49"/>
  <c r="E66" i="49"/>
  <c r="F66" i="49"/>
  <c r="G66" i="49"/>
  <c r="H66" i="49"/>
  <c r="I66" i="49"/>
  <c r="J66" i="49"/>
  <c r="K66" i="49"/>
  <c r="A67" i="49"/>
  <c r="B67" i="49"/>
  <c r="C67" i="49"/>
  <c r="D67" i="49"/>
  <c r="E67" i="49"/>
  <c r="F67" i="49"/>
  <c r="G67" i="49"/>
  <c r="H67" i="49"/>
  <c r="I67" i="49"/>
  <c r="J67" i="49"/>
  <c r="K67" i="49"/>
  <c r="A68" i="49"/>
  <c r="B68" i="49"/>
  <c r="C68" i="49"/>
  <c r="D68" i="49"/>
  <c r="E68" i="49"/>
  <c r="F68" i="49"/>
  <c r="G68" i="49"/>
  <c r="H68" i="49"/>
  <c r="I68" i="49"/>
  <c r="J68" i="49"/>
  <c r="K68" i="49"/>
  <c r="A69" i="49"/>
  <c r="B69" i="49"/>
  <c r="C69" i="49"/>
  <c r="D69" i="49"/>
  <c r="E69" i="49"/>
  <c r="F69" i="49"/>
  <c r="G69" i="49"/>
  <c r="H69" i="49"/>
  <c r="I69" i="49"/>
  <c r="J69" i="49"/>
  <c r="K69" i="49"/>
  <c r="A70" i="49"/>
  <c r="B70" i="49"/>
  <c r="C70" i="49"/>
  <c r="D70" i="49"/>
  <c r="E70" i="49"/>
  <c r="F70" i="49"/>
  <c r="G70" i="49"/>
  <c r="H70" i="49"/>
  <c r="I70" i="49"/>
  <c r="J70" i="49"/>
  <c r="K70" i="49"/>
  <c r="A71" i="49"/>
  <c r="B71" i="49"/>
  <c r="C71" i="49"/>
  <c r="D71" i="49"/>
  <c r="E71" i="49"/>
  <c r="F71" i="49"/>
  <c r="G71" i="49"/>
  <c r="H71" i="49"/>
  <c r="I71" i="49"/>
  <c r="J71" i="49"/>
  <c r="K71" i="49"/>
  <c r="A72" i="49"/>
  <c r="B72" i="49"/>
  <c r="C72" i="49"/>
  <c r="D72" i="49"/>
  <c r="E72" i="49"/>
  <c r="F72" i="49"/>
  <c r="G72" i="49"/>
  <c r="H72" i="49"/>
  <c r="I72" i="49"/>
  <c r="J72" i="49"/>
  <c r="K72" i="49"/>
  <c r="A73" i="49"/>
  <c r="B73" i="49"/>
  <c r="C73" i="49"/>
  <c r="D73" i="49"/>
  <c r="E73" i="49"/>
  <c r="F73" i="49"/>
  <c r="G73" i="49"/>
  <c r="H73" i="49"/>
  <c r="I73" i="49"/>
  <c r="J73" i="49"/>
  <c r="K73" i="49"/>
  <c r="A74" i="49"/>
  <c r="B74" i="49"/>
  <c r="C74" i="49"/>
  <c r="D74" i="49"/>
  <c r="E74" i="49"/>
  <c r="F74" i="49"/>
  <c r="G74" i="49"/>
  <c r="H74" i="49"/>
  <c r="I74" i="49"/>
  <c r="J74" i="49"/>
  <c r="K74" i="49"/>
  <c r="A75" i="49"/>
  <c r="B75" i="49"/>
  <c r="C75" i="49"/>
  <c r="D75" i="49"/>
  <c r="E75" i="49"/>
  <c r="F75" i="49"/>
  <c r="G75" i="49"/>
  <c r="H75" i="49"/>
  <c r="I75" i="49"/>
  <c r="J75" i="49"/>
  <c r="K75" i="49"/>
  <c r="A76" i="49"/>
  <c r="B76" i="49"/>
  <c r="C76" i="49"/>
  <c r="D76" i="49"/>
  <c r="E76" i="49"/>
  <c r="F76" i="49"/>
  <c r="G76" i="49"/>
  <c r="H76" i="49"/>
  <c r="I76" i="49"/>
  <c r="J76" i="49"/>
  <c r="K76" i="49"/>
  <c r="A77" i="49"/>
  <c r="B77" i="49"/>
  <c r="C77" i="49"/>
  <c r="D77" i="49"/>
  <c r="E77" i="49"/>
  <c r="F77" i="49"/>
  <c r="G77" i="49"/>
  <c r="H77" i="49"/>
  <c r="I77" i="49"/>
  <c r="J77" i="49"/>
  <c r="K77" i="49"/>
  <c r="A78" i="49"/>
  <c r="B78" i="49"/>
  <c r="C78" i="49"/>
  <c r="D78" i="49"/>
  <c r="E78" i="49"/>
  <c r="F78" i="49"/>
  <c r="G78" i="49"/>
  <c r="H78" i="49"/>
  <c r="I78" i="49"/>
  <c r="J78" i="49"/>
  <c r="K78" i="49"/>
  <c r="A79" i="49"/>
  <c r="B79" i="49"/>
  <c r="C79" i="49"/>
  <c r="D79" i="49"/>
  <c r="E79" i="49"/>
  <c r="F79" i="49"/>
  <c r="G79" i="49"/>
  <c r="H79" i="49"/>
  <c r="I79" i="49"/>
  <c r="J79" i="49"/>
  <c r="K79" i="49"/>
  <c r="A80" i="49"/>
  <c r="B80" i="49"/>
  <c r="C80" i="49"/>
  <c r="D80" i="49"/>
  <c r="E80" i="49"/>
  <c r="F80" i="49"/>
  <c r="G80" i="49"/>
  <c r="H80" i="49"/>
  <c r="I80" i="49"/>
  <c r="J80" i="49"/>
  <c r="K80" i="49"/>
  <c r="A81" i="49"/>
  <c r="B81" i="49"/>
  <c r="C81" i="49"/>
  <c r="D81" i="49"/>
  <c r="E81" i="49"/>
  <c r="F81" i="49"/>
  <c r="G81" i="49"/>
  <c r="H81" i="49"/>
  <c r="I81" i="49"/>
  <c r="J81" i="49"/>
  <c r="K81" i="49"/>
  <c r="A82" i="49"/>
  <c r="B82" i="49"/>
  <c r="C82" i="49"/>
  <c r="D82" i="49"/>
  <c r="E82" i="49"/>
  <c r="F82" i="49"/>
  <c r="G82" i="49"/>
  <c r="H82" i="49"/>
  <c r="I82" i="49"/>
  <c r="J82" i="49"/>
  <c r="K82" i="49"/>
  <c r="A83" i="49"/>
  <c r="B83" i="49"/>
  <c r="C83" i="49"/>
  <c r="D83" i="49"/>
  <c r="E83" i="49"/>
  <c r="F83" i="49"/>
  <c r="G83" i="49"/>
  <c r="H83" i="49"/>
  <c r="I83" i="49"/>
  <c r="J83" i="49"/>
  <c r="K83" i="49"/>
  <c r="A84" i="49"/>
  <c r="B84" i="49"/>
  <c r="C84" i="49"/>
  <c r="D84" i="49"/>
  <c r="E84" i="49"/>
  <c r="F84" i="49"/>
  <c r="G84" i="49"/>
  <c r="H84" i="49"/>
  <c r="I84" i="49"/>
  <c r="J84" i="49"/>
  <c r="K84" i="49"/>
  <c r="A85" i="49"/>
  <c r="B85" i="49"/>
  <c r="C85" i="49"/>
  <c r="D85" i="49"/>
  <c r="E85" i="49"/>
  <c r="F85" i="49"/>
  <c r="G85" i="49"/>
  <c r="H85" i="49"/>
  <c r="I85" i="49"/>
  <c r="J85" i="49"/>
  <c r="K85" i="49"/>
  <c r="A86" i="49"/>
  <c r="B86" i="49"/>
  <c r="C86" i="49"/>
  <c r="D86" i="49"/>
  <c r="E86" i="49"/>
  <c r="F86" i="49"/>
  <c r="G86" i="49"/>
  <c r="H86" i="49"/>
  <c r="I86" i="49"/>
  <c r="J86" i="49"/>
  <c r="K86" i="49"/>
  <c r="A87" i="49"/>
  <c r="B87" i="49"/>
  <c r="C87" i="49"/>
  <c r="D87" i="49"/>
  <c r="E87" i="49"/>
  <c r="F87" i="49"/>
  <c r="G87" i="49"/>
  <c r="H87" i="49"/>
  <c r="I87" i="49"/>
  <c r="J87" i="49"/>
  <c r="K87" i="49"/>
  <c r="A88" i="49"/>
  <c r="B88" i="49"/>
  <c r="C88" i="49"/>
  <c r="D88" i="49"/>
  <c r="E88" i="49"/>
  <c r="F88" i="49"/>
  <c r="G88" i="49"/>
  <c r="H88" i="49"/>
  <c r="I88" i="49"/>
  <c r="J88" i="49"/>
  <c r="K88" i="49"/>
  <c r="A89" i="49"/>
  <c r="B89" i="49"/>
  <c r="C89" i="49"/>
  <c r="D89" i="49"/>
  <c r="E89" i="49"/>
  <c r="F89" i="49"/>
  <c r="G89" i="49"/>
  <c r="H89" i="49"/>
  <c r="I89" i="49"/>
  <c r="J89" i="49"/>
  <c r="K89" i="49"/>
  <c r="A90" i="49"/>
  <c r="B90" i="49"/>
  <c r="C90" i="49"/>
  <c r="D90" i="49"/>
  <c r="E90" i="49"/>
  <c r="F90" i="49"/>
  <c r="G90" i="49"/>
  <c r="H90" i="49"/>
  <c r="I90" i="49"/>
  <c r="J90" i="49"/>
  <c r="K90" i="49"/>
  <c r="A91" i="49"/>
  <c r="B91" i="49"/>
  <c r="C91" i="49"/>
  <c r="D91" i="49"/>
  <c r="E91" i="49"/>
  <c r="F91" i="49"/>
  <c r="G91" i="49"/>
  <c r="H91" i="49"/>
  <c r="I91" i="49"/>
  <c r="J91" i="49"/>
  <c r="K91" i="49"/>
  <c r="A92" i="49"/>
  <c r="B92" i="49"/>
  <c r="C92" i="49"/>
  <c r="D92" i="49"/>
  <c r="E92" i="49"/>
  <c r="F92" i="49"/>
  <c r="G92" i="49"/>
  <c r="H92" i="49"/>
  <c r="I92" i="49"/>
  <c r="J92" i="49"/>
  <c r="K92" i="49"/>
  <c r="A93" i="49"/>
  <c r="B93" i="49"/>
  <c r="C93" i="49"/>
  <c r="D93" i="49"/>
  <c r="E93" i="49"/>
  <c r="F93" i="49"/>
  <c r="G93" i="49"/>
  <c r="H93" i="49"/>
  <c r="I93" i="49"/>
  <c r="J93" i="49"/>
  <c r="K93" i="49"/>
  <c r="A94" i="49"/>
  <c r="B94" i="49"/>
  <c r="C94" i="49"/>
  <c r="D94" i="49"/>
  <c r="E94" i="49"/>
  <c r="F94" i="49"/>
  <c r="G94" i="49"/>
  <c r="H94" i="49"/>
  <c r="I94" i="49"/>
  <c r="J94" i="49"/>
  <c r="K94" i="49"/>
  <c r="A95" i="49"/>
  <c r="B95" i="49"/>
  <c r="C95" i="49"/>
  <c r="D95" i="49"/>
  <c r="E95" i="49"/>
  <c r="F95" i="49"/>
  <c r="G95" i="49"/>
  <c r="H95" i="49"/>
  <c r="I95" i="49"/>
  <c r="J95" i="49"/>
  <c r="K95" i="49"/>
  <c r="A96" i="49"/>
  <c r="B96" i="49"/>
  <c r="C96" i="49"/>
  <c r="D96" i="49"/>
  <c r="E96" i="49"/>
  <c r="F96" i="49"/>
  <c r="G96" i="49"/>
  <c r="H96" i="49"/>
  <c r="I96" i="49"/>
  <c r="J96" i="49"/>
  <c r="K96" i="49"/>
  <c r="A97" i="49"/>
  <c r="B97" i="49"/>
  <c r="C97" i="49"/>
  <c r="D97" i="49"/>
  <c r="E97" i="49"/>
  <c r="F97" i="49"/>
  <c r="G97" i="49"/>
  <c r="H97" i="49"/>
  <c r="I97" i="49"/>
  <c r="J97" i="49"/>
  <c r="K97" i="49"/>
  <c r="A98" i="49"/>
  <c r="B98" i="49"/>
  <c r="C98" i="49"/>
  <c r="D98" i="49"/>
  <c r="E98" i="49"/>
  <c r="F98" i="49"/>
  <c r="G98" i="49"/>
  <c r="H98" i="49"/>
  <c r="I98" i="49"/>
  <c r="J98" i="49"/>
  <c r="K98" i="49"/>
  <c r="A99" i="49"/>
  <c r="B99" i="49"/>
  <c r="C99" i="49"/>
  <c r="D99" i="49"/>
  <c r="E99" i="49"/>
  <c r="F99" i="49"/>
  <c r="G99" i="49"/>
  <c r="H99" i="49"/>
  <c r="I99" i="49"/>
  <c r="J99" i="49"/>
  <c r="K99" i="49"/>
  <c r="A100" i="49"/>
  <c r="B100" i="49"/>
  <c r="C100" i="49"/>
  <c r="D100" i="49"/>
  <c r="E100" i="49"/>
  <c r="F100" i="49"/>
  <c r="G100" i="49"/>
  <c r="H100" i="49"/>
  <c r="I100" i="49"/>
  <c r="J100" i="49"/>
  <c r="K100" i="49"/>
  <c r="A101" i="49"/>
  <c r="B101" i="49"/>
  <c r="C101" i="49"/>
  <c r="D101" i="49"/>
  <c r="E101" i="49"/>
  <c r="F101" i="49"/>
  <c r="G101" i="49"/>
  <c r="H101" i="49"/>
  <c r="I101" i="49"/>
  <c r="J101" i="49"/>
  <c r="K101" i="49"/>
  <c r="A102" i="49"/>
  <c r="B102" i="49"/>
  <c r="C102" i="49"/>
  <c r="D102" i="49"/>
  <c r="E102" i="49"/>
  <c r="F102" i="49"/>
  <c r="G102" i="49"/>
  <c r="H102" i="49"/>
  <c r="I102" i="49"/>
  <c r="J102" i="49"/>
  <c r="K102" i="49"/>
  <c r="A103" i="49"/>
  <c r="B103" i="49"/>
  <c r="C103" i="49"/>
  <c r="D103" i="49"/>
  <c r="E103" i="49"/>
  <c r="F103" i="49"/>
  <c r="G103" i="49"/>
  <c r="H103" i="49"/>
  <c r="I103" i="49"/>
  <c r="J103" i="49"/>
  <c r="K103" i="49"/>
  <c r="A104" i="49"/>
  <c r="B104" i="49"/>
  <c r="C104" i="49"/>
  <c r="D104" i="49"/>
  <c r="E104" i="49"/>
  <c r="F104" i="49"/>
  <c r="G104" i="49"/>
  <c r="H104" i="49"/>
  <c r="I104" i="49"/>
  <c r="J104" i="49"/>
  <c r="K104" i="49"/>
  <c r="B8" i="49"/>
  <c r="C8" i="49"/>
  <c r="D8" i="49"/>
  <c r="E8" i="49"/>
  <c r="F8" i="49"/>
  <c r="G8" i="49"/>
  <c r="H8" i="49"/>
  <c r="I8" i="49"/>
  <c r="J8" i="49"/>
  <c r="K8" i="49"/>
  <c r="A11" i="49"/>
  <c r="B11" i="49"/>
  <c r="C11" i="49"/>
  <c r="D11" i="49"/>
  <c r="E11" i="49"/>
  <c r="F11" i="49"/>
  <c r="G11" i="49"/>
  <c r="H11" i="49"/>
  <c r="I11" i="49"/>
  <c r="J11" i="49"/>
  <c r="K11" i="49"/>
  <c r="A12" i="49"/>
  <c r="B12" i="49"/>
  <c r="C12" i="49"/>
  <c r="D12" i="49"/>
  <c r="E12" i="49"/>
  <c r="F12" i="49"/>
  <c r="G12" i="49"/>
  <c r="H12" i="49"/>
  <c r="I12" i="49"/>
  <c r="J12" i="49"/>
  <c r="K12" i="49"/>
  <c r="A13" i="49"/>
  <c r="B13" i="49"/>
  <c r="C13" i="49"/>
  <c r="D13" i="49"/>
  <c r="E13" i="49"/>
  <c r="F13" i="49"/>
  <c r="G13" i="49"/>
  <c r="H13" i="49"/>
  <c r="I13" i="49"/>
  <c r="J13" i="49"/>
  <c r="K13" i="49"/>
  <c r="A14" i="49"/>
  <c r="B14" i="49"/>
  <c r="C14" i="49"/>
  <c r="D14" i="49"/>
  <c r="E14" i="49"/>
  <c r="F14" i="49"/>
  <c r="G14" i="49"/>
  <c r="H14" i="49"/>
  <c r="I14" i="49"/>
  <c r="J14" i="49"/>
  <c r="K14" i="49"/>
  <c r="A15" i="49"/>
  <c r="B15" i="49"/>
  <c r="C15" i="49"/>
  <c r="D15" i="49"/>
  <c r="E15" i="49"/>
  <c r="F15" i="49"/>
  <c r="G15" i="49"/>
  <c r="H15" i="49"/>
  <c r="I15" i="49"/>
  <c r="J15" i="49"/>
  <c r="K15" i="49"/>
  <c r="A16" i="49"/>
  <c r="B16" i="49"/>
  <c r="C16" i="49"/>
  <c r="D16" i="49"/>
  <c r="E16" i="49"/>
  <c r="F16" i="49"/>
  <c r="G16" i="49"/>
  <c r="H16" i="49"/>
  <c r="I16" i="49"/>
  <c r="J16" i="49"/>
  <c r="K16" i="49"/>
  <c r="A17" i="49"/>
  <c r="B17" i="49"/>
  <c r="C17" i="49"/>
  <c r="D17" i="49"/>
  <c r="E17" i="49"/>
  <c r="F17" i="49"/>
  <c r="G17" i="49"/>
  <c r="H17" i="49"/>
  <c r="I17" i="49"/>
  <c r="J17" i="49"/>
  <c r="K17" i="49"/>
  <c r="A18" i="49"/>
  <c r="B18" i="49"/>
  <c r="C18" i="49"/>
  <c r="D18" i="49"/>
  <c r="E18" i="49"/>
  <c r="F18" i="49"/>
  <c r="G18" i="49"/>
  <c r="H18" i="49"/>
  <c r="I18" i="49"/>
  <c r="J18" i="49"/>
  <c r="K18" i="49"/>
  <c r="A19" i="49"/>
  <c r="B19" i="49"/>
  <c r="C19" i="49"/>
  <c r="D19" i="49"/>
  <c r="E19" i="49"/>
  <c r="F19" i="49"/>
  <c r="G19" i="49"/>
  <c r="H19" i="49"/>
  <c r="I19" i="49"/>
  <c r="J19" i="49"/>
  <c r="K19" i="49"/>
  <c r="A20" i="49"/>
  <c r="B20" i="49"/>
  <c r="C20" i="49"/>
  <c r="D20" i="49"/>
  <c r="E20" i="49"/>
  <c r="F20" i="49"/>
  <c r="G20" i="49"/>
  <c r="H20" i="49"/>
  <c r="I20" i="49"/>
  <c r="J20" i="49"/>
  <c r="K20" i="49"/>
  <c r="A21" i="49"/>
  <c r="B21" i="49"/>
  <c r="C21" i="49"/>
  <c r="D21" i="49"/>
  <c r="E21" i="49"/>
  <c r="F21" i="49"/>
  <c r="G21" i="49"/>
  <c r="H21" i="49"/>
  <c r="I21" i="49"/>
  <c r="J21" i="49"/>
  <c r="K21" i="49"/>
  <c r="A22" i="49"/>
  <c r="B22" i="49"/>
  <c r="C22" i="49"/>
  <c r="D22" i="49"/>
  <c r="E22" i="49"/>
  <c r="F22" i="49"/>
  <c r="G22" i="49"/>
  <c r="H22" i="49"/>
  <c r="I22" i="49"/>
  <c r="J22" i="49"/>
  <c r="K22" i="49"/>
  <c r="A23" i="49"/>
  <c r="B23" i="49"/>
  <c r="C23" i="49"/>
  <c r="D23" i="49"/>
  <c r="E23" i="49"/>
  <c r="F23" i="49"/>
  <c r="G23" i="49"/>
  <c r="H23" i="49"/>
  <c r="I23" i="49"/>
  <c r="J23" i="49"/>
  <c r="K23" i="49"/>
  <c r="A24" i="49"/>
  <c r="B24" i="49"/>
  <c r="C24" i="49"/>
  <c r="D24" i="49"/>
  <c r="E24" i="49"/>
  <c r="F24" i="49"/>
  <c r="G24" i="49"/>
  <c r="H24" i="49"/>
  <c r="I24" i="49"/>
  <c r="J24" i="49"/>
  <c r="K24" i="49"/>
  <c r="A25" i="49"/>
  <c r="B25" i="49"/>
  <c r="C25" i="49"/>
  <c r="D25" i="49"/>
  <c r="E25" i="49"/>
  <c r="F25" i="49"/>
  <c r="G25" i="49"/>
  <c r="H25" i="49"/>
  <c r="I25" i="49"/>
  <c r="J25" i="49"/>
  <c r="K25" i="49"/>
  <c r="A26" i="49"/>
  <c r="B26" i="49"/>
  <c r="C26" i="49"/>
  <c r="D26" i="49"/>
  <c r="E26" i="49"/>
  <c r="F26" i="49"/>
  <c r="G26" i="49"/>
  <c r="H26" i="49"/>
  <c r="I26" i="49"/>
  <c r="J26" i="49"/>
  <c r="K26" i="49"/>
  <c r="A27" i="49"/>
  <c r="B27" i="49"/>
  <c r="C27" i="49"/>
  <c r="D27" i="49"/>
  <c r="E27" i="49"/>
  <c r="F27" i="49"/>
  <c r="G27" i="49"/>
  <c r="H27" i="49"/>
  <c r="I27" i="49"/>
  <c r="J27" i="49"/>
  <c r="K27" i="49"/>
  <c r="A28" i="49"/>
  <c r="B28" i="49"/>
  <c r="C28" i="49"/>
  <c r="D28" i="49"/>
  <c r="E28" i="49"/>
  <c r="F28" i="49"/>
  <c r="G28" i="49"/>
  <c r="H28" i="49"/>
  <c r="I28" i="49"/>
  <c r="J28" i="49"/>
  <c r="K28" i="49"/>
  <c r="A29" i="49"/>
  <c r="B29" i="49"/>
  <c r="C29" i="49"/>
  <c r="D29" i="49"/>
  <c r="E29" i="49"/>
  <c r="F29" i="49"/>
  <c r="G29" i="49"/>
  <c r="H29" i="49"/>
  <c r="I29" i="49"/>
  <c r="J29" i="49"/>
  <c r="K29" i="49"/>
  <c r="A30" i="49"/>
  <c r="B30" i="49"/>
  <c r="C30" i="49"/>
  <c r="D30" i="49"/>
  <c r="E30" i="49"/>
  <c r="F30" i="49"/>
  <c r="G30" i="49"/>
  <c r="H30" i="49"/>
  <c r="I30" i="49"/>
  <c r="J30" i="49"/>
  <c r="K30" i="49"/>
  <c r="A31" i="49"/>
  <c r="B31" i="49"/>
  <c r="C31" i="49"/>
  <c r="D31" i="49"/>
  <c r="E31" i="49"/>
  <c r="F31" i="49"/>
  <c r="G31" i="49"/>
  <c r="H31" i="49"/>
  <c r="I31" i="49"/>
  <c r="J31" i="49"/>
  <c r="K31" i="49"/>
  <c r="A32" i="49"/>
  <c r="B32" i="49"/>
  <c r="C32" i="49"/>
  <c r="D32" i="49"/>
  <c r="E32" i="49"/>
  <c r="F32" i="49"/>
  <c r="G32" i="49"/>
  <c r="H32" i="49"/>
  <c r="I32" i="49"/>
  <c r="J32" i="49"/>
  <c r="K32" i="49"/>
  <c r="A33" i="49"/>
  <c r="B33" i="49"/>
  <c r="C33" i="49"/>
  <c r="D33" i="49"/>
  <c r="E33" i="49"/>
  <c r="F33" i="49"/>
  <c r="G33" i="49"/>
  <c r="H33" i="49"/>
  <c r="I33" i="49"/>
  <c r="J33" i="49"/>
  <c r="K33" i="49"/>
  <c r="A34" i="49"/>
  <c r="B34" i="49"/>
  <c r="C34" i="49"/>
  <c r="D34" i="49"/>
  <c r="E34" i="49"/>
  <c r="F34" i="49"/>
  <c r="G34" i="49"/>
  <c r="H34" i="49"/>
  <c r="I34" i="49"/>
  <c r="J34" i="49"/>
  <c r="K34" i="49"/>
  <c r="A35" i="49"/>
  <c r="B35" i="49"/>
  <c r="C35" i="49"/>
  <c r="D35" i="49"/>
  <c r="E35" i="49"/>
  <c r="F35" i="49"/>
  <c r="G35" i="49"/>
  <c r="H35" i="49"/>
  <c r="I35" i="49"/>
  <c r="J35" i="49"/>
  <c r="K35" i="49"/>
  <c r="A36" i="49"/>
  <c r="B36" i="49"/>
  <c r="C36" i="49"/>
  <c r="D36" i="49"/>
  <c r="E36" i="49"/>
  <c r="F36" i="49"/>
  <c r="G36" i="49"/>
  <c r="H36" i="49"/>
  <c r="I36" i="49"/>
  <c r="J36" i="49"/>
  <c r="K36" i="49"/>
  <c r="A37" i="49"/>
  <c r="B37" i="49"/>
  <c r="C37" i="49"/>
  <c r="D37" i="49"/>
  <c r="E37" i="49"/>
  <c r="F37" i="49"/>
  <c r="G37" i="49"/>
  <c r="H37" i="49"/>
  <c r="I37" i="49"/>
  <c r="J37" i="49"/>
  <c r="K37" i="49"/>
  <c r="A38" i="49"/>
  <c r="B38" i="49"/>
  <c r="C38" i="49"/>
  <c r="D38" i="49"/>
  <c r="E38" i="49"/>
  <c r="F38" i="49"/>
  <c r="G38" i="49"/>
  <c r="H38" i="49"/>
  <c r="I38" i="49"/>
  <c r="J38" i="49"/>
  <c r="K38" i="49"/>
  <c r="A39" i="49"/>
  <c r="B39" i="49"/>
  <c r="C39" i="49"/>
  <c r="D39" i="49"/>
  <c r="E39" i="49"/>
  <c r="F39" i="49"/>
  <c r="G39" i="49"/>
  <c r="H39" i="49"/>
  <c r="I39" i="49"/>
  <c r="J39" i="49"/>
  <c r="K39" i="49"/>
  <c r="A40" i="49"/>
  <c r="B40" i="49"/>
  <c r="C40" i="49"/>
  <c r="D40" i="49"/>
  <c r="E40" i="49"/>
  <c r="F40" i="49"/>
  <c r="G40" i="49"/>
  <c r="H40" i="49"/>
  <c r="I40" i="49"/>
  <c r="J40" i="49"/>
  <c r="K40" i="49"/>
  <c r="A41" i="49"/>
  <c r="B41" i="49"/>
  <c r="C41" i="49"/>
  <c r="D41" i="49"/>
  <c r="E41" i="49"/>
  <c r="F41" i="49"/>
  <c r="G41" i="49"/>
  <c r="H41" i="49"/>
  <c r="I41" i="49"/>
  <c r="J41" i="49"/>
  <c r="K41" i="49"/>
  <c r="A42" i="49"/>
  <c r="B42" i="49"/>
  <c r="C42" i="49"/>
  <c r="D42" i="49"/>
  <c r="E42" i="49"/>
  <c r="F42" i="49"/>
  <c r="G42" i="49"/>
  <c r="H42" i="49"/>
  <c r="I42" i="49"/>
  <c r="J42" i="49"/>
  <c r="K42" i="49"/>
  <c r="A43" i="49"/>
  <c r="B43" i="49"/>
  <c r="C43" i="49"/>
  <c r="D43" i="49"/>
  <c r="E43" i="49"/>
  <c r="F43" i="49"/>
  <c r="G43" i="49"/>
  <c r="H43" i="49"/>
  <c r="I43" i="49"/>
  <c r="J43" i="49"/>
  <c r="K43" i="49"/>
  <c r="A44" i="49"/>
  <c r="B44" i="49"/>
  <c r="C44" i="49"/>
  <c r="D44" i="49"/>
  <c r="E44" i="49"/>
  <c r="F44" i="49"/>
  <c r="G44" i="49"/>
  <c r="H44" i="49"/>
  <c r="I44" i="49"/>
  <c r="J44" i="49"/>
  <c r="K44" i="49"/>
  <c r="A45" i="49"/>
  <c r="B45" i="49"/>
  <c r="C45" i="49"/>
  <c r="D45" i="49"/>
  <c r="E45" i="49"/>
  <c r="F45" i="49"/>
  <c r="G45" i="49"/>
  <c r="H45" i="49"/>
  <c r="I45" i="49"/>
  <c r="J45" i="49"/>
  <c r="K45" i="49"/>
  <c r="A46" i="49"/>
  <c r="B46" i="49"/>
  <c r="C46" i="49"/>
  <c r="D46" i="49"/>
  <c r="E46" i="49"/>
  <c r="F46" i="49"/>
  <c r="G46" i="49"/>
  <c r="H46" i="49"/>
  <c r="I46" i="49"/>
  <c r="J46" i="49"/>
  <c r="K46" i="49"/>
  <c r="A47" i="49"/>
  <c r="B47" i="49"/>
  <c r="C47" i="49"/>
  <c r="D47" i="49"/>
  <c r="E47" i="49"/>
  <c r="F47" i="49"/>
  <c r="G47" i="49"/>
  <c r="H47" i="49"/>
  <c r="I47" i="49"/>
  <c r="J47" i="49"/>
  <c r="K47" i="49"/>
  <c r="A48" i="49"/>
  <c r="B48" i="49"/>
  <c r="C48" i="49"/>
  <c r="D48" i="49"/>
  <c r="E48" i="49"/>
  <c r="F48" i="49"/>
  <c r="G48" i="49"/>
  <c r="H48" i="49"/>
  <c r="I48" i="49"/>
  <c r="J48" i="49"/>
  <c r="K48" i="49"/>
  <c r="A49" i="49"/>
  <c r="B49" i="49"/>
  <c r="C49" i="49"/>
  <c r="D49" i="49"/>
  <c r="E49" i="49"/>
  <c r="F49" i="49"/>
  <c r="G49" i="49"/>
  <c r="H49" i="49"/>
  <c r="I49" i="49"/>
  <c r="J49" i="49"/>
  <c r="K49" i="49"/>
  <c r="A50" i="49"/>
  <c r="B50" i="49"/>
  <c r="C50" i="49"/>
  <c r="D50" i="49"/>
  <c r="E50" i="49"/>
  <c r="F50" i="49"/>
  <c r="G50" i="49"/>
  <c r="H50" i="49"/>
  <c r="I50" i="49"/>
  <c r="J50" i="49"/>
  <c r="K50" i="49"/>
  <c r="A51" i="49"/>
  <c r="B51" i="49"/>
  <c r="C51" i="49"/>
  <c r="D51" i="49"/>
  <c r="E51" i="49"/>
  <c r="F51" i="49"/>
  <c r="G51" i="49"/>
  <c r="H51" i="49"/>
  <c r="I51" i="49"/>
  <c r="J51" i="49"/>
  <c r="K51" i="49"/>
  <c r="A52" i="49"/>
  <c r="B52" i="49"/>
  <c r="C52" i="49"/>
  <c r="D52" i="49"/>
  <c r="E52" i="49"/>
  <c r="F52" i="49"/>
  <c r="G52" i="49"/>
  <c r="H52" i="49"/>
  <c r="I52" i="49"/>
  <c r="J52" i="49"/>
  <c r="K52" i="49"/>
  <c r="A105" i="48"/>
  <c r="B105" i="48"/>
  <c r="C105" i="48"/>
  <c r="D105" i="48"/>
  <c r="E105" i="48"/>
  <c r="F105" i="48"/>
  <c r="G105" i="48"/>
  <c r="H105" i="48"/>
  <c r="I105" i="48"/>
  <c r="J105" i="48"/>
  <c r="K105" i="48"/>
  <c r="A106" i="48"/>
  <c r="B106" i="48"/>
  <c r="C106" i="48"/>
  <c r="D106" i="48"/>
  <c r="E106" i="48"/>
  <c r="F106" i="48"/>
  <c r="G106" i="48"/>
  <c r="H106" i="48"/>
  <c r="I106" i="48"/>
  <c r="J106" i="48"/>
  <c r="K106" i="48"/>
  <c r="A107" i="48"/>
  <c r="B107" i="48"/>
  <c r="C107" i="48"/>
  <c r="D107" i="48"/>
  <c r="E107" i="48"/>
  <c r="F107" i="48"/>
  <c r="G107" i="48"/>
  <c r="H107" i="48"/>
  <c r="I107" i="48"/>
  <c r="J107" i="48"/>
  <c r="K107" i="48"/>
  <c r="A108" i="48"/>
  <c r="B108" i="48"/>
  <c r="C108" i="48"/>
  <c r="D108" i="48"/>
  <c r="E108" i="48"/>
  <c r="F108" i="48"/>
  <c r="G108" i="48"/>
  <c r="H108" i="48"/>
  <c r="I108" i="48"/>
  <c r="J108" i="48"/>
  <c r="K108" i="48"/>
  <c r="A109" i="48"/>
  <c r="B109" i="48"/>
  <c r="C109" i="48"/>
  <c r="D109" i="48"/>
  <c r="E109" i="48"/>
  <c r="F109" i="48"/>
  <c r="G109" i="48"/>
  <c r="H109" i="48"/>
  <c r="I109" i="48"/>
  <c r="J109" i="48"/>
  <c r="K109" i="48"/>
  <c r="A110" i="48"/>
  <c r="B110" i="48"/>
  <c r="C110" i="48"/>
  <c r="D110" i="48"/>
  <c r="E110" i="48"/>
  <c r="F110" i="48"/>
  <c r="G110" i="48"/>
  <c r="H110" i="48"/>
  <c r="I110" i="48"/>
  <c r="J110" i="48"/>
  <c r="K110" i="48"/>
  <c r="A53" i="48"/>
  <c r="B53" i="48"/>
  <c r="C53" i="48"/>
  <c r="D53" i="48"/>
  <c r="E53" i="48"/>
  <c r="F53" i="48"/>
  <c r="G53" i="48"/>
  <c r="H53" i="48"/>
  <c r="I53" i="48"/>
  <c r="J53" i="48"/>
  <c r="K53" i="48"/>
  <c r="A54" i="48"/>
  <c r="B54" i="48"/>
  <c r="C54" i="48"/>
  <c r="D54" i="48"/>
  <c r="E54" i="48"/>
  <c r="F54" i="48"/>
  <c r="G54" i="48"/>
  <c r="H54" i="48"/>
  <c r="I54" i="48"/>
  <c r="J54" i="48"/>
  <c r="K54" i="48"/>
  <c r="A55" i="48"/>
  <c r="B55" i="48"/>
  <c r="C55" i="48"/>
  <c r="D55" i="48"/>
  <c r="E55" i="48"/>
  <c r="F55" i="48"/>
  <c r="G55" i="48"/>
  <c r="H55" i="48"/>
  <c r="I55" i="48"/>
  <c r="J55" i="48"/>
  <c r="K55" i="48"/>
  <c r="A56" i="48"/>
  <c r="B56" i="48"/>
  <c r="C56" i="48"/>
  <c r="D56" i="48"/>
  <c r="E56" i="48"/>
  <c r="F56" i="48"/>
  <c r="G56" i="48"/>
  <c r="H56" i="48"/>
  <c r="I56" i="48"/>
  <c r="J56" i="48"/>
  <c r="K56" i="48"/>
  <c r="A57" i="48"/>
  <c r="B57" i="48"/>
  <c r="C57" i="48"/>
  <c r="D57" i="48"/>
  <c r="E57" i="48"/>
  <c r="F57" i="48"/>
  <c r="G57" i="48"/>
  <c r="H57" i="48"/>
  <c r="I57" i="48"/>
  <c r="J57" i="48"/>
  <c r="K57" i="48"/>
  <c r="A58" i="48"/>
  <c r="B58" i="48"/>
  <c r="C58" i="48"/>
  <c r="D58" i="48"/>
  <c r="E58" i="48"/>
  <c r="F58" i="48"/>
  <c r="G58" i="48"/>
  <c r="H58" i="48"/>
  <c r="I58" i="48"/>
  <c r="J58" i="48"/>
  <c r="K58" i="48"/>
  <c r="A59" i="48"/>
  <c r="B59" i="48"/>
  <c r="C59" i="48"/>
  <c r="D59" i="48"/>
  <c r="E59" i="48"/>
  <c r="F59" i="48"/>
  <c r="G59" i="48"/>
  <c r="H59" i="48"/>
  <c r="I59" i="48"/>
  <c r="J59" i="48"/>
  <c r="K59" i="48"/>
  <c r="A60" i="48"/>
  <c r="B60" i="48"/>
  <c r="C60" i="48"/>
  <c r="D60" i="48"/>
  <c r="E60" i="48"/>
  <c r="F60" i="48"/>
  <c r="G60" i="48"/>
  <c r="H60" i="48"/>
  <c r="I60" i="48"/>
  <c r="J60" i="48"/>
  <c r="K60" i="48"/>
  <c r="A61" i="48"/>
  <c r="B61" i="48"/>
  <c r="C61" i="48"/>
  <c r="D61" i="48"/>
  <c r="E61" i="48"/>
  <c r="F61" i="48"/>
  <c r="G61" i="48"/>
  <c r="H61" i="48"/>
  <c r="I61" i="48"/>
  <c r="J61" i="48"/>
  <c r="K61" i="48"/>
  <c r="A62" i="48"/>
  <c r="B62" i="48"/>
  <c r="C62" i="48"/>
  <c r="D62" i="48"/>
  <c r="E62" i="48"/>
  <c r="F62" i="48"/>
  <c r="G62" i="48"/>
  <c r="H62" i="48"/>
  <c r="I62" i="48"/>
  <c r="J62" i="48"/>
  <c r="K62" i="48"/>
  <c r="A63" i="48"/>
  <c r="B63" i="48"/>
  <c r="C63" i="48"/>
  <c r="D63" i="48"/>
  <c r="E63" i="48"/>
  <c r="F63" i="48"/>
  <c r="G63" i="48"/>
  <c r="H63" i="48"/>
  <c r="I63" i="48"/>
  <c r="J63" i="48"/>
  <c r="K63" i="48"/>
  <c r="A64" i="48"/>
  <c r="B64" i="48"/>
  <c r="C64" i="48"/>
  <c r="D64" i="48"/>
  <c r="E64" i="48"/>
  <c r="F64" i="48"/>
  <c r="G64" i="48"/>
  <c r="H64" i="48"/>
  <c r="I64" i="48"/>
  <c r="J64" i="48"/>
  <c r="K64" i="48"/>
  <c r="A65" i="48"/>
  <c r="B65" i="48"/>
  <c r="C65" i="48"/>
  <c r="D65" i="48"/>
  <c r="E65" i="48"/>
  <c r="F65" i="48"/>
  <c r="G65" i="48"/>
  <c r="H65" i="48"/>
  <c r="I65" i="48"/>
  <c r="J65" i="48"/>
  <c r="K65" i="48"/>
  <c r="A66" i="48"/>
  <c r="B66" i="48"/>
  <c r="C66" i="48"/>
  <c r="D66" i="48"/>
  <c r="E66" i="48"/>
  <c r="F66" i="48"/>
  <c r="G66" i="48"/>
  <c r="H66" i="48"/>
  <c r="I66" i="48"/>
  <c r="J66" i="48"/>
  <c r="K66" i="48"/>
  <c r="A67" i="48"/>
  <c r="B67" i="48"/>
  <c r="C67" i="48"/>
  <c r="D67" i="48"/>
  <c r="E67" i="48"/>
  <c r="F67" i="48"/>
  <c r="G67" i="48"/>
  <c r="H67" i="48"/>
  <c r="I67" i="48"/>
  <c r="J67" i="48"/>
  <c r="K67" i="48"/>
  <c r="A68" i="48"/>
  <c r="B68" i="48"/>
  <c r="C68" i="48"/>
  <c r="D68" i="48"/>
  <c r="E68" i="48"/>
  <c r="F68" i="48"/>
  <c r="G68" i="48"/>
  <c r="H68" i="48"/>
  <c r="I68" i="48"/>
  <c r="J68" i="48"/>
  <c r="K68" i="48"/>
  <c r="A69" i="48"/>
  <c r="B69" i="48"/>
  <c r="C69" i="48"/>
  <c r="D69" i="48"/>
  <c r="E69" i="48"/>
  <c r="F69" i="48"/>
  <c r="G69" i="48"/>
  <c r="H69" i="48"/>
  <c r="I69" i="48"/>
  <c r="J69" i="48"/>
  <c r="K69" i="48"/>
  <c r="A70" i="48"/>
  <c r="B70" i="48"/>
  <c r="C70" i="48"/>
  <c r="D70" i="48"/>
  <c r="E70" i="48"/>
  <c r="F70" i="48"/>
  <c r="G70" i="48"/>
  <c r="H70" i="48"/>
  <c r="I70" i="48"/>
  <c r="J70" i="48"/>
  <c r="K70" i="48"/>
  <c r="A71" i="48"/>
  <c r="B71" i="48"/>
  <c r="C71" i="48"/>
  <c r="D71" i="48"/>
  <c r="E71" i="48"/>
  <c r="F71" i="48"/>
  <c r="G71" i="48"/>
  <c r="H71" i="48"/>
  <c r="I71" i="48"/>
  <c r="J71" i="48"/>
  <c r="K71" i="48"/>
  <c r="A72" i="48"/>
  <c r="B72" i="48"/>
  <c r="C72" i="48"/>
  <c r="D72" i="48"/>
  <c r="E72" i="48"/>
  <c r="F72" i="48"/>
  <c r="G72" i="48"/>
  <c r="H72" i="48"/>
  <c r="I72" i="48"/>
  <c r="J72" i="48"/>
  <c r="K72" i="48"/>
  <c r="A73" i="48"/>
  <c r="B73" i="48"/>
  <c r="C73" i="48"/>
  <c r="D73" i="48"/>
  <c r="E73" i="48"/>
  <c r="F73" i="48"/>
  <c r="G73" i="48"/>
  <c r="H73" i="48"/>
  <c r="I73" i="48"/>
  <c r="J73" i="48"/>
  <c r="K73" i="48"/>
  <c r="A74" i="48"/>
  <c r="B74" i="48"/>
  <c r="C74" i="48"/>
  <c r="D74" i="48"/>
  <c r="E74" i="48"/>
  <c r="F74" i="48"/>
  <c r="G74" i="48"/>
  <c r="H74" i="48"/>
  <c r="I74" i="48"/>
  <c r="J74" i="48"/>
  <c r="K74" i="48"/>
  <c r="A75" i="48"/>
  <c r="B75" i="48"/>
  <c r="C75" i="48"/>
  <c r="D75" i="48"/>
  <c r="E75" i="48"/>
  <c r="F75" i="48"/>
  <c r="G75" i="48"/>
  <c r="H75" i="48"/>
  <c r="I75" i="48"/>
  <c r="J75" i="48"/>
  <c r="K75" i="48"/>
  <c r="A76" i="48"/>
  <c r="B76" i="48"/>
  <c r="C76" i="48"/>
  <c r="D76" i="48"/>
  <c r="E76" i="48"/>
  <c r="F76" i="48"/>
  <c r="G76" i="48"/>
  <c r="H76" i="48"/>
  <c r="I76" i="48"/>
  <c r="J76" i="48"/>
  <c r="K76" i="48"/>
  <c r="A77" i="48"/>
  <c r="B77" i="48"/>
  <c r="C77" i="48"/>
  <c r="D77" i="48"/>
  <c r="E77" i="48"/>
  <c r="F77" i="48"/>
  <c r="G77" i="48"/>
  <c r="H77" i="48"/>
  <c r="I77" i="48"/>
  <c r="J77" i="48"/>
  <c r="K77" i="48"/>
  <c r="A78" i="48"/>
  <c r="B78" i="48"/>
  <c r="C78" i="48"/>
  <c r="D78" i="48"/>
  <c r="E78" i="48"/>
  <c r="F78" i="48"/>
  <c r="G78" i="48"/>
  <c r="H78" i="48"/>
  <c r="I78" i="48"/>
  <c r="J78" i="48"/>
  <c r="K78" i="48"/>
  <c r="A79" i="48"/>
  <c r="B79" i="48"/>
  <c r="C79" i="48"/>
  <c r="D79" i="48"/>
  <c r="E79" i="48"/>
  <c r="F79" i="48"/>
  <c r="G79" i="48"/>
  <c r="H79" i="48"/>
  <c r="I79" i="48"/>
  <c r="J79" i="48"/>
  <c r="K79" i="48"/>
  <c r="A80" i="48"/>
  <c r="B80" i="48"/>
  <c r="C80" i="48"/>
  <c r="D80" i="48"/>
  <c r="E80" i="48"/>
  <c r="F80" i="48"/>
  <c r="G80" i="48"/>
  <c r="H80" i="48"/>
  <c r="I80" i="48"/>
  <c r="J80" i="48"/>
  <c r="K80" i="48"/>
  <c r="A81" i="48"/>
  <c r="B81" i="48"/>
  <c r="C81" i="48"/>
  <c r="D81" i="48"/>
  <c r="E81" i="48"/>
  <c r="F81" i="48"/>
  <c r="G81" i="48"/>
  <c r="H81" i="48"/>
  <c r="I81" i="48"/>
  <c r="J81" i="48"/>
  <c r="K81" i="48"/>
  <c r="A82" i="48"/>
  <c r="B82" i="48"/>
  <c r="C82" i="48"/>
  <c r="D82" i="48"/>
  <c r="E82" i="48"/>
  <c r="F82" i="48"/>
  <c r="G82" i="48"/>
  <c r="H82" i="48"/>
  <c r="I82" i="48"/>
  <c r="J82" i="48"/>
  <c r="K82" i="48"/>
  <c r="A83" i="48"/>
  <c r="B83" i="48"/>
  <c r="C83" i="48"/>
  <c r="D83" i="48"/>
  <c r="E83" i="48"/>
  <c r="F83" i="48"/>
  <c r="G83" i="48"/>
  <c r="H83" i="48"/>
  <c r="I83" i="48"/>
  <c r="J83" i="48"/>
  <c r="K83" i="48"/>
  <c r="A84" i="48"/>
  <c r="B84" i="48"/>
  <c r="C84" i="48"/>
  <c r="D84" i="48"/>
  <c r="E84" i="48"/>
  <c r="F84" i="48"/>
  <c r="G84" i="48"/>
  <c r="H84" i="48"/>
  <c r="I84" i="48"/>
  <c r="J84" i="48"/>
  <c r="K84" i="48"/>
  <c r="A85" i="48"/>
  <c r="B85" i="48"/>
  <c r="C85" i="48"/>
  <c r="D85" i="48"/>
  <c r="E85" i="48"/>
  <c r="F85" i="48"/>
  <c r="G85" i="48"/>
  <c r="H85" i="48"/>
  <c r="I85" i="48"/>
  <c r="J85" i="48"/>
  <c r="K85" i="48"/>
  <c r="A86" i="48"/>
  <c r="B86" i="48"/>
  <c r="C86" i="48"/>
  <c r="D86" i="48"/>
  <c r="E86" i="48"/>
  <c r="F86" i="48"/>
  <c r="G86" i="48"/>
  <c r="H86" i="48"/>
  <c r="I86" i="48"/>
  <c r="J86" i="48"/>
  <c r="K86" i="48"/>
  <c r="A87" i="48"/>
  <c r="B87" i="48"/>
  <c r="C87" i="48"/>
  <c r="D87" i="48"/>
  <c r="E87" i="48"/>
  <c r="F87" i="48"/>
  <c r="G87" i="48"/>
  <c r="H87" i="48"/>
  <c r="I87" i="48"/>
  <c r="J87" i="48"/>
  <c r="K87" i="48"/>
  <c r="A88" i="48"/>
  <c r="B88" i="48"/>
  <c r="C88" i="48"/>
  <c r="D88" i="48"/>
  <c r="E88" i="48"/>
  <c r="F88" i="48"/>
  <c r="G88" i="48"/>
  <c r="H88" i="48"/>
  <c r="I88" i="48"/>
  <c r="J88" i="48"/>
  <c r="K88" i="48"/>
  <c r="A89" i="48"/>
  <c r="B89" i="48"/>
  <c r="C89" i="48"/>
  <c r="D89" i="48"/>
  <c r="E89" i="48"/>
  <c r="F89" i="48"/>
  <c r="G89" i="48"/>
  <c r="H89" i="48"/>
  <c r="I89" i="48"/>
  <c r="J89" i="48"/>
  <c r="K89" i="48"/>
  <c r="A90" i="48"/>
  <c r="B90" i="48"/>
  <c r="C90" i="48"/>
  <c r="D90" i="48"/>
  <c r="E90" i="48"/>
  <c r="F90" i="48"/>
  <c r="G90" i="48"/>
  <c r="H90" i="48"/>
  <c r="I90" i="48"/>
  <c r="J90" i="48"/>
  <c r="K90" i="48"/>
  <c r="A91" i="48"/>
  <c r="B91" i="48"/>
  <c r="C91" i="48"/>
  <c r="D91" i="48"/>
  <c r="E91" i="48"/>
  <c r="F91" i="48"/>
  <c r="G91" i="48"/>
  <c r="H91" i="48"/>
  <c r="I91" i="48"/>
  <c r="J91" i="48"/>
  <c r="K91" i="48"/>
  <c r="A92" i="48"/>
  <c r="B92" i="48"/>
  <c r="C92" i="48"/>
  <c r="D92" i="48"/>
  <c r="E92" i="48"/>
  <c r="F92" i="48"/>
  <c r="G92" i="48"/>
  <c r="H92" i="48"/>
  <c r="I92" i="48"/>
  <c r="J92" i="48"/>
  <c r="K92" i="48"/>
  <c r="A93" i="48"/>
  <c r="B93" i="48"/>
  <c r="C93" i="48"/>
  <c r="D93" i="48"/>
  <c r="E93" i="48"/>
  <c r="F93" i="48"/>
  <c r="G93" i="48"/>
  <c r="H93" i="48"/>
  <c r="I93" i="48"/>
  <c r="J93" i="48"/>
  <c r="K93" i="48"/>
  <c r="A94" i="48"/>
  <c r="B94" i="48"/>
  <c r="C94" i="48"/>
  <c r="D94" i="48"/>
  <c r="E94" i="48"/>
  <c r="F94" i="48"/>
  <c r="G94" i="48"/>
  <c r="H94" i="48"/>
  <c r="I94" i="48"/>
  <c r="J94" i="48"/>
  <c r="K94" i="48"/>
  <c r="A95" i="48"/>
  <c r="B95" i="48"/>
  <c r="C95" i="48"/>
  <c r="D95" i="48"/>
  <c r="E95" i="48"/>
  <c r="F95" i="48"/>
  <c r="G95" i="48"/>
  <c r="H95" i="48"/>
  <c r="I95" i="48"/>
  <c r="J95" i="48"/>
  <c r="K95" i="48"/>
  <c r="A96" i="48"/>
  <c r="B96" i="48"/>
  <c r="C96" i="48"/>
  <c r="D96" i="48"/>
  <c r="E96" i="48"/>
  <c r="F96" i="48"/>
  <c r="G96" i="48"/>
  <c r="H96" i="48"/>
  <c r="I96" i="48"/>
  <c r="J96" i="48"/>
  <c r="K96" i="48"/>
  <c r="A97" i="48"/>
  <c r="B97" i="48"/>
  <c r="C97" i="48"/>
  <c r="D97" i="48"/>
  <c r="E97" i="48"/>
  <c r="F97" i="48"/>
  <c r="G97" i="48"/>
  <c r="H97" i="48"/>
  <c r="I97" i="48"/>
  <c r="J97" i="48"/>
  <c r="K97" i="48"/>
  <c r="A98" i="48"/>
  <c r="B98" i="48"/>
  <c r="C98" i="48"/>
  <c r="D98" i="48"/>
  <c r="E98" i="48"/>
  <c r="F98" i="48"/>
  <c r="G98" i="48"/>
  <c r="H98" i="48"/>
  <c r="I98" i="48"/>
  <c r="J98" i="48"/>
  <c r="K98" i="48"/>
  <c r="A99" i="48"/>
  <c r="B99" i="48"/>
  <c r="C99" i="48"/>
  <c r="D99" i="48"/>
  <c r="E99" i="48"/>
  <c r="F99" i="48"/>
  <c r="G99" i="48"/>
  <c r="H99" i="48"/>
  <c r="I99" i="48"/>
  <c r="J99" i="48"/>
  <c r="K99" i="48"/>
  <c r="A100" i="48"/>
  <c r="B100" i="48"/>
  <c r="C100" i="48"/>
  <c r="D100" i="48"/>
  <c r="E100" i="48"/>
  <c r="F100" i="48"/>
  <c r="G100" i="48"/>
  <c r="H100" i="48"/>
  <c r="I100" i="48"/>
  <c r="J100" i="48"/>
  <c r="K100" i="48"/>
  <c r="A101" i="48"/>
  <c r="B101" i="48"/>
  <c r="C101" i="48"/>
  <c r="D101" i="48"/>
  <c r="E101" i="48"/>
  <c r="F101" i="48"/>
  <c r="G101" i="48"/>
  <c r="H101" i="48"/>
  <c r="I101" i="48"/>
  <c r="J101" i="48"/>
  <c r="K101" i="48"/>
  <c r="A102" i="48"/>
  <c r="B102" i="48"/>
  <c r="C102" i="48"/>
  <c r="D102" i="48"/>
  <c r="E102" i="48"/>
  <c r="F102" i="48"/>
  <c r="G102" i="48"/>
  <c r="H102" i="48"/>
  <c r="I102" i="48"/>
  <c r="J102" i="48"/>
  <c r="K102" i="48"/>
  <c r="A103" i="48"/>
  <c r="B103" i="48"/>
  <c r="C103" i="48"/>
  <c r="D103" i="48"/>
  <c r="E103" i="48"/>
  <c r="F103" i="48"/>
  <c r="G103" i="48"/>
  <c r="H103" i="48"/>
  <c r="I103" i="48"/>
  <c r="J103" i="48"/>
  <c r="K103" i="48"/>
  <c r="A104" i="48"/>
  <c r="B104" i="48"/>
  <c r="C104" i="48"/>
  <c r="D104" i="48"/>
  <c r="E104" i="48"/>
  <c r="F104" i="48"/>
  <c r="G104" i="48"/>
  <c r="H104" i="48"/>
  <c r="I104" i="48"/>
  <c r="J104" i="48"/>
  <c r="K104" i="48"/>
  <c r="B8" i="48"/>
  <c r="C8" i="48"/>
  <c r="D8" i="48"/>
  <c r="E8" i="48"/>
  <c r="F8" i="48"/>
  <c r="G8" i="48"/>
  <c r="H8" i="48"/>
  <c r="I8" i="48"/>
  <c r="J8" i="48"/>
  <c r="K8" i="48"/>
  <c r="A11" i="48"/>
  <c r="B11" i="48"/>
  <c r="C11" i="48"/>
  <c r="D11" i="48"/>
  <c r="E11" i="48"/>
  <c r="F11" i="48"/>
  <c r="G11" i="48"/>
  <c r="H11" i="48"/>
  <c r="I11" i="48"/>
  <c r="J11" i="48"/>
  <c r="K11" i="48"/>
  <c r="A12" i="48"/>
  <c r="B12" i="48"/>
  <c r="C12" i="48"/>
  <c r="D12" i="48"/>
  <c r="E12" i="48"/>
  <c r="F12" i="48"/>
  <c r="G12" i="48"/>
  <c r="H12" i="48"/>
  <c r="I12" i="48"/>
  <c r="J12" i="48"/>
  <c r="K12" i="48"/>
  <c r="A13" i="48"/>
  <c r="B13" i="48"/>
  <c r="C13" i="48"/>
  <c r="D13" i="48"/>
  <c r="E13" i="48"/>
  <c r="F13" i="48"/>
  <c r="G13" i="48"/>
  <c r="H13" i="48"/>
  <c r="I13" i="48"/>
  <c r="J13" i="48"/>
  <c r="K13" i="48"/>
  <c r="A14" i="48"/>
  <c r="B14" i="48"/>
  <c r="C14" i="48"/>
  <c r="D14" i="48"/>
  <c r="E14" i="48"/>
  <c r="F14" i="48"/>
  <c r="G14" i="48"/>
  <c r="H14" i="48"/>
  <c r="I14" i="48"/>
  <c r="J14" i="48"/>
  <c r="K14" i="48"/>
  <c r="A15" i="48"/>
  <c r="B15" i="48"/>
  <c r="C15" i="48"/>
  <c r="D15" i="48"/>
  <c r="E15" i="48"/>
  <c r="F15" i="48"/>
  <c r="G15" i="48"/>
  <c r="H15" i="48"/>
  <c r="I15" i="48"/>
  <c r="J15" i="48"/>
  <c r="K15" i="48"/>
  <c r="A16" i="48"/>
  <c r="B16" i="48"/>
  <c r="C16" i="48"/>
  <c r="D16" i="48"/>
  <c r="E16" i="48"/>
  <c r="F16" i="48"/>
  <c r="G16" i="48"/>
  <c r="H16" i="48"/>
  <c r="I16" i="48"/>
  <c r="J16" i="48"/>
  <c r="K16" i="48"/>
  <c r="A17" i="48"/>
  <c r="B17" i="48"/>
  <c r="C17" i="48"/>
  <c r="D17" i="48"/>
  <c r="E17" i="48"/>
  <c r="F17" i="48"/>
  <c r="G17" i="48"/>
  <c r="H17" i="48"/>
  <c r="I17" i="48"/>
  <c r="J17" i="48"/>
  <c r="K17" i="48"/>
  <c r="A18" i="48"/>
  <c r="B18" i="48"/>
  <c r="C18" i="48"/>
  <c r="D18" i="48"/>
  <c r="E18" i="48"/>
  <c r="F18" i="48"/>
  <c r="G18" i="48"/>
  <c r="H18" i="48"/>
  <c r="I18" i="48"/>
  <c r="J18" i="48"/>
  <c r="K18" i="48"/>
  <c r="A19" i="48"/>
  <c r="B19" i="48"/>
  <c r="C19" i="48"/>
  <c r="D19" i="48"/>
  <c r="E19" i="48"/>
  <c r="F19" i="48"/>
  <c r="G19" i="48"/>
  <c r="H19" i="48"/>
  <c r="I19" i="48"/>
  <c r="J19" i="48"/>
  <c r="K19" i="48"/>
  <c r="A20" i="48"/>
  <c r="B20" i="48"/>
  <c r="C20" i="48"/>
  <c r="D20" i="48"/>
  <c r="E20" i="48"/>
  <c r="F20" i="48"/>
  <c r="G20" i="48"/>
  <c r="H20" i="48"/>
  <c r="I20" i="48"/>
  <c r="J20" i="48"/>
  <c r="K20" i="48"/>
  <c r="A21" i="48"/>
  <c r="B21" i="48"/>
  <c r="C21" i="48"/>
  <c r="D21" i="48"/>
  <c r="E21" i="48"/>
  <c r="F21" i="48"/>
  <c r="G21" i="48"/>
  <c r="H21" i="48"/>
  <c r="I21" i="48"/>
  <c r="J21" i="48"/>
  <c r="K21" i="48"/>
  <c r="A22" i="48"/>
  <c r="B22" i="48"/>
  <c r="C22" i="48"/>
  <c r="D22" i="48"/>
  <c r="E22" i="48"/>
  <c r="F22" i="48"/>
  <c r="G22" i="48"/>
  <c r="H22" i="48"/>
  <c r="I22" i="48"/>
  <c r="J22" i="48"/>
  <c r="K22" i="48"/>
  <c r="A23" i="48"/>
  <c r="B23" i="48"/>
  <c r="C23" i="48"/>
  <c r="D23" i="48"/>
  <c r="E23" i="48"/>
  <c r="F23" i="48"/>
  <c r="G23" i="48"/>
  <c r="H23" i="48"/>
  <c r="I23" i="48"/>
  <c r="J23" i="48"/>
  <c r="K23" i="48"/>
  <c r="A24" i="48"/>
  <c r="B24" i="48"/>
  <c r="C24" i="48"/>
  <c r="D24" i="48"/>
  <c r="E24" i="48"/>
  <c r="F24" i="48"/>
  <c r="G24" i="48"/>
  <c r="H24" i="48"/>
  <c r="I24" i="48"/>
  <c r="J24" i="48"/>
  <c r="K24" i="48"/>
  <c r="A25" i="48"/>
  <c r="B25" i="48"/>
  <c r="C25" i="48"/>
  <c r="D25" i="48"/>
  <c r="E25" i="48"/>
  <c r="F25" i="48"/>
  <c r="G25" i="48"/>
  <c r="H25" i="48"/>
  <c r="I25" i="48"/>
  <c r="J25" i="48"/>
  <c r="K25" i="48"/>
  <c r="A26" i="48"/>
  <c r="B26" i="48"/>
  <c r="C26" i="48"/>
  <c r="D26" i="48"/>
  <c r="E26" i="48"/>
  <c r="F26" i="48"/>
  <c r="G26" i="48"/>
  <c r="H26" i="48"/>
  <c r="I26" i="48"/>
  <c r="J26" i="48"/>
  <c r="K26" i="48"/>
  <c r="A27" i="48"/>
  <c r="B27" i="48"/>
  <c r="C27" i="48"/>
  <c r="D27" i="48"/>
  <c r="E27" i="48"/>
  <c r="F27" i="48"/>
  <c r="G27" i="48"/>
  <c r="H27" i="48"/>
  <c r="I27" i="48"/>
  <c r="J27" i="48"/>
  <c r="K27" i="48"/>
  <c r="A28" i="48"/>
  <c r="B28" i="48"/>
  <c r="C28" i="48"/>
  <c r="D28" i="48"/>
  <c r="E28" i="48"/>
  <c r="F28" i="48"/>
  <c r="G28" i="48"/>
  <c r="H28" i="48"/>
  <c r="I28" i="48"/>
  <c r="J28" i="48"/>
  <c r="K28" i="48"/>
  <c r="A29" i="48"/>
  <c r="B29" i="48"/>
  <c r="C29" i="48"/>
  <c r="D29" i="48"/>
  <c r="E29" i="48"/>
  <c r="F29" i="48"/>
  <c r="G29" i="48"/>
  <c r="H29" i="48"/>
  <c r="I29" i="48"/>
  <c r="J29" i="48"/>
  <c r="K29" i="48"/>
  <c r="A30" i="48"/>
  <c r="B30" i="48"/>
  <c r="C30" i="48"/>
  <c r="D30" i="48"/>
  <c r="E30" i="48"/>
  <c r="F30" i="48"/>
  <c r="G30" i="48"/>
  <c r="H30" i="48"/>
  <c r="I30" i="48"/>
  <c r="J30" i="48"/>
  <c r="K30" i="48"/>
  <c r="A31" i="48"/>
  <c r="B31" i="48"/>
  <c r="C31" i="48"/>
  <c r="D31" i="48"/>
  <c r="E31" i="48"/>
  <c r="F31" i="48"/>
  <c r="G31" i="48"/>
  <c r="H31" i="48"/>
  <c r="I31" i="48"/>
  <c r="J31" i="48"/>
  <c r="K31" i="48"/>
  <c r="A32" i="48"/>
  <c r="B32" i="48"/>
  <c r="C32" i="48"/>
  <c r="D32" i="48"/>
  <c r="E32" i="48"/>
  <c r="F32" i="48"/>
  <c r="G32" i="48"/>
  <c r="H32" i="48"/>
  <c r="I32" i="48"/>
  <c r="J32" i="48"/>
  <c r="K32" i="48"/>
  <c r="A33" i="48"/>
  <c r="B33" i="48"/>
  <c r="C33" i="48"/>
  <c r="D33" i="48"/>
  <c r="E33" i="48"/>
  <c r="F33" i="48"/>
  <c r="G33" i="48"/>
  <c r="H33" i="48"/>
  <c r="I33" i="48"/>
  <c r="J33" i="48"/>
  <c r="K33" i="48"/>
  <c r="A34" i="48"/>
  <c r="B34" i="48"/>
  <c r="C34" i="48"/>
  <c r="D34" i="48"/>
  <c r="E34" i="48"/>
  <c r="F34" i="48"/>
  <c r="G34" i="48"/>
  <c r="H34" i="48"/>
  <c r="I34" i="48"/>
  <c r="J34" i="48"/>
  <c r="K34" i="48"/>
  <c r="A35" i="48"/>
  <c r="B35" i="48"/>
  <c r="C35" i="48"/>
  <c r="D35" i="48"/>
  <c r="E35" i="48"/>
  <c r="F35" i="48"/>
  <c r="G35" i="48"/>
  <c r="H35" i="48"/>
  <c r="I35" i="48"/>
  <c r="J35" i="48"/>
  <c r="K35" i="48"/>
  <c r="A36" i="48"/>
  <c r="B36" i="48"/>
  <c r="C36" i="48"/>
  <c r="D36" i="48"/>
  <c r="E36" i="48"/>
  <c r="F36" i="48"/>
  <c r="G36" i="48"/>
  <c r="H36" i="48"/>
  <c r="I36" i="48"/>
  <c r="J36" i="48"/>
  <c r="K36" i="48"/>
  <c r="A37" i="48"/>
  <c r="B37" i="48"/>
  <c r="C37" i="48"/>
  <c r="D37" i="48"/>
  <c r="E37" i="48"/>
  <c r="F37" i="48"/>
  <c r="G37" i="48"/>
  <c r="H37" i="48"/>
  <c r="I37" i="48"/>
  <c r="J37" i="48"/>
  <c r="K37" i="48"/>
  <c r="A38" i="48"/>
  <c r="B38" i="48"/>
  <c r="C38" i="48"/>
  <c r="D38" i="48"/>
  <c r="E38" i="48"/>
  <c r="F38" i="48"/>
  <c r="G38" i="48"/>
  <c r="H38" i="48"/>
  <c r="I38" i="48"/>
  <c r="J38" i="48"/>
  <c r="K38" i="48"/>
  <c r="A39" i="48"/>
  <c r="B39" i="48"/>
  <c r="C39" i="48"/>
  <c r="D39" i="48"/>
  <c r="E39" i="48"/>
  <c r="F39" i="48"/>
  <c r="G39" i="48"/>
  <c r="H39" i="48"/>
  <c r="I39" i="48"/>
  <c r="J39" i="48"/>
  <c r="K39" i="48"/>
  <c r="A40" i="48"/>
  <c r="B40" i="48"/>
  <c r="C40" i="48"/>
  <c r="D40" i="48"/>
  <c r="E40" i="48"/>
  <c r="F40" i="48"/>
  <c r="G40" i="48"/>
  <c r="H40" i="48"/>
  <c r="I40" i="48"/>
  <c r="J40" i="48"/>
  <c r="K40" i="48"/>
  <c r="A41" i="48"/>
  <c r="B41" i="48"/>
  <c r="C41" i="48"/>
  <c r="D41" i="48"/>
  <c r="E41" i="48"/>
  <c r="F41" i="48"/>
  <c r="G41" i="48"/>
  <c r="H41" i="48"/>
  <c r="I41" i="48"/>
  <c r="J41" i="48"/>
  <c r="K41" i="48"/>
  <c r="A42" i="48"/>
  <c r="B42" i="48"/>
  <c r="C42" i="48"/>
  <c r="D42" i="48"/>
  <c r="E42" i="48"/>
  <c r="F42" i="48"/>
  <c r="G42" i="48"/>
  <c r="H42" i="48"/>
  <c r="I42" i="48"/>
  <c r="J42" i="48"/>
  <c r="K42" i="48"/>
  <c r="A43" i="48"/>
  <c r="B43" i="48"/>
  <c r="C43" i="48"/>
  <c r="D43" i="48"/>
  <c r="E43" i="48"/>
  <c r="F43" i="48"/>
  <c r="G43" i="48"/>
  <c r="H43" i="48"/>
  <c r="I43" i="48"/>
  <c r="J43" i="48"/>
  <c r="K43" i="48"/>
  <c r="A44" i="48"/>
  <c r="B44" i="48"/>
  <c r="C44" i="48"/>
  <c r="D44" i="48"/>
  <c r="E44" i="48"/>
  <c r="F44" i="48"/>
  <c r="G44" i="48"/>
  <c r="H44" i="48"/>
  <c r="I44" i="48"/>
  <c r="J44" i="48"/>
  <c r="K44" i="48"/>
  <c r="A45" i="48"/>
  <c r="B45" i="48"/>
  <c r="C45" i="48"/>
  <c r="D45" i="48"/>
  <c r="E45" i="48"/>
  <c r="F45" i="48"/>
  <c r="G45" i="48"/>
  <c r="H45" i="48"/>
  <c r="I45" i="48"/>
  <c r="J45" i="48"/>
  <c r="K45" i="48"/>
  <c r="A46" i="48"/>
  <c r="B46" i="48"/>
  <c r="C46" i="48"/>
  <c r="D46" i="48"/>
  <c r="E46" i="48"/>
  <c r="F46" i="48"/>
  <c r="G46" i="48"/>
  <c r="H46" i="48"/>
  <c r="I46" i="48"/>
  <c r="J46" i="48"/>
  <c r="K46" i="48"/>
  <c r="A47" i="48"/>
  <c r="B47" i="48"/>
  <c r="C47" i="48"/>
  <c r="D47" i="48"/>
  <c r="E47" i="48"/>
  <c r="F47" i="48"/>
  <c r="G47" i="48"/>
  <c r="H47" i="48"/>
  <c r="I47" i="48"/>
  <c r="J47" i="48"/>
  <c r="K47" i="48"/>
  <c r="A48" i="48"/>
  <c r="B48" i="48"/>
  <c r="C48" i="48"/>
  <c r="D48" i="48"/>
  <c r="E48" i="48"/>
  <c r="F48" i="48"/>
  <c r="G48" i="48"/>
  <c r="H48" i="48"/>
  <c r="I48" i="48"/>
  <c r="J48" i="48"/>
  <c r="K48" i="48"/>
  <c r="A49" i="48"/>
  <c r="B49" i="48"/>
  <c r="C49" i="48"/>
  <c r="D49" i="48"/>
  <c r="E49" i="48"/>
  <c r="F49" i="48"/>
  <c r="G49" i="48"/>
  <c r="H49" i="48"/>
  <c r="I49" i="48"/>
  <c r="J49" i="48"/>
  <c r="K49" i="48"/>
  <c r="A50" i="48"/>
  <c r="B50" i="48"/>
  <c r="C50" i="48"/>
  <c r="D50" i="48"/>
  <c r="E50" i="48"/>
  <c r="F50" i="48"/>
  <c r="G50" i="48"/>
  <c r="H50" i="48"/>
  <c r="I50" i="48"/>
  <c r="J50" i="48"/>
  <c r="K50" i="48"/>
  <c r="A51" i="48"/>
  <c r="B51" i="48"/>
  <c r="C51" i="48"/>
  <c r="D51" i="48"/>
  <c r="E51" i="48"/>
  <c r="F51" i="48"/>
  <c r="G51" i="48"/>
  <c r="H51" i="48"/>
  <c r="I51" i="48"/>
  <c r="J51" i="48"/>
  <c r="K51" i="48"/>
  <c r="A52" i="48"/>
  <c r="B52" i="48"/>
  <c r="C52" i="48"/>
  <c r="D52" i="48"/>
  <c r="E52" i="48"/>
  <c r="F52" i="48"/>
  <c r="G52" i="48"/>
  <c r="H52" i="48"/>
  <c r="I52" i="48"/>
  <c r="J52" i="48"/>
  <c r="K52" i="48"/>
  <c r="A105" i="47"/>
  <c r="B105" i="47"/>
  <c r="C105" i="47"/>
  <c r="D105" i="47"/>
  <c r="E105" i="47"/>
  <c r="F105" i="47"/>
  <c r="G105" i="47"/>
  <c r="H105" i="47"/>
  <c r="I105" i="47"/>
  <c r="J105" i="47"/>
  <c r="K105" i="47"/>
  <c r="A106" i="47"/>
  <c r="B106" i="47"/>
  <c r="C106" i="47"/>
  <c r="D106" i="47"/>
  <c r="E106" i="47"/>
  <c r="F106" i="47"/>
  <c r="G106" i="47"/>
  <c r="H106" i="47"/>
  <c r="I106" i="47"/>
  <c r="J106" i="47"/>
  <c r="K106" i="47"/>
  <c r="A107" i="47"/>
  <c r="B107" i="47"/>
  <c r="C107" i="47"/>
  <c r="D107" i="47"/>
  <c r="E107" i="47"/>
  <c r="F107" i="47"/>
  <c r="G107" i="47"/>
  <c r="H107" i="47"/>
  <c r="I107" i="47"/>
  <c r="J107" i="47"/>
  <c r="K107" i="47"/>
  <c r="A108" i="47"/>
  <c r="B108" i="47"/>
  <c r="C108" i="47"/>
  <c r="D108" i="47"/>
  <c r="E108" i="47"/>
  <c r="F108" i="47"/>
  <c r="G108" i="47"/>
  <c r="H108" i="47"/>
  <c r="I108" i="47"/>
  <c r="J108" i="47"/>
  <c r="K108" i="47"/>
  <c r="A109" i="47"/>
  <c r="B109" i="47"/>
  <c r="C109" i="47"/>
  <c r="D109" i="47"/>
  <c r="E109" i="47"/>
  <c r="F109" i="47"/>
  <c r="G109" i="47"/>
  <c r="H109" i="47"/>
  <c r="I109" i="47"/>
  <c r="J109" i="47"/>
  <c r="K109" i="47"/>
  <c r="A110" i="47"/>
  <c r="B110" i="47"/>
  <c r="C110" i="47"/>
  <c r="D110" i="47"/>
  <c r="E110" i="47"/>
  <c r="F110" i="47"/>
  <c r="G110" i="47"/>
  <c r="H110" i="47"/>
  <c r="I110" i="47"/>
  <c r="J110" i="47"/>
  <c r="K110" i="47"/>
  <c r="A53" i="47"/>
  <c r="B53" i="47"/>
  <c r="C53" i="47"/>
  <c r="D53" i="47"/>
  <c r="E53" i="47"/>
  <c r="F53" i="47"/>
  <c r="G53" i="47"/>
  <c r="H53" i="47"/>
  <c r="I53" i="47"/>
  <c r="J53" i="47"/>
  <c r="K53" i="47"/>
  <c r="A54" i="47"/>
  <c r="B54" i="47"/>
  <c r="C54" i="47"/>
  <c r="D54" i="47"/>
  <c r="E54" i="47"/>
  <c r="F54" i="47"/>
  <c r="G54" i="47"/>
  <c r="H54" i="47"/>
  <c r="I54" i="47"/>
  <c r="J54" i="47"/>
  <c r="K54" i="47"/>
  <c r="A55" i="47"/>
  <c r="B55" i="47"/>
  <c r="C55" i="47"/>
  <c r="D55" i="47"/>
  <c r="E55" i="47"/>
  <c r="F55" i="47"/>
  <c r="G55" i="47"/>
  <c r="H55" i="47"/>
  <c r="I55" i="47"/>
  <c r="J55" i="47"/>
  <c r="K55" i="47"/>
  <c r="A56" i="47"/>
  <c r="B56" i="47"/>
  <c r="C56" i="47"/>
  <c r="D56" i="47"/>
  <c r="E56" i="47"/>
  <c r="F56" i="47"/>
  <c r="G56" i="47"/>
  <c r="H56" i="47"/>
  <c r="I56" i="47"/>
  <c r="J56" i="47"/>
  <c r="K56" i="47"/>
  <c r="A57" i="47"/>
  <c r="B57" i="47"/>
  <c r="C57" i="47"/>
  <c r="D57" i="47"/>
  <c r="E57" i="47"/>
  <c r="F57" i="47"/>
  <c r="G57" i="47"/>
  <c r="H57" i="47"/>
  <c r="I57" i="47"/>
  <c r="J57" i="47"/>
  <c r="K57" i="47"/>
  <c r="A58" i="47"/>
  <c r="B58" i="47"/>
  <c r="C58" i="47"/>
  <c r="D58" i="47"/>
  <c r="E58" i="47"/>
  <c r="F58" i="47"/>
  <c r="G58" i="47"/>
  <c r="H58" i="47"/>
  <c r="I58" i="47"/>
  <c r="J58" i="47"/>
  <c r="K58" i="47"/>
  <c r="A59" i="47"/>
  <c r="B59" i="47"/>
  <c r="C59" i="47"/>
  <c r="D59" i="47"/>
  <c r="E59" i="47"/>
  <c r="F59" i="47"/>
  <c r="G59" i="47"/>
  <c r="H59" i="47"/>
  <c r="I59" i="47"/>
  <c r="J59" i="47"/>
  <c r="K59" i="47"/>
  <c r="A60" i="47"/>
  <c r="B60" i="47"/>
  <c r="C60" i="47"/>
  <c r="D60" i="47"/>
  <c r="E60" i="47"/>
  <c r="F60" i="47"/>
  <c r="G60" i="47"/>
  <c r="H60" i="47"/>
  <c r="I60" i="47"/>
  <c r="J60" i="47"/>
  <c r="K60" i="47"/>
  <c r="A61" i="47"/>
  <c r="B61" i="47"/>
  <c r="C61" i="47"/>
  <c r="D61" i="47"/>
  <c r="E61" i="47"/>
  <c r="F61" i="47"/>
  <c r="G61" i="47"/>
  <c r="H61" i="47"/>
  <c r="I61" i="47"/>
  <c r="J61" i="47"/>
  <c r="K61" i="47"/>
  <c r="A62" i="47"/>
  <c r="B62" i="47"/>
  <c r="C62" i="47"/>
  <c r="D62" i="47"/>
  <c r="E62" i="47"/>
  <c r="F62" i="47"/>
  <c r="G62" i="47"/>
  <c r="H62" i="47"/>
  <c r="I62" i="47"/>
  <c r="J62" i="47"/>
  <c r="K62" i="47"/>
  <c r="A63" i="47"/>
  <c r="B63" i="47"/>
  <c r="C63" i="47"/>
  <c r="D63" i="47"/>
  <c r="E63" i="47"/>
  <c r="F63" i="47"/>
  <c r="G63" i="47"/>
  <c r="H63" i="47"/>
  <c r="I63" i="47"/>
  <c r="J63" i="47"/>
  <c r="K63" i="47"/>
  <c r="A64" i="47"/>
  <c r="B64" i="47"/>
  <c r="C64" i="47"/>
  <c r="D64" i="47"/>
  <c r="E64" i="47"/>
  <c r="F64" i="47"/>
  <c r="G64" i="47"/>
  <c r="H64" i="47"/>
  <c r="I64" i="47"/>
  <c r="J64" i="47"/>
  <c r="K64" i="47"/>
  <c r="A65" i="47"/>
  <c r="B65" i="47"/>
  <c r="C65" i="47"/>
  <c r="D65" i="47"/>
  <c r="E65" i="47"/>
  <c r="F65" i="47"/>
  <c r="G65" i="47"/>
  <c r="H65" i="47"/>
  <c r="I65" i="47"/>
  <c r="J65" i="47"/>
  <c r="K65" i="47"/>
  <c r="A66" i="47"/>
  <c r="B66" i="47"/>
  <c r="C66" i="47"/>
  <c r="D66" i="47"/>
  <c r="E66" i="47"/>
  <c r="F66" i="47"/>
  <c r="G66" i="47"/>
  <c r="H66" i="47"/>
  <c r="I66" i="47"/>
  <c r="J66" i="47"/>
  <c r="K66" i="47"/>
  <c r="A67" i="47"/>
  <c r="B67" i="47"/>
  <c r="C67" i="47"/>
  <c r="D67" i="47"/>
  <c r="E67" i="47"/>
  <c r="F67" i="47"/>
  <c r="G67" i="47"/>
  <c r="H67" i="47"/>
  <c r="I67" i="47"/>
  <c r="J67" i="47"/>
  <c r="K67" i="47"/>
  <c r="A68" i="47"/>
  <c r="B68" i="47"/>
  <c r="C68" i="47"/>
  <c r="D68" i="47"/>
  <c r="E68" i="47"/>
  <c r="F68" i="47"/>
  <c r="G68" i="47"/>
  <c r="H68" i="47"/>
  <c r="I68" i="47"/>
  <c r="J68" i="47"/>
  <c r="K68" i="47"/>
  <c r="A69" i="47"/>
  <c r="B69" i="47"/>
  <c r="C69" i="47"/>
  <c r="D69" i="47"/>
  <c r="E69" i="47"/>
  <c r="F69" i="47"/>
  <c r="G69" i="47"/>
  <c r="H69" i="47"/>
  <c r="I69" i="47"/>
  <c r="J69" i="47"/>
  <c r="K69" i="47"/>
  <c r="A70" i="47"/>
  <c r="B70" i="47"/>
  <c r="C70" i="47"/>
  <c r="D70" i="47"/>
  <c r="E70" i="47"/>
  <c r="F70" i="47"/>
  <c r="G70" i="47"/>
  <c r="H70" i="47"/>
  <c r="I70" i="47"/>
  <c r="J70" i="47"/>
  <c r="K70" i="47"/>
  <c r="A71" i="47"/>
  <c r="B71" i="47"/>
  <c r="C71" i="47"/>
  <c r="D71" i="47"/>
  <c r="E71" i="47"/>
  <c r="F71" i="47"/>
  <c r="G71" i="47"/>
  <c r="H71" i="47"/>
  <c r="I71" i="47"/>
  <c r="J71" i="47"/>
  <c r="K71" i="47"/>
  <c r="A72" i="47"/>
  <c r="B72" i="47"/>
  <c r="C72" i="47"/>
  <c r="D72" i="47"/>
  <c r="E72" i="47"/>
  <c r="F72" i="47"/>
  <c r="G72" i="47"/>
  <c r="H72" i="47"/>
  <c r="I72" i="47"/>
  <c r="J72" i="47"/>
  <c r="K72" i="47"/>
  <c r="A73" i="47"/>
  <c r="B73" i="47"/>
  <c r="C73" i="47"/>
  <c r="D73" i="47"/>
  <c r="E73" i="47"/>
  <c r="F73" i="47"/>
  <c r="G73" i="47"/>
  <c r="H73" i="47"/>
  <c r="I73" i="47"/>
  <c r="J73" i="47"/>
  <c r="K73" i="47"/>
  <c r="A74" i="47"/>
  <c r="B74" i="47"/>
  <c r="C74" i="47"/>
  <c r="D74" i="47"/>
  <c r="E74" i="47"/>
  <c r="F74" i="47"/>
  <c r="G74" i="47"/>
  <c r="H74" i="47"/>
  <c r="I74" i="47"/>
  <c r="J74" i="47"/>
  <c r="K74" i="47"/>
  <c r="A75" i="47"/>
  <c r="B75" i="47"/>
  <c r="C75" i="47"/>
  <c r="D75" i="47"/>
  <c r="E75" i="47"/>
  <c r="F75" i="47"/>
  <c r="G75" i="47"/>
  <c r="H75" i="47"/>
  <c r="I75" i="47"/>
  <c r="J75" i="47"/>
  <c r="K75" i="47"/>
  <c r="A76" i="47"/>
  <c r="B76" i="47"/>
  <c r="C76" i="47"/>
  <c r="D76" i="47"/>
  <c r="E76" i="47"/>
  <c r="F76" i="47"/>
  <c r="G76" i="47"/>
  <c r="H76" i="47"/>
  <c r="I76" i="47"/>
  <c r="J76" i="47"/>
  <c r="K76" i="47"/>
  <c r="A77" i="47"/>
  <c r="B77" i="47"/>
  <c r="C77" i="47"/>
  <c r="D77" i="47"/>
  <c r="E77" i="47"/>
  <c r="F77" i="47"/>
  <c r="G77" i="47"/>
  <c r="H77" i="47"/>
  <c r="I77" i="47"/>
  <c r="J77" i="47"/>
  <c r="K77" i="47"/>
  <c r="A78" i="47"/>
  <c r="B78" i="47"/>
  <c r="C78" i="47"/>
  <c r="D78" i="47"/>
  <c r="E78" i="47"/>
  <c r="F78" i="47"/>
  <c r="G78" i="47"/>
  <c r="H78" i="47"/>
  <c r="I78" i="47"/>
  <c r="J78" i="47"/>
  <c r="K78" i="47"/>
  <c r="A79" i="47"/>
  <c r="B79" i="47"/>
  <c r="C79" i="47"/>
  <c r="D79" i="47"/>
  <c r="E79" i="47"/>
  <c r="F79" i="47"/>
  <c r="G79" i="47"/>
  <c r="H79" i="47"/>
  <c r="I79" i="47"/>
  <c r="J79" i="47"/>
  <c r="K79" i="47"/>
  <c r="A80" i="47"/>
  <c r="B80" i="47"/>
  <c r="C80" i="47"/>
  <c r="D80" i="47"/>
  <c r="E80" i="47"/>
  <c r="F80" i="47"/>
  <c r="G80" i="47"/>
  <c r="H80" i="47"/>
  <c r="I80" i="47"/>
  <c r="J80" i="47"/>
  <c r="K80" i="47"/>
  <c r="A81" i="47"/>
  <c r="B81" i="47"/>
  <c r="C81" i="47"/>
  <c r="D81" i="47"/>
  <c r="E81" i="47"/>
  <c r="F81" i="47"/>
  <c r="G81" i="47"/>
  <c r="H81" i="47"/>
  <c r="I81" i="47"/>
  <c r="J81" i="47"/>
  <c r="K81" i="47"/>
  <c r="A82" i="47"/>
  <c r="B82" i="47"/>
  <c r="C82" i="47"/>
  <c r="D82" i="47"/>
  <c r="E82" i="47"/>
  <c r="F82" i="47"/>
  <c r="G82" i="47"/>
  <c r="H82" i="47"/>
  <c r="I82" i="47"/>
  <c r="J82" i="47"/>
  <c r="K82" i="47"/>
  <c r="A83" i="47"/>
  <c r="B83" i="47"/>
  <c r="C83" i="47"/>
  <c r="D83" i="47"/>
  <c r="E83" i="47"/>
  <c r="F83" i="47"/>
  <c r="G83" i="47"/>
  <c r="H83" i="47"/>
  <c r="I83" i="47"/>
  <c r="J83" i="47"/>
  <c r="K83" i="47"/>
  <c r="A84" i="47"/>
  <c r="B84" i="47"/>
  <c r="C84" i="47"/>
  <c r="D84" i="47"/>
  <c r="E84" i="47"/>
  <c r="F84" i="47"/>
  <c r="G84" i="47"/>
  <c r="H84" i="47"/>
  <c r="I84" i="47"/>
  <c r="J84" i="47"/>
  <c r="K84" i="47"/>
  <c r="A85" i="47"/>
  <c r="B85" i="47"/>
  <c r="C85" i="47"/>
  <c r="D85" i="47"/>
  <c r="E85" i="47"/>
  <c r="F85" i="47"/>
  <c r="G85" i="47"/>
  <c r="H85" i="47"/>
  <c r="I85" i="47"/>
  <c r="J85" i="47"/>
  <c r="K85" i="47"/>
  <c r="A86" i="47"/>
  <c r="B86" i="47"/>
  <c r="C86" i="47"/>
  <c r="D86" i="47"/>
  <c r="E86" i="47"/>
  <c r="F86" i="47"/>
  <c r="G86" i="47"/>
  <c r="H86" i="47"/>
  <c r="I86" i="47"/>
  <c r="J86" i="47"/>
  <c r="K86" i="47"/>
  <c r="A87" i="47"/>
  <c r="B87" i="47"/>
  <c r="C87" i="47"/>
  <c r="D87" i="47"/>
  <c r="E87" i="47"/>
  <c r="F87" i="47"/>
  <c r="G87" i="47"/>
  <c r="H87" i="47"/>
  <c r="I87" i="47"/>
  <c r="J87" i="47"/>
  <c r="K87" i="47"/>
  <c r="A88" i="47"/>
  <c r="B88" i="47"/>
  <c r="C88" i="47"/>
  <c r="D88" i="47"/>
  <c r="E88" i="47"/>
  <c r="F88" i="47"/>
  <c r="G88" i="47"/>
  <c r="H88" i="47"/>
  <c r="I88" i="47"/>
  <c r="J88" i="47"/>
  <c r="K88" i="47"/>
  <c r="A89" i="47"/>
  <c r="B89" i="47"/>
  <c r="C89" i="47"/>
  <c r="D89" i="47"/>
  <c r="E89" i="47"/>
  <c r="F89" i="47"/>
  <c r="G89" i="47"/>
  <c r="H89" i="47"/>
  <c r="I89" i="47"/>
  <c r="J89" i="47"/>
  <c r="K89" i="47"/>
  <c r="A90" i="47"/>
  <c r="B90" i="47"/>
  <c r="C90" i="47"/>
  <c r="D90" i="47"/>
  <c r="E90" i="47"/>
  <c r="F90" i="47"/>
  <c r="G90" i="47"/>
  <c r="H90" i="47"/>
  <c r="I90" i="47"/>
  <c r="J90" i="47"/>
  <c r="K90" i="47"/>
  <c r="A91" i="47"/>
  <c r="B91" i="47"/>
  <c r="C91" i="47"/>
  <c r="D91" i="47"/>
  <c r="E91" i="47"/>
  <c r="F91" i="47"/>
  <c r="G91" i="47"/>
  <c r="H91" i="47"/>
  <c r="I91" i="47"/>
  <c r="J91" i="47"/>
  <c r="K91" i="47"/>
  <c r="A92" i="47"/>
  <c r="B92" i="47"/>
  <c r="C92" i="47"/>
  <c r="D92" i="47"/>
  <c r="E92" i="47"/>
  <c r="F92" i="47"/>
  <c r="G92" i="47"/>
  <c r="H92" i="47"/>
  <c r="I92" i="47"/>
  <c r="J92" i="47"/>
  <c r="K92" i="47"/>
  <c r="A93" i="47"/>
  <c r="B93" i="47"/>
  <c r="C93" i="47"/>
  <c r="D93" i="47"/>
  <c r="E93" i="47"/>
  <c r="F93" i="47"/>
  <c r="G93" i="47"/>
  <c r="H93" i="47"/>
  <c r="I93" i="47"/>
  <c r="J93" i="47"/>
  <c r="K93" i="47"/>
  <c r="A94" i="47"/>
  <c r="B94" i="47"/>
  <c r="C94" i="47"/>
  <c r="D94" i="47"/>
  <c r="E94" i="47"/>
  <c r="F94" i="47"/>
  <c r="G94" i="47"/>
  <c r="H94" i="47"/>
  <c r="I94" i="47"/>
  <c r="J94" i="47"/>
  <c r="K94" i="47"/>
  <c r="A95" i="47"/>
  <c r="B95" i="47"/>
  <c r="C95" i="47"/>
  <c r="D95" i="47"/>
  <c r="E95" i="47"/>
  <c r="F95" i="47"/>
  <c r="G95" i="47"/>
  <c r="H95" i="47"/>
  <c r="I95" i="47"/>
  <c r="J95" i="47"/>
  <c r="K95" i="47"/>
  <c r="A96" i="47"/>
  <c r="B96" i="47"/>
  <c r="C96" i="47"/>
  <c r="D96" i="47"/>
  <c r="E96" i="47"/>
  <c r="F96" i="47"/>
  <c r="G96" i="47"/>
  <c r="H96" i="47"/>
  <c r="I96" i="47"/>
  <c r="J96" i="47"/>
  <c r="K96" i="47"/>
  <c r="A97" i="47"/>
  <c r="B97" i="47"/>
  <c r="C97" i="47"/>
  <c r="D97" i="47"/>
  <c r="E97" i="47"/>
  <c r="F97" i="47"/>
  <c r="G97" i="47"/>
  <c r="H97" i="47"/>
  <c r="I97" i="47"/>
  <c r="J97" i="47"/>
  <c r="K97" i="47"/>
  <c r="A98" i="47"/>
  <c r="B98" i="47"/>
  <c r="C98" i="47"/>
  <c r="D98" i="47"/>
  <c r="E98" i="47"/>
  <c r="F98" i="47"/>
  <c r="G98" i="47"/>
  <c r="H98" i="47"/>
  <c r="I98" i="47"/>
  <c r="J98" i="47"/>
  <c r="K98" i="47"/>
  <c r="A99" i="47"/>
  <c r="B99" i="47"/>
  <c r="C99" i="47"/>
  <c r="D99" i="47"/>
  <c r="E99" i="47"/>
  <c r="F99" i="47"/>
  <c r="G99" i="47"/>
  <c r="H99" i="47"/>
  <c r="I99" i="47"/>
  <c r="J99" i="47"/>
  <c r="K99" i="47"/>
  <c r="A100" i="47"/>
  <c r="B100" i="47"/>
  <c r="C100" i="47"/>
  <c r="D100" i="47"/>
  <c r="E100" i="47"/>
  <c r="F100" i="47"/>
  <c r="G100" i="47"/>
  <c r="H100" i="47"/>
  <c r="I100" i="47"/>
  <c r="J100" i="47"/>
  <c r="K100" i="47"/>
  <c r="A101" i="47"/>
  <c r="B101" i="47"/>
  <c r="C101" i="47"/>
  <c r="D101" i="47"/>
  <c r="E101" i="47"/>
  <c r="F101" i="47"/>
  <c r="G101" i="47"/>
  <c r="H101" i="47"/>
  <c r="I101" i="47"/>
  <c r="J101" i="47"/>
  <c r="K101" i="47"/>
  <c r="A102" i="47"/>
  <c r="B102" i="47"/>
  <c r="C102" i="47"/>
  <c r="D102" i="47"/>
  <c r="E102" i="47"/>
  <c r="F102" i="47"/>
  <c r="G102" i="47"/>
  <c r="H102" i="47"/>
  <c r="I102" i="47"/>
  <c r="J102" i="47"/>
  <c r="K102" i="47"/>
  <c r="A103" i="47"/>
  <c r="B103" i="47"/>
  <c r="C103" i="47"/>
  <c r="D103" i="47"/>
  <c r="E103" i="47"/>
  <c r="F103" i="47"/>
  <c r="G103" i="47"/>
  <c r="H103" i="47"/>
  <c r="I103" i="47"/>
  <c r="J103" i="47"/>
  <c r="K103" i="47"/>
  <c r="A104" i="47"/>
  <c r="B104" i="47"/>
  <c r="C104" i="47"/>
  <c r="D104" i="47"/>
  <c r="E104" i="47"/>
  <c r="F104" i="47"/>
  <c r="G104" i="47"/>
  <c r="H104" i="47"/>
  <c r="I104" i="47"/>
  <c r="J104" i="47"/>
  <c r="K104" i="47"/>
  <c r="B8" i="47"/>
  <c r="C8" i="47"/>
  <c r="D8" i="47"/>
  <c r="E8" i="47"/>
  <c r="F8" i="47"/>
  <c r="G8" i="47"/>
  <c r="H8" i="47"/>
  <c r="I8" i="47"/>
  <c r="J8" i="47"/>
  <c r="K8" i="47"/>
  <c r="A11" i="47"/>
  <c r="B11" i="47"/>
  <c r="C11" i="47"/>
  <c r="D11" i="47"/>
  <c r="E11" i="47"/>
  <c r="F11" i="47"/>
  <c r="G11" i="47"/>
  <c r="H11" i="47"/>
  <c r="I11" i="47"/>
  <c r="J11" i="47"/>
  <c r="K11" i="47"/>
  <c r="A12" i="47"/>
  <c r="B12" i="47"/>
  <c r="C12" i="47"/>
  <c r="D12" i="47"/>
  <c r="E12" i="47"/>
  <c r="F12" i="47"/>
  <c r="G12" i="47"/>
  <c r="H12" i="47"/>
  <c r="I12" i="47"/>
  <c r="J12" i="47"/>
  <c r="K12" i="47"/>
  <c r="A13" i="47"/>
  <c r="B13" i="47"/>
  <c r="C13" i="47"/>
  <c r="D13" i="47"/>
  <c r="E13" i="47"/>
  <c r="F13" i="47"/>
  <c r="G13" i="47"/>
  <c r="H13" i="47"/>
  <c r="I13" i="47"/>
  <c r="J13" i="47"/>
  <c r="K13" i="47"/>
  <c r="A14" i="47"/>
  <c r="B14" i="47"/>
  <c r="C14" i="47"/>
  <c r="D14" i="47"/>
  <c r="E14" i="47"/>
  <c r="F14" i="47"/>
  <c r="G14" i="47"/>
  <c r="H14" i="47"/>
  <c r="I14" i="47"/>
  <c r="J14" i="47"/>
  <c r="K14" i="47"/>
  <c r="A15" i="47"/>
  <c r="B15" i="47"/>
  <c r="C15" i="47"/>
  <c r="D15" i="47"/>
  <c r="E15" i="47"/>
  <c r="F15" i="47"/>
  <c r="G15" i="47"/>
  <c r="H15" i="47"/>
  <c r="I15" i="47"/>
  <c r="J15" i="47"/>
  <c r="K15" i="47"/>
  <c r="A16" i="47"/>
  <c r="B16" i="47"/>
  <c r="C16" i="47"/>
  <c r="D16" i="47"/>
  <c r="E16" i="47"/>
  <c r="F16" i="47"/>
  <c r="G16" i="47"/>
  <c r="H16" i="47"/>
  <c r="I16" i="47"/>
  <c r="J16" i="47"/>
  <c r="K16" i="47"/>
  <c r="A17" i="47"/>
  <c r="B17" i="47"/>
  <c r="C17" i="47"/>
  <c r="D17" i="47"/>
  <c r="E17" i="47"/>
  <c r="F17" i="47"/>
  <c r="G17" i="47"/>
  <c r="H17" i="47"/>
  <c r="I17" i="47"/>
  <c r="J17" i="47"/>
  <c r="K17" i="47"/>
  <c r="A18" i="47"/>
  <c r="B18" i="47"/>
  <c r="C18" i="47"/>
  <c r="D18" i="47"/>
  <c r="E18" i="47"/>
  <c r="F18" i="47"/>
  <c r="G18" i="47"/>
  <c r="H18" i="47"/>
  <c r="I18" i="47"/>
  <c r="J18" i="47"/>
  <c r="K18" i="47"/>
  <c r="A19" i="47"/>
  <c r="B19" i="47"/>
  <c r="C19" i="47"/>
  <c r="D19" i="47"/>
  <c r="E19" i="47"/>
  <c r="F19" i="47"/>
  <c r="G19" i="47"/>
  <c r="H19" i="47"/>
  <c r="I19" i="47"/>
  <c r="J19" i="47"/>
  <c r="K19" i="47"/>
  <c r="A20" i="47"/>
  <c r="B20" i="47"/>
  <c r="C20" i="47"/>
  <c r="D20" i="47"/>
  <c r="E20" i="47"/>
  <c r="F20" i="47"/>
  <c r="G20" i="47"/>
  <c r="H20" i="47"/>
  <c r="I20" i="47"/>
  <c r="J20" i="47"/>
  <c r="K20" i="47"/>
  <c r="A21" i="47"/>
  <c r="B21" i="47"/>
  <c r="C21" i="47"/>
  <c r="D21" i="47"/>
  <c r="E21" i="47"/>
  <c r="F21" i="47"/>
  <c r="G21" i="47"/>
  <c r="H21" i="47"/>
  <c r="I21" i="47"/>
  <c r="J21" i="47"/>
  <c r="K21" i="47"/>
  <c r="A22" i="47"/>
  <c r="B22" i="47"/>
  <c r="C22" i="47"/>
  <c r="D22" i="47"/>
  <c r="E22" i="47"/>
  <c r="F22" i="47"/>
  <c r="G22" i="47"/>
  <c r="H22" i="47"/>
  <c r="I22" i="47"/>
  <c r="J22" i="47"/>
  <c r="K22" i="47"/>
  <c r="A23" i="47"/>
  <c r="B23" i="47"/>
  <c r="C23" i="47"/>
  <c r="D23" i="47"/>
  <c r="E23" i="47"/>
  <c r="F23" i="47"/>
  <c r="G23" i="47"/>
  <c r="H23" i="47"/>
  <c r="I23" i="47"/>
  <c r="J23" i="47"/>
  <c r="K23" i="47"/>
  <c r="A24" i="47"/>
  <c r="B24" i="47"/>
  <c r="C24" i="47"/>
  <c r="D24" i="47"/>
  <c r="E24" i="47"/>
  <c r="F24" i="47"/>
  <c r="G24" i="47"/>
  <c r="H24" i="47"/>
  <c r="I24" i="47"/>
  <c r="J24" i="47"/>
  <c r="K24" i="47"/>
  <c r="A25" i="47"/>
  <c r="B25" i="47"/>
  <c r="C25" i="47"/>
  <c r="D25" i="47"/>
  <c r="E25" i="47"/>
  <c r="F25" i="47"/>
  <c r="G25" i="47"/>
  <c r="H25" i="47"/>
  <c r="I25" i="47"/>
  <c r="J25" i="47"/>
  <c r="K25" i="47"/>
  <c r="A26" i="47"/>
  <c r="B26" i="47"/>
  <c r="C26" i="47"/>
  <c r="D26" i="47"/>
  <c r="E26" i="47"/>
  <c r="F26" i="47"/>
  <c r="G26" i="47"/>
  <c r="H26" i="47"/>
  <c r="I26" i="47"/>
  <c r="J26" i="47"/>
  <c r="K26" i="47"/>
  <c r="A27" i="47"/>
  <c r="B27" i="47"/>
  <c r="C27" i="47"/>
  <c r="D27" i="47"/>
  <c r="E27" i="47"/>
  <c r="F27" i="47"/>
  <c r="G27" i="47"/>
  <c r="H27" i="47"/>
  <c r="I27" i="47"/>
  <c r="J27" i="47"/>
  <c r="K27" i="47"/>
  <c r="A28" i="47"/>
  <c r="B28" i="47"/>
  <c r="C28" i="47"/>
  <c r="D28" i="47"/>
  <c r="E28" i="47"/>
  <c r="F28" i="47"/>
  <c r="G28" i="47"/>
  <c r="H28" i="47"/>
  <c r="I28" i="47"/>
  <c r="J28" i="47"/>
  <c r="K28" i="47"/>
  <c r="A29" i="47"/>
  <c r="B29" i="47"/>
  <c r="C29" i="47"/>
  <c r="D29" i="47"/>
  <c r="E29" i="47"/>
  <c r="F29" i="47"/>
  <c r="G29" i="47"/>
  <c r="H29" i="47"/>
  <c r="I29" i="47"/>
  <c r="J29" i="47"/>
  <c r="K29" i="47"/>
  <c r="A30" i="47"/>
  <c r="B30" i="47"/>
  <c r="C30" i="47"/>
  <c r="D30" i="47"/>
  <c r="E30" i="47"/>
  <c r="F30" i="47"/>
  <c r="G30" i="47"/>
  <c r="H30" i="47"/>
  <c r="I30" i="47"/>
  <c r="J30" i="47"/>
  <c r="K30" i="47"/>
  <c r="A31" i="47"/>
  <c r="B31" i="47"/>
  <c r="C31" i="47"/>
  <c r="D31" i="47"/>
  <c r="E31" i="47"/>
  <c r="F31" i="47"/>
  <c r="G31" i="47"/>
  <c r="H31" i="47"/>
  <c r="I31" i="47"/>
  <c r="J31" i="47"/>
  <c r="K31" i="47"/>
  <c r="A32" i="47"/>
  <c r="B32" i="47"/>
  <c r="C32" i="47"/>
  <c r="D32" i="47"/>
  <c r="E32" i="47"/>
  <c r="F32" i="47"/>
  <c r="G32" i="47"/>
  <c r="H32" i="47"/>
  <c r="I32" i="47"/>
  <c r="J32" i="47"/>
  <c r="K32" i="47"/>
  <c r="A33" i="47"/>
  <c r="B33" i="47"/>
  <c r="C33" i="47"/>
  <c r="D33" i="47"/>
  <c r="E33" i="47"/>
  <c r="F33" i="47"/>
  <c r="G33" i="47"/>
  <c r="H33" i="47"/>
  <c r="I33" i="47"/>
  <c r="J33" i="47"/>
  <c r="K33" i="47"/>
  <c r="A34" i="47"/>
  <c r="B34" i="47"/>
  <c r="C34" i="47"/>
  <c r="D34" i="47"/>
  <c r="E34" i="47"/>
  <c r="F34" i="47"/>
  <c r="G34" i="47"/>
  <c r="H34" i="47"/>
  <c r="I34" i="47"/>
  <c r="J34" i="47"/>
  <c r="K34" i="47"/>
  <c r="A35" i="47"/>
  <c r="B35" i="47"/>
  <c r="C35" i="47"/>
  <c r="D35" i="47"/>
  <c r="E35" i="47"/>
  <c r="F35" i="47"/>
  <c r="G35" i="47"/>
  <c r="H35" i="47"/>
  <c r="I35" i="47"/>
  <c r="J35" i="47"/>
  <c r="K35" i="47"/>
  <c r="A36" i="47"/>
  <c r="B36" i="47"/>
  <c r="C36" i="47"/>
  <c r="D36" i="47"/>
  <c r="E36" i="47"/>
  <c r="F36" i="47"/>
  <c r="G36" i="47"/>
  <c r="H36" i="47"/>
  <c r="I36" i="47"/>
  <c r="J36" i="47"/>
  <c r="K36" i="47"/>
  <c r="A37" i="47"/>
  <c r="B37" i="47"/>
  <c r="C37" i="47"/>
  <c r="D37" i="47"/>
  <c r="E37" i="47"/>
  <c r="F37" i="47"/>
  <c r="G37" i="47"/>
  <c r="H37" i="47"/>
  <c r="I37" i="47"/>
  <c r="J37" i="47"/>
  <c r="K37" i="47"/>
  <c r="A38" i="47"/>
  <c r="B38" i="47"/>
  <c r="C38" i="47"/>
  <c r="D38" i="47"/>
  <c r="E38" i="47"/>
  <c r="F38" i="47"/>
  <c r="G38" i="47"/>
  <c r="H38" i="47"/>
  <c r="I38" i="47"/>
  <c r="J38" i="47"/>
  <c r="K38" i="47"/>
  <c r="A39" i="47"/>
  <c r="B39" i="47"/>
  <c r="C39" i="47"/>
  <c r="D39" i="47"/>
  <c r="E39" i="47"/>
  <c r="F39" i="47"/>
  <c r="G39" i="47"/>
  <c r="H39" i="47"/>
  <c r="I39" i="47"/>
  <c r="J39" i="47"/>
  <c r="K39" i="47"/>
  <c r="A40" i="47"/>
  <c r="B40" i="47"/>
  <c r="C40" i="47"/>
  <c r="D40" i="47"/>
  <c r="E40" i="47"/>
  <c r="F40" i="47"/>
  <c r="G40" i="47"/>
  <c r="H40" i="47"/>
  <c r="I40" i="47"/>
  <c r="J40" i="47"/>
  <c r="K40" i="47"/>
  <c r="A41" i="47"/>
  <c r="B41" i="47"/>
  <c r="C41" i="47"/>
  <c r="D41" i="47"/>
  <c r="E41" i="47"/>
  <c r="F41" i="47"/>
  <c r="G41" i="47"/>
  <c r="H41" i="47"/>
  <c r="I41" i="47"/>
  <c r="J41" i="47"/>
  <c r="K41" i="47"/>
  <c r="A42" i="47"/>
  <c r="B42" i="47"/>
  <c r="C42" i="47"/>
  <c r="D42" i="47"/>
  <c r="E42" i="47"/>
  <c r="F42" i="47"/>
  <c r="G42" i="47"/>
  <c r="H42" i="47"/>
  <c r="I42" i="47"/>
  <c r="J42" i="47"/>
  <c r="K42" i="47"/>
  <c r="A43" i="47"/>
  <c r="B43" i="47"/>
  <c r="C43" i="47"/>
  <c r="D43" i="47"/>
  <c r="E43" i="47"/>
  <c r="F43" i="47"/>
  <c r="G43" i="47"/>
  <c r="H43" i="47"/>
  <c r="I43" i="47"/>
  <c r="J43" i="47"/>
  <c r="K43" i="47"/>
  <c r="A44" i="47"/>
  <c r="B44" i="47"/>
  <c r="C44" i="47"/>
  <c r="D44" i="47"/>
  <c r="E44" i="47"/>
  <c r="F44" i="47"/>
  <c r="G44" i="47"/>
  <c r="H44" i="47"/>
  <c r="I44" i="47"/>
  <c r="J44" i="47"/>
  <c r="K44" i="47"/>
  <c r="A45" i="47"/>
  <c r="B45" i="47"/>
  <c r="C45" i="47"/>
  <c r="D45" i="47"/>
  <c r="E45" i="47"/>
  <c r="F45" i="47"/>
  <c r="G45" i="47"/>
  <c r="H45" i="47"/>
  <c r="I45" i="47"/>
  <c r="J45" i="47"/>
  <c r="K45" i="47"/>
  <c r="A46" i="47"/>
  <c r="B46" i="47"/>
  <c r="C46" i="47"/>
  <c r="D46" i="47"/>
  <c r="E46" i="47"/>
  <c r="F46" i="47"/>
  <c r="G46" i="47"/>
  <c r="H46" i="47"/>
  <c r="I46" i="47"/>
  <c r="J46" i="47"/>
  <c r="K46" i="47"/>
  <c r="A47" i="47"/>
  <c r="B47" i="47"/>
  <c r="C47" i="47"/>
  <c r="D47" i="47"/>
  <c r="E47" i="47"/>
  <c r="F47" i="47"/>
  <c r="G47" i="47"/>
  <c r="H47" i="47"/>
  <c r="I47" i="47"/>
  <c r="J47" i="47"/>
  <c r="K47" i="47"/>
  <c r="A48" i="47"/>
  <c r="B48" i="47"/>
  <c r="C48" i="47"/>
  <c r="D48" i="47"/>
  <c r="E48" i="47"/>
  <c r="F48" i="47"/>
  <c r="G48" i="47"/>
  <c r="H48" i="47"/>
  <c r="I48" i="47"/>
  <c r="J48" i="47"/>
  <c r="K48" i="47"/>
  <c r="A49" i="47"/>
  <c r="B49" i="47"/>
  <c r="C49" i="47"/>
  <c r="D49" i="47"/>
  <c r="E49" i="47"/>
  <c r="F49" i="47"/>
  <c r="G49" i="47"/>
  <c r="H49" i="47"/>
  <c r="I49" i="47"/>
  <c r="J49" i="47"/>
  <c r="K49" i="47"/>
  <c r="A50" i="47"/>
  <c r="B50" i="47"/>
  <c r="C50" i="47"/>
  <c r="D50" i="47"/>
  <c r="E50" i="47"/>
  <c r="F50" i="47"/>
  <c r="G50" i="47"/>
  <c r="H50" i="47"/>
  <c r="I50" i="47"/>
  <c r="J50" i="47"/>
  <c r="K50" i="47"/>
  <c r="A51" i="47"/>
  <c r="B51" i="47"/>
  <c r="C51" i="47"/>
  <c r="D51" i="47"/>
  <c r="E51" i="47"/>
  <c r="F51" i="47"/>
  <c r="G51" i="47"/>
  <c r="H51" i="47"/>
  <c r="I51" i="47"/>
  <c r="J51" i="47"/>
  <c r="K51" i="47"/>
  <c r="A52" i="47"/>
  <c r="B52" i="47"/>
  <c r="C52" i="47"/>
  <c r="D52" i="47"/>
  <c r="E52" i="47"/>
  <c r="F52" i="47"/>
  <c r="G52" i="47"/>
  <c r="H52" i="47"/>
  <c r="I52" i="47"/>
  <c r="J52" i="47"/>
  <c r="K52" i="47"/>
  <c r="A105" i="46"/>
  <c r="B105" i="46"/>
  <c r="C105" i="46"/>
  <c r="D105" i="46"/>
  <c r="E105" i="46"/>
  <c r="F105" i="46"/>
  <c r="G105" i="46"/>
  <c r="H105" i="46"/>
  <c r="I105" i="46"/>
  <c r="J105" i="46"/>
  <c r="K105" i="46"/>
  <c r="A106" i="46"/>
  <c r="B106" i="46"/>
  <c r="C106" i="46"/>
  <c r="D106" i="46"/>
  <c r="E106" i="46"/>
  <c r="F106" i="46"/>
  <c r="G106" i="46"/>
  <c r="H106" i="46"/>
  <c r="I106" i="46"/>
  <c r="J106" i="46"/>
  <c r="K106" i="46"/>
  <c r="A107" i="46"/>
  <c r="B107" i="46"/>
  <c r="C107" i="46"/>
  <c r="D107" i="46"/>
  <c r="E107" i="46"/>
  <c r="F107" i="46"/>
  <c r="G107" i="46"/>
  <c r="H107" i="46"/>
  <c r="I107" i="46"/>
  <c r="J107" i="46"/>
  <c r="K107" i="46"/>
  <c r="A108" i="46"/>
  <c r="B108" i="46"/>
  <c r="C108" i="46"/>
  <c r="D108" i="46"/>
  <c r="E108" i="46"/>
  <c r="F108" i="46"/>
  <c r="G108" i="46"/>
  <c r="H108" i="46"/>
  <c r="I108" i="46"/>
  <c r="J108" i="46"/>
  <c r="K108" i="46"/>
  <c r="A109" i="46"/>
  <c r="B109" i="46"/>
  <c r="C109" i="46"/>
  <c r="D109" i="46"/>
  <c r="E109" i="46"/>
  <c r="F109" i="46"/>
  <c r="G109" i="46"/>
  <c r="H109" i="46"/>
  <c r="I109" i="46"/>
  <c r="J109" i="46"/>
  <c r="K109" i="46"/>
  <c r="A110" i="46"/>
  <c r="B110" i="46"/>
  <c r="C110" i="46"/>
  <c r="D110" i="46"/>
  <c r="E110" i="46"/>
  <c r="F110" i="46"/>
  <c r="G110" i="46"/>
  <c r="H110" i="46"/>
  <c r="I110" i="46"/>
  <c r="J110" i="46"/>
  <c r="K110" i="46"/>
  <c r="A53" i="46"/>
  <c r="B53" i="46"/>
  <c r="C53" i="46"/>
  <c r="D53" i="46"/>
  <c r="E53" i="46"/>
  <c r="F53" i="46"/>
  <c r="G53" i="46"/>
  <c r="H53" i="46"/>
  <c r="I53" i="46"/>
  <c r="J53" i="46"/>
  <c r="K53" i="46"/>
  <c r="A54" i="46"/>
  <c r="B54" i="46"/>
  <c r="C54" i="46"/>
  <c r="D54" i="46"/>
  <c r="E54" i="46"/>
  <c r="F54" i="46"/>
  <c r="G54" i="46"/>
  <c r="H54" i="46"/>
  <c r="I54" i="46"/>
  <c r="J54" i="46"/>
  <c r="K54" i="46"/>
  <c r="A55" i="46"/>
  <c r="B55" i="46"/>
  <c r="C55" i="46"/>
  <c r="D55" i="46"/>
  <c r="E55" i="46"/>
  <c r="F55" i="46"/>
  <c r="G55" i="46"/>
  <c r="H55" i="46"/>
  <c r="I55" i="46"/>
  <c r="J55" i="46"/>
  <c r="K55" i="46"/>
  <c r="A56" i="46"/>
  <c r="B56" i="46"/>
  <c r="C56" i="46"/>
  <c r="D56" i="46"/>
  <c r="E56" i="46"/>
  <c r="F56" i="46"/>
  <c r="G56" i="46"/>
  <c r="H56" i="46"/>
  <c r="I56" i="46"/>
  <c r="J56" i="46"/>
  <c r="K56" i="46"/>
  <c r="A57" i="46"/>
  <c r="B57" i="46"/>
  <c r="C57" i="46"/>
  <c r="D57" i="46"/>
  <c r="E57" i="46"/>
  <c r="F57" i="46"/>
  <c r="G57" i="46"/>
  <c r="H57" i="46"/>
  <c r="I57" i="46"/>
  <c r="J57" i="46"/>
  <c r="K57" i="46"/>
  <c r="A58" i="46"/>
  <c r="B58" i="46"/>
  <c r="C58" i="46"/>
  <c r="D58" i="46"/>
  <c r="E58" i="46"/>
  <c r="F58" i="46"/>
  <c r="G58" i="46"/>
  <c r="H58" i="46"/>
  <c r="I58" i="46"/>
  <c r="J58" i="46"/>
  <c r="K58" i="46"/>
  <c r="A59" i="46"/>
  <c r="B59" i="46"/>
  <c r="C59" i="46"/>
  <c r="D59" i="46"/>
  <c r="E59" i="46"/>
  <c r="F59" i="46"/>
  <c r="G59" i="46"/>
  <c r="H59" i="46"/>
  <c r="I59" i="46"/>
  <c r="J59" i="46"/>
  <c r="K59" i="46"/>
  <c r="A60" i="46"/>
  <c r="B60" i="46"/>
  <c r="C60" i="46"/>
  <c r="D60" i="46"/>
  <c r="E60" i="46"/>
  <c r="F60" i="46"/>
  <c r="G60" i="46"/>
  <c r="H60" i="46"/>
  <c r="I60" i="46"/>
  <c r="J60" i="46"/>
  <c r="K60" i="46"/>
  <c r="A61" i="46"/>
  <c r="B61" i="46"/>
  <c r="C61" i="46"/>
  <c r="D61" i="46"/>
  <c r="E61" i="46"/>
  <c r="F61" i="46"/>
  <c r="G61" i="46"/>
  <c r="H61" i="46"/>
  <c r="I61" i="46"/>
  <c r="J61" i="46"/>
  <c r="K61" i="46"/>
  <c r="A62" i="46"/>
  <c r="B62" i="46"/>
  <c r="C62" i="46"/>
  <c r="D62" i="46"/>
  <c r="E62" i="46"/>
  <c r="F62" i="46"/>
  <c r="G62" i="46"/>
  <c r="H62" i="46"/>
  <c r="I62" i="46"/>
  <c r="J62" i="46"/>
  <c r="K62" i="46"/>
  <c r="A63" i="46"/>
  <c r="B63" i="46"/>
  <c r="C63" i="46"/>
  <c r="D63" i="46"/>
  <c r="E63" i="46"/>
  <c r="F63" i="46"/>
  <c r="G63" i="46"/>
  <c r="H63" i="46"/>
  <c r="I63" i="46"/>
  <c r="J63" i="46"/>
  <c r="K63" i="46"/>
  <c r="A64" i="46"/>
  <c r="B64" i="46"/>
  <c r="C64" i="46"/>
  <c r="D64" i="46"/>
  <c r="E64" i="46"/>
  <c r="F64" i="46"/>
  <c r="G64" i="46"/>
  <c r="H64" i="46"/>
  <c r="I64" i="46"/>
  <c r="J64" i="46"/>
  <c r="K64" i="46"/>
  <c r="A65" i="46"/>
  <c r="B65" i="46"/>
  <c r="C65" i="46"/>
  <c r="D65" i="46"/>
  <c r="E65" i="46"/>
  <c r="F65" i="46"/>
  <c r="G65" i="46"/>
  <c r="H65" i="46"/>
  <c r="I65" i="46"/>
  <c r="J65" i="46"/>
  <c r="K65" i="46"/>
  <c r="A66" i="46"/>
  <c r="B66" i="46"/>
  <c r="C66" i="46"/>
  <c r="D66" i="46"/>
  <c r="E66" i="46"/>
  <c r="F66" i="46"/>
  <c r="G66" i="46"/>
  <c r="H66" i="46"/>
  <c r="I66" i="46"/>
  <c r="J66" i="46"/>
  <c r="K66" i="46"/>
  <c r="A67" i="46"/>
  <c r="B67" i="46"/>
  <c r="C67" i="46"/>
  <c r="D67" i="46"/>
  <c r="E67" i="46"/>
  <c r="F67" i="46"/>
  <c r="G67" i="46"/>
  <c r="H67" i="46"/>
  <c r="I67" i="46"/>
  <c r="J67" i="46"/>
  <c r="K67" i="46"/>
  <c r="A68" i="46"/>
  <c r="B68" i="46"/>
  <c r="C68" i="46"/>
  <c r="D68" i="46"/>
  <c r="E68" i="46"/>
  <c r="F68" i="46"/>
  <c r="G68" i="46"/>
  <c r="H68" i="46"/>
  <c r="I68" i="46"/>
  <c r="J68" i="46"/>
  <c r="K68" i="46"/>
  <c r="A69" i="46"/>
  <c r="B69" i="46"/>
  <c r="C69" i="46"/>
  <c r="D69" i="46"/>
  <c r="E69" i="46"/>
  <c r="F69" i="46"/>
  <c r="G69" i="46"/>
  <c r="H69" i="46"/>
  <c r="I69" i="46"/>
  <c r="J69" i="46"/>
  <c r="K69" i="46"/>
  <c r="A70" i="46"/>
  <c r="B70" i="46"/>
  <c r="C70" i="46"/>
  <c r="D70" i="46"/>
  <c r="E70" i="46"/>
  <c r="F70" i="46"/>
  <c r="G70" i="46"/>
  <c r="H70" i="46"/>
  <c r="I70" i="46"/>
  <c r="J70" i="46"/>
  <c r="K70" i="46"/>
  <c r="A71" i="46"/>
  <c r="B71" i="46"/>
  <c r="C71" i="46"/>
  <c r="D71" i="46"/>
  <c r="E71" i="46"/>
  <c r="F71" i="46"/>
  <c r="G71" i="46"/>
  <c r="H71" i="46"/>
  <c r="I71" i="46"/>
  <c r="J71" i="46"/>
  <c r="K71" i="46"/>
  <c r="A72" i="46"/>
  <c r="B72" i="46"/>
  <c r="C72" i="46"/>
  <c r="D72" i="46"/>
  <c r="E72" i="46"/>
  <c r="F72" i="46"/>
  <c r="G72" i="46"/>
  <c r="H72" i="46"/>
  <c r="I72" i="46"/>
  <c r="J72" i="46"/>
  <c r="K72" i="46"/>
  <c r="A73" i="46"/>
  <c r="B73" i="46"/>
  <c r="C73" i="46"/>
  <c r="D73" i="46"/>
  <c r="E73" i="46"/>
  <c r="F73" i="46"/>
  <c r="G73" i="46"/>
  <c r="H73" i="46"/>
  <c r="I73" i="46"/>
  <c r="J73" i="46"/>
  <c r="K73" i="46"/>
  <c r="A74" i="46"/>
  <c r="B74" i="46"/>
  <c r="C74" i="46"/>
  <c r="D74" i="46"/>
  <c r="E74" i="46"/>
  <c r="F74" i="46"/>
  <c r="G74" i="46"/>
  <c r="H74" i="46"/>
  <c r="I74" i="46"/>
  <c r="J74" i="46"/>
  <c r="K74" i="46"/>
  <c r="A75" i="46"/>
  <c r="B75" i="46"/>
  <c r="C75" i="46"/>
  <c r="D75" i="46"/>
  <c r="E75" i="46"/>
  <c r="F75" i="46"/>
  <c r="G75" i="46"/>
  <c r="H75" i="46"/>
  <c r="I75" i="46"/>
  <c r="J75" i="46"/>
  <c r="K75" i="46"/>
  <c r="A76" i="46"/>
  <c r="B76" i="46"/>
  <c r="C76" i="46"/>
  <c r="D76" i="46"/>
  <c r="E76" i="46"/>
  <c r="F76" i="46"/>
  <c r="G76" i="46"/>
  <c r="H76" i="46"/>
  <c r="I76" i="46"/>
  <c r="J76" i="46"/>
  <c r="K76" i="46"/>
  <c r="A77" i="46"/>
  <c r="B77" i="46"/>
  <c r="C77" i="46"/>
  <c r="D77" i="46"/>
  <c r="E77" i="46"/>
  <c r="F77" i="46"/>
  <c r="G77" i="46"/>
  <c r="H77" i="46"/>
  <c r="I77" i="46"/>
  <c r="J77" i="46"/>
  <c r="K77" i="46"/>
  <c r="A78" i="46"/>
  <c r="B78" i="46"/>
  <c r="C78" i="46"/>
  <c r="D78" i="46"/>
  <c r="E78" i="46"/>
  <c r="F78" i="46"/>
  <c r="G78" i="46"/>
  <c r="H78" i="46"/>
  <c r="I78" i="46"/>
  <c r="J78" i="46"/>
  <c r="K78" i="46"/>
  <c r="A79" i="46"/>
  <c r="B79" i="46"/>
  <c r="C79" i="46"/>
  <c r="D79" i="46"/>
  <c r="E79" i="46"/>
  <c r="F79" i="46"/>
  <c r="G79" i="46"/>
  <c r="H79" i="46"/>
  <c r="I79" i="46"/>
  <c r="J79" i="46"/>
  <c r="K79" i="46"/>
  <c r="A80" i="46"/>
  <c r="B80" i="46"/>
  <c r="C80" i="46"/>
  <c r="D80" i="46"/>
  <c r="E80" i="46"/>
  <c r="F80" i="46"/>
  <c r="G80" i="46"/>
  <c r="H80" i="46"/>
  <c r="I80" i="46"/>
  <c r="J80" i="46"/>
  <c r="K80" i="46"/>
  <c r="A81" i="46"/>
  <c r="B81" i="46"/>
  <c r="C81" i="46"/>
  <c r="D81" i="46"/>
  <c r="E81" i="46"/>
  <c r="F81" i="46"/>
  <c r="G81" i="46"/>
  <c r="H81" i="46"/>
  <c r="I81" i="46"/>
  <c r="J81" i="46"/>
  <c r="K81" i="46"/>
  <c r="A82" i="46"/>
  <c r="B82" i="46"/>
  <c r="C82" i="46"/>
  <c r="D82" i="46"/>
  <c r="E82" i="46"/>
  <c r="F82" i="46"/>
  <c r="G82" i="46"/>
  <c r="H82" i="46"/>
  <c r="I82" i="46"/>
  <c r="J82" i="46"/>
  <c r="K82" i="46"/>
  <c r="A83" i="46"/>
  <c r="B83" i="46"/>
  <c r="C83" i="46"/>
  <c r="D83" i="46"/>
  <c r="E83" i="46"/>
  <c r="F83" i="46"/>
  <c r="G83" i="46"/>
  <c r="H83" i="46"/>
  <c r="I83" i="46"/>
  <c r="J83" i="46"/>
  <c r="K83" i="46"/>
  <c r="A84" i="46"/>
  <c r="B84" i="46"/>
  <c r="C84" i="46"/>
  <c r="D84" i="46"/>
  <c r="E84" i="46"/>
  <c r="F84" i="46"/>
  <c r="G84" i="46"/>
  <c r="H84" i="46"/>
  <c r="I84" i="46"/>
  <c r="J84" i="46"/>
  <c r="K84" i="46"/>
  <c r="A85" i="46"/>
  <c r="B85" i="46"/>
  <c r="C85" i="46"/>
  <c r="D85" i="46"/>
  <c r="E85" i="46"/>
  <c r="F85" i="46"/>
  <c r="G85" i="46"/>
  <c r="H85" i="46"/>
  <c r="I85" i="46"/>
  <c r="J85" i="46"/>
  <c r="K85" i="46"/>
  <c r="A86" i="46"/>
  <c r="B86" i="46"/>
  <c r="C86" i="46"/>
  <c r="D86" i="46"/>
  <c r="E86" i="46"/>
  <c r="F86" i="46"/>
  <c r="G86" i="46"/>
  <c r="H86" i="46"/>
  <c r="I86" i="46"/>
  <c r="J86" i="46"/>
  <c r="K86" i="46"/>
  <c r="A87" i="46"/>
  <c r="B87" i="46"/>
  <c r="C87" i="46"/>
  <c r="D87" i="46"/>
  <c r="E87" i="46"/>
  <c r="F87" i="46"/>
  <c r="G87" i="46"/>
  <c r="H87" i="46"/>
  <c r="I87" i="46"/>
  <c r="J87" i="46"/>
  <c r="K87" i="46"/>
  <c r="A88" i="46"/>
  <c r="B88" i="46"/>
  <c r="C88" i="46"/>
  <c r="D88" i="46"/>
  <c r="E88" i="46"/>
  <c r="F88" i="46"/>
  <c r="G88" i="46"/>
  <c r="H88" i="46"/>
  <c r="I88" i="46"/>
  <c r="J88" i="46"/>
  <c r="K88" i="46"/>
  <c r="A89" i="46"/>
  <c r="B89" i="46"/>
  <c r="C89" i="46"/>
  <c r="D89" i="46"/>
  <c r="E89" i="46"/>
  <c r="F89" i="46"/>
  <c r="G89" i="46"/>
  <c r="H89" i="46"/>
  <c r="I89" i="46"/>
  <c r="J89" i="46"/>
  <c r="K89" i="46"/>
  <c r="A90" i="46"/>
  <c r="B90" i="46"/>
  <c r="C90" i="46"/>
  <c r="D90" i="46"/>
  <c r="E90" i="46"/>
  <c r="F90" i="46"/>
  <c r="G90" i="46"/>
  <c r="H90" i="46"/>
  <c r="I90" i="46"/>
  <c r="J90" i="46"/>
  <c r="K90" i="46"/>
  <c r="A91" i="46"/>
  <c r="B91" i="46"/>
  <c r="C91" i="46"/>
  <c r="D91" i="46"/>
  <c r="E91" i="46"/>
  <c r="F91" i="46"/>
  <c r="G91" i="46"/>
  <c r="H91" i="46"/>
  <c r="I91" i="46"/>
  <c r="J91" i="46"/>
  <c r="K91" i="46"/>
  <c r="A92" i="46"/>
  <c r="B92" i="46"/>
  <c r="C92" i="46"/>
  <c r="D92" i="46"/>
  <c r="E92" i="46"/>
  <c r="F92" i="46"/>
  <c r="G92" i="46"/>
  <c r="H92" i="46"/>
  <c r="I92" i="46"/>
  <c r="J92" i="46"/>
  <c r="K92" i="46"/>
  <c r="A93" i="46"/>
  <c r="B93" i="46"/>
  <c r="C93" i="46"/>
  <c r="D93" i="46"/>
  <c r="E93" i="46"/>
  <c r="F93" i="46"/>
  <c r="G93" i="46"/>
  <c r="H93" i="46"/>
  <c r="I93" i="46"/>
  <c r="J93" i="46"/>
  <c r="K93" i="46"/>
  <c r="A94" i="46"/>
  <c r="B94" i="46"/>
  <c r="C94" i="46"/>
  <c r="D94" i="46"/>
  <c r="E94" i="46"/>
  <c r="F94" i="46"/>
  <c r="G94" i="46"/>
  <c r="H94" i="46"/>
  <c r="I94" i="46"/>
  <c r="J94" i="46"/>
  <c r="K94" i="46"/>
  <c r="A95" i="46"/>
  <c r="B95" i="46"/>
  <c r="C95" i="46"/>
  <c r="D95" i="46"/>
  <c r="E95" i="46"/>
  <c r="F95" i="46"/>
  <c r="G95" i="46"/>
  <c r="H95" i="46"/>
  <c r="I95" i="46"/>
  <c r="J95" i="46"/>
  <c r="K95" i="46"/>
  <c r="A96" i="46"/>
  <c r="B96" i="46"/>
  <c r="C96" i="46"/>
  <c r="D96" i="46"/>
  <c r="E96" i="46"/>
  <c r="F96" i="46"/>
  <c r="G96" i="46"/>
  <c r="H96" i="46"/>
  <c r="I96" i="46"/>
  <c r="J96" i="46"/>
  <c r="K96" i="46"/>
  <c r="A97" i="46"/>
  <c r="B97" i="46"/>
  <c r="C97" i="46"/>
  <c r="D97" i="46"/>
  <c r="E97" i="46"/>
  <c r="F97" i="46"/>
  <c r="G97" i="46"/>
  <c r="H97" i="46"/>
  <c r="I97" i="46"/>
  <c r="J97" i="46"/>
  <c r="K97" i="46"/>
  <c r="A98" i="46"/>
  <c r="B98" i="46"/>
  <c r="C98" i="46"/>
  <c r="D98" i="46"/>
  <c r="E98" i="46"/>
  <c r="F98" i="46"/>
  <c r="G98" i="46"/>
  <c r="H98" i="46"/>
  <c r="I98" i="46"/>
  <c r="J98" i="46"/>
  <c r="K98" i="46"/>
  <c r="A99" i="46"/>
  <c r="B99" i="46"/>
  <c r="C99" i="46"/>
  <c r="D99" i="46"/>
  <c r="E99" i="46"/>
  <c r="F99" i="46"/>
  <c r="G99" i="46"/>
  <c r="H99" i="46"/>
  <c r="I99" i="46"/>
  <c r="J99" i="46"/>
  <c r="K99" i="46"/>
  <c r="A100" i="46"/>
  <c r="B100" i="46"/>
  <c r="C100" i="46"/>
  <c r="D100" i="46"/>
  <c r="E100" i="46"/>
  <c r="F100" i="46"/>
  <c r="G100" i="46"/>
  <c r="H100" i="46"/>
  <c r="I100" i="46"/>
  <c r="J100" i="46"/>
  <c r="K100" i="46"/>
  <c r="A101" i="46"/>
  <c r="B101" i="46"/>
  <c r="C101" i="46"/>
  <c r="D101" i="46"/>
  <c r="E101" i="46"/>
  <c r="F101" i="46"/>
  <c r="G101" i="46"/>
  <c r="H101" i="46"/>
  <c r="I101" i="46"/>
  <c r="J101" i="46"/>
  <c r="K101" i="46"/>
  <c r="A102" i="46"/>
  <c r="B102" i="46"/>
  <c r="C102" i="46"/>
  <c r="D102" i="46"/>
  <c r="E102" i="46"/>
  <c r="F102" i="46"/>
  <c r="G102" i="46"/>
  <c r="H102" i="46"/>
  <c r="I102" i="46"/>
  <c r="J102" i="46"/>
  <c r="K102" i="46"/>
  <c r="A103" i="46"/>
  <c r="B103" i="46"/>
  <c r="C103" i="46"/>
  <c r="D103" i="46"/>
  <c r="E103" i="46"/>
  <c r="F103" i="46"/>
  <c r="G103" i="46"/>
  <c r="H103" i="46"/>
  <c r="I103" i="46"/>
  <c r="J103" i="46"/>
  <c r="K103" i="46"/>
  <c r="A104" i="46"/>
  <c r="B104" i="46"/>
  <c r="C104" i="46"/>
  <c r="D104" i="46"/>
  <c r="E104" i="46"/>
  <c r="F104" i="46"/>
  <c r="G104" i="46"/>
  <c r="H104" i="46"/>
  <c r="I104" i="46"/>
  <c r="J104" i="46"/>
  <c r="K104" i="46"/>
  <c r="B8" i="46"/>
  <c r="C8" i="46"/>
  <c r="D8" i="46"/>
  <c r="E8" i="46"/>
  <c r="F8" i="46"/>
  <c r="G8" i="46"/>
  <c r="H8" i="46"/>
  <c r="I8" i="46"/>
  <c r="J8" i="46"/>
  <c r="K8" i="46"/>
  <c r="A11" i="46"/>
  <c r="B11" i="46"/>
  <c r="C11" i="46"/>
  <c r="D11" i="46"/>
  <c r="E11" i="46"/>
  <c r="F11" i="46"/>
  <c r="G11" i="46"/>
  <c r="H11" i="46"/>
  <c r="I11" i="46"/>
  <c r="J11" i="46"/>
  <c r="K11" i="46"/>
  <c r="A12" i="46"/>
  <c r="B12" i="46"/>
  <c r="C12" i="46"/>
  <c r="D12" i="46"/>
  <c r="E12" i="46"/>
  <c r="F12" i="46"/>
  <c r="G12" i="46"/>
  <c r="H12" i="46"/>
  <c r="I12" i="46"/>
  <c r="J12" i="46"/>
  <c r="K12" i="46"/>
  <c r="A13" i="46"/>
  <c r="B13" i="46"/>
  <c r="C13" i="46"/>
  <c r="D13" i="46"/>
  <c r="E13" i="46"/>
  <c r="F13" i="46"/>
  <c r="G13" i="46"/>
  <c r="H13" i="46"/>
  <c r="I13" i="46"/>
  <c r="J13" i="46"/>
  <c r="K13" i="46"/>
  <c r="A14" i="46"/>
  <c r="B14" i="46"/>
  <c r="C14" i="46"/>
  <c r="D14" i="46"/>
  <c r="E14" i="46"/>
  <c r="F14" i="46"/>
  <c r="G14" i="46"/>
  <c r="H14" i="46"/>
  <c r="I14" i="46"/>
  <c r="J14" i="46"/>
  <c r="K14" i="46"/>
  <c r="A15" i="46"/>
  <c r="B15" i="46"/>
  <c r="C15" i="46"/>
  <c r="D15" i="46"/>
  <c r="E15" i="46"/>
  <c r="F15" i="46"/>
  <c r="G15" i="46"/>
  <c r="H15" i="46"/>
  <c r="I15" i="46"/>
  <c r="J15" i="46"/>
  <c r="K15" i="46"/>
  <c r="A16" i="46"/>
  <c r="B16" i="46"/>
  <c r="C16" i="46"/>
  <c r="D16" i="46"/>
  <c r="E16" i="46"/>
  <c r="F16" i="46"/>
  <c r="G16" i="46"/>
  <c r="H16" i="46"/>
  <c r="I16" i="46"/>
  <c r="J16" i="46"/>
  <c r="K16" i="46"/>
  <c r="A17" i="46"/>
  <c r="B17" i="46"/>
  <c r="C17" i="46"/>
  <c r="D17" i="46"/>
  <c r="E17" i="46"/>
  <c r="F17" i="46"/>
  <c r="G17" i="46"/>
  <c r="H17" i="46"/>
  <c r="I17" i="46"/>
  <c r="J17" i="46"/>
  <c r="K17" i="46"/>
  <c r="A18" i="46"/>
  <c r="B18" i="46"/>
  <c r="C18" i="46"/>
  <c r="D18" i="46"/>
  <c r="E18" i="46"/>
  <c r="F18" i="46"/>
  <c r="G18" i="46"/>
  <c r="H18" i="46"/>
  <c r="I18" i="46"/>
  <c r="J18" i="46"/>
  <c r="K18" i="46"/>
  <c r="A19" i="46"/>
  <c r="B19" i="46"/>
  <c r="C19" i="46"/>
  <c r="D19" i="46"/>
  <c r="E19" i="46"/>
  <c r="F19" i="46"/>
  <c r="G19" i="46"/>
  <c r="H19" i="46"/>
  <c r="I19" i="46"/>
  <c r="J19" i="46"/>
  <c r="K19" i="46"/>
  <c r="A20" i="46"/>
  <c r="B20" i="46"/>
  <c r="C20" i="46"/>
  <c r="D20" i="46"/>
  <c r="E20" i="46"/>
  <c r="F20" i="46"/>
  <c r="G20" i="46"/>
  <c r="H20" i="46"/>
  <c r="I20" i="46"/>
  <c r="J20" i="46"/>
  <c r="K20" i="46"/>
  <c r="A21" i="46"/>
  <c r="B21" i="46"/>
  <c r="C21" i="46"/>
  <c r="D21" i="46"/>
  <c r="E21" i="46"/>
  <c r="F21" i="46"/>
  <c r="G21" i="46"/>
  <c r="H21" i="46"/>
  <c r="I21" i="46"/>
  <c r="J21" i="46"/>
  <c r="K21" i="46"/>
  <c r="A22" i="46"/>
  <c r="B22" i="46"/>
  <c r="C22" i="46"/>
  <c r="D22" i="46"/>
  <c r="E22" i="46"/>
  <c r="F22" i="46"/>
  <c r="G22" i="46"/>
  <c r="H22" i="46"/>
  <c r="I22" i="46"/>
  <c r="J22" i="46"/>
  <c r="K22" i="46"/>
  <c r="A23" i="46"/>
  <c r="B23" i="46"/>
  <c r="C23" i="46"/>
  <c r="D23" i="46"/>
  <c r="E23" i="46"/>
  <c r="F23" i="46"/>
  <c r="G23" i="46"/>
  <c r="H23" i="46"/>
  <c r="I23" i="46"/>
  <c r="J23" i="46"/>
  <c r="K23" i="46"/>
  <c r="A24" i="46"/>
  <c r="B24" i="46"/>
  <c r="C24" i="46"/>
  <c r="D24" i="46"/>
  <c r="E24" i="46"/>
  <c r="F24" i="46"/>
  <c r="G24" i="46"/>
  <c r="H24" i="46"/>
  <c r="I24" i="46"/>
  <c r="J24" i="46"/>
  <c r="K24" i="46"/>
  <c r="A25" i="46"/>
  <c r="B25" i="46"/>
  <c r="C25" i="46"/>
  <c r="D25" i="46"/>
  <c r="E25" i="46"/>
  <c r="F25" i="46"/>
  <c r="G25" i="46"/>
  <c r="H25" i="46"/>
  <c r="I25" i="46"/>
  <c r="J25" i="46"/>
  <c r="K25" i="46"/>
  <c r="A26" i="46"/>
  <c r="B26" i="46"/>
  <c r="C26" i="46"/>
  <c r="D26" i="46"/>
  <c r="E26" i="46"/>
  <c r="F26" i="46"/>
  <c r="G26" i="46"/>
  <c r="H26" i="46"/>
  <c r="I26" i="46"/>
  <c r="J26" i="46"/>
  <c r="K26" i="46"/>
  <c r="A27" i="46"/>
  <c r="B27" i="46"/>
  <c r="C27" i="46"/>
  <c r="D27" i="46"/>
  <c r="E27" i="46"/>
  <c r="F27" i="46"/>
  <c r="G27" i="46"/>
  <c r="H27" i="46"/>
  <c r="I27" i="46"/>
  <c r="J27" i="46"/>
  <c r="K27" i="46"/>
  <c r="A28" i="46"/>
  <c r="B28" i="46"/>
  <c r="C28" i="46"/>
  <c r="D28" i="46"/>
  <c r="E28" i="46"/>
  <c r="F28" i="46"/>
  <c r="G28" i="46"/>
  <c r="H28" i="46"/>
  <c r="I28" i="46"/>
  <c r="J28" i="46"/>
  <c r="K28" i="46"/>
  <c r="A29" i="46"/>
  <c r="B29" i="46"/>
  <c r="C29" i="46"/>
  <c r="D29" i="46"/>
  <c r="E29" i="46"/>
  <c r="F29" i="46"/>
  <c r="G29" i="46"/>
  <c r="H29" i="46"/>
  <c r="I29" i="46"/>
  <c r="J29" i="46"/>
  <c r="K29" i="46"/>
  <c r="A30" i="46"/>
  <c r="B30" i="46"/>
  <c r="C30" i="46"/>
  <c r="D30" i="46"/>
  <c r="E30" i="46"/>
  <c r="F30" i="46"/>
  <c r="G30" i="46"/>
  <c r="H30" i="46"/>
  <c r="I30" i="46"/>
  <c r="J30" i="46"/>
  <c r="K30" i="46"/>
  <c r="A31" i="46"/>
  <c r="B31" i="46"/>
  <c r="C31" i="46"/>
  <c r="D31" i="46"/>
  <c r="E31" i="46"/>
  <c r="F31" i="46"/>
  <c r="G31" i="46"/>
  <c r="H31" i="46"/>
  <c r="I31" i="46"/>
  <c r="J31" i="46"/>
  <c r="K31" i="46"/>
  <c r="A32" i="46"/>
  <c r="B32" i="46"/>
  <c r="C32" i="46"/>
  <c r="D32" i="46"/>
  <c r="E32" i="46"/>
  <c r="F32" i="46"/>
  <c r="G32" i="46"/>
  <c r="H32" i="46"/>
  <c r="I32" i="46"/>
  <c r="J32" i="46"/>
  <c r="K32" i="46"/>
  <c r="A33" i="46"/>
  <c r="B33" i="46"/>
  <c r="C33" i="46"/>
  <c r="D33" i="46"/>
  <c r="E33" i="46"/>
  <c r="F33" i="46"/>
  <c r="G33" i="46"/>
  <c r="H33" i="46"/>
  <c r="I33" i="46"/>
  <c r="J33" i="46"/>
  <c r="K33" i="46"/>
  <c r="A34" i="46"/>
  <c r="B34" i="46"/>
  <c r="C34" i="46"/>
  <c r="D34" i="46"/>
  <c r="E34" i="46"/>
  <c r="F34" i="46"/>
  <c r="G34" i="46"/>
  <c r="H34" i="46"/>
  <c r="I34" i="46"/>
  <c r="J34" i="46"/>
  <c r="K34" i="46"/>
  <c r="A35" i="46"/>
  <c r="B35" i="46"/>
  <c r="C35" i="46"/>
  <c r="D35" i="46"/>
  <c r="E35" i="46"/>
  <c r="F35" i="46"/>
  <c r="G35" i="46"/>
  <c r="H35" i="46"/>
  <c r="I35" i="46"/>
  <c r="J35" i="46"/>
  <c r="K35" i="46"/>
  <c r="A36" i="46"/>
  <c r="B36" i="46"/>
  <c r="C36" i="46"/>
  <c r="D36" i="46"/>
  <c r="E36" i="46"/>
  <c r="F36" i="46"/>
  <c r="G36" i="46"/>
  <c r="H36" i="46"/>
  <c r="I36" i="46"/>
  <c r="J36" i="46"/>
  <c r="K36" i="46"/>
  <c r="A37" i="46"/>
  <c r="B37" i="46"/>
  <c r="C37" i="46"/>
  <c r="D37" i="46"/>
  <c r="E37" i="46"/>
  <c r="F37" i="46"/>
  <c r="G37" i="46"/>
  <c r="H37" i="46"/>
  <c r="I37" i="46"/>
  <c r="J37" i="46"/>
  <c r="K37" i="46"/>
  <c r="A38" i="46"/>
  <c r="B38" i="46"/>
  <c r="C38" i="46"/>
  <c r="D38" i="46"/>
  <c r="E38" i="46"/>
  <c r="F38" i="46"/>
  <c r="G38" i="46"/>
  <c r="H38" i="46"/>
  <c r="I38" i="46"/>
  <c r="J38" i="46"/>
  <c r="K38" i="46"/>
  <c r="A39" i="46"/>
  <c r="B39" i="46"/>
  <c r="C39" i="46"/>
  <c r="D39" i="46"/>
  <c r="E39" i="46"/>
  <c r="F39" i="46"/>
  <c r="G39" i="46"/>
  <c r="H39" i="46"/>
  <c r="I39" i="46"/>
  <c r="J39" i="46"/>
  <c r="K39" i="46"/>
  <c r="A40" i="46"/>
  <c r="B40" i="46"/>
  <c r="C40" i="46"/>
  <c r="D40" i="46"/>
  <c r="E40" i="46"/>
  <c r="F40" i="46"/>
  <c r="G40" i="46"/>
  <c r="H40" i="46"/>
  <c r="I40" i="46"/>
  <c r="J40" i="46"/>
  <c r="K40" i="46"/>
  <c r="A41" i="46"/>
  <c r="B41" i="46"/>
  <c r="C41" i="46"/>
  <c r="D41" i="46"/>
  <c r="E41" i="46"/>
  <c r="F41" i="46"/>
  <c r="G41" i="46"/>
  <c r="H41" i="46"/>
  <c r="I41" i="46"/>
  <c r="J41" i="46"/>
  <c r="K41" i="46"/>
  <c r="A42" i="46"/>
  <c r="B42" i="46"/>
  <c r="C42" i="46"/>
  <c r="D42" i="46"/>
  <c r="E42" i="46"/>
  <c r="F42" i="46"/>
  <c r="G42" i="46"/>
  <c r="H42" i="46"/>
  <c r="I42" i="46"/>
  <c r="J42" i="46"/>
  <c r="K42" i="46"/>
  <c r="A43" i="46"/>
  <c r="B43" i="46"/>
  <c r="C43" i="46"/>
  <c r="D43" i="46"/>
  <c r="E43" i="46"/>
  <c r="F43" i="46"/>
  <c r="G43" i="46"/>
  <c r="H43" i="46"/>
  <c r="I43" i="46"/>
  <c r="J43" i="46"/>
  <c r="K43" i="46"/>
  <c r="A44" i="46"/>
  <c r="B44" i="46"/>
  <c r="C44" i="46"/>
  <c r="D44" i="46"/>
  <c r="E44" i="46"/>
  <c r="F44" i="46"/>
  <c r="G44" i="46"/>
  <c r="H44" i="46"/>
  <c r="I44" i="46"/>
  <c r="J44" i="46"/>
  <c r="K44" i="46"/>
  <c r="A45" i="46"/>
  <c r="B45" i="46"/>
  <c r="C45" i="46"/>
  <c r="D45" i="46"/>
  <c r="E45" i="46"/>
  <c r="F45" i="46"/>
  <c r="G45" i="46"/>
  <c r="H45" i="46"/>
  <c r="I45" i="46"/>
  <c r="J45" i="46"/>
  <c r="K45" i="46"/>
  <c r="A46" i="46"/>
  <c r="B46" i="46"/>
  <c r="C46" i="46"/>
  <c r="D46" i="46"/>
  <c r="E46" i="46"/>
  <c r="F46" i="46"/>
  <c r="G46" i="46"/>
  <c r="H46" i="46"/>
  <c r="I46" i="46"/>
  <c r="J46" i="46"/>
  <c r="K46" i="46"/>
  <c r="A47" i="46"/>
  <c r="B47" i="46"/>
  <c r="C47" i="46"/>
  <c r="D47" i="46"/>
  <c r="E47" i="46"/>
  <c r="F47" i="46"/>
  <c r="G47" i="46"/>
  <c r="H47" i="46"/>
  <c r="I47" i="46"/>
  <c r="J47" i="46"/>
  <c r="K47" i="46"/>
  <c r="A48" i="46"/>
  <c r="B48" i="46"/>
  <c r="C48" i="46"/>
  <c r="D48" i="46"/>
  <c r="E48" i="46"/>
  <c r="F48" i="46"/>
  <c r="G48" i="46"/>
  <c r="H48" i="46"/>
  <c r="I48" i="46"/>
  <c r="J48" i="46"/>
  <c r="K48" i="46"/>
  <c r="A49" i="46"/>
  <c r="B49" i="46"/>
  <c r="C49" i="46"/>
  <c r="D49" i="46"/>
  <c r="E49" i="46"/>
  <c r="F49" i="46"/>
  <c r="G49" i="46"/>
  <c r="H49" i="46"/>
  <c r="I49" i="46"/>
  <c r="J49" i="46"/>
  <c r="K49" i="46"/>
  <c r="A50" i="46"/>
  <c r="B50" i="46"/>
  <c r="C50" i="46"/>
  <c r="D50" i="46"/>
  <c r="E50" i="46"/>
  <c r="F50" i="46"/>
  <c r="G50" i="46"/>
  <c r="H50" i="46"/>
  <c r="I50" i="46"/>
  <c r="J50" i="46"/>
  <c r="K50" i="46"/>
  <c r="A51" i="46"/>
  <c r="B51" i="46"/>
  <c r="C51" i="46"/>
  <c r="D51" i="46"/>
  <c r="E51" i="46"/>
  <c r="F51" i="46"/>
  <c r="G51" i="46"/>
  <c r="H51" i="46"/>
  <c r="I51" i="46"/>
  <c r="J51" i="46"/>
  <c r="K51" i="46"/>
  <c r="A52" i="46"/>
  <c r="B52" i="46"/>
  <c r="C52" i="46"/>
  <c r="D52" i="46"/>
  <c r="E52" i="46"/>
  <c r="F52" i="46"/>
  <c r="G52" i="46"/>
  <c r="H52" i="46"/>
  <c r="I52" i="46"/>
  <c r="J52" i="46"/>
  <c r="K52" i="46"/>
  <c r="A105" i="45"/>
  <c r="B105" i="45"/>
  <c r="C105" i="45"/>
  <c r="D105" i="45"/>
  <c r="E105" i="45"/>
  <c r="F105" i="45"/>
  <c r="G105" i="45"/>
  <c r="H105" i="45"/>
  <c r="I105" i="45"/>
  <c r="J105" i="45"/>
  <c r="K105" i="45"/>
  <c r="A106" i="45"/>
  <c r="B106" i="45"/>
  <c r="C106" i="45"/>
  <c r="D106" i="45"/>
  <c r="E106" i="45"/>
  <c r="F106" i="45"/>
  <c r="G106" i="45"/>
  <c r="H106" i="45"/>
  <c r="I106" i="45"/>
  <c r="J106" i="45"/>
  <c r="K106" i="45"/>
  <c r="A107" i="45"/>
  <c r="B107" i="45"/>
  <c r="C107" i="45"/>
  <c r="D107" i="45"/>
  <c r="E107" i="45"/>
  <c r="F107" i="45"/>
  <c r="G107" i="45"/>
  <c r="H107" i="45"/>
  <c r="I107" i="45"/>
  <c r="J107" i="45"/>
  <c r="K107" i="45"/>
  <c r="A108" i="45"/>
  <c r="B108" i="45"/>
  <c r="C108" i="45"/>
  <c r="D108" i="45"/>
  <c r="E108" i="45"/>
  <c r="F108" i="45"/>
  <c r="G108" i="45"/>
  <c r="H108" i="45"/>
  <c r="I108" i="45"/>
  <c r="J108" i="45"/>
  <c r="K108" i="45"/>
  <c r="A109" i="45"/>
  <c r="B109" i="45"/>
  <c r="C109" i="45"/>
  <c r="D109" i="45"/>
  <c r="E109" i="45"/>
  <c r="F109" i="45"/>
  <c r="G109" i="45"/>
  <c r="H109" i="45"/>
  <c r="I109" i="45"/>
  <c r="J109" i="45"/>
  <c r="K109" i="45"/>
  <c r="A110" i="45"/>
  <c r="B110" i="45"/>
  <c r="C110" i="45"/>
  <c r="D110" i="45"/>
  <c r="E110" i="45"/>
  <c r="F110" i="45"/>
  <c r="G110" i="45"/>
  <c r="H110" i="45"/>
  <c r="I110" i="45"/>
  <c r="J110" i="45"/>
  <c r="K110" i="45"/>
  <c r="A53" i="45"/>
  <c r="B53" i="45"/>
  <c r="C53" i="45"/>
  <c r="D53" i="45"/>
  <c r="E53" i="45"/>
  <c r="F53" i="45"/>
  <c r="G53" i="45"/>
  <c r="H53" i="45"/>
  <c r="I53" i="45"/>
  <c r="J53" i="45"/>
  <c r="K53" i="45"/>
  <c r="A54" i="45"/>
  <c r="B54" i="45"/>
  <c r="C54" i="45"/>
  <c r="D54" i="45"/>
  <c r="E54" i="45"/>
  <c r="F54" i="45"/>
  <c r="G54" i="45"/>
  <c r="H54" i="45"/>
  <c r="I54" i="45"/>
  <c r="J54" i="45"/>
  <c r="K54" i="45"/>
  <c r="A55" i="45"/>
  <c r="B55" i="45"/>
  <c r="C55" i="45"/>
  <c r="D55" i="45"/>
  <c r="E55" i="45"/>
  <c r="F55" i="45"/>
  <c r="G55" i="45"/>
  <c r="H55" i="45"/>
  <c r="I55" i="45"/>
  <c r="J55" i="45"/>
  <c r="K55" i="45"/>
  <c r="A56" i="45"/>
  <c r="B56" i="45"/>
  <c r="C56" i="45"/>
  <c r="D56" i="45"/>
  <c r="E56" i="45"/>
  <c r="F56" i="45"/>
  <c r="G56" i="45"/>
  <c r="H56" i="45"/>
  <c r="I56" i="45"/>
  <c r="J56" i="45"/>
  <c r="K56" i="45"/>
  <c r="A57" i="45"/>
  <c r="B57" i="45"/>
  <c r="C57" i="45"/>
  <c r="D57" i="45"/>
  <c r="E57" i="45"/>
  <c r="F57" i="45"/>
  <c r="G57" i="45"/>
  <c r="H57" i="45"/>
  <c r="I57" i="45"/>
  <c r="J57" i="45"/>
  <c r="K57" i="45"/>
  <c r="A58" i="45"/>
  <c r="B58" i="45"/>
  <c r="C58" i="45"/>
  <c r="D58" i="45"/>
  <c r="E58" i="45"/>
  <c r="F58" i="45"/>
  <c r="G58" i="45"/>
  <c r="H58" i="45"/>
  <c r="I58" i="45"/>
  <c r="J58" i="45"/>
  <c r="K58" i="45"/>
  <c r="A59" i="45"/>
  <c r="B59" i="45"/>
  <c r="C59" i="45"/>
  <c r="D59" i="45"/>
  <c r="E59" i="45"/>
  <c r="F59" i="45"/>
  <c r="G59" i="45"/>
  <c r="H59" i="45"/>
  <c r="I59" i="45"/>
  <c r="J59" i="45"/>
  <c r="K59" i="45"/>
  <c r="A60" i="45"/>
  <c r="B60" i="45"/>
  <c r="C60" i="45"/>
  <c r="D60" i="45"/>
  <c r="E60" i="45"/>
  <c r="F60" i="45"/>
  <c r="G60" i="45"/>
  <c r="H60" i="45"/>
  <c r="I60" i="45"/>
  <c r="J60" i="45"/>
  <c r="K60" i="45"/>
  <c r="A61" i="45"/>
  <c r="B61" i="45"/>
  <c r="C61" i="45"/>
  <c r="D61" i="45"/>
  <c r="E61" i="45"/>
  <c r="F61" i="45"/>
  <c r="G61" i="45"/>
  <c r="H61" i="45"/>
  <c r="I61" i="45"/>
  <c r="J61" i="45"/>
  <c r="K61" i="45"/>
  <c r="A62" i="45"/>
  <c r="B62" i="45"/>
  <c r="C62" i="45"/>
  <c r="D62" i="45"/>
  <c r="E62" i="45"/>
  <c r="F62" i="45"/>
  <c r="G62" i="45"/>
  <c r="H62" i="45"/>
  <c r="I62" i="45"/>
  <c r="J62" i="45"/>
  <c r="K62" i="45"/>
  <c r="A63" i="45"/>
  <c r="B63" i="45"/>
  <c r="C63" i="45"/>
  <c r="D63" i="45"/>
  <c r="E63" i="45"/>
  <c r="F63" i="45"/>
  <c r="G63" i="45"/>
  <c r="H63" i="45"/>
  <c r="I63" i="45"/>
  <c r="J63" i="45"/>
  <c r="K63" i="45"/>
  <c r="A64" i="45"/>
  <c r="B64" i="45"/>
  <c r="C64" i="45"/>
  <c r="D64" i="45"/>
  <c r="E64" i="45"/>
  <c r="F64" i="45"/>
  <c r="G64" i="45"/>
  <c r="H64" i="45"/>
  <c r="I64" i="45"/>
  <c r="J64" i="45"/>
  <c r="K64" i="45"/>
  <c r="A65" i="45"/>
  <c r="B65" i="45"/>
  <c r="C65" i="45"/>
  <c r="D65" i="45"/>
  <c r="E65" i="45"/>
  <c r="F65" i="45"/>
  <c r="G65" i="45"/>
  <c r="H65" i="45"/>
  <c r="I65" i="45"/>
  <c r="J65" i="45"/>
  <c r="K65" i="45"/>
  <c r="A66" i="45"/>
  <c r="B66" i="45"/>
  <c r="C66" i="45"/>
  <c r="D66" i="45"/>
  <c r="E66" i="45"/>
  <c r="F66" i="45"/>
  <c r="G66" i="45"/>
  <c r="H66" i="45"/>
  <c r="I66" i="45"/>
  <c r="J66" i="45"/>
  <c r="K66" i="45"/>
  <c r="A67" i="45"/>
  <c r="B67" i="45"/>
  <c r="C67" i="45"/>
  <c r="D67" i="45"/>
  <c r="E67" i="45"/>
  <c r="F67" i="45"/>
  <c r="G67" i="45"/>
  <c r="H67" i="45"/>
  <c r="I67" i="45"/>
  <c r="J67" i="45"/>
  <c r="K67" i="45"/>
  <c r="A68" i="45"/>
  <c r="B68" i="45"/>
  <c r="C68" i="45"/>
  <c r="D68" i="45"/>
  <c r="E68" i="45"/>
  <c r="F68" i="45"/>
  <c r="G68" i="45"/>
  <c r="H68" i="45"/>
  <c r="I68" i="45"/>
  <c r="J68" i="45"/>
  <c r="K68" i="45"/>
  <c r="A69" i="45"/>
  <c r="B69" i="45"/>
  <c r="C69" i="45"/>
  <c r="D69" i="45"/>
  <c r="E69" i="45"/>
  <c r="F69" i="45"/>
  <c r="G69" i="45"/>
  <c r="H69" i="45"/>
  <c r="I69" i="45"/>
  <c r="J69" i="45"/>
  <c r="K69" i="45"/>
  <c r="A70" i="45"/>
  <c r="B70" i="45"/>
  <c r="C70" i="45"/>
  <c r="D70" i="45"/>
  <c r="E70" i="45"/>
  <c r="F70" i="45"/>
  <c r="G70" i="45"/>
  <c r="H70" i="45"/>
  <c r="I70" i="45"/>
  <c r="J70" i="45"/>
  <c r="K70" i="45"/>
  <c r="A71" i="45"/>
  <c r="B71" i="45"/>
  <c r="C71" i="45"/>
  <c r="D71" i="45"/>
  <c r="E71" i="45"/>
  <c r="F71" i="45"/>
  <c r="G71" i="45"/>
  <c r="H71" i="45"/>
  <c r="I71" i="45"/>
  <c r="J71" i="45"/>
  <c r="K71" i="45"/>
  <c r="A72" i="45"/>
  <c r="B72" i="45"/>
  <c r="C72" i="45"/>
  <c r="D72" i="45"/>
  <c r="E72" i="45"/>
  <c r="F72" i="45"/>
  <c r="G72" i="45"/>
  <c r="H72" i="45"/>
  <c r="I72" i="45"/>
  <c r="J72" i="45"/>
  <c r="K72" i="45"/>
  <c r="A73" i="45"/>
  <c r="B73" i="45"/>
  <c r="C73" i="45"/>
  <c r="D73" i="45"/>
  <c r="E73" i="45"/>
  <c r="F73" i="45"/>
  <c r="G73" i="45"/>
  <c r="H73" i="45"/>
  <c r="I73" i="45"/>
  <c r="J73" i="45"/>
  <c r="K73" i="45"/>
  <c r="A74" i="45"/>
  <c r="B74" i="45"/>
  <c r="C74" i="45"/>
  <c r="D74" i="45"/>
  <c r="E74" i="45"/>
  <c r="F74" i="45"/>
  <c r="G74" i="45"/>
  <c r="H74" i="45"/>
  <c r="I74" i="45"/>
  <c r="J74" i="45"/>
  <c r="K74" i="45"/>
  <c r="A75" i="45"/>
  <c r="B75" i="45"/>
  <c r="C75" i="45"/>
  <c r="D75" i="45"/>
  <c r="E75" i="45"/>
  <c r="F75" i="45"/>
  <c r="G75" i="45"/>
  <c r="H75" i="45"/>
  <c r="I75" i="45"/>
  <c r="J75" i="45"/>
  <c r="K75" i="45"/>
  <c r="A76" i="45"/>
  <c r="B76" i="45"/>
  <c r="C76" i="45"/>
  <c r="D76" i="45"/>
  <c r="E76" i="45"/>
  <c r="F76" i="45"/>
  <c r="G76" i="45"/>
  <c r="H76" i="45"/>
  <c r="I76" i="45"/>
  <c r="J76" i="45"/>
  <c r="K76" i="45"/>
  <c r="A77" i="45"/>
  <c r="B77" i="45"/>
  <c r="C77" i="45"/>
  <c r="D77" i="45"/>
  <c r="E77" i="45"/>
  <c r="F77" i="45"/>
  <c r="G77" i="45"/>
  <c r="H77" i="45"/>
  <c r="I77" i="45"/>
  <c r="J77" i="45"/>
  <c r="K77" i="45"/>
  <c r="A78" i="45"/>
  <c r="B78" i="45"/>
  <c r="C78" i="45"/>
  <c r="D78" i="45"/>
  <c r="E78" i="45"/>
  <c r="F78" i="45"/>
  <c r="G78" i="45"/>
  <c r="H78" i="45"/>
  <c r="I78" i="45"/>
  <c r="J78" i="45"/>
  <c r="K78" i="45"/>
  <c r="A79" i="45"/>
  <c r="B79" i="45"/>
  <c r="C79" i="45"/>
  <c r="D79" i="45"/>
  <c r="E79" i="45"/>
  <c r="F79" i="45"/>
  <c r="G79" i="45"/>
  <c r="H79" i="45"/>
  <c r="I79" i="45"/>
  <c r="J79" i="45"/>
  <c r="K79" i="45"/>
  <c r="A80" i="45"/>
  <c r="B80" i="45"/>
  <c r="C80" i="45"/>
  <c r="D80" i="45"/>
  <c r="E80" i="45"/>
  <c r="F80" i="45"/>
  <c r="G80" i="45"/>
  <c r="H80" i="45"/>
  <c r="I80" i="45"/>
  <c r="J80" i="45"/>
  <c r="K80" i="45"/>
  <c r="A81" i="45"/>
  <c r="B81" i="45"/>
  <c r="C81" i="45"/>
  <c r="D81" i="45"/>
  <c r="E81" i="45"/>
  <c r="F81" i="45"/>
  <c r="G81" i="45"/>
  <c r="H81" i="45"/>
  <c r="I81" i="45"/>
  <c r="J81" i="45"/>
  <c r="K81" i="45"/>
  <c r="A82" i="45"/>
  <c r="B82" i="45"/>
  <c r="C82" i="45"/>
  <c r="D82" i="45"/>
  <c r="E82" i="45"/>
  <c r="F82" i="45"/>
  <c r="G82" i="45"/>
  <c r="H82" i="45"/>
  <c r="I82" i="45"/>
  <c r="J82" i="45"/>
  <c r="K82" i="45"/>
  <c r="A83" i="45"/>
  <c r="B83" i="45"/>
  <c r="C83" i="45"/>
  <c r="D83" i="45"/>
  <c r="E83" i="45"/>
  <c r="F83" i="45"/>
  <c r="G83" i="45"/>
  <c r="H83" i="45"/>
  <c r="I83" i="45"/>
  <c r="J83" i="45"/>
  <c r="K83" i="45"/>
  <c r="A84" i="45"/>
  <c r="B84" i="45"/>
  <c r="C84" i="45"/>
  <c r="D84" i="45"/>
  <c r="E84" i="45"/>
  <c r="F84" i="45"/>
  <c r="G84" i="45"/>
  <c r="H84" i="45"/>
  <c r="I84" i="45"/>
  <c r="J84" i="45"/>
  <c r="K84" i="45"/>
  <c r="A85" i="45"/>
  <c r="B85" i="45"/>
  <c r="C85" i="45"/>
  <c r="D85" i="45"/>
  <c r="E85" i="45"/>
  <c r="F85" i="45"/>
  <c r="G85" i="45"/>
  <c r="H85" i="45"/>
  <c r="I85" i="45"/>
  <c r="J85" i="45"/>
  <c r="K85" i="45"/>
  <c r="A86" i="45"/>
  <c r="B86" i="45"/>
  <c r="C86" i="45"/>
  <c r="D86" i="45"/>
  <c r="E86" i="45"/>
  <c r="F86" i="45"/>
  <c r="G86" i="45"/>
  <c r="H86" i="45"/>
  <c r="I86" i="45"/>
  <c r="J86" i="45"/>
  <c r="K86" i="45"/>
  <c r="A87" i="45"/>
  <c r="B87" i="45"/>
  <c r="C87" i="45"/>
  <c r="D87" i="45"/>
  <c r="E87" i="45"/>
  <c r="F87" i="45"/>
  <c r="G87" i="45"/>
  <c r="H87" i="45"/>
  <c r="I87" i="45"/>
  <c r="J87" i="45"/>
  <c r="K87" i="45"/>
  <c r="A88" i="45"/>
  <c r="B88" i="45"/>
  <c r="C88" i="45"/>
  <c r="D88" i="45"/>
  <c r="E88" i="45"/>
  <c r="F88" i="45"/>
  <c r="G88" i="45"/>
  <c r="H88" i="45"/>
  <c r="I88" i="45"/>
  <c r="J88" i="45"/>
  <c r="K88" i="45"/>
  <c r="A89" i="45"/>
  <c r="B89" i="45"/>
  <c r="C89" i="45"/>
  <c r="D89" i="45"/>
  <c r="E89" i="45"/>
  <c r="F89" i="45"/>
  <c r="G89" i="45"/>
  <c r="H89" i="45"/>
  <c r="I89" i="45"/>
  <c r="J89" i="45"/>
  <c r="K89" i="45"/>
  <c r="A90" i="45"/>
  <c r="B90" i="45"/>
  <c r="C90" i="45"/>
  <c r="D90" i="45"/>
  <c r="E90" i="45"/>
  <c r="F90" i="45"/>
  <c r="G90" i="45"/>
  <c r="H90" i="45"/>
  <c r="I90" i="45"/>
  <c r="J90" i="45"/>
  <c r="K90" i="45"/>
  <c r="A91" i="45"/>
  <c r="B91" i="45"/>
  <c r="C91" i="45"/>
  <c r="D91" i="45"/>
  <c r="E91" i="45"/>
  <c r="F91" i="45"/>
  <c r="G91" i="45"/>
  <c r="H91" i="45"/>
  <c r="I91" i="45"/>
  <c r="J91" i="45"/>
  <c r="K91" i="45"/>
  <c r="A92" i="45"/>
  <c r="B92" i="45"/>
  <c r="C92" i="45"/>
  <c r="D92" i="45"/>
  <c r="E92" i="45"/>
  <c r="F92" i="45"/>
  <c r="G92" i="45"/>
  <c r="H92" i="45"/>
  <c r="I92" i="45"/>
  <c r="J92" i="45"/>
  <c r="K92" i="45"/>
  <c r="A93" i="45"/>
  <c r="B93" i="45"/>
  <c r="C93" i="45"/>
  <c r="D93" i="45"/>
  <c r="E93" i="45"/>
  <c r="F93" i="45"/>
  <c r="G93" i="45"/>
  <c r="H93" i="45"/>
  <c r="I93" i="45"/>
  <c r="J93" i="45"/>
  <c r="K93" i="45"/>
  <c r="A94" i="45"/>
  <c r="B94" i="45"/>
  <c r="C94" i="45"/>
  <c r="D94" i="45"/>
  <c r="E94" i="45"/>
  <c r="F94" i="45"/>
  <c r="G94" i="45"/>
  <c r="H94" i="45"/>
  <c r="I94" i="45"/>
  <c r="J94" i="45"/>
  <c r="K94" i="45"/>
  <c r="A95" i="45"/>
  <c r="B95" i="45"/>
  <c r="C95" i="45"/>
  <c r="D95" i="45"/>
  <c r="E95" i="45"/>
  <c r="F95" i="45"/>
  <c r="G95" i="45"/>
  <c r="H95" i="45"/>
  <c r="I95" i="45"/>
  <c r="J95" i="45"/>
  <c r="K95" i="45"/>
  <c r="A96" i="45"/>
  <c r="B96" i="45"/>
  <c r="C96" i="45"/>
  <c r="D96" i="45"/>
  <c r="E96" i="45"/>
  <c r="F96" i="45"/>
  <c r="G96" i="45"/>
  <c r="H96" i="45"/>
  <c r="I96" i="45"/>
  <c r="J96" i="45"/>
  <c r="K96" i="45"/>
  <c r="A97" i="45"/>
  <c r="B97" i="45"/>
  <c r="C97" i="45"/>
  <c r="D97" i="45"/>
  <c r="E97" i="45"/>
  <c r="F97" i="45"/>
  <c r="G97" i="45"/>
  <c r="H97" i="45"/>
  <c r="I97" i="45"/>
  <c r="J97" i="45"/>
  <c r="K97" i="45"/>
  <c r="A98" i="45"/>
  <c r="B98" i="45"/>
  <c r="C98" i="45"/>
  <c r="D98" i="45"/>
  <c r="E98" i="45"/>
  <c r="F98" i="45"/>
  <c r="G98" i="45"/>
  <c r="H98" i="45"/>
  <c r="I98" i="45"/>
  <c r="J98" i="45"/>
  <c r="K98" i="45"/>
  <c r="A99" i="45"/>
  <c r="B99" i="45"/>
  <c r="C99" i="45"/>
  <c r="D99" i="45"/>
  <c r="E99" i="45"/>
  <c r="F99" i="45"/>
  <c r="G99" i="45"/>
  <c r="H99" i="45"/>
  <c r="I99" i="45"/>
  <c r="J99" i="45"/>
  <c r="K99" i="45"/>
  <c r="A100" i="45"/>
  <c r="B100" i="45"/>
  <c r="C100" i="45"/>
  <c r="D100" i="45"/>
  <c r="E100" i="45"/>
  <c r="F100" i="45"/>
  <c r="G100" i="45"/>
  <c r="H100" i="45"/>
  <c r="I100" i="45"/>
  <c r="J100" i="45"/>
  <c r="K100" i="45"/>
  <c r="A101" i="45"/>
  <c r="B101" i="45"/>
  <c r="C101" i="45"/>
  <c r="D101" i="45"/>
  <c r="E101" i="45"/>
  <c r="F101" i="45"/>
  <c r="G101" i="45"/>
  <c r="H101" i="45"/>
  <c r="I101" i="45"/>
  <c r="J101" i="45"/>
  <c r="K101" i="45"/>
  <c r="A102" i="45"/>
  <c r="B102" i="45"/>
  <c r="C102" i="45"/>
  <c r="D102" i="45"/>
  <c r="E102" i="45"/>
  <c r="F102" i="45"/>
  <c r="G102" i="45"/>
  <c r="H102" i="45"/>
  <c r="I102" i="45"/>
  <c r="J102" i="45"/>
  <c r="K102" i="45"/>
  <c r="A103" i="45"/>
  <c r="B103" i="45"/>
  <c r="C103" i="45"/>
  <c r="D103" i="45"/>
  <c r="E103" i="45"/>
  <c r="F103" i="45"/>
  <c r="G103" i="45"/>
  <c r="H103" i="45"/>
  <c r="I103" i="45"/>
  <c r="J103" i="45"/>
  <c r="K103" i="45"/>
  <c r="A104" i="45"/>
  <c r="B104" i="45"/>
  <c r="C104" i="45"/>
  <c r="D104" i="45"/>
  <c r="E104" i="45"/>
  <c r="F104" i="45"/>
  <c r="G104" i="45"/>
  <c r="H104" i="45"/>
  <c r="I104" i="45"/>
  <c r="J104" i="45"/>
  <c r="K104" i="45"/>
  <c r="B8" i="45"/>
  <c r="C8" i="45"/>
  <c r="D8" i="45"/>
  <c r="E8" i="45"/>
  <c r="F8" i="45"/>
  <c r="G8" i="45"/>
  <c r="H8" i="45"/>
  <c r="I8" i="45"/>
  <c r="J8" i="45"/>
  <c r="K8" i="45"/>
  <c r="A11" i="45"/>
  <c r="B11" i="45"/>
  <c r="C11" i="45"/>
  <c r="D11" i="45"/>
  <c r="E11" i="45"/>
  <c r="F11" i="45"/>
  <c r="G11" i="45"/>
  <c r="H11" i="45"/>
  <c r="I11" i="45"/>
  <c r="J11" i="45"/>
  <c r="K11" i="45"/>
  <c r="A12" i="45"/>
  <c r="B12" i="45"/>
  <c r="C12" i="45"/>
  <c r="D12" i="45"/>
  <c r="E12" i="45"/>
  <c r="F12" i="45"/>
  <c r="G12" i="45"/>
  <c r="H12" i="45"/>
  <c r="I12" i="45"/>
  <c r="J12" i="45"/>
  <c r="K12" i="45"/>
  <c r="A13" i="45"/>
  <c r="B13" i="45"/>
  <c r="C13" i="45"/>
  <c r="D13" i="45"/>
  <c r="E13" i="45"/>
  <c r="F13" i="45"/>
  <c r="G13" i="45"/>
  <c r="H13" i="45"/>
  <c r="I13" i="45"/>
  <c r="J13" i="45"/>
  <c r="K13" i="45"/>
  <c r="A14" i="45"/>
  <c r="B14" i="45"/>
  <c r="C14" i="45"/>
  <c r="D14" i="45"/>
  <c r="E14" i="45"/>
  <c r="F14" i="45"/>
  <c r="G14" i="45"/>
  <c r="H14" i="45"/>
  <c r="I14" i="45"/>
  <c r="J14" i="45"/>
  <c r="K14" i="45"/>
  <c r="A15" i="45"/>
  <c r="B15" i="45"/>
  <c r="C15" i="45"/>
  <c r="D15" i="45"/>
  <c r="E15" i="45"/>
  <c r="F15" i="45"/>
  <c r="G15" i="45"/>
  <c r="H15" i="45"/>
  <c r="I15" i="45"/>
  <c r="J15" i="45"/>
  <c r="K15" i="45"/>
  <c r="A16" i="45"/>
  <c r="B16" i="45"/>
  <c r="C16" i="45"/>
  <c r="D16" i="45"/>
  <c r="E16" i="45"/>
  <c r="F16" i="45"/>
  <c r="G16" i="45"/>
  <c r="H16" i="45"/>
  <c r="I16" i="45"/>
  <c r="J16" i="45"/>
  <c r="K16" i="45"/>
  <c r="A17" i="45"/>
  <c r="B17" i="45"/>
  <c r="C17" i="45"/>
  <c r="D17" i="45"/>
  <c r="E17" i="45"/>
  <c r="F17" i="45"/>
  <c r="G17" i="45"/>
  <c r="H17" i="45"/>
  <c r="I17" i="45"/>
  <c r="J17" i="45"/>
  <c r="K17" i="45"/>
  <c r="A18" i="45"/>
  <c r="B18" i="45"/>
  <c r="C18" i="45"/>
  <c r="D18" i="45"/>
  <c r="E18" i="45"/>
  <c r="F18" i="45"/>
  <c r="G18" i="45"/>
  <c r="H18" i="45"/>
  <c r="I18" i="45"/>
  <c r="J18" i="45"/>
  <c r="K18" i="45"/>
  <c r="A19" i="45"/>
  <c r="B19" i="45"/>
  <c r="C19" i="45"/>
  <c r="D19" i="45"/>
  <c r="E19" i="45"/>
  <c r="F19" i="45"/>
  <c r="G19" i="45"/>
  <c r="H19" i="45"/>
  <c r="I19" i="45"/>
  <c r="J19" i="45"/>
  <c r="K19" i="45"/>
  <c r="A20" i="45"/>
  <c r="B20" i="45"/>
  <c r="C20" i="45"/>
  <c r="D20" i="45"/>
  <c r="E20" i="45"/>
  <c r="F20" i="45"/>
  <c r="G20" i="45"/>
  <c r="H20" i="45"/>
  <c r="I20" i="45"/>
  <c r="J20" i="45"/>
  <c r="K20" i="45"/>
  <c r="A21" i="45"/>
  <c r="B21" i="45"/>
  <c r="C21" i="45"/>
  <c r="D21" i="45"/>
  <c r="E21" i="45"/>
  <c r="F21" i="45"/>
  <c r="G21" i="45"/>
  <c r="H21" i="45"/>
  <c r="I21" i="45"/>
  <c r="J21" i="45"/>
  <c r="K21" i="45"/>
  <c r="A22" i="45"/>
  <c r="B22" i="45"/>
  <c r="C22" i="45"/>
  <c r="D22" i="45"/>
  <c r="E22" i="45"/>
  <c r="F22" i="45"/>
  <c r="G22" i="45"/>
  <c r="H22" i="45"/>
  <c r="I22" i="45"/>
  <c r="J22" i="45"/>
  <c r="K22" i="45"/>
  <c r="A23" i="45"/>
  <c r="B23" i="45"/>
  <c r="C23" i="45"/>
  <c r="D23" i="45"/>
  <c r="E23" i="45"/>
  <c r="F23" i="45"/>
  <c r="G23" i="45"/>
  <c r="H23" i="45"/>
  <c r="I23" i="45"/>
  <c r="J23" i="45"/>
  <c r="K23" i="45"/>
  <c r="A24" i="45"/>
  <c r="B24" i="45"/>
  <c r="C24" i="45"/>
  <c r="D24" i="45"/>
  <c r="E24" i="45"/>
  <c r="F24" i="45"/>
  <c r="G24" i="45"/>
  <c r="H24" i="45"/>
  <c r="I24" i="45"/>
  <c r="J24" i="45"/>
  <c r="K24" i="45"/>
  <c r="A25" i="45"/>
  <c r="B25" i="45"/>
  <c r="C25" i="45"/>
  <c r="D25" i="45"/>
  <c r="E25" i="45"/>
  <c r="F25" i="45"/>
  <c r="G25" i="45"/>
  <c r="H25" i="45"/>
  <c r="I25" i="45"/>
  <c r="J25" i="45"/>
  <c r="K25" i="45"/>
  <c r="A26" i="45"/>
  <c r="B26" i="45"/>
  <c r="C26" i="45"/>
  <c r="D26" i="45"/>
  <c r="E26" i="45"/>
  <c r="F26" i="45"/>
  <c r="G26" i="45"/>
  <c r="H26" i="45"/>
  <c r="I26" i="45"/>
  <c r="J26" i="45"/>
  <c r="K26" i="45"/>
  <c r="A27" i="45"/>
  <c r="B27" i="45"/>
  <c r="C27" i="45"/>
  <c r="D27" i="45"/>
  <c r="E27" i="45"/>
  <c r="F27" i="45"/>
  <c r="G27" i="45"/>
  <c r="H27" i="45"/>
  <c r="I27" i="45"/>
  <c r="J27" i="45"/>
  <c r="K27" i="45"/>
  <c r="A28" i="45"/>
  <c r="B28" i="45"/>
  <c r="C28" i="45"/>
  <c r="D28" i="45"/>
  <c r="E28" i="45"/>
  <c r="F28" i="45"/>
  <c r="G28" i="45"/>
  <c r="H28" i="45"/>
  <c r="I28" i="45"/>
  <c r="J28" i="45"/>
  <c r="K28" i="45"/>
  <c r="A29" i="45"/>
  <c r="B29" i="45"/>
  <c r="C29" i="45"/>
  <c r="D29" i="45"/>
  <c r="E29" i="45"/>
  <c r="F29" i="45"/>
  <c r="G29" i="45"/>
  <c r="H29" i="45"/>
  <c r="I29" i="45"/>
  <c r="J29" i="45"/>
  <c r="K29" i="45"/>
  <c r="A30" i="45"/>
  <c r="B30" i="45"/>
  <c r="C30" i="45"/>
  <c r="D30" i="45"/>
  <c r="E30" i="45"/>
  <c r="F30" i="45"/>
  <c r="G30" i="45"/>
  <c r="H30" i="45"/>
  <c r="I30" i="45"/>
  <c r="J30" i="45"/>
  <c r="K30" i="45"/>
  <c r="A31" i="45"/>
  <c r="B31" i="45"/>
  <c r="C31" i="45"/>
  <c r="D31" i="45"/>
  <c r="E31" i="45"/>
  <c r="F31" i="45"/>
  <c r="G31" i="45"/>
  <c r="H31" i="45"/>
  <c r="I31" i="45"/>
  <c r="J31" i="45"/>
  <c r="K31" i="45"/>
  <c r="A32" i="45"/>
  <c r="B32" i="45"/>
  <c r="C32" i="45"/>
  <c r="D32" i="45"/>
  <c r="E32" i="45"/>
  <c r="F32" i="45"/>
  <c r="G32" i="45"/>
  <c r="H32" i="45"/>
  <c r="I32" i="45"/>
  <c r="J32" i="45"/>
  <c r="K32" i="45"/>
  <c r="A33" i="45"/>
  <c r="B33" i="45"/>
  <c r="C33" i="45"/>
  <c r="D33" i="45"/>
  <c r="E33" i="45"/>
  <c r="F33" i="45"/>
  <c r="G33" i="45"/>
  <c r="H33" i="45"/>
  <c r="I33" i="45"/>
  <c r="J33" i="45"/>
  <c r="K33" i="45"/>
  <c r="A34" i="45"/>
  <c r="B34" i="45"/>
  <c r="C34" i="45"/>
  <c r="D34" i="45"/>
  <c r="E34" i="45"/>
  <c r="F34" i="45"/>
  <c r="G34" i="45"/>
  <c r="H34" i="45"/>
  <c r="I34" i="45"/>
  <c r="J34" i="45"/>
  <c r="K34" i="45"/>
  <c r="A35" i="45"/>
  <c r="B35" i="45"/>
  <c r="C35" i="45"/>
  <c r="D35" i="45"/>
  <c r="E35" i="45"/>
  <c r="F35" i="45"/>
  <c r="G35" i="45"/>
  <c r="H35" i="45"/>
  <c r="I35" i="45"/>
  <c r="J35" i="45"/>
  <c r="K35" i="45"/>
  <c r="A36" i="45"/>
  <c r="B36" i="45"/>
  <c r="C36" i="45"/>
  <c r="D36" i="45"/>
  <c r="E36" i="45"/>
  <c r="F36" i="45"/>
  <c r="G36" i="45"/>
  <c r="H36" i="45"/>
  <c r="I36" i="45"/>
  <c r="J36" i="45"/>
  <c r="K36" i="45"/>
  <c r="A37" i="45"/>
  <c r="B37" i="45"/>
  <c r="C37" i="45"/>
  <c r="D37" i="45"/>
  <c r="E37" i="45"/>
  <c r="F37" i="45"/>
  <c r="G37" i="45"/>
  <c r="H37" i="45"/>
  <c r="I37" i="45"/>
  <c r="J37" i="45"/>
  <c r="K37" i="45"/>
  <c r="A38" i="45"/>
  <c r="B38" i="45"/>
  <c r="C38" i="45"/>
  <c r="D38" i="45"/>
  <c r="E38" i="45"/>
  <c r="F38" i="45"/>
  <c r="G38" i="45"/>
  <c r="H38" i="45"/>
  <c r="I38" i="45"/>
  <c r="J38" i="45"/>
  <c r="K38" i="45"/>
  <c r="A39" i="45"/>
  <c r="B39" i="45"/>
  <c r="C39" i="45"/>
  <c r="D39" i="45"/>
  <c r="E39" i="45"/>
  <c r="F39" i="45"/>
  <c r="G39" i="45"/>
  <c r="H39" i="45"/>
  <c r="I39" i="45"/>
  <c r="J39" i="45"/>
  <c r="K39" i="45"/>
  <c r="A40" i="45"/>
  <c r="B40" i="45"/>
  <c r="C40" i="45"/>
  <c r="D40" i="45"/>
  <c r="E40" i="45"/>
  <c r="F40" i="45"/>
  <c r="G40" i="45"/>
  <c r="H40" i="45"/>
  <c r="I40" i="45"/>
  <c r="J40" i="45"/>
  <c r="K40" i="45"/>
  <c r="A41" i="45"/>
  <c r="B41" i="45"/>
  <c r="C41" i="45"/>
  <c r="D41" i="45"/>
  <c r="E41" i="45"/>
  <c r="F41" i="45"/>
  <c r="G41" i="45"/>
  <c r="H41" i="45"/>
  <c r="I41" i="45"/>
  <c r="J41" i="45"/>
  <c r="K41" i="45"/>
  <c r="A42" i="45"/>
  <c r="B42" i="45"/>
  <c r="C42" i="45"/>
  <c r="D42" i="45"/>
  <c r="E42" i="45"/>
  <c r="F42" i="45"/>
  <c r="G42" i="45"/>
  <c r="H42" i="45"/>
  <c r="I42" i="45"/>
  <c r="J42" i="45"/>
  <c r="K42" i="45"/>
  <c r="A43" i="45"/>
  <c r="B43" i="45"/>
  <c r="C43" i="45"/>
  <c r="D43" i="45"/>
  <c r="E43" i="45"/>
  <c r="F43" i="45"/>
  <c r="G43" i="45"/>
  <c r="H43" i="45"/>
  <c r="I43" i="45"/>
  <c r="J43" i="45"/>
  <c r="K43" i="45"/>
  <c r="A44" i="45"/>
  <c r="B44" i="45"/>
  <c r="C44" i="45"/>
  <c r="D44" i="45"/>
  <c r="E44" i="45"/>
  <c r="F44" i="45"/>
  <c r="G44" i="45"/>
  <c r="H44" i="45"/>
  <c r="I44" i="45"/>
  <c r="J44" i="45"/>
  <c r="K44" i="45"/>
  <c r="A45" i="45"/>
  <c r="B45" i="45"/>
  <c r="C45" i="45"/>
  <c r="D45" i="45"/>
  <c r="E45" i="45"/>
  <c r="F45" i="45"/>
  <c r="G45" i="45"/>
  <c r="H45" i="45"/>
  <c r="I45" i="45"/>
  <c r="J45" i="45"/>
  <c r="K45" i="45"/>
  <c r="A46" i="45"/>
  <c r="B46" i="45"/>
  <c r="C46" i="45"/>
  <c r="D46" i="45"/>
  <c r="E46" i="45"/>
  <c r="F46" i="45"/>
  <c r="G46" i="45"/>
  <c r="H46" i="45"/>
  <c r="I46" i="45"/>
  <c r="J46" i="45"/>
  <c r="K46" i="45"/>
  <c r="A47" i="45"/>
  <c r="B47" i="45"/>
  <c r="C47" i="45"/>
  <c r="D47" i="45"/>
  <c r="E47" i="45"/>
  <c r="F47" i="45"/>
  <c r="G47" i="45"/>
  <c r="H47" i="45"/>
  <c r="I47" i="45"/>
  <c r="J47" i="45"/>
  <c r="K47" i="45"/>
  <c r="A48" i="45"/>
  <c r="B48" i="45"/>
  <c r="C48" i="45"/>
  <c r="D48" i="45"/>
  <c r="E48" i="45"/>
  <c r="F48" i="45"/>
  <c r="G48" i="45"/>
  <c r="H48" i="45"/>
  <c r="I48" i="45"/>
  <c r="J48" i="45"/>
  <c r="K48" i="45"/>
  <c r="A49" i="45"/>
  <c r="B49" i="45"/>
  <c r="C49" i="45"/>
  <c r="D49" i="45"/>
  <c r="E49" i="45"/>
  <c r="F49" i="45"/>
  <c r="G49" i="45"/>
  <c r="H49" i="45"/>
  <c r="I49" i="45"/>
  <c r="J49" i="45"/>
  <c r="K49" i="45"/>
  <c r="A50" i="45"/>
  <c r="B50" i="45"/>
  <c r="C50" i="45"/>
  <c r="D50" i="45"/>
  <c r="E50" i="45"/>
  <c r="F50" i="45"/>
  <c r="G50" i="45"/>
  <c r="H50" i="45"/>
  <c r="I50" i="45"/>
  <c r="J50" i="45"/>
  <c r="K50" i="45"/>
  <c r="A51" i="45"/>
  <c r="B51" i="45"/>
  <c r="C51" i="45"/>
  <c r="D51" i="45"/>
  <c r="E51" i="45"/>
  <c r="F51" i="45"/>
  <c r="G51" i="45"/>
  <c r="H51" i="45"/>
  <c r="I51" i="45"/>
  <c r="J51" i="45"/>
  <c r="K51" i="45"/>
  <c r="A52" i="45"/>
  <c r="B52" i="45"/>
  <c r="C52" i="45"/>
  <c r="D52" i="45"/>
  <c r="E52" i="45"/>
  <c r="F52" i="45"/>
  <c r="G52" i="45"/>
  <c r="H52" i="45"/>
  <c r="I52" i="45"/>
  <c r="J52" i="45"/>
  <c r="K52" i="45"/>
  <c r="A105" i="44"/>
  <c r="B105" i="44"/>
  <c r="C105" i="44"/>
  <c r="D105" i="44"/>
  <c r="E105" i="44"/>
  <c r="F105" i="44"/>
  <c r="G105" i="44"/>
  <c r="H105" i="44"/>
  <c r="I105" i="44"/>
  <c r="J105" i="44"/>
  <c r="K105" i="44"/>
  <c r="A106" i="44"/>
  <c r="B106" i="44"/>
  <c r="C106" i="44"/>
  <c r="D106" i="44"/>
  <c r="E106" i="44"/>
  <c r="F106" i="44"/>
  <c r="G106" i="44"/>
  <c r="H106" i="44"/>
  <c r="I106" i="44"/>
  <c r="J106" i="44"/>
  <c r="K106" i="44"/>
  <c r="A107" i="44"/>
  <c r="B107" i="44"/>
  <c r="C107" i="44"/>
  <c r="D107" i="44"/>
  <c r="E107" i="44"/>
  <c r="F107" i="44"/>
  <c r="G107" i="44"/>
  <c r="H107" i="44"/>
  <c r="I107" i="44"/>
  <c r="J107" i="44"/>
  <c r="K107" i="44"/>
  <c r="A108" i="44"/>
  <c r="B108" i="44"/>
  <c r="C108" i="44"/>
  <c r="D108" i="44"/>
  <c r="E108" i="44"/>
  <c r="F108" i="44"/>
  <c r="G108" i="44"/>
  <c r="H108" i="44"/>
  <c r="I108" i="44"/>
  <c r="J108" i="44"/>
  <c r="K108" i="44"/>
  <c r="A109" i="44"/>
  <c r="B109" i="44"/>
  <c r="C109" i="44"/>
  <c r="D109" i="44"/>
  <c r="E109" i="44"/>
  <c r="F109" i="44"/>
  <c r="G109" i="44"/>
  <c r="H109" i="44"/>
  <c r="I109" i="44"/>
  <c r="J109" i="44"/>
  <c r="K109" i="44"/>
  <c r="A110" i="44"/>
  <c r="B110" i="44"/>
  <c r="C110" i="44"/>
  <c r="D110" i="44"/>
  <c r="E110" i="44"/>
  <c r="F110" i="44"/>
  <c r="G110" i="44"/>
  <c r="H110" i="44"/>
  <c r="I110" i="44"/>
  <c r="J110" i="44"/>
  <c r="K110" i="44"/>
  <c r="A53" i="44"/>
  <c r="B53" i="44"/>
  <c r="C53" i="44"/>
  <c r="D53" i="44"/>
  <c r="E53" i="44"/>
  <c r="F53" i="44"/>
  <c r="G53" i="44"/>
  <c r="H53" i="44"/>
  <c r="I53" i="44"/>
  <c r="J53" i="44"/>
  <c r="K53" i="44"/>
  <c r="A54" i="44"/>
  <c r="B54" i="44"/>
  <c r="C54" i="44"/>
  <c r="D54" i="44"/>
  <c r="E54" i="44"/>
  <c r="F54" i="44"/>
  <c r="G54" i="44"/>
  <c r="H54" i="44"/>
  <c r="I54" i="44"/>
  <c r="J54" i="44"/>
  <c r="K54" i="44"/>
  <c r="A55" i="44"/>
  <c r="B55" i="44"/>
  <c r="C55" i="44"/>
  <c r="D55" i="44"/>
  <c r="E55" i="44"/>
  <c r="F55" i="44"/>
  <c r="G55" i="44"/>
  <c r="H55" i="44"/>
  <c r="I55" i="44"/>
  <c r="J55" i="44"/>
  <c r="K55" i="44"/>
  <c r="A56" i="44"/>
  <c r="B56" i="44"/>
  <c r="C56" i="44"/>
  <c r="D56" i="44"/>
  <c r="E56" i="44"/>
  <c r="F56" i="44"/>
  <c r="G56" i="44"/>
  <c r="H56" i="44"/>
  <c r="I56" i="44"/>
  <c r="J56" i="44"/>
  <c r="K56" i="44"/>
  <c r="A57" i="44"/>
  <c r="B57" i="44"/>
  <c r="C57" i="44"/>
  <c r="D57" i="44"/>
  <c r="E57" i="44"/>
  <c r="F57" i="44"/>
  <c r="G57" i="44"/>
  <c r="H57" i="44"/>
  <c r="I57" i="44"/>
  <c r="J57" i="44"/>
  <c r="K57" i="44"/>
  <c r="A58" i="44"/>
  <c r="B58" i="44"/>
  <c r="C58" i="44"/>
  <c r="D58" i="44"/>
  <c r="E58" i="44"/>
  <c r="F58" i="44"/>
  <c r="G58" i="44"/>
  <c r="H58" i="44"/>
  <c r="I58" i="44"/>
  <c r="J58" i="44"/>
  <c r="K58" i="44"/>
  <c r="A59" i="44"/>
  <c r="B59" i="44"/>
  <c r="C59" i="44"/>
  <c r="D59" i="44"/>
  <c r="E59" i="44"/>
  <c r="F59" i="44"/>
  <c r="G59" i="44"/>
  <c r="H59" i="44"/>
  <c r="I59" i="44"/>
  <c r="J59" i="44"/>
  <c r="K59" i="44"/>
  <c r="A60" i="44"/>
  <c r="B60" i="44"/>
  <c r="C60" i="44"/>
  <c r="D60" i="44"/>
  <c r="E60" i="44"/>
  <c r="F60" i="44"/>
  <c r="G60" i="44"/>
  <c r="H60" i="44"/>
  <c r="I60" i="44"/>
  <c r="J60" i="44"/>
  <c r="K60" i="44"/>
  <c r="A61" i="44"/>
  <c r="B61" i="44"/>
  <c r="C61" i="44"/>
  <c r="D61" i="44"/>
  <c r="E61" i="44"/>
  <c r="F61" i="44"/>
  <c r="G61" i="44"/>
  <c r="H61" i="44"/>
  <c r="I61" i="44"/>
  <c r="J61" i="44"/>
  <c r="K61" i="44"/>
  <c r="A62" i="44"/>
  <c r="B62" i="44"/>
  <c r="C62" i="44"/>
  <c r="D62" i="44"/>
  <c r="E62" i="44"/>
  <c r="F62" i="44"/>
  <c r="G62" i="44"/>
  <c r="H62" i="44"/>
  <c r="I62" i="44"/>
  <c r="J62" i="44"/>
  <c r="K62" i="44"/>
  <c r="A63" i="44"/>
  <c r="B63" i="44"/>
  <c r="C63" i="44"/>
  <c r="D63" i="44"/>
  <c r="E63" i="44"/>
  <c r="F63" i="44"/>
  <c r="G63" i="44"/>
  <c r="H63" i="44"/>
  <c r="I63" i="44"/>
  <c r="J63" i="44"/>
  <c r="K63" i="44"/>
  <c r="A64" i="44"/>
  <c r="B64" i="44"/>
  <c r="C64" i="44"/>
  <c r="D64" i="44"/>
  <c r="E64" i="44"/>
  <c r="F64" i="44"/>
  <c r="G64" i="44"/>
  <c r="H64" i="44"/>
  <c r="I64" i="44"/>
  <c r="J64" i="44"/>
  <c r="K64" i="44"/>
  <c r="A65" i="44"/>
  <c r="B65" i="44"/>
  <c r="C65" i="44"/>
  <c r="D65" i="44"/>
  <c r="E65" i="44"/>
  <c r="F65" i="44"/>
  <c r="G65" i="44"/>
  <c r="H65" i="44"/>
  <c r="I65" i="44"/>
  <c r="J65" i="44"/>
  <c r="K65" i="44"/>
  <c r="A66" i="44"/>
  <c r="B66" i="44"/>
  <c r="C66" i="44"/>
  <c r="D66" i="44"/>
  <c r="E66" i="44"/>
  <c r="F66" i="44"/>
  <c r="G66" i="44"/>
  <c r="H66" i="44"/>
  <c r="I66" i="44"/>
  <c r="J66" i="44"/>
  <c r="K66" i="44"/>
  <c r="A67" i="44"/>
  <c r="B67" i="44"/>
  <c r="C67" i="44"/>
  <c r="D67" i="44"/>
  <c r="E67" i="44"/>
  <c r="F67" i="44"/>
  <c r="G67" i="44"/>
  <c r="H67" i="44"/>
  <c r="I67" i="44"/>
  <c r="J67" i="44"/>
  <c r="K67" i="44"/>
  <c r="A68" i="44"/>
  <c r="B68" i="44"/>
  <c r="C68" i="44"/>
  <c r="D68" i="44"/>
  <c r="E68" i="44"/>
  <c r="F68" i="44"/>
  <c r="G68" i="44"/>
  <c r="H68" i="44"/>
  <c r="I68" i="44"/>
  <c r="J68" i="44"/>
  <c r="K68" i="44"/>
  <c r="A69" i="44"/>
  <c r="B69" i="44"/>
  <c r="C69" i="44"/>
  <c r="D69" i="44"/>
  <c r="E69" i="44"/>
  <c r="F69" i="44"/>
  <c r="G69" i="44"/>
  <c r="H69" i="44"/>
  <c r="I69" i="44"/>
  <c r="J69" i="44"/>
  <c r="K69" i="44"/>
  <c r="A70" i="44"/>
  <c r="B70" i="44"/>
  <c r="C70" i="44"/>
  <c r="D70" i="44"/>
  <c r="E70" i="44"/>
  <c r="F70" i="44"/>
  <c r="G70" i="44"/>
  <c r="H70" i="44"/>
  <c r="I70" i="44"/>
  <c r="J70" i="44"/>
  <c r="K70" i="44"/>
  <c r="A71" i="44"/>
  <c r="B71" i="44"/>
  <c r="C71" i="44"/>
  <c r="D71" i="44"/>
  <c r="E71" i="44"/>
  <c r="F71" i="44"/>
  <c r="G71" i="44"/>
  <c r="H71" i="44"/>
  <c r="I71" i="44"/>
  <c r="J71" i="44"/>
  <c r="K71" i="44"/>
  <c r="A72" i="44"/>
  <c r="B72" i="44"/>
  <c r="C72" i="44"/>
  <c r="D72" i="44"/>
  <c r="E72" i="44"/>
  <c r="F72" i="44"/>
  <c r="G72" i="44"/>
  <c r="H72" i="44"/>
  <c r="I72" i="44"/>
  <c r="J72" i="44"/>
  <c r="K72" i="44"/>
  <c r="A73" i="44"/>
  <c r="B73" i="44"/>
  <c r="C73" i="44"/>
  <c r="D73" i="44"/>
  <c r="E73" i="44"/>
  <c r="F73" i="44"/>
  <c r="G73" i="44"/>
  <c r="H73" i="44"/>
  <c r="I73" i="44"/>
  <c r="J73" i="44"/>
  <c r="K73" i="44"/>
  <c r="A74" i="44"/>
  <c r="B74" i="44"/>
  <c r="C74" i="44"/>
  <c r="D74" i="44"/>
  <c r="E74" i="44"/>
  <c r="F74" i="44"/>
  <c r="G74" i="44"/>
  <c r="H74" i="44"/>
  <c r="I74" i="44"/>
  <c r="J74" i="44"/>
  <c r="K74" i="44"/>
  <c r="A75" i="44"/>
  <c r="B75" i="44"/>
  <c r="C75" i="44"/>
  <c r="D75" i="44"/>
  <c r="E75" i="44"/>
  <c r="F75" i="44"/>
  <c r="G75" i="44"/>
  <c r="H75" i="44"/>
  <c r="I75" i="44"/>
  <c r="J75" i="44"/>
  <c r="K75" i="44"/>
  <c r="A76" i="44"/>
  <c r="B76" i="44"/>
  <c r="C76" i="44"/>
  <c r="D76" i="44"/>
  <c r="E76" i="44"/>
  <c r="F76" i="44"/>
  <c r="G76" i="44"/>
  <c r="H76" i="44"/>
  <c r="I76" i="44"/>
  <c r="J76" i="44"/>
  <c r="K76" i="44"/>
  <c r="A77" i="44"/>
  <c r="B77" i="44"/>
  <c r="C77" i="44"/>
  <c r="D77" i="44"/>
  <c r="E77" i="44"/>
  <c r="F77" i="44"/>
  <c r="G77" i="44"/>
  <c r="H77" i="44"/>
  <c r="I77" i="44"/>
  <c r="J77" i="44"/>
  <c r="K77" i="44"/>
  <c r="A78" i="44"/>
  <c r="B78" i="44"/>
  <c r="C78" i="44"/>
  <c r="D78" i="44"/>
  <c r="E78" i="44"/>
  <c r="F78" i="44"/>
  <c r="G78" i="44"/>
  <c r="H78" i="44"/>
  <c r="I78" i="44"/>
  <c r="J78" i="44"/>
  <c r="K78" i="44"/>
  <c r="A79" i="44"/>
  <c r="B79" i="44"/>
  <c r="C79" i="44"/>
  <c r="D79" i="44"/>
  <c r="E79" i="44"/>
  <c r="F79" i="44"/>
  <c r="G79" i="44"/>
  <c r="H79" i="44"/>
  <c r="I79" i="44"/>
  <c r="J79" i="44"/>
  <c r="K79" i="44"/>
  <c r="A80" i="44"/>
  <c r="B80" i="44"/>
  <c r="C80" i="44"/>
  <c r="D80" i="44"/>
  <c r="E80" i="44"/>
  <c r="F80" i="44"/>
  <c r="G80" i="44"/>
  <c r="H80" i="44"/>
  <c r="I80" i="44"/>
  <c r="J80" i="44"/>
  <c r="K80" i="44"/>
  <c r="A81" i="44"/>
  <c r="B81" i="44"/>
  <c r="C81" i="44"/>
  <c r="D81" i="44"/>
  <c r="E81" i="44"/>
  <c r="F81" i="44"/>
  <c r="G81" i="44"/>
  <c r="H81" i="44"/>
  <c r="I81" i="44"/>
  <c r="J81" i="44"/>
  <c r="K81" i="44"/>
  <c r="A82" i="44"/>
  <c r="B82" i="44"/>
  <c r="C82" i="44"/>
  <c r="D82" i="44"/>
  <c r="E82" i="44"/>
  <c r="F82" i="44"/>
  <c r="G82" i="44"/>
  <c r="H82" i="44"/>
  <c r="I82" i="44"/>
  <c r="J82" i="44"/>
  <c r="K82" i="44"/>
  <c r="A83" i="44"/>
  <c r="B83" i="44"/>
  <c r="C83" i="44"/>
  <c r="D83" i="44"/>
  <c r="E83" i="44"/>
  <c r="F83" i="44"/>
  <c r="G83" i="44"/>
  <c r="H83" i="44"/>
  <c r="I83" i="44"/>
  <c r="J83" i="44"/>
  <c r="K83" i="44"/>
  <c r="A84" i="44"/>
  <c r="B84" i="44"/>
  <c r="C84" i="44"/>
  <c r="D84" i="44"/>
  <c r="E84" i="44"/>
  <c r="F84" i="44"/>
  <c r="G84" i="44"/>
  <c r="H84" i="44"/>
  <c r="I84" i="44"/>
  <c r="J84" i="44"/>
  <c r="K84" i="44"/>
  <c r="A85" i="44"/>
  <c r="B85" i="44"/>
  <c r="C85" i="44"/>
  <c r="D85" i="44"/>
  <c r="E85" i="44"/>
  <c r="F85" i="44"/>
  <c r="G85" i="44"/>
  <c r="H85" i="44"/>
  <c r="I85" i="44"/>
  <c r="J85" i="44"/>
  <c r="K85" i="44"/>
  <c r="A86" i="44"/>
  <c r="B86" i="44"/>
  <c r="C86" i="44"/>
  <c r="D86" i="44"/>
  <c r="E86" i="44"/>
  <c r="F86" i="44"/>
  <c r="G86" i="44"/>
  <c r="H86" i="44"/>
  <c r="I86" i="44"/>
  <c r="J86" i="44"/>
  <c r="K86" i="44"/>
  <c r="A87" i="44"/>
  <c r="B87" i="44"/>
  <c r="C87" i="44"/>
  <c r="D87" i="44"/>
  <c r="E87" i="44"/>
  <c r="F87" i="44"/>
  <c r="G87" i="44"/>
  <c r="H87" i="44"/>
  <c r="I87" i="44"/>
  <c r="J87" i="44"/>
  <c r="K87" i="44"/>
  <c r="A88" i="44"/>
  <c r="B88" i="44"/>
  <c r="C88" i="44"/>
  <c r="D88" i="44"/>
  <c r="E88" i="44"/>
  <c r="F88" i="44"/>
  <c r="G88" i="44"/>
  <c r="H88" i="44"/>
  <c r="I88" i="44"/>
  <c r="J88" i="44"/>
  <c r="K88" i="44"/>
  <c r="A89" i="44"/>
  <c r="B89" i="44"/>
  <c r="C89" i="44"/>
  <c r="D89" i="44"/>
  <c r="E89" i="44"/>
  <c r="F89" i="44"/>
  <c r="G89" i="44"/>
  <c r="H89" i="44"/>
  <c r="I89" i="44"/>
  <c r="J89" i="44"/>
  <c r="K89" i="44"/>
  <c r="A90" i="44"/>
  <c r="B90" i="44"/>
  <c r="C90" i="44"/>
  <c r="D90" i="44"/>
  <c r="E90" i="44"/>
  <c r="F90" i="44"/>
  <c r="G90" i="44"/>
  <c r="H90" i="44"/>
  <c r="I90" i="44"/>
  <c r="J90" i="44"/>
  <c r="K90" i="44"/>
  <c r="A91" i="44"/>
  <c r="B91" i="44"/>
  <c r="C91" i="44"/>
  <c r="D91" i="44"/>
  <c r="E91" i="44"/>
  <c r="F91" i="44"/>
  <c r="G91" i="44"/>
  <c r="H91" i="44"/>
  <c r="I91" i="44"/>
  <c r="J91" i="44"/>
  <c r="K91" i="44"/>
  <c r="A92" i="44"/>
  <c r="B92" i="44"/>
  <c r="C92" i="44"/>
  <c r="D92" i="44"/>
  <c r="E92" i="44"/>
  <c r="F92" i="44"/>
  <c r="G92" i="44"/>
  <c r="H92" i="44"/>
  <c r="I92" i="44"/>
  <c r="J92" i="44"/>
  <c r="K92" i="44"/>
  <c r="A93" i="44"/>
  <c r="B93" i="44"/>
  <c r="C93" i="44"/>
  <c r="D93" i="44"/>
  <c r="E93" i="44"/>
  <c r="F93" i="44"/>
  <c r="G93" i="44"/>
  <c r="H93" i="44"/>
  <c r="I93" i="44"/>
  <c r="J93" i="44"/>
  <c r="K93" i="44"/>
  <c r="A94" i="44"/>
  <c r="B94" i="44"/>
  <c r="C94" i="44"/>
  <c r="D94" i="44"/>
  <c r="E94" i="44"/>
  <c r="F94" i="44"/>
  <c r="G94" i="44"/>
  <c r="H94" i="44"/>
  <c r="I94" i="44"/>
  <c r="J94" i="44"/>
  <c r="K94" i="44"/>
  <c r="A95" i="44"/>
  <c r="B95" i="44"/>
  <c r="C95" i="44"/>
  <c r="D95" i="44"/>
  <c r="E95" i="44"/>
  <c r="F95" i="44"/>
  <c r="G95" i="44"/>
  <c r="H95" i="44"/>
  <c r="I95" i="44"/>
  <c r="J95" i="44"/>
  <c r="K95" i="44"/>
  <c r="A96" i="44"/>
  <c r="B96" i="44"/>
  <c r="C96" i="44"/>
  <c r="D96" i="44"/>
  <c r="E96" i="44"/>
  <c r="F96" i="44"/>
  <c r="G96" i="44"/>
  <c r="H96" i="44"/>
  <c r="I96" i="44"/>
  <c r="J96" i="44"/>
  <c r="K96" i="44"/>
  <c r="A97" i="44"/>
  <c r="B97" i="44"/>
  <c r="C97" i="44"/>
  <c r="D97" i="44"/>
  <c r="E97" i="44"/>
  <c r="F97" i="44"/>
  <c r="G97" i="44"/>
  <c r="H97" i="44"/>
  <c r="I97" i="44"/>
  <c r="J97" i="44"/>
  <c r="K97" i="44"/>
  <c r="A98" i="44"/>
  <c r="B98" i="44"/>
  <c r="C98" i="44"/>
  <c r="D98" i="44"/>
  <c r="E98" i="44"/>
  <c r="F98" i="44"/>
  <c r="G98" i="44"/>
  <c r="H98" i="44"/>
  <c r="I98" i="44"/>
  <c r="J98" i="44"/>
  <c r="K98" i="44"/>
  <c r="A99" i="44"/>
  <c r="B99" i="44"/>
  <c r="C99" i="44"/>
  <c r="D99" i="44"/>
  <c r="E99" i="44"/>
  <c r="F99" i="44"/>
  <c r="G99" i="44"/>
  <c r="H99" i="44"/>
  <c r="I99" i="44"/>
  <c r="J99" i="44"/>
  <c r="K99" i="44"/>
  <c r="A100" i="44"/>
  <c r="B100" i="44"/>
  <c r="C100" i="44"/>
  <c r="D100" i="44"/>
  <c r="E100" i="44"/>
  <c r="F100" i="44"/>
  <c r="G100" i="44"/>
  <c r="H100" i="44"/>
  <c r="I100" i="44"/>
  <c r="J100" i="44"/>
  <c r="K100" i="44"/>
  <c r="A101" i="44"/>
  <c r="B101" i="44"/>
  <c r="C101" i="44"/>
  <c r="D101" i="44"/>
  <c r="E101" i="44"/>
  <c r="F101" i="44"/>
  <c r="G101" i="44"/>
  <c r="H101" i="44"/>
  <c r="I101" i="44"/>
  <c r="J101" i="44"/>
  <c r="K101" i="44"/>
  <c r="A102" i="44"/>
  <c r="B102" i="44"/>
  <c r="C102" i="44"/>
  <c r="D102" i="44"/>
  <c r="E102" i="44"/>
  <c r="F102" i="44"/>
  <c r="G102" i="44"/>
  <c r="H102" i="44"/>
  <c r="I102" i="44"/>
  <c r="J102" i="44"/>
  <c r="K102" i="44"/>
  <c r="A103" i="44"/>
  <c r="B103" i="44"/>
  <c r="C103" i="44"/>
  <c r="D103" i="44"/>
  <c r="E103" i="44"/>
  <c r="F103" i="44"/>
  <c r="G103" i="44"/>
  <c r="H103" i="44"/>
  <c r="I103" i="44"/>
  <c r="J103" i="44"/>
  <c r="K103" i="44"/>
  <c r="A104" i="44"/>
  <c r="B104" i="44"/>
  <c r="C104" i="44"/>
  <c r="D104" i="44"/>
  <c r="E104" i="44"/>
  <c r="F104" i="44"/>
  <c r="G104" i="44"/>
  <c r="H104" i="44"/>
  <c r="I104" i="44"/>
  <c r="J104" i="44"/>
  <c r="K104" i="44"/>
  <c r="B8" i="44"/>
  <c r="C8" i="44"/>
  <c r="D8" i="44"/>
  <c r="E8" i="44"/>
  <c r="F8" i="44"/>
  <c r="G8" i="44"/>
  <c r="H8" i="44"/>
  <c r="I8" i="44"/>
  <c r="J8" i="44"/>
  <c r="K8" i="44"/>
  <c r="A11" i="44"/>
  <c r="B11" i="44"/>
  <c r="C11" i="44"/>
  <c r="D11" i="44"/>
  <c r="E11" i="44"/>
  <c r="F11" i="44"/>
  <c r="G11" i="44"/>
  <c r="H11" i="44"/>
  <c r="I11" i="44"/>
  <c r="J11" i="44"/>
  <c r="K11" i="44"/>
  <c r="A12" i="44"/>
  <c r="B12" i="44"/>
  <c r="C12" i="44"/>
  <c r="D12" i="44"/>
  <c r="E12" i="44"/>
  <c r="F12" i="44"/>
  <c r="G12" i="44"/>
  <c r="H12" i="44"/>
  <c r="I12" i="44"/>
  <c r="J12" i="44"/>
  <c r="K12" i="44"/>
  <c r="A13" i="44"/>
  <c r="B13" i="44"/>
  <c r="C13" i="44"/>
  <c r="D13" i="44"/>
  <c r="E13" i="44"/>
  <c r="F13" i="44"/>
  <c r="G13" i="44"/>
  <c r="H13" i="44"/>
  <c r="I13" i="44"/>
  <c r="J13" i="44"/>
  <c r="K13" i="44"/>
  <c r="A14" i="44"/>
  <c r="B14" i="44"/>
  <c r="C14" i="44"/>
  <c r="D14" i="44"/>
  <c r="E14" i="44"/>
  <c r="F14" i="44"/>
  <c r="G14" i="44"/>
  <c r="H14" i="44"/>
  <c r="I14" i="44"/>
  <c r="J14" i="44"/>
  <c r="K14" i="44"/>
  <c r="A15" i="44"/>
  <c r="B15" i="44"/>
  <c r="C15" i="44"/>
  <c r="D15" i="44"/>
  <c r="E15" i="44"/>
  <c r="F15" i="44"/>
  <c r="G15" i="44"/>
  <c r="H15" i="44"/>
  <c r="I15" i="44"/>
  <c r="J15" i="44"/>
  <c r="K15" i="44"/>
  <c r="A16" i="44"/>
  <c r="B16" i="44"/>
  <c r="C16" i="44"/>
  <c r="D16" i="44"/>
  <c r="E16" i="44"/>
  <c r="F16" i="44"/>
  <c r="G16" i="44"/>
  <c r="H16" i="44"/>
  <c r="I16" i="44"/>
  <c r="J16" i="44"/>
  <c r="K16" i="44"/>
  <c r="A17" i="44"/>
  <c r="B17" i="44"/>
  <c r="C17" i="44"/>
  <c r="D17" i="44"/>
  <c r="E17" i="44"/>
  <c r="F17" i="44"/>
  <c r="G17" i="44"/>
  <c r="H17" i="44"/>
  <c r="I17" i="44"/>
  <c r="J17" i="44"/>
  <c r="K17" i="44"/>
  <c r="A18" i="44"/>
  <c r="B18" i="44"/>
  <c r="C18" i="44"/>
  <c r="D18" i="44"/>
  <c r="E18" i="44"/>
  <c r="F18" i="44"/>
  <c r="G18" i="44"/>
  <c r="H18" i="44"/>
  <c r="I18" i="44"/>
  <c r="J18" i="44"/>
  <c r="K18" i="44"/>
  <c r="A19" i="44"/>
  <c r="B19" i="44"/>
  <c r="C19" i="44"/>
  <c r="D19" i="44"/>
  <c r="E19" i="44"/>
  <c r="F19" i="44"/>
  <c r="G19" i="44"/>
  <c r="H19" i="44"/>
  <c r="I19" i="44"/>
  <c r="J19" i="44"/>
  <c r="K19" i="44"/>
  <c r="A20" i="44"/>
  <c r="B20" i="44"/>
  <c r="C20" i="44"/>
  <c r="D20" i="44"/>
  <c r="E20" i="44"/>
  <c r="F20" i="44"/>
  <c r="G20" i="44"/>
  <c r="H20" i="44"/>
  <c r="I20" i="44"/>
  <c r="J20" i="44"/>
  <c r="K20" i="44"/>
  <c r="A21" i="44"/>
  <c r="B21" i="44"/>
  <c r="C21" i="44"/>
  <c r="D21" i="44"/>
  <c r="E21" i="44"/>
  <c r="F21" i="44"/>
  <c r="G21" i="44"/>
  <c r="H21" i="44"/>
  <c r="I21" i="44"/>
  <c r="J21" i="44"/>
  <c r="K21" i="44"/>
  <c r="A22" i="44"/>
  <c r="B22" i="44"/>
  <c r="C22" i="44"/>
  <c r="D22" i="44"/>
  <c r="E22" i="44"/>
  <c r="F22" i="44"/>
  <c r="G22" i="44"/>
  <c r="H22" i="44"/>
  <c r="I22" i="44"/>
  <c r="J22" i="44"/>
  <c r="K22" i="44"/>
  <c r="A23" i="44"/>
  <c r="B23" i="44"/>
  <c r="C23" i="44"/>
  <c r="D23" i="44"/>
  <c r="E23" i="44"/>
  <c r="F23" i="44"/>
  <c r="G23" i="44"/>
  <c r="H23" i="44"/>
  <c r="I23" i="44"/>
  <c r="J23" i="44"/>
  <c r="K23" i="44"/>
  <c r="A24" i="44"/>
  <c r="B24" i="44"/>
  <c r="C24" i="44"/>
  <c r="D24" i="44"/>
  <c r="E24" i="44"/>
  <c r="F24" i="44"/>
  <c r="G24" i="44"/>
  <c r="H24" i="44"/>
  <c r="I24" i="44"/>
  <c r="J24" i="44"/>
  <c r="K24" i="44"/>
  <c r="A25" i="44"/>
  <c r="B25" i="44"/>
  <c r="C25" i="44"/>
  <c r="D25" i="44"/>
  <c r="E25" i="44"/>
  <c r="F25" i="44"/>
  <c r="G25" i="44"/>
  <c r="H25" i="44"/>
  <c r="I25" i="44"/>
  <c r="J25" i="44"/>
  <c r="K25" i="44"/>
  <c r="A26" i="44"/>
  <c r="B26" i="44"/>
  <c r="C26" i="44"/>
  <c r="D26" i="44"/>
  <c r="E26" i="44"/>
  <c r="F26" i="44"/>
  <c r="G26" i="44"/>
  <c r="H26" i="44"/>
  <c r="I26" i="44"/>
  <c r="J26" i="44"/>
  <c r="K26" i="44"/>
  <c r="A27" i="44"/>
  <c r="B27" i="44"/>
  <c r="C27" i="44"/>
  <c r="D27" i="44"/>
  <c r="E27" i="44"/>
  <c r="F27" i="44"/>
  <c r="G27" i="44"/>
  <c r="H27" i="44"/>
  <c r="I27" i="44"/>
  <c r="J27" i="44"/>
  <c r="K27" i="44"/>
  <c r="A28" i="44"/>
  <c r="B28" i="44"/>
  <c r="C28" i="44"/>
  <c r="D28" i="44"/>
  <c r="E28" i="44"/>
  <c r="F28" i="44"/>
  <c r="G28" i="44"/>
  <c r="H28" i="44"/>
  <c r="I28" i="44"/>
  <c r="J28" i="44"/>
  <c r="K28" i="44"/>
  <c r="A29" i="44"/>
  <c r="B29" i="44"/>
  <c r="C29" i="44"/>
  <c r="D29" i="44"/>
  <c r="E29" i="44"/>
  <c r="F29" i="44"/>
  <c r="G29" i="44"/>
  <c r="H29" i="44"/>
  <c r="I29" i="44"/>
  <c r="J29" i="44"/>
  <c r="K29" i="44"/>
  <c r="A30" i="44"/>
  <c r="B30" i="44"/>
  <c r="C30" i="44"/>
  <c r="D30" i="44"/>
  <c r="E30" i="44"/>
  <c r="F30" i="44"/>
  <c r="G30" i="44"/>
  <c r="H30" i="44"/>
  <c r="I30" i="44"/>
  <c r="J30" i="44"/>
  <c r="K30" i="44"/>
  <c r="A31" i="44"/>
  <c r="B31" i="44"/>
  <c r="C31" i="44"/>
  <c r="D31" i="44"/>
  <c r="E31" i="44"/>
  <c r="F31" i="44"/>
  <c r="G31" i="44"/>
  <c r="H31" i="44"/>
  <c r="I31" i="44"/>
  <c r="J31" i="44"/>
  <c r="K31" i="44"/>
  <c r="A32" i="44"/>
  <c r="B32" i="44"/>
  <c r="C32" i="44"/>
  <c r="D32" i="44"/>
  <c r="E32" i="44"/>
  <c r="F32" i="44"/>
  <c r="G32" i="44"/>
  <c r="H32" i="44"/>
  <c r="I32" i="44"/>
  <c r="J32" i="44"/>
  <c r="K32" i="44"/>
  <c r="A33" i="44"/>
  <c r="B33" i="44"/>
  <c r="C33" i="44"/>
  <c r="D33" i="44"/>
  <c r="E33" i="44"/>
  <c r="F33" i="44"/>
  <c r="G33" i="44"/>
  <c r="H33" i="44"/>
  <c r="I33" i="44"/>
  <c r="J33" i="44"/>
  <c r="K33" i="44"/>
  <c r="A34" i="44"/>
  <c r="B34" i="44"/>
  <c r="C34" i="44"/>
  <c r="D34" i="44"/>
  <c r="E34" i="44"/>
  <c r="F34" i="44"/>
  <c r="G34" i="44"/>
  <c r="H34" i="44"/>
  <c r="I34" i="44"/>
  <c r="J34" i="44"/>
  <c r="K34" i="44"/>
  <c r="A35" i="44"/>
  <c r="B35" i="44"/>
  <c r="C35" i="44"/>
  <c r="D35" i="44"/>
  <c r="E35" i="44"/>
  <c r="F35" i="44"/>
  <c r="G35" i="44"/>
  <c r="H35" i="44"/>
  <c r="I35" i="44"/>
  <c r="J35" i="44"/>
  <c r="K35" i="44"/>
  <c r="A36" i="44"/>
  <c r="B36" i="44"/>
  <c r="C36" i="44"/>
  <c r="D36" i="44"/>
  <c r="E36" i="44"/>
  <c r="F36" i="44"/>
  <c r="G36" i="44"/>
  <c r="H36" i="44"/>
  <c r="I36" i="44"/>
  <c r="J36" i="44"/>
  <c r="K36" i="44"/>
  <c r="A37" i="44"/>
  <c r="B37" i="44"/>
  <c r="C37" i="44"/>
  <c r="D37" i="44"/>
  <c r="E37" i="44"/>
  <c r="F37" i="44"/>
  <c r="G37" i="44"/>
  <c r="H37" i="44"/>
  <c r="I37" i="44"/>
  <c r="J37" i="44"/>
  <c r="K37" i="44"/>
  <c r="A38" i="44"/>
  <c r="B38" i="44"/>
  <c r="C38" i="44"/>
  <c r="D38" i="44"/>
  <c r="E38" i="44"/>
  <c r="F38" i="44"/>
  <c r="G38" i="44"/>
  <c r="H38" i="44"/>
  <c r="I38" i="44"/>
  <c r="J38" i="44"/>
  <c r="K38" i="44"/>
  <c r="A39" i="44"/>
  <c r="B39" i="44"/>
  <c r="C39" i="44"/>
  <c r="D39" i="44"/>
  <c r="E39" i="44"/>
  <c r="F39" i="44"/>
  <c r="G39" i="44"/>
  <c r="H39" i="44"/>
  <c r="I39" i="44"/>
  <c r="J39" i="44"/>
  <c r="K39" i="44"/>
  <c r="A40" i="44"/>
  <c r="B40" i="44"/>
  <c r="C40" i="44"/>
  <c r="D40" i="44"/>
  <c r="E40" i="44"/>
  <c r="F40" i="44"/>
  <c r="G40" i="44"/>
  <c r="H40" i="44"/>
  <c r="I40" i="44"/>
  <c r="J40" i="44"/>
  <c r="K40" i="44"/>
  <c r="A41" i="44"/>
  <c r="B41" i="44"/>
  <c r="C41" i="44"/>
  <c r="D41" i="44"/>
  <c r="E41" i="44"/>
  <c r="F41" i="44"/>
  <c r="G41" i="44"/>
  <c r="H41" i="44"/>
  <c r="I41" i="44"/>
  <c r="J41" i="44"/>
  <c r="K41" i="44"/>
  <c r="A42" i="44"/>
  <c r="B42" i="44"/>
  <c r="C42" i="44"/>
  <c r="D42" i="44"/>
  <c r="E42" i="44"/>
  <c r="F42" i="44"/>
  <c r="G42" i="44"/>
  <c r="H42" i="44"/>
  <c r="I42" i="44"/>
  <c r="J42" i="44"/>
  <c r="K42" i="44"/>
  <c r="A43" i="44"/>
  <c r="B43" i="44"/>
  <c r="C43" i="44"/>
  <c r="D43" i="44"/>
  <c r="E43" i="44"/>
  <c r="F43" i="44"/>
  <c r="G43" i="44"/>
  <c r="H43" i="44"/>
  <c r="I43" i="44"/>
  <c r="J43" i="44"/>
  <c r="K43" i="44"/>
  <c r="A44" i="44"/>
  <c r="B44" i="44"/>
  <c r="C44" i="44"/>
  <c r="D44" i="44"/>
  <c r="E44" i="44"/>
  <c r="F44" i="44"/>
  <c r="G44" i="44"/>
  <c r="H44" i="44"/>
  <c r="I44" i="44"/>
  <c r="J44" i="44"/>
  <c r="K44" i="44"/>
  <c r="A45" i="44"/>
  <c r="B45" i="44"/>
  <c r="C45" i="44"/>
  <c r="D45" i="44"/>
  <c r="E45" i="44"/>
  <c r="F45" i="44"/>
  <c r="G45" i="44"/>
  <c r="H45" i="44"/>
  <c r="I45" i="44"/>
  <c r="J45" i="44"/>
  <c r="K45" i="44"/>
  <c r="A46" i="44"/>
  <c r="B46" i="44"/>
  <c r="C46" i="44"/>
  <c r="D46" i="44"/>
  <c r="E46" i="44"/>
  <c r="F46" i="44"/>
  <c r="G46" i="44"/>
  <c r="H46" i="44"/>
  <c r="I46" i="44"/>
  <c r="J46" i="44"/>
  <c r="K46" i="44"/>
  <c r="A47" i="44"/>
  <c r="B47" i="44"/>
  <c r="C47" i="44"/>
  <c r="D47" i="44"/>
  <c r="E47" i="44"/>
  <c r="F47" i="44"/>
  <c r="G47" i="44"/>
  <c r="H47" i="44"/>
  <c r="I47" i="44"/>
  <c r="J47" i="44"/>
  <c r="K47" i="44"/>
  <c r="A48" i="44"/>
  <c r="B48" i="44"/>
  <c r="C48" i="44"/>
  <c r="D48" i="44"/>
  <c r="E48" i="44"/>
  <c r="F48" i="44"/>
  <c r="G48" i="44"/>
  <c r="H48" i="44"/>
  <c r="I48" i="44"/>
  <c r="J48" i="44"/>
  <c r="K48" i="44"/>
  <c r="A49" i="44"/>
  <c r="B49" i="44"/>
  <c r="C49" i="44"/>
  <c r="D49" i="44"/>
  <c r="E49" i="44"/>
  <c r="F49" i="44"/>
  <c r="G49" i="44"/>
  <c r="H49" i="44"/>
  <c r="I49" i="44"/>
  <c r="J49" i="44"/>
  <c r="K49" i="44"/>
  <c r="A50" i="44"/>
  <c r="B50" i="44"/>
  <c r="C50" i="44"/>
  <c r="D50" i="44"/>
  <c r="E50" i="44"/>
  <c r="F50" i="44"/>
  <c r="G50" i="44"/>
  <c r="H50" i="44"/>
  <c r="I50" i="44"/>
  <c r="J50" i="44"/>
  <c r="K50" i="44"/>
  <c r="A51" i="44"/>
  <c r="B51" i="44"/>
  <c r="C51" i="44"/>
  <c r="D51" i="44"/>
  <c r="E51" i="44"/>
  <c r="F51" i="44"/>
  <c r="G51" i="44"/>
  <c r="H51" i="44"/>
  <c r="I51" i="44"/>
  <c r="J51" i="44"/>
  <c r="K51" i="44"/>
  <c r="A52" i="44"/>
  <c r="B52" i="44"/>
  <c r="C52" i="44"/>
  <c r="D52" i="44"/>
  <c r="E52" i="44"/>
  <c r="F52" i="44"/>
  <c r="G52" i="44"/>
  <c r="H52" i="44"/>
  <c r="I52" i="44"/>
  <c r="J52" i="44"/>
  <c r="K52" i="44"/>
  <c r="K8" i="43"/>
  <c r="J8" i="43"/>
  <c r="I8" i="43"/>
  <c r="H8" i="43"/>
  <c r="G8" i="43"/>
  <c r="F8" i="43"/>
  <c r="E8" i="43"/>
  <c r="D8" i="43"/>
  <c r="C8" i="43"/>
  <c r="B8" i="43"/>
  <c r="K110" i="43"/>
  <c r="J110" i="43"/>
  <c r="I110" i="43"/>
  <c r="H110" i="43"/>
  <c r="G110" i="43"/>
  <c r="F110" i="43"/>
  <c r="E110" i="43"/>
  <c r="D110" i="43"/>
  <c r="C110" i="43"/>
  <c r="B110" i="43"/>
  <c r="K109" i="43"/>
  <c r="J109" i="43"/>
  <c r="I109" i="43"/>
  <c r="H109" i="43"/>
  <c r="G109" i="43"/>
  <c r="F109" i="43"/>
  <c r="E109" i="43"/>
  <c r="D109" i="43"/>
  <c r="C109" i="43"/>
  <c r="B109" i="43"/>
  <c r="K108" i="43"/>
  <c r="J108" i="43"/>
  <c r="I108" i="43"/>
  <c r="H108" i="43"/>
  <c r="G108" i="43"/>
  <c r="F108" i="43"/>
  <c r="E108" i="43"/>
  <c r="D108" i="43"/>
  <c r="C108" i="43"/>
  <c r="B108" i="43"/>
  <c r="K107" i="43"/>
  <c r="J107" i="43"/>
  <c r="I107" i="43"/>
  <c r="H107" i="43"/>
  <c r="G107" i="43"/>
  <c r="F107" i="43"/>
  <c r="E107" i="43"/>
  <c r="D107" i="43"/>
  <c r="C107" i="43"/>
  <c r="B107" i="43"/>
  <c r="K106" i="43"/>
  <c r="J106" i="43"/>
  <c r="I106" i="43"/>
  <c r="H106" i="43"/>
  <c r="G106" i="43"/>
  <c r="F106" i="43"/>
  <c r="E106" i="43"/>
  <c r="D106" i="43"/>
  <c r="C106" i="43"/>
  <c r="B106" i="43"/>
  <c r="K105" i="43"/>
  <c r="J105" i="43"/>
  <c r="I105" i="43"/>
  <c r="H105" i="43"/>
  <c r="G105" i="43"/>
  <c r="F105" i="43"/>
  <c r="E105" i="43"/>
  <c r="D105" i="43"/>
  <c r="C105" i="43"/>
  <c r="B105" i="43"/>
  <c r="K104" i="43"/>
  <c r="J104" i="43"/>
  <c r="I104" i="43"/>
  <c r="H104" i="43"/>
  <c r="G104" i="43"/>
  <c r="F104" i="43"/>
  <c r="E104" i="43"/>
  <c r="D104" i="43"/>
  <c r="C104" i="43"/>
  <c r="B104" i="43"/>
  <c r="K103" i="43"/>
  <c r="J103" i="43"/>
  <c r="I103" i="43"/>
  <c r="H103" i="43"/>
  <c r="G103" i="43"/>
  <c r="F103" i="43"/>
  <c r="E103" i="43"/>
  <c r="D103" i="43"/>
  <c r="C103" i="43"/>
  <c r="B103" i="43"/>
  <c r="K102" i="43"/>
  <c r="J102" i="43"/>
  <c r="I102" i="43"/>
  <c r="H102" i="43"/>
  <c r="G102" i="43"/>
  <c r="F102" i="43"/>
  <c r="E102" i="43"/>
  <c r="D102" i="43"/>
  <c r="C102" i="43"/>
  <c r="B102" i="43"/>
  <c r="K101" i="43"/>
  <c r="J101" i="43"/>
  <c r="I101" i="43"/>
  <c r="H101" i="43"/>
  <c r="G101" i="43"/>
  <c r="F101" i="43"/>
  <c r="E101" i="43"/>
  <c r="D101" i="43"/>
  <c r="C101" i="43"/>
  <c r="B101" i="43"/>
  <c r="K100" i="43"/>
  <c r="J100" i="43"/>
  <c r="I100" i="43"/>
  <c r="H100" i="43"/>
  <c r="G100" i="43"/>
  <c r="F100" i="43"/>
  <c r="E100" i="43"/>
  <c r="D100" i="43"/>
  <c r="C100" i="43"/>
  <c r="B100" i="43"/>
  <c r="K99" i="43"/>
  <c r="J99" i="43"/>
  <c r="I99" i="43"/>
  <c r="H99" i="43"/>
  <c r="G99" i="43"/>
  <c r="F99" i="43"/>
  <c r="E99" i="43"/>
  <c r="D99" i="43"/>
  <c r="C99" i="43"/>
  <c r="B99" i="43"/>
  <c r="K98" i="43"/>
  <c r="J98" i="43"/>
  <c r="I98" i="43"/>
  <c r="H98" i="43"/>
  <c r="G98" i="43"/>
  <c r="F98" i="43"/>
  <c r="E98" i="43"/>
  <c r="D98" i="43"/>
  <c r="C98" i="43"/>
  <c r="B98" i="43"/>
  <c r="K97" i="43"/>
  <c r="J97" i="43"/>
  <c r="I97" i="43"/>
  <c r="H97" i="43"/>
  <c r="G97" i="43"/>
  <c r="F97" i="43"/>
  <c r="E97" i="43"/>
  <c r="D97" i="43"/>
  <c r="C97" i="43"/>
  <c r="B97" i="43"/>
  <c r="K96" i="43"/>
  <c r="J96" i="43"/>
  <c r="I96" i="43"/>
  <c r="H96" i="43"/>
  <c r="G96" i="43"/>
  <c r="F96" i="43"/>
  <c r="E96" i="43"/>
  <c r="D96" i="43"/>
  <c r="C96" i="43"/>
  <c r="B96" i="43"/>
  <c r="K95" i="43"/>
  <c r="J95" i="43"/>
  <c r="I95" i="43"/>
  <c r="H95" i="43"/>
  <c r="G95" i="43"/>
  <c r="F95" i="43"/>
  <c r="E95" i="43"/>
  <c r="D95" i="43"/>
  <c r="C95" i="43"/>
  <c r="B95" i="43"/>
  <c r="K94" i="43"/>
  <c r="J94" i="43"/>
  <c r="I94" i="43"/>
  <c r="H94" i="43"/>
  <c r="G94" i="43"/>
  <c r="F94" i="43"/>
  <c r="E94" i="43"/>
  <c r="D94" i="43"/>
  <c r="C94" i="43"/>
  <c r="B94" i="43"/>
  <c r="K93" i="43"/>
  <c r="J93" i="43"/>
  <c r="I93" i="43"/>
  <c r="H93" i="43"/>
  <c r="G93" i="43"/>
  <c r="F93" i="43"/>
  <c r="E93" i="43"/>
  <c r="D93" i="43"/>
  <c r="C93" i="43"/>
  <c r="B93" i="43"/>
  <c r="K92" i="43"/>
  <c r="J92" i="43"/>
  <c r="I92" i="43"/>
  <c r="H92" i="43"/>
  <c r="G92" i="43"/>
  <c r="F92" i="43"/>
  <c r="E92" i="43"/>
  <c r="D92" i="43"/>
  <c r="C92" i="43"/>
  <c r="B92" i="43"/>
  <c r="K91" i="43"/>
  <c r="J91" i="43"/>
  <c r="I91" i="43"/>
  <c r="H91" i="43"/>
  <c r="G91" i="43"/>
  <c r="F91" i="43"/>
  <c r="E91" i="43"/>
  <c r="D91" i="43"/>
  <c r="C91" i="43"/>
  <c r="B91" i="43"/>
  <c r="K90" i="43"/>
  <c r="J90" i="43"/>
  <c r="I90" i="43"/>
  <c r="H90" i="43"/>
  <c r="G90" i="43"/>
  <c r="F90" i="43"/>
  <c r="E90" i="43"/>
  <c r="D90" i="43"/>
  <c r="C90" i="43"/>
  <c r="B90" i="43"/>
  <c r="K89" i="43"/>
  <c r="J89" i="43"/>
  <c r="I89" i="43"/>
  <c r="H89" i="43"/>
  <c r="G89" i="43"/>
  <c r="F89" i="43"/>
  <c r="E89" i="43"/>
  <c r="D89" i="43"/>
  <c r="C89" i="43"/>
  <c r="B89" i="43"/>
  <c r="K88" i="43"/>
  <c r="J88" i="43"/>
  <c r="I88" i="43"/>
  <c r="H88" i="43"/>
  <c r="G88" i="43"/>
  <c r="F88" i="43"/>
  <c r="E88" i="43"/>
  <c r="D88" i="43"/>
  <c r="C88" i="43"/>
  <c r="B88" i="43"/>
  <c r="K87" i="43"/>
  <c r="J87" i="43"/>
  <c r="I87" i="43"/>
  <c r="H87" i="43"/>
  <c r="G87" i="43"/>
  <c r="F87" i="43"/>
  <c r="E87" i="43"/>
  <c r="D87" i="43"/>
  <c r="C87" i="43"/>
  <c r="B87" i="43"/>
  <c r="K86" i="43"/>
  <c r="J86" i="43"/>
  <c r="I86" i="43"/>
  <c r="H86" i="43"/>
  <c r="G86" i="43"/>
  <c r="F86" i="43"/>
  <c r="E86" i="43"/>
  <c r="D86" i="43"/>
  <c r="C86" i="43"/>
  <c r="B86" i="43"/>
  <c r="K85" i="43"/>
  <c r="J85" i="43"/>
  <c r="I85" i="43"/>
  <c r="H85" i="43"/>
  <c r="G85" i="43"/>
  <c r="F85" i="43"/>
  <c r="E85" i="43"/>
  <c r="D85" i="43"/>
  <c r="C85" i="43"/>
  <c r="B85" i="43"/>
  <c r="K84" i="43"/>
  <c r="J84" i="43"/>
  <c r="I84" i="43"/>
  <c r="H84" i="43"/>
  <c r="G84" i="43"/>
  <c r="F84" i="43"/>
  <c r="E84" i="43"/>
  <c r="D84" i="43"/>
  <c r="C84" i="43"/>
  <c r="B84" i="43"/>
  <c r="K83" i="43"/>
  <c r="J83" i="43"/>
  <c r="I83" i="43"/>
  <c r="H83" i="43"/>
  <c r="G83" i="43"/>
  <c r="F83" i="43"/>
  <c r="E83" i="43"/>
  <c r="D83" i="43"/>
  <c r="C83" i="43"/>
  <c r="B83" i="43"/>
  <c r="K82" i="43"/>
  <c r="J82" i="43"/>
  <c r="I82" i="43"/>
  <c r="H82" i="43"/>
  <c r="G82" i="43"/>
  <c r="F82" i="43"/>
  <c r="E82" i="43"/>
  <c r="D82" i="43"/>
  <c r="C82" i="43"/>
  <c r="B82" i="43"/>
  <c r="K81" i="43"/>
  <c r="J81" i="43"/>
  <c r="I81" i="43"/>
  <c r="H81" i="43"/>
  <c r="G81" i="43"/>
  <c r="F81" i="43"/>
  <c r="E81" i="43"/>
  <c r="D81" i="43"/>
  <c r="C81" i="43"/>
  <c r="B81" i="43"/>
  <c r="K80" i="43"/>
  <c r="J80" i="43"/>
  <c r="I80" i="43"/>
  <c r="H80" i="43"/>
  <c r="G80" i="43"/>
  <c r="F80" i="43"/>
  <c r="E80" i="43"/>
  <c r="D80" i="43"/>
  <c r="C80" i="43"/>
  <c r="B80" i="43"/>
  <c r="K79" i="43"/>
  <c r="J79" i="43"/>
  <c r="I79" i="43"/>
  <c r="H79" i="43"/>
  <c r="G79" i="43"/>
  <c r="F79" i="43"/>
  <c r="E79" i="43"/>
  <c r="D79" i="43"/>
  <c r="C79" i="43"/>
  <c r="B79" i="43"/>
  <c r="K78" i="43"/>
  <c r="J78" i="43"/>
  <c r="I78" i="43"/>
  <c r="H78" i="43"/>
  <c r="G78" i="43"/>
  <c r="F78" i="43"/>
  <c r="E78" i="43"/>
  <c r="D78" i="43"/>
  <c r="C78" i="43"/>
  <c r="B78" i="43"/>
  <c r="K77" i="43"/>
  <c r="J77" i="43"/>
  <c r="I77" i="43"/>
  <c r="H77" i="43"/>
  <c r="G77" i="43"/>
  <c r="F77" i="43"/>
  <c r="E77" i="43"/>
  <c r="D77" i="43"/>
  <c r="C77" i="43"/>
  <c r="B77" i="43"/>
  <c r="K76" i="43"/>
  <c r="J76" i="43"/>
  <c r="I76" i="43"/>
  <c r="H76" i="43"/>
  <c r="G76" i="43"/>
  <c r="F76" i="43"/>
  <c r="E76" i="43"/>
  <c r="D76" i="43"/>
  <c r="C76" i="43"/>
  <c r="B76" i="43"/>
  <c r="K75" i="43"/>
  <c r="J75" i="43"/>
  <c r="I75" i="43"/>
  <c r="H75" i="43"/>
  <c r="G75" i="43"/>
  <c r="F75" i="43"/>
  <c r="E75" i="43"/>
  <c r="D75" i="43"/>
  <c r="C75" i="43"/>
  <c r="B75" i="43"/>
  <c r="K74" i="43"/>
  <c r="J74" i="43"/>
  <c r="I74" i="43"/>
  <c r="H74" i="43"/>
  <c r="G74" i="43"/>
  <c r="F74" i="43"/>
  <c r="E74" i="43"/>
  <c r="D74" i="43"/>
  <c r="C74" i="43"/>
  <c r="B74" i="43"/>
  <c r="K73" i="43"/>
  <c r="J73" i="43"/>
  <c r="I73" i="43"/>
  <c r="H73" i="43"/>
  <c r="G73" i="43"/>
  <c r="F73" i="43"/>
  <c r="E73" i="43"/>
  <c r="D73" i="43"/>
  <c r="C73" i="43"/>
  <c r="B73" i="43"/>
  <c r="K72" i="43"/>
  <c r="J72" i="43"/>
  <c r="I72" i="43"/>
  <c r="H72" i="43"/>
  <c r="G72" i="43"/>
  <c r="F72" i="43"/>
  <c r="E72" i="43"/>
  <c r="D72" i="43"/>
  <c r="C72" i="43"/>
  <c r="B72" i="43"/>
  <c r="K71" i="43"/>
  <c r="J71" i="43"/>
  <c r="I71" i="43"/>
  <c r="H71" i="43"/>
  <c r="G71" i="43"/>
  <c r="F71" i="43"/>
  <c r="E71" i="43"/>
  <c r="D71" i="43"/>
  <c r="C71" i="43"/>
  <c r="B71" i="43"/>
  <c r="K70" i="43"/>
  <c r="J70" i="43"/>
  <c r="I70" i="43"/>
  <c r="H70" i="43"/>
  <c r="G70" i="43"/>
  <c r="F70" i="43"/>
  <c r="E70" i="43"/>
  <c r="D70" i="43"/>
  <c r="C70" i="43"/>
  <c r="B70" i="43"/>
  <c r="K69" i="43"/>
  <c r="J69" i="43"/>
  <c r="I69" i="43"/>
  <c r="H69" i="43"/>
  <c r="G69" i="43"/>
  <c r="F69" i="43"/>
  <c r="E69" i="43"/>
  <c r="D69" i="43"/>
  <c r="C69" i="43"/>
  <c r="B69" i="43"/>
  <c r="K68" i="43"/>
  <c r="J68" i="43"/>
  <c r="I68" i="43"/>
  <c r="H68" i="43"/>
  <c r="G68" i="43"/>
  <c r="F68" i="43"/>
  <c r="E68" i="43"/>
  <c r="D68" i="43"/>
  <c r="C68" i="43"/>
  <c r="B68" i="43"/>
  <c r="K67" i="43"/>
  <c r="J67" i="43"/>
  <c r="I67" i="43"/>
  <c r="H67" i="43"/>
  <c r="G67" i="43"/>
  <c r="F67" i="43"/>
  <c r="E67" i="43"/>
  <c r="D67" i="43"/>
  <c r="C67" i="43"/>
  <c r="B67" i="43"/>
  <c r="K66" i="43"/>
  <c r="J66" i="43"/>
  <c r="I66" i="43"/>
  <c r="H66" i="43"/>
  <c r="G66" i="43"/>
  <c r="F66" i="43"/>
  <c r="E66" i="43"/>
  <c r="D66" i="43"/>
  <c r="C66" i="43"/>
  <c r="B66" i="43"/>
  <c r="K65" i="43"/>
  <c r="J65" i="43"/>
  <c r="I65" i="43"/>
  <c r="H65" i="43"/>
  <c r="G65" i="43"/>
  <c r="F65" i="43"/>
  <c r="E65" i="43"/>
  <c r="D65" i="43"/>
  <c r="C65" i="43"/>
  <c r="B65" i="43"/>
  <c r="K64" i="43"/>
  <c r="J64" i="43"/>
  <c r="I64" i="43"/>
  <c r="H64" i="43"/>
  <c r="G64" i="43"/>
  <c r="F64" i="43"/>
  <c r="E64" i="43"/>
  <c r="D64" i="43"/>
  <c r="C64" i="43"/>
  <c r="B64" i="43"/>
  <c r="K63" i="43"/>
  <c r="J63" i="43"/>
  <c r="I63" i="43"/>
  <c r="H63" i="43"/>
  <c r="G63" i="43"/>
  <c r="F63" i="43"/>
  <c r="E63" i="43"/>
  <c r="D63" i="43"/>
  <c r="C63" i="43"/>
  <c r="B63" i="43"/>
  <c r="K62" i="43"/>
  <c r="J62" i="43"/>
  <c r="I62" i="43"/>
  <c r="H62" i="43"/>
  <c r="G62" i="43"/>
  <c r="F62" i="43"/>
  <c r="E62" i="43"/>
  <c r="D62" i="43"/>
  <c r="C62" i="43"/>
  <c r="B62" i="43"/>
  <c r="K61" i="43"/>
  <c r="J61" i="43"/>
  <c r="I61" i="43"/>
  <c r="H61" i="43"/>
  <c r="G61" i="43"/>
  <c r="F61" i="43"/>
  <c r="E61" i="43"/>
  <c r="D61" i="43"/>
  <c r="C61" i="43"/>
  <c r="B61" i="43"/>
  <c r="K60" i="43"/>
  <c r="J60" i="43"/>
  <c r="I60" i="43"/>
  <c r="H60" i="43"/>
  <c r="G60" i="43"/>
  <c r="F60" i="43"/>
  <c r="E60" i="43"/>
  <c r="D60" i="43"/>
  <c r="C60" i="43"/>
  <c r="B60" i="43"/>
  <c r="K59" i="43"/>
  <c r="J59" i="43"/>
  <c r="I59" i="43"/>
  <c r="H59" i="43"/>
  <c r="G59" i="43"/>
  <c r="F59" i="43"/>
  <c r="E59" i="43"/>
  <c r="D59" i="43"/>
  <c r="C59" i="43"/>
  <c r="B59" i="43"/>
  <c r="K58" i="43"/>
  <c r="J58" i="43"/>
  <c r="I58" i="43"/>
  <c r="H58" i="43"/>
  <c r="G58" i="43"/>
  <c r="F58" i="43"/>
  <c r="E58" i="43"/>
  <c r="D58" i="43"/>
  <c r="C58" i="43"/>
  <c r="B58" i="43"/>
  <c r="K57" i="43"/>
  <c r="J57" i="43"/>
  <c r="I57" i="43"/>
  <c r="H57" i="43"/>
  <c r="G57" i="43"/>
  <c r="F57" i="43"/>
  <c r="E57" i="43"/>
  <c r="D57" i="43"/>
  <c r="C57" i="43"/>
  <c r="B57" i="43"/>
  <c r="K56" i="43"/>
  <c r="J56" i="43"/>
  <c r="I56" i="43"/>
  <c r="H56" i="43"/>
  <c r="G56" i="43"/>
  <c r="F56" i="43"/>
  <c r="E56" i="43"/>
  <c r="D56" i="43"/>
  <c r="C56" i="43"/>
  <c r="B56" i="43"/>
  <c r="K55" i="43"/>
  <c r="J55" i="43"/>
  <c r="I55" i="43"/>
  <c r="H55" i="43"/>
  <c r="G55" i="43"/>
  <c r="F55" i="43"/>
  <c r="E55" i="43"/>
  <c r="D55" i="43"/>
  <c r="C55" i="43"/>
  <c r="B55" i="43"/>
  <c r="K54" i="43"/>
  <c r="J54" i="43"/>
  <c r="I54" i="43"/>
  <c r="H54" i="43"/>
  <c r="G54" i="43"/>
  <c r="F54" i="43"/>
  <c r="E54" i="43"/>
  <c r="D54" i="43"/>
  <c r="C54" i="43"/>
  <c r="B54" i="43"/>
  <c r="K53" i="43"/>
  <c r="J53" i="43"/>
  <c r="I53" i="43"/>
  <c r="H53" i="43"/>
  <c r="G53" i="43"/>
  <c r="F53" i="43"/>
  <c r="E53" i="43"/>
  <c r="D53" i="43"/>
  <c r="C53" i="43"/>
  <c r="B53" i="43"/>
  <c r="K52" i="43"/>
  <c r="J52" i="43"/>
  <c r="I52" i="43"/>
  <c r="H52" i="43"/>
  <c r="G52" i="43"/>
  <c r="F52" i="43"/>
  <c r="E52" i="43"/>
  <c r="D52" i="43"/>
  <c r="C52" i="43"/>
  <c r="B52" i="43"/>
  <c r="K51" i="43"/>
  <c r="J51" i="43"/>
  <c r="I51" i="43"/>
  <c r="H51" i="43"/>
  <c r="G51" i="43"/>
  <c r="F51" i="43"/>
  <c r="E51" i="43"/>
  <c r="D51" i="43"/>
  <c r="C51" i="43"/>
  <c r="B51" i="43"/>
  <c r="K50" i="43"/>
  <c r="J50" i="43"/>
  <c r="I50" i="43"/>
  <c r="H50" i="43"/>
  <c r="G50" i="43"/>
  <c r="F50" i="43"/>
  <c r="E50" i="43"/>
  <c r="D50" i="43"/>
  <c r="C50" i="43"/>
  <c r="B50" i="43"/>
  <c r="K49" i="43"/>
  <c r="J49" i="43"/>
  <c r="I49" i="43"/>
  <c r="H49" i="43"/>
  <c r="G49" i="43"/>
  <c r="F49" i="43"/>
  <c r="E49" i="43"/>
  <c r="D49" i="43"/>
  <c r="C49" i="43"/>
  <c r="B49" i="43"/>
  <c r="K48" i="43"/>
  <c r="J48" i="43"/>
  <c r="I48" i="43"/>
  <c r="H48" i="43"/>
  <c r="G48" i="43"/>
  <c r="F48" i="43"/>
  <c r="E48" i="43"/>
  <c r="D48" i="43"/>
  <c r="C48" i="43"/>
  <c r="B48" i="43"/>
  <c r="K47" i="43"/>
  <c r="J47" i="43"/>
  <c r="I47" i="43"/>
  <c r="H47" i="43"/>
  <c r="G47" i="43"/>
  <c r="F47" i="43"/>
  <c r="E47" i="43"/>
  <c r="D47" i="43"/>
  <c r="C47" i="43"/>
  <c r="B47" i="43"/>
  <c r="K46" i="43"/>
  <c r="J46" i="43"/>
  <c r="I46" i="43"/>
  <c r="H46" i="43"/>
  <c r="G46" i="43"/>
  <c r="F46" i="43"/>
  <c r="E46" i="43"/>
  <c r="D46" i="43"/>
  <c r="C46" i="43"/>
  <c r="B46" i="43"/>
  <c r="K45" i="43"/>
  <c r="J45" i="43"/>
  <c r="I45" i="43"/>
  <c r="H45" i="43"/>
  <c r="G45" i="43"/>
  <c r="F45" i="43"/>
  <c r="E45" i="43"/>
  <c r="D45" i="43"/>
  <c r="C45" i="43"/>
  <c r="B45" i="43"/>
  <c r="K44" i="43"/>
  <c r="J44" i="43"/>
  <c r="I44" i="43"/>
  <c r="H44" i="43"/>
  <c r="G44" i="43"/>
  <c r="F44" i="43"/>
  <c r="E44" i="43"/>
  <c r="D44" i="43"/>
  <c r="C44" i="43"/>
  <c r="B44" i="43"/>
  <c r="K43" i="43"/>
  <c r="J43" i="43"/>
  <c r="I43" i="43"/>
  <c r="H43" i="43"/>
  <c r="G43" i="43"/>
  <c r="F43" i="43"/>
  <c r="E43" i="43"/>
  <c r="D43" i="43"/>
  <c r="C43" i="43"/>
  <c r="B43" i="43"/>
  <c r="K42" i="43"/>
  <c r="J42" i="43"/>
  <c r="I42" i="43"/>
  <c r="H42" i="43"/>
  <c r="G42" i="43"/>
  <c r="F42" i="43"/>
  <c r="E42" i="43"/>
  <c r="D42" i="43"/>
  <c r="C42" i="43"/>
  <c r="B42" i="43"/>
  <c r="K41" i="43"/>
  <c r="J41" i="43"/>
  <c r="I41" i="43"/>
  <c r="H41" i="43"/>
  <c r="G41" i="43"/>
  <c r="F41" i="43"/>
  <c r="E41" i="43"/>
  <c r="D41" i="43"/>
  <c r="C41" i="43"/>
  <c r="B41" i="43"/>
  <c r="K40" i="43"/>
  <c r="J40" i="43"/>
  <c r="I40" i="43"/>
  <c r="H40" i="43"/>
  <c r="G40" i="43"/>
  <c r="F40" i="43"/>
  <c r="E40" i="43"/>
  <c r="D40" i="43"/>
  <c r="C40" i="43"/>
  <c r="B40" i="43"/>
  <c r="K39" i="43"/>
  <c r="J39" i="43"/>
  <c r="I39" i="43"/>
  <c r="H39" i="43"/>
  <c r="G39" i="43"/>
  <c r="F39" i="43"/>
  <c r="E39" i="43"/>
  <c r="D39" i="43"/>
  <c r="C39" i="43"/>
  <c r="B39" i="43"/>
  <c r="K38" i="43"/>
  <c r="J38" i="43"/>
  <c r="I38" i="43"/>
  <c r="H38" i="43"/>
  <c r="G38" i="43"/>
  <c r="F38" i="43"/>
  <c r="E38" i="43"/>
  <c r="D38" i="43"/>
  <c r="C38" i="43"/>
  <c r="B38" i="43"/>
  <c r="K37" i="43"/>
  <c r="J37" i="43"/>
  <c r="I37" i="43"/>
  <c r="H37" i="43"/>
  <c r="G37" i="43"/>
  <c r="F37" i="43"/>
  <c r="E37" i="43"/>
  <c r="D37" i="43"/>
  <c r="C37" i="43"/>
  <c r="B37" i="43"/>
  <c r="K36" i="43"/>
  <c r="J36" i="43"/>
  <c r="I36" i="43"/>
  <c r="H36" i="43"/>
  <c r="G36" i="43"/>
  <c r="F36" i="43"/>
  <c r="E36" i="43"/>
  <c r="D36" i="43"/>
  <c r="C36" i="43"/>
  <c r="B36" i="43"/>
  <c r="K35" i="43"/>
  <c r="J35" i="43"/>
  <c r="I35" i="43"/>
  <c r="H35" i="43"/>
  <c r="G35" i="43"/>
  <c r="F35" i="43"/>
  <c r="E35" i="43"/>
  <c r="D35" i="43"/>
  <c r="C35" i="43"/>
  <c r="B35" i="43"/>
  <c r="K34" i="43"/>
  <c r="J34" i="43"/>
  <c r="I34" i="43"/>
  <c r="H34" i="43"/>
  <c r="G34" i="43"/>
  <c r="F34" i="43"/>
  <c r="E34" i="43"/>
  <c r="D34" i="43"/>
  <c r="C34" i="43"/>
  <c r="B34" i="43"/>
  <c r="K33" i="43"/>
  <c r="J33" i="43"/>
  <c r="I33" i="43"/>
  <c r="H33" i="43"/>
  <c r="G33" i="43"/>
  <c r="F33" i="43"/>
  <c r="E33" i="43"/>
  <c r="D33" i="43"/>
  <c r="C33" i="43"/>
  <c r="B33" i="43"/>
  <c r="K32" i="43"/>
  <c r="J32" i="43"/>
  <c r="I32" i="43"/>
  <c r="H32" i="43"/>
  <c r="G32" i="43"/>
  <c r="F32" i="43"/>
  <c r="E32" i="43"/>
  <c r="D32" i="43"/>
  <c r="C32" i="43"/>
  <c r="B32" i="43"/>
  <c r="K31" i="43"/>
  <c r="J31" i="43"/>
  <c r="I31" i="43"/>
  <c r="H31" i="43"/>
  <c r="G31" i="43"/>
  <c r="F31" i="43"/>
  <c r="E31" i="43"/>
  <c r="D31" i="43"/>
  <c r="C31" i="43"/>
  <c r="B31" i="43"/>
  <c r="K30" i="43"/>
  <c r="J30" i="43"/>
  <c r="I30" i="43"/>
  <c r="H30" i="43"/>
  <c r="G30" i="43"/>
  <c r="F30" i="43"/>
  <c r="E30" i="43"/>
  <c r="D30" i="43"/>
  <c r="C30" i="43"/>
  <c r="B30" i="43"/>
  <c r="K29" i="43"/>
  <c r="J29" i="43"/>
  <c r="I29" i="43"/>
  <c r="H29" i="43"/>
  <c r="G29" i="43"/>
  <c r="F29" i="43"/>
  <c r="E29" i="43"/>
  <c r="D29" i="43"/>
  <c r="C29" i="43"/>
  <c r="B29" i="43"/>
  <c r="K28" i="43"/>
  <c r="J28" i="43"/>
  <c r="I28" i="43"/>
  <c r="H28" i="43"/>
  <c r="G28" i="43"/>
  <c r="F28" i="43"/>
  <c r="E28" i="43"/>
  <c r="D28" i="43"/>
  <c r="C28" i="43"/>
  <c r="B28" i="43"/>
  <c r="K27" i="43"/>
  <c r="J27" i="43"/>
  <c r="I27" i="43"/>
  <c r="H27" i="43"/>
  <c r="G27" i="43"/>
  <c r="F27" i="43"/>
  <c r="E27" i="43"/>
  <c r="D27" i="43"/>
  <c r="C27" i="43"/>
  <c r="B27" i="43"/>
  <c r="K26" i="43"/>
  <c r="J26" i="43"/>
  <c r="I26" i="43"/>
  <c r="H26" i="43"/>
  <c r="G26" i="43"/>
  <c r="F26" i="43"/>
  <c r="E26" i="43"/>
  <c r="D26" i="43"/>
  <c r="C26" i="43"/>
  <c r="B26" i="43"/>
  <c r="K25" i="43"/>
  <c r="J25" i="43"/>
  <c r="I25" i="43"/>
  <c r="H25" i="43"/>
  <c r="G25" i="43"/>
  <c r="F25" i="43"/>
  <c r="E25" i="43"/>
  <c r="D25" i="43"/>
  <c r="C25" i="43"/>
  <c r="B25" i="43"/>
  <c r="K24" i="43"/>
  <c r="J24" i="43"/>
  <c r="I24" i="43"/>
  <c r="H24" i="43"/>
  <c r="G24" i="43"/>
  <c r="F24" i="43"/>
  <c r="E24" i="43"/>
  <c r="D24" i="43"/>
  <c r="C24" i="43"/>
  <c r="B24" i="43"/>
  <c r="K23" i="43"/>
  <c r="J23" i="43"/>
  <c r="I23" i="43"/>
  <c r="H23" i="43"/>
  <c r="G23" i="43"/>
  <c r="F23" i="43"/>
  <c r="E23" i="43"/>
  <c r="D23" i="43"/>
  <c r="C23" i="43"/>
  <c r="B23" i="43"/>
  <c r="K22" i="43"/>
  <c r="J22" i="43"/>
  <c r="I22" i="43"/>
  <c r="H22" i="43"/>
  <c r="G22" i="43"/>
  <c r="F22" i="43"/>
  <c r="E22" i="43"/>
  <c r="D22" i="43"/>
  <c r="C22" i="43"/>
  <c r="B22" i="43"/>
  <c r="K21" i="43"/>
  <c r="J21" i="43"/>
  <c r="I21" i="43"/>
  <c r="H21" i="43"/>
  <c r="G21" i="43"/>
  <c r="F21" i="43"/>
  <c r="E21" i="43"/>
  <c r="D21" i="43"/>
  <c r="C21" i="43"/>
  <c r="B21" i="43"/>
  <c r="K20" i="43"/>
  <c r="J20" i="43"/>
  <c r="I20" i="43"/>
  <c r="H20" i="43"/>
  <c r="G20" i="43"/>
  <c r="F20" i="43"/>
  <c r="E20" i="43"/>
  <c r="D20" i="43"/>
  <c r="C20" i="43"/>
  <c r="B20" i="43"/>
  <c r="K19" i="43"/>
  <c r="J19" i="43"/>
  <c r="I19" i="43"/>
  <c r="H19" i="43"/>
  <c r="G19" i="43"/>
  <c r="F19" i="43"/>
  <c r="E19" i="43"/>
  <c r="D19" i="43"/>
  <c r="C19" i="43"/>
  <c r="B19" i="43"/>
  <c r="K18" i="43"/>
  <c r="J18" i="43"/>
  <c r="I18" i="43"/>
  <c r="H18" i="43"/>
  <c r="G18" i="43"/>
  <c r="F18" i="43"/>
  <c r="E18" i="43"/>
  <c r="D18" i="43"/>
  <c r="C18" i="43"/>
  <c r="B18" i="43"/>
  <c r="K17" i="43"/>
  <c r="J17" i="43"/>
  <c r="I17" i="43"/>
  <c r="H17" i="43"/>
  <c r="G17" i="43"/>
  <c r="F17" i="43"/>
  <c r="E17" i="43"/>
  <c r="D17" i="43"/>
  <c r="C17" i="43"/>
  <c r="B17" i="43"/>
  <c r="K16" i="43"/>
  <c r="J16" i="43"/>
  <c r="I16" i="43"/>
  <c r="H16" i="43"/>
  <c r="G16" i="43"/>
  <c r="F16" i="43"/>
  <c r="E16" i="43"/>
  <c r="D16" i="43"/>
  <c r="C16" i="43"/>
  <c r="B16" i="43"/>
  <c r="K15" i="43"/>
  <c r="J15" i="43"/>
  <c r="I15" i="43"/>
  <c r="H15" i="43"/>
  <c r="G15" i="43"/>
  <c r="F15" i="43"/>
  <c r="E15" i="43"/>
  <c r="D15" i="43"/>
  <c r="C15" i="43"/>
  <c r="B15" i="43"/>
  <c r="K14" i="43"/>
  <c r="J14" i="43"/>
  <c r="I14" i="43"/>
  <c r="H14" i="43"/>
  <c r="G14" i="43"/>
  <c r="F14" i="43"/>
  <c r="E14" i="43"/>
  <c r="D14" i="43"/>
  <c r="C14" i="43"/>
  <c r="B14" i="43"/>
  <c r="K13" i="43"/>
  <c r="J13" i="43"/>
  <c r="I13" i="43"/>
  <c r="H13" i="43"/>
  <c r="G13" i="43"/>
  <c r="F13" i="43"/>
  <c r="E13" i="43"/>
  <c r="D13" i="43"/>
  <c r="C13" i="43"/>
  <c r="B13" i="43"/>
  <c r="K12" i="43"/>
  <c r="J12" i="43"/>
  <c r="I12" i="43"/>
  <c r="H12" i="43"/>
  <c r="G12" i="43"/>
  <c r="F12" i="43"/>
  <c r="E12" i="43"/>
  <c r="D12" i="43"/>
  <c r="C12" i="43"/>
  <c r="B12" i="43"/>
  <c r="K11" i="43"/>
  <c r="J11" i="43"/>
  <c r="I11" i="43"/>
  <c r="H11" i="43"/>
  <c r="G11" i="43"/>
  <c r="F11" i="43"/>
  <c r="E11" i="43"/>
  <c r="D11" i="43"/>
  <c r="C11" i="43"/>
  <c r="B11" i="43"/>
  <c r="A110" i="43"/>
  <c r="A109" i="43"/>
  <c r="A108" i="43"/>
  <c r="A107" i="43"/>
  <c r="A106" i="43"/>
  <c r="A105" i="43"/>
  <c r="A104" i="43"/>
  <c r="A103" i="43"/>
  <c r="A102" i="43"/>
  <c r="A101" i="43"/>
  <c r="A100" i="43"/>
  <c r="A99" i="43"/>
  <c r="A98" i="43"/>
  <c r="A97" i="43"/>
  <c r="A96" i="43"/>
  <c r="A95" i="43"/>
  <c r="A94" i="43"/>
  <c r="A93" i="43"/>
  <c r="A92" i="43"/>
  <c r="A91" i="43"/>
  <c r="A90" i="43"/>
  <c r="A89" i="43"/>
  <c r="A88" i="43"/>
  <c r="A87" i="43"/>
  <c r="A86" i="43"/>
  <c r="A85" i="43"/>
  <c r="A84" i="43"/>
  <c r="A83" i="43"/>
  <c r="A82" i="43"/>
  <c r="A81" i="43"/>
  <c r="A80" i="43"/>
  <c r="A79" i="43"/>
  <c r="A78" i="43"/>
  <c r="A77" i="43"/>
  <c r="A76" i="43"/>
  <c r="A75" i="43"/>
  <c r="A74" i="43"/>
  <c r="A73" i="43"/>
  <c r="A72" i="43"/>
  <c r="A71" i="43"/>
  <c r="A70" i="43"/>
  <c r="A69" i="43"/>
  <c r="A68" i="43"/>
  <c r="A67" i="43"/>
  <c r="A66" i="43"/>
  <c r="A65" i="43"/>
  <c r="A64" i="43"/>
  <c r="A63" i="43"/>
  <c r="A62" i="43"/>
  <c r="A61" i="43"/>
  <c r="A60" i="43"/>
  <c r="A59" i="43"/>
  <c r="A58" i="43"/>
  <c r="A57" i="43"/>
  <c r="A56" i="43"/>
  <c r="A55" i="43"/>
  <c r="A54" i="43"/>
  <c r="A53" i="43"/>
  <c r="A52" i="43"/>
  <c r="A51" i="43"/>
  <c r="A50" i="43"/>
  <c r="A49" i="43"/>
  <c r="A48" i="43"/>
  <c r="A47" i="43"/>
  <c r="A46" i="43"/>
  <c r="A45" i="43"/>
  <c r="A44" i="43"/>
  <c r="A43" i="43"/>
  <c r="A42" i="43"/>
  <c r="A41" i="43"/>
  <c r="A40" i="43"/>
  <c r="A39" i="43"/>
  <c r="A38" i="43"/>
  <c r="A37" i="43"/>
  <c r="A36" i="43"/>
  <c r="A35" i="43"/>
  <c r="A34" i="43"/>
  <c r="A33" i="43"/>
  <c r="A32" i="43"/>
  <c r="A31" i="43"/>
  <c r="A30" i="43"/>
  <c r="A29" i="43"/>
  <c r="A28" i="43"/>
  <c r="A27" i="43"/>
  <c r="A26" i="43"/>
  <c r="A25" i="43"/>
  <c r="A24" i="43"/>
  <c r="A23" i="43"/>
  <c r="A22" i="43"/>
  <c r="A21" i="43"/>
  <c r="A20" i="43"/>
  <c r="A19" i="43"/>
  <c r="A18" i="43"/>
  <c r="A17" i="43"/>
  <c r="A16" i="43"/>
  <c r="A15" i="43"/>
  <c r="A14" i="43"/>
  <c r="A13" i="43"/>
  <c r="A12" i="43"/>
  <c r="A11" i="43"/>
  <c r="N48" i="47" l="1"/>
  <c r="N51" i="51"/>
  <c r="N18" i="57"/>
  <c r="O109" i="48"/>
  <c r="M79" i="46"/>
  <c r="L75" i="43"/>
  <c r="L78" i="43"/>
  <c r="N42" i="59"/>
  <c r="N90" i="61"/>
  <c r="L13" i="54"/>
  <c r="N36" i="57"/>
  <c r="N30" i="47"/>
  <c r="M93" i="48"/>
  <c r="N66" i="50"/>
  <c r="L90" i="52"/>
  <c r="N93" i="54"/>
  <c r="N33" i="57"/>
  <c r="L107" i="51"/>
  <c r="N86" i="52"/>
  <c r="O63" i="54"/>
  <c r="O85" i="56"/>
  <c r="L39" i="43"/>
  <c r="M77" i="45"/>
  <c r="N15" i="47"/>
  <c r="O76" i="58"/>
  <c r="O64" i="60"/>
  <c r="O99" i="45"/>
  <c r="O103" i="46"/>
  <c r="N45" i="48"/>
  <c r="O110" i="43"/>
  <c r="O104" i="49"/>
  <c r="O24" i="61"/>
  <c r="M74" i="50"/>
  <c r="N15" i="51"/>
  <c r="M93" i="53"/>
  <c r="M83" i="55"/>
  <c r="N48" i="58"/>
  <c r="O82" i="49"/>
  <c r="L97" i="53"/>
  <c r="O96" i="53"/>
  <c r="L93" i="53"/>
  <c r="N67" i="53"/>
  <c r="M93" i="54"/>
  <c r="N99" i="55"/>
  <c r="N95" i="55"/>
  <c r="M80" i="57"/>
  <c r="N79" i="57"/>
  <c r="N100" i="58"/>
  <c r="L99" i="58"/>
  <c r="L12" i="43"/>
  <c r="L48" i="43"/>
  <c r="L84" i="43"/>
  <c r="L110" i="46"/>
  <c r="L97" i="48"/>
  <c r="O96" i="48"/>
  <c r="M105" i="49"/>
  <c r="L100" i="49"/>
  <c r="N93" i="50"/>
  <c r="N105" i="50"/>
  <c r="M53" i="51"/>
  <c r="O42" i="52"/>
  <c r="N48" i="53"/>
  <c r="O107" i="53"/>
  <c r="L101" i="53"/>
  <c r="O100" i="53"/>
  <c r="N96" i="53"/>
  <c r="M67" i="53"/>
  <c r="N45" i="54"/>
  <c r="N94" i="54"/>
  <c r="N97" i="54"/>
  <c r="L64" i="54"/>
  <c r="N106" i="55"/>
  <c r="L103" i="55"/>
  <c r="O102" i="55"/>
  <c r="M99" i="55"/>
  <c r="M95" i="55"/>
  <c r="L92" i="55"/>
  <c r="O91" i="55"/>
  <c r="N104" i="58"/>
  <c r="L102" i="60"/>
  <c r="N100" i="60"/>
  <c r="L65" i="60"/>
  <c r="L68" i="61"/>
  <c r="O67" i="61"/>
  <c r="L81" i="43"/>
  <c r="N71" i="53"/>
  <c r="O67" i="54"/>
  <c r="N102" i="55"/>
  <c r="L99" i="55"/>
  <c r="O98" i="55"/>
  <c r="O94" i="55"/>
  <c r="L104" i="58"/>
  <c r="O103" i="58"/>
  <c r="N106" i="60"/>
  <c r="M100" i="60"/>
  <c r="L72" i="61"/>
  <c r="O71" i="61"/>
  <c r="L18" i="43"/>
  <c r="L54" i="43"/>
  <c r="L90" i="43"/>
  <c r="L105" i="44"/>
  <c r="M104" i="46"/>
  <c r="M56" i="47"/>
  <c r="L101" i="48"/>
  <c r="O100" i="48"/>
  <c r="N59" i="48"/>
  <c r="N48" i="49"/>
  <c r="N103" i="49"/>
  <c r="M78" i="50"/>
  <c r="M60" i="52"/>
  <c r="M90" i="52"/>
  <c r="N51" i="53"/>
  <c r="N104" i="53"/>
  <c r="O74" i="53"/>
  <c r="M71" i="53"/>
  <c r="N48" i="54"/>
  <c r="N64" i="54"/>
  <c r="N101" i="54"/>
  <c r="N71" i="54"/>
  <c r="N67" i="54"/>
  <c r="L86" i="56"/>
  <c r="M55" i="59"/>
  <c r="M34" i="60"/>
  <c r="N33" i="60"/>
  <c r="N104" i="60"/>
  <c r="N68" i="60"/>
  <c r="O75" i="61"/>
  <c r="N71" i="61"/>
  <c r="L15" i="43"/>
  <c r="L104" i="49"/>
  <c r="L21" i="43"/>
  <c r="L57" i="43"/>
  <c r="L93" i="43"/>
  <c r="N39" i="50"/>
  <c r="N97" i="50"/>
  <c r="N109" i="50"/>
  <c r="N36" i="53"/>
  <c r="N74" i="53"/>
  <c r="O104" i="54"/>
  <c r="M101" i="54"/>
  <c r="M75" i="54"/>
  <c r="M71" i="54"/>
  <c r="M108" i="56"/>
  <c r="M85" i="56"/>
  <c r="N15" i="57"/>
  <c r="N12" i="58"/>
  <c r="O98" i="58"/>
  <c r="L94" i="59"/>
  <c r="O93" i="59"/>
  <c r="M37" i="60"/>
  <c r="N36" i="60"/>
  <c r="M104" i="60"/>
  <c r="N75" i="61"/>
  <c r="N55" i="48"/>
  <c r="N36" i="45"/>
  <c r="L96" i="43"/>
  <c r="M104" i="48"/>
  <c r="N12" i="49"/>
  <c r="N89" i="49"/>
  <c r="N72" i="49"/>
  <c r="L82" i="50"/>
  <c r="O81" i="50"/>
  <c r="N106" i="52"/>
  <c r="N78" i="53"/>
  <c r="N51" i="54"/>
  <c r="N104" i="54"/>
  <c r="L75" i="54"/>
  <c r="O74" i="54"/>
  <c r="M110" i="55"/>
  <c r="N109" i="55"/>
  <c r="L90" i="56"/>
  <c r="O89" i="56"/>
  <c r="O105" i="57"/>
  <c r="M68" i="60"/>
  <c r="O101" i="61"/>
  <c r="L83" i="49"/>
  <c r="O106" i="51"/>
  <c r="O104" i="53"/>
  <c r="L24" i="43"/>
  <c r="L60" i="43"/>
  <c r="L27" i="43"/>
  <c r="L63" i="43"/>
  <c r="L99" i="43"/>
  <c r="O64" i="49"/>
  <c r="M94" i="52"/>
  <c r="N39" i="53"/>
  <c r="M78" i="53"/>
  <c r="L107" i="53"/>
  <c r="O106" i="53"/>
  <c r="N36" i="54"/>
  <c r="L79" i="54"/>
  <c r="O78" i="54"/>
  <c r="N27" i="58"/>
  <c r="N97" i="59"/>
  <c r="O46" i="61"/>
  <c r="O45" i="61"/>
  <c r="N56" i="61"/>
  <c r="L45" i="43"/>
  <c r="L30" i="43"/>
  <c r="L66" i="43"/>
  <c r="L102" i="43"/>
  <c r="M110" i="45"/>
  <c r="N105" i="48"/>
  <c r="O75" i="49"/>
  <c r="L86" i="50"/>
  <c r="O85" i="50"/>
  <c r="M55" i="50"/>
  <c r="L53" i="52"/>
  <c r="O110" i="52"/>
  <c r="M82" i="53"/>
  <c r="N110" i="53"/>
  <c r="N106" i="53"/>
  <c r="N82" i="54"/>
  <c r="M79" i="55"/>
  <c r="L68" i="56"/>
  <c r="N93" i="56"/>
  <c r="M64" i="57"/>
  <c r="L86" i="60"/>
  <c r="O85" i="60"/>
  <c r="O49" i="61"/>
  <c r="O48" i="61"/>
  <c r="L87" i="43"/>
  <c r="N100" i="53"/>
  <c r="M97" i="54"/>
  <c r="N63" i="54"/>
  <c r="L95" i="55"/>
  <c r="L33" i="43"/>
  <c r="L69" i="43"/>
  <c r="L105" i="43"/>
  <c r="M106" i="46"/>
  <c r="N71" i="47"/>
  <c r="N12" i="48"/>
  <c r="N63" i="48"/>
  <c r="N89" i="48"/>
  <c r="M93" i="49"/>
  <c r="M108" i="49"/>
  <c r="N110" i="52"/>
  <c r="N27" i="53"/>
  <c r="L86" i="53"/>
  <c r="O85" i="53"/>
  <c r="L82" i="53"/>
  <c r="M56" i="53"/>
  <c r="M110" i="53"/>
  <c r="N39" i="54"/>
  <c r="M82" i="54"/>
  <c r="O101" i="57"/>
  <c r="N30" i="58"/>
  <c r="M103" i="60"/>
  <c r="L90" i="60"/>
  <c r="O89" i="60"/>
  <c r="L51" i="43"/>
  <c r="O103" i="49"/>
  <c r="L68" i="54"/>
  <c r="L36" i="43"/>
  <c r="L72" i="43"/>
  <c r="L108" i="43"/>
  <c r="L66" i="44"/>
  <c r="N18" i="45"/>
  <c r="N33" i="45"/>
  <c r="L100" i="45"/>
  <c r="L104" i="46"/>
  <c r="L13" i="50"/>
  <c r="L57" i="52"/>
  <c r="O56" i="52"/>
  <c r="N89" i="53"/>
  <c r="N85" i="53"/>
  <c r="M60" i="53"/>
  <c r="L56" i="53"/>
  <c r="O55" i="53"/>
  <c r="M86" i="54"/>
  <c r="L84" i="55"/>
  <c r="O83" i="55"/>
  <c r="M64" i="56"/>
  <c r="N96" i="56"/>
  <c r="O106" i="57"/>
  <c r="M103" i="57"/>
  <c r="N102" i="57"/>
  <c r="N93" i="60"/>
  <c r="N89" i="60"/>
  <c r="N105" i="60"/>
  <c r="M93" i="60"/>
  <c r="M105" i="60"/>
  <c r="L110" i="48"/>
  <c r="N30" i="49"/>
  <c r="L79" i="49"/>
  <c r="M59" i="50"/>
  <c r="N21" i="53"/>
  <c r="M89" i="53"/>
  <c r="O63" i="53"/>
  <c r="L60" i="53"/>
  <c r="O59" i="53"/>
  <c r="N27" i="54"/>
  <c r="L90" i="54"/>
  <c r="O89" i="54"/>
  <c r="L86" i="54"/>
  <c r="O67" i="55"/>
  <c r="N45" i="58"/>
  <c r="L42" i="43"/>
  <c r="O102" i="44"/>
  <c r="M105" i="45"/>
  <c r="N103" i="45"/>
  <c r="N24" i="49"/>
  <c r="L97" i="49"/>
  <c r="N21" i="50"/>
  <c r="N45" i="53"/>
  <c r="N83" i="53"/>
  <c r="N63" i="53"/>
  <c r="N89" i="54"/>
  <c r="L88" i="55"/>
  <c r="O87" i="55"/>
  <c r="N21" i="58"/>
  <c r="O96" i="60"/>
  <c r="M92" i="44"/>
  <c r="O84" i="45"/>
  <c r="N100" i="46"/>
  <c r="O86" i="46"/>
  <c r="O75" i="47"/>
  <c r="O73" i="44"/>
  <c r="N75" i="46"/>
  <c r="L59" i="46"/>
  <c r="N93" i="47"/>
  <c r="M12" i="43"/>
  <c r="M15" i="43"/>
  <c r="M18" i="43"/>
  <c r="M21" i="43"/>
  <c r="M24" i="43"/>
  <c r="M27" i="43"/>
  <c r="M30" i="43"/>
  <c r="M33" i="43"/>
  <c r="M36" i="43"/>
  <c r="M39" i="43"/>
  <c r="M42" i="43"/>
  <c r="M45" i="43"/>
  <c r="M48" i="43"/>
  <c r="M51" i="43"/>
  <c r="M54" i="43"/>
  <c r="M57" i="43"/>
  <c r="M60" i="43"/>
  <c r="M63" i="43"/>
  <c r="M66" i="43"/>
  <c r="M69" i="43"/>
  <c r="M72" i="43"/>
  <c r="M75" i="43"/>
  <c r="M78" i="43"/>
  <c r="M81" i="43"/>
  <c r="M84" i="43"/>
  <c r="M87" i="43"/>
  <c r="M90" i="43"/>
  <c r="M93" i="43"/>
  <c r="M96" i="43"/>
  <c r="M99" i="43"/>
  <c r="M102" i="43"/>
  <c r="M105" i="43"/>
  <c r="M108" i="43"/>
  <c r="L103" i="44"/>
  <c r="M99" i="44"/>
  <c r="L96" i="44"/>
  <c r="O95" i="44"/>
  <c r="L92" i="44"/>
  <c r="O91" i="44"/>
  <c r="L88" i="44"/>
  <c r="O87" i="44"/>
  <c r="M84" i="44"/>
  <c r="M81" i="44"/>
  <c r="N77" i="44"/>
  <c r="N73" i="44"/>
  <c r="N69" i="44"/>
  <c r="N65" i="44"/>
  <c r="L62" i="44"/>
  <c r="O61" i="44"/>
  <c r="L58" i="44"/>
  <c r="O57" i="44"/>
  <c r="M54" i="44"/>
  <c r="M108" i="44"/>
  <c r="L16" i="45"/>
  <c r="M103" i="45"/>
  <c r="N99" i="45"/>
  <c r="L96" i="45"/>
  <c r="O95" i="45"/>
  <c r="M92" i="45"/>
  <c r="M88" i="45"/>
  <c r="N84" i="45"/>
  <c r="M81" i="45"/>
  <c r="N77" i="45"/>
  <c r="M74" i="45"/>
  <c r="N70" i="45"/>
  <c r="L67" i="45"/>
  <c r="O66" i="45"/>
  <c r="L63" i="45"/>
  <c r="O62" i="45"/>
  <c r="N59" i="45"/>
  <c r="L56" i="45"/>
  <c r="O55" i="45"/>
  <c r="L110" i="45"/>
  <c r="O109" i="45"/>
  <c r="L106" i="45"/>
  <c r="O105" i="45"/>
  <c r="N103" i="46"/>
  <c r="M100" i="46"/>
  <c r="N96" i="46"/>
  <c r="M93" i="46"/>
  <c r="L90" i="46"/>
  <c r="N86" i="46"/>
  <c r="N82" i="46"/>
  <c r="L79" i="46"/>
  <c r="O78" i="46"/>
  <c r="M75" i="46"/>
  <c r="O71" i="46"/>
  <c r="N68" i="46"/>
  <c r="M65" i="46"/>
  <c r="L62" i="46"/>
  <c r="O58" i="46"/>
  <c r="N55" i="46"/>
  <c r="N109" i="46"/>
  <c r="N105" i="46"/>
  <c r="O101" i="47"/>
  <c r="M93" i="47"/>
  <c r="O83" i="47"/>
  <c r="N75" i="47"/>
  <c r="N74" i="47"/>
  <c r="L64" i="47"/>
  <c r="O63" i="47"/>
  <c r="O106" i="48"/>
  <c r="M97" i="48"/>
  <c r="L93" i="48"/>
  <c r="O92" i="48"/>
  <c r="L56" i="48"/>
  <c r="O55" i="48"/>
  <c r="N109" i="48"/>
  <c r="M79" i="49"/>
  <c r="L76" i="49"/>
  <c r="M72" i="49"/>
  <c r="M82" i="50"/>
  <c r="L78" i="50"/>
  <c r="O77" i="50"/>
  <c r="M105" i="50"/>
  <c r="M103" i="44"/>
  <c r="L70" i="44"/>
  <c r="N54" i="44"/>
  <c r="N81" i="45"/>
  <c r="L71" i="45"/>
  <c r="M56" i="45"/>
  <c r="N93" i="46"/>
  <c r="O68" i="46"/>
  <c r="L106" i="46"/>
  <c r="N94" i="47"/>
  <c r="N21" i="43"/>
  <c r="N24" i="43"/>
  <c r="N27" i="43"/>
  <c r="N30" i="43"/>
  <c r="N33" i="43"/>
  <c r="N36" i="43"/>
  <c r="N39" i="43"/>
  <c r="N42" i="43"/>
  <c r="N45" i="43"/>
  <c r="P45" i="43" s="1"/>
  <c r="V45" i="43" s="1"/>
  <c r="N48" i="43"/>
  <c r="P48" i="43" s="1"/>
  <c r="V48" i="43" s="1"/>
  <c r="N51" i="43"/>
  <c r="N54" i="43"/>
  <c r="N57" i="43"/>
  <c r="N60" i="43"/>
  <c r="N63" i="43"/>
  <c r="N66" i="43"/>
  <c r="N69" i="43"/>
  <c r="N72" i="43"/>
  <c r="N75" i="43"/>
  <c r="P75" i="43" s="1"/>
  <c r="V75" i="43" s="1"/>
  <c r="N78" i="43"/>
  <c r="N81" i="43"/>
  <c r="N84" i="43"/>
  <c r="P84" i="43" s="1"/>
  <c r="V84" i="43" s="1"/>
  <c r="N87" i="43"/>
  <c r="N90" i="43"/>
  <c r="N93" i="43"/>
  <c r="N96" i="43"/>
  <c r="N99" i="43"/>
  <c r="N102" i="43"/>
  <c r="N105" i="43"/>
  <c r="N108" i="43"/>
  <c r="L13" i="44"/>
  <c r="N102" i="44"/>
  <c r="L99" i="44"/>
  <c r="O98" i="44"/>
  <c r="N95" i="44"/>
  <c r="N91" i="44"/>
  <c r="N87" i="44"/>
  <c r="L84" i="44"/>
  <c r="O83" i="44"/>
  <c r="L81" i="44"/>
  <c r="O80" i="44"/>
  <c r="M77" i="44"/>
  <c r="M73" i="44"/>
  <c r="M69" i="44"/>
  <c r="M65" i="44"/>
  <c r="N61" i="44"/>
  <c r="N57" i="44"/>
  <c r="L54" i="44"/>
  <c r="O53" i="44"/>
  <c r="L108" i="44"/>
  <c r="O107" i="44"/>
  <c r="N39" i="45"/>
  <c r="N21" i="45"/>
  <c r="L103" i="45"/>
  <c r="O102" i="45"/>
  <c r="M99" i="45"/>
  <c r="Q99" i="45" s="1"/>
  <c r="W99" i="45" s="1"/>
  <c r="N95" i="45"/>
  <c r="L92" i="45"/>
  <c r="O91" i="45"/>
  <c r="L88" i="45"/>
  <c r="O87" i="45"/>
  <c r="M84" i="45"/>
  <c r="L81" i="45"/>
  <c r="L74" i="45"/>
  <c r="O73" i="45"/>
  <c r="M70" i="45"/>
  <c r="N66" i="45"/>
  <c r="N62" i="45"/>
  <c r="M59" i="45"/>
  <c r="N55" i="45"/>
  <c r="N109" i="45"/>
  <c r="N105" i="45"/>
  <c r="M103" i="46"/>
  <c r="Q103" i="46" s="1"/>
  <c r="W103" i="46" s="1"/>
  <c r="L100" i="46"/>
  <c r="O99" i="46"/>
  <c r="M96" i="46"/>
  <c r="L93" i="46"/>
  <c r="O89" i="46"/>
  <c r="M86" i="46"/>
  <c r="M82" i="46"/>
  <c r="N78" i="46"/>
  <c r="L75" i="46"/>
  <c r="O74" i="46"/>
  <c r="N71" i="46"/>
  <c r="M68" i="46"/>
  <c r="L65" i="46"/>
  <c r="O61" i="46"/>
  <c r="N58" i="46"/>
  <c r="M55" i="46"/>
  <c r="M109" i="46"/>
  <c r="M105" i="46"/>
  <c r="N51" i="47"/>
  <c r="N33" i="47"/>
  <c r="L101" i="47"/>
  <c r="O100" i="47"/>
  <c r="L93" i="47"/>
  <c r="O92" i="47"/>
  <c r="N91" i="47"/>
  <c r="N83" i="47"/>
  <c r="M74" i="47"/>
  <c r="M72" i="47"/>
  <c r="L68" i="47"/>
  <c r="O67" i="47"/>
  <c r="N63" i="47"/>
  <c r="N39" i="51"/>
  <c r="N101" i="51"/>
  <c r="M103" i="51"/>
  <c r="N30" i="51"/>
  <c r="N48" i="51"/>
  <c r="N12" i="51"/>
  <c r="L53" i="51"/>
  <c r="O110" i="51"/>
  <c r="L78" i="44"/>
  <c r="M62" i="44"/>
  <c r="L78" i="45"/>
  <c r="N18" i="43"/>
  <c r="P18" i="43" s="1"/>
  <c r="V18" i="43" s="1"/>
  <c r="O15" i="43"/>
  <c r="Q15" i="43" s="1"/>
  <c r="W15" i="43" s="1"/>
  <c r="O18" i="43"/>
  <c r="Q18" i="43" s="1"/>
  <c r="W18" i="43" s="1"/>
  <c r="O21" i="43"/>
  <c r="Q21" i="43" s="1"/>
  <c r="W21" i="43" s="1"/>
  <c r="O24" i="43"/>
  <c r="O27" i="43"/>
  <c r="O30" i="43"/>
  <c r="O33" i="43"/>
  <c r="O36" i="43"/>
  <c r="O39" i="43"/>
  <c r="O42" i="43"/>
  <c r="O45" i="43"/>
  <c r="Q45" i="43" s="1"/>
  <c r="W45" i="43" s="1"/>
  <c r="O48" i="43"/>
  <c r="O51" i="43"/>
  <c r="Q51" i="43" s="1"/>
  <c r="W51" i="43" s="1"/>
  <c r="O54" i="43"/>
  <c r="Q54" i="43" s="1"/>
  <c r="W54" i="43" s="1"/>
  <c r="O57" i="43"/>
  <c r="Q57" i="43" s="1"/>
  <c r="W57" i="43" s="1"/>
  <c r="O60" i="43"/>
  <c r="O63" i="43"/>
  <c r="O66" i="43"/>
  <c r="O69" i="43"/>
  <c r="O72" i="43"/>
  <c r="O75" i="43"/>
  <c r="O78" i="43"/>
  <c r="O81" i="43"/>
  <c r="Q81" i="43" s="1"/>
  <c r="W81" i="43" s="1"/>
  <c r="O84" i="43"/>
  <c r="O87" i="43"/>
  <c r="O90" i="43"/>
  <c r="Q90" i="43" s="1"/>
  <c r="W90" i="43" s="1"/>
  <c r="O93" i="43"/>
  <c r="Q93" i="43" s="1"/>
  <c r="W93" i="43" s="1"/>
  <c r="O96" i="43"/>
  <c r="O99" i="43"/>
  <c r="O102" i="43"/>
  <c r="O105" i="43"/>
  <c r="O108" i="43"/>
  <c r="M102" i="44"/>
  <c r="N98" i="44"/>
  <c r="M95" i="44"/>
  <c r="M91" i="44"/>
  <c r="M87" i="44"/>
  <c r="N83" i="44"/>
  <c r="N80" i="44"/>
  <c r="L77" i="44"/>
  <c r="O76" i="44"/>
  <c r="L73" i="44"/>
  <c r="O72" i="44"/>
  <c r="L69" i="44"/>
  <c r="O68" i="44"/>
  <c r="L65" i="44"/>
  <c r="O64" i="44"/>
  <c r="M61" i="44"/>
  <c r="Q61" i="44" s="1"/>
  <c r="W61" i="44" s="1"/>
  <c r="M57" i="44"/>
  <c r="N53" i="44"/>
  <c r="N107" i="44"/>
  <c r="L13" i="45"/>
  <c r="N102" i="45"/>
  <c r="L99" i="45"/>
  <c r="M95" i="45"/>
  <c r="N91" i="45"/>
  <c r="N87" i="45"/>
  <c r="L84" i="45"/>
  <c r="O80" i="45"/>
  <c r="L77" i="45"/>
  <c r="O76" i="45"/>
  <c r="N73" i="45"/>
  <c r="L70" i="45"/>
  <c r="O69" i="45"/>
  <c r="M66" i="45"/>
  <c r="M62" i="45"/>
  <c r="L59" i="45"/>
  <c r="O58" i="45"/>
  <c r="M55" i="45"/>
  <c r="M109" i="45"/>
  <c r="L103" i="46"/>
  <c r="O102" i="46"/>
  <c r="N99" i="46"/>
  <c r="L96" i="46"/>
  <c r="O92" i="46"/>
  <c r="N89" i="46"/>
  <c r="L86" i="46"/>
  <c r="O85" i="46"/>
  <c r="L82" i="46"/>
  <c r="O81" i="46"/>
  <c r="M78" i="46"/>
  <c r="N74" i="46"/>
  <c r="M71" i="46"/>
  <c r="L68" i="46"/>
  <c r="O64" i="46"/>
  <c r="N61" i="46"/>
  <c r="M58" i="46"/>
  <c r="L55" i="46"/>
  <c r="O54" i="46"/>
  <c r="L109" i="46"/>
  <c r="O108" i="46"/>
  <c r="L105" i="46"/>
  <c r="N100" i="47"/>
  <c r="M91" i="47"/>
  <c r="M83" i="47"/>
  <c r="M82" i="47"/>
  <c r="L74" i="47"/>
  <c r="L72" i="47"/>
  <c r="O71" i="47"/>
  <c r="N67" i="47"/>
  <c r="L104" i="48"/>
  <c r="O103" i="48"/>
  <c r="N100" i="48"/>
  <c r="M59" i="48"/>
  <c r="N86" i="49"/>
  <c r="N82" i="49"/>
  <c r="L90" i="50"/>
  <c r="O89" i="50"/>
  <c r="N85" i="50"/>
  <c r="M109" i="50"/>
  <c r="M96" i="44"/>
  <c r="O69" i="44"/>
  <c r="O77" i="45"/>
  <c r="N15" i="43"/>
  <c r="L13" i="43"/>
  <c r="L16" i="43"/>
  <c r="L19" i="43"/>
  <c r="L22" i="43"/>
  <c r="L25" i="43"/>
  <c r="L28" i="43"/>
  <c r="L31" i="43"/>
  <c r="L34" i="43"/>
  <c r="L37" i="43"/>
  <c r="L40" i="43"/>
  <c r="L43" i="43"/>
  <c r="L46" i="43"/>
  <c r="L49" i="43"/>
  <c r="L52" i="43"/>
  <c r="L55" i="43"/>
  <c r="L58" i="43"/>
  <c r="L61" i="43"/>
  <c r="L64" i="43"/>
  <c r="L67" i="43"/>
  <c r="L70" i="43"/>
  <c r="L73" i="43"/>
  <c r="L76" i="43"/>
  <c r="L79" i="43"/>
  <c r="L82" i="43"/>
  <c r="L85" i="43"/>
  <c r="L88" i="43"/>
  <c r="L91" i="43"/>
  <c r="L94" i="43"/>
  <c r="L97" i="43"/>
  <c r="L100" i="43"/>
  <c r="L103" i="43"/>
  <c r="L106" i="43"/>
  <c r="L109" i="43"/>
  <c r="L102" i="44"/>
  <c r="O101" i="44"/>
  <c r="M98" i="44"/>
  <c r="L95" i="44"/>
  <c r="O94" i="44"/>
  <c r="L91" i="44"/>
  <c r="O90" i="44"/>
  <c r="L87" i="44"/>
  <c r="O86" i="44"/>
  <c r="M83" i="44"/>
  <c r="M80" i="44"/>
  <c r="N76" i="44"/>
  <c r="N72" i="44"/>
  <c r="N68" i="44"/>
  <c r="N64" i="44"/>
  <c r="L61" i="44"/>
  <c r="O60" i="44"/>
  <c r="L57" i="44"/>
  <c r="O56" i="44"/>
  <c r="M53" i="44"/>
  <c r="M107" i="44"/>
  <c r="N42" i="45"/>
  <c r="N24" i="45"/>
  <c r="N13" i="45"/>
  <c r="M102" i="45"/>
  <c r="O98" i="45"/>
  <c r="L95" i="45"/>
  <c r="O94" i="45"/>
  <c r="M91" i="45"/>
  <c r="M87" i="45"/>
  <c r="N80" i="45"/>
  <c r="N76" i="45"/>
  <c r="M73" i="45"/>
  <c r="N69" i="45"/>
  <c r="L66" i="45"/>
  <c r="O65" i="45"/>
  <c r="L62" i="45"/>
  <c r="O61" i="45"/>
  <c r="N58" i="45"/>
  <c r="L55" i="45"/>
  <c r="O54" i="45"/>
  <c r="L109" i="45"/>
  <c r="O108" i="45"/>
  <c r="L105" i="45"/>
  <c r="L13" i="46"/>
  <c r="N102" i="46"/>
  <c r="M99" i="46"/>
  <c r="O95" i="46"/>
  <c r="N92" i="46"/>
  <c r="M89" i="46"/>
  <c r="N85" i="46"/>
  <c r="N81" i="46"/>
  <c r="L78" i="46"/>
  <c r="O77" i="46"/>
  <c r="M74" i="46"/>
  <c r="L71" i="46"/>
  <c r="O67" i="46"/>
  <c r="N64" i="46"/>
  <c r="M61" i="46"/>
  <c r="L58" i="46"/>
  <c r="O57" i="46"/>
  <c r="N54" i="46"/>
  <c r="N108" i="46"/>
  <c r="N36" i="47"/>
  <c r="L13" i="47"/>
  <c r="M100" i="47"/>
  <c r="L99" i="47"/>
  <c r="L91" i="47"/>
  <c r="O90" i="47"/>
  <c r="L82" i="47"/>
  <c r="O81" i="47"/>
  <c r="O89" i="49"/>
  <c r="M86" i="49"/>
  <c r="L94" i="50"/>
  <c r="O93" i="50"/>
  <c r="N89" i="50"/>
  <c r="N55" i="50"/>
  <c r="M57" i="51"/>
  <c r="N12" i="43"/>
  <c r="O12" i="43"/>
  <c r="M13" i="43"/>
  <c r="M16" i="43"/>
  <c r="M19" i="43"/>
  <c r="M22" i="43"/>
  <c r="M25" i="43"/>
  <c r="M28" i="43"/>
  <c r="M31" i="43"/>
  <c r="M34" i="43"/>
  <c r="M37" i="43"/>
  <c r="M40" i="43"/>
  <c r="M43" i="43"/>
  <c r="M46" i="43"/>
  <c r="M49" i="43"/>
  <c r="M52" i="43"/>
  <c r="M55" i="43"/>
  <c r="M58" i="43"/>
  <c r="M61" i="43"/>
  <c r="M64" i="43"/>
  <c r="M67" i="43"/>
  <c r="M70" i="43"/>
  <c r="M73" i="43"/>
  <c r="M76" i="43"/>
  <c r="M79" i="43"/>
  <c r="M82" i="43"/>
  <c r="M85" i="43"/>
  <c r="M88" i="43"/>
  <c r="M91" i="43"/>
  <c r="M94" i="43"/>
  <c r="M97" i="43"/>
  <c r="M100" i="43"/>
  <c r="M103" i="43"/>
  <c r="M106" i="43"/>
  <c r="M109" i="43"/>
  <c r="N101" i="44"/>
  <c r="L98" i="44"/>
  <c r="O97" i="44"/>
  <c r="N94" i="44"/>
  <c r="N90" i="44"/>
  <c r="N86" i="44"/>
  <c r="L83" i="44"/>
  <c r="O82" i="44"/>
  <c r="L80" i="44"/>
  <c r="O79" i="44"/>
  <c r="M76" i="44"/>
  <c r="M72" i="44"/>
  <c r="M68" i="44"/>
  <c r="M64" i="44"/>
  <c r="N60" i="44"/>
  <c r="N56" i="44"/>
  <c r="L53" i="44"/>
  <c r="O110" i="44"/>
  <c r="L107" i="44"/>
  <c r="O106" i="44"/>
  <c r="L102" i="45"/>
  <c r="N98" i="45"/>
  <c r="N94" i="45"/>
  <c r="L91" i="45"/>
  <c r="O90" i="45"/>
  <c r="L87" i="45"/>
  <c r="O83" i="45"/>
  <c r="M80" i="45"/>
  <c r="M76" i="45"/>
  <c r="L73" i="45"/>
  <c r="O72" i="45"/>
  <c r="M69" i="45"/>
  <c r="N65" i="45"/>
  <c r="N61" i="45"/>
  <c r="M58" i="45"/>
  <c r="N54" i="45"/>
  <c r="N108" i="45"/>
  <c r="M102" i="46"/>
  <c r="L99" i="46"/>
  <c r="O98" i="46"/>
  <c r="N95" i="46"/>
  <c r="M92" i="46"/>
  <c r="L89" i="46"/>
  <c r="M85" i="46"/>
  <c r="M81" i="46"/>
  <c r="N77" i="46"/>
  <c r="L74" i="46"/>
  <c r="O70" i="46"/>
  <c r="N67" i="46"/>
  <c r="M64" i="46"/>
  <c r="L61" i="46"/>
  <c r="O60" i="46"/>
  <c r="N57" i="46"/>
  <c r="M54" i="46"/>
  <c r="M108" i="46"/>
  <c r="N107" i="47"/>
  <c r="N53" i="47"/>
  <c r="N57" i="47"/>
  <c r="O60" i="47"/>
  <c r="L61" i="47"/>
  <c r="O64" i="47"/>
  <c r="L65" i="47"/>
  <c r="O68" i="47"/>
  <c r="L69" i="47"/>
  <c r="O72" i="47"/>
  <c r="L73" i="47"/>
  <c r="O76" i="47"/>
  <c r="L77" i="47"/>
  <c r="O80" i="47"/>
  <c r="L84" i="47"/>
  <c r="O87" i="47"/>
  <c r="L88" i="47"/>
  <c r="O91" i="47"/>
  <c r="L92" i="47"/>
  <c r="O95" i="47"/>
  <c r="M99" i="47"/>
  <c r="N102" i="47"/>
  <c r="N21" i="47"/>
  <c r="O107" i="47"/>
  <c r="L108" i="47"/>
  <c r="O53" i="47"/>
  <c r="L54" i="47"/>
  <c r="O57" i="47"/>
  <c r="L58" i="47"/>
  <c r="M61" i="47"/>
  <c r="M65" i="47"/>
  <c r="M69" i="47"/>
  <c r="M73" i="47"/>
  <c r="M77" i="47"/>
  <c r="L81" i="47"/>
  <c r="M84" i="47"/>
  <c r="M88" i="47"/>
  <c r="M92" i="47"/>
  <c r="L96" i="47"/>
  <c r="N99" i="47"/>
  <c r="O102" i="47"/>
  <c r="L103" i="47"/>
  <c r="M108" i="47"/>
  <c r="M54" i="47"/>
  <c r="M58" i="47"/>
  <c r="N61" i="47"/>
  <c r="N65" i="47"/>
  <c r="N69" i="47"/>
  <c r="N73" i="47"/>
  <c r="N77" i="47"/>
  <c r="M81" i="47"/>
  <c r="N84" i="47"/>
  <c r="N88" i="47"/>
  <c r="P88" i="47" s="1"/>
  <c r="N92" i="47"/>
  <c r="M96" i="47"/>
  <c r="O99" i="47"/>
  <c r="L100" i="47"/>
  <c r="M103" i="47"/>
  <c r="N18" i="47"/>
  <c r="N108" i="47"/>
  <c r="N54" i="47"/>
  <c r="N58" i="47"/>
  <c r="O61" i="47"/>
  <c r="L62" i="47"/>
  <c r="O65" i="47"/>
  <c r="L66" i="47"/>
  <c r="O69" i="47"/>
  <c r="L70" i="47"/>
  <c r="O73" i="47"/>
  <c r="Q73" i="47" s="1"/>
  <c r="W73" i="47" s="1"/>
  <c r="L105" i="47"/>
  <c r="O108" i="47"/>
  <c r="L109" i="47"/>
  <c r="O54" i="47"/>
  <c r="L55" i="47"/>
  <c r="O58" i="47"/>
  <c r="L59" i="47"/>
  <c r="M62" i="47"/>
  <c r="M66" i="47"/>
  <c r="M70" i="47"/>
  <c r="M105" i="47"/>
  <c r="M109" i="47"/>
  <c r="M55" i="47"/>
  <c r="M59" i="47"/>
  <c r="N62" i="47"/>
  <c r="N66" i="47"/>
  <c r="N70" i="47"/>
  <c r="N105" i="47"/>
  <c r="N109" i="47"/>
  <c r="N55" i="47"/>
  <c r="N59" i="47"/>
  <c r="O62" i="47"/>
  <c r="L63" i="47"/>
  <c r="O66" i="47"/>
  <c r="L67" i="47"/>
  <c r="O70" i="47"/>
  <c r="L71" i="47"/>
  <c r="P71" i="47" s="1"/>
  <c r="R71" i="47" s="1"/>
  <c r="O74" i="47"/>
  <c r="L75" i="47"/>
  <c r="O78" i="47"/>
  <c r="L79" i="47"/>
  <c r="N82" i="47"/>
  <c r="O85" i="47"/>
  <c r="L86" i="47"/>
  <c r="O89" i="47"/>
  <c r="L90" i="47"/>
  <c r="O93" i="47"/>
  <c r="L94" i="47"/>
  <c r="N97" i="47"/>
  <c r="M101" i="47"/>
  <c r="N104" i="47"/>
  <c r="N12" i="47"/>
  <c r="O105" i="47"/>
  <c r="L106" i="47"/>
  <c r="O109" i="47"/>
  <c r="L110" i="47"/>
  <c r="O55" i="47"/>
  <c r="L56" i="47"/>
  <c r="O59" i="47"/>
  <c r="M63" i="47"/>
  <c r="M67" i="47"/>
  <c r="M71" i="47"/>
  <c r="M75" i="47"/>
  <c r="M79" i="47"/>
  <c r="O82" i="47"/>
  <c r="L83" i="47"/>
  <c r="M86" i="47"/>
  <c r="M90" i="47"/>
  <c r="M94" i="47"/>
  <c r="O97" i="47"/>
  <c r="L98" i="47"/>
  <c r="N101" i="47"/>
  <c r="P101" i="47" s="1"/>
  <c r="V101" i="47" s="1"/>
  <c r="O104" i="47"/>
  <c r="O106" i="47"/>
  <c r="L107" i="47"/>
  <c r="O110" i="47"/>
  <c r="L53" i="47"/>
  <c r="O56" i="47"/>
  <c r="L57" i="47"/>
  <c r="M60" i="47"/>
  <c r="M64" i="47"/>
  <c r="M68" i="47"/>
  <c r="M107" i="47"/>
  <c r="M53" i="47"/>
  <c r="M57" i="47"/>
  <c r="N60" i="47"/>
  <c r="N64" i="47"/>
  <c r="N68" i="47"/>
  <c r="N72" i="47"/>
  <c r="O98" i="47"/>
  <c r="N90" i="47"/>
  <c r="N89" i="47"/>
  <c r="N81" i="47"/>
  <c r="N80" i="47"/>
  <c r="N18" i="48"/>
  <c r="N36" i="48"/>
  <c r="N33" i="48"/>
  <c r="N51" i="48"/>
  <c r="N24" i="48"/>
  <c r="N42" i="48"/>
  <c r="M67" i="48"/>
  <c r="M63" i="48"/>
  <c r="L100" i="51"/>
  <c r="O99" i="51"/>
  <c r="L98" i="51"/>
  <c r="O97" i="51"/>
  <c r="N96" i="51"/>
  <c r="L94" i="51"/>
  <c r="O93" i="51"/>
  <c r="N92" i="51"/>
  <c r="L90" i="51"/>
  <c r="O89" i="51"/>
  <c r="N88" i="51"/>
  <c r="L86" i="51"/>
  <c r="O85" i="51"/>
  <c r="N84" i="51"/>
  <c r="L74" i="44"/>
  <c r="M96" i="45"/>
  <c r="O70" i="45"/>
  <c r="Q70" i="45" s="1"/>
  <c r="S70" i="45" s="1"/>
  <c r="O82" i="46"/>
  <c r="L72" i="46"/>
  <c r="O55" i="46"/>
  <c r="L60" i="47"/>
  <c r="N13" i="43"/>
  <c r="N16" i="43"/>
  <c r="P16" i="43" s="1"/>
  <c r="V16" i="43" s="1"/>
  <c r="N19" i="43"/>
  <c r="N22" i="43"/>
  <c r="N25" i="43"/>
  <c r="N28" i="43"/>
  <c r="N31" i="43"/>
  <c r="N34" i="43"/>
  <c r="N37" i="43"/>
  <c r="N40" i="43"/>
  <c r="N43" i="43"/>
  <c r="N46" i="43"/>
  <c r="N49" i="43"/>
  <c r="N52" i="43"/>
  <c r="P52" i="43" s="1"/>
  <c r="V52" i="43" s="1"/>
  <c r="N55" i="43"/>
  <c r="N58" i="43"/>
  <c r="N61" i="43"/>
  <c r="N64" i="43"/>
  <c r="N67" i="43"/>
  <c r="N70" i="43"/>
  <c r="N73" i="43"/>
  <c r="N76" i="43"/>
  <c r="N79" i="43"/>
  <c r="N82" i="43"/>
  <c r="N85" i="43"/>
  <c r="N88" i="43"/>
  <c r="N91" i="43"/>
  <c r="N94" i="43"/>
  <c r="N97" i="43"/>
  <c r="N100" i="43"/>
  <c r="N103" i="43"/>
  <c r="N106" i="43"/>
  <c r="N109" i="43"/>
  <c r="M101" i="44"/>
  <c r="N97" i="44"/>
  <c r="M94" i="44"/>
  <c r="M90" i="44"/>
  <c r="M86" i="44"/>
  <c r="N82" i="44"/>
  <c r="N79" i="44"/>
  <c r="L76" i="44"/>
  <c r="O75" i="44"/>
  <c r="L72" i="44"/>
  <c r="O71" i="44"/>
  <c r="L68" i="44"/>
  <c r="O67" i="44"/>
  <c r="L64" i="44"/>
  <c r="M60" i="44"/>
  <c r="M56" i="44"/>
  <c r="N110" i="44"/>
  <c r="N106" i="44"/>
  <c r="N45" i="45"/>
  <c r="N27" i="45"/>
  <c r="O101" i="45"/>
  <c r="M98" i="45"/>
  <c r="M94" i="45"/>
  <c r="N90" i="45"/>
  <c r="O86" i="45"/>
  <c r="N83" i="45"/>
  <c r="L80" i="45"/>
  <c r="O79" i="45"/>
  <c r="L76" i="45"/>
  <c r="O75" i="45"/>
  <c r="N72" i="45"/>
  <c r="L69" i="45"/>
  <c r="M65" i="45"/>
  <c r="M61" i="45"/>
  <c r="L58" i="45"/>
  <c r="O57" i="45"/>
  <c r="M54" i="45"/>
  <c r="M108" i="45"/>
  <c r="N11" i="46"/>
  <c r="L102" i="46"/>
  <c r="N98" i="46"/>
  <c r="M95" i="46"/>
  <c r="L92" i="46"/>
  <c r="O88" i="46"/>
  <c r="L85" i="46"/>
  <c r="O84" i="46"/>
  <c r="L81" i="46"/>
  <c r="O80" i="46"/>
  <c r="M77" i="46"/>
  <c r="O73" i="46"/>
  <c r="N70" i="46"/>
  <c r="M67" i="46"/>
  <c r="L64" i="46"/>
  <c r="O63" i="46"/>
  <c r="N60" i="46"/>
  <c r="M57" i="46"/>
  <c r="L54" i="46"/>
  <c r="O53" i="46"/>
  <c r="L108" i="46"/>
  <c r="O107" i="46"/>
  <c r="N39" i="47"/>
  <c r="N98" i="47"/>
  <c r="M89" i="47"/>
  <c r="M80" i="47"/>
  <c r="L71" i="48"/>
  <c r="O70" i="48"/>
  <c r="L67" i="48"/>
  <c r="O66" i="48"/>
  <c r="O96" i="49"/>
  <c r="L93" i="49"/>
  <c r="O92" i="49"/>
  <c r="M54" i="49"/>
  <c r="L108" i="49"/>
  <c r="O107" i="49"/>
  <c r="M97" i="50"/>
  <c r="L63" i="50"/>
  <c r="O62" i="50"/>
  <c r="L59" i="50"/>
  <c r="O58" i="50"/>
  <c r="M96" i="51"/>
  <c r="M92" i="51"/>
  <c r="M88" i="51"/>
  <c r="M84" i="51"/>
  <c r="O77" i="44"/>
  <c r="Q77" i="44" s="1"/>
  <c r="W77" i="44" s="1"/>
  <c r="O65" i="44"/>
  <c r="L85" i="45"/>
  <c r="N74" i="45"/>
  <c r="O59" i="45"/>
  <c r="M90" i="46"/>
  <c r="N65" i="46"/>
  <c r="O105" i="46"/>
  <c r="L76" i="47"/>
  <c r="O13" i="43"/>
  <c r="O16" i="43"/>
  <c r="O19" i="43"/>
  <c r="O22" i="43"/>
  <c r="O25" i="43"/>
  <c r="O28" i="43"/>
  <c r="O31" i="43"/>
  <c r="O34" i="43"/>
  <c r="O37" i="43"/>
  <c r="O40" i="43"/>
  <c r="O43" i="43"/>
  <c r="O46" i="43"/>
  <c r="O49" i="43"/>
  <c r="O52" i="43"/>
  <c r="O55" i="43"/>
  <c r="O58" i="43"/>
  <c r="O61" i="43"/>
  <c r="O64" i="43"/>
  <c r="O67" i="43"/>
  <c r="O70" i="43"/>
  <c r="O73" i="43"/>
  <c r="Q73" i="43" s="1"/>
  <c r="W73" i="43" s="1"/>
  <c r="O76" i="43"/>
  <c r="O79" i="43"/>
  <c r="O82" i="43"/>
  <c r="O85" i="43"/>
  <c r="O88" i="43"/>
  <c r="O91" i="43"/>
  <c r="O94" i="43"/>
  <c r="O97" i="43"/>
  <c r="O100" i="43"/>
  <c r="O103" i="43"/>
  <c r="O106" i="43"/>
  <c r="O109" i="43"/>
  <c r="Q109" i="43" s="1"/>
  <c r="W109" i="43" s="1"/>
  <c r="O104" i="44"/>
  <c r="L101" i="44"/>
  <c r="O100" i="44"/>
  <c r="M97" i="44"/>
  <c r="L94" i="44"/>
  <c r="O93" i="44"/>
  <c r="L90" i="44"/>
  <c r="O89" i="44"/>
  <c r="L86" i="44"/>
  <c r="O85" i="44"/>
  <c r="M82" i="44"/>
  <c r="M79" i="44"/>
  <c r="Q79" i="44" s="1"/>
  <c r="N75" i="44"/>
  <c r="N71" i="44"/>
  <c r="N67" i="44"/>
  <c r="O63" i="44"/>
  <c r="L60" i="44"/>
  <c r="O59" i="44"/>
  <c r="L56" i="44"/>
  <c r="O55" i="44"/>
  <c r="M110" i="44"/>
  <c r="M106" i="44"/>
  <c r="N101" i="45"/>
  <c r="L98" i="45"/>
  <c r="O97" i="45"/>
  <c r="L94" i="45"/>
  <c r="O93" i="45"/>
  <c r="M90" i="45"/>
  <c r="N86" i="45"/>
  <c r="M83" i="45"/>
  <c r="N79" i="45"/>
  <c r="N75" i="45"/>
  <c r="M72" i="45"/>
  <c r="O68" i="45"/>
  <c r="L65" i="45"/>
  <c r="O64" i="45"/>
  <c r="L61" i="45"/>
  <c r="O60" i="45"/>
  <c r="N57" i="45"/>
  <c r="L54" i="45"/>
  <c r="O53" i="45"/>
  <c r="L108" i="45"/>
  <c r="O107" i="45"/>
  <c r="O101" i="46"/>
  <c r="M98" i="46"/>
  <c r="L95" i="46"/>
  <c r="O91" i="46"/>
  <c r="N88" i="46"/>
  <c r="N84" i="46"/>
  <c r="N80" i="46"/>
  <c r="L77" i="46"/>
  <c r="N73" i="46"/>
  <c r="M70" i="46"/>
  <c r="L67" i="46"/>
  <c r="O66" i="46"/>
  <c r="N63" i="46"/>
  <c r="M60" i="46"/>
  <c r="L57" i="46"/>
  <c r="N53" i="46"/>
  <c r="N107" i="46"/>
  <c r="M98" i="47"/>
  <c r="M97" i="47"/>
  <c r="L89" i="47"/>
  <c r="O88" i="47"/>
  <c r="N87" i="47"/>
  <c r="L80" i="47"/>
  <c r="O79" i="47"/>
  <c r="Q79" i="47" s="1"/>
  <c r="W79" i="47" s="1"/>
  <c r="N106" i="47"/>
  <c r="N27" i="48"/>
  <c r="L75" i="48"/>
  <c r="O74" i="48"/>
  <c r="N70" i="48"/>
  <c r="N96" i="49"/>
  <c r="L58" i="49"/>
  <c r="O57" i="49"/>
  <c r="L54" i="49"/>
  <c r="O53" i="49"/>
  <c r="N101" i="50"/>
  <c r="O66" i="50"/>
  <c r="N62" i="50"/>
  <c r="N33" i="51"/>
  <c r="N68" i="51"/>
  <c r="L103" i="51"/>
  <c r="N81" i="44"/>
  <c r="N108" i="44"/>
  <c r="N88" i="45"/>
  <c r="M63" i="45"/>
  <c r="L97" i="46"/>
  <c r="L87" i="46"/>
  <c r="O109" i="46"/>
  <c r="Q109" i="46" s="1"/>
  <c r="W109" i="46" s="1"/>
  <c r="L85" i="47"/>
  <c r="L11" i="43"/>
  <c r="L14" i="43"/>
  <c r="L17" i="43"/>
  <c r="L20" i="43"/>
  <c r="L23" i="43"/>
  <c r="L26" i="43"/>
  <c r="L29" i="43"/>
  <c r="L32" i="43"/>
  <c r="L35" i="43"/>
  <c r="L38" i="43"/>
  <c r="L41" i="43"/>
  <c r="L44" i="43"/>
  <c r="L47" i="43"/>
  <c r="L50" i="43"/>
  <c r="L53" i="43"/>
  <c r="L56" i="43"/>
  <c r="L59" i="43"/>
  <c r="L62" i="43"/>
  <c r="L65" i="43"/>
  <c r="L68" i="43"/>
  <c r="L71" i="43"/>
  <c r="L74" i="43"/>
  <c r="L77" i="43"/>
  <c r="L80" i="43"/>
  <c r="L83" i="43"/>
  <c r="L86" i="43"/>
  <c r="L89" i="43"/>
  <c r="L92" i="43"/>
  <c r="L95" i="43"/>
  <c r="L98" i="43"/>
  <c r="L101" i="43"/>
  <c r="L104" i="43"/>
  <c r="L107" i="43"/>
  <c r="L110" i="43"/>
  <c r="N104" i="44"/>
  <c r="N100" i="44"/>
  <c r="L97" i="44"/>
  <c r="N93" i="44"/>
  <c r="N89" i="44"/>
  <c r="N85" i="44"/>
  <c r="L82" i="44"/>
  <c r="L79" i="44"/>
  <c r="M75" i="44"/>
  <c r="M71" i="44"/>
  <c r="M67" i="44"/>
  <c r="N63" i="44"/>
  <c r="N59" i="44"/>
  <c r="N55" i="44"/>
  <c r="L110" i="44"/>
  <c r="O109" i="44"/>
  <c r="L106" i="44"/>
  <c r="O105" i="44"/>
  <c r="N48" i="45"/>
  <c r="N30" i="45"/>
  <c r="N12" i="45"/>
  <c r="O104" i="45"/>
  <c r="M101" i="45"/>
  <c r="N97" i="45"/>
  <c r="N93" i="45"/>
  <c r="L90" i="45"/>
  <c r="O89" i="45"/>
  <c r="M86" i="45"/>
  <c r="L83" i="45"/>
  <c r="O82" i="45"/>
  <c r="M79" i="45"/>
  <c r="M75" i="45"/>
  <c r="L72" i="45"/>
  <c r="N68" i="45"/>
  <c r="N64" i="45"/>
  <c r="N60" i="45"/>
  <c r="M57" i="45"/>
  <c r="N53" i="45"/>
  <c r="N107" i="45"/>
  <c r="N101" i="46"/>
  <c r="L98" i="46"/>
  <c r="O94" i="46"/>
  <c r="N91" i="46"/>
  <c r="M88" i="46"/>
  <c r="M84" i="46"/>
  <c r="M80" i="46"/>
  <c r="O76" i="46"/>
  <c r="M73" i="46"/>
  <c r="L70" i="46"/>
  <c r="O69" i="46"/>
  <c r="N66" i="46"/>
  <c r="M63" i="46"/>
  <c r="L60" i="46"/>
  <c r="O56" i="46"/>
  <c r="M53" i="46"/>
  <c r="M107" i="46"/>
  <c r="N42" i="47"/>
  <c r="N24" i="47"/>
  <c r="M104" i="47"/>
  <c r="L97" i="47"/>
  <c r="O96" i="47"/>
  <c r="Q96" i="47" s="1"/>
  <c r="W96" i="47" s="1"/>
  <c r="M87" i="47"/>
  <c r="N79" i="47"/>
  <c r="N78" i="47"/>
  <c r="M106" i="47"/>
  <c r="L103" i="48"/>
  <c r="L79" i="48"/>
  <c r="O78" i="48"/>
  <c r="N74" i="48"/>
  <c r="N61" i="49"/>
  <c r="N57" i="49"/>
  <c r="M101" i="50"/>
  <c r="M11" i="43"/>
  <c r="M14" i="43"/>
  <c r="M17" i="43"/>
  <c r="M20" i="43"/>
  <c r="M23" i="43"/>
  <c r="M26" i="43"/>
  <c r="M29" i="43"/>
  <c r="M32" i="43"/>
  <c r="M35" i="43"/>
  <c r="M38" i="43"/>
  <c r="M41" i="43"/>
  <c r="M44" i="43"/>
  <c r="M47" i="43"/>
  <c r="M50" i="43"/>
  <c r="M53" i="43"/>
  <c r="M56" i="43"/>
  <c r="M59" i="43"/>
  <c r="M62" i="43"/>
  <c r="M65" i="43"/>
  <c r="M68" i="43"/>
  <c r="M71" i="43"/>
  <c r="M74" i="43"/>
  <c r="M77" i="43"/>
  <c r="M80" i="43"/>
  <c r="M83" i="43"/>
  <c r="M86" i="43"/>
  <c r="M89" i="43"/>
  <c r="M92" i="43"/>
  <c r="M95" i="43"/>
  <c r="M98" i="43"/>
  <c r="M101" i="43"/>
  <c r="M104" i="43"/>
  <c r="M107" i="43"/>
  <c r="M110" i="43"/>
  <c r="M104" i="44"/>
  <c r="M100" i="44"/>
  <c r="Q100" i="44" s="1"/>
  <c r="W100" i="44" s="1"/>
  <c r="M93" i="44"/>
  <c r="M89" i="44"/>
  <c r="M85" i="44"/>
  <c r="O78" i="44"/>
  <c r="L75" i="44"/>
  <c r="O74" i="44"/>
  <c r="L71" i="44"/>
  <c r="O70" i="44"/>
  <c r="L67" i="44"/>
  <c r="O66" i="44"/>
  <c r="M63" i="44"/>
  <c r="M59" i="44"/>
  <c r="M55" i="44"/>
  <c r="N109" i="44"/>
  <c r="N105" i="44"/>
  <c r="P105" i="44" s="1"/>
  <c r="R105" i="44" s="1"/>
  <c r="N104" i="45"/>
  <c r="L101" i="45"/>
  <c r="O100" i="45"/>
  <c r="M97" i="45"/>
  <c r="M93" i="45"/>
  <c r="N89" i="45"/>
  <c r="L86" i="45"/>
  <c r="O85" i="45"/>
  <c r="N82" i="45"/>
  <c r="L79" i="45"/>
  <c r="O78" i="45"/>
  <c r="L75" i="45"/>
  <c r="O71" i="45"/>
  <c r="M68" i="45"/>
  <c r="M64" i="45"/>
  <c r="M60" i="45"/>
  <c r="L57" i="45"/>
  <c r="M53" i="45"/>
  <c r="M107" i="45"/>
  <c r="O104" i="46"/>
  <c r="M101" i="46"/>
  <c r="O97" i="46"/>
  <c r="N94" i="46"/>
  <c r="M91" i="46"/>
  <c r="L88" i="46"/>
  <c r="O87" i="46"/>
  <c r="L84" i="46"/>
  <c r="O83" i="46"/>
  <c r="L80" i="46"/>
  <c r="N76" i="46"/>
  <c r="L73" i="46"/>
  <c r="O72" i="46"/>
  <c r="N69" i="46"/>
  <c r="M66" i="46"/>
  <c r="L63" i="46"/>
  <c r="O59" i="46"/>
  <c r="N56" i="46"/>
  <c r="L53" i="46"/>
  <c r="O110" i="46"/>
  <c r="L107" i="46"/>
  <c r="O106" i="46"/>
  <c r="Q106" i="46" s="1"/>
  <c r="W106" i="46" s="1"/>
  <c r="L104" i="47"/>
  <c r="O103" i="47"/>
  <c r="N96" i="47"/>
  <c r="P96" i="47" s="1"/>
  <c r="V96" i="47" s="1"/>
  <c r="N95" i="47"/>
  <c r="L87" i="47"/>
  <c r="O86" i="47"/>
  <c r="M78" i="47"/>
  <c r="N110" i="47"/>
  <c r="N82" i="48"/>
  <c r="N78" i="48"/>
  <c r="M65" i="49"/>
  <c r="M61" i="49"/>
  <c r="N106" i="50"/>
  <c r="N110" i="50"/>
  <c r="M56" i="50"/>
  <c r="M60" i="50"/>
  <c r="O63" i="50"/>
  <c r="L64" i="50"/>
  <c r="N67" i="50"/>
  <c r="N71" i="50"/>
  <c r="N75" i="50"/>
  <c r="M79" i="50"/>
  <c r="M83" i="50"/>
  <c r="O86" i="50"/>
  <c r="L87" i="50"/>
  <c r="O90" i="50"/>
  <c r="L91" i="50"/>
  <c r="O94" i="50"/>
  <c r="N98" i="50"/>
  <c r="N102" i="50"/>
  <c r="N33" i="50"/>
  <c r="N51" i="50"/>
  <c r="O106" i="50"/>
  <c r="L107" i="50"/>
  <c r="O110" i="50"/>
  <c r="L53" i="50"/>
  <c r="N56" i="50"/>
  <c r="N60" i="50"/>
  <c r="M64" i="50"/>
  <c r="O67" i="50"/>
  <c r="L68" i="50"/>
  <c r="O71" i="50"/>
  <c r="L72" i="50"/>
  <c r="O75" i="50"/>
  <c r="N79" i="50"/>
  <c r="N83" i="50"/>
  <c r="M87" i="50"/>
  <c r="M91" i="50"/>
  <c r="L95" i="50"/>
  <c r="O98" i="50"/>
  <c r="L99" i="50"/>
  <c r="O102" i="50"/>
  <c r="L103" i="50"/>
  <c r="M107" i="50"/>
  <c r="M53" i="50"/>
  <c r="O56" i="50"/>
  <c r="L57" i="50"/>
  <c r="O60" i="50"/>
  <c r="N64" i="50"/>
  <c r="M68" i="50"/>
  <c r="M72" i="50"/>
  <c r="L76" i="50"/>
  <c r="O79" i="50"/>
  <c r="L80" i="50"/>
  <c r="O83" i="50"/>
  <c r="L84" i="50"/>
  <c r="N87" i="50"/>
  <c r="N91" i="50"/>
  <c r="M95" i="50"/>
  <c r="M99" i="50"/>
  <c r="M103" i="50"/>
  <c r="N15" i="50"/>
  <c r="N107" i="50"/>
  <c r="N53" i="50"/>
  <c r="M57" i="50"/>
  <c r="L61" i="50"/>
  <c r="O64" i="50"/>
  <c r="L65" i="50"/>
  <c r="N68" i="50"/>
  <c r="N72" i="50"/>
  <c r="M76" i="50"/>
  <c r="M80" i="50"/>
  <c r="M84" i="50"/>
  <c r="O87" i="50"/>
  <c r="L88" i="50"/>
  <c r="O91" i="50"/>
  <c r="L92" i="50"/>
  <c r="N95" i="50"/>
  <c r="N99" i="50"/>
  <c r="N103" i="50"/>
  <c r="O107" i="50"/>
  <c r="L108" i="50"/>
  <c r="O53" i="50"/>
  <c r="L54" i="50"/>
  <c r="N57" i="50"/>
  <c r="M61" i="50"/>
  <c r="M65" i="50"/>
  <c r="O68" i="50"/>
  <c r="L69" i="50"/>
  <c r="O72" i="50"/>
  <c r="L73" i="50"/>
  <c r="N76" i="50"/>
  <c r="N80" i="50"/>
  <c r="N84" i="50"/>
  <c r="M88" i="50"/>
  <c r="M92" i="50"/>
  <c r="O95" i="50"/>
  <c r="L96" i="50"/>
  <c r="O99" i="50"/>
  <c r="L100" i="50"/>
  <c r="O103" i="50"/>
  <c r="L104" i="50"/>
  <c r="N12" i="50"/>
  <c r="N45" i="50"/>
  <c r="M108" i="50"/>
  <c r="M54" i="50"/>
  <c r="O57" i="50"/>
  <c r="L58" i="50"/>
  <c r="N61" i="50"/>
  <c r="N65" i="50"/>
  <c r="M69" i="50"/>
  <c r="M73" i="50"/>
  <c r="O76" i="50"/>
  <c r="L77" i="50"/>
  <c r="O80" i="50"/>
  <c r="L81" i="50"/>
  <c r="O84" i="50"/>
  <c r="N88" i="50"/>
  <c r="N92" i="50"/>
  <c r="M96" i="50"/>
  <c r="M100" i="50"/>
  <c r="M104" i="50"/>
  <c r="N27" i="50"/>
  <c r="N108" i="50"/>
  <c r="N54" i="50"/>
  <c r="M58" i="50"/>
  <c r="O61" i="50"/>
  <c r="L62" i="50"/>
  <c r="O65" i="50"/>
  <c r="L66" i="50"/>
  <c r="P66" i="50" s="1"/>
  <c r="V66" i="50" s="1"/>
  <c r="N69" i="50"/>
  <c r="N73" i="50"/>
  <c r="M77" i="50"/>
  <c r="M81" i="50"/>
  <c r="Q81" i="50" s="1"/>
  <c r="L85" i="50"/>
  <c r="O88" i="50"/>
  <c r="L89" i="50"/>
  <c r="O92" i="50"/>
  <c r="L93" i="50"/>
  <c r="N96" i="50"/>
  <c r="N100" i="50"/>
  <c r="N104" i="50"/>
  <c r="N42" i="50"/>
  <c r="L105" i="50"/>
  <c r="O108" i="50"/>
  <c r="L109" i="50"/>
  <c r="P109" i="50" s="1"/>
  <c r="O54" i="50"/>
  <c r="L55" i="50"/>
  <c r="N58" i="50"/>
  <c r="M62" i="50"/>
  <c r="M66" i="50"/>
  <c r="O69" i="50"/>
  <c r="L70" i="50"/>
  <c r="O73" i="50"/>
  <c r="L74" i="50"/>
  <c r="N77" i="50"/>
  <c r="N81" i="50"/>
  <c r="M85" i="50"/>
  <c r="Q85" i="50" s="1"/>
  <c r="W85" i="50" s="1"/>
  <c r="M89" i="50"/>
  <c r="M93" i="50"/>
  <c r="O96" i="50"/>
  <c r="L97" i="50"/>
  <c r="P97" i="50" s="1"/>
  <c r="V97" i="50" s="1"/>
  <c r="O100" i="50"/>
  <c r="L101" i="50"/>
  <c r="O104" i="50"/>
  <c r="N24" i="50"/>
  <c r="O105" i="50"/>
  <c r="L106" i="50"/>
  <c r="O109" i="50"/>
  <c r="L110" i="50"/>
  <c r="O55" i="50"/>
  <c r="Q55" i="50" s="1"/>
  <c r="W55" i="50" s="1"/>
  <c r="N59" i="50"/>
  <c r="M63" i="50"/>
  <c r="L67" i="50"/>
  <c r="O70" i="50"/>
  <c r="L71" i="50"/>
  <c r="O74" i="50"/>
  <c r="L75" i="50"/>
  <c r="N78" i="50"/>
  <c r="N82" i="50"/>
  <c r="P82" i="50" s="1"/>
  <c r="V82" i="50" s="1"/>
  <c r="M86" i="50"/>
  <c r="M90" i="50"/>
  <c r="M94" i="50"/>
  <c r="O97" i="50"/>
  <c r="L98" i="50"/>
  <c r="O101" i="50"/>
  <c r="Q101" i="50" s="1"/>
  <c r="W101" i="50" s="1"/>
  <c r="L102" i="50"/>
  <c r="N36" i="50"/>
  <c r="M106" i="50"/>
  <c r="M110" i="50"/>
  <c r="L56" i="50"/>
  <c r="O59" i="50"/>
  <c r="L60" i="50"/>
  <c r="N63" i="50"/>
  <c r="M67" i="50"/>
  <c r="M71" i="50"/>
  <c r="M75" i="50"/>
  <c r="O78" i="50"/>
  <c r="L79" i="50"/>
  <c r="O82" i="50"/>
  <c r="L83" i="50"/>
  <c r="N86" i="50"/>
  <c r="N90" i="50"/>
  <c r="N94" i="50"/>
  <c r="P94" i="50" s="1"/>
  <c r="V94" i="50" s="1"/>
  <c r="M98" i="50"/>
  <c r="M102" i="50"/>
  <c r="M51" i="50"/>
  <c r="N70" i="50"/>
  <c r="N99" i="44"/>
  <c r="N84" i="44"/>
  <c r="P84" i="44" s="1"/>
  <c r="V84" i="44" s="1"/>
  <c r="M58" i="44"/>
  <c r="M106" i="45"/>
  <c r="N11" i="43"/>
  <c r="P11" i="43" s="1"/>
  <c r="R11" i="43" s="1"/>
  <c r="N14" i="43"/>
  <c r="N17" i="43"/>
  <c r="N20" i="43"/>
  <c r="N23" i="43"/>
  <c r="P23" i="43" s="1"/>
  <c r="N26" i="43"/>
  <c r="N29" i="43"/>
  <c r="N32" i="43"/>
  <c r="N35" i="43"/>
  <c r="P35" i="43" s="1"/>
  <c r="V35" i="43" s="1"/>
  <c r="N38" i="43"/>
  <c r="P38" i="43" s="1"/>
  <c r="V38" i="43" s="1"/>
  <c r="N41" i="43"/>
  <c r="P41" i="43" s="1"/>
  <c r="V41" i="43" s="1"/>
  <c r="N44" i="43"/>
  <c r="P44" i="43" s="1"/>
  <c r="V44" i="43" s="1"/>
  <c r="N47" i="43"/>
  <c r="P47" i="43" s="1"/>
  <c r="V47" i="43" s="1"/>
  <c r="N50" i="43"/>
  <c r="N53" i="43"/>
  <c r="N56" i="43"/>
  <c r="N59" i="43"/>
  <c r="P59" i="43" s="1"/>
  <c r="N62" i="43"/>
  <c r="N65" i="43"/>
  <c r="N68" i="43"/>
  <c r="N71" i="43"/>
  <c r="P71" i="43" s="1"/>
  <c r="V71" i="43" s="1"/>
  <c r="N74" i="43"/>
  <c r="P74" i="43" s="1"/>
  <c r="V74" i="43" s="1"/>
  <c r="N77" i="43"/>
  <c r="P77" i="43" s="1"/>
  <c r="V77" i="43" s="1"/>
  <c r="N80" i="43"/>
  <c r="P80" i="43" s="1"/>
  <c r="R80" i="43" s="1"/>
  <c r="N83" i="43"/>
  <c r="P83" i="43" s="1"/>
  <c r="V83" i="43" s="1"/>
  <c r="N86" i="43"/>
  <c r="N89" i="43"/>
  <c r="N92" i="43"/>
  <c r="N95" i="43"/>
  <c r="P95" i="43" s="1"/>
  <c r="V95" i="43" s="1"/>
  <c r="N98" i="43"/>
  <c r="N101" i="43"/>
  <c r="N104" i="43"/>
  <c r="N107" i="43"/>
  <c r="P107" i="43" s="1"/>
  <c r="V107" i="43" s="1"/>
  <c r="N110" i="43"/>
  <c r="P110" i="43" s="1"/>
  <c r="V110" i="43" s="1"/>
  <c r="O12" i="44"/>
  <c r="L104" i="44"/>
  <c r="O103" i="44"/>
  <c r="Q103" i="44" s="1"/>
  <c r="L100" i="44"/>
  <c r="O96" i="44"/>
  <c r="L93" i="44"/>
  <c r="O92" i="44"/>
  <c r="L89" i="44"/>
  <c r="O88" i="44"/>
  <c r="L85" i="44"/>
  <c r="N78" i="44"/>
  <c r="P78" i="44" s="1"/>
  <c r="V78" i="44" s="1"/>
  <c r="N74" i="44"/>
  <c r="P74" i="44" s="1"/>
  <c r="V74" i="44" s="1"/>
  <c r="N70" i="44"/>
  <c r="N66" i="44"/>
  <c r="P66" i="44" s="1"/>
  <c r="V66" i="44" s="1"/>
  <c r="L63" i="44"/>
  <c r="O62" i="44"/>
  <c r="Q62" i="44" s="1"/>
  <c r="W62" i="44" s="1"/>
  <c r="L59" i="44"/>
  <c r="O58" i="44"/>
  <c r="L55" i="44"/>
  <c r="M109" i="44"/>
  <c r="M105" i="44"/>
  <c r="N51" i="45"/>
  <c r="N15" i="45"/>
  <c r="M104" i="45"/>
  <c r="N100" i="45"/>
  <c r="L97" i="45"/>
  <c r="O96" i="45"/>
  <c r="L93" i="45"/>
  <c r="M89" i="45"/>
  <c r="N85" i="45"/>
  <c r="M82" i="45"/>
  <c r="N78" i="45"/>
  <c r="N71" i="45"/>
  <c r="L68" i="45"/>
  <c r="O67" i="45"/>
  <c r="L64" i="45"/>
  <c r="O63" i="45"/>
  <c r="Q63" i="45" s="1"/>
  <c r="L60" i="45"/>
  <c r="O56" i="45"/>
  <c r="L53" i="45"/>
  <c r="O110" i="45"/>
  <c r="L107" i="45"/>
  <c r="O106" i="45"/>
  <c r="N104" i="46"/>
  <c r="L101" i="46"/>
  <c r="N97" i="46"/>
  <c r="M94" i="46"/>
  <c r="L91" i="46"/>
  <c r="O90" i="46"/>
  <c r="N87" i="46"/>
  <c r="N83" i="46"/>
  <c r="O79" i="46"/>
  <c r="Q79" i="46" s="1"/>
  <c r="W79" i="46" s="1"/>
  <c r="M76" i="46"/>
  <c r="N72" i="46"/>
  <c r="M69" i="46"/>
  <c r="L66" i="46"/>
  <c r="O62" i="46"/>
  <c r="N59" i="46"/>
  <c r="M56" i="46"/>
  <c r="N110" i="46"/>
  <c r="P110" i="46" s="1"/>
  <c r="R110" i="46" s="1"/>
  <c r="N106" i="46"/>
  <c r="N45" i="47"/>
  <c r="N27" i="47"/>
  <c r="N103" i="47"/>
  <c r="M102" i="47"/>
  <c r="M95" i="47"/>
  <c r="N86" i="47"/>
  <c r="N85" i="47"/>
  <c r="L78" i="47"/>
  <c r="O77" i="47"/>
  <c r="N76" i="47"/>
  <c r="M110" i="47"/>
  <c r="M73" i="48"/>
  <c r="M86" i="48"/>
  <c r="M82" i="48"/>
  <c r="O68" i="49"/>
  <c r="L65" i="49"/>
  <c r="M70" i="50"/>
  <c r="M88" i="44"/>
  <c r="N92" i="45"/>
  <c r="M67" i="45"/>
  <c r="O96" i="46"/>
  <c r="L83" i="46"/>
  <c r="M62" i="46"/>
  <c r="O84" i="47"/>
  <c r="O11" i="43"/>
  <c r="Q11" i="43" s="1"/>
  <c r="W11" i="43" s="1"/>
  <c r="O14" i="43"/>
  <c r="O17" i="43"/>
  <c r="O20" i="43"/>
  <c r="O23" i="43"/>
  <c r="O26" i="43"/>
  <c r="O29" i="43"/>
  <c r="O32" i="43"/>
  <c r="O35" i="43"/>
  <c r="O38" i="43"/>
  <c r="Q38" i="43" s="1"/>
  <c r="W38" i="43" s="1"/>
  <c r="O41" i="43"/>
  <c r="Q41" i="43" s="1"/>
  <c r="W41" i="43" s="1"/>
  <c r="O44" i="43"/>
  <c r="O47" i="43"/>
  <c r="Q47" i="43" s="1"/>
  <c r="W47" i="43" s="1"/>
  <c r="O50" i="43"/>
  <c r="O53" i="43"/>
  <c r="O56" i="43"/>
  <c r="O59" i="43"/>
  <c r="O62" i="43"/>
  <c r="O65" i="43"/>
  <c r="O68" i="43"/>
  <c r="O71" i="43"/>
  <c r="O74" i="43"/>
  <c r="Q74" i="43" s="1"/>
  <c r="W74" i="43" s="1"/>
  <c r="O77" i="43"/>
  <c r="Q77" i="43" s="1"/>
  <c r="W77" i="43" s="1"/>
  <c r="O80" i="43"/>
  <c r="O83" i="43"/>
  <c r="Q83" i="43" s="1"/>
  <c r="W83" i="43" s="1"/>
  <c r="O86" i="43"/>
  <c r="O89" i="43"/>
  <c r="O92" i="43"/>
  <c r="O95" i="43"/>
  <c r="O98" i="43"/>
  <c r="O101" i="43"/>
  <c r="O104" i="43"/>
  <c r="O107" i="43"/>
  <c r="N103" i="44"/>
  <c r="O99" i="44"/>
  <c r="Q99" i="44" s="1"/>
  <c r="W99" i="44" s="1"/>
  <c r="N96" i="44"/>
  <c r="N92" i="44"/>
  <c r="P92" i="44" s="1"/>
  <c r="R92" i="44" s="1"/>
  <c r="N88" i="44"/>
  <c r="P88" i="44" s="1"/>
  <c r="V88" i="44" s="1"/>
  <c r="O84" i="44"/>
  <c r="Q84" i="44" s="1"/>
  <c r="W84" i="44" s="1"/>
  <c r="O81" i="44"/>
  <c r="M78" i="44"/>
  <c r="M74" i="44"/>
  <c r="M70" i="44"/>
  <c r="M66" i="44"/>
  <c r="N62" i="44"/>
  <c r="N58" i="44"/>
  <c r="O54" i="44"/>
  <c r="L109" i="44"/>
  <c r="O108" i="44"/>
  <c r="L104" i="45"/>
  <c r="O103" i="45"/>
  <c r="M100" i="45"/>
  <c r="N96" i="45"/>
  <c r="O92" i="45"/>
  <c r="Q92" i="45" s="1"/>
  <c r="W92" i="45" s="1"/>
  <c r="L89" i="45"/>
  <c r="O88" i="45"/>
  <c r="M85" i="45"/>
  <c r="L82" i="45"/>
  <c r="O81" i="45"/>
  <c r="M78" i="45"/>
  <c r="O74" i="45"/>
  <c r="M71" i="45"/>
  <c r="N67" i="45"/>
  <c r="P67" i="45" s="1"/>
  <c r="N63" i="45"/>
  <c r="P63" i="45" s="1"/>
  <c r="N56" i="45"/>
  <c r="P56" i="45" s="1"/>
  <c r="N110" i="45"/>
  <c r="N106" i="45"/>
  <c r="O100" i="46"/>
  <c r="M97" i="46"/>
  <c r="L94" i="46"/>
  <c r="O93" i="46"/>
  <c r="N90" i="46"/>
  <c r="M87" i="46"/>
  <c r="Q87" i="46" s="1"/>
  <c r="W87" i="46" s="1"/>
  <c r="M83" i="46"/>
  <c r="N79" i="46"/>
  <c r="L76" i="46"/>
  <c r="O75" i="46"/>
  <c r="M72" i="46"/>
  <c r="L69" i="46"/>
  <c r="O65" i="46"/>
  <c r="N62" i="46"/>
  <c r="M59" i="46"/>
  <c r="L56" i="46"/>
  <c r="M110" i="46"/>
  <c r="L102" i="47"/>
  <c r="L95" i="47"/>
  <c r="O94" i="47"/>
  <c r="M85" i="47"/>
  <c r="M76" i="47"/>
  <c r="N56" i="47"/>
  <c r="O89" i="48"/>
  <c r="L86" i="48"/>
  <c r="O85" i="48"/>
  <c r="L106" i="48"/>
  <c r="O105" i="48"/>
  <c r="N21" i="49"/>
  <c r="N39" i="49"/>
  <c r="N18" i="49"/>
  <c r="N36" i="49"/>
  <c r="N27" i="49"/>
  <c r="N45" i="49"/>
  <c r="N68" i="49"/>
  <c r="N74" i="50"/>
  <c r="O104" i="48"/>
  <c r="N101" i="48"/>
  <c r="L98" i="48"/>
  <c r="O97" i="48"/>
  <c r="L94" i="48"/>
  <c r="O93" i="48"/>
  <c r="L90" i="48"/>
  <c r="O86" i="48"/>
  <c r="M83" i="48"/>
  <c r="N79" i="48"/>
  <c r="N75" i="48"/>
  <c r="N71" i="48"/>
  <c r="L68" i="48"/>
  <c r="O67" i="48"/>
  <c r="M64" i="48"/>
  <c r="M60" i="48"/>
  <c r="N56" i="48"/>
  <c r="N110" i="48"/>
  <c r="P110" i="48" s="1"/>
  <c r="R110" i="48" s="1"/>
  <c r="N106" i="48"/>
  <c r="N104" i="49"/>
  <c r="N100" i="49"/>
  <c r="N97" i="49"/>
  <c r="P97" i="49" s="1"/>
  <c r="V97" i="49" s="1"/>
  <c r="L94" i="49"/>
  <c r="O93" i="49"/>
  <c r="Q93" i="49" s="1"/>
  <c r="W93" i="49" s="1"/>
  <c r="L90" i="49"/>
  <c r="N83" i="49"/>
  <c r="L80" i="49"/>
  <c r="O79" i="49"/>
  <c r="Q79" i="49" s="1"/>
  <c r="W79" i="49" s="1"/>
  <c r="N76" i="49"/>
  <c r="P76" i="49" s="1"/>
  <c r="V76" i="49" s="1"/>
  <c r="M73" i="49"/>
  <c r="M69" i="49"/>
  <c r="L66" i="49"/>
  <c r="O65" i="49"/>
  <c r="L62" i="49"/>
  <c r="N58" i="49"/>
  <c r="L55" i="49"/>
  <c r="O54" i="49"/>
  <c r="L109" i="49"/>
  <c r="O108" i="49"/>
  <c r="L105" i="49"/>
  <c r="N18" i="50"/>
  <c r="N103" i="51"/>
  <c r="P103" i="51" s="1"/>
  <c r="R103" i="51" s="1"/>
  <c r="N80" i="51"/>
  <c r="M83" i="52"/>
  <c r="L79" i="52"/>
  <c r="O78" i="52"/>
  <c r="N104" i="48"/>
  <c r="P104" i="48" s="1"/>
  <c r="M101" i="48"/>
  <c r="N97" i="48"/>
  <c r="N93" i="48"/>
  <c r="P93" i="48" s="1"/>
  <c r="V93" i="48" s="1"/>
  <c r="N86" i="48"/>
  <c r="L83" i="48"/>
  <c r="O82" i="48"/>
  <c r="M79" i="48"/>
  <c r="M75" i="48"/>
  <c r="M71" i="48"/>
  <c r="N67" i="48"/>
  <c r="L64" i="48"/>
  <c r="O63" i="48"/>
  <c r="L60" i="48"/>
  <c r="O59" i="48"/>
  <c r="M56" i="48"/>
  <c r="M110" i="48"/>
  <c r="M106" i="48"/>
  <c r="M104" i="49"/>
  <c r="Q104" i="49" s="1"/>
  <c r="W104" i="49" s="1"/>
  <c r="M100" i="49"/>
  <c r="M97" i="49"/>
  <c r="N93" i="49"/>
  <c r="O86" i="49"/>
  <c r="M83" i="49"/>
  <c r="N79" i="49"/>
  <c r="M76" i="49"/>
  <c r="L73" i="49"/>
  <c r="O72" i="49"/>
  <c r="L69" i="49"/>
  <c r="N65" i="49"/>
  <c r="O61" i="49"/>
  <c r="M58" i="49"/>
  <c r="N54" i="49"/>
  <c r="N108" i="49"/>
  <c r="M100" i="51"/>
  <c r="M80" i="51"/>
  <c r="M107" i="51"/>
  <c r="O86" i="52"/>
  <c r="L83" i="52"/>
  <c r="O82" i="52"/>
  <c r="L107" i="52"/>
  <c r="O106" i="52"/>
  <c r="N48" i="48"/>
  <c r="N30" i="48"/>
  <c r="N103" i="48"/>
  <c r="P103" i="48" s="1"/>
  <c r="R103" i="48" s="1"/>
  <c r="M100" i="48"/>
  <c r="N96" i="48"/>
  <c r="N92" i="48"/>
  <c r="M89" i="48"/>
  <c r="N85" i="48"/>
  <c r="L82" i="48"/>
  <c r="O81" i="48"/>
  <c r="M78" i="48"/>
  <c r="M74" i="48"/>
  <c r="M70" i="48"/>
  <c r="N66" i="48"/>
  <c r="L63" i="48"/>
  <c r="P63" i="48" s="1"/>
  <c r="V63" i="48" s="1"/>
  <c r="O62" i="48"/>
  <c r="L59" i="48"/>
  <c r="O58" i="48"/>
  <c r="M55" i="48"/>
  <c r="M109" i="48"/>
  <c r="Q109" i="48" s="1"/>
  <c r="W109" i="48" s="1"/>
  <c r="M105" i="48"/>
  <c r="N51" i="49"/>
  <c r="N33" i="49"/>
  <c r="N15" i="49"/>
  <c r="M103" i="49"/>
  <c r="O99" i="49"/>
  <c r="M96" i="49"/>
  <c r="N92" i="49"/>
  <c r="M89" i="49"/>
  <c r="L86" i="49"/>
  <c r="P86" i="49" s="1"/>
  <c r="V86" i="49" s="1"/>
  <c r="O85" i="49"/>
  <c r="M82" i="49"/>
  <c r="Q82" i="49" s="1"/>
  <c r="W82" i="49" s="1"/>
  <c r="N75" i="49"/>
  <c r="L72" i="49"/>
  <c r="P72" i="49" s="1"/>
  <c r="V72" i="49" s="1"/>
  <c r="O71" i="49"/>
  <c r="M68" i="49"/>
  <c r="N64" i="49"/>
  <c r="L61" i="49"/>
  <c r="M57" i="49"/>
  <c r="N53" i="49"/>
  <c r="N107" i="49"/>
  <c r="N18" i="51"/>
  <c r="M61" i="51"/>
  <c r="L57" i="51"/>
  <c r="O56" i="51"/>
  <c r="L98" i="52"/>
  <c r="O97" i="52"/>
  <c r="L94" i="52"/>
  <c r="O93" i="52"/>
  <c r="N60" i="52"/>
  <c r="N56" i="52"/>
  <c r="M103" i="48"/>
  <c r="L100" i="48"/>
  <c r="O99" i="48"/>
  <c r="M96" i="48"/>
  <c r="Q96" i="48" s="1"/>
  <c r="W96" i="48" s="1"/>
  <c r="M92" i="48"/>
  <c r="L89" i="48"/>
  <c r="O88" i="48"/>
  <c r="M85" i="48"/>
  <c r="N81" i="48"/>
  <c r="L78" i="48"/>
  <c r="O77" i="48"/>
  <c r="L74" i="48"/>
  <c r="O73" i="48"/>
  <c r="L70" i="48"/>
  <c r="O69" i="48"/>
  <c r="M66" i="48"/>
  <c r="Q66" i="48" s="1"/>
  <c r="W66" i="48" s="1"/>
  <c r="N62" i="48"/>
  <c r="N58" i="48"/>
  <c r="L55" i="48"/>
  <c r="O54" i="48"/>
  <c r="L109" i="48"/>
  <c r="O108" i="48"/>
  <c r="L105" i="48"/>
  <c r="P105" i="48" s="1"/>
  <c r="R105" i="48" s="1"/>
  <c r="L103" i="49"/>
  <c r="O102" i="49"/>
  <c r="N99" i="49"/>
  <c r="L96" i="49"/>
  <c r="O95" i="49"/>
  <c r="M92" i="49"/>
  <c r="L89" i="49"/>
  <c r="O88" i="49"/>
  <c r="N85" i="49"/>
  <c r="L82" i="49"/>
  <c r="O78" i="49"/>
  <c r="M75" i="49"/>
  <c r="Q75" i="49" s="1"/>
  <c r="N71" i="49"/>
  <c r="L68" i="49"/>
  <c r="O67" i="49"/>
  <c r="M64" i="49"/>
  <c r="Q64" i="49" s="1"/>
  <c r="O60" i="49"/>
  <c r="L57" i="49"/>
  <c r="M53" i="49"/>
  <c r="M107" i="49"/>
  <c r="N36" i="51"/>
  <c r="L65" i="51"/>
  <c r="O64" i="51"/>
  <c r="L61" i="51"/>
  <c r="O60" i="51"/>
  <c r="O101" i="52"/>
  <c r="N97" i="52"/>
  <c r="O102" i="48"/>
  <c r="N99" i="48"/>
  <c r="L96" i="48"/>
  <c r="O95" i="48"/>
  <c r="L92" i="48"/>
  <c r="O91" i="48"/>
  <c r="N88" i="48"/>
  <c r="L85" i="48"/>
  <c r="O84" i="48"/>
  <c r="M81" i="48"/>
  <c r="N77" i="48"/>
  <c r="N73" i="48"/>
  <c r="N69" i="48"/>
  <c r="L66" i="48"/>
  <c r="M62" i="48"/>
  <c r="M58" i="48"/>
  <c r="N54" i="48"/>
  <c r="N108" i="48"/>
  <c r="N102" i="49"/>
  <c r="M99" i="49"/>
  <c r="N95" i="49"/>
  <c r="L92" i="49"/>
  <c r="O91" i="49"/>
  <c r="N88" i="49"/>
  <c r="M85" i="49"/>
  <c r="O81" i="49"/>
  <c r="N78" i="49"/>
  <c r="L75" i="49"/>
  <c r="O74" i="49"/>
  <c r="M71" i="49"/>
  <c r="N67" i="49"/>
  <c r="L64" i="49"/>
  <c r="O63" i="49"/>
  <c r="N60" i="49"/>
  <c r="O56" i="49"/>
  <c r="L53" i="49"/>
  <c r="O110" i="49"/>
  <c r="L107" i="49"/>
  <c r="O106" i="49"/>
  <c r="O68" i="51"/>
  <c r="N64" i="51"/>
  <c r="L13" i="52"/>
  <c r="O107" i="52"/>
  <c r="L108" i="52"/>
  <c r="O53" i="52"/>
  <c r="L54" i="52"/>
  <c r="O57" i="52"/>
  <c r="L58" i="52"/>
  <c r="N61" i="52"/>
  <c r="N65" i="52"/>
  <c r="L69" i="52"/>
  <c r="N72" i="52"/>
  <c r="N76" i="52"/>
  <c r="M80" i="52"/>
  <c r="L84" i="52"/>
  <c r="N87" i="52"/>
  <c r="M91" i="52"/>
  <c r="M95" i="52"/>
  <c r="O98" i="52"/>
  <c r="L99" i="52"/>
  <c r="N102" i="52"/>
  <c r="M108" i="52"/>
  <c r="M54" i="52"/>
  <c r="M58" i="52"/>
  <c r="O61" i="52"/>
  <c r="L62" i="52"/>
  <c r="O65" i="52"/>
  <c r="M69" i="52"/>
  <c r="O72" i="52"/>
  <c r="L73" i="52"/>
  <c r="O76" i="52"/>
  <c r="L77" i="52"/>
  <c r="N80" i="52"/>
  <c r="M84" i="52"/>
  <c r="O87" i="52"/>
  <c r="L88" i="52"/>
  <c r="N91" i="52"/>
  <c r="N95" i="52"/>
  <c r="M99" i="52"/>
  <c r="O102" i="52"/>
  <c r="L103" i="52"/>
  <c r="O18" i="52"/>
  <c r="O36" i="52"/>
  <c r="N108" i="52"/>
  <c r="N54" i="52"/>
  <c r="N58" i="52"/>
  <c r="M62" i="52"/>
  <c r="L66" i="52"/>
  <c r="N69" i="52"/>
  <c r="M73" i="52"/>
  <c r="M77" i="52"/>
  <c r="O80" i="52"/>
  <c r="L81" i="52"/>
  <c r="N84" i="52"/>
  <c r="M88" i="52"/>
  <c r="O91" i="52"/>
  <c r="L92" i="52"/>
  <c r="O95" i="52"/>
  <c r="N99" i="52"/>
  <c r="M103" i="52"/>
  <c r="L105" i="52"/>
  <c r="O108" i="52"/>
  <c r="L109" i="52"/>
  <c r="O54" i="52"/>
  <c r="L55" i="52"/>
  <c r="O58" i="52"/>
  <c r="L59" i="52"/>
  <c r="N62" i="52"/>
  <c r="M66" i="52"/>
  <c r="O69" i="52"/>
  <c r="L70" i="52"/>
  <c r="N73" i="52"/>
  <c r="N77" i="52"/>
  <c r="M81" i="52"/>
  <c r="O84" i="52"/>
  <c r="L85" i="52"/>
  <c r="N88" i="52"/>
  <c r="M92" i="52"/>
  <c r="L96" i="52"/>
  <c r="O99" i="52"/>
  <c r="L100" i="52"/>
  <c r="N103" i="52"/>
  <c r="O15" i="52"/>
  <c r="O33" i="52"/>
  <c r="O51" i="52"/>
  <c r="M105" i="52"/>
  <c r="M109" i="52"/>
  <c r="M55" i="52"/>
  <c r="M59" i="52"/>
  <c r="O62" i="52"/>
  <c r="L63" i="52"/>
  <c r="N66" i="52"/>
  <c r="M70" i="52"/>
  <c r="O73" i="52"/>
  <c r="L74" i="52"/>
  <c r="O77" i="52"/>
  <c r="N81" i="52"/>
  <c r="M85" i="52"/>
  <c r="O88" i="52"/>
  <c r="L89" i="52"/>
  <c r="N92" i="52"/>
  <c r="M96" i="52"/>
  <c r="M100" i="52"/>
  <c r="O103" i="52"/>
  <c r="L104" i="52"/>
  <c r="N105" i="52"/>
  <c r="N109" i="52"/>
  <c r="N55" i="52"/>
  <c r="N59" i="52"/>
  <c r="M63" i="52"/>
  <c r="O66" i="52"/>
  <c r="L67" i="52"/>
  <c r="N70" i="52"/>
  <c r="M74" i="52"/>
  <c r="L78" i="52"/>
  <c r="O81" i="52"/>
  <c r="L82" i="52"/>
  <c r="N85" i="52"/>
  <c r="M89" i="52"/>
  <c r="O92" i="52"/>
  <c r="L93" i="52"/>
  <c r="N96" i="52"/>
  <c r="N100" i="52"/>
  <c r="M104" i="52"/>
  <c r="O12" i="52"/>
  <c r="O30" i="52"/>
  <c r="O48" i="52"/>
  <c r="O105" i="52"/>
  <c r="L106" i="52"/>
  <c r="P106" i="52" s="1"/>
  <c r="V106" i="52" s="1"/>
  <c r="O109" i="52"/>
  <c r="L110" i="52"/>
  <c r="O55" i="52"/>
  <c r="L56" i="52"/>
  <c r="O59" i="52"/>
  <c r="N63" i="52"/>
  <c r="M67" i="52"/>
  <c r="O70" i="52"/>
  <c r="L71" i="52"/>
  <c r="N74" i="52"/>
  <c r="M78" i="52"/>
  <c r="M82" i="52"/>
  <c r="O85" i="52"/>
  <c r="L86" i="52"/>
  <c r="P86" i="52" s="1"/>
  <c r="V86" i="52" s="1"/>
  <c r="N89" i="52"/>
  <c r="M93" i="52"/>
  <c r="O96" i="52"/>
  <c r="L97" i="52"/>
  <c r="O100" i="52"/>
  <c r="L101" i="52"/>
  <c r="N104" i="52"/>
  <c r="M106" i="52"/>
  <c r="M110" i="52"/>
  <c r="Q110" i="52" s="1"/>
  <c r="W110" i="52" s="1"/>
  <c r="M56" i="52"/>
  <c r="L60" i="52"/>
  <c r="O63" i="52"/>
  <c r="L64" i="52"/>
  <c r="N67" i="52"/>
  <c r="M71" i="52"/>
  <c r="O74" i="52"/>
  <c r="L75" i="52"/>
  <c r="N78" i="52"/>
  <c r="N82" i="52"/>
  <c r="M86" i="52"/>
  <c r="O89" i="52"/>
  <c r="N93" i="52"/>
  <c r="M97" i="52"/>
  <c r="M101" i="52"/>
  <c r="O104" i="52"/>
  <c r="O27" i="52"/>
  <c r="O45" i="52"/>
  <c r="M107" i="52"/>
  <c r="M53" i="52"/>
  <c r="M57" i="52"/>
  <c r="O60" i="52"/>
  <c r="Q60" i="52" s="1"/>
  <c r="L61" i="52"/>
  <c r="O64" i="52"/>
  <c r="L65" i="52"/>
  <c r="N68" i="52"/>
  <c r="L72" i="52"/>
  <c r="O75" i="52"/>
  <c r="L76" i="52"/>
  <c r="N79" i="52"/>
  <c r="N83" i="52"/>
  <c r="L87" i="52"/>
  <c r="N90" i="52"/>
  <c r="P90" i="52" s="1"/>
  <c r="N94" i="52"/>
  <c r="M98" i="52"/>
  <c r="L102" i="52"/>
  <c r="N107" i="52"/>
  <c r="N53" i="52"/>
  <c r="P53" i="52" s="1"/>
  <c r="V53" i="52" s="1"/>
  <c r="N57" i="52"/>
  <c r="M61" i="52"/>
  <c r="M65" i="52"/>
  <c r="O68" i="52"/>
  <c r="M72" i="52"/>
  <c r="M76" i="52"/>
  <c r="O79" i="52"/>
  <c r="L80" i="52"/>
  <c r="O83" i="52"/>
  <c r="Q83" i="52" s="1"/>
  <c r="W83" i="52" s="1"/>
  <c r="M87" i="52"/>
  <c r="O90" i="52"/>
  <c r="Q90" i="52" s="1"/>
  <c r="W90" i="52" s="1"/>
  <c r="L91" i="52"/>
  <c r="O94" i="52"/>
  <c r="Q94" i="52" s="1"/>
  <c r="L95" i="52"/>
  <c r="N98" i="52"/>
  <c r="P98" i="52" s="1"/>
  <c r="V98" i="52" s="1"/>
  <c r="M102" i="52"/>
  <c r="O21" i="52"/>
  <c r="O39" i="52"/>
  <c r="N101" i="52"/>
  <c r="N64" i="52"/>
  <c r="N102" i="48"/>
  <c r="M99" i="48"/>
  <c r="N95" i="48"/>
  <c r="N91" i="48"/>
  <c r="M88" i="48"/>
  <c r="N84" i="48"/>
  <c r="L81" i="48"/>
  <c r="M77" i="48"/>
  <c r="M69" i="48"/>
  <c r="O65" i="48"/>
  <c r="L62" i="48"/>
  <c r="O61" i="48"/>
  <c r="L58" i="48"/>
  <c r="O57" i="48"/>
  <c r="M54" i="48"/>
  <c r="M108" i="48"/>
  <c r="L13" i="49"/>
  <c r="M102" i="49"/>
  <c r="L99" i="49"/>
  <c r="O98" i="49"/>
  <c r="M95" i="49"/>
  <c r="N91" i="49"/>
  <c r="M88" i="49"/>
  <c r="L85" i="49"/>
  <c r="N81" i="49"/>
  <c r="M78" i="49"/>
  <c r="N74" i="49"/>
  <c r="L71" i="49"/>
  <c r="O70" i="49"/>
  <c r="M67" i="49"/>
  <c r="N63" i="49"/>
  <c r="M60" i="49"/>
  <c r="N56" i="49"/>
  <c r="N110" i="49"/>
  <c r="N106" i="49"/>
  <c r="M68" i="52"/>
  <c r="M64" i="52"/>
  <c r="L25" i="48"/>
  <c r="M102" i="48"/>
  <c r="L99" i="48"/>
  <c r="M95" i="48"/>
  <c r="M91" i="48"/>
  <c r="L88" i="48"/>
  <c r="O87" i="48"/>
  <c r="M84" i="48"/>
  <c r="O80" i="48"/>
  <c r="L77" i="48"/>
  <c r="O76" i="48"/>
  <c r="L73" i="48"/>
  <c r="O72" i="48"/>
  <c r="L69" i="48"/>
  <c r="N65" i="48"/>
  <c r="N61" i="48"/>
  <c r="N57" i="48"/>
  <c r="L54" i="48"/>
  <c r="O53" i="48"/>
  <c r="L108" i="48"/>
  <c r="O107" i="48"/>
  <c r="L102" i="49"/>
  <c r="O101" i="49"/>
  <c r="N98" i="49"/>
  <c r="L95" i="49"/>
  <c r="M91" i="49"/>
  <c r="L88" i="49"/>
  <c r="O87" i="49"/>
  <c r="O84" i="49"/>
  <c r="M81" i="49"/>
  <c r="L78" i="49"/>
  <c r="O77" i="49"/>
  <c r="M74" i="49"/>
  <c r="N70" i="49"/>
  <c r="L67" i="49"/>
  <c r="M63" i="49"/>
  <c r="L60" i="49"/>
  <c r="O59" i="49"/>
  <c r="M56" i="49"/>
  <c r="M110" i="49"/>
  <c r="M106" i="49"/>
  <c r="L13" i="51"/>
  <c r="M108" i="51"/>
  <c r="M54" i="51"/>
  <c r="M58" i="51"/>
  <c r="M62" i="51"/>
  <c r="O65" i="51"/>
  <c r="L66" i="51"/>
  <c r="N69" i="51"/>
  <c r="N73" i="51"/>
  <c r="N77" i="51"/>
  <c r="N81" i="51"/>
  <c r="N85" i="51"/>
  <c r="N89" i="51"/>
  <c r="N93" i="51"/>
  <c r="N97" i="51"/>
  <c r="M101" i="51"/>
  <c r="N108" i="51"/>
  <c r="N54" i="51"/>
  <c r="N58" i="51"/>
  <c r="N62" i="51"/>
  <c r="M66" i="51"/>
  <c r="O69" i="51"/>
  <c r="L70" i="51"/>
  <c r="O73" i="51"/>
  <c r="L74" i="51"/>
  <c r="O77" i="51"/>
  <c r="L78" i="51"/>
  <c r="O81" i="51"/>
  <c r="L82" i="51"/>
  <c r="L105" i="51"/>
  <c r="O108" i="51"/>
  <c r="L109" i="51"/>
  <c r="O54" i="51"/>
  <c r="L55" i="51"/>
  <c r="O58" i="51"/>
  <c r="L59" i="51"/>
  <c r="O62" i="51"/>
  <c r="N66" i="51"/>
  <c r="M70" i="51"/>
  <c r="M74" i="51"/>
  <c r="M78" i="51"/>
  <c r="M82" i="51"/>
  <c r="M86" i="51"/>
  <c r="M90" i="51"/>
  <c r="M94" i="51"/>
  <c r="M98" i="51"/>
  <c r="O101" i="51"/>
  <c r="L102" i="51"/>
  <c r="M105" i="51"/>
  <c r="M109" i="51"/>
  <c r="M55" i="51"/>
  <c r="M59" i="51"/>
  <c r="L63" i="51"/>
  <c r="O66" i="51"/>
  <c r="L67" i="51"/>
  <c r="N70" i="51"/>
  <c r="N74" i="51"/>
  <c r="N78" i="51"/>
  <c r="N82" i="51"/>
  <c r="N86" i="51"/>
  <c r="N90" i="51"/>
  <c r="P90" i="51" s="1"/>
  <c r="V90" i="51" s="1"/>
  <c r="N94" i="51"/>
  <c r="N98" i="51"/>
  <c r="P98" i="51" s="1"/>
  <c r="R98" i="51" s="1"/>
  <c r="M102" i="51"/>
  <c r="N21" i="51"/>
  <c r="N105" i="51"/>
  <c r="P105" i="51" s="1"/>
  <c r="V105" i="51" s="1"/>
  <c r="N109" i="51"/>
  <c r="N55" i="51"/>
  <c r="N59" i="51"/>
  <c r="M63" i="51"/>
  <c r="M67" i="51"/>
  <c r="O70" i="51"/>
  <c r="L71" i="51"/>
  <c r="O74" i="51"/>
  <c r="L75" i="51"/>
  <c r="O78" i="51"/>
  <c r="L79" i="51"/>
  <c r="O82" i="51"/>
  <c r="Q82" i="51" s="1"/>
  <c r="W82" i="51" s="1"/>
  <c r="L83" i="51"/>
  <c r="O86" i="51"/>
  <c r="L87" i="51"/>
  <c r="O90" i="51"/>
  <c r="L91" i="51"/>
  <c r="O94" i="51"/>
  <c r="L95" i="51"/>
  <c r="O98" i="51"/>
  <c r="N102" i="51"/>
  <c r="O105" i="51"/>
  <c r="L106" i="51"/>
  <c r="O109" i="51"/>
  <c r="L110" i="51"/>
  <c r="O55" i="51"/>
  <c r="L56" i="51"/>
  <c r="O59" i="51"/>
  <c r="L60" i="51"/>
  <c r="N63" i="51"/>
  <c r="N67" i="51"/>
  <c r="M71" i="51"/>
  <c r="M75" i="51"/>
  <c r="M79" i="51"/>
  <c r="M83" i="51"/>
  <c r="M87" i="51"/>
  <c r="M91" i="51"/>
  <c r="M95" i="51"/>
  <c r="L99" i="51"/>
  <c r="O102" i="51"/>
  <c r="M106" i="51"/>
  <c r="M110" i="51"/>
  <c r="M56" i="51"/>
  <c r="M60" i="51"/>
  <c r="O63" i="51"/>
  <c r="L64" i="51"/>
  <c r="O67" i="51"/>
  <c r="L68" i="51"/>
  <c r="N71" i="51"/>
  <c r="N75" i="51"/>
  <c r="N79" i="51"/>
  <c r="N83" i="51"/>
  <c r="N87" i="51"/>
  <c r="N91" i="51"/>
  <c r="N95" i="51"/>
  <c r="P95" i="51" s="1"/>
  <c r="R95" i="51" s="1"/>
  <c r="M99" i="51"/>
  <c r="Q99" i="51" s="1"/>
  <c r="W99" i="51" s="1"/>
  <c r="N106" i="51"/>
  <c r="N110" i="51"/>
  <c r="N56" i="51"/>
  <c r="N60" i="51"/>
  <c r="M64" i="51"/>
  <c r="M68" i="51"/>
  <c r="O71" i="51"/>
  <c r="L72" i="51"/>
  <c r="O75" i="51"/>
  <c r="L76" i="51"/>
  <c r="O79" i="51"/>
  <c r="L80" i="51"/>
  <c r="O83" i="51"/>
  <c r="L84" i="51"/>
  <c r="O87" i="51"/>
  <c r="L88" i="51"/>
  <c r="O91" i="51"/>
  <c r="Q91" i="51" s="1"/>
  <c r="L92" i="51"/>
  <c r="O95" i="51"/>
  <c r="L96" i="51"/>
  <c r="N99" i="51"/>
  <c r="N107" i="51"/>
  <c r="P107" i="51" s="1"/>
  <c r="V107" i="51" s="1"/>
  <c r="N53" i="51"/>
  <c r="P53" i="51" s="1"/>
  <c r="N57" i="51"/>
  <c r="N61" i="51"/>
  <c r="M65" i="51"/>
  <c r="L69" i="51"/>
  <c r="O72" i="51"/>
  <c r="L73" i="51"/>
  <c r="O76" i="51"/>
  <c r="L77" i="51"/>
  <c r="O80" i="51"/>
  <c r="L81" i="51"/>
  <c r="O84" i="51"/>
  <c r="L85" i="51"/>
  <c r="O88" i="51"/>
  <c r="L89" i="51"/>
  <c r="O92" i="51"/>
  <c r="L93" i="51"/>
  <c r="O96" i="51"/>
  <c r="Q96" i="51" s="1"/>
  <c r="L97" i="51"/>
  <c r="N100" i="51"/>
  <c r="P100" i="51" s="1"/>
  <c r="N104" i="51"/>
  <c r="O107" i="51"/>
  <c r="L108" i="51"/>
  <c r="O53" i="51"/>
  <c r="L54" i="51"/>
  <c r="O57" i="51"/>
  <c r="Q57" i="51" s="1"/>
  <c r="L58" i="51"/>
  <c r="O61" i="51"/>
  <c r="L62" i="51"/>
  <c r="N65" i="51"/>
  <c r="M69" i="51"/>
  <c r="M73" i="51"/>
  <c r="M77" i="51"/>
  <c r="M81" i="51"/>
  <c r="M85" i="51"/>
  <c r="M89" i="51"/>
  <c r="M93" i="51"/>
  <c r="M97" i="51"/>
  <c r="O100" i="51"/>
  <c r="Q100" i="51" s="1"/>
  <c r="W100" i="51" s="1"/>
  <c r="L101" i="51"/>
  <c r="O104" i="51"/>
  <c r="N72" i="51"/>
  <c r="O71" i="52"/>
  <c r="L68" i="52"/>
  <c r="O67" i="52"/>
  <c r="L13" i="48"/>
  <c r="L102" i="48"/>
  <c r="O98" i="48"/>
  <c r="L95" i="48"/>
  <c r="O94" i="48"/>
  <c r="L91" i="48"/>
  <c r="O90" i="48"/>
  <c r="N87" i="48"/>
  <c r="L84" i="48"/>
  <c r="N80" i="48"/>
  <c r="N76" i="48"/>
  <c r="N72" i="48"/>
  <c r="O68" i="48"/>
  <c r="M65" i="48"/>
  <c r="M61" i="48"/>
  <c r="M57" i="48"/>
  <c r="N53" i="48"/>
  <c r="N107" i="48"/>
  <c r="N101" i="49"/>
  <c r="M98" i="49"/>
  <c r="O94" i="49"/>
  <c r="L91" i="49"/>
  <c r="O90" i="49"/>
  <c r="N87" i="49"/>
  <c r="N84" i="49"/>
  <c r="L81" i="49"/>
  <c r="O80" i="49"/>
  <c r="N77" i="49"/>
  <c r="L74" i="49"/>
  <c r="M70" i="49"/>
  <c r="O66" i="49"/>
  <c r="L63" i="49"/>
  <c r="O62" i="49"/>
  <c r="N59" i="49"/>
  <c r="L56" i="49"/>
  <c r="O55" i="49"/>
  <c r="L110" i="49"/>
  <c r="O109" i="49"/>
  <c r="L106" i="49"/>
  <c r="O105" i="49"/>
  <c r="N42" i="51"/>
  <c r="N24" i="51"/>
  <c r="M72" i="51"/>
  <c r="N71" i="52"/>
  <c r="N39" i="48"/>
  <c r="N21" i="48"/>
  <c r="N98" i="48"/>
  <c r="N94" i="48"/>
  <c r="N90" i="48"/>
  <c r="M87" i="48"/>
  <c r="O83" i="48"/>
  <c r="M80" i="48"/>
  <c r="M76" i="48"/>
  <c r="M72" i="48"/>
  <c r="Q72" i="48" s="1"/>
  <c r="N68" i="48"/>
  <c r="L65" i="48"/>
  <c r="O64" i="48"/>
  <c r="L61" i="48"/>
  <c r="O60" i="48"/>
  <c r="L57" i="48"/>
  <c r="M53" i="48"/>
  <c r="M107" i="48"/>
  <c r="N42" i="49"/>
  <c r="M101" i="49"/>
  <c r="L98" i="49"/>
  <c r="N94" i="49"/>
  <c r="N90" i="49"/>
  <c r="M87" i="49"/>
  <c r="M84" i="49"/>
  <c r="N80" i="49"/>
  <c r="M77" i="49"/>
  <c r="O73" i="49"/>
  <c r="L70" i="49"/>
  <c r="O69" i="49"/>
  <c r="N66" i="49"/>
  <c r="N62" i="49"/>
  <c r="M59" i="49"/>
  <c r="N55" i="49"/>
  <c r="N109" i="49"/>
  <c r="N105" i="49"/>
  <c r="M104" i="51"/>
  <c r="N76" i="51"/>
  <c r="O24" i="52"/>
  <c r="N75" i="52"/>
  <c r="M12" i="47"/>
  <c r="O101" i="48"/>
  <c r="M98" i="48"/>
  <c r="M94" i="48"/>
  <c r="M90" i="48"/>
  <c r="L87" i="48"/>
  <c r="N83" i="48"/>
  <c r="L80" i="48"/>
  <c r="O79" i="48"/>
  <c r="L76" i="48"/>
  <c r="O75" i="48"/>
  <c r="L72" i="48"/>
  <c r="O71" i="48"/>
  <c r="M68" i="48"/>
  <c r="N64" i="48"/>
  <c r="N60" i="48"/>
  <c r="O56" i="48"/>
  <c r="L53" i="48"/>
  <c r="O110" i="48"/>
  <c r="L107" i="48"/>
  <c r="L101" i="49"/>
  <c r="O100" i="49"/>
  <c r="O97" i="49"/>
  <c r="M94" i="49"/>
  <c r="M90" i="49"/>
  <c r="L87" i="49"/>
  <c r="L84" i="49"/>
  <c r="O83" i="49"/>
  <c r="M80" i="49"/>
  <c r="L77" i="49"/>
  <c r="O76" i="49"/>
  <c r="N73" i="49"/>
  <c r="N69" i="49"/>
  <c r="M66" i="49"/>
  <c r="M62" i="49"/>
  <c r="L59" i="49"/>
  <c r="O58" i="49"/>
  <c r="M55" i="49"/>
  <c r="M109" i="49"/>
  <c r="N45" i="51"/>
  <c r="N27" i="51"/>
  <c r="L104" i="51"/>
  <c r="O103" i="51"/>
  <c r="M76" i="51"/>
  <c r="M79" i="52"/>
  <c r="M75" i="52"/>
  <c r="N101" i="53"/>
  <c r="P101" i="53" s="1"/>
  <c r="N97" i="53"/>
  <c r="P97" i="53" s="1"/>
  <c r="V97" i="53" s="1"/>
  <c r="L94" i="53"/>
  <c r="O93" i="53"/>
  <c r="M90" i="53"/>
  <c r="N86" i="53"/>
  <c r="L83" i="53"/>
  <c r="O82" i="53"/>
  <c r="Q82" i="53" s="1"/>
  <c r="W82" i="53" s="1"/>
  <c r="M79" i="53"/>
  <c r="M75" i="53"/>
  <c r="L72" i="53"/>
  <c r="M68" i="53"/>
  <c r="M64" i="53"/>
  <c r="L61" i="53"/>
  <c r="O60" i="53"/>
  <c r="Q60" i="53" s="1"/>
  <c r="W60" i="53" s="1"/>
  <c r="L57" i="53"/>
  <c r="O56" i="53"/>
  <c r="Q56" i="53" s="1"/>
  <c r="W56" i="53" s="1"/>
  <c r="L53" i="53"/>
  <c r="N107" i="53"/>
  <c r="M102" i="54"/>
  <c r="M98" i="54"/>
  <c r="M94" i="54"/>
  <c r="N90" i="54"/>
  <c r="P90" i="54" s="1"/>
  <c r="L87" i="54"/>
  <c r="O86" i="54"/>
  <c r="M83" i="54"/>
  <c r="N79" i="54"/>
  <c r="L76" i="54"/>
  <c r="O75" i="54"/>
  <c r="M72" i="54"/>
  <c r="N68" i="54"/>
  <c r="L76" i="55"/>
  <c r="O75" i="55"/>
  <c r="M71" i="55"/>
  <c r="N78" i="56"/>
  <c r="N11" i="52"/>
  <c r="N42" i="53"/>
  <c r="N24" i="53"/>
  <c r="M101" i="53"/>
  <c r="M97" i="53"/>
  <c r="N93" i="53"/>
  <c r="P93" i="53" s="1"/>
  <c r="V93" i="53" s="1"/>
  <c r="L90" i="53"/>
  <c r="O89" i="53"/>
  <c r="M86" i="53"/>
  <c r="N82" i="53"/>
  <c r="L79" i="53"/>
  <c r="O78" i="53"/>
  <c r="Q78" i="53" s="1"/>
  <c r="W78" i="53" s="1"/>
  <c r="L75" i="53"/>
  <c r="O71" i="53"/>
  <c r="Q71" i="53" s="1"/>
  <c r="S71" i="53" s="1"/>
  <c r="L68" i="53"/>
  <c r="O67" i="53"/>
  <c r="Q67" i="53" s="1"/>
  <c r="W67" i="53" s="1"/>
  <c r="L64" i="53"/>
  <c r="N60" i="53"/>
  <c r="P60" i="53" s="1"/>
  <c r="R60" i="53" s="1"/>
  <c r="N56" i="53"/>
  <c r="P56" i="53" s="1"/>
  <c r="O110" i="53"/>
  <c r="Q110" i="53" s="1"/>
  <c r="W110" i="53" s="1"/>
  <c r="M107" i="53"/>
  <c r="Q107" i="53" s="1"/>
  <c r="W107" i="53" s="1"/>
  <c r="N42" i="54"/>
  <c r="N24" i="54"/>
  <c r="O105" i="54"/>
  <c r="L106" i="54"/>
  <c r="O109" i="54"/>
  <c r="L110" i="54"/>
  <c r="O55" i="54"/>
  <c r="L56" i="54"/>
  <c r="M106" i="54"/>
  <c r="M110" i="54"/>
  <c r="M56" i="54"/>
  <c r="M60" i="54"/>
  <c r="N106" i="54"/>
  <c r="N110" i="54"/>
  <c r="N56" i="54"/>
  <c r="N60" i="54"/>
  <c r="O106" i="54"/>
  <c r="L107" i="54"/>
  <c r="O110" i="54"/>
  <c r="L53" i="54"/>
  <c r="O56" i="54"/>
  <c r="L57" i="54"/>
  <c r="O60" i="54"/>
  <c r="M107" i="54"/>
  <c r="M53" i="54"/>
  <c r="M57" i="54"/>
  <c r="L61" i="54"/>
  <c r="N107" i="54"/>
  <c r="N53" i="54"/>
  <c r="N57" i="54"/>
  <c r="M61" i="54"/>
  <c r="O107" i="54"/>
  <c r="L108" i="54"/>
  <c r="O53" i="54"/>
  <c r="L54" i="54"/>
  <c r="O57" i="54"/>
  <c r="L58" i="54"/>
  <c r="M108" i="54"/>
  <c r="M54" i="54"/>
  <c r="M58" i="54"/>
  <c r="N108" i="54"/>
  <c r="N54" i="54"/>
  <c r="N58" i="54"/>
  <c r="M62" i="54"/>
  <c r="L102" i="54"/>
  <c r="O101" i="54"/>
  <c r="L98" i="54"/>
  <c r="O97" i="54"/>
  <c r="L94" i="54"/>
  <c r="O93" i="54"/>
  <c r="Q93" i="54" s="1"/>
  <c r="M90" i="54"/>
  <c r="N86" i="54"/>
  <c r="P86" i="54" s="1"/>
  <c r="V86" i="54" s="1"/>
  <c r="L83" i="54"/>
  <c r="O82" i="54"/>
  <c r="Q82" i="54" s="1"/>
  <c r="W82" i="54" s="1"/>
  <c r="M79" i="54"/>
  <c r="N75" i="54"/>
  <c r="L72" i="54"/>
  <c r="O71" i="54"/>
  <c r="M68" i="54"/>
  <c r="M64" i="54"/>
  <c r="L80" i="55"/>
  <c r="O79" i="55"/>
  <c r="M75" i="55"/>
  <c r="M106" i="55"/>
  <c r="N105" i="55"/>
  <c r="M82" i="56"/>
  <c r="N81" i="56"/>
  <c r="M76" i="57"/>
  <c r="N75" i="57"/>
  <c r="M104" i="53"/>
  <c r="M100" i="53"/>
  <c r="Q100" i="53" s="1"/>
  <c r="M96" i="53"/>
  <c r="Q96" i="53" s="1"/>
  <c r="W96" i="53" s="1"/>
  <c r="O92" i="53"/>
  <c r="L89" i="53"/>
  <c r="O88" i="53"/>
  <c r="M85" i="53"/>
  <c r="O81" i="53"/>
  <c r="L78" i="53"/>
  <c r="O77" i="53"/>
  <c r="M74" i="53"/>
  <c r="Q74" i="53" s="1"/>
  <c r="S74" i="53" s="1"/>
  <c r="L71" i="53"/>
  <c r="P71" i="53" s="1"/>
  <c r="V71" i="53" s="1"/>
  <c r="O70" i="53"/>
  <c r="L67" i="53"/>
  <c r="P67" i="53" s="1"/>
  <c r="V67" i="53" s="1"/>
  <c r="O66" i="53"/>
  <c r="M63" i="53"/>
  <c r="N59" i="53"/>
  <c r="N55" i="53"/>
  <c r="L110" i="53"/>
  <c r="P110" i="53" s="1"/>
  <c r="V110" i="53" s="1"/>
  <c r="O109" i="53"/>
  <c r="M106" i="53"/>
  <c r="M104" i="54"/>
  <c r="Q104" i="54" s="1"/>
  <c r="L101" i="54"/>
  <c r="O100" i="54"/>
  <c r="L97" i="54"/>
  <c r="O96" i="54"/>
  <c r="L93" i="54"/>
  <c r="P93" i="54" s="1"/>
  <c r="R93" i="54" s="1"/>
  <c r="O92" i="54"/>
  <c r="M89" i="54"/>
  <c r="Q89" i="54" s="1"/>
  <c r="O85" i="54"/>
  <c r="L82" i="54"/>
  <c r="O81" i="54"/>
  <c r="N78" i="54"/>
  <c r="N74" i="54"/>
  <c r="L71" i="54"/>
  <c r="O70" i="54"/>
  <c r="M67" i="54"/>
  <c r="M63" i="54"/>
  <c r="Q63" i="54" s="1"/>
  <c r="W63" i="54" s="1"/>
  <c r="N91" i="55"/>
  <c r="M87" i="55"/>
  <c r="N100" i="56"/>
  <c r="L96" i="56"/>
  <c r="L93" i="56"/>
  <c r="M89" i="56"/>
  <c r="Q89" i="56" s="1"/>
  <c r="W89" i="56" s="1"/>
  <c r="L108" i="56"/>
  <c r="O107" i="56"/>
  <c r="N87" i="57"/>
  <c r="L84" i="57"/>
  <c r="N106" i="57"/>
  <c r="N30" i="53"/>
  <c r="N12" i="53"/>
  <c r="L104" i="53"/>
  <c r="P104" i="53" s="1"/>
  <c r="V104" i="53" s="1"/>
  <c r="O103" i="53"/>
  <c r="L100" i="53"/>
  <c r="P100" i="53" s="1"/>
  <c r="O99" i="53"/>
  <c r="L96" i="53"/>
  <c r="N92" i="53"/>
  <c r="N88" i="53"/>
  <c r="L85" i="53"/>
  <c r="P85" i="53" s="1"/>
  <c r="O84" i="53"/>
  <c r="N81" i="53"/>
  <c r="N77" i="53"/>
  <c r="L74" i="53"/>
  <c r="P74" i="53" s="1"/>
  <c r="V74" i="53" s="1"/>
  <c r="O73" i="53"/>
  <c r="N70" i="53"/>
  <c r="N66" i="53"/>
  <c r="L63" i="53"/>
  <c r="P63" i="53" s="1"/>
  <c r="V63" i="53" s="1"/>
  <c r="M59" i="53"/>
  <c r="Q59" i="53" s="1"/>
  <c r="M55" i="53"/>
  <c r="Q55" i="53" s="1"/>
  <c r="W55" i="53" s="1"/>
  <c r="N109" i="53"/>
  <c r="L106" i="53"/>
  <c r="O105" i="53"/>
  <c r="N30" i="54"/>
  <c r="N12" i="54"/>
  <c r="L104" i="54"/>
  <c r="P104" i="54" s="1"/>
  <c r="V104" i="54" s="1"/>
  <c r="N100" i="54"/>
  <c r="N96" i="54"/>
  <c r="N92" i="54"/>
  <c r="L89" i="54"/>
  <c r="N85" i="54"/>
  <c r="N81" i="54"/>
  <c r="M78" i="54"/>
  <c r="M74" i="54"/>
  <c r="N70" i="54"/>
  <c r="L67" i="54"/>
  <c r="O66" i="54"/>
  <c r="L63" i="54"/>
  <c r="P63" i="54" s="1"/>
  <c r="V63" i="54" s="1"/>
  <c r="O62" i="54"/>
  <c r="M91" i="55"/>
  <c r="Q91" i="55" s="1"/>
  <c r="M56" i="55"/>
  <c r="N55" i="55"/>
  <c r="N104" i="56"/>
  <c r="L100" i="56"/>
  <c r="O99" i="56"/>
  <c r="N57" i="56"/>
  <c r="L54" i="56"/>
  <c r="O53" i="56"/>
  <c r="M107" i="56"/>
  <c r="N91" i="57"/>
  <c r="L87" i="57"/>
  <c r="N83" i="57"/>
  <c r="N110" i="57"/>
  <c r="L106" i="57"/>
  <c r="N42" i="58"/>
  <c r="N39" i="58"/>
  <c r="N18" i="58"/>
  <c r="N36" i="58"/>
  <c r="N33" i="58"/>
  <c r="N51" i="58"/>
  <c r="N53" i="58"/>
  <c r="O99" i="58"/>
  <c r="L100" i="58"/>
  <c r="M104" i="58"/>
  <c r="N103" i="53"/>
  <c r="N99" i="53"/>
  <c r="O95" i="53"/>
  <c r="M92" i="53"/>
  <c r="M88" i="53"/>
  <c r="N84" i="53"/>
  <c r="M81" i="53"/>
  <c r="M77" i="53"/>
  <c r="N73" i="53"/>
  <c r="M70" i="53"/>
  <c r="M66" i="53"/>
  <c r="O62" i="53"/>
  <c r="L59" i="53"/>
  <c r="O58" i="53"/>
  <c r="L55" i="53"/>
  <c r="O54" i="53"/>
  <c r="M109" i="53"/>
  <c r="N105" i="53"/>
  <c r="O103" i="54"/>
  <c r="M100" i="54"/>
  <c r="M96" i="54"/>
  <c r="M92" i="54"/>
  <c r="O88" i="54"/>
  <c r="M85" i="54"/>
  <c r="M81" i="54"/>
  <c r="L78" i="54"/>
  <c r="O77" i="54"/>
  <c r="L74" i="54"/>
  <c r="O73" i="54"/>
  <c r="M70" i="54"/>
  <c r="N66" i="54"/>
  <c r="N62" i="54"/>
  <c r="L104" i="56"/>
  <c r="O103" i="56"/>
  <c r="L61" i="56"/>
  <c r="O60" i="56"/>
  <c r="L57" i="56"/>
  <c r="M53" i="56"/>
  <c r="N30" i="57"/>
  <c r="N51" i="57"/>
  <c r="M52" i="57"/>
  <c r="N27" i="57"/>
  <c r="N48" i="57"/>
  <c r="M49" i="57"/>
  <c r="N45" i="57"/>
  <c r="M46" i="57"/>
  <c r="N24" i="57"/>
  <c r="N42" i="57"/>
  <c r="M43" i="57"/>
  <c r="N21" i="57"/>
  <c r="N39" i="57"/>
  <c r="M68" i="57"/>
  <c r="O71" i="57"/>
  <c r="L72" i="57"/>
  <c r="O75" i="57"/>
  <c r="L76" i="57"/>
  <c r="O79" i="57"/>
  <c r="L80" i="57"/>
  <c r="O83" i="57"/>
  <c r="M87" i="57"/>
  <c r="M91" i="57"/>
  <c r="M95" i="57"/>
  <c r="L99" i="57"/>
  <c r="O102" i="57"/>
  <c r="L103" i="57"/>
  <c r="N95" i="57"/>
  <c r="L91" i="57"/>
  <c r="O90" i="57"/>
  <c r="N56" i="57"/>
  <c r="L110" i="57"/>
  <c r="O109" i="57"/>
  <c r="M107" i="58"/>
  <c r="L16" i="51"/>
  <c r="N33" i="53"/>
  <c r="N15" i="53"/>
  <c r="M103" i="53"/>
  <c r="M99" i="53"/>
  <c r="N95" i="53"/>
  <c r="L92" i="53"/>
  <c r="O91" i="53"/>
  <c r="L88" i="53"/>
  <c r="O87" i="53"/>
  <c r="M84" i="53"/>
  <c r="L81" i="53"/>
  <c r="O80" i="53"/>
  <c r="L77" i="53"/>
  <c r="O76" i="53"/>
  <c r="M73" i="53"/>
  <c r="L70" i="53"/>
  <c r="O69" i="53"/>
  <c r="L66" i="53"/>
  <c r="O65" i="53"/>
  <c r="N62" i="53"/>
  <c r="N58" i="53"/>
  <c r="N54" i="53"/>
  <c r="L109" i="53"/>
  <c r="M105" i="53"/>
  <c r="N33" i="54"/>
  <c r="N15" i="54"/>
  <c r="N103" i="54"/>
  <c r="L100" i="54"/>
  <c r="O99" i="54"/>
  <c r="L96" i="54"/>
  <c r="O95" i="54"/>
  <c r="L92" i="54"/>
  <c r="O91" i="54"/>
  <c r="N88" i="54"/>
  <c r="L85" i="54"/>
  <c r="O84" i="54"/>
  <c r="L81" i="54"/>
  <c r="O80" i="54"/>
  <c r="N77" i="54"/>
  <c r="N73" i="54"/>
  <c r="L70" i="54"/>
  <c r="M66" i="54"/>
  <c r="L62" i="54"/>
  <c r="O61" i="54"/>
  <c r="M60" i="55"/>
  <c r="N59" i="55"/>
  <c r="O67" i="56"/>
  <c r="L65" i="56"/>
  <c r="O64" i="56"/>
  <c r="M60" i="56"/>
  <c r="L95" i="57"/>
  <c r="O94" i="57"/>
  <c r="N60" i="57"/>
  <c r="L56" i="57"/>
  <c r="O55" i="57"/>
  <c r="L89" i="58"/>
  <c r="O88" i="58"/>
  <c r="M11" i="59"/>
  <c r="L90" i="59"/>
  <c r="N24" i="59"/>
  <c r="O66" i="59"/>
  <c r="L67" i="59"/>
  <c r="O70" i="59"/>
  <c r="L71" i="59"/>
  <c r="N55" i="59"/>
  <c r="N93" i="59"/>
  <c r="O97" i="59"/>
  <c r="L98" i="59"/>
  <c r="L102" i="59"/>
  <c r="O101" i="59"/>
  <c r="L103" i="53"/>
  <c r="O102" i="53"/>
  <c r="L99" i="53"/>
  <c r="O98" i="53"/>
  <c r="M95" i="53"/>
  <c r="N91" i="53"/>
  <c r="N87" i="53"/>
  <c r="L84" i="53"/>
  <c r="N80" i="53"/>
  <c r="N76" i="53"/>
  <c r="L73" i="53"/>
  <c r="N69" i="53"/>
  <c r="N65" i="53"/>
  <c r="M62" i="53"/>
  <c r="M58" i="53"/>
  <c r="M54" i="53"/>
  <c r="O108" i="53"/>
  <c r="L105" i="53"/>
  <c r="M103" i="54"/>
  <c r="N99" i="54"/>
  <c r="N95" i="54"/>
  <c r="N91" i="54"/>
  <c r="M88" i="54"/>
  <c r="N84" i="54"/>
  <c r="N80" i="54"/>
  <c r="M77" i="54"/>
  <c r="M73" i="54"/>
  <c r="O69" i="54"/>
  <c r="L66" i="54"/>
  <c r="O65" i="54"/>
  <c r="N61" i="54"/>
  <c r="L60" i="54"/>
  <c r="O59" i="54"/>
  <c r="M71" i="56"/>
  <c r="N70" i="56"/>
  <c r="M67" i="56"/>
  <c r="M99" i="57"/>
  <c r="O98" i="57"/>
  <c r="N64" i="57"/>
  <c r="L60" i="57"/>
  <c r="O59" i="57"/>
  <c r="L92" i="58"/>
  <c r="O91" i="58"/>
  <c r="N18" i="53"/>
  <c r="N102" i="53"/>
  <c r="N98" i="53"/>
  <c r="L95" i="53"/>
  <c r="O94" i="53"/>
  <c r="M91" i="53"/>
  <c r="M87" i="53"/>
  <c r="O83" i="53"/>
  <c r="M80" i="53"/>
  <c r="M76" i="53"/>
  <c r="O72" i="53"/>
  <c r="M69" i="53"/>
  <c r="M65" i="53"/>
  <c r="L62" i="53"/>
  <c r="O61" i="53"/>
  <c r="L58" i="53"/>
  <c r="O57" i="53"/>
  <c r="L54" i="53"/>
  <c r="O53" i="53"/>
  <c r="N108" i="53"/>
  <c r="N18" i="54"/>
  <c r="L103" i="54"/>
  <c r="M99" i="54"/>
  <c r="M95" i="54"/>
  <c r="M91" i="54"/>
  <c r="L88" i="54"/>
  <c r="O87" i="54"/>
  <c r="M84" i="54"/>
  <c r="M80" i="54"/>
  <c r="L77" i="54"/>
  <c r="O76" i="54"/>
  <c r="L73" i="54"/>
  <c r="N69" i="54"/>
  <c r="N65" i="54"/>
  <c r="N59" i="54"/>
  <c r="N55" i="54"/>
  <c r="N109" i="54"/>
  <c r="N105" i="54"/>
  <c r="M64" i="55"/>
  <c r="N63" i="55"/>
  <c r="N27" i="56"/>
  <c r="N45" i="56"/>
  <c r="N24" i="56"/>
  <c r="N42" i="56"/>
  <c r="N39" i="56"/>
  <c r="N18" i="56"/>
  <c r="N36" i="56"/>
  <c r="N33" i="56"/>
  <c r="N51" i="56"/>
  <c r="N64" i="56"/>
  <c r="N67" i="56"/>
  <c r="O70" i="56"/>
  <c r="L71" i="56"/>
  <c r="O74" i="56"/>
  <c r="L75" i="56"/>
  <c r="O78" i="56"/>
  <c r="O81" i="56"/>
  <c r="L82" i="56"/>
  <c r="N85" i="56"/>
  <c r="N89" i="56"/>
  <c r="M93" i="56"/>
  <c r="M96" i="56"/>
  <c r="M100" i="56"/>
  <c r="M104" i="56"/>
  <c r="N12" i="56"/>
  <c r="N30" i="56"/>
  <c r="N48" i="56"/>
  <c r="N68" i="57"/>
  <c r="L64" i="57"/>
  <c r="O63" i="57"/>
  <c r="O104" i="58"/>
  <c r="M53" i="58"/>
  <c r="N12" i="52"/>
  <c r="M102" i="53"/>
  <c r="M98" i="53"/>
  <c r="N94" i="53"/>
  <c r="L91" i="53"/>
  <c r="O90" i="53"/>
  <c r="L87" i="53"/>
  <c r="L80" i="53"/>
  <c r="O79" i="53"/>
  <c r="L76" i="53"/>
  <c r="O75" i="53"/>
  <c r="N72" i="53"/>
  <c r="L69" i="53"/>
  <c r="O68" i="53"/>
  <c r="L65" i="53"/>
  <c r="O64" i="53"/>
  <c r="N61" i="53"/>
  <c r="N57" i="53"/>
  <c r="N53" i="53"/>
  <c r="M108" i="53"/>
  <c r="O102" i="54"/>
  <c r="L99" i="54"/>
  <c r="O98" i="54"/>
  <c r="L95" i="54"/>
  <c r="O94" i="54"/>
  <c r="L91" i="54"/>
  <c r="N87" i="54"/>
  <c r="L84" i="54"/>
  <c r="O83" i="54"/>
  <c r="L80" i="54"/>
  <c r="P80" i="54" s="1"/>
  <c r="V80" i="54" s="1"/>
  <c r="N76" i="54"/>
  <c r="O72" i="54"/>
  <c r="M69" i="54"/>
  <c r="M65" i="54"/>
  <c r="M59" i="54"/>
  <c r="M55" i="54"/>
  <c r="M109" i="54"/>
  <c r="M105" i="54"/>
  <c r="L68" i="55"/>
  <c r="M75" i="56"/>
  <c r="N74" i="56"/>
  <c r="L68" i="57"/>
  <c r="O67" i="57"/>
  <c r="L12" i="52"/>
  <c r="L13" i="53"/>
  <c r="L102" i="53"/>
  <c r="O101" i="53"/>
  <c r="Q101" i="53" s="1"/>
  <c r="W101" i="53" s="1"/>
  <c r="L98" i="53"/>
  <c r="O97" i="53"/>
  <c r="M94" i="53"/>
  <c r="N90" i="53"/>
  <c r="O86" i="53"/>
  <c r="Q86" i="53" s="1"/>
  <c r="W86" i="53" s="1"/>
  <c r="M83" i="53"/>
  <c r="N79" i="53"/>
  <c r="N75" i="53"/>
  <c r="M72" i="53"/>
  <c r="N68" i="53"/>
  <c r="N64" i="53"/>
  <c r="M61" i="53"/>
  <c r="M57" i="53"/>
  <c r="M53" i="53"/>
  <c r="L108" i="53"/>
  <c r="N21" i="54"/>
  <c r="N102" i="54"/>
  <c r="N98" i="54"/>
  <c r="O90" i="54"/>
  <c r="M87" i="54"/>
  <c r="N83" i="54"/>
  <c r="P83" i="54" s="1"/>
  <c r="O79" i="54"/>
  <c r="M76" i="54"/>
  <c r="N72" i="54"/>
  <c r="L69" i="54"/>
  <c r="O68" i="54"/>
  <c r="L65" i="54"/>
  <c r="O64" i="54"/>
  <c r="L59" i="54"/>
  <c r="O58" i="54"/>
  <c r="L55" i="54"/>
  <c r="O54" i="54"/>
  <c r="L109" i="54"/>
  <c r="O108" i="54"/>
  <c r="L105" i="54"/>
  <c r="O12" i="55"/>
  <c r="L104" i="55"/>
  <c r="L110" i="55"/>
  <c r="O55" i="55"/>
  <c r="L56" i="55"/>
  <c r="O59" i="55"/>
  <c r="L60" i="55"/>
  <c r="O63" i="55"/>
  <c r="L64" i="55"/>
  <c r="N67" i="55"/>
  <c r="N71" i="55"/>
  <c r="N75" i="55"/>
  <c r="N79" i="55"/>
  <c r="N83" i="55"/>
  <c r="N87" i="55"/>
  <c r="L72" i="55"/>
  <c r="O71" i="55"/>
  <c r="M67" i="55"/>
  <c r="M72" i="57"/>
  <c r="N71" i="57"/>
  <c r="O89" i="59"/>
  <c r="M109" i="59"/>
  <c r="O109" i="55"/>
  <c r="L106" i="55"/>
  <c r="O105" i="55"/>
  <c r="N60" i="56"/>
  <c r="M57" i="56"/>
  <c r="N53" i="56"/>
  <c r="N107" i="56"/>
  <c r="M60" i="57"/>
  <c r="M56" i="57"/>
  <c r="M110" i="57"/>
  <c r="M106" i="57"/>
  <c r="M102" i="55"/>
  <c r="Q102" i="55" s="1"/>
  <c r="W102" i="55" s="1"/>
  <c r="N98" i="55"/>
  <c r="N94" i="55"/>
  <c r="L91" i="55"/>
  <c r="O90" i="55"/>
  <c r="L87" i="55"/>
  <c r="O86" i="55"/>
  <c r="L83" i="55"/>
  <c r="O82" i="55"/>
  <c r="L79" i="55"/>
  <c r="O78" i="55"/>
  <c r="L75" i="55"/>
  <c r="O74" i="55"/>
  <c r="L71" i="55"/>
  <c r="O70" i="55"/>
  <c r="L67" i="55"/>
  <c r="M63" i="55"/>
  <c r="M59" i="55"/>
  <c r="M55" i="55"/>
  <c r="M109" i="55"/>
  <c r="M105" i="55"/>
  <c r="N15" i="56"/>
  <c r="N103" i="56"/>
  <c r="N99" i="56"/>
  <c r="O95" i="56"/>
  <c r="O92" i="56"/>
  <c r="L89" i="56"/>
  <c r="O88" i="56"/>
  <c r="L85" i="56"/>
  <c r="O84" i="56"/>
  <c r="M81" i="56"/>
  <c r="M78" i="56"/>
  <c r="M74" i="56"/>
  <c r="M70" i="56"/>
  <c r="L67" i="56"/>
  <c r="L64" i="56"/>
  <c r="O63" i="56"/>
  <c r="L60" i="56"/>
  <c r="O56" i="56"/>
  <c r="L53" i="56"/>
  <c r="O110" i="56"/>
  <c r="L107" i="56"/>
  <c r="O106" i="56"/>
  <c r="L16" i="57"/>
  <c r="M102" i="57"/>
  <c r="N98" i="57"/>
  <c r="N94" i="57"/>
  <c r="N90" i="57"/>
  <c r="O86" i="57"/>
  <c r="M83" i="57"/>
  <c r="M79" i="57"/>
  <c r="M75" i="57"/>
  <c r="M71" i="57"/>
  <c r="N67" i="57"/>
  <c r="N63" i="57"/>
  <c r="N59" i="57"/>
  <c r="N55" i="57"/>
  <c r="N109" i="57"/>
  <c r="N105" i="57"/>
  <c r="N103" i="58"/>
  <c r="M98" i="58"/>
  <c r="Q98" i="58" s="1"/>
  <c r="W98" i="58" s="1"/>
  <c r="N57" i="58"/>
  <c r="O105" i="59"/>
  <c r="L106" i="59"/>
  <c r="O109" i="59"/>
  <c r="L110" i="59"/>
  <c r="O55" i="59"/>
  <c r="Q55" i="59" s="1"/>
  <c r="L56" i="59"/>
  <c r="O59" i="59"/>
  <c r="L60" i="59"/>
  <c r="N63" i="59"/>
  <c r="N67" i="59"/>
  <c r="M71" i="59"/>
  <c r="M75" i="59"/>
  <c r="O78" i="59"/>
  <c r="L79" i="59"/>
  <c r="N82" i="59"/>
  <c r="N86" i="59"/>
  <c r="M90" i="59"/>
  <c r="M94" i="59"/>
  <c r="M98" i="59"/>
  <c r="M102" i="59"/>
  <c r="N21" i="59"/>
  <c r="N39" i="59"/>
  <c r="M106" i="59"/>
  <c r="M110" i="59"/>
  <c r="M56" i="59"/>
  <c r="M60" i="59"/>
  <c r="O63" i="59"/>
  <c r="L64" i="59"/>
  <c r="O67" i="59"/>
  <c r="L68" i="59"/>
  <c r="N71" i="59"/>
  <c r="N75" i="59"/>
  <c r="M79" i="59"/>
  <c r="O82" i="59"/>
  <c r="L83" i="59"/>
  <c r="O86" i="59"/>
  <c r="L87" i="59"/>
  <c r="N90" i="59"/>
  <c r="N94" i="59"/>
  <c r="P94" i="59" s="1"/>
  <c r="R94" i="59" s="1"/>
  <c r="N98" i="59"/>
  <c r="N102" i="59"/>
  <c r="N106" i="59"/>
  <c r="N110" i="59"/>
  <c r="N56" i="59"/>
  <c r="N60" i="59"/>
  <c r="M64" i="59"/>
  <c r="M68" i="59"/>
  <c r="O71" i="59"/>
  <c r="L72" i="59"/>
  <c r="O75" i="59"/>
  <c r="L76" i="59"/>
  <c r="N79" i="59"/>
  <c r="M83" i="59"/>
  <c r="M87" i="59"/>
  <c r="O90" i="59"/>
  <c r="L91" i="59"/>
  <c r="O94" i="59"/>
  <c r="L95" i="59"/>
  <c r="O98" i="59"/>
  <c r="L99" i="59"/>
  <c r="O102" i="59"/>
  <c r="L103" i="59"/>
  <c r="N18" i="59"/>
  <c r="N36" i="59"/>
  <c r="O106" i="59"/>
  <c r="L107" i="59"/>
  <c r="O110" i="59"/>
  <c r="L53" i="59"/>
  <c r="O56" i="59"/>
  <c r="L57" i="59"/>
  <c r="O60" i="59"/>
  <c r="L61" i="59"/>
  <c r="N64" i="59"/>
  <c r="N68" i="59"/>
  <c r="M72" i="59"/>
  <c r="M76" i="59"/>
  <c r="O79" i="59"/>
  <c r="L80" i="59"/>
  <c r="N83" i="59"/>
  <c r="N87" i="59"/>
  <c r="M91" i="59"/>
  <c r="M95" i="59"/>
  <c r="M99" i="59"/>
  <c r="M103" i="59"/>
  <c r="M107" i="59"/>
  <c r="M53" i="59"/>
  <c r="M57" i="59"/>
  <c r="M61" i="59"/>
  <c r="O64" i="59"/>
  <c r="L65" i="59"/>
  <c r="O68" i="59"/>
  <c r="N72" i="59"/>
  <c r="N76" i="59"/>
  <c r="M80" i="59"/>
  <c r="O83" i="59"/>
  <c r="L84" i="59"/>
  <c r="O87" i="59"/>
  <c r="L88" i="59"/>
  <c r="N91" i="59"/>
  <c r="N95" i="59"/>
  <c r="N99" i="59"/>
  <c r="N103" i="59"/>
  <c r="N15" i="59"/>
  <c r="N33" i="59"/>
  <c r="N51" i="59"/>
  <c r="N107" i="59"/>
  <c r="N53" i="59"/>
  <c r="N57" i="59"/>
  <c r="N61" i="59"/>
  <c r="M65" i="59"/>
  <c r="L69" i="59"/>
  <c r="O72" i="59"/>
  <c r="L73" i="59"/>
  <c r="O76" i="59"/>
  <c r="L77" i="59"/>
  <c r="N80" i="59"/>
  <c r="M84" i="59"/>
  <c r="M88" i="59"/>
  <c r="O91" i="59"/>
  <c r="L92" i="59"/>
  <c r="O95" i="59"/>
  <c r="L96" i="59"/>
  <c r="O99" i="59"/>
  <c r="L100" i="59"/>
  <c r="O103" i="59"/>
  <c r="L104" i="59"/>
  <c r="O107" i="59"/>
  <c r="L108" i="59"/>
  <c r="O53" i="59"/>
  <c r="L54" i="59"/>
  <c r="O57" i="59"/>
  <c r="L58" i="59"/>
  <c r="O61" i="59"/>
  <c r="L62" i="59"/>
  <c r="N65" i="59"/>
  <c r="M69" i="59"/>
  <c r="M73" i="59"/>
  <c r="M77" i="59"/>
  <c r="O80" i="59"/>
  <c r="N84" i="59"/>
  <c r="N88" i="59"/>
  <c r="M92" i="59"/>
  <c r="M96" i="59"/>
  <c r="M100" i="59"/>
  <c r="M104" i="59"/>
  <c r="N12" i="59"/>
  <c r="N30" i="59"/>
  <c r="N48" i="59"/>
  <c r="M108" i="59"/>
  <c r="M54" i="59"/>
  <c r="M58" i="59"/>
  <c r="M62" i="59"/>
  <c r="O65" i="59"/>
  <c r="L66" i="59"/>
  <c r="N69" i="59"/>
  <c r="N73" i="59"/>
  <c r="N77" i="59"/>
  <c r="L81" i="59"/>
  <c r="O84" i="59"/>
  <c r="L85" i="59"/>
  <c r="O88" i="59"/>
  <c r="L89" i="59"/>
  <c r="N92" i="59"/>
  <c r="N96" i="59"/>
  <c r="N100" i="59"/>
  <c r="N104" i="59"/>
  <c r="N108" i="59"/>
  <c r="N54" i="59"/>
  <c r="N58" i="59"/>
  <c r="N62" i="59"/>
  <c r="P62" i="59" s="1"/>
  <c r="M66" i="59"/>
  <c r="O69" i="59"/>
  <c r="Q69" i="59" s="1"/>
  <c r="W69" i="59" s="1"/>
  <c r="L70" i="59"/>
  <c r="O73" i="59"/>
  <c r="L74" i="59"/>
  <c r="O77" i="59"/>
  <c r="M81" i="59"/>
  <c r="M85" i="59"/>
  <c r="M89" i="59"/>
  <c r="O92" i="59"/>
  <c r="L93" i="59"/>
  <c r="O96" i="59"/>
  <c r="L97" i="59"/>
  <c r="P97" i="59" s="1"/>
  <c r="R97" i="59" s="1"/>
  <c r="O100" i="59"/>
  <c r="L101" i="59"/>
  <c r="O104" i="59"/>
  <c r="N27" i="59"/>
  <c r="N45" i="59"/>
  <c r="L105" i="59"/>
  <c r="O108" i="59"/>
  <c r="L109" i="59"/>
  <c r="O54" i="59"/>
  <c r="L55" i="59"/>
  <c r="O58" i="59"/>
  <c r="L59" i="59"/>
  <c r="O62" i="59"/>
  <c r="N66" i="59"/>
  <c r="M70" i="59"/>
  <c r="M74" i="59"/>
  <c r="L78" i="59"/>
  <c r="N81" i="59"/>
  <c r="N85" i="59"/>
  <c r="N89" i="59"/>
  <c r="M93" i="59"/>
  <c r="M97" i="59"/>
  <c r="M101" i="59"/>
  <c r="N101" i="59"/>
  <c r="N59" i="59"/>
  <c r="M54" i="60"/>
  <c r="N109" i="60"/>
  <c r="N79" i="61"/>
  <c r="L13" i="55"/>
  <c r="L102" i="55"/>
  <c r="P102" i="55" s="1"/>
  <c r="V102" i="55" s="1"/>
  <c r="O101" i="55"/>
  <c r="M98" i="55"/>
  <c r="Q98" i="55" s="1"/>
  <c r="W98" i="55" s="1"/>
  <c r="M94" i="55"/>
  <c r="Q94" i="55" s="1"/>
  <c r="S94" i="55" s="1"/>
  <c r="N90" i="55"/>
  <c r="N86" i="55"/>
  <c r="N82" i="55"/>
  <c r="N78" i="55"/>
  <c r="N74" i="55"/>
  <c r="N70" i="55"/>
  <c r="O66" i="55"/>
  <c r="L63" i="55"/>
  <c r="O62" i="55"/>
  <c r="L59" i="55"/>
  <c r="O58" i="55"/>
  <c r="L55" i="55"/>
  <c r="O54" i="55"/>
  <c r="L109" i="55"/>
  <c r="P109" i="55" s="1"/>
  <c r="V109" i="55" s="1"/>
  <c r="O108" i="55"/>
  <c r="L105" i="55"/>
  <c r="M103" i="56"/>
  <c r="M99" i="56"/>
  <c r="N95" i="56"/>
  <c r="N92" i="56"/>
  <c r="N88" i="56"/>
  <c r="N84" i="56"/>
  <c r="L81" i="56"/>
  <c r="L78" i="56"/>
  <c r="O77" i="56"/>
  <c r="L74" i="56"/>
  <c r="O73" i="56"/>
  <c r="L70" i="56"/>
  <c r="N63" i="56"/>
  <c r="O59" i="56"/>
  <c r="N56" i="56"/>
  <c r="N110" i="56"/>
  <c r="N106" i="56"/>
  <c r="L13" i="57"/>
  <c r="L102" i="57"/>
  <c r="M98" i="57"/>
  <c r="M94" i="57"/>
  <c r="M90" i="57"/>
  <c r="N86" i="57"/>
  <c r="L83" i="57"/>
  <c r="O82" i="57"/>
  <c r="L79" i="57"/>
  <c r="O78" i="57"/>
  <c r="L75" i="57"/>
  <c r="O74" i="57"/>
  <c r="L71" i="57"/>
  <c r="O70" i="57"/>
  <c r="M67" i="57"/>
  <c r="M63" i="57"/>
  <c r="M59" i="57"/>
  <c r="M55" i="57"/>
  <c r="M109" i="57"/>
  <c r="M105" i="57"/>
  <c r="N15" i="58"/>
  <c r="M103" i="58"/>
  <c r="Q103" i="58" s="1"/>
  <c r="W103" i="58" s="1"/>
  <c r="L98" i="58"/>
  <c r="O97" i="58"/>
  <c r="M61" i="58"/>
  <c r="M57" i="58"/>
  <c r="M63" i="59"/>
  <c r="M59" i="59"/>
  <c r="M58" i="60"/>
  <c r="L54" i="60"/>
  <c r="O53" i="60"/>
  <c r="M109" i="60"/>
  <c r="M83" i="61"/>
  <c r="M79" i="61"/>
  <c r="N101" i="55"/>
  <c r="L98" i="55"/>
  <c r="O97" i="55"/>
  <c r="L94" i="55"/>
  <c r="M90" i="55"/>
  <c r="M86" i="55"/>
  <c r="M82" i="55"/>
  <c r="M78" i="55"/>
  <c r="M74" i="55"/>
  <c r="M70" i="55"/>
  <c r="N66" i="55"/>
  <c r="N62" i="55"/>
  <c r="N58" i="55"/>
  <c r="N54" i="55"/>
  <c r="N108" i="55"/>
  <c r="L103" i="56"/>
  <c r="O102" i="56"/>
  <c r="L99" i="56"/>
  <c r="O98" i="56"/>
  <c r="M95" i="56"/>
  <c r="M92" i="56"/>
  <c r="M88" i="56"/>
  <c r="M84" i="56"/>
  <c r="O80" i="56"/>
  <c r="N77" i="56"/>
  <c r="N73" i="56"/>
  <c r="M63" i="56"/>
  <c r="N59" i="56"/>
  <c r="M56" i="56"/>
  <c r="M110" i="56"/>
  <c r="M106" i="56"/>
  <c r="O11" i="57"/>
  <c r="N101" i="57"/>
  <c r="L98" i="57"/>
  <c r="O97" i="57"/>
  <c r="L94" i="57"/>
  <c r="O93" i="57"/>
  <c r="L90" i="57"/>
  <c r="O89" i="57"/>
  <c r="M86" i="57"/>
  <c r="N82" i="57"/>
  <c r="N78" i="57"/>
  <c r="N74" i="57"/>
  <c r="N70" i="57"/>
  <c r="L67" i="57"/>
  <c r="O66" i="57"/>
  <c r="L63" i="57"/>
  <c r="O62" i="57"/>
  <c r="L59" i="57"/>
  <c r="O58" i="57"/>
  <c r="L55" i="57"/>
  <c r="O54" i="57"/>
  <c r="L109" i="57"/>
  <c r="O108" i="57"/>
  <c r="L105" i="57"/>
  <c r="L103" i="58"/>
  <c r="O102" i="58"/>
  <c r="M97" i="58"/>
  <c r="M65" i="58"/>
  <c r="L61" i="58"/>
  <c r="M67" i="59"/>
  <c r="L63" i="59"/>
  <c r="M65" i="60"/>
  <c r="L62" i="60"/>
  <c r="O61" i="60"/>
  <c r="L58" i="60"/>
  <c r="O57" i="60"/>
  <c r="L87" i="61"/>
  <c r="O86" i="61"/>
  <c r="L83" i="61"/>
  <c r="O82" i="61"/>
  <c r="O104" i="55"/>
  <c r="M101" i="55"/>
  <c r="N97" i="55"/>
  <c r="O93" i="55"/>
  <c r="L90" i="55"/>
  <c r="O89" i="55"/>
  <c r="L86" i="55"/>
  <c r="O85" i="55"/>
  <c r="L82" i="55"/>
  <c r="O81" i="55"/>
  <c r="L78" i="55"/>
  <c r="O77" i="55"/>
  <c r="L74" i="55"/>
  <c r="O73" i="55"/>
  <c r="L70" i="55"/>
  <c r="O69" i="55"/>
  <c r="M66" i="55"/>
  <c r="M62" i="55"/>
  <c r="M58" i="55"/>
  <c r="M54" i="55"/>
  <c r="M108" i="55"/>
  <c r="N102" i="56"/>
  <c r="N98" i="56"/>
  <c r="L95" i="56"/>
  <c r="O94" i="56"/>
  <c r="L92" i="56"/>
  <c r="O91" i="56"/>
  <c r="L88" i="56"/>
  <c r="O87" i="56"/>
  <c r="L84" i="56"/>
  <c r="N80" i="56"/>
  <c r="M77" i="56"/>
  <c r="M73" i="56"/>
  <c r="O69" i="56"/>
  <c r="O66" i="56"/>
  <c r="L63" i="56"/>
  <c r="O62" i="56"/>
  <c r="M59" i="56"/>
  <c r="L56" i="56"/>
  <c r="O55" i="56"/>
  <c r="L110" i="56"/>
  <c r="O109" i="56"/>
  <c r="L106" i="56"/>
  <c r="O105" i="56"/>
  <c r="M101" i="57"/>
  <c r="Q101" i="57" s="1"/>
  <c r="W101" i="57" s="1"/>
  <c r="N97" i="57"/>
  <c r="N93" i="57"/>
  <c r="N89" i="57"/>
  <c r="L86" i="57"/>
  <c r="O85" i="57"/>
  <c r="M82" i="57"/>
  <c r="M78" i="57"/>
  <c r="M74" i="57"/>
  <c r="M70" i="57"/>
  <c r="N66" i="57"/>
  <c r="N62" i="57"/>
  <c r="N58" i="57"/>
  <c r="N54" i="57"/>
  <c r="N108" i="57"/>
  <c r="N102" i="58"/>
  <c r="L97" i="58"/>
  <c r="O96" i="58"/>
  <c r="M69" i="58"/>
  <c r="L65" i="58"/>
  <c r="O64" i="58"/>
  <c r="N61" i="60"/>
  <c r="N86" i="61"/>
  <c r="L107" i="61"/>
  <c r="O106" i="61"/>
  <c r="N104" i="55"/>
  <c r="L101" i="55"/>
  <c r="O100" i="55"/>
  <c r="M97" i="55"/>
  <c r="N93" i="55"/>
  <c r="N89" i="55"/>
  <c r="N85" i="55"/>
  <c r="N81" i="55"/>
  <c r="N77" i="55"/>
  <c r="N73" i="55"/>
  <c r="N69" i="55"/>
  <c r="L66" i="55"/>
  <c r="O65" i="55"/>
  <c r="L62" i="55"/>
  <c r="O61" i="55"/>
  <c r="L58" i="55"/>
  <c r="O57" i="55"/>
  <c r="L54" i="55"/>
  <c r="O53" i="55"/>
  <c r="L108" i="55"/>
  <c r="O107" i="55"/>
  <c r="N21" i="56"/>
  <c r="L13" i="56"/>
  <c r="M102" i="56"/>
  <c r="M98" i="56"/>
  <c r="N94" i="56"/>
  <c r="N91" i="56"/>
  <c r="N87" i="56"/>
  <c r="O83" i="56"/>
  <c r="M80" i="56"/>
  <c r="L77" i="56"/>
  <c r="O76" i="56"/>
  <c r="L73" i="56"/>
  <c r="O72" i="56"/>
  <c r="N69" i="56"/>
  <c r="N66" i="56"/>
  <c r="N62" i="56"/>
  <c r="L59" i="56"/>
  <c r="O58" i="56"/>
  <c r="N55" i="56"/>
  <c r="N109" i="56"/>
  <c r="N105" i="56"/>
  <c r="O104" i="57"/>
  <c r="L101" i="57"/>
  <c r="O100" i="57"/>
  <c r="M97" i="57"/>
  <c r="M93" i="57"/>
  <c r="M89" i="57"/>
  <c r="N85" i="57"/>
  <c r="L82" i="57"/>
  <c r="O81" i="57"/>
  <c r="L78" i="57"/>
  <c r="O77" i="57"/>
  <c r="L74" i="57"/>
  <c r="O73" i="57"/>
  <c r="L70" i="57"/>
  <c r="O69" i="57"/>
  <c r="M66" i="57"/>
  <c r="M62" i="57"/>
  <c r="M58" i="57"/>
  <c r="M54" i="57"/>
  <c r="M108" i="57"/>
  <c r="L19" i="58"/>
  <c r="M102" i="58"/>
  <c r="L96" i="58"/>
  <c r="O95" i="58"/>
  <c r="M73" i="58"/>
  <c r="L69" i="58"/>
  <c r="O68" i="58"/>
  <c r="L75" i="59"/>
  <c r="O74" i="59"/>
  <c r="N70" i="59"/>
  <c r="N71" i="60"/>
  <c r="M94" i="61"/>
  <c r="M90" i="61"/>
  <c r="L53" i="61"/>
  <c r="O110" i="61"/>
  <c r="N106" i="61"/>
  <c r="M104" i="55"/>
  <c r="N100" i="55"/>
  <c r="L97" i="55"/>
  <c r="O96" i="55"/>
  <c r="M93" i="55"/>
  <c r="M89" i="55"/>
  <c r="M85" i="55"/>
  <c r="M81" i="55"/>
  <c r="M77" i="55"/>
  <c r="M73" i="55"/>
  <c r="M69" i="55"/>
  <c r="N65" i="55"/>
  <c r="N61" i="55"/>
  <c r="N57" i="55"/>
  <c r="N53" i="55"/>
  <c r="N107" i="55"/>
  <c r="L102" i="56"/>
  <c r="O101" i="56"/>
  <c r="L98" i="56"/>
  <c r="O97" i="56"/>
  <c r="M94" i="56"/>
  <c r="M91" i="56"/>
  <c r="M87" i="56"/>
  <c r="N83" i="56"/>
  <c r="L80" i="56"/>
  <c r="O79" i="56"/>
  <c r="N76" i="56"/>
  <c r="N72" i="56"/>
  <c r="M69" i="56"/>
  <c r="M66" i="56"/>
  <c r="M62" i="56"/>
  <c r="N58" i="56"/>
  <c r="M55" i="56"/>
  <c r="M109" i="56"/>
  <c r="M105" i="56"/>
  <c r="N104" i="57"/>
  <c r="N100" i="57"/>
  <c r="L97" i="57"/>
  <c r="O96" i="57"/>
  <c r="L93" i="57"/>
  <c r="O92" i="57"/>
  <c r="L89" i="57"/>
  <c r="O88" i="57"/>
  <c r="M85" i="57"/>
  <c r="N81" i="57"/>
  <c r="N77" i="57"/>
  <c r="N73" i="57"/>
  <c r="N69" i="57"/>
  <c r="L66" i="57"/>
  <c r="O65" i="57"/>
  <c r="L62" i="57"/>
  <c r="O61" i="57"/>
  <c r="L58" i="57"/>
  <c r="O57" i="57"/>
  <c r="L54" i="57"/>
  <c r="O53" i="57"/>
  <c r="L108" i="57"/>
  <c r="O107" i="57"/>
  <c r="L13" i="58"/>
  <c r="L102" i="58"/>
  <c r="O101" i="58"/>
  <c r="L95" i="58"/>
  <c r="O94" i="58"/>
  <c r="M77" i="58"/>
  <c r="L73" i="58"/>
  <c r="O72" i="58"/>
  <c r="N78" i="59"/>
  <c r="N74" i="59"/>
  <c r="N30" i="60"/>
  <c r="M31" i="60"/>
  <c r="N27" i="60"/>
  <c r="M28" i="60"/>
  <c r="N24" i="60"/>
  <c r="M25" i="60"/>
  <c r="N21" i="60"/>
  <c r="M22" i="60"/>
  <c r="N18" i="60"/>
  <c r="N15" i="60"/>
  <c r="N45" i="60"/>
  <c r="M46" i="60"/>
  <c r="M47" i="60"/>
  <c r="M48" i="60"/>
  <c r="N42" i="60"/>
  <c r="M43" i="60"/>
  <c r="N48" i="60"/>
  <c r="M49" i="60"/>
  <c r="M50" i="60"/>
  <c r="M51" i="60"/>
  <c r="N12" i="60"/>
  <c r="N39" i="60"/>
  <c r="M40" i="60"/>
  <c r="N51" i="60"/>
  <c r="M52" i="60"/>
  <c r="L75" i="60"/>
  <c r="O74" i="60"/>
  <c r="M71" i="60"/>
  <c r="M98" i="61"/>
  <c r="L94" i="61"/>
  <c r="L57" i="61"/>
  <c r="O56" i="61"/>
  <c r="N110" i="61"/>
  <c r="O103" i="55"/>
  <c r="M100" i="55"/>
  <c r="N96" i="55"/>
  <c r="L93" i="55"/>
  <c r="O92" i="55"/>
  <c r="L89" i="55"/>
  <c r="O88" i="55"/>
  <c r="L85" i="55"/>
  <c r="O84" i="55"/>
  <c r="L81" i="55"/>
  <c r="O80" i="55"/>
  <c r="L77" i="55"/>
  <c r="O76" i="55"/>
  <c r="L73" i="55"/>
  <c r="O72" i="55"/>
  <c r="L69" i="55"/>
  <c r="O68" i="55"/>
  <c r="M65" i="55"/>
  <c r="M61" i="55"/>
  <c r="M57" i="55"/>
  <c r="M53" i="55"/>
  <c r="M107" i="55"/>
  <c r="N101" i="56"/>
  <c r="N97" i="56"/>
  <c r="L94" i="56"/>
  <c r="L91" i="56"/>
  <c r="O90" i="56"/>
  <c r="L87" i="56"/>
  <c r="O86" i="56"/>
  <c r="M83" i="56"/>
  <c r="N79" i="56"/>
  <c r="M76" i="56"/>
  <c r="M72" i="56"/>
  <c r="L69" i="56"/>
  <c r="O68" i="56"/>
  <c r="L66" i="56"/>
  <c r="O65" i="56"/>
  <c r="L62" i="56"/>
  <c r="O61" i="56"/>
  <c r="M58" i="56"/>
  <c r="L55" i="56"/>
  <c r="O54" i="56"/>
  <c r="L109" i="56"/>
  <c r="O108" i="56"/>
  <c r="L105" i="56"/>
  <c r="M104" i="57"/>
  <c r="M100" i="57"/>
  <c r="N96" i="57"/>
  <c r="N92" i="57"/>
  <c r="N88" i="57"/>
  <c r="L85" i="57"/>
  <c r="O84" i="57"/>
  <c r="M81" i="57"/>
  <c r="M77" i="57"/>
  <c r="M73" i="57"/>
  <c r="M69" i="57"/>
  <c r="N65" i="57"/>
  <c r="N61" i="57"/>
  <c r="N57" i="57"/>
  <c r="N53" i="57"/>
  <c r="N107" i="57"/>
  <c r="N11" i="58"/>
  <c r="N101" i="58"/>
  <c r="L94" i="58"/>
  <c r="O93" i="58"/>
  <c r="M81" i="58"/>
  <c r="L77" i="58"/>
  <c r="M82" i="59"/>
  <c r="M78" i="59"/>
  <c r="N105" i="59"/>
  <c r="N78" i="60"/>
  <c r="N74" i="60"/>
  <c r="L102" i="61"/>
  <c r="L98" i="61"/>
  <c r="O97" i="61"/>
  <c r="L61" i="61"/>
  <c r="O60" i="61"/>
  <c r="N103" i="55"/>
  <c r="L100" i="55"/>
  <c r="M96" i="55"/>
  <c r="N92" i="55"/>
  <c r="P92" i="55" s="1"/>
  <c r="V92" i="55" s="1"/>
  <c r="N88" i="55"/>
  <c r="N84" i="55"/>
  <c r="P84" i="55" s="1"/>
  <c r="V84" i="55" s="1"/>
  <c r="N80" i="55"/>
  <c r="N76" i="55"/>
  <c r="N72" i="55"/>
  <c r="N68" i="55"/>
  <c r="L65" i="55"/>
  <c r="O64" i="55"/>
  <c r="Q64" i="55" s="1"/>
  <c r="S64" i="55" s="1"/>
  <c r="L61" i="55"/>
  <c r="O60" i="55"/>
  <c r="L57" i="55"/>
  <c r="O56" i="55"/>
  <c r="L53" i="55"/>
  <c r="O110" i="55"/>
  <c r="L107" i="55"/>
  <c r="O106" i="55"/>
  <c r="M101" i="56"/>
  <c r="M97" i="56"/>
  <c r="N90" i="56"/>
  <c r="P90" i="56" s="1"/>
  <c r="V90" i="56" s="1"/>
  <c r="N86" i="56"/>
  <c r="L83" i="56"/>
  <c r="O82" i="56"/>
  <c r="M79" i="56"/>
  <c r="L76" i="56"/>
  <c r="O75" i="56"/>
  <c r="L72" i="56"/>
  <c r="O71" i="56"/>
  <c r="N68" i="56"/>
  <c r="N65" i="56"/>
  <c r="N61" i="56"/>
  <c r="L58" i="56"/>
  <c r="N54" i="56"/>
  <c r="N108" i="56"/>
  <c r="N12" i="57"/>
  <c r="L104" i="57"/>
  <c r="O103" i="57"/>
  <c r="L100" i="57"/>
  <c r="O99" i="57"/>
  <c r="M96" i="57"/>
  <c r="M92" i="57"/>
  <c r="M88" i="57"/>
  <c r="N84" i="57"/>
  <c r="L81" i="57"/>
  <c r="O80" i="57"/>
  <c r="Q80" i="57" s="1"/>
  <c r="W80" i="57" s="1"/>
  <c r="L77" i="57"/>
  <c r="O76" i="57"/>
  <c r="L73" i="57"/>
  <c r="O72" i="57"/>
  <c r="L69" i="57"/>
  <c r="M65" i="57"/>
  <c r="M61" i="57"/>
  <c r="M57" i="57"/>
  <c r="M53" i="57"/>
  <c r="M107" i="57"/>
  <c r="N24" i="58"/>
  <c r="O107" i="58"/>
  <c r="L108" i="58"/>
  <c r="O53" i="58"/>
  <c r="L54" i="58"/>
  <c r="O57" i="58"/>
  <c r="Q57" i="58" s="1"/>
  <c r="W57" i="58" s="1"/>
  <c r="L58" i="58"/>
  <c r="N61" i="58"/>
  <c r="N65" i="58"/>
  <c r="N69" i="58"/>
  <c r="N73" i="58"/>
  <c r="N77" i="58"/>
  <c r="N81" i="58"/>
  <c r="N85" i="58"/>
  <c r="N89" i="58"/>
  <c r="N93" i="58"/>
  <c r="N97" i="58"/>
  <c r="M108" i="58"/>
  <c r="M54" i="58"/>
  <c r="M58" i="58"/>
  <c r="O61" i="58"/>
  <c r="L62" i="58"/>
  <c r="O65" i="58"/>
  <c r="L66" i="58"/>
  <c r="O69" i="58"/>
  <c r="L70" i="58"/>
  <c r="O73" i="58"/>
  <c r="L74" i="58"/>
  <c r="O77" i="58"/>
  <c r="L78" i="58"/>
  <c r="O81" i="58"/>
  <c r="L82" i="58"/>
  <c r="O85" i="58"/>
  <c r="L86" i="58"/>
  <c r="O89" i="58"/>
  <c r="L90" i="58"/>
  <c r="N108" i="58"/>
  <c r="N54" i="58"/>
  <c r="N58" i="58"/>
  <c r="M62" i="58"/>
  <c r="M66" i="58"/>
  <c r="M70" i="58"/>
  <c r="M74" i="58"/>
  <c r="M78" i="58"/>
  <c r="M82" i="58"/>
  <c r="M86" i="58"/>
  <c r="M90" i="58"/>
  <c r="M94" i="58"/>
  <c r="L105" i="58"/>
  <c r="O108" i="58"/>
  <c r="L109" i="58"/>
  <c r="O54" i="58"/>
  <c r="L55" i="58"/>
  <c r="O58" i="58"/>
  <c r="L59" i="58"/>
  <c r="N62" i="58"/>
  <c r="N66" i="58"/>
  <c r="N70" i="58"/>
  <c r="N74" i="58"/>
  <c r="N78" i="58"/>
  <c r="N82" i="58"/>
  <c r="N86" i="58"/>
  <c r="N90" i="58"/>
  <c r="N94" i="58"/>
  <c r="N98" i="58"/>
  <c r="M105" i="58"/>
  <c r="M109" i="58"/>
  <c r="M55" i="58"/>
  <c r="M59" i="58"/>
  <c r="O62" i="58"/>
  <c r="L63" i="58"/>
  <c r="O66" i="58"/>
  <c r="L67" i="58"/>
  <c r="O70" i="58"/>
  <c r="L71" i="58"/>
  <c r="O74" i="58"/>
  <c r="L75" i="58"/>
  <c r="O78" i="58"/>
  <c r="L79" i="58"/>
  <c r="O82" i="58"/>
  <c r="L83" i="58"/>
  <c r="O86" i="58"/>
  <c r="Q86" i="58" s="1"/>
  <c r="W86" i="58" s="1"/>
  <c r="L87" i="58"/>
  <c r="O90" i="58"/>
  <c r="L91" i="58"/>
  <c r="N105" i="58"/>
  <c r="N109" i="58"/>
  <c r="P109" i="58" s="1"/>
  <c r="V109" i="58" s="1"/>
  <c r="N55" i="58"/>
  <c r="N59" i="58"/>
  <c r="M63" i="58"/>
  <c r="M67" i="58"/>
  <c r="M71" i="58"/>
  <c r="M75" i="58"/>
  <c r="M79" i="58"/>
  <c r="M83" i="58"/>
  <c r="M87" i="58"/>
  <c r="M91" i="58"/>
  <c r="M95" i="58"/>
  <c r="M99" i="58"/>
  <c r="O105" i="58"/>
  <c r="L106" i="58"/>
  <c r="O109" i="58"/>
  <c r="L110" i="58"/>
  <c r="O55" i="58"/>
  <c r="Q55" i="58" s="1"/>
  <c r="W55" i="58" s="1"/>
  <c r="L56" i="58"/>
  <c r="O59" i="58"/>
  <c r="L60" i="58"/>
  <c r="N63" i="58"/>
  <c r="N67" i="58"/>
  <c r="P67" i="58" s="1"/>
  <c r="V67" i="58" s="1"/>
  <c r="N71" i="58"/>
  <c r="N75" i="58"/>
  <c r="N79" i="58"/>
  <c r="N83" i="58"/>
  <c r="N87" i="58"/>
  <c r="N91" i="58"/>
  <c r="N95" i="58"/>
  <c r="N99" i="58"/>
  <c r="M106" i="58"/>
  <c r="M110" i="58"/>
  <c r="M56" i="58"/>
  <c r="M60" i="58"/>
  <c r="O63" i="58"/>
  <c r="L64" i="58"/>
  <c r="O67" i="58"/>
  <c r="L68" i="58"/>
  <c r="O71" i="58"/>
  <c r="L72" i="58"/>
  <c r="O75" i="58"/>
  <c r="L76" i="58"/>
  <c r="O79" i="58"/>
  <c r="Q79" i="58" s="1"/>
  <c r="W79" i="58" s="1"/>
  <c r="L80" i="58"/>
  <c r="O83" i="58"/>
  <c r="L84" i="58"/>
  <c r="O87" i="58"/>
  <c r="L88" i="58"/>
  <c r="N106" i="58"/>
  <c r="N110" i="58"/>
  <c r="N56" i="58"/>
  <c r="N60" i="58"/>
  <c r="M64" i="58"/>
  <c r="M68" i="58"/>
  <c r="M72" i="58"/>
  <c r="M76" i="58"/>
  <c r="M80" i="58"/>
  <c r="M84" i="58"/>
  <c r="M88" i="58"/>
  <c r="M92" i="58"/>
  <c r="M96" i="58"/>
  <c r="M100" i="58"/>
  <c r="O106" i="58"/>
  <c r="L107" i="58"/>
  <c r="O110" i="58"/>
  <c r="L53" i="58"/>
  <c r="O56" i="58"/>
  <c r="L57" i="58"/>
  <c r="O60" i="58"/>
  <c r="N64" i="58"/>
  <c r="N68" i="58"/>
  <c r="N72" i="58"/>
  <c r="N76" i="58"/>
  <c r="N80" i="58"/>
  <c r="N84" i="58"/>
  <c r="N88" i="58"/>
  <c r="N92" i="58"/>
  <c r="N96" i="58"/>
  <c r="M101" i="58"/>
  <c r="M93" i="58"/>
  <c r="M85" i="58"/>
  <c r="L81" i="58"/>
  <c r="O80" i="58"/>
  <c r="M86" i="59"/>
  <c r="L82" i="59"/>
  <c r="O81" i="59"/>
  <c r="M105" i="59"/>
  <c r="M82" i="60"/>
  <c r="M78" i="60"/>
  <c r="M107" i="61"/>
  <c r="M53" i="61"/>
  <c r="M57" i="61"/>
  <c r="M61" i="61"/>
  <c r="O64" i="61"/>
  <c r="L65" i="61"/>
  <c r="N68" i="61"/>
  <c r="P68" i="61" s="1"/>
  <c r="R68" i="61" s="1"/>
  <c r="M72" i="61"/>
  <c r="L76" i="61"/>
  <c r="O79" i="61"/>
  <c r="L80" i="61"/>
  <c r="N83" i="61"/>
  <c r="M87" i="61"/>
  <c r="O90" i="61"/>
  <c r="L91" i="61"/>
  <c r="N94" i="61"/>
  <c r="N98" i="61"/>
  <c r="M102" i="61"/>
  <c r="O21" i="61"/>
  <c r="O42" i="61"/>
  <c r="O43" i="61"/>
  <c r="N107" i="61"/>
  <c r="N53" i="61"/>
  <c r="N57" i="61"/>
  <c r="N61" i="61"/>
  <c r="M65" i="61"/>
  <c r="O68" i="61"/>
  <c r="L69" i="61"/>
  <c r="N72" i="61"/>
  <c r="M76" i="61"/>
  <c r="M80" i="61"/>
  <c r="O83" i="61"/>
  <c r="L84" i="61"/>
  <c r="N87" i="61"/>
  <c r="M91" i="61"/>
  <c r="O94" i="61"/>
  <c r="L95" i="61"/>
  <c r="O98" i="61"/>
  <c r="L99" i="61"/>
  <c r="N102" i="61"/>
  <c r="O39" i="61"/>
  <c r="O40" i="61"/>
  <c r="O107" i="61"/>
  <c r="L108" i="61"/>
  <c r="O53" i="61"/>
  <c r="L54" i="61"/>
  <c r="O57" i="61"/>
  <c r="L58" i="61"/>
  <c r="O61" i="61"/>
  <c r="L62" i="61"/>
  <c r="N65" i="61"/>
  <c r="M69" i="61"/>
  <c r="O72" i="61"/>
  <c r="L73" i="61"/>
  <c r="N76" i="61"/>
  <c r="N80" i="61"/>
  <c r="M84" i="61"/>
  <c r="O87" i="61"/>
  <c r="N91" i="61"/>
  <c r="M95" i="61"/>
  <c r="M99" i="61"/>
  <c r="O102" i="61"/>
  <c r="O18" i="61"/>
  <c r="O36" i="61"/>
  <c r="O37" i="61"/>
  <c r="M108" i="61"/>
  <c r="M54" i="61"/>
  <c r="M58" i="61"/>
  <c r="M62" i="61"/>
  <c r="O65" i="61"/>
  <c r="L66" i="61"/>
  <c r="N69" i="61"/>
  <c r="M73" i="61"/>
  <c r="O76" i="61"/>
  <c r="L77" i="61"/>
  <c r="O80" i="61"/>
  <c r="L81" i="61"/>
  <c r="N84" i="61"/>
  <c r="L88" i="61"/>
  <c r="O91" i="61"/>
  <c r="L92" i="61"/>
  <c r="N95" i="61"/>
  <c r="N99" i="61"/>
  <c r="L103" i="61"/>
  <c r="N108" i="61"/>
  <c r="N54" i="61"/>
  <c r="N58" i="61"/>
  <c r="N62" i="61"/>
  <c r="M66" i="61"/>
  <c r="O69" i="61"/>
  <c r="N73" i="61"/>
  <c r="M77" i="61"/>
  <c r="M81" i="61"/>
  <c r="O84" i="61"/>
  <c r="M88" i="61"/>
  <c r="M92" i="61"/>
  <c r="O95" i="61"/>
  <c r="L96" i="61"/>
  <c r="O99" i="61"/>
  <c r="M103" i="61"/>
  <c r="O15" i="61"/>
  <c r="O33" i="61"/>
  <c r="L105" i="61"/>
  <c r="O108" i="61"/>
  <c r="L109" i="61"/>
  <c r="O54" i="61"/>
  <c r="L55" i="61"/>
  <c r="O58" i="61"/>
  <c r="L59" i="61"/>
  <c r="O62" i="61"/>
  <c r="L63" i="61"/>
  <c r="N66" i="61"/>
  <c r="L70" i="61"/>
  <c r="O73" i="61"/>
  <c r="L74" i="61"/>
  <c r="N77" i="61"/>
  <c r="N81" i="61"/>
  <c r="L85" i="61"/>
  <c r="N88" i="61"/>
  <c r="N92" i="61"/>
  <c r="M96" i="61"/>
  <c r="L100" i="61"/>
  <c r="N103" i="61"/>
  <c r="M105" i="61"/>
  <c r="M109" i="61"/>
  <c r="M55" i="61"/>
  <c r="M59" i="61"/>
  <c r="M63" i="61"/>
  <c r="O66" i="61"/>
  <c r="M70" i="61"/>
  <c r="M74" i="61"/>
  <c r="O77" i="61"/>
  <c r="L78" i="61"/>
  <c r="O81" i="61"/>
  <c r="M85" i="61"/>
  <c r="O88" i="61"/>
  <c r="L89" i="61"/>
  <c r="O92" i="61"/>
  <c r="L93" i="61"/>
  <c r="N96" i="61"/>
  <c r="M100" i="61"/>
  <c r="O103" i="61"/>
  <c r="L104" i="61"/>
  <c r="O12" i="61"/>
  <c r="O30" i="61"/>
  <c r="N105" i="61"/>
  <c r="N109" i="61"/>
  <c r="N55" i="61"/>
  <c r="N59" i="61"/>
  <c r="N63" i="61"/>
  <c r="L67" i="61"/>
  <c r="N70" i="61"/>
  <c r="N74" i="61"/>
  <c r="M78" i="61"/>
  <c r="L82" i="61"/>
  <c r="N85" i="61"/>
  <c r="M89" i="61"/>
  <c r="M93" i="61"/>
  <c r="O96" i="61"/>
  <c r="L97" i="61"/>
  <c r="N100" i="61"/>
  <c r="M104" i="61"/>
  <c r="O105" i="61"/>
  <c r="L106" i="61"/>
  <c r="O109" i="61"/>
  <c r="L110" i="61"/>
  <c r="O55" i="61"/>
  <c r="L56" i="61"/>
  <c r="P56" i="61" s="1"/>
  <c r="V56" i="61" s="1"/>
  <c r="O59" i="61"/>
  <c r="L60" i="61"/>
  <c r="O63" i="61"/>
  <c r="M67" i="61"/>
  <c r="O70" i="61"/>
  <c r="L71" i="61"/>
  <c r="O74" i="61"/>
  <c r="L75" i="61"/>
  <c r="N78" i="61"/>
  <c r="M82" i="61"/>
  <c r="O85" i="61"/>
  <c r="L86" i="61"/>
  <c r="N89" i="61"/>
  <c r="N93" i="61"/>
  <c r="M97" i="61"/>
  <c r="O100" i="61"/>
  <c r="L101" i="61"/>
  <c r="N104" i="61"/>
  <c r="O27" i="61"/>
  <c r="M106" i="61"/>
  <c r="M110" i="61"/>
  <c r="M56" i="61"/>
  <c r="M60" i="61"/>
  <c r="L64" i="61"/>
  <c r="N67" i="61"/>
  <c r="M71" i="61"/>
  <c r="M75" i="61"/>
  <c r="Q75" i="61" s="1"/>
  <c r="W75" i="61" s="1"/>
  <c r="O78" i="61"/>
  <c r="L79" i="61"/>
  <c r="N82" i="61"/>
  <c r="M86" i="61"/>
  <c r="O89" i="61"/>
  <c r="L90" i="61"/>
  <c r="O93" i="61"/>
  <c r="N97" i="61"/>
  <c r="M101" i="61"/>
  <c r="Q101" i="61" s="1"/>
  <c r="O104" i="61"/>
  <c r="O51" i="61"/>
  <c r="O52" i="61"/>
  <c r="N101" i="61"/>
  <c r="N64" i="61"/>
  <c r="N60" i="61"/>
  <c r="M103" i="55"/>
  <c r="O99" i="55"/>
  <c r="Q99" i="55" s="1"/>
  <c r="W99" i="55" s="1"/>
  <c r="L96" i="55"/>
  <c r="O95" i="55"/>
  <c r="Q95" i="55" s="1"/>
  <c r="W95" i="55" s="1"/>
  <c r="M92" i="55"/>
  <c r="M88" i="55"/>
  <c r="M84" i="55"/>
  <c r="M80" i="55"/>
  <c r="M76" i="55"/>
  <c r="M72" i="55"/>
  <c r="M68" i="55"/>
  <c r="N64" i="55"/>
  <c r="N60" i="55"/>
  <c r="P60" i="55" s="1"/>
  <c r="V60" i="55" s="1"/>
  <c r="N56" i="55"/>
  <c r="N110" i="55"/>
  <c r="O104" i="56"/>
  <c r="L101" i="56"/>
  <c r="O100" i="56"/>
  <c r="L97" i="56"/>
  <c r="O96" i="56"/>
  <c r="O93" i="56"/>
  <c r="Q93" i="56" s="1"/>
  <c r="W93" i="56" s="1"/>
  <c r="M90" i="56"/>
  <c r="M86" i="56"/>
  <c r="N82" i="56"/>
  <c r="L79" i="56"/>
  <c r="N75" i="56"/>
  <c r="N71" i="56"/>
  <c r="M68" i="56"/>
  <c r="M65" i="56"/>
  <c r="M61" i="56"/>
  <c r="O57" i="56"/>
  <c r="M54" i="56"/>
  <c r="N103" i="57"/>
  <c r="N99" i="57"/>
  <c r="L96" i="57"/>
  <c r="O95" i="57"/>
  <c r="L92" i="57"/>
  <c r="O91" i="57"/>
  <c r="L88" i="57"/>
  <c r="O87" i="57"/>
  <c r="M84" i="57"/>
  <c r="N80" i="57"/>
  <c r="N76" i="57"/>
  <c r="N72" i="57"/>
  <c r="P72" i="57" s="1"/>
  <c r="V72" i="57" s="1"/>
  <c r="O68" i="57"/>
  <c r="L65" i="57"/>
  <c r="O64" i="57"/>
  <c r="L61" i="57"/>
  <c r="O60" i="57"/>
  <c r="L57" i="57"/>
  <c r="O56" i="57"/>
  <c r="L53" i="57"/>
  <c r="O110" i="57"/>
  <c r="L107" i="57"/>
  <c r="L101" i="58"/>
  <c r="O100" i="58"/>
  <c r="L93" i="58"/>
  <c r="O92" i="58"/>
  <c r="M89" i="58"/>
  <c r="L85" i="58"/>
  <c r="O84" i="58"/>
  <c r="N107" i="58"/>
  <c r="L86" i="59"/>
  <c r="O85" i="59"/>
  <c r="N109" i="59"/>
  <c r="M86" i="60"/>
  <c r="L82" i="60"/>
  <c r="O81" i="60"/>
  <c r="M68" i="61"/>
  <c r="M64" i="61"/>
  <c r="L104" i="60"/>
  <c r="P104" i="60" s="1"/>
  <c r="V104" i="60" s="1"/>
  <c r="O103" i="60"/>
  <c r="L100" i="60"/>
  <c r="O99" i="60"/>
  <c r="N96" i="60"/>
  <c r="L93" i="60"/>
  <c r="P93" i="60" s="1"/>
  <c r="O92" i="60"/>
  <c r="M89" i="60"/>
  <c r="N85" i="60"/>
  <c r="N81" i="60"/>
  <c r="L78" i="60"/>
  <c r="M74" i="60"/>
  <c r="L71" i="60"/>
  <c r="L68" i="60"/>
  <c r="P68" i="60" s="1"/>
  <c r="V68" i="60" s="1"/>
  <c r="O67" i="60"/>
  <c r="N64" i="60"/>
  <c r="M61" i="60"/>
  <c r="N57" i="60"/>
  <c r="N53" i="60"/>
  <c r="L109" i="60"/>
  <c r="O108" i="60"/>
  <c r="L105" i="60"/>
  <c r="P105" i="60" s="1"/>
  <c r="V105" i="60" s="1"/>
  <c r="N103" i="60"/>
  <c r="N99" i="60"/>
  <c r="M96" i="60"/>
  <c r="N92" i="60"/>
  <c r="L89" i="60"/>
  <c r="P89" i="60" s="1"/>
  <c r="V89" i="60" s="1"/>
  <c r="O88" i="60"/>
  <c r="M85" i="60"/>
  <c r="Q85" i="60" s="1"/>
  <c r="W85" i="60" s="1"/>
  <c r="M81" i="60"/>
  <c r="O77" i="60"/>
  <c r="L74" i="60"/>
  <c r="O70" i="60"/>
  <c r="N67" i="60"/>
  <c r="M64" i="60"/>
  <c r="Q64" i="60" s="1"/>
  <c r="W64" i="60" s="1"/>
  <c r="L61" i="60"/>
  <c r="O60" i="60"/>
  <c r="M57" i="60"/>
  <c r="M53" i="60"/>
  <c r="N108" i="60"/>
  <c r="M99" i="60"/>
  <c r="L96" i="60"/>
  <c r="M92" i="60"/>
  <c r="N88" i="60"/>
  <c r="L85" i="60"/>
  <c r="O84" i="60"/>
  <c r="L81" i="60"/>
  <c r="O80" i="60"/>
  <c r="N77" i="60"/>
  <c r="O73" i="60"/>
  <c r="N70" i="60"/>
  <c r="M67" i="60"/>
  <c r="L64" i="60"/>
  <c r="O63" i="60"/>
  <c r="N60" i="60"/>
  <c r="L57" i="60"/>
  <c r="O56" i="60"/>
  <c r="L53" i="60"/>
  <c r="O110" i="60"/>
  <c r="M108" i="60"/>
  <c r="L103" i="60"/>
  <c r="O102" i="60"/>
  <c r="L99" i="60"/>
  <c r="O98" i="60"/>
  <c r="O95" i="60"/>
  <c r="L92" i="60"/>
  <c r="M88" i="60"/>
  <c r="N84" i="60"/>
  <c r="N80" i="60"/>
  <c r="M77" i="60"/>
  <c r="N73" i="60"/>
  <c r="M70" i="60"/>
  <c r="L67" i="60"/>
  <c r="O66" i="60"/>
  <c r="N63" i="60"/>
  <c r="M60" i="60"/>
  <c r="N56" i="60"/>
  <c r="N110" i="60"/>
  <c r="L108" i="60"/>
  <c r="O107" i="60"/>
  <c r="N102" i="60"/>
  <c r="N98" i="60"/>
  <c r="N95" i="60"/>
  <c r="O91" i="60"/>
  <c r="L88" i="60"/>
  <c r="M84" i="60"/>
  <c r="M80" i="60"/>
  <c r="L77" i="60"/>
  <c r="O76" i="60"/>
  <c r="M73" i="60"/>
  <c r="L70" i="60"/>
  <c r="O69" i="60"/>
  <c r="N66" i="60"/>
  <c r="M63" i="60"/>
  <c r="L60" i="60"/>
  <c r="M56" i="60"/>
  <c r="M110" i="60"/>
  <c r="N107" i="60"/>
  <c r="L13" i="60"/>
  <c r="M102" i="60"/>
  <c r="M98" i="60"/>
  <c r="M95" i="60"/>
  <c r="N91" i="60"/>
  <c r="O87" i="60"/>
  <c r="L84" i="60"/>
  <c r="O83" i="60"/>
  <c r="L80" i="60"/>
  <c r="O79" i="60"/>
  <c r="N76" i="60"/>
  <c r="L73" i="60"/>
  <c r="O72" i="60"/>
  <c r="N69" i="60"/>
  <c r="M66" i="60"/>
  <c r="L63" i="60"/>
  <c r="O59" i="60"/>
  <c r="L56" i="60"/>
  <c r="O55" i="60"/>
  <c r="L110" i="60"/>
  <c r="M107" i="60"/>
  <c r="L12" i="60"/>
  <c r="O101" i="60"/>
  <c r="L98" i="60"/>
  <c r="O97" i="60"/>
  <c r="L95" i="60"/>
  <c r="O94" i="60"/>
  <c r="M91" i="60"/>
  <c r="N87" i="60"/>
  <c r="N83" i="60"/>
  <c r="N79" i="60"/>
  <c r="M76" i="60"/>
  <c r="N72" i="60"/>
  <c r="M69" i="60"/>
  <c r="L66" i="60"/>
  <c r="N59" i="60"/>
  <c r="N55" i="60"/>
  <c r="L107" i="60"/>
  <c r="O106" i="60"/>
  <c r="N14" i="60"/>
  <c r="N101" i="60"/>
  <c r="N97" i="60"/>
  <c r="N94" i="60"/>
  <c r="L91" i="60"/>
  <c r="O90" i="60"/>
  <c r="M87" i="60"/>
  <c r="M83" i="60"/>
  <c r="M79" i="60"/>
  <c r="L76" i="60"/>
  <c r="O75" i="60"/>
  <c r="M72" i="60"/>
  <c r="L69" i="60"/>
  <c r="O62" i="60"/>
  <c r="M59" i="60"/>
  <c r="M55" i="60"/>
  <c r="M31" i="61"/>
  <c r="N11" i="60"/>
  <c r="M101" i="60"/>
  <c r="M97" i="60"/>
  <c r="M94" i="60"/>
  <c r="N90" i="60"/>
  <c r="L87" i="60"/>
  <c r="O86" i="60"/>
  <c r="L83" i="60"/>
  <c r="O82" i="60"/>
  <c r="Q82" i="60" s="1"/>
  <c r="W82" i="60" s="1"/>
  <c r="L79" i="60"/>
  <c r="N75" i="60"/>
  <c r="L72" i="60"/>
  <c r="O65" i="60"/>
  <c r="N62" i="60"/>
  <c r="L59" i="60"/>
  <c r="O58" i="60"/>
  <c r="L55" i="60"/>
  <c r="O54" i="60"/>
  <c r="M106" i="60"/>
  <c r="L13" i="59"/>
  <c r="O104" i="60"/>
  <c r="L101" i="60"/>
  <c r="O100" i="60"/>
  <c r="L97" i="60"/>
  <c r="L94" i="60"/>
  <c r="O93" i="60"/>
  <c r="Q93" i="60" s="1"/>
  <c r="M90" i="60"/>
  <c r="N86" i="60"/>
  <c r="P86" i="60" s="1"/>
  <c r="V86" i="60" s="1"/>
  <c r="N82" i="60"/>
  <c r="O78" i="60"/>
  <c r="M75" i="60"/>
  <c r="O71" i="60"/>
  <c r="O68" i="60"/>
  <c r="Q68" i="60" s="1"/>
  <c r="N65" i="60"/>
  <c r="M62" i="60"/>
  <c r="N58" i="60"/>
  <c r="N54" i="60"/>
  <c r="O109" i="60"/>
  <c r="Q109" i="60" s="1"/>
  <c r="W109" i="60" s="1"/>
  <c r="L106" i="60"/>
  <c r="O105" i="60"/>
  <c r="Q105" i="60" s="1"/>
  <c r="W105" i="60" s="1"/>
  <c r="L13" i="61"/>
  <c r="D111" i="61"/>
  <c r="B111" i="61"/>
  <c r="H111" i="61"/>
  <c r="D111" i="60"/>
  <c r="C111" i="60"/>
  <c r="J111" i="60"/>
  <c r="I111" i="60"/>
  <c r="D111" i="59"/>
  <c r="C111" i="59"/>
  <c r="B111" i="59"/>
  <c r="J111" i="59"/>
  <c r="I111" i="59"/>
  <c r="H111" i="59"/>
  <c r="E111" i="58"/>
  <c r="B111" i="57"/>
  <c r="J111" i="57"/>
  <c r="H111" i="57"/>
  <c r="F111" i="57"/>
  <c r="D111" i="57"/>
  <c r="J111" i="56"/>
  <c r="H111" i="56"/>
  <c r="F111" i="56"/>
  <c r="B111" i="56"/>
  <c r="G111" i="55"/>
  <c r="K111" i="55"/>
  <c r="F111" i="55"/>
  <c r="E111" i="55"/>
  <c r="D111" i="55"/>
  <c r="K111" i="54"/>
  <c r="G111" i="54"/>
  <c r="F111" i="54"/>
  <c r="S56" i="53"/>
  <c r="K111" i="53"/>
  <c r="J111" i="53"/>
  <c r="F111" i="53"/>
  <c r="S83" i="52"/>
  <c r="Q61" i="52"/>
  <c r="W61" i="52" s="1"/>
  <c r="E111" i="52"/>
  <c r="Q64" i="52"/>
  <c r="W64" i="52" s="1"/>
  <c r="B111" i="51"/>
  <c r="E111" i="51"/>
  <c r="J111" i="50"/>
  <c r="E111" i="50"/>
  <c r="D111" i="50"/>
  <c r="F111" i="50"/>
  <c r="S55" i="50"/>
  <c r="J111" i="49"/>
  <c r="E111" i="48"/>
  <c r="F111" i="47"/>
  <c r="B111" i="47"/>
  <c r="J111" i="47"/>
  <c r="I111" i="47"/>
  <c r="H111" i="47"/>
  <c r="G111" i="46"/>
  <c r="F111" i="46"/>
  <c r="E111" i="46"/>
  <c r="P80" i="46"/>
  <c r="V80" i="46" s="1"/>
  <c r="P77" i="46"/>
  <c r="V77" i="46" s="1"/>
  <c r="Q75" i="45"/>
  <c r="W75" i="45" s="1"/>
  <c r="E111" i="45"/>
  <c r="H111" i="45"/>
  <c r="B111" i="45"/>
  <c r="K111" i="44"/>
  <c r="G111" i="44"/>
  <c r="Q70" i="44"/>
  <c r="S70" i="44" s="1"/>
  <c r="F111" i="44"/>
  <c r="Q94" i="44"/>
  <c r="S94" i="44" s="1"/>
  <c r="I111" i="61"/>
  <c r="E111" i="61"/>
  <c r="K111" i="61"/>
  <c r="G111" i="61"/>
  <c r="J111" i="61"/>
  <c r="C111" i="61"/>
  <c r="F111" i="61"/>
  <c r="G111" i="60"/>
  <c r="B111" i="60"/>
  <c r="F111" i="60"/>
  <c r="K111" i="60"/>
  <c r="H111" i="60"/>
  <c r="E111" i="60"/>
  <c r="K111" i="59"/>
  <c r="Q93" i="59"/>
  <c r="W93" i="59" s="1"/>
  <c r="G111" i="59"/>
  <c r="E111" i="59"/>
  <c r="F111" i="59"/>
  <c r="B111" i="58"/>
  <c r="I111" i="58"/>
  <c r="H111" i="58"/>
  <c r="K111" i="58"/>
  <c r="D111" i="58"/>
  <c r="G111" i="58"/>
  <c r="J111" i="58"/>
  <c r="C111" i="58"/>
  <c r="F111" i="58"/>
  <c r="I111" i="57"/>
  <c r="E111" i="57"/>
  <c r="C111" i="57"/>
  <c r="K111" i="57"/>
  <c r="G111" i="57"/>
  <c r="E111" i="56"/>
  <c r="D111" i="56"/>
  <c r="C111" i="56"/>
  <c r="K111" i="56"/>
  <c r="G111" i="56"/>
  <c r="I111" i="56"/>
  <c r="C111" i="55"/>
  <c r="I111" i="55"/>
  <c r="P71" i="55"/>
  <c r="V71" i="55" s="1"/>
  <c r="J111" i="55"/>
  <c r="H111" i="55"/>
  <c r="B111" i="55"/>
  <c r="H111" i="54"/>
  <c r="D111" i="54"/>
  <c r="C111" i="54"/>
  <c r="B111" i="54"/>
  <c r="I111" i="54"/>
  <c r="J111" i="54"/>
  <c r="E111" i="54"/>
  <c r="V101" i="53"/>
  <c r="R101" i="53"/>
  <c r="C111" i="53"/>
  <c r="E111" i="53"/>
  <c r="B111" i="53"/>
  <c r="I111" i="53"/>
  <c r="W71" i="53"/>
  <c r="G111" i="53"/>
  <c r="D111" i="53"/>
  <c r="H111" i="53"/>
  <c r="R53" i="52"/>
  <c r="D111" i="52"/>
  <c r="G111" i="52"/>
  <c r="J111" i="52"/>
  <c r="C111" i="52"/>
  <c r="F111" i="52"/>
  <c r="B111" i="52"/>
  <c r="R98" i="52"/>
  <c r="I111" i="52"/>
  <c r="Q87" i="52"/>
  <c r="W87" i="52" s="1"/>
  <c r="Q75" i="52"/>
  <c r="W75" i="52" s="1"/>
  <c r="P72" i="52"/>
  <c r="V72" i="52" s="1"/>
  <c r="P69" i="52"/>
  <c r="P66" i="52"/>
  <c r="V66" i="52" s="1"/>
  <c r="H111" i="52"/>
  <c r="K111" i="52"/>
  <c r="H111" i="51"/>
  <c r="I111" i="51"/>
  <c r="K111" i="51"/>
  <c r="G111" i="51"/>
  <c r="R90" i="51"/>
  <c r="C111" i="51"/>
  <c r="F111" i="51"/>
  <c r="J111" i="51"/>
  <c r="D111" i="51"/>
  <c r="W81" i="50"/>
  <c r="S81" i="50"/>
  <c r="G111" i="50"/>
  <c r="R82" i="50"/>
  <c r="I111" i="50"/>
  <c r="B111" i="50"/>
  <c r="H111" i="50"/>
  <c r="C111" i="50"/>
  <c r="K111" i="50"/>
  <c r="R94" i="50"/>
  <c r="R66" i="50"/>
  <c r="B111" i="49"/>
  <c r="G111" i="49"/>
  <c r="F111" i="49"/>
  <c r="I111" i="49"/>
  <c r="E111" i="49"/>
  <c r="P89" i="49"/>
  <c r="V89" i="49" s="1"/>
  <c r="D111" i="49"/>
  <c r="C111" i="49"/>
  <c r="H111" i="49"/>
  <c r="K111" i="49"/>
  <c r="H111" i="48"/>
  <c r="Q57" i="48"/>
  <c r="W57" i="48" s="1"/>
  <c r="G111" i="48"/>
  <c r="K111" i="48"/>
  <c r="C111" i="48"/>
  <c r="S109" i="48"/>
  <c r="I111" i="48"/>
  <c r="J111" i="48"/>
  <c r="B111" i="48"/>
  <c r="F111" i="48"/>
  <c r="D111" i="48"/>
  <c r="C111" i="47"/>
  <c r="E111" i="47"/>
  <c r="K111" i="47"/>
  <c r="D111" i="47"/>
  <c r="G111" i="47"/>
  <c r="B111" i="46"/>
  <c r="S106" i="46"/>
  <c r="D111" i="46"/>
  <c r="Q63" i="46"/>
  <c r="W63" i="46" s="1"/>
  <c r="J111" i="46"/>
  <c r="Q100" i="46"/>
  <c r="W100" i="46" s="1"/>
  <c r="K111" i="46"/>
  <c r="I111" i="46"/>
  <c r="C111" i="46"/>
  <c r="P101" i="46"/>
  <c r="V101" i="46" s="1"/>
  <c r="H111" i="46"/>
  <c r="R56" i="45"/>
  <c r="V56" i="45"/>
  <c r="J111" i="45"/>
  <c r="Q69" i="45"/>
  <c r="W69" i="45" s="1"/>
  <c r="K111" i="45"/>
  <c r="Q66" i="45"/>
  <c r="W66" i="45" s="1"/>
  <c r="G111" i="45"/>
  <c r="Q93" i="45"/>
  <c r="C111" i="45"/>
  <c r="F111" i="45"/>
  <c r="Q87" i="45"/>
  <c r="W87" i="45" s="1"/>
  <c r="I111" i="45"/>
  <c r="D111" i="45"/>
  <c r="C111" i="44"/>
  <c r="B111" i="44"/>
  <c r="Q82" i="44"/>
  <c r="S82" i="44" s="1"/>
  <c r="J111" i="44"/>
  <c r="Q106" i="44"/>
  <c r="E111" i="44"/>
  <c r="I111" i="44"/>
  <c r="H111" i="44"/>
  <c r="S84" i="44"/>
  <c r="D111" i="44"/>
  <c r="G111" i="43"/>
  <c r="I111" i="43"/>
  <c r="K111" i="43"/>
  <c r="N51" i="61"/>
  <c r="N48" i="61"/>
  <c r="N45" i="61"/>
  <c r="N42" i="61"/>
  <c r="N39" i="61"/>
  <c r="N36" i="61"/>
  <c r="N33" i="61"/>
  <c r="N30" i="61"/>
  <c r="N27" i="61"/>
  <c r="N24" i="61"/>
  <c r="N21" i="61"/>
  <c r="N18" i="61"/>
  <c r="N15" i="61"/>
  <c r="N12" i="61"/>
  <c r="M51" i="61"/>
  <c r="M48" i="61"/>
  <c r="Q48" i="61" s="1"/>
  <c r="W48" i="61" s="1"/>
  <c r="M45" i="61"/>
  <c r="M42" i="61"/>
  <c r="M39" i="61"/>
  <c r="M36" i="61"/>
  <c r="M33" i="61"/>
  <c r="M30" i="61"/>
  <c r="M27" i="61"/>
  <c r="M24" i="61"/>
  <c r="M21" i="61"/>
  <c r="M18" i="61"/>
  <c r="M15" i="61"/>
  <c r="M12" i="61"/>
  <c r="L51" i="61"/>
  <c r="L48" i="61"/>
  <c r="L45" i="61"/>
  <c r="L42" i="61"/>
  <c r="L39" i="61"/>
  <c r="L36" i="61"/>
  <c r="L33" i="61"/>
  <c r="L30" i="61"/>
  <c r="L27" i="61"/>
  <c r="L24" i="61"/>
  <c r="L21" i="61"/>
  <c r="L18" i="61"/>
  <c r="L15" i="61"/>
  <c r="L12" i="61"/>
  <c r="O50" i="61"/>
  <c r="O47" i="61"/>
  <c r="O44" i="61"/>
  <c r="O41" i="61"/>
  <c r="O38" i="61"/>
  <c r="O35" i="61"/>
  <c r="O32" i="61"/>
  <c r="O29" i="61"/>
  <c r="O26" i="61"/>
  <c r="O23" i="61"/>
  <c r="O20" i="61"/>
  <c r="O17" i="61"/>
  <c r="O14" i="61"/>
  <c r="O11" i="61"/>
  <c r="N50" i="61"/>
  <c r="N47" i="61"/>
  <c r="N44" i="61"/>
  <c r="N41" i="61"/>
  <c r="N38" i="61"/>
  <c r="N35" i="61"/>
  <c r="N32" i="61"/>
  <c r="N29" i="61"/>
  <c r="N26" i="61"/>
  <c r="N23" i="61"/>
  <c r="N20" i="61"/>
  <c r="N17" i="61"/>
  <c r="N14" i="61"/>
  <c r="N11" i="61"/>
  <c r="M50" i="61"/>
  <c r="M47" i="61"/>
  <c r="M44" i="61"/>
  <c r="M41" i="61"/>
  <c r="M38" i="61"/>
  <c r="M35" i="61"/>
  <c r="M32" i="61"/>
  <c r="M29" i="61"/>
  <c r="M26" i="61"/>
  <c r="M23" i="61"/>
  <c r="M20" i="61"/>
  <c r="M17" i="61"/>
  <c r="M14" i="61"/>
  <c r="M11" i="61"/>
  <c r="L50" i="61"/>
  <c r="L47" i="61"/>
  <c r="L44" i="61"/>
  <c r="L41" i="61"/>
  <c r="L38" i="61"/>
  <c r="L35" i="61"/>
  <c r="L32" i="61"/>
  <c r="L29" i="61"/>
  <c r="L26" i="61"/>
  <c r="L23" i="61"/>
  <c r="L20" i="61"/>
  <c r="L17" i="61"/>
  <c r="L14" i="61"/>
  <c r="L11" i="61"/>
  <c r="O34" i="61"/>
  <c r="O31" i="61"/>
  <c r="O28" i="61"/>
  <c r="O25" i="61"/>
  <c r="O22" i="61"/>
  <c r="O19" i="61"/>
  <c r="O16" i="61"/>
  <c r="O13" i="61"/>
  <c r="N52" i="61"/>
  <c r="N49" i="61"/>
  <c r="N46" i="61"/>
  <c r="N43" i="61"/>
  <c r="N40" i="61"/>
  <c r="N37" i="61"/>
  <c r="N34" i="61"/>
  <c r="N31" i="61"/>
  <c r="N28" i="61"/>
  <c r="N25" i="61"/>
  <c r="N22" i="61"/>
  <c r="N19" i="61"/>
  <c r="N16" i="61"/>
  <c r="N13" i="61"/>
  <c r="M52" i="61"/>
  <c r="M49" i="61"/>
  <c r="M46" i="61"/>
  <c r="Q46" i="61" s="1"/>
  <c r="W46" i="61" s="1"/>
  <c r="M43" i="61"/>
  <c r="M40" i="61"/>
  <c r="M37" i="61"/>
  <c r="M34" i="61"/>
  <c r="M28" i="61"/>
  <c r="M25" i="61"/>
  <c r="M22" i="61"/>
  <c r="M19" i="61"/>
  <c r="M16" i="61"/>
  <c r="M13" i="61"/>
  <c r="L52" i="61"/>
  <c r="L49" i="61"/>
  <c r="L46" i="61"/>
  <c r="L43" i="61"/>
  <c r="L40" i="61"/>
  <c r="L37" i="61"/>
  <c r="L34" i="61"/>
  <c r="L31" i="61"/>
  <c r="L28" i="61"/>
  <c r="L25" i="61"/>
  <c r="L22" i="61"/>
  <c r="L19" i="61"/>
  <c r="L16" i="61"/>
  <c r="O51" i="60"/>
  <c r="O48" i="60"/>
  <c r="O45" i="60"/>
  <c r="O42" i="60"/>
  <c r="O39" i="60"/>
  <c r="O36" i="60"/>
  <c r="O33" i="60"/>
  <c r="O30" i="60"/>
  <c r="O27" i="60"/>
  <c r="O24" i="60"/>
  <c r="O21" i="60"/>
  <c r="O18" i="60"/>
  <c r="O15" i="60"/>
  <c r="O12" i="60"/>
  <c r="M45" i="60"/>
  <c r="M42" i="60"/>
  <c r="M39" i="60"/>
  <c r="M36" i="60"/>
  <c r="M33" i="60"/>
  <c r="M30" i="60"/>
  <c r="M27" i="60"/>
  <c r="M24" i="60"/>
  <c r="M21" i="60"/>
  <c r="M18" i="60"/>
  <c r="M15" i="60"/>
  <c r="M12" i="60"/>
  <c r="L51" i="60"/>
  <c r="L48" i="60"/>
  <c r="L45" i="60"/>
  <c r="L42" i="60"/>
  <c r="L39" i="60"/>
  <c r="L36" i="60"/>
  <c r="P36" i="60" s="1"/>
  <c r="V36" i="60" s="1"/>
  <c r="L33" i="60"/>
  <c r="L30" i="60"/>
  <c r="L27" i="60"/>
  <c r="L24" i="60"/>
  <c r="L21" i="60"/>
  <c r="L18" i="60"/>
  <c r="L15" i="60"/>
  <c r="O50" i="60"/>
  <c r="Q50" i="60" s="1"/>
  <c r="W50" i="60" s="1"/>
  <c r="O47" i="60"/>
  <c r="O44" i="60"/>
  <c r="O41" i="60"/>
  <c r="O38" i="60"/>
  <c r="O35" i="60"/>
  <c r="O32" i="60"/>
  <c r="O29" i="60"/>
  <c r="O26" i="60"/>
  <c r="O23" i="60"/>
  <c r="O20" i="60"/>
  <c r="O17" i="60"/>
  <c r="O14" i="60"/>
  <c r="O11" i="60"/>
  <c r="N50" i="60"/>
  <c r="N47" i="60"/>
  <c r="N44" i="60"/>
  <c r="N41" i="60"/>
  <c r="N38" i="60"/>
  <c r="N35" i="60"/>
  <c r="N32" i="60"/>
  <c r="N29" i="60"/>
  <c r="N26" i="60"/>
  <c r="N23" i="60"/>
  <c r="N20" i="60"/>
  <c r="N17" i="60"/>
  <c r="M44" i="60"/>
  <c r="M41" i="60"/>
  <c r="M38" i="60"/>
  <c r="M35" i="60"/>
  <c r="M32" i="60"/>
  <c r="M29" i="60"/>
  <c r="M26" i="60"/>
  <c r="M23" i="60"/>
  <c r="M20" i="60"/>
  <c r="M17" i="60"/>
  <c r="M14" i="60"/>
  <c r="M11" i="60"/>
  <c r="L50" i="60"/>
  <c r="L47" i="60"/>
  <c r="L44" i="60"/>
  <c r="L41" i="60"/>
  <c r="L38" i="60"/>
  <c r="L35" i="60"/>
  <c r="L32" i="60"/>
  <c r="L29" i="60"/>
  <c r="L26" i="60"/>
  <c r="L23" i="60"/>
  <c r="L20" i="60"/>
  <c r="L17" i="60"/>
  <c r="L14" i="60"/>
  <c r="L11" i="60"/>
  <c r="O52" i="60"/>
  <c r="O49" i="60"/>
  <c r="O46" i="60"/>
  <c r="O43" i="60"/>
  <c r="O40" i="60"/>
  <c r="O37" i="60"/>
  <c r="Q37" i="60" s="1"/>
  <c r="W37" i="60" s="1"/>
  <c r="O34" i="60"/>
  <c r="Q34" i="60" s="1"/>
  <c r="W34" i="60" s="1"/>
  <c r="O31" i="60"/>
  <c r="O28" i="60"/>
  <c r="O25" i="60"/>
  <c r="O22" i="60"/>
  <c r="O19" i="60"/>
  <c r="O16" i="60"/>
  <c r="O13" i="60"/>
  <c r="N52" i="60"/>
  <c r="N49" i="60"/>
  <c r="N46" i="60"/>
  <c r="N43" i="60"/>
  <c r="N40" i="60"/>
  <c r="N37" i="60"/>
  <c r="N34" i="60"/>
  <c r="N31" i="60"/>
  <c r="N28" i="60"/>
  <c r="N25" i="60"/>
  <c r="N22" i="60"/>
  <c r="N19" i="60"/>
  <c r="N16" i="60"/>
  <c r="N13" i="60"/>
  <c r="M19" i="60"/>
  <c r="M16" i="60"/>
  <c r="M13" i="60"/>
  <c r="L52" i="60"/>
  <c r="L49" i="60"/>
  <c r="L46" i="60"/>
  <c r="L43" i="60"/>
  <c r="L40" i="60"/>
  <c r="L37" i="60"/>
  <c r="L34" i="60"/>
  <c r="L31" i="60"/>
  <c r="L28" i="60"/>
  <c r="L25" i="60"/>
  <c r="L22" i="60"/>
  <c r="L19" i="60"/>
  <c r="L16" i="60"/>
  <c r="V62" i="59"/>
  <c r="O51" i="59"/>
  <c r="O48" i="59"/>
  <c r="O45" i="59"/>
  <c r="O42" i="59"/>
  <c r="O39" i="59"/>
  <c r="O36" i="59"/>
  <c r="O33" i="59"/>
  <c r="O30" i="59"/>
  <c r="O27" i="59"/>
  <c r="O24" i="59"/>
  <c r="O21" i="59"/>
  <c r="O18" i="59"/>
  <c r="O15" i="59"/>
  <c r="O12" i="59"/>
  <c r="M51" i="59"/>
  <c r="M48" i="59"/>
  <c r="M45" i="59"/>
  <c r="M42" i="59"/>
  <c r="M39" i="59"/>
  <c r="M36" i="59"/>
  <c r="M33" i="59"/>
  <c r="M30" i="59"/>
  <c r="M27" i="59"/>
  <c r="M24" i="59"/>
  <c r="M21" i="59"/>
  <c r="M18" i="59"/>
  <c r="M15" i="59"/>
  <c r="M12" i="59"/>
  <c r="L51" i="59"/>
  <c r="L48" i="59"/>
  <c r="L45" i="59"/>
  <c r="L42" i="59"/>
  <c r="L39" i="59"/>
  <c r="L36" i="59"/>
  <c r="L33" i="59"/>
  <c r="L30" i="59"/>
  <c r="L27" i="59"/>
  <c r="L24" i="59"/>
  <c r="L21" i="59"/>
  <c r="L18" i="59"/>
  <c r="L15" i="59"/>
  <c r="L12" i="59"/>
  <c r="O50" i="59"/>
  <c r="O47" i="59"/>
  <c r="O44" i="59"/>
  <c r="O41" i="59"/>
  <c r="O38" i="59"/>
  <c r="O35" i="59"/>
  <c r="O32" i="59"/>
  <c r="O29" i="59"/>
  <c r="O26" i="59"/>
  <c r="O23" i="59"/>
  <c r="O20" i="59"/>
  <c r="O17" i="59"/>
  <c r="O14" i="59"/>
  <c r="O11" i="59"/>
  <c r="N50" i="59"/>
  <c r="N47" i="59"/>
  <c r="N44" i="59"/>
  <c r="N41" i="59"/>
  <c r="N38" i="59"/>
  <c r="N35" i="59"/>
  <c r="N32" i="59"/>
  <c r="N29" i="59"/>
  <c r="N26" i="59"/>
  <c r="N23" i="59"/>
  <c r="N20" i="59"/>
  <c r="N17" i="59"/>
  <c r="N14" i="59"/>
  <c r="N11" i="59"/>
  <c r="M50" i="59"/>
  <c r="M47" i="59"/>
  <c r="M44" i="59"/>
  <c r="M41" i="59"/>
  <c r="M38" i="59"/>
  <c r="M35" i="59"/>
  <c r="M32" i="59"/>
  <c r="M29" i="59"/>
  <c r="M26" i="59"/>
  <c r="M23" i="59"/>
  <c r="M20" i="59"/>
  <c r="M17" i="59"/>
  <c r="M14" i="59"/>
  <c r="L50" i="59"/>
  <c r="L47" i="59"/>
  <c r="L44" i="59"/>
  <c r="L41" i="59"/>
  <c r="L38" i="59"/>
  <c r="L35" i="59"/>
  <c r="L32" i="59"/>
  <c r="L29" i="59"/>
  <c r="L26" i="59"/>
  <c r="L23" i="59"/>
  <c r="L20" i="59"/>
  <c r="L17" i="59"/>
  <c r="L14" i="59"/>
  <c r="L11" i="59"/>
  <c r="O52" i="59"/>
  <c r="O49" i="59"/>
  <c r="O46" i="59"/>
  <c r="O43" i="59"/>
  <c r="O40" i="59"/>
  <c r="O37" i="59"/>
  <c r="O34" i="59"/>
  <c r="O31" i="59"/>
  <c r="O28" i="59"/>
  <c r="O25" i="59"/>
  <c r="O22" i="59"/>
  <c r="O19" i="59"/>
  <c r="O16" i="59"/>
  <c r="O13" i="59"/>
  <c r="N52" i="59"/>
  <c r="N49" i="59"/>
  <c r="N46" i="59"/>
  <c r="N43" i="59"/>
  <c r="N40" i="59"/>
  <c r="N37" i="59"/>
  <c r="N34" i="59"/>
  <c r="N31" i="59"/>
  <c r="N28" i="59"/>
  <c r="N25" i="59"/>
  <c r="N22" i="59"/>
  <c r="N19" i="59"/>
  <c r="N16" i="59"/>
  <c r="N13" i="59"/>
  <c r="M52" i="59"/>
  <c r="M49" i="59"/>
  <c r="M46" i="59"/>
  <c r="M43" i="59"/>
  <c r="M40" i="59"/>
  <c r="M37" i="59"/>
  <c r="M34" i="59"/>
  <c r="M31" i="59"/>
  <c r="M28" i="59"/>
  <c r="M25" i="59"/>
  <c r="M22" i="59"/>
  <c r="M19" i="59"/>
  <c r="M16" i="59"/>
  <c r="M13" i="59"/>
  <c r="L52" i="59"/>
  <c r="L49" i="59"/>
  <c r="L46" i="59"/>
  <c r="L43" i="59"/>
  <c r="L40" i="59"/>
  <c r="L37" i="59"/>
  <c r="L34" i="59"/>
  <c r="L31" i="59"/>
  <c r="L28" i="59"/>
  <c r="L25" i="59"/>
  <c r="L22" i="59"/>
  <c r="L19" i="59"/>
  <c r="L16" i="59"/>
  <c r="O51" i="58"/>
  <c r="O48" i="58"/>
  <c r="O45" i="58"/>
  <c r="O42" i="58"/>
  <c r="O39" i="58"/>
  <c r="O36" i="58"/>
  <c r="O33" i="58"/>
  <c r="O30" i="58"/>
  <c r="O27" i="58"/>
  <c r="O24" i="58"/>
  <c r="O21" i="58"/>
  <c r="O18" i="58"/>
  <c r="O15" i="58"/>
  <c r="O12" i="58"/>
  <c r="M51" i="58"/>
  <c r="M48" i="58"/>
  <c r="M45" i="58"/>
  <c r="M42" i="58"/>
  <c r="M39" i="58"/>
  <c r="M36" i="58"/>
  <c r="M33" i="58"/>
  <c r="M30" i="58"/>
  <c r="M27" i="58"/>
  <c r="M24" i="58"/>
  <c r="M21" i="58"/>
  <c r="M18" i="58"/>
  <c r="M15" i="58"/>
  <c r="M12" i="58"/>
  <c r="L51" i="58"/>
  <c r="L48" i="58"/>
  <c r="L45" i="58"/>
  <c r="L42" i="58"/>
  <c r="P42" i="58" s="1"/>
  <c r="V42" i="58" s="1"/>
  <c r="L39" i="58"/>
  <c r="L36" i="58"/>
  <c r="L33" i="58"/>
  <c r="L30" i="58"/>
  <c r="L27" i="58"/>
  <c r="L24" i="58"/>
  <c r="L21" i="58"/>
  <c r="L18" i="58"/>
  <c r="L15" i="58"/>
  <c r="L12" i="58"/>
  <c r="O50" i="58"/>
  <c r="O47" i="58"/>
  <c r="O44" i="58"/>
  <c r="O41" i="58"/>
  <c r="O38" i="58"/>
  <c r="O35" i="58"/>
  <c r="O32" i="58"/>
  <c r="O29" i="58"/>
  <c r="O26" i="58"/>
  <c r="O23" i="58"/>
  <c r="O20" i="58"/>
  <c r="O17" i="58"/>
  <c r="O14" i="58"/>
  <c r="O11" i="58"/>
  <c r="N50" i="58"/>
  <c r="N47" i="58"/>
  <c r="N44" i="58"/>
  <c r="N41" i="58"/>
  <c r="N38" i="58"/>
  <c r="N35" i="58"/>
  <c r="N32" i="58"/>
  <c r="N29" i="58"/>
  <c r="N26" i="58"/>
  <c r="N23" i="58"/>
  <c r="N20" i="58"/>
  <c r="N17" i="58"/>
  <c r="N14" i="58"/>
  <c r="M50" i="58"/>
  <c r="M47" i="58"/>
  <c r="M44" i="58"/>
  <c r="M41" i="58"/>
  <c r="M38" i="58"/>
  <c r="M35" i="58"/>
  <c r="M32" i="58"/>
  <c r="M29" i="58"/>
  <c r="M26" i="58"/>
  <c r="M23" i="58"/>
  <c r="M20" i="58"/>
  <c r="M17" i="58"/>
  <c r="M14" i="58"/>
  <c r="M11" i="58"/>
  <c r="L50" i="58"/>
  <c r="L47" i="58"/>
  <c r="L44" i="58"/>
  <c r="L41" i="58"/>
  <c r="L38" i="58"/>
  <c r="L35" i="58"/>
  <c r="L32" i="58"/>
  <c r="L29" i="58"/>
  <c r="L26" i="58"/>
  <c r="L23" i="58"/>
  <c r="L20" i="58"/>
  <c r="L17" i="58"/>
  <c r="L14" i="58"/>
  <c r="L11" i="58"/>
  <c r="O52" i="58"/>
  <c r="O49" i="58"/>
  <c r="O46" i="58"/>
  <c r="O43" i="58"/>
  <c r="O40" i="58"/>
  <c r="O37" i="58"/>
  <c r="O34" i="58"/>
  <c r="O31" i="58"/>
  <c r="O28" i="58"/>
  <c r="O25" i="58"/>
  <c r="O22" i="58"/>
  <c r="O19" i="58"/>
  <c r="O16" i="58"/>
  <c r="O13" i="58"/>
  <c r="N52" i="58"/>
  <c r="N49" i="58"/>
  <c r="N46" i="58"/>
  <c r="N43" i="58"/>
  <c r="N40" i="58"/>
  <c r="N37" i="58"/>
  <c r="N34" i="58"/>
  <c r="N31" i="58"/>
  <c r="N28" i="58"/>
  <c r="N25" i="58"/>
  <c r="N22" i="58"/>
  <c r="N19" i="58"/>
  <c r="N16" i="58"/>
  <c r="N13" i="58"/>
  <c r="M52" i="58"/>
  <c r="M49" i="58"/>
  <c r="M46" i="58"/>
  <c r="M43" i="58"/>
  <c r="M40" i="58"/>
  <c r="M37" i="58"/>
  <c r="M34" i="58"/>
  <c r="M31" i="58"/>
  <c r="M28" i="58"/>
  <c r="M25" i="58"/>
  <c r="M22" i="58"/>
  <c r="M19" i="58"/>
  <c r="M16" i="58"/>
  <c r="M13" i="58"/>
  <c r="L52" i="58"/>
  <c r="L49" i="58"/>
  <c r="L46" i="58"/>
  <c r="L43" i="58"/>
  <c r="L40" i="58"/>
  <c r="L37" i="58"/>
  <c r="L34" i="58"/>
  <c r="L31" i="58"/>
  <c r="L28" i="58"/>
  <c r="L25" i="58"/>
  <c r="L22" i="58"/>
  <c r="L16" i="58"/>
  <c r="R72" i="57"/>
  <c r="O51" i="57"/>
  <c r="O48" i="57"/>
  <c r="O45" i="57"/>
  <c r="O42" i="57"/>
  <c r="O39" i="57"/>
  <c r="O36" i="57"/>
  <c r="O33" i="57"/>
  <c r="O30" i="57"/>
  <c r="O27" i="57"/>
  <c r="O24" i="57"/>
  <c r="O21" i="57"/>
  <c r="O18" i="57"/>
  <c r="O15" i="57"/>
  <c r="O12" i="57"/>
  <c r="M51" i="57"/>
  <c r="M48" i="57"/>
  <c r="M45" i="57"/>
  <c r="M42" i="57"/>
  <c r="M39" i="57"/>
  <c r="M36" i="57"/>
  <c r="M33" i="57"/>
  <c r="M30" i="57"/>
  <c r="M27" i="57"/>
  <c r="M24" i="57"/>
  <c r="M21" i="57"/>
  <c r="M18" i="57"/>
  <c r="M15" i="57"/>
  <c r="M12" i="57"/>
  <c r="L51" i="57"/>
  <c r="L48" i="57"/>
  <c r="P48" i="57" s="1"/>
  <c r="V48" i="57" s="1"/>
  <c r="L45" i="57"/>
  <c r="L42" i="57"/>
  <c r="L39" i="57"/>
  <c r="L36" i="57"/>
  <c r="L33" i="57"/>
  <c r="P33" i="57" s="1"/>
  <c r="V33" i="57" s="1"/>
  <c r="L30" i="57"/>
  <c r="L27" i="57"/>
  <c r="L24" i="57"/>
  <c r="L21" i="57"/>
  <c r="L18" i="57"/>
  <c r="L15" i="57"/>
  <c r="L12" i="57"/>
  <c r="O50" i="57"/>
  <c r="O47" i="57"/>
  <c r="O44" i="57"/>
  <c r="O41" i="57"/>
  <c r="O38" i="57"/>
  <c r="O35" i="57"/>
  <c r="O32" i="57"/>
  <c r="O29" i="57"/>
  <c r="O26" i="57"/>
  <c r="O23" i="57"/>
  <c r="O20" i="57"/>
  <c r="O17" i="57"/>
  <c r="O14" i="57"/>
  <c r="N50" i="57"/>
  <c r="N47" i="57"/>
  <c r="N44" i="57"/>
  <c r="N41" i="57"/>
  <c r="N38" i="57"/>
  <c r="N35" i="57"/>
  <c r="N32" i="57"/>
  <c r="N29" i="57"/>
  <c r="N26" i="57"/>
  <c r="N23" i="57"/>
  <c r="N20" i="57"/>
  <c r="N17" i="57"/>
  <c r="N14" i="57"/>
  <c r="N11" i="57"/>
  <c r="M50" i="57"/>
  <c r="M47" i="57"/>
  <c r="M44" i="57"/>
  <c r="M41" i="57"/>
  <c r="M38" i="57"/>
  <c r="M35" i="57"/>
  <c r="M32" i="57"/>
  <c r="M29" i="57"/>
  <c r="M26" i="57"/>
  <c r="M23" i="57"/>
  <c r="M20" i="57"/>
  <c r="M17" i="57"/>
  <c r="M14" i="57"/>
  <c r="M11" i="57"/>
  <c r="L50" i="57"/>
  <c r="L47" i="57"/>
  <c r="L44" i="57"/>
  <c r="L41" i="57"/>
  <c r="L38" i="57"/>
  <c r="L35" i="57"/>
  <c r="L32" i="57"/>
  <c r="L29" i="57"/>
  <c r="L26" i="57"/>
  <c r="L23" i="57"/>
  <c r="L20" i="57"/>
  <c r="L17" i="57"/>
  <c r="L14" i="57"/>
  <c r="L11" i="57"/>
  <c r="O52" i="57"/>
  <c r="O49" i="57"/>
  <c r="O46" i="57"/>
  <c r="O43" i="57"/>
  <c r="O40" i="57"/>
  <c r="O37" i="57"/>
  <c r="O34" i="57"/>
  <c r="O31" i="57"/>
  <c r="O28" i="57"/>
  <c r="O25" i="57"/>
  <c r="O22" i="57"/>
  <c r="O19" i="57"/>
  <c r="O16" i="57"/>
  <c r="O13" i="57"/>
  <c r="N52" i="57"/>
  <c r="N49" i="57"/>
  <c r="N46" i="57"/>
  <c r="N43" i="57"/>
  <c r="N40" i="57"/>
  <c r="N37" i="57"/>
  <c r="N34" i="57"/>
  <c r="N31" i="57"/>
  <c r="N28" i="57"/>
  <c r="N25" i="57"/>
  <c r="N22" i="57"/>
  <c r="N19" i="57"/>
  <c r="N16" i="57"/>
  <c r="P16" i="57" s="1"/>
  <c r="V16" i="57" s="1"/>
  <c r="N13" i="57"/>
  <c r="M40" i="57"/>
  <c r="M37" i="57"/>
  <c r="M34" i="57"/>
  <c r="M31" i="57"/>
  <c r="M28" i="57"/>
  <c r="M25" i="57"/>
  <c r="M22" i="57"/>
  <c r="M19" i="57"/>
  <c r="M16" i="57"/>
  <c r="M13" i="57"/>
  <c r="L52" i="57"/>
  <c r="L49" i="57"/>
  <c r="L46" i="57"/>
  <c r="L43" i="57"/>
  <c r="L40" i="57"/>
  <c r="L37" i="57"/>
  <c r="L34" i="57"/>
  <c r="L31" i="57"/>
  <c r="L28" i="57"/>
  <c r="L25" i="57"/>
  <c r="L22" i="57"/>
  <c r="L19" i="57"/>
  <c r="S89" i="56"/>
  <c r="O51" i="56"/>
  <c r="O48" i="56"/>
  <c r="O45" i="56"/>
  <c r="O42" i="56"/>
  <c r="O39" i="56"/>
  <c r="O36" i="56"/>
  <c r="O33" i="56"/>
  <c r="O30" i="56"/>
  <c r="O27" i="56"/>
  <c r="O24" i="56"/>
  <c r="O21" i="56"/>
  <c r="O18" i="56"/>
  <c r="O15" i="56"/>
  <c r="O12" i="56"/>
  <c r="M51" i="56"/>
  <c r="M48" i="56"/>
  <c r="M45" i="56"/>
  <c r="M42" i="56"/>
  <c r="M39" i="56"/>
  <c r="M36" i="56"/>
  <c r="M33" i="56"/>
  <c r="M30" i="56"/>
  <c r="M27" i="56"/>
  <c r="M24" i="56"/>
  <c r="M21" i="56"/>
  <c r="M18" i="56"/>
  <c r="M15" i="56"/>
  <c r="M12" i="56"/>
  <c r="L51" i="56"/>
  <c r="L48" i="56"/>
  <c r="L45" i="56"/>
  <c r="L42" i="56"/>
  <c r="L39" i="56"/>
  <c r="L36" i="56"/>
  <c r="L33" i="56"/>
  <c r="P33" i="56" s="1"/>
  <c r="V33" i="56" s="1"/>
  <c r="L30" i="56"/>
  <c r="L27" i="56"/>
  <c r="L24" i="56"/>
  <c r="L21" i="56"/>
  <c r="L18" i="56"/>
  <c r="L15" i="56"/>
  <c r="L12" i="56"/>
  <c r="O50" i="56"/>
  <c r="O47" i="56"/>
  <c r="O44" i="56"/>
  <c r="O41" i="56"/>
  <c r="O38" i="56"/>
  <c r="O35" i="56"/>
  <c r="O32" i="56"/>
  <c r="O29" i="56"/>
  <c r="O26" i="56"/>
  <c r="O23" i="56"/>
  <c r="O20" i="56"/>
  <c r="O17" i="56"/>
  <c r="O14" i="56"/>
  <c r="O11" i="56"/>
  <c r="N50" i="56"/>
  <c r="N47" i="56"/>
  <c r="N44" i="56"/>
  <c r="N41" i="56"/>
  <c r="N38" i="56"/>
  <c r="N35" i="56"/>
  <c r="N32" i="56"/>
  <c r="N29" i="56"/>
  <c r="N26" i="56"/>
  <c r="N23" i="56"/>
  <c r="N20" i="56"/>
  <c r="N17" i="56"/>
  <c r="N14" i="56"/>
  <c r="N11" i="56"/>
  <c r="M50" i="56"/>
  <c r="M47" i="56"/>
  <c r="M44" i="56"/>
  <c r="M41" i="56"/>
  <c r="M38" i="56"/>
  <c r="M35" i="56"/>
  <c r="M32" i="56"/>
  <c r="M29" i="56"/>
  <c r="M26" i="56"/>
  <c r="M23" i="56"/>
  <c r="M20" i="56"/>
  <c r="M17" i="56"/>
  <c r="M14" i="56"/>
  <c r="M11" i="56"/>
  <c r="L50" i="56"/>
  <c r="L47" i="56"/>
  <c r="L44" i="56"/>
  <c r="L41" i="56"/>
  <c r="L38" i="56"/>
  <c r="L35" i="56"/>
  <c r="L32" i="56"/>
  <c r="L29" i="56"/>
  <c r="L26" i="56"/>
  <c r="L23" i="56"/>
  <c r="L20" i="56"/>
  <c r="L17" i="56"/>
  <c r="L14" i="56"/>
  <c r="L11" i="56"/>
  <c r="O52" i="56"/>
  <c r="O49" i="56"/>
  <c r="O46" i="56"/>
  <c r="O43" i="56"/>
  <c r="O40" i="56"/>
  <c r="O37" i="56"/>
  <c r="O34" i="56"/>
  <c r="O31" i="56"/>
  <c r="O28" i="56"/>
  <c r="O25" i="56"/>
  <c r="O22" i="56"/>
  <c r="O19" i="56"/>
  <c r="O16" i="56"/>
  <c r="O13" i="56"/>
  <c r="N52" i="56"/>
  <c r="N49" i="56"/>
  <c r="N46" i="56"/>
  <c r="N43" i="56"/>
  <c r="N40" i="56"/>
  <c r="N37" i="56"/>
  <c r="N34" i="56"/>
  <c r="N31" i="56"/>
  <c r="N28" i="56"/>
  <c r="N25" i="56"/>
  <c r="N22" i="56"/>
  <c r="N19" i="56"/>
  <c r="N16" i="56"/>
  <c r="N13" i="56"/>
  <c r="P13" i="56" s="1"/>
  <c r="V13" i="56" s="1"/>
  <c r="M52" i="56"/>
  <c r="M49" i="56"/>
  <c r="M46" i="56"/>
  <c r="M43" i="56"/>
  <c r="M40" i="56"/>
  <c r="M37" i="56"/>
  <c r="M34" i="56"/>
  <c r="M31" i="56"/>
  <c r="M28" i="56"/>
  <c r="M25" i="56"/>
  <c r="M22" i="56"/>
  <c r="M19" i="56"/>
  <c r="M16" i="56"/>
  <c r="M13" i="56"/>
  <c r="L52" i="56"/>
  <c r="L49" i="56"/>
  <c r="L46" i="56"/>
  <c r="L43" i="56"/>
  <c r="L40" i="56"/>
  <c r="L37" i="56"/>
  <c r="L34" i="56"/>
  <c r="L31" i="56"/>
  <c r="L28" i="56"/>
  <c r="L25" i="56"/>
  <c r="L22" i="56"/>
  <c r="L19" i="56"/>
  <c r="L16" i="56"/>
  <c r="W94" i="55"/>
  <c r="O51" i="55"/>
  <c r="O42" i="55"/>
  <c r="O39" i="55"/>
  <c r="O33" i="55"/>
  <c r="O27" i="55"/>
  <c r="O18" i="55"/>
  <c r="N51" i="55"/>
  <c r="N48" i="55"/>
  <c r="N45" i="55"/>
  <c r="N42" i="55"/>
  <c r="N39" i="55"/>
  <c r="N36" i="55"/>
  <c r="N33" i="55"/>
  <c r="N30" i="55"/>
  <c r="N27" i="55"/>
  <c r="N24" i="55"/>
  <c r="N21" i="55"/>
  <c r="N18" i="55"/>
  <c r="N15" i="55"/>
  <c r="N12" i="55"/>
  <c r="O48" i="55"/>
  <c r="O45" i="55"/>
  <c r="O36" i="55"/>
  <c r="O30" i="55"/>
  <c r="O24" i="55"/>
  <c r="O21" i="55"/>
  <c r="O15" i="55"/>
  <c r="M51" i="55"/>
  <c r="M48" i="55"/>
  <c r="M45" i="55"/>
  <c r="M42" i="55"/>
  <c r="M39" i="55"/>
  <c r="M36" i="55"/>
  <c r="M33" i="55"/>
  <c r="M30" i="55"/>
  <c r="M27" i="55"/>
  <c r="M24" i="55"/>
  <c r="M21" i="55"/>
  <c r="M18" i="55"/>
  <c r="M15" i="55"/>
  <c r="M12" i="55"/>
  <c r="L51" i="55"/>
  <c r="L48" i="55"/>
  <c r="L45" i="55"/>
  <c r="L42" i="55"/>
  <c r="L39" i="55"/>
  <c r="L36" i="55"/>
  <c r="L33" i="55"/>
  <c r="L30" i="55"/>
  <c r="L27" i="55"/>
  <c r="L24" i="55"/>
  <c r="L21" i="55"/>
  <c r="L18" i="55"/>
  <c r="L15" i="55"/>
  <c r="L12" i="55"/>
  <c r="O50" i="55"/>
  <c r="O47" i="55"/>
  <c r="O44" i="55"/>
  <c r="O41" i="55"/>
  <c r="O38" i="55"/>
  <c r="O35" i="55"/>
  <c r="O32" i="55"/>
  <c r="O29" i="55"/>
  <c r="O26" i="55"/>
  <c r="O23" i="55"/>
  <c r="O20" i="55"/>
  <c r="O17" i="55"/>
  <c r="O14" i="55"/>
  <c r="O11" i="55"/>
  <c r="N50" i="55"/>
  <c r="N47" i="55"/>
  <c r="N44" i="55"/>
  <c r="N41" i="55"/>
  <c r="N38" i="55"/>
  <c r="N35" i="55"/>
  <c r="N32" i="55"/>
  <c r="N29" i="55"/>
  <c r="N26" i="55"/>
  <c r="N23" i="55"/>
  <c r="N20" i="55"/>
  <c r="N17" i="55"/>
  <c r="N14" i="55"/>
  <c r="N11" i="55"/>
  <c r="M38" i="55"/>
  <c r="M35" i="55"/>
  <c r="M32" i="55"/>
  <c r="M29" i="55"/>
  <c r="M26" i="55"/>
  <c r="M23" i="55"/>
  <c r="M20" i="55"/>
  <c r="M17" i="55"/>
  <c r="M14" i="55"/>
  <c r="M11" i="55"/>
  <c r="M44" i="55"/>
  <c r="M41" i="55"/>
  <c r="L50" i="55"/>
  <c r="L47" i="55"/>
  <c r="L44" i="55"/>
  <c r="L41" i="55"/>
  <c r="L38" i="55"/>
  <c r="L35" i="55"/>
  <c r="L32" i="55"/>
  <c r="L29" i="55"/>
  <c r="L26" i="55"/>
  <c r="L23" i="55"/>
  <c r="L20" i="55"/>
  <c r="L17" i="55"/>
  <c r="L14" i="55"/>
  <c r="L11" i="55"/>
  <c r="M50" i="55"/>
  <c r="O52" i="55"/>
  <c r="O49" i="55"/>
  <c r="O46" i="55"/>
  <c r="O43" i="55"/>
  <c r="O40" i="55"/>
  <c r="O37" i="55"/>
  <c r="O34" i="55"/>
  <c r="O31" i="55"/>
  <c r="O28" i="55"/>
  <c r="O25" i="55"/>
  <c r="O22" i="55"/>
  <c r="O19" i="55"/>
  <c r="O16" i="55"/>
  <c r="O13" i="55"/>
  <c r="N52" i="55"/>
  <c r="N49" i="55"/>
  <c r="N46" i="55"/>
  <c r="N43" i="55"/>
  <c r="N40" i="55"/>
  <c r="N37" i="55"/>
  <c r="N34" i="55"/>
  <c r="N31" i="55"/>
  <c r="N28" i="55"/>
  <c r="N25" i="55"/>
  <c r="N22" i="55"/>
  <c r="N19" i="55"/>
  <c r="N16" i="55"/>
  <c r="N13" i="55"/>
  <c r="M47" i="55"/>
  <c r="M52" i="55"/>
  <c r="M49" i="55"/>
  <c r="M46" i="55"/>
  <c r="M43" i="55"/>
  <c r="M40" i="55"/>
  <c r="M37" i="55"/>
  <c r="M34" i="55"/>
  <c r="M31" i="55"/>
  <c r="M28" i="55"/>
  <c r="M25" i="55"/>
  <c r="M22" i="55"/>
  <c r="M19" i="55"/>
  <c r="M16" i="55"/>
  <c r="M13" i="55"/>
  <c r="L52" i="55"/>
  <c r="L49" i="55"/>
  <c r="L46" i="55"/>
  <c r="L43" i="55"/>
  <c r="L40" i="55"/>
  <c r="L37" i="55"/>
  <c r="L34" i="55"/>
  <c r="L31" i="55"/>
  <c r="L28" i="55"/>
  <c r="L25" i="55"/>
  <c r="L22" i="55"/>
  <c r="L19" i="55"/>
  <c r="L16" i="55"/>
  <c r="O51" i="54"/>
  <c r="O48" i="54"/>
  <c r="O45" i="54"/>
  <c r="O42" i="54"/>
  <c r="O39" i="54"/>
  <c r="O36" i="54"/>
  <c r="O33" i="54"/>
  <c r="O30" i="54"/>
  <c r="O27" i="54"/>
  <c r="O24" i="54"/>
  <c r="O21" i="54"/>
  <c r="O18" i="54"/>
  <c r="O15" i="54"/>
  <c r="O12" i="54"/>
  <c r="M51" i="54"/>
  <c r="M48" i="54"/>
  <c r="M45" i="54"/>
  <c r="M42" i="54"/>
  <c r="M39" i="54"/>
  <c r="M36" i="54"/>
  <c r="M33" i="54"/>
  <c r="M30" i="54"/>
  <c r="M27" i="54"/>
  <c r="M24" i="54"/>
  <c r="M21" i="54"/>
  <c r="M18" i="54"/>
  <c r="M15" i="54"/>
  <c r="M12" i="54"/>
  <c r="L51" i="54"/>
  <c r="L48" i="54"/>
  <c r="L45" i="54"/>
  <c r="L42" i="54"/>
  <c r="L39" i="54"/>
  <c r="L36" i="54"/>
  <c r="L33" i="54"/>
  <c r="L30" i="54"/>
  <c r="L27" i="54"/>
  <c r="P27" i="54" s="1"/>
  <c r="V27" i="54" s="1"/>
  <c r="L24" i="54"/>
  <c r="L21" i="54"/>
  <c r="L18" i="54"/>
  <c r="P18" i="54" s="1"/>
  <c r="V18" i="54" s="1"/>
  <c r="L15" i="54"/>
  <c r="L12" i="54"/>
  <c r="O50" i="54"/>
  <c r="O47" i="54"/>
  <c r="O44" i="54"/>
  <c r="O41" i="54"/>
  <c r="O38" i="54"/>
  <c r="O35" i="54"/>
  <c r="O32" i="54"/>
  <c r="O29" i="54"/>
  <c r="O26" i="54"/>
  <c r="O23" i="54"/>
  <c r="O20" i="54"/>
  <c r="O17" i="54"/>
  <c r="O14" i="54"/>
  <c r="O11" i="54"/>
  <c r="N50" i="54"/>
  <c r="N47" i="54"/>
  <c r="N44" i="54"/>
  <c r="N41" i="54"/>
  <c r="N38" i="54"/>
  <c r="N35" i="54"/>
  <c r="N32" i="54"/>
  <c r="N29" i="54"/>
  <c r="N26" i="54"/>
  <c r="N23" i="54"/>
  <c r="N20" i="54"/>
  <c r="N17" i="54"/>
  <c r="N14" i="54"/>
  <c r="N11" i="54"/>
  <c r="M50" i="54"/>
  <c r="M47" i="54"/>
  <c r="M44" i="54"/>
  <c r="M41" i="54"/>
  <c r="M38" i="54"/>
  <c r="M35" i="54"/>
  <c r="M32" i="54"/>
  <c r="M29" i="54"/>
  <c r="M26" i="54"/>
  <c r="M23" i="54"/>
  <c r="M20" i="54"/>
  <c r="M17" i="54"/>
  <c r="M14" i="54"/>
  <c r="M11" i="54"/>
  <c r="L50" i="54"/>
  <c r="L47" i="54"/>
  <c r="L44" i="54"/>
  <c r="L41" i="54"/>
  <c r="L38" i="54"/>
  <c r="L35" i="54"/>
  <c r="L32" i="54"/>
  <c r="L29" i="54"/>
  <c r="L26" i="54"/>
  <c r="L23" i="54"/>
  <c r="L20" i="54"/>
  <c r="L17" i="54"/>
  <c r="L14" i="54"/>
  <c r="L11" i="54"/>
  <c r="O52" i="54"/>
  <c r="O49" i="54"/>
  <c r="O46" i="54"/>
  <c r="O43" i="54"/>
  <c r="O40" i="54"/>
  <c r="O37" i="54"/>
  <c r="O34" i="54"/>
  <c r="O31" i="54"/>
  <c r="O28" i="54"/>
  <c r="O25" i="54"/>
  <c r="O22" i="54"/>
  <c r="O19" i="54"/>
  <c r="O16" i="54"/>
  <c r="O13" i="54"/>
  <c r="N52" i="54"/>
  <c r="N49" i="54"/>
  <c r="N46" i="54"/>
  <c r="N43" i="54"/>
  <c r="N40" i="54"/>
  <c r="N37" i="54"/>
  <c r="N34" i="54"/>
  <c r="N31" i="54"/>
  <c r="N28" i="54"/>
  <c r="N25" i="54"/>
  <c r="N22" i="54"/>
  <c r="N19" i="54"/>
  <c r="N16" i="54"/>
  <c r="N13" i="54"/>
  <c r="M52" i="54"/>
  <c r="M49" i="54"/>
  <c r="M46" i="54"/>
  <c r="M43" i="54"/>
  <c r="M40" i="54"/>
  <c r="M37" i="54"/>
  <c r="M34" i="54"/>
  <c r="M31" i="54"/>
  <c r="M28" i="54"/>
  <c r="M25" i="54"/>
  <c r="M22" i="54"/>
  <c r="M19" i="54"/>
  <c r="M16" i="54"/>
  <c r="M13" i="54"/>
  <c r="L52" i="54"/>
  <c r="L49" i="54"/>
  <c r="L46" i="54"/>
  <c r="L43" i="54"/>
  <c r="L40" i="54"/>
  <c r="L37" i="54"/>
  <c r="L34" i="54"/>
  <c r="L31" i="54"/>
  <c r="L28" i="54"/>
  <c r="L25" i="54"/>
  <c r="L22" i="54"/>
  <c r="L19" i="54"/>
  <c r="L16" i="54"/>
  <c r="R56" i="53"/>
  <c r="V56" i="53"/>
  <c r="R97" i="53"/>
  <c r="V60" i="53"/>
  <c r="R85" i="53"/>
  <c r="V85" i="53"/>
  <c r="O51" i="53"/>
  <c r="O48" i="53"/>
  <c r="O45" i="53"/>
  <c r="O42" i="53"/>
  <c r="O39" i="53"/>
  <c r="O36" i="53"/>
  <c r="O33" i="53"/>
  <c r="O30" i="53"/>
  <c r="O27" i="53"/>
  <c r="O24" i="53"/>
  <c r="O21" i="53"/>
  <c r="O18" i="53"/>
  <c r="O15" i="53"/>
  <c r="O12" i="53"/>
  <c r="M51" i="53"/>
  <c r="M48" i="53"/>
  <c r="M45" i="53"/>
  <c r="M42" i="53"/>
  <c r="M39" i="53"/>
  <c r="M36" i="53"/>
  <c r="M33" i="53"/>
  <c r="M30" i="53"/>
  <c r="M27" i="53"/>
  <c r="M24" i="53"/>
  <c r="M21" i="53"/>
  <c r="M18" i="53"/>
  <c r="M15" i="53"/>
  <c r="M12" i="53"/>
  <c r="L51" i="53"/>
  <c r="L48" i="53"/>
  <c r="L45" i="53"/>
  <c r="L42" i="53"/>
  <c r="L39" i="53"/>
  <c r="L36" i="53"/>
  <c r="P36" i="53" s="1"/>
  <c r="V36" i="53" s="1"/>
  <c r="L33" i="53"/>
  <c r="L30" i="53"/>
  <c r="L27" i="53"/>
  <c r="L24" i="53"/>
  <c r="L21" i="53"/>
  <c r="L18" i="53"/>
  <c r="P18" i="53" s="1"/>
  <c r="V18" i="53" s="1"/>
  <c r="L15" i="53"/>
  <c r="L12" i="53"/>
  <c r="O50" i="53"/>
  <c r="O47" i="53"/>
  <c r="O44" i="53"/>
  <c r="O41" i="53"/>
  <c r="O38" i="53"/>
  <c r="O35" i="53"/>
  <c r="O32" i="53"/>
  <c r="O29" i="53"/>
  <c r="O26" i="53"/>
  <c r="O23" i="53"/>
  <c r="O20" i="53"/>
  <c r="O17" i="53"/>
  <c r="O14" i="53"/>
  <c r="O11" i="53"/>
  <c r="N50" i="53"/>
  <c r="N47" i="53"/>
  <c r="N44" i="53"/>
  <c r="N41" i="53"/>
  <c r="N38" i="53"/>
  <c r="N35" i="53"/>
  <c r="N32" i="53"/>
  <c r="N29" i="53"/>
  <c r="N26" i="53"/>
  <c r="N23" i="53"/>
  <c r="N20" i="53"/>
  <c r="N17" i="53"/>
  <c r="N14" i="53"/>
  <c r="N11" i="53"/>
  <c r="M50" i="53"/>
  <c r="M47" i="53"/>
  <c r="M44" i="53"/>
  <c r="M41" i="53"/>
  <c r="M38" i="53"/>
  <c r="M35" i="53"/>
  <c r="M32" i="53"/>
  <c r="M29" i="53"/>
  <c r="M26" i="53"/>
  <c r="M23" i="53"/>
  <c r="M20" i="53"/>
  <c r="M17" i="53"/>
  <c r="M14" i="53"/>
  <c r="M11" i="53"/>
  <c r="L50" i="53"/>
  <c r="L47" i="53"/>
  <c r="L44" i="53"/>
  <c r="L41" i="53"/>
  <c r="L38" i="53"/>
  <c r="L35" i="53"/>
  <c r="L32" i="53"/>
  <c r="L29" i="53"/>
  <c r="L26" i="53"/>
  <c r="L23" i="53"/>
  <c r="L20" i="53"/>
  <c r="L17" i="53"/>
  <c r="L14" i="53"/>
  <c r="L11" i="53"/>
  <c r="O52" i="53"/>
  <c r="O49" i="53"/>
  <c r="O46" i="53"/>
  <c r="O43" i="53"/>
  <c r="O40" i="53"/>
  <c r="O37" i="53"/>
  <c r="O34" i="53"/>
  <c r="O31" i="53"/>
  <c r="O28" i="53"/>
  <c r="O25" i="53"/>
  <c r="O22" i="53"/>
  <c r="O19" i="53"/>
  <c r="O16" i="53"/>
  <c r="O13" i="53"/>
  <c r="N52" i="53"/>
  <c r="N49" i="53"/>
  <c r="N46" i="53"/>
  <c r="N43" i="53"/>
  <c r="N40" i="53"/>
  <c r="N37" i="53"/>
  <c r="N34" i="53"/>
  <c r="N31" i="53"/>
  <c r="N28" i="53"/>
  <c r="N25" i="53"/>
  <c r="N22" i="53"/>
  <c r="N19" i="53"/>
  <c r="N16" i="53"/>
  <c r="N13" i="53"/>
  <c r="P13" i="53" s="1"/>
  <c r="V13" i="53" s="1"/>
  <c r="M52" i="53"/>
  <c r="M49" i="53"/>
  <c r="M46" i="53"/>
  <c r="M43" i="53"/>
  <c r="M40" i="53"/>
  <c r="M37" i="53"/>
  <c r="M34" i="53"/>
  <c r="M31" i="53"/>
  <c r="M28" i="53"/>
  <c r="M25" i="53"/>
  <c r="M22" i="53"/>
  <c r="M19" i="53"/>
  <c r="M16" i="53"/>
  <c r="M13" i="53"/>
  <c r="L52" i="53"/>
  <c r="L49" i="53"/>
  <c r="L46" i="53"/>
  <c r="L43" i="53"/>
  <c r="L40" i="53"/>
  <c r="L37" i="53"/>
  <c r="L34" i="53"/>
  <c r="L31" i="53"/>
  <c r="L28" i="53"/>
  <c r="L25" i="53"/>
  <c r="L22" i="53"/>
  <c r="L19" i="53"/>
  <c r="L16" i="53"/>
  <c r="S110" i="52"/>
  <c r="S64" i="52"/>
  <c r="N51" i="52"/>
  <c r="N48" i="52"/>
  <c r="N45" i="52"/>
  <c r="N42" i="52"/>
  <c r="N39" i="52"/>
  <c r="N36" i="52"/>
  <c r="N33" i="52"/>
  <c r="N30" i="52"/>
  <c r="N27" i="52"/>
  <c r="N24" i="52"/>
  <c r="N21" i="52"/>
  <c r="N18" i="52"/>
  <c r="N15" i="52"/>
  <c r="M51" i="52"/>
  <c r="M48" i="52"/>
  <c r="M45" i="52"/>
  <c r="M42" i="52"/>
  <c r="M39" i="52"/>
  <c r="M36" i="52"/>
  <c r="Q36" i="52" s="1"/>
  <c r="W36" i="52" s="1"/>
  <c r="M33" i="52"/>
  <c r="Q33" i="52" s="1"/>
  <c r="W33" i="52" s="1"/>
  <c r="M30" i="52"/>
  <c r="M27" i="52"/>
  <c r="M24" i="52"/>
  <c r="M21" i="52"/>
  <c r="M18" i="52"/>
  <c r="M15" i="52"/>
  <c r="M12" i="52"/>
  <c r="L51" i="52"/>
  <c r="L48" i="52"/>
  <c r="L45" i="52"/>
  <c r="L42" i="52"/>
  <c r="L39" i="52"/>
  <c r="L36" i="52"/>
  <c r="L33" i="52"/>
  <c r="L30" i="52"/>
  <c r="L27" i="52"/>
  <c r="L24" i="52"/>
  <c r="L21" i="52"/>
  <c r="L18" i="52"/>
  <c r="L15" i="52"/>
  <c r="O50" i="52"/>
  <c r="O47" i="52"/>
  <c r="O44" i="52"/>
  <c r="O41" i="52"/>
  <c r="O38" i="52"/>
  <c r="O35" i="52"/>
  <c r="O32" i="52"/>
  <c r="O29" i="52"/>
  <c r="O26" i="52"/>
  <c r="O23" i="52"/>
  <c r="O20" i="52"/>
  <c r="O17" i="52"/>
  <c r="O14" i="52"/>
  <c r="O11" i="52"/>
  <c r="N50" i="52"/>
  <c r="N47" i="52"/>
  <c r="N44" i="52"/>
  <c r="N41" i="52"/>
  <c r="N38" i="52"/>
  <c r="N35" i="52"/>
  <c r="N32" i="52"/>
  <c r="N29" i="52"/>
  <c r="N26" i="52"/>
  <c r="N23" i="52"/>
  <c r="N20" i="52"/>
  <c r="N17" i="52"/>
  <c r="N14" i="52"/>
  <c r="M50" i="52"/>
  <c r="M47" i="52"/>
  <c r="M44" i="52"/>
  <c r="M41" i="52"/>
  <c r="M38" i="52"/>
  <c r="M35" i="52"/>
  <c r="M32" i="52"/>
  <c r="M29" i="52"/>
  <c r="M26" i="52"/>
  <c r="M23" i="52"/>
  <c r="M20" i="52"/>
  <c r="M17" i="52"/>
  <c r="M14" i="52"/>
  <c r="M11" i="52"/>
  <c r="L50" i="52"/>
  <c r="L47" i="52"/>
  <c r="L44" i="52"/>
  <c r="L41" i="52"/>
  <c r="L38" i="52"/>
  <c r="L35" i="52"/>
  <c r="L32" i="52"/>
  <c r="L29" i="52"/>
  <c r="L26" i="52"/>
  <c r="L23" i="52"/>
  <c r="L20" i="52"/>
  <c r="L17" i="52"/>
  <c r="L14" i="52"/>
  <c r="L11" i="52"/>
  <c r="O52" i="52"/>
  <c r="O49" i="52"/>
  <c r="O46" i="52"/>
  <c r="O43" i="52"/>
  <c r="O40" i="52"/>
  <c r="O37" i="52"/>
  <c r="O34" i="52"/>
  <c r="O31" i="52"/>
  <c r="O28" i="52"/>
  <c r="O25" i="52"/>
  <c r="O22" i="52"/>
  <c r="O19" i="52"/>
  <c r="O16" i="52"/>
  <c r="O13" i="52"/>
  <c r="N52" i="52"/>
  <c r="N49" i="52"/>
  <c r="N46" i="52"/>
  <c r="N43" i="52"/>
  <c r="N40" i="52"/>
  <c r="N37" i="52"/>
  <c r="N34" i="52"/>
  <c r="N31" i="52"/>
  <c r="N28" i="52"/>
  <c r="N25" i="52"/>
  <c r="N22" i="52"/>
  <c r="N19" i="52"/>
  <c r="N16" i="52"/>
  <c r="N13" i="52"/>
  <c r="M52" i="52"/>
  <c r="M49" i="52"/>
  <c r="M46" i="52"/>
  <c r="M43" i="52"/>
  <c r="M40" i="52"/>
  <c r="M37" i="52"/>
  <c r="M34" i="52"/>
  <c r="M31" i="52"/>
  <c r="M28" i="52"/>
  <c r="M25" i="52"/>
  <c r="M22" i="52"/>
  <c r="M19" i="52"/>
  <c r="M16" i="52"/>
  <c r="M13" i="52"/>
  <c r="L52" i="52"/>
  <c r="L49" i="52"/>
  <c r="L46" i="52"/>
  <c r="L43" i="52"/>
  <c r="L40" i="52"/>
  <c r="L37" i="52"/>
  <c r="L34" i="52"/>
  <c r="L31" i="52"/>
  <c r="L28" i="52"/>
  <c r="L25" i="52"/>
  <c r="L22" i="52"/>
  <c r="L19" i="52"/>
  <c r="L16" i="52"/>
  <c r="S91" i="51"/>
  <c r="W91" i="51"/>
  <c r="R100" i="51"/>
  <c r="V100" i="51"/>
  <c r="R53" i="51"/>
  <c r="V53" i="51"/>
  <c r="V95" i="51"/>
  <c r="O51" i="51"/>
  <c r="O48" i="51"/>
  <c r="O45" i="51"/>
  <c r="O42" i="51"/>
  <c r="O39" i="51"/>
  <c r="O36" i="51"/>
  <c r="O33" i="51"/>
  <c r="O30" i="51"/>
  <c r="O27" i="51"/>
  <c r="O24" i="51"/>
  <c r="O21" i="51"/>
  <c r="O18" i="51"/>
  <c r="O15" i="51"/>
  <c r="O12" i="51"/>
  <c r="M51" i="51"/>
  <c r="M48" i="51"/>
  <c r="M45" i="51"/>
  <c r="M42" i="51"/>
  <c r="M39" i="51"/>
  <c r="M36" i="51"/>
  <c r="M33" i="51"/>
  <c r="M30" i="51"/>
  <c r="M27" i="51"/>
  <c r="M24" i="51"/>
  <c r="M21" i="51"/>
  <c r="M18" i="51"/>
  <c r="M15" i="51"/>
  <c r="M12" i="51"/>
  <c r="L51" i="51"/>
  <c r="L48" i="51"/>
  <c r="L45" i="51"/>
  <c r="L42" i="51"/>
  <c r="L39" i="51"/>
  <c r="L36" i="51"/>
  <c r="L33" i="51"/>
  <c r="P33" i="51" s="1"/>
  <c r="V33" i="51" s="1"/>
  <c r="L30" i="51"/>
  <c r="L27" i="51"/>
  <c r="L24" i="51"/>
  <c r="L21" i="51"/>
  <c r="L18" i="51"/>
  <c r="L15" i="51"/>
  <c r="L12" i="51"/>
  <c r="P12" i="51" s="1"/>
  <c r="V12" i="51" s="1"/>
  <c r="O50" i="51"/>
  <c r="O47" i="51"/>
  <c r="O44" i="51"/>
  <c r="O41" i="51"/>
  <c r="O38" i="51"/>
  <c r="O35" i="51"/>
  <c r="O32" i="51"/>
  <c r="O29" i="51"/>
  <c r="O26" i="51"/>
  <c r="O23" i="51"/>
  <c r="O20" i="51"/>
  <c r="O17" i="51"/>
  <c r="O14" i="51"/>
  <c r="O11" i="51"/>
  <c r="N50" i="51"/>
  <c r="N47" i="51"/>
  <c r="N44" i="51"/>
  <c r="N41" i="51"/>
  <c r="N38" i="51"/>
  <c r="N35" i="51"/>
  <c r="N32" i="51"/>
  <c r="N29" i="51"/>
  <c r="N26" i="51"/>
  <c r="N23" i="51"/>
  <c r="N20" i="51"/>
  <c r="N17" i="51"/>
  <c r="N14" i="51"/>
  <c r="N11" i="51"/>
  <c r="M50" i="51"/>
  <c r="M47" i="51"/>
  <c r="M44" i="51"/>
  <c r="M41" i="51"/>
  <c r="M38" i="51"/>
  <c r="M35" i="51"/>
  <c r="M32" i="51"/>
  <c r="M29" i="51"/>
  <c r="M26" i="51"/>
  <c r="M23" i="51"/>
  <c r="M20" i="51"/>
  <c r="M17" i="51"/>
  <c r="M14" i="51"/>
  <c r="M11" i="51"/>
  <c r="L50" i="51"/>
  <c r="L47" i="51"/>
  <c r="L44" i="51"/>
  <c r="L41" i="51"/>
  <c r="L38" i="51"/>
  <c r="L35" i="51"/>
  <c r="L32" i="51"/>
  <c r="L29" i="51"/>
  <c r="L26" i="51"/>
  <c r="L23" i="51"/>
  <c r="L20" i="51"/>
  <c r="L17" i="51"/>
  <c r="L14" i="51"/>
  <c r="L11" i="51"/>
  <c r="O52" i="51"/>
  <c r="O49" i="51"/>
  <c r="O46" i="51"/>
  <c r="O43" i="51"/>
  <c r="O40" i="51"/>
  <c r="O37" i="51"/>
  <c r="O34" i="51"/>
  <c r="O31" i="51"/>
  <c r="O28" i="51"/>
  <c r="O25" i="51"/>
  <c r="O22" i="51"/>
  <c r="O19" i="51"/>
  <c r="O16" i="51"/>
  <c r="O13" i="51"/>
  <c r="N52" i="51"/>
  <c r="N49" i="51"/>
  <c r="N46" i="51"/>
  <c r="N43" i="51"/>
  <c r="N40" i="51"/>
  <c r="N37" i="51"/>
  <c r="N34" i="51"/>
  <c r="N31" i="51"/>
  <c r="N28" i="51"/>
  <c r="N25" i="51"/>
  <c r="N22" i="51"/>
  <c r="N19" i="51"/>
  <c r="N16" i="51"/>
  <c r="N13" i="51"/>
  <c r="P13" i="51" s="1"/>
  <c r="V13" i="51" s="1"/>
  <c r="M52" i="51"/>
  <c r="M49" i="51"/>
  <c r="M46" i="51"/>
  <c r="M43" i="51"/>
  <c r="M40" i="51"/>
  <c r="M37" i="51"/>
  <c r="M34" i="51"/>
  <c r="M31" i="51"/>
  <c r="M28" i="51"/>
  <c r="M25" i="51"/>
  <c r="M22" i="51"/>
  <c r="M19" i="51"/>
  <c r="M16" i="51"/>
  <c r="M13" i="51"/>
  <c r="L52" i="51"/>
  <c r="L49" i="51"/>
  <c r="L46" i="51"/>
  <c r="L43" i="51"/>
  <c r="L40" i="51"/>
  <c r="L37" i="51"/>
  <c r="L34" i="51"/>
  <c r="L31" i="51"/>
  <c r="L28" i="51"/>
  <c r="L25" i="51"/>
  <c r="L22" i="51"/>
  <c r="L19" i="51"/>
  <c r="S85" i="50"/>
  <c r="N30" i="50"/>
  <c r="L16" i="50"/>
  <c r="L19" i="50"/>
  <c r="L22" i="50"/>
  <c r="L25" i="50"/>
  <c r="L28" i="50"/>
  <c r="L31" i="50"/>
  <c r="L34" i="50"/>
  <c r="L37" i="50"/>
  <c r="L40" i="50"/>
  <c r="L43" i="50"/>
  <c r="L46" i="50"/>
  <c r="L49" i="50"/>
  <c r="L52" i="50"/>
  <c r="M12" i="50"/>
  <c r="M21" i="50"/>
  <c r="M27" i="50"/>
  <c r="M36" i="50"/>
  <c r="M45" i="50"/>
  <c r="M13" i="50"/>
  <c r="M16" i="50"/>
  <c r="M19" i="50"/>
  <c r="M22" i="50"/>
  <c r="M25" i="50"/>
  <c r="M28" i="50"/>
  <c r="M31" i="50"/>
  <c r="M34" i="50"/>
  <c r="M37" i="50"/>
  <c r="M40" i="50"/>
  <c r="M43" i="50"/>
  <c r="M46" i="50"/>
  <c r="M49" i="50"/>
  <c r="M52" i="50"/>
  <c r="N13" i="50"/>
  <c r="N16" i="50"/>
  <c r="N19" i="50"/>
  <c r="N22" i="50"/>
  <c r="N25" i="50"/>
  <c r="N28" i="50"/>
  <c r="N31" i="50"/>
  <c r="N34" i="50"/>
  <c r="N37" i="50"/>
  <c r="N40" i="50"/>
  <c r="N43" i="50"/>
  <c r="N46" i="50"/>
  <c r="N49" i="50"/>
  <c r="N52" i="50"/>
  <c r="O13" i="50"/>
  <c r="O16" i="50"/>
  <c r="O19" i="50"/>
  <c r="O22" i="50"/>
  <c r="O25" i="50"/>
  <c r="O28" i="50"/>
  <c r="O31" i="50"/>
  <c r="O34" i="50"/>
  <c r="O37" i="50"/>
  <c r="O40" i="50"/>
  <c r="O43" i="50"/>
  <c r="O46" i="50"/>
  <c r="O49" i="50"/>
  <c r="O52" i="50"/>
  <c r="L11" i="50"/>
  <c r="L14" i="50"/>
  <c r="L17" i="50"/>
  <c r="L20" i="50"/>
  <c r="L23" i="50"/>
  <c r="L26" i="50"/>
  <c r="L29" i="50"/>
  <c r="L32" i="50"/>
  <c r="L35" i="50"/>
  <c r="L38" i="50"/>
  <c r="L41" i="50"/>
  <c r="L44" i="50"/>
  <c r="L47" i="50"/>
  <c r="L50" i="50"/>
  <c r="M11" i="50"/>
  <c r="M14" i="50"/>
  <c r="M17" i="50"/>
  <c r="M20" i="50"/>
  <c r="M23" i="50"/>
  <c r="M26" i="50"/>
  <c r="M29" i="50"/>
  <c r="M32" i="50"/>
  <c r="M35" i="50"/>
  <c r="M38" i="50"/>
  <c r="M41" i="50"/>
  <c r="M44" i="50"/>
  <c r="M47" i="50"/>
  <c r="M50" i="50"/>
  <c r="M39" i="50"/>
  <c r="N11" i="50"/>
  <c r="N14" i="50"/>
  <c r="N17" i="50"/>
  <c r="N20" i="50"/>
  <c r="N23" i="50"/>
  <c r="N26" i="50"/>
  <c r="N29" i="50"/>
  <c r="N32" i="50"/>
  <c r="N35" i="50"/>
  <c r="N38" i="50"/>
  <c r="N41" i="50"/>
  <c r="N44" i="50"/>
  <c r="N47" i="50"/>
  <c r="N50" i="50"/>
  <c r="M15" i="50"/>
  <c r="M33" i="50"/>
  <c r="O11" i="50"/>
  <c r="O14" i="50"/>
  <c r="O17" i="50"/>
  <c r="O20" i="50"/>
  <c r="O23" i="50"/>
  <c r="O26" i="50"/>
  <c r="O29" i="50"/>
  <c r="O32" i="50"/>
  <c r="O35" i="50"/>
  <c r="O38" i="50"/>
  <c r="O41" i="50"/>
  <c r="O44" i="50"/>
  <c r="O47" i="50"/>
  <c r="O50" i="50"/>
  <c r="M18" i="50"/>
  <c r="M24" i="50"/>
  <c r="M30" i="50"/>
  <c r="M42" i="50"/>
  <c r="M48" i="50"/>
  <c r="L12" i="50"/>
  <c r="L15" i="50"/>
  <c r="P15" i="50" s="1"/>
  <c r="V15" i="50" s="1"/>
  <c r="L18" i="50"/>
  <c r="L21" i="50"/>
  <c r="L24" i="50"/>
  <c r="L27" i="50"/>
  <c r="L30" i="50"/>
  <c r="L33" i="50"/>
  <c r="L36" i="50"/>
  <c r="L39" i="50"/>
  <c r="L42" i="50"/>
  <c r="P42" i="50" s="1"/>
  <c r="V42" i="50" s="1"/>
  <c r="L45" i="50"/>
  <c r="L48" i="50"/>
  <c r="L51" i="50"/>
  <c r="O12" i="50"/>
  <c r="O15" i="50"/>
  <c r="Q15" i="50" s="1"/>
  <c r="W15" i="50" s="1"/>
  <c r="O18" i="50"/>
  <c r="O21" i="50"/>
  <c r="O24" i="50"/>
  <c r="O27" i="50"/>
  <c r="O30" i="50"/>
  <c r="O33" i="50"/>
  <c r="O36" i="50"/>
  <c r="O39" i="50"/>
  <c r="O42" i="50"/>
  <c r="O45" i="50"/>
  <c r="Q45" i="50" s="1"/>
  <c r="W45" i="50" s="1"/>
  <c r="O48" i="50"/>
  <c r="O51" i="50"/>
  <c r="Q51" i="50" s="1"/>
  <c r="W51" i="50" s="1"/>
  <c r="N48" i="50"/>
  <c r="S93" i="49"/>
  <c r="O51" i="49"/>
  <c r="O48" i="49"/>
  <c r="O45" i="49"/>
  <c r="O42" i="49"/>
  <c r="O39" i="49"/>
  <c r="O36" i="49"/>
  <c r="O33" i="49"/>
  <c r="O30" i="49"/>
  <c r="O27" i="49"/>
  <c r="O24" i="49"/>
  <c r="O21" i="49"/>
  <c r="O18" i="49"/>
  <c r="O15" i="49"/>
  <c r="O12" i="49"/>
  <c r="M51" i="49"/>
  <c r="M48" i="49"/>
  <c r="M45" i="49"/>
  <c r="M42" i="49"/>
  <c r="M39" i="49"/>
  <c r="M36" i="49"/>
  <c r="M33" i="49"/>
  <c r="M30" i="49"/>
  <c r="M27" i="49"/>
  <c r="M24" i="49"/>
  <c r="M21" i="49"/>
  <c r="M18" i="49"/>
  <c r="M15" i="49"/>
  <c r="M12" i="49"/>
  <c r="L51" i="49"/>
  <c r="L48" i="49"/>
  <c r="L45" i="49"/>
  <c r="L42" i="49"/>
  <c r="L39" i="49"/>
  <c r="L36" i="49"/>
  <c r="P36" i="49" s="1"/>
  <c r="V36" i="49" s="1"/>
  <c r="L33" i="49"/>
  <c r="L30" i="49"/>
  <c r="L27" i="49"/>
  <c r="P27" i="49" s="1"/>
  <c r="V27" i="49" s="1"/>
  <c r="L24" i="49"/>
  <c r="L21" i="49"/>
  <c r="L18" i="49"/>
  <c r="L15" i="49"/>
  <c r="L12" i="49"/>
  <c r="O50" i="49"/>
  <c r="O47" i="49"/>
  <c r="O44" i="49"/>
  <c r="O41" i="49"/>
  <c r="O38" i="49"/>
  <c r="O35" i="49"/>
  <c r="O32" i="49"/>
  <c r="O29" i="49"/>
  <c r="O26" i="49"/>
  <c r="O23" i="49"/>
  <c r="O20" i="49"/>
  <c r="O17" i="49"/>
  <c r="O14" i="49"/>
  <c r="O11" i="49"/>
  <c r="N50" i="49"/>
  <c r="N47" i="49"/>
  <c r="N44" i="49"/>
  <c r="N41" i="49"/>
  <c r="N38" i="49"/>
  <c r="N35" i="49"/>
  <c r="N32" i="49"/>
  <c r="N29" i="49"/>
  <c r="N26" i="49"/>
  <c r="N23" i="49"/>
  <c r="N20" i="49"/>
  <c r="N17" i="49"/>
  <c r="N14" i="49"/>
  <c r="N11" i="49"/>
  <c r="M50" i="49"/>
  <c r="M47" i="49"/>
  <c r="M44" i="49"/>
  <c r="M41" i="49"/>
  <c r="M38" i="49"/>
  <c r="M35" i="49"/>
  <c r="M32" i="49"/>
  <c r="M29" i="49"/>
  <c r="M26" i="49"/>
  <c r="M23" i="49"/>
  <c r="M20" i="49"/>
  <c r="M17" i="49"/>
  <c r="M14" i="49"/>
  <c r="M11" i="49"/>
  <c r="L50" i="49"/>
  <c r="L47" i="49"/>
  <c r="L44" i="49"/>
  <c r="L41" i="49"/>
  <c r="L38" i="49"/>
  <c r="L35" i="49"/>
  <c r="L32" i="49"/>
  <c r="L29" i="49"/>
  <c r="L26" i="49"/>
  <c r="L23" i="49"/>
  <c r="L20" i="49"/>
  <c r="L17" i="49"/>
  <c r="L14" i="49"/>
  <c r="L11" i="49"/>
  <c r="O52" i="49"/>
  <c r="O49" i="49"/>
  <c r="O46" i="49"/>
  <c r="O43" i="49"/>
  <c r="O40" i="49"/>
  <c r="O37" i="49"/>
  <c r="O34" i="49"/>
  <c r="O31" i="49"/>
  <c r="O28" i="49"/>
  <c r="O25" i="49"/>
  <c r="O22" i="49"/>
  <c r="O19" i="49"/>
  <c r="O16" i="49"/>
  <c r="O13" i="49"/>
  <c r="N52" i="49"/>
  <c r="N49" i="49"/>
  <c r="N46" i="49"/>
  <c r="N43" i="49"/>
  <c r="N40" i="49"/>
  <c r="N37" i="49"/>
  <c r="N34" i="49"/>
  <c r="N31" i="49"/>
  <c r="N28" i="49"/>
  <c r="N25" i="49"/>
  <c r="N22" i="49"/>
  <c r="N19" i="49"/>
  <c r="N16" i="49"/>
  <c r="N13" i="49"/>
  <c r="P13" i="49" s="1"/>
  <c r="V13" i="49" s="1"/>
  <c r="M52" i="49"/>
  <c r="M49" i="49"/>
  <c r="M46" i="49"/>
  <c r="M43" i="49"/>
  <c r="M40" i="49"/>
  <c r="M37" i="49"/>
  <c r="M34" i="49"/>
  <c r="M31" i="49"/>
  <c r="M28" i="49"/>
  <c r="M25" i="49"/>
  <c r="M22" i="49"/>
  <c r="M19" i="49"/>
  <c r="M16" i="49"/>
  <c r="M13" i="49"/>
  <c r="L52" i="49"/>
  <c r="L49" i="49"/>
  <c r="L46" i="49"/>
  <c r="L43" i="49"/>
  <c r="L40" i="49"/>
  <c r="L37" i="49"/>
  <c r="L34" i="49"/>
  <c r="L31" i="49"/>
  <c r="L28" i="49"/>
  <c r="L25" i="49"/>
  <c r="L22" i="49"/>
  <c r="L19" i="49"/>
  <c r="L16" i="49"/>
  <c r="R93" i="48"/>
  <c r="O51" i="48"/>
  <c r="O48" i="48"/>
  <c r="O45" i="48"/>
  <c r="O42" i="48"/>
  <c r="O39" i="48"/>
  <c r="O36" i="48"/>
  <c r="O33" i="48"/>
  <c r="O30" i="48"/>
  <c r="O27" i="48"/>
  <c r="O24" i="48"/>
  <c r="O21" i="48"/>
  <c r="O18" i="48"/>
  <c r="O15" i="48"/>
  <c r="O12" i="48"/>
  <c r="N15" i="48"/>
  <c r="M51" i="48"/>
  <c r="M48" i="48"/>
  <c r="M45" i="48"/>
  <c r="M42" i="48"/>
  <c r="M39" i="48"/>
  <c r="M36" i="48"/>
  <c r="M33" i="48"/>
  <c r="M30" i="48"/>
  <c r="M27" i="48"/>
  <c r="M24" i="48"/>
  <c r="M21" i="48"/>
  <c r="M18" i="48"/>
  <c r="M15" i="48"/>
  <c r="M12" i="48"/>
  <c r="L51" i="48"/>
  <c r="L48" i="48"/>
  <c r="L45" i="48"/>
  <c r="L42" i="48"/>
  <c r="L39" i="48"/>
  <c r="L36" i="48"/>
  <c r="L33" i="48"/>
  <c r="L30" i="48"/>
  <c r="L27" i="48"/>
  <c r="L24" i="48"/>
  <c r="L21" i="48"/>
  <c r="L18" i="48"/>
  <c r="L15" i="48"/>
  <c r="L12" i="48"/>
  <c r="O50" i="48"/>
  <c r="O47" i="48"/>
  <c r="O44" i="48"/>
  <c r="O41" i="48"/>
  <c r="O38" i="48"/>
  <c r="O35" i="48"/>
  <c r="O32" i="48"/>
  <c r="O29" i="48"/>
  <c r="O26" i="48"/>
  <c r="O23" i="48"/>
  <c r="O20" i="48"/>
  <c r="O17" i="48"/>
  <c r="O14" i="48"/>
  <c r="O11" i="48"/>
  <c r="N50" i="48"/>
  <c r="N47" i="48"/>
  <c r="N44" i="48"/>
  <c r="N41" i="48"/>
  <c r="N38" i="48"/>
  <c r="N35" i="48"/>
  <c r="N32" i="48"/>
  <c r="N29" i="48"/>
  <c r="N26" i="48"/>
  <c r="N23" i="48"/>
  <c r="N20" i="48"/>
  <c r="N17" i="48"/>
  <c r="N14" i="48"/>
  <c r="N11" i="48"/>
  <c r="M50" i="48"/>
  <c r="M47" i="48"/>
  <c r="M44" i="48"/>
  <c r="M41" i="48"/>
  <c r="M38" i="48"/>
  <c r="M35" i="48"/>
  <c r="M32" i="48"/>
  <c r="M29" i="48"/>
  <c r="M26" i="48"/>
  <c r="M23" i="48"/>
  <c r="M20" i="48"/>
  <c r="M17" i="48"/>
  <c r="M14" i="48"/>
  <c r="M11" i="48"/>
  <c r="L50" i="48"/>
  <c r="L47" i="48"/>
  <c r="L44" i="48"/>
  <c r="L41" i="48"/>
  <c r="L38" i="48"/>
  <c r="L35" i="48"/>
  <c r="L32" i="48"/>
  <c r="L29" i="48"/>
  <c r="L26" i="48"/>
  <c r="L23" i="48"/>
  <c r="L20" i="48"/>
  <c r="L17" i="48"/>
  <c r="L14" i="48"/>
  <c r="L11" i="48"/>
  <c r="O52" i="48"/>
  <c r="O49" i="48"/>
  <c r="O46" i="48"/>
  <c r="O43" i="48"/>
  <c r="O40" i="48"/>
  <c r="O37" i="48"/>
  <c r="O34" i="48"/>
  <c r="O31" i="48"/>
  <c r="O28" i="48"/>
  <c r="O25" i="48"/>
  <c r="O22" i="48"/>
  <c r="O19" i="48"/>
  <c r="O16" i="48"/>
  <c r="O13" i="48"/>
  <c r="N52" i="48"/>
  <c r="N49" i="48"/>
  <c r="N46" i="48"/>
  <c r="N43" i="48"/>
  <c r="N40" i="48"/>
  <c r="N37" i="48"/>
  <c r="N34" i="48"/>
  <c r="N31" i="48"/>
  <c r="N28" i="48"/>
  <c r="N25" i="48"/>
  <c r="P25" i="48" s="1"/>
  <c r="V25" i="48" s="1"/>
  <c r="N22" i="48"/>
  <c r="N19" i="48"/>
  <c r="N16" i="48"/>
  <c r="N13" i="48"/>
  <c r="M52" i="48"/>
  <c r="M49" i="48"/>
  <c r="M46" i="48"/>
  <c r="M43" i="48"/>
  <c r="M40" i="48"/>
  <c r="M37" i="48"/>
  <c r="M34" i="48"/>
  <c r="M31" i="48"/>
  <c r="M28" i="48"/>
  <c r="M25" i="48"/>
  <c r="M22" i="48"/>
  <c r="M19" i="48"/>
  <c r="M16" i="48"/>
  <c r="M13" i="48"/>
  <c r="L52" i="48"/>
  <c r="L49" i="48"/>
  <c r="L46" i="48"/>
  <c r="L43" i="48"/>
  <c r="L40" i="48"/>
  <c r="L37" i="48"/>
  <c r="L34" i="48"/>
  <c r="L31" i="48"/>
  <c r="L28" i="48"/>
  <c r="L22" i="48"/>
  <c r="L19" i="48"/>
  <c r="L16" i="48"/>
  <c r="R88" i="47"/>
  <c r="V88" i="47"/>
  <c r="O51" i="47"/>
  <c r="O48" i="47"/>
  <c r="O45" i="47"/>
  <c r="O42" i="47"/>
  <c r="O39" i="47"/>
  <c r="O36" i="47"/>
  <c r="O33" i="47"/>
  <c r="O30" i="47"/>
  <c r="O27" i="47"/>
  <c r="O24" i="47"/>
  <c r="O21" i="47"/>
  <c r="O18" i="47"/>
  <c r="O15" i="47"/>
  <c r="O12" i="47"/>
  <c r="M51" i="47"/>
  <c r="M48" i="47"/>
  <c r="M45" i="47"/>
  <c r="M42" i="47"/>
  <c r="M39" i="47"/>
  <c r="M36" i="47"/>
  <c r="M33" i="47"/>
  <c r="M30" i="47"/>
  <c r="M27" i="47"/>
  <c r="M24" i="47"/>
  <c r="M21" i="47"/>
  <c r="M18" i="47"/>
  <c r="M15" i="47"/>
  <c r="L51" i="47"/>
  <c r="L48" i="47"/>
  <c r="L45" i="47"/>
  <c r="L42" i="47"/>
  <c r="L39" i="47"/>
  <c r="L36" i="47"/>
  <c r="P36" i="47" s="1"/>
  <c r="V36" i="47" s="1"/>
  <c r="L33" i="47"/>
  <c r="L30" i="47"/>
  <c r="L27" i="47"/>
  <c r="L24" i="47"/>
  <c r="L21" i="47"/>
  <c r="L18" i="47"/>
  <c r="L15" i="47"/>
  <c r="L12" i="47"/>
  <c r="O50" i="47"/>
  <c r="O47" i="47"/>
  <c r="O44" i="47"/>
  <c r="O41" i="47"/>
  <c r="O38" i="47"/>
  <c r="O35" i="47"/>
  <c r="O32" i="47"/>
  <c r="O29" i="47"/>
  <c r="O26" i="47"/>
  <c r="O23" i="47"/>
  <c r="O20" i="47"/>
  <c r="O17" i="47"/>
  <c r="O14" i="47"/>
  <c r="O11" i="47"/>
  <c r="N50" i="47"/>
  <c r="N47" i="47"/>
  <c r="N44" i="47"/>
  <c r="N41" i="47"/>
  <c r="N38" i="47"/>
  <c r="N35" i="47"/>
  <c r="N32" i="47"/>
  <c r="N29" i="47"/>
  <c r="N26" i="47"/>
  <c r="N23" i="47"/>
  <c r="N20" i="47"/>
  <c r="N17" i="47"/>
  <c r="N14" i="47"/>
  <c r="N11" i="47"/>
  <c r="M50" i="47"/>
  <c r="M47" i="47"/>
  <c r="M44" i="47"/>
  <c r="M41" i="47"/>
  <c r="M38" i="47"/>
  <c r="M35" i="47"/>
  <c r="M32" i="47"/>
  <c r="M29" i="47"/>
  <c r="M26" i="47"/>
  <c r="M23" i="47"/>
  <c r="M20" i="47"/>
  <c r="M17" i="47"/>
  <c r="M14" i="47"/>
  <c r="M11" i="47"/>
  <c r="L50" i="47"/>
  <c r="L47" i="47"/>
  <c r="L44" i="47"/>
  <c r="L41" i="47"/>
  <c r="L38" i="47"/>
  <c r="L35" i="47"/>
  <c r="L32" i="47"/>
  <c r="L29" i="47"/>
  <c r="L26" i="47"/>
  <c r="L23" i="47"/>
  <c r="L20" i="47"/>
  <c r="L17" i="47"/>
  <c r="L14" i="47"/>
  <c r="L11" i="47"/>
  <c r="O52" i="47"/>
  <c r="O49" i="47"/>
  <c r="O46" i="47"/>
  <c r="O43" i="47"/>
  <c r="O40" i="47"/>
  <c r="O37" i="47"/>
  <c r="O34" i="47"/>
  <c r="O31" i="47"/>
  <c r="O28" i="47"/>
  <c r="O25" i="47"/>
  <c r="O22" i="47"/>
  <c r="O19" i="47"/>
  <c r="O16" i="47"/>
  <c r="O13" i="47"/>
  <c r="N52" i="47"/>
  <c r="N49" i="47"/>
  <c r="N46" i="47"/>
  <c r="N43" i="47"/>
  <c r="N40" i="47"/>
  <c r="N37" i="47"/>
  <c r="N34" i="47"/>
  <c r="N31" i="47"/>
  <c r="N28" i="47"/>
  <c r="N25" i="47"/>
  <c r="N22" i="47"/>
  <c r="N19" i="47"/>
  <c r="N16" i="47"/>
  <c r="N13" i="47"/>
  <c r="P13" i="47" s="1"/>
  <c r="V13" i="47" s="1"/>
  <c r="M52" i="47"/>
  <c r="M49" i="47"/>
  <c r="M46" i="47"/>
  <c r="M43" i="47"/>
  <c r="M40" i="47"/>
  <c r="M37" i="47"/>
  <c r="M34" i="47"/>
  <c r="M31" i="47"/>
  <c r="M28" i="47"/>
  <c r="M25" i="47"/>
  <c r="M22" i="47"/>
  <c r="M19" i="47"/>
  <c r="M16" i="47"/>
  <c r="M13" i="47"/>
  <c r="L52" i="47"/>
  <c r="L49" i="47"/>
  <c r="L46" i="47"/>
  <c r="L43" i="47"/>
  <c r="L40" i="47"/>
  <c r="L37" i="47"/>
  <c r="L34" i="47"/>
  <c r="L31" i="47"/>
  <c r="L28" i="47"/>
  <c r="L25" i="47"/>
  <c r="L22" i="47"/>
  <c r="L19" i="47"/>
  <c r="L16" i="47"/>
  <c r="S79" i="46"/>
  <c r="S103" i="46"/>
  <c r="O51" i="46"/>
  <c r="O48" i="46"/>
  <c r="O45" i="46"/>
  <c r="O42" i="46"/>
  <c r="O39" i="46"/>
  <c r="O36" i="46"/>
  <c r="O33" i="46"/>
  <c r="O30" i="46"/>
  <c r="O27" i="46"/>
  <c r="O24" i="46"/>
  <c r="O21" i="46"/>
  <c r="O18" i="46"/>
  <c r="O15" i="46"/>
  <c r="O12" i="46"/>
  <c r="N51" i="46"/>
  <c r="N48" i="46"/>
  <c r="N45" i="46"/>
  <c r="N42" i="46"/>
  <c r="N39" i="46"/>
  <c r="N36" i="46"/>
  <c r="N33" i="46"/>
  <c r="N30" i="46"/>
  <c r="N27" i="46"/>
  <c r="N24" i="46"/>
  <c r="N21" i="46"/>
  <c r="N18" i="46"/>
  <c r="N15" i="46"/>
  <c r="N12" i="46"/>
  <c r="M51" i="46"/>
  <c r="M48" i="46"/>
  <c r="M45" i="46"/>
  <c r="M42" i="46"/>
  <c r="M39" i="46"/>
  <c r="M36" i="46"/>
  <c r="M33" i="46"/>
  <c r="M30" i="46"/>
  <c r="M27" i="46"/>
  <c r="M24" i="46"/>
  <c r="M21" i="46"/>
  <c r="M18" i="46"/>
  <c r="M15" i="46"/>
  <c r="M12" i="46"/>
  <c r="L51" i="46"/>
  <c r="L48" i="46"/>
  <c r="L45" i="46"/>
  <c r="L42" i="46"/>
  <c r="L39" i="46"/>
  <c r="L36" i="46"/>
  <c r="L33" i="46"/>
  <c r="L30" i="46"/>
  <c r="L27" i="46"/>
  <c r="L24" i="46"/>
  <c r="L21" i="46"/>
  <c r="L18" i="46"/>
  <c r="L15" i="46"/>
  <c r="L12" i="46"/>
  <c r="O50" i="46"/>
  <c r="O47" i="46"/>
  <c r="O44" i="46"/>
  <c r="O41" i="46"/>
  <c r="O38" i="46"/>
  <c r="O35" i="46"/>
  <c r="O32" i="46"/>
  <c r="O29" i="46"/>
  <c r="O26" i="46"/>
  <c r="O23" i="46"/>
  <c r="O20" i="46"/>
  <c r="O17" i="46"/>
  <c r="O14" i="46"/>
  <c r="O11" i="46"/>
  <c r="N50" i="46"/>
  <c r="N47" i="46"/>
  <c r="N44" i="46"/>
  <c r="N41" i="46"/>
  <c r="N38" i="46"/>
  <c r="N35" i="46"/>
  <c r="N32" i="46"/>
  <c r="N29" i="46"/>
  <c r="N26" i="46"/>
  <c r="N23" i="46"/>
  <c r="N20" i="46"/>
  <c r="N17" i="46"/>
  <c r="N14" i="46"/>
  <c r="M50" i="46"/>
  <c r="M47" i="46"/>
  <c r="M44" i="46"/>
  <c r="M41" i="46"/>
  <c r="M38" i="46"/>
  <c r="M35" i="46"/>
  <c r="M32" i="46"/>
  <c r="M29" i="46"/>
  <c r="M26" i="46"/>
  <c r="M23" i="46"/>
  <c r="M20" i="46"/>
  <c r="M17" i="46"/>
  <c r="M14" i="46"/>
  <c r="M11" i="46"/>
  <c r="L50" i="46"/>
  <c r="L47" i="46"/>
  <c r="L44" i="46"/>
  <c r="L41" i="46"/>
  <c r="L38" i="46"/>
  <c r="L35" i="46"/>
  <c r="L32" i="46"/>
  <c r="L29" i="46"/>
  <c r="L26" i="46"/>
  <c r="L23" i="46"/>
  <c r="L20" i="46"/>
  <c r="L17" i="46"/>
  <c r="L14" i="46"/>
  <c r="L11" i="46"/>
  <c r="O52" i="46"/>
  <c r="O49" i="46"/>
  <c r="O46" i="46"/>
  <c r="O43" i="46"/>
  <c r="O40" i="46"/>
  <c r="O37" i="46"/>
  <c r="O34" i="46"/>
  <c r="O31" i="46"/>
  <c r="O28" i="46"/>
  <c r="O25" i="46"/>
  <c r="O22" i="46"/>
  <c r="O19" i="46"/>
  <c r="O16" i="46"/>
  <c r="O13" i="46"/>
  <c r="N52" i="46"/>
  <c r="N49" i="46"/>
  <c r="N46" i="46"/>
  <c r="N43" i="46"/>
  <c r="N40" i="46"/>
  <c r="N37" i="46"/>
  <c r="N34" i="46"/>
  <c r="N31" i="46"/>
  <c r="N28" i="46"/>
  <c r="N25" i="46"/>
  <c r="N22" i="46"/>
  <c r="N19" i="46"/>
  <c r="N16" i="46"/>
  <c r="N13" i="46"/>
  <c r="M52" i="46"/>
  <c r="M49" i="46"/>
  <c r="M46" i="46"/>
  <c r="M43" i="46"/>
  <c r="M40" i="46"/>
  <c r="M37" i="46"/>
  <c r="M34" i="46"/>
  <c r="M31" i="46"/>
  <c r="M28" i="46"/>
  <c r="M25" i="46"/>
  <c r="M22" i="46"/>
  <c r="M19" i="46"/>
  <c r="M16" i="46"/>
  <c r="M13" i="46"/>
  <c r="L52" i="46"/>
  <c r="L49" i="46"/>
  <c r="L46" i="46"/>
  <c r="L43" i="46"/>
  <c r="L40" i="46"/>
  <c r="L37" i="46"/>
  <c r="L34" i="46"/>
  <c r="L31" i="46"/>
  <c r="L28" i="46"/>
  <c r="L25" i="46"/>
  <c r="L22" i="46"/>
  <c r="L19" i="46"/>
  <c r="L16" i="46"/>
  <c r="R67" i="45"/>
  <c r="V67" i="45"/>
  <c r="V63" i="45"/>
  <c r="R63" i="45"/>
  <c r="O51" i="45"/>
  <c r="O48" i="45"/>
  <c r="O45" i="45"/>
  <c r="O42" i="45"/>
  <c r="O39" i="45"/>
  <c r="O36" i="45"/>
  <c r="O33" i="45"/>
  <c r="O30" i="45"/>
  <c r="O27" i="45"/>
  <c r="O24" i="45"/>
  <c r="O21" i="45"/>
  <c r="O18" i="45"/>
  <c r="O15" i="45"/>
  <c r="O12" i="45"/>
  <c r="M51" i="45"/>
  <c r="M48" i="45"/>
  <c r="M45" i="45"/>
  <c r="M42" i="45"/>
  <c r="M39" i="45"/>
  <c r="M36" i="45"/>
  <c r="M33" i="45"/>
  <c r="M30" i="45"/>
  <c r="M27" i="45"/>
  <c r="M24" i="45"/>
  <c r="M21" i="45"/>
  <c r="M18" i="45"/>
  <c r="M15" i="45"/>
  <c r="M12" i="45"/>
  <c r="L51" i="45"/>
  <c r="L48" i="45"/>
  <c r="L45" i="45"/>
  <c r="L42" i="45"/>
  <c r="L39" i="45"/>
  <c r="P39" i="45" s="1"/>
  <c r="V39" i="45" s="1"/>
  <c r="L36" i="45"/>
  <c r="L33" i="45"/>
  <c r="P33" i="45" s="1"/>
  <c r="V33" i="45" s="1"/>
  <c r="L30" i="45"/>
  <c r="L27" i="45"/>
  <c r="L24" i="45"/>
  <c r="L21" i="45"/>
  <c r="L18" i="45"/>
  <c r="P18" i="45" s="1"/>
  <c r="V18" i="45" s="1"/>
  <c r="L15" i="45"/>
  <c r="L12" i="45"/>
  <c r="O50" i="45"/>
  <c r="O47" i="45"/>
  <c r="O44" i="45"/>
  <c r="O41" i="45"/>
  <c r="O38" i="45"/>
  <c r="O35" i="45"/>
  <c r="O32" i="45"/>
  <c r="O29" i="45"/>
  <c r="O26" i="45"/>
  <c r="O23" i="45"/>
  <c r="O20" i="45"/>
  <c r="O17" i="45"/>
  <c r="O14" i="45"/>
  <c r="O11" i="45"/>
  <c r="N50" i="45"/>
  <c r="N47" i="45"/>
  <c r="N44" i="45"/>
  <c r="N41" i="45"/>
  <c r="N38" i="45"/>
  <c r="N35" i="45"/>
  <c r="N32" i="45"/>
  <c r="N29" i="45"/>
  <c r="N26" i="45"/>
  <c r="N23" i="45"/>
  <c r="N20" i="45"/>
  <c r="N17" i="45"/>
  <c r="N14" i="45"/>
  <c r="N11" i="45"/>
  <c r="M50" i="45"/>
  <c r="M47" i="45"/>
  <c r="M44" i="45"/>
  <c r="M41" i="45"/>
  <c r="M38" i="45"/>
  <c r="M35" i="45"/>
  <c r="M32" i="45"/>
  <c r="M29" i="45"/>
  <c r="M26" i="45"/>
  <c r="M23" i="45"/>
  <c r="M20" i="45"/>
  <c r="M17" i="45"/>
  <c r="M14" i="45"/>
  <c r="M11" i="45"/>
  <c r="L50" i="45"/>
  <c r="L47" i="45"/>
  <c r="L44" i="45"/>
  <c r="L41" i="45"/>
  <c r="L38" i="45"/>
  <c r="L35" i="45"/>
  <c r="L32" i="45"/>
  <c r="L29" i="45"/>
  <c r="L26" i="45"/>
  <c r="L23" i="45"/>
  <c r="L20" i="45"/>
  <c r="L17" i="45"/>
  <c r="L14" i="45"/>
  <c r="L11" i="45"/>
  <c r="O52" i="45"/>
  <c r="O49" i="45"/>
  <c r="O46" i="45"/>
  <c r="O43" i="45"/>
  <c r="O40" i="45"/>
  <c r="O37" i="45"/>
  <c r="O34" i="45"/>
  <c r="O31" i="45"/>
  <c r="O28" i="45"/>
  <c r="O25" i="45"/>
  <c r="O22" i="45"/>
  <c r="O19" i="45"/>
  <c r="O16" i="45"/>
  <c r="O13" i="45"/>
  <c r="N52" i="45"/>
  <c r="N49" i="45"/>
  <c r="N46" i="45"/>
  <c r="N43" i="45"/>
  <c r="N40" i="45"/>
  <c r="N37" i="45"/>
  <c r="N34" i="45"/>
  <c r="N31" i="45"/>
  <c r="N28" i="45"/>
  <c r="N25" i="45"/>
  <c r="N22" i="45"/>
  <c r="N19" i="45"/>
  <c r="N16" i="45"/>
  <c r="P16" i="45" s="1"/>
  <c r="V16" i="45" s="1"/>
  <c r="M52" i="45"/>
  <c r="M49" i="45"/>
  <c r="M46" i="45"/>
  <c r="M43" i="45"/>
  <c r="M40" i="45"/>
  <c r="M37" i="45"/>
  <c r="M34" i="45"/>
  <c r="M31" i="45"/>
  <c r="M28" i="45"/>
  <c r="M25" i="45"/>
  <c r="M22" i="45"/>
  <c r="M19" i="45"/>
  <c r="M16" i="45"/>
  <c r="M13" i="45"/>
  <c r="L52" i="45"/>
  <c r="L49" i="45"/>
  <c r="L46" i="45"/>
  <c r="L43" i="45"/>
  <c r="L40" i="45"/>
  <c r="L37" i="45"/>
  <c r="L34" i="45"/>
  <c r="L31" i="45"/>
  <c r="L28" i="45"/>
  <c r="L25" i="45"/>
  <c r="L22" i="45"/>
  <c r="L19" i="45"/>
  <c r="W79" i="44"/>
  <c r="N51" i="44"/>
  <c r="N48" i="44"/>
  <c r="N45" i="44"/>
  <c r="N42" i="44"/>
  <c r="N39" i="44"/>
  <c r="N36" i="44"/>
  <c r="N33" i="44"/>
  <c r="N30" i="44"/>
  <c r="N27" i="44"/>
  <c r="N24" i="44"/>
  <c r="N21" i="44"/>
  <c r="N18" i="44"/>
  <c r="N15" i="44"/>
  <c r="N12" i="44"/>
  <c r="O45" i="44"/>
  <c r="O33" i="44"/>
  <c r="O18" i="44"/>
  <c r="M51" i="44"/>
  <c r="M48" i="44"/>
  <c r="M45" i="44"/>
  <c r="M42" i="44"/>
  <c r="M39" i="44"/>
  <c r="M36" i="44"/>
  <c r="M33" i="44"/>
  <c r="M30" i="44"/>
  <c r="M27" i="44"/>
  <c r="M24" i="44"/>
  <c r="M21" i="44"/>
  <c r="M18" i="44"/>
  <c r="M15" i="44"/>
  <c r="M12" i="44"/>
  <c r="O48" i="44"/>
  <c r="O39" i="44"/>
  <c r="O30" i="44"/>
  <c r="O21" i="44"/>
  <c r="L51" i="44"/>
  <c r="L48" i="44"/>
  <c r="L45" i="44"/>
  <c r="L42" i="44"/>
  <c r="L39" i="44"/>
  <c r="L36" i="44"/>
  <c r="L33" i="44"/>
  <c r="L30" i="44"/>
  <c r="L27" i="44"/>
  <c r="L24" i="44"/>
  <c r="L21" i="44"/>
  <c r="L18" i="44"/>
  <c r="L15" i="44"/>
  <c r="L12" i="44"/>
  <c r="O51" i="44"/>
  <c r="O36" i="44"/>
  <c r="O50" i="44"/>
  <c r="O47" i="44"/>
  <c r="O44" i="44"/>
  <c r="O41" i="44"/>
  <c r="O38" i="44"/>
  <c r="O35" i="44"/>
  <c r="O32" i="44"/>
  <c r="O29" i="44"/>
  <c r="O26" i="44"/>
  <c r="O23" i="44"/>
  <c r="O20" i="44"/>
  <c r="O17" i="44"/>
  <c r="O14" i="44"/>
  <c r="O11" i="44"/>
  <c r="O27" i="44"/>
  <c r="N50" i="44"/>
  <c r="N47" i="44"/>
  <c r="N44" i="44"/>
  <c r="N41" i="44"/>
  <c r="N38" i="44"/>
  <c r="N35" i="44"/>
  <c r="N32" i="44"/>
  <c r="N29" i="44"/>
  <c r="N26" i="44"/>
  <c r="N23" i="44"/>
  <c r="N20" i="44"/>
  <c r="N17" i="44"/>
  <c r="N14" i="44"/>
  <c r="N11" i="44"/>
  <c r="M50" i="44"/>
  <c r="M47" i="44"/>
  <c r="M44" i="44"/>
  <c r="M41" i="44"/>
  <c r="M38" i="44"/>
  <c r="M35" i="44"/>
  <c r="M32" i="44"/>
  <c r="M29" i="44"/>
  <c r="M26" i="44"/>
  <c r="M23" i="44"/>
  <c r="M20" i="44"/>
  <c r="M17" i="44"/>
  <c r="M14" i="44"/>
  <c r="M11" i="44"/>
  <c r="L50" i="44"/>
  <c r="L47" i="44"/>
  <c r="L44" i="44"/>
  <c r="L41" i="44"/>
  <c r="L38" i="44"/>
  <c r="L35" i="44"/>
  <c r="L32" i="44"/>
  <c r="L29" i="44"/>
  <c r="L26" i="44"/>
  <c r="L23" i="44"/>
  <c r="L20" i="44"/>
  <c r="L17" i="44"/>
  <c r="L14" i="44"/>
  <c r="L11" i="44"/>
  <c r="O52" i="44"/>
  <c r="O49" i="44"/>
  <c r="O46" i="44"/>
  <c r="O43" i="44"/>
  <c r="O40" i="44"/>
  <c r="O37" i="44"/>
  <c r="O34" i="44"/>
  <c r="O31" i="44"/>
  <c r="O28" i="44"/>
  <c r="O25" i="44"/>
  <c r="O22" i="44"/>
  <c r="O19" i="44"/>
  <c r="O16" i="44"/>
  <c r="O13" i="44"/>
  <c r="O42" i="44"/>
  <c r="O24" i="44"/>
  <c r="O15" i="44"/>
  <c r="N52" i="44"/>
  <c r="N49" i="44"/>
  <c r="N46" i="44"/>
  <c r="N43" i="44"/>
  <c r="N40" i="44"/>
  <c r="N37" i="44"/>
  <c r="N34" i="44"/>
  <c r="N31" i="44"/>
  <c r="N28" i="44"/>
  <c r="N25" i="44"/>
  <c r="N22" i="44"/>
  <c r="N19" i="44"/>
  <c r="N16" i="44"/>
  <c r="N13" i="44"/>
  <c r="M52" i="44"/>
  <c r="M49" i="44"/>
  <c r="M46" i="44"/>
  <c r="M43" i="44"/>
  <c r="M40" i="44"/>
  <c r="M37" i="44"/>
  <c r="M34" i="44"/>
  <c r="M31" i="44"/>
  <c r="M28" i="44"/>
  <c r="M25" i="44"/>
  <c r="M22" i="44"/>
  <c r="M19" i="44"/>
  <c r="M16" i="44"/>
  <c r="M13" i="44"/>
  <c r="L52" i="44"/>
  <c r="L49" i="44"/>
  <c r="L46" i="44"/>
  <c r="L43" i="44"/>
  <c r="L40" i="44"/>
  <c r="L37" i="44"/>
  <c r="L34" i="44"/>
  <c r="L31" i="44"/>
  <c r="L28" i="44"/>
  <c r="L25" i="44"/>
  <c r="L22" i="44"/>
  <c r="L19" i="44"/>
  <c r="L16" i="44"/>
  <c r="Q102" i="43"/>
  <c r="W102" i="43" s="1"/>
  <c r="Q72" i="43"/>
  <c r="W72" i="43" s="1"/>
  <c r="Q42" i="43"/>
  <c r="W42" i="43" s="1"/>
  <c r="Q79" i="43"/>
  <c r="S79" i="43" s="1"/>
  <c r="Q104" i="43"/>
  <c r="S104" i="43" s="1"/>
  <c r="Q67" i="43"/>
  <c r="W67" i="43" s="1"/>
  <c r="Q103" i="43"/>
  <c r="W103" i="43" s="1"/>
  <c r="C111" i="43"/>
  <c r="E111" i="43"/>
  <c r="B111" i="43"/>
  <c r="D111" i="43"/>
  <c r="J111" i="43"/>
  <c r="H111" i="43"/>
  <c r="F111" i="43"/>
  <c r="P55" i="43"/>
  <c r="V55" i="43" s="1"/>
  <c r="P63" i="43"/>
  <c r="V63" i="43" s="1"/>
  <c r="Q63" i="43"/>
  <c r="W63" i="43" s="1"/>
  <c r="Q23" i="43"/>
  <c r="W23" i="43" s="1"/>
  <c r="P68" i="43"/>
  <c r="V68" i="43" s="1"/>
  <c r="P82" i="43"/>
  <c r="V82" i="43" s="1"/>
  <c r="P86" i="43"/>
  <c r="V86" i="43" s="1"/>
  <c r="P88" i="43"/>
  <c r="V88" i="43" s="1"/>
  <c r="P90" i="43"/>
  <c r="V90" i="43" s="1"/>
  <c r="Q20" i="43"/>
  <c r="W20" i="43" s="1"/>
  <c r="Q31" i="43"/>
  <c r="W31" i="43" s="1"/>
  <c r="Q36" i="43"/>
  <c r="W36" i="43" s="1"/>
  <c r="Q56" i="43"/>
  <c r="W56" i="43" s="1"/>
  <c r="Q62" i="43"/>
  <c r="W62" i="43" s="1"/>
  <c r="Q66" i="43"/>
  <c r="S66" i="43" s="1"/>
  <c r="Q68" i="43"/>
  <c r="W68" i="43" s="1"/>
  <c r="Q30" i="43"/>
  <c r="W30" i="43" s="1"/>
  <c r="P101" i="43"/>
  <c r="V101" i="43" s="1"/>
  <c r="P30" i="43"/>
  <c r="V30" i="43" s="1"/>
  <c r="P13" i="43"/>
  <c r="V13" i="43" s="1"/>
  <c r="P46" i="43"/>
  <c r="V46" i="43" s="1"/>
  <c r="P50" i="43"/>
  <c r="V50" i="43" s="1"/>
  <c r="Q105" i="43"/>
  <c r="W105" i="43" s="1"/>
  <c r="P92" i="43"/>
  <c r="V92" i="43" s="1"/>
  <c r="P94" i="43"/>
  <c r="R94" i="43" s="1"/>
  <c r="P98" i="43"/>
  <c r="R98" i="43" s="1"/>
  <c r="Q33" i="43"/>
  <c r="W33" i="43" s="1"/>
  <c r="Q76" i="43"/>
  <c r="W76" i="43" s="1"/>
  <c r="Q78" i="43"/>
  <c r="W78" i="43" s="1"/>
  <c r="Q92" i="43"/>
  <c r="W92" i="43" s="1"/>
  <c r="Q96" i="43"/>
  <c r="W96" i="43" s="1"/>
  <c r="Q27" i="43"/>
  <c r="W27" i="43" s="1"/>
  <c r="P72" i="43"/>
  <c r="R72" i="43" s="1"/>
  <c r="Q70" i="43"/>
  <c r="W70" i="43" s="1"/>
  <c r="Q100" i="43"/>
  <c r="W100" i="43" s="1"/>
  <c r="P56" i="43"/>
  <c r="V56" i="43" s="1"/>
  <c r="Q60" i="43"/>
  <c r="P62" i="43"/>
  <c r="V62" i="43" s="1"/>
  <c r="P104" i="43"/>
  <c r="V104" i="43" s="1"/>
  <c r="P108" i="43"/>
  <c r="V108" i="43" s="1"/>
  <c r="Q34" i="43"/>
  <c r="W34" i="43" s="1"/>
  <c r="Q69" i="43"/>
  <c r="W69" i="43" s="1"/>
  <c r="Q75" i="43"/>
  <c r="W75" i="43" s="1"/>
  <c r="P79" i="43"/>
  <c r="V79" i="43" s="1"/>
  <c r="P85" i="43"/>
  <c r="V85" i="43" s="1"/>
  <c r="P89" i="43"/>
  <c r="V89" i="43" s="1"/>
  <c r="P91" i="43"/>
  <c r="V91" i="43" s="1"/>
  <c r="Q106" i="43"/>
  <c r="W106" i="43" s="1"/>
  <c r="Q108" i="43"/>
  <c r="W108" i="43" s="1"/>
  <c r="Q110" i="43"/>
  <c r="W110" i="43" s="1"/>
  <c r="P53" i="43"/>
  <c r="V53" i="43" s="1"/>
  <c r="Q64" i="43"/>
  <c r="S64" i="43" s="1"/>
  <c r="P66" i="43"/>
  <c r="V66" i="43" s="1"/>
  <c r="Q87" i="43"/>
  <c r="W87" i="43" s="1"/>
  <c r="P99" i="43"/>
  <c r="V99" i="43" s="1"/>
  <c r="Q99" i="43"/>
  <c r="W99" i="43" s="1"/>
  <c r="Q37" i="43"/>
  <c r="W37" i="43" s="1"/>
  <c r="P36" i="43"/>
  <c r="V36" i="43" s="1"/>
  <c r="Q24" i="43"/>
  <c r="W24" i="43" s="1"/>
  <c r="P19" i="43"/>
  <c r="V19" i="43" s="1"/>
  <c r="Q43" i="43"/>
  <c r="W43" i="43" s="1"/>
  <c r="Q28" i="43"/>
  <c r="W28" i="43" s="1"/>
  <c r="Q39" i="43"/>
  <c r="W39" i="43" s="1"/>
  <c r="P43" i="43"/>
  <c r="V43" i="43" s="1"/>
  <c r="P58" i="43"/>
  <c r="V58" i="43" s="1"/>
  <c r="Q95" i="43"/>
  <c r="W95" i="43" s="1"/>
  <c r="P12" i="43"/>
  <c r="V12" i="43" s="1"/>
  <c r="P22" i="43"/>
  <c r="V22" i="43" s="1"/>
  <c r="P32" i="43"/>
  <c r="V32" i="43" s="1"/>
  <c r="P29" i="43"/>
  <c r="V29" i="43" s="1"/>
  <c r="Q32" i="43"/>
  <c r="W32" i="43" s="1"/>
  <c r="Q59" i="43"/>
  <c r="W59" i="43" s="1"/>
  <c r="P65" i="43"/>
  <c r="V65" i="43" s="1"/>
  <c r="Q40" i="43"/>
  <c r="W40" i="43" s="1"/>
  <c r="P17" i="43"/>
  <c r="V17" i="43" s="1"/>
  <c r="P26" i="43"/>
  <c r="P49" i="43"/>
  <c r="P54" i="43"/>
  <c r="P14" i="43"/>
  <c r="V14" i="43" s="1"/>
  <c r="P20" i="43"/>
  <c r="H11" i="42"/>
  <c r="H10" i="42"/>
  <c r="H9" i="42"/>
  <c r="H8" i="42"/>
  <c r="H7" i="42"/>
  <c r="H91" i="42"/>
  <c r="H90" i="42"/>
  <c r="H89" i="42"/>
  <c r="H88" i="42"/>
  <c r="H87" i="42"/>
  <c r="H86" i="42"/>
  <c r="H85" i="42"/>
  <c r="H84" i="42"/>
  <c r="H83" i="42"/>
  <c r="H2" i="42"/>
  <c r="H3" i="42"/>
  <c r="H4" i="42"/>
  <c r="H5" i="42"/>
  <c r="H6" i="42"/>
  <c r="H12" i="42"/>
  <c r="H13" i="42"/>
  <c r="H14" i="42"/>
  <c r="H15" i="42"/>
  <c r="H16" i="42"/>
  <c r="H17" i="42"/>
  <c r="H18" i="42"/>
  <c r="H19" i="42"/>
  <c r="H20" i="42"/>
  <c r="H21" i="42"/>
  <c r="H22" i="42"/>
  <c r="H23" i="42"/>
  <c r="H24" i="42"/>
  <c r="H25" i="42"/>
  <c r="H26" i="42"/>
  <c r="H27" i="42"/>
  <c r="H28" i="42"/>
  <c r="H29" i="42"/>
  <c r="H30" i="42"/>
  <c r="H31" i="42"/>
  <c r="H32" i="42"/>
  <c r="H33" i="42"/>
  <c r="H34" i="42"/>
  <c r="H35" i="42"/>
  <c r="H36" i="42"/>
  <c r="H37" i="42"/>
  <c r="H38" i="42"/>
  <c r="H39" i="42"/>
  <c r="H40" i="42"/>
  <c r="H41" i="42"/>
  <c r="H42" i="42"/>
  <c r="H43" i="42"/>
  <c r="H44" i="42"/>
  <c r="H45" i="42"/>
  <c r="H46" i="42"/>
  <c r="H47" i="42"/>
  <c r="H48" i="42"/>
  <c r="H49" i="42"/>
  <c r="H50" i="42"/>
  <c r="H51" i="42"/>
  <c r="H52" i="42"/>
  <c r="H53" i="42"/>
  <c r="H54" i="42"/>
  <c r="H55" i="42"/>
  <c r="H56" i="42"/>
  <c r="H57" i="42"/>
  <c r="H58" i="42"/>
  <c r="H59" i="42"/>
  <c r="H60" i="42"/>
  <c r="H61" i="42"/>
  <c r="H62" i="42"/>
  <c r="H63" i="42"/>
  <c r="H64" i="42"/>
  <c r="H65" i="42"/>
  <c r="H66" i="42"/>
  <c r="H67" i="42"/>
  <c r="H68" i="42"/>
  <c r="H69" i="42"/>
  <c r="H70" i="42"/>
  <c r="H71" i="42"/>
  <c r="H72" i="42"/>
  <c r="H73" i="42"/>
  <c r="H74" i="42"/>
  <c r="H75" i="42"/>
  <c r="H76" i="42"/>
  <c r="H77" i="42"/>
  <c r="H78" i="42"/>
  <c r="H79" i="42"/>
  <c r="H80" i="42"/>
  <c r="H81" i="42"/>
  <c r="H82" i="42"/>
  <c r="H92" i="42"/>
  <c r="H93" i="42"/>
  <c r="H94" i="42"/>
  <c r="H95" i="42"/>
  <c r="H96" i="42"/>
  <c r="H97" i="42"/>
  <c r="H98" i="42"/>
  <c r="H99" i="42"/>
  <c r="H100" i="42"/>
  <c r="H101" i="42"/>
  <c r="H102" i="42"/>
  <c r="H103" i="42"/>
  <c r="H104" i="42"/>
  <c r="H105" i="42"/>
  <c r="H106" i="42"/>
  <c r="H107" i="42"/>
  <c r="H108" i="42"/>
  <c r="H109" i="42"/>
  <c r="H110" i="42"/>
  <c r="H111" i="42"/>
  <c r="H112" i="42"/>
  <c r="H113" i="42"/>
  <c r="H114" i="42"/>
  <c r="H115" i="42"/>
  <c r="H116" i="42"/>
  <c r="H117" i="42"/>
  <c r="H118" i="42"/>
  <c r="H119" i="42"/>
  <c r="H120" i="42"/>
  <c r="H121" i="42"/>
  <c r="H122" i="42"/>
  <c r="H123" i="42"/>
  <c r="H124" i="42"/>
  <c r="H125" i="42"/>
  <c r="H126" i="42"/>
  <c r="H127" i="42"/>
  <c r="H128" i="42"/>
  <c r="H129" i="42"/>
  <c r="H130" i="42"/>
  <c r="H131" i="42"/>
  <c r="H132" i="42"/>
  <c r="H133" i="42"/>
  <c r="H134" i="42"/>
  <c r="H135" i="42"/>
  <c r="H136" i="42"/>
  <c r="H137" i="42"/>
  <c r="H138" i="42"/>
  <c r="H139" i="42"/>
  <c r="H140" i="42"/>
  <c r="H141" i="42"/>
  <c r="H142" i="42"/>
  <c r="H143" i="42"/>
  <c r="H144" i="42"/>
  <c r="H145" i="42"/>
  <c r="H146" i="42"/>
  <c r="H147" i="42"/>
  <c r="H148" i="42"/>
  <c r="H149" i="42"/>
  <c r="H150" i="42"/>
  <c r="H151" i="42"/>
  <c r="H152" i="42"/>
  <c r="H153" i="42"/>
  <c r="H154" i="42"/>
  <c r="H155" i="42"/>
  <c r="H156" i="42"/>
  <c r="H157" i="42"/>
  <c r="H158" i="42"/>
  <c r="H159" i="42"/>
  <c r="H160" i="42"/>
  <c r="H161" i="42"/>
  <c r="H162" i="42"/>
  <c r="H163" i="42"/>
  <c r="H164" i="42"/>
  <c r="H165" i="42"/>
  <c r="H166" i="42"/>
  <c r="H167" i="42"/>
  <c r="H168" i="42"/>
  <c r="H169" i="42"/>
  <c r="H170" i="42"/>
  <c r="H171" i="42"/>
  <c r="H172" i="42"/>
  <c r="H173" i="42"/>
  <c r="H174" i="42"/>
  <c r="H175" i="42"/>
  <c r="H176" i="42"/>
  <c r="H177" i="42"/>
  <c r="H178" i="42"/>
  <c r="H179" i="42"/>
  <c r="H180" i="42"/>
  <c r="H181" i="42"/>
  <c r="H182" i="42"/>
  <c r="H183" i="42"/>
  <c r="H184" i="42"/>
  <c r="H185" i="42"/>
  <c r="H186" i="42"/>
  <c r="H187" i="42"/>
  <c r="H188" i="42"/>
  <c r="H189" i="42"/>
  <c r="H190" i="42"/>
  <c r="H191" i="42"/>
  <c r="N103" i="37"/>
  <c r="O103" i="37" s="1"/>
  <c r="N6" i="35"/>
  <c r="O6" i="35" s="1"/>
  <c r="N5" i="38"/>
  <c r="O5" i="38" s="1"/>
  <c r="R6" i="41"/>
  <c r="S6" i="41"/>
  <c r="T6" i="41"/>
  <c r="U6" i="41"/>
  <c r="V6" i="41"/>
  <c r="W6" i="41"/>
  <c r="X6" i="41"/>
  <c r="Y6" i="41"/>
  <c r="Z6" i="41"/>
  <c r="AA6" i="41"/>
  <c r="R7" i="41"/>
  <c r="S7" i="41"/>
  <c r="T7" i="41"/>
  <c r="U7" i="41"/>
  <c r="V7" i="41"/>
  <c r="W7" i="41"/>
  <c r="X7" i="41"/>
  <c r="Y7" i="41"/>
  <c r="Z7" i="41"/>
  <c r="AA7" i="41"/>
  <c r="R8" i="41"/>
  <c r="S8" i="41"/>
  <c r="T8" i="41"/>
  <c r="U8" i="41"/>
  <c r="V8" i="41"/>
  <c r="W8" i="41"/>
  <c r="X8" i="41"/>
  <c r="Y8" i="41"/>
  <c r="Z8" i="41"/>
  <c r="AA8" i="41"/>
  <c r="R9" i="41"/>
  <c r="S9" i="41"/>
  <c r="T9" i="41"/>
  <c r="U9" i="41"/>
  <c r="V9" i="41"/>
  <c r="W9" i="41"/>
  <c r="X9" i="41"/>
  <c r="Y9" i="41"/>
  <c r="Z9" i="41"/>
  <c r="AA9" i="41"/>
  <c r="R10" i="41"/>
  <c r="S10" i="41"/>
  <c r="T10" i="41"/>
  <c r="U10" i="41"/>
  <c r="V10" i="41"/>
  <c r="W10" i="41"/>
  <c r="X10" i="41"/>
  <c r="Y10" i="41"/>
  <c r="Z10" i="41"/>
  <c r="AA10" i="41"/>
  <c r="R11" i="41"/>
  <c r="S11" i="41"/>
  <c r="T11" i="41"/>
  <c r="U11" i="41"/>
  <c r="V11" i="41"/>
  <c r="W11" i="41"/>
  <c r="X11" i="41"/>
  <c r="Y11" i="41"/>
  <c r="Z11" i="41"/>
  <c r="AA11" i="41"/>
  <c r="R12" i="41"/>
  <c r="S12" i="41"/>
  <c r="T12" i="41"/>
  <c r="U12" i="41"/>
  <c r="V12" i="41"/>
  <c r="W12" i="41"/>
  <c r="X12" i="41"/>
  <c r="Y12" i="41"/>
  <c r="Z12" i="41"/>
  <c r="AA12" i="41"/>
  <c r="R13" i="41"/>
  <c r="S13" i="41"/>
  <c r="T13" i="41"/>
  <c r="U13" i="41"/>
  <c r="V13" i="41"/>
  <c r="W13" i="41"/>
  <c r="X13" i="41"/>
  <c r="Y13" i="41"/>
  <c r="Z13" i="41"/>
  <c r="AA13" i="41"/>
  <c r="R14" i="41"/>
  <c r="S14" i="41"/>
  <c r="T14" i="41"/>
  <c r="U14" i="41"/>
  <c r="V14" i="41"/>
  <c r="W14" i="41"/>
  <c r="X14" i="41"/>
  <c r="Y14" i="41"/>
  <c r="Z14" i="41"/>
  <c r="AA14" i="41"/>
  <c r="R15" i="41"/>
  <c r="S15" i="41"/>
  <c r="T15" i="41"/>
  <c r="U15" i="41"/>
  <c r="V15" i="41"/>
  <c r="W15" i="41"/>
  <c r="X15" i="41"/>
  <c r="Y15" i="41"/>
  <c r="Z15" i="41"/>
  <c r="AA15" i="41"/>
  <c r="R16" i="41"/>
  <c r="S16" i="41"/>
  <c r="T16" i="41"/>
  <c r="U16" i="41"/>
  <c r="V16" i="41"/>
  <c r="W16" i="41"/>
  <c r="X16" i="41"/>
  <c r="Y16" i="41"/>
  <c r="Z16" i="41"/>
  <c r="AA16" i="41"/>
  <c r="R17" i="41"/>
  <c r="S17" i="41"/>
  <c r="T17" i="41"/>
  <c r="U17" i="41"/>
  <c r="V17" i="41"/>
  <c r="W17" i="41"/>
  <c r="X17" i="41"/>
  <c r="Y17" i="41"/>
  <c r="Z17" i="41"/>
  <c r="AA17" i="41"/>
  <c r="R18" i="41"/>
  <c r="S18" i="41"/>
  <c r="T18" i="41"/>
  <c r="U18" i="41"/>
  <c r="V18" i="41"/>
  <c r="W18" i="41"/>
  <c r="X18" i="41"/>
  <c r="Y18" i="41"/>
  <c r="Z18" i="41"/>
  <c r="AA18" i="41"/>
  <c r="R19" i="41"/>
  <c r="S19" i="41"/>
  <c r="T19" i="41"/>
  <c r="U19" i="41"/>
  <c r="V19" i="41"/>
  <c r="W19" i="41"/>
  <c r="X19" i="41"/>
  <c r="Y19" i="41"/>
  <c r="Z19" i="41"/>
  <c r="AA19" i="41"/>
  <c r="R20" i="41"/>
  <c r="S20" i="41"/>
  <c r="T20" i="41"/>
  <c r="U20" i="41"/>
  <c r="V20" i="41"/>
  <c r="W20" i="41"/>
  <c r="X20" i="41"/>
  <c r="Y20" i="41"/>
  <c r="Z20" i="41"/>
  <c r="AA20" i="41"/>
  <c r="R21" i="41"/>
  <c r="S21" i="41"/>
  <c r="T21" i="41"/>
  <c r="U21" i="41"/>
  <c r="V21" i="41"/>
  <c r="W21" i="41"/>
  <c r="X21" i="41"/>
  <c r="Y21" i="41"/>
  <c r="Z21" i="41"/>
  <c r="AA21" i="41"/>
  <c r="R22" i="41"/>
  <c r="S22" i="41"/>
  <c r="T22" i="41"/>
  <c r="U22" i="41"/>
  <c r="V22" i="41"/>
  <c r="W22" i="41"/>
  <c r="X22" i="41"/>
  <c r="Y22" i="41"/>
  <c r="Z22" i="41"/>
  <c r="AA22" i="41"/>
  <c r="R23" i="41"/>
  <c r="S23" i="41"/>
  <c r="T23" i="41"/>
  <c r="U23" i="41"/>
  <c r="V23" i="41"/>
  <c r="W23" i="41"/>
  <c r="X23" i="41"/>
  <c r="Y23" i="41"/>
  <c r="Z23" i="41"/>
  <c r="AA23" i="41"/>
  <c r="R24" i="41"/>
  <c r="S24" i="41"/>
  <c r="T24" i="41"/>
  <c r="U24" i="41"/>
  <c r="V24" i="41"/>
  <c r="W24" i="41"/>
  <c r="X24" i="41"/>
  <c r="Y24" i="41"/>
  <c r="Z24" i="41"/>
  <c r="AA24" i="41"/>
  <c r="R25" i="41"/>
  <c r="S25" i="41"/>
  <c r="T25" i="41"/>
  <c r="U25" i="41"/>
  <c r="V25" i="41"/>
  <c r="W25" i="41"/>
  <c r="X25" i="41"/>
  <c r="Y25" i="41"/>
  <c r="Z25" i="41"/>
  <c r="AA25" i="41"/>
  <c r="R26" i="41"/>
  <c r="S26" i="41"/>
  <c r="T26" i="41"/>
  <c r="U26" i="41"/>
  <c r="V26" i="41"/>
  <c r="W26" i="41"/>
  <c r="X26" i="41"/>
  <c r="Y26" i="41"/>
  <c r="Z26" i="41"/>
  <c r="AA26" i="41"/>
  <c r="R27" i="41"/>
  <c r="S27" i="41"/>
  <c r="T27" i="41"/>
  <c r="U27" i="41"/>
  <c r="V27" i="41"/>
  <c r="W27" i="41"/>
  <c r="X27" i="41"/>
  <c r="Y27" i="41"/>
  <c r="Z27" i="41"/>
  <c r="AA27" i="41"/>
  <c r="R28" i="41"/>
  <c r="S28" i="41"/>
  <c r="T28" i="41"/>
  <c r="U28" i="41"/>
  <c r="V28" i="41"/>
  <c r="W28" i="41"/>
  <c r="X28" i="41"/>
  <c r="Y28" i="41"/>
  <c r="Z28" i="41"/>
  <c r="AA28" i="41"/>
  <c r="R29" i="41"/>
  <c r="S29" i="41"/>
  <c r="T29" i="41"/>
  <c r="U29" i="41"/>
  <c r="V29" i="41"/>
  <c r="W29" i="41"/>
  <c r="X29" i="41"/>
  <c r="Y29" i="41"/>
  <c r="Z29" i="41"/>
  <c r="AA29" i="41"/>
  <c r="R30" i="41"/>
  <c r="S30" i="41"/>
  <c r="T30" i="41"/>
  <c r="U30" i="41"/>
  <c r="V30" i="41"/>
  <c r="W30" i="41"/>
  <c r="X30" i="41"/>
  <c r="Y30" i="41"/>
  <c r="Z30" i="41"/>
  <c r="AA30" i="41"/>
  <c r="R31" i="41"/>
  <c r="S31" i="41"/>
  <c r="T31" i="41"/>
  <c r="U31" i="41"/>
  <c r="V31" i="41"/>
  <c r="W31" i="41"/>
  <c r="X31" i="41"/>
  <c r="Y31" i="41"/>
  <c r="Z31" i="41"/>
  <c r="AA31" i="41"/>
  <c r="R32" i="41"/>
  <c r="S32" i="41"/>
  <c r="T32" i="41"/>
  <c r="U32" i="41"/>
  <c r="V32" i="41"/>
  <c r="W32" i="41"/>
  <c r="X32" i="41"/>
  <c r="Y32" i="41"/>
  <c r="Z32" i="41"/>
  <c r="AA32" i="41"/>
  <c r="R33" i="41"/>
  <c r="S33" i="41"/>
  <c r="T33" i="41"/>
  <c r="U33" i="41"/>
  <c r="V33" i="41"/>
  <c r="W33" i="41"/>
  <c r="X33" i="41"/>
  <c r="Y33" i="41"/>
  <c r="Z33" i="41"/>
  <c r="AA33" i="41"/>
  <c r="R34" i="41"/>
  <c r="S34" i="41"/>
  <c r="T34" i="41"/>
  <c r="U34" i="41"/>
  <c r="V34" i="41"/>
  <c r="W34" i="41"/>
  <c r="X34" i="41"/>
  <c r="Y34" i="41"/>
  <c r="Z34" i="41"/>
  <c r="AA34" i="41"/>
  <c r="R35" i="41"/>
  <c r="S35" i="41"/>
  <c r="T35" i="41"/>
  <c r="U35" i="41"/>
  <c r="V35" i="41"/>
  <c r="W35" i="41"/>
  <c r="X35" i="41"/>
  <c r="Y35" i="41"/>
  <c r="Z35" i="41"/>
  <c r="AA35" i="41"/>
  <c r="R36" i="41"/>
  <c r="S36" i="41"/>
  <c r="T36" i="41"/>
  <c r="U36" i="41"/>
  <c r="V36" i="41"/>
  <c r="W36" i="41"/>
  <c r="X36" i="41"/>
  <c r="Y36" i="41"/>
  <c r="Z36" i="41"/>
  <c r="AA36" i="41"/>
  <c r="R37" i="41"/>
  <c r="S37" i="41"/>
  <c r="T37" i="41"/>
  <c r="U37" i="41"/>
  <c r="V37" i="41"/>
  <c r="W37" i="41"/>
  <c r="X37" i="41"/>
  <c r="Y37" i="41"/>
  <c r="Z37" i="41"/>
  <c r="AA37" i="41"/>
  <c r="R38" i="41"/>
  <c r="S38" i="41"/>
  <c r="T38" i="41"/>
  <c r="U38" i="41"/>
  <c r="V38" i="41"/>
  <c r="W38" i="41"/>
  <c r="X38" i="41"/>
  <c r="Y38" i="41"/>
  <c r="Z38" i="41"/>
  <c r="AA38" i="41"/>
  <c r="R39" i="41"/>
  <c r="S39" i="41"/>
  <c r="T39" i="41"/>
  <c r="U39" i="41"/>
  <c r="V39" i="41"/>
  <c r="W39" i="41"/>
  <c r="X39" i="41"/>
  <c r="Y39" i="41"/>
  <c r="Z39" i="41"/>
  <c r="AA39" i="41"/>
  <c r="R40" i="41"/>
  <c r="S40" i="41"/>
  <c r="T40" i="41"/>
  <c r="U40" i="41"/>
  <c r="V40" i="41"/>
  <c r="W40" i="41"/>
  <c r="X40" i="41"/>
  <c r="Y40" i="41"/>
  <c r="Z40" i="41"/>
  <c r="AA40" i="41"/>
  <c r="R41" i="41"/>
  <c r="S41" i="41"/>
  <c r="T41" i="41"/>
  <c r="U41" i="41"/>
  <c r="V41" i="41"/>
  <c r="W41" i="41"/>
  <c r="X41" i="41"/>
  <c r="Y41" i="41"/>
  <c r="Z41" i="41"/>
  <c r="AA41" i="41"/>
  <c r="R42" i="41"/>
  <c r="S42" i="41"/>
  <c r="T42" i="41"/>
  <c r="U42" i="41"/>
  <c r="V42" i="41"/>
  <c r="W42" i="41"/>
  <c r="X42" i="41"/>
  <c r="Y42" i="41"/>
  <c r="Z42" i="41"/>
  <c r="AA42" i="41"/>
  <c r="R43" i="41"/>
  <c r="S43" i="41"/>
  <c r="T43" i="41"/>
  <c r="U43" i="41"/>
  <c r="V43" i="41"/>
  <c r="W43" i="41"/>
  <c r="X43" i="41"/>
  <c r="Y43" i="41"/>
  <c r="Z43" i="41"/>
  <c r="AA43" i="41"/>
  <c r="R44" i="41"/>
  <c r="S44" i="41"/>
  <c r="T44" i="41"/>
  <c r="U44" i="41"/>
  <c r="V44" i="41"/>
  <c r="W44" i="41"/>
  <c r="X44" i="41"/>
  <c r="Y44" i="41"/>
  <c r="Z44" i="41"/>
  <c r="AA44" i="41"/>
  <c r="R45" i="41"/>
  <c r="S45" i="41"/>
  <c r="T45" i="41"/>
  <c r="U45" i="41"/>
  <c r="V45" i="41"/>
  <c r="W45" i="41"/>
  <c r="X45" i="41"/>
  <c r="Y45" i="41"/>
  <c r="Z45" i="41"/>
  <c r="AA45" i="41"/>
  <c r="R46" i="41"/>
  <c r="S46" i="41"/>
  <c r="T46" i="41"/>
  <c r="U46" i="41"/>
  <c r="V46" i="41"/>
  <c r="W46" i="41"/>
  <c r="X46" i="41"/>
  <c r="Y46" i="41"/>
  <c r="Z46" i="41"/>
  <c r="AA46" i="41"/>
  <c r="R47" i="41"/>
  <c r="S47" i="41"/>
  <c r="T47" i="41"/>
  <c r="U47" i="41"/>
  <c r="V47" i="41"/>
  <c r="W47" i="41"/>
  <c r="X47" i="41"/>
  <c r="Y47" i="41"/>
  <c r="Z47" i="41"/>
  <c r="AA47" i="41"/>
  <c r="R48" i="41"/>
  <c r="S48" i="41"/>
  <c r="T48" i="41"/>
  <c r="U48" i="41"/>
  <c r="V48" i="41"/>
  <c r="W48" i="41"/>
  <c r="X48" i="41"/>
  <c r="Y48" i="41"/>
  <c r="Z48" i="41"/>
  <c r="AA48" i="41"/>
  <c r="R49" i="41"/>
  <c r="S49" i="41"/>
  <c r="T49" i="41"/>
  <c r="U49" i="41"/>
  <c r="V49" i="41"/>
  <c r="W49" i="41"/>
  <c r="X49" i="41"/>
  <c r="Y49" i="41"/>
  <c r="Z49" i="41"/>
  <c r="AA49" i="41"/>
  <c r="R50" i="41"/>
  <c r="S50" i="41"/>
  <c r="T50" i="41"/>
  <c r="U50" i="41"/>
  <c r="V50" i="41"/>
  <c r="W50" i="41"/>
  <c r="X50" i="41"/>
  <c r="Y50" i="41"/>
  <c r="Z50" i="41"/>
  <c r="AA50" i="41"/>
  <c r="R51" i="41"/>
  <c r="S51" i="41"/>
  <c r="T51" i="41"/>
  <c r="U51" i="41"/>
  <c r="V51" i="41"/>
  <c r="W51" i="41"/>
  <c r="X51" i="41"/>
  <c r="Y51" i="41"/>
  <c r="Z51" i="41"/>
  <c r="AA51" i="41"/>
  <c r="R52" i="41"/>
  <c r="S52" i="41"/>
  <c r="T52" i="41"/>
  <c r="U52" i="41"/>
  <c r="V52" i="41"/>
  <c r="W52" i="41"/>
  <c r="X52" i="41"/>
  <c r="Y52" i="41"/>
  <c r="Z52" i="41"/>
  <c r="AA52" i="41"/>
  <c r="R53" i="41"/>
  <c r="S53" i="41"/>
  <c r="T53" i="41"/>
  <c r="U53" i="41"/>
  <c r="V53" i="41"/>
  <c r="W53" i="41"/>
  <c r="X53" i="41"/>
  <c r="Y53" i="41"/>
  <c r="Z53" i="41"/>
  <c r="AA53" i="41"/>
  <c r="R54" i="41"/>
  <c r="S54" i="41"/>
  <c r="T54" i="41"/>
  <c r="U54" i="41"/>
  <c r="V54" i="41"/>
  <c r="W54" i="41"/>
  <c r="X54" i="41"/>
  <c r="Y54" i="41"/>
  <c r="Z54" i="41"/>
  <c r="AA54" i="41"/>
  <c r="R55" i="41"/>
  <c r="S55" i="41"/>
  <c r="T55" i="41"/>
  <c r="U55" i="41"/>
  <c r="V55" i="41"/>
  <c r="W55" i="41"/>
  <c r="X55" i="41"/>
  <c r="Y55" i="41"/>
  <c r="Z55" i="41"/>
  <c r="AA55" i="41"/>
  <c r="R56" i="41"/>
  <c r="S56" i="41"/>
  <c r="T56" i="41"/>
  <c r="U56" i="41"/>
  <c r="V56" i="41"/>
  <c r="W56" i="41"/>
  <c r="X56" i="41"/>
  <c r="Y56" i="41"/>
  <c r="Z56" i="41"/>
  <c r="AA56" i="41"/>
  <c r="R57" i="41"/>
  <c r="S57" i="41"/>
  <c r="T57" i="41"/>
  <c r="U57" i="41"/>
  <c r="V57" i="41"/>
  <c r="W57" i="41"/>
  <c r="X57" i="41"/>
  <c r="Y57" i="41"/>
  <c r="Z57" i="41"/>
  <c r="AA57" i="41"/>
  <c r="R58" i="41"/>
  <c r="S58" i="41"/>
  <c r="T58" i="41"/>
  <c r="U58" i="41"/>
  <c r="V58" i="41"/>
  <c r="W58" i="41"/>
  <c r="X58" i="41"/>
  <c r="Y58" i="41"/>
  <c r="Z58" i="41"/>
  <c r="AA58" i="41"/>
  <c r="R59" i="41"/>
  <c r="S59" i="41"/>
  <c r="T59" i="41"/>
  <c r="U59" i="41"/>
  <c r="V59" i="41"/>
  <c r="W59" i="41"/>
  <c r="X59" i="41"/>
  <c r="Y59" i="41"/>
  <c r="Z59" i="41"/>
  <c r="AA59" i="41"/>
  <c r="R60" i="41"/>
  <c r="S60" i="41"/>
  <c r="T60" i="41"/>
  <c r="U60" i="41"/>
  <c r="V60" i="41"/>
  <c r="W60" i="41"/>
  <c r="X60" i="41"/>
  <c r="Y60" i="41"/>
  <c r="Z60" i="41"/>
  <c r="AA60" i="41"/>
  <c r="R61" i="41"/>
  <c r="S61" i="41"/>
  <c r="T61" i="41"/>
  <c r="U61" i="41"/>
  <c r="V61" i="41"/>
  <c r="W61" i="41"/>
  <c r="X61" i="41"/>
  <c r="Y61" i="41"/>
  <c r="Z61" i="41"/>
  <c r="AA61" i="41"/>
  <c r="R62" i="41"/>
  <c r="S62" i="41"/>
  <c r="T62" i="41"/>
  <c r="U62" i="41"/>
  <c r="V62" i="41"/>
  <c r="W62" i="41"/>
  <c r="X62" i="41"/>
  <c r="Y62" i="41"/>
  <c r="Z62" i="41"/>
  <c r="AA62" i="41"/>
  <c r="R63" i="41"/>
  <c r="S63" i="41"/>
  <c r="T63" i="41"/>
  <c r="U63" i="41"/>
  <c r="V63" i="41"/>
  <c r="W63" i="41"/>
  <c r="X63" i="41"/>
  <c r="Y63" i="41"/>
  <c r="Z63" i="41"/>
  <c r="AA63" i="41"/>
  <c r="R64" i="41"/>
  <c r="S64" i="41"/>
  <c r="T64" i="41"/>
  <c r="U64" i="41"/>
  <c r="V64" i="41"/>
  <c r="W64" i="41"/>
  <c r="X64" i="41"/>
  <c r="Y64" i="41"/>
  <c r="Z64" i="41"/>
  <c r="AA64" i="41"/>
  <c r="R65" i="41"/>
  <c r="S65" i="41"/>
  <c r="T65" i="41"/>
  <c r="U65" i="41"/>
  <c r="V65" i="41"/>
  <c r="W65" i="41"/>
  <c r="X65" i="41"/>
  <c r="Y65" i="41"/>
  <c r="Z65" i="41"/>
  <c r="AA65" i="41"/>
  <c r="R66" i="41"/>
  <c r="S66" i="41"/>
  <c r="T66" i="41"/>
  <c r="U66" i="41"/>
  <c r="V66" i="41"/>
  <c r="W66" i="41"/>
  <c r="X66" i="41"/>
  <c r="Y66" i="41"/>
  <c r="Z66" i="41"/>
  <c r="AA66" i="41"/>
  <c r="R67" i="41"/>
  <c r="S67" i="41"/>
  <c r="T67" i="41"/>
  <c r="U67" i="41"/>
  <c r="V67" i="41"/>
  <c r="W67" i="41"/>
  <c r="X67" i="41"/>
  <c r="Y67" i="41"/>
  <c r="Z67" i="41"/>
  <c r="AA67" i="41"/>
  <c r="R68" i="41"/>
  <c r="S68" i="41"/>
  <c r="T68" i="41"/>
  <c r="U68" i="41"/>
  <c r="V68" i="41"/>
  <c r="W68" i="41"/>
  <c r="X68" i="41"/>
  <c r="Y68" i="41"/>
  <c r="Z68" i="41"/>
  <c r="AA68" i="41"/>
  <c r="R69" i="41"/>
  <c r="S69" i="41"/>
  <c r="T69" i="41"/>
  <c r="U69" i="41"/>
  <c r="V69" i="41"/>
  <c r="W69" i="41"/>
  <c r="X69" i="41"/>
  <c r="Y69" i="41"/>
  <c r="Z69" i="41"/>
  <c r="AA69" i="41"/>
  <c r="R70" i="41"/>
  <c r="S70" i="41"/>
  <c r="T70" i="41"/>
  <c r="U70" i="41"/>
  <c r="V70" i="41"/>
  <c r="W70" i="41"/>
  <c r="X70" i="41"/>
  <c r="Y70" i="41"/>
  <c r="Z70" i="41"/>
  <c r="AA70" i="41"/>
  <c r="R71" i="41"/>
  <c r="S71" i="41"/>
  <c r="T71" i="41"/>
  <c r="U71" i="41"/>
  <c r="V71" i="41"/>
  <c r="W71" i="41"/>
  <c r="X71" i="41"/>
  <c r="Y71" i="41"/>
  <c r="Z71" i="41"/>
  <c r="AA71" i="41"/>
  <c r="R72" i="41"/>
  <c r="S72" i="41"/>
  <c r="T72" i="41"/>
  <c r="U72" i="41"/>
  <c r="V72" i="41"/>
  <c r="W72" i="41"/>
  <c r="X72" i="41"/>
  <c r="Y72" i="41"/>
  <c r="Z72" i="41"/>
  <c r="AA72" i="41"/>
  <c r="R73" i="41"/>
  <c r="S73" i="41"/>
  <c r="T73" i="41"/>
  <c r="U73" i="41"/>
  <c r="V73" i="41"/>
  <c r="W73" i="41"/>
  <c r="X73" i="41"/>
  <c r="Y73" i="41"/>
  <c r="Z73" i="41"/>
  <c r="AA73" i="41"/>
  <c r="R74" i="41"/>
  <c r="S74" i="41"/>
  <c r="T74" i="41"/>
  <c r="U74" i="41"/>
  <c r="V74" i="41"/>
  <c r="W74" i="41"/>
  <c r="X74" i="41"/>
  <c r="Y74" i="41"/>
  <c r="Z74" i="41"/>
  <c r="AA74" i="41"/>
  <c r="R75" i="41"/>
  <c r="S75" i="41"/>
  <c r="T75" i="41"/>
  <c r="U75" i="41"/>
  <c r="V75" i="41"/>
  <c r="W75" i="41"/>
  <c r="X75" i="41"/>
  <c r="Y75" i="41"/>
  <c r="Z75" i="41"/>
  <c r="AA75" i="41"/>
  <c r="R76" i="41"/>
  <c r="S76" i="41"/>
  <c r="T76" i="41"/>
  <c r="U76" i="41"/>
  <c r="V76" i="41"/>
  <c r="W76" i="41"/>
  <c r="X76" i="41"/>
  <c r="Y76" i="41"/>
  <c r="Z76" i="41"/>
  <c r="AA76" i="41"/>
  <c r="R77" i="41"/>
  <c r="S77" i="41"/>
  <c r="T77" i="41"/>
  <c r="U77" i="41"/>
  <c r="V77" i="41"/>
  <c r="W77" i="41"/>
  <c r="X77" i="41"/>
  <c r="Y77" i="41"/>
  <c r="Z77" i="41"/>
  <c r="AA77" i="41"/>
  <c r="R78" i="41"/>
  <c r="S78" i="41"/>
  <c r="T78" i="41"/>
  <c r="U78" i="41"/>
  <c r="V78" i="41"/>
  <c r="W78" i="41"/>
  <c r="X78" i="41"/>
  <c r="Y78" i="41"/>
  <c r="Z78" i="41"/>
  <c r="AA78" i="41"/>
  <c r="R79" i="41"/>
  <c r="S79" i="41"/>
  <c r="T79" i="41"/>
  <c r="U79" i="41"/>
  <c r="V79" i="41"/>
  <c r="W79" i="41"/>
  <c r="X79" i="41"/>
  <c r="Y79" i="41"/>
  <c r="Z79" i="41"/>
  <c r="AA79" i="41"/>
  <c r="R80" i="41"/>
  <c r="S80" i="41"/>
  <c r="T80" i="41"/>
  <c r="U80" i="41"/>
  <c r="V80" i="41"/>
  <c r="W80" i="41"/>
  <c r="X80" i="41"/>
  <c r="Y80" i="41"/>
  <c r="Z80" i="41"/>
  <c r="AA80" i="41"/>
  <c r="R81" i="41"/>
  <c r="S81" i="41"/>
  <c r="T81" i="41"/>
  <c r="U81" i="41"/>
  <c r="V81" i="41"/>
  <c r="W81" i="41"/>
  <c r="X81" i="41"/>
  <c r="Y81" i="41"/>
  <c r="Z81" i="41"/>
  <c r="AA81" i="41"/>
  <c r="R82" i="41"/>
  <c r="S82" i="41"/>
  <c r="T82" i="41"/>
  <c r="U82" i="41"/>
  <c r="V82" i="41"/>
  <c r="W82" i="41"/>
  <c r="X82" i="41"/>
  <c r="Y82" i="41"/>
  <c r="Z82" i="41"/>
  <c r="AA82" i="41"/>
  <c r="R83" i="41"/>
  <c r="S83" i="41"/>
  <c r="T83" i="41"/>
  <c r="U83" i="41"/>
  <c r="V83" i="41"/>
  <c r="W83" i="41"/>
  <c r="X83" i="41"/>
  <c r="Y83" i="41"/>
  <c r="Z83" i="41"/>
  <c r="AA83" i="41"/>
  <c r="R84" i="41"/>
  <c r="S84" i="41"/>
  <c r="T84" i="41"/>
  <c r="U84" i="41"/>
  <c r="V84" i="41"/>
  <c r="W84" i="41"/>
  <c r="X84" i="41"/>
  <c r="Y84" i="41"/>
  <c r="Z84" i="41"/>
  <c r="AA84" i="41"/>
  <c r="R85" i="41"/>
  <c r="S85" i="41"/>
  <c r="T85" i="41"/>
  <c r="U85" i="41"/>
  <c r="V85" i="41"/>
  <c r="W85" i="41"/>
  <c r="X85" i="41"/>
  <c r="Y85" i="41"/>
  <c r="Z85" i="41"/>
  <c r="AA85" i="41"/>
  <c r="R86" i="41"/>
  <c r="S86" i="41"/>
  <c r="T86" i="41"/>
  <c r="U86" i="41"/>
  <c r="V86" i="41"/>
  <c r="W86" i="41"/>
  <c r="X86" i="41"/>
  <c r="Y86" i="41"/>
  <c r="Z86" i="41"/>
  <c r="AA86" i="41"/>
  <c r="R87" i="41"/>
  <c r="S87" i="41"/>
  <c r="T87" i="41"/>
  <c r="U87" i="41"/>
  <c r="V87" i="41"/>
  <c r="W87" i="41"/>
  <c r="X87" i="41"/>
  <c r="Y87" i="41"/>
  <c r="Z87" i="41"/>
  <c r="AA87" i="41"/>
  <c r="R88" i="41"/>
  <c r="S88" i="41"/>
  <c r="T88" i="41"/>
  <c r="U88" i="41"/>
  <c r="V88" i="41"/>
  <c r="W88" i="41"/>
  <c r="X88" i="41"/>
  <c r="Y88" i="41"/>
  <c r="Z88" i="41"/>
  <c r="AA88" i="41"/>
  <c r="R89" i="41"/>
  <c r="S89" i="41"/>
  <c r="T89" i="41"/>
  <c r="U89" i="41"/>
  <c r="V89" i="41"/>
  <c r="W89" i="41"/>
  <c r="X89" i="41"/>
  <c r="Y89" i="41"/>
  <c r="Z89" i="41"/>
  <c r="AA89" i="41"/>
  <c r="R90" i="41"/>
  <c r="S90" i="41"/>
  <c r="T90" i="41"/>
  <c r="U90" i="41"/>
  <c r="V90" i="41"/>
  <c r="W90" i="41"/>
  <c r="X90" i="41"/>
  <c r="Y90" i="41"/>
  <c r="Z90" i="41"/>
  <c r="AA90" i="41"/>
  <c r="R91" i="41"/>
  <c r="S91" i="41"/>
  <c r="T91" i="41"/>
  <c r="U91" i="41"/>
  <c r="V91" i="41"/>
  <c r="W91" i="41"/>
  <c r="X91" i="41"/>
  <c r="Y91" i="41"/>
  <c r="Z91" i="41"/>
  <c r="AA91" i="41"/>
  <c r="R92" i="41"/>
  <c r="S92" i="41"/>
  <c r="T92" i="41"/>
  <c r="U92" i="41"/>
  <c r="V92" i="41"/>
  <c r="W92" i="41"/>
  <c r="X92" i="41"/>
  <c r="Y92" i="41"/>
  <c r="Z92" i="41"/>
  <c r="AA92" i="41"/>
  <c r="R93" i="41"/>
  <c r="S93" i="41"/>
  <c r="T93" i="41"/>
  <c r="U93" i="41"/>
  <c r="V93" i="41"/>
  <c r="W93" i="41"/>
  <c r="X93" i="41"/>
  <c r="Y93" i="41"/>
  <c r="Z93" i="41"/>
  <c r="AA93" i="41"/>
  <c r="R94" i="41"/>
  <c r="S94" i="41"/>
  <c r="T94" i="41"/>
  <c r="U94" i="41"/>
  <c r="V94" i="41"/>
  <c r="W94" i="41"/>
  <c r="X94" i="41"/>
  <c r="Y94" i="41"/>
  <c r="Z94" i="41"/>
  <c r="AA94" i="41"/>
  <c r="R95" i="41"/>
  <c r="S95" i="41"/>
  <c r="T95" i="41"/>
  <c r="U95" i="41"/>
  <c r="V95" i="41"/>
  <c r="W95" i="41"/>
  <c r="X95" i="41"/>
  <c r="Y95" i="41"/>
  <c r="Z95" i="41"/>
  <c r="AA95" i="41"/>
  <c r="R96" i="41"/>
  <c r="S96" i="41"/>
  <c r="T96" i="41"/>
  <c r="U96" i="41"/>
  <c r="V96" i="41"/>
  <c r="W96" i="41"/>
  <c r="X96" i="41"/>
  <c r="Y96" i="41"/>
  <c r="Z96" i="41"/>
  <c r="AA96" i="41"/>
  <c r="R97" i="41"/>
  <c r="S97" i="41"/>
  <c r="T97" i="41"/>
  <c r="U97" i="41"/>
  <c r="V97" i="41"/>
  <c r="W97" i="41"/>
  <c r="X97" i="41"/>
  <c r="Y97" i="41"/>
  <c r="Z97" i="41"/>
  <c r="AA97" i="41"/>
  <c r="R98" i="41"/>
  <c r="S98" i="41"/>
  <c r="T98" i="41"/>
  <c r="U98" i="41"/>
  <c r="V98" i="41"/>
  <c r="W98" i="41"/>
  <c r="X98" i="41"/>
  <c r="Y98" i="41"/>
  <c r="Z98" i="41"/>
  <c r="AA98" i="41"/>
  <c r="R99" i="41"/>
  <c r="S99" i="41"/>
  <c r="T99" i="41"/>
  <c r="U99" i="41"/>
  <c r="V99" i="41"/>
  <c r="W99" i="41"/>
  <c r="X99" i="41"/>
  <c r="Y99" i="41"/>
  <c r="Z99" i="41"/>
  <c r="AA99" i="41"/>
  <c r="R100" i="41"/>
  <c r="S100" i="41"/>
  <c r="T100" i="41"/>
  <c r="U100" i="41"/>
  <c r="V100" i="41"/>
  <c r="W100" i="41"/>
  <c r="X100" i="41"/>
  <c r="Y100" i="41"/>
  <c r="Z100" i="41"/>
  <c r="AA100" i="41"/>
  <c r="R101" i="41"/>
  <c r="S101" i="41"/>
  <c r="T101" i="41"/>
  <c r="U101" i="41"/>
  <c r="V101" i="41"/>
  <c r="W101" i="41"/>
  <c r="X101" i="41"/>
  <c r="Y101" i="41"/>
  <c r="Z101" i="41"/>
  <c r="AA101" i="41"/>
  <c r="R102" i="41"/>
  <c r="S102" i="41"/>
  <c r="T102" i="41"/>
  <c r="U102" i="41"/>
  <c r="V102" i="41"/>
  <c r="W102" i="41"/>
  <c r="X102" i="41"/>
  <c r="Y102" i="41"/>
  <c r="Z102" i="41"/>
  <c r="AA102" i="41"/>
  <c r="R103" i="41"/>
  <c r="S103" i="41"/>
  <c r="T103" i="41"/>
  <c r="U103" i="41"/>
  <c r="V103" i="41"/>
  <c r="W103" i="41"/>
  <c r="X103" i="41"/>
  <c r="Y103" i="41"/>
  <c r="Z103" i="41"/>
  <c r="AA103" i="41"/>
  <c r="R104" i="41"/>
  <c r="S104" i="41"/>
  <c r="T104" i="41"/>
  <c r="U104" i="41"/>
  <c r="V104" i="41"/>
  <c r="W104" i="41"/>
  <c r="X104" i="41"/>
  <c r="Y104" i="41"/>
  <c r="Z104" i="41"/>
  <c r="AA104" i="41"/>
  <c r="R105" i="41"/>
  <c r="S105" i="41"/>
  <c r="T105" i="41"/>
  <c r="U105" i="41"/>
  <c r="V105" i="41"/>
  <c r="W105" i="41"/>
  <c r="X105" i="41"/>
  <c r="Y105" i="41"/>
  <c r="Z105" i="41"/>
  <c r="AA105" i="41"/>
  <c r="L5" i="41"/>
  <c r="M5" i="41" s="1"/>
  <c r="L6" i="41"/>
  <c r="M6" i="41" s="1"/>
  <c r="L7" i="41"/>
  <c r="M7" i="41" s="1"/>
  <c r="L8" i="41"/>
  <c r="M8" i="41" s="1"/>
  <c r="L9" i="41"/>
  <c r="M9" i="41" s="1"/>
  <c r="L10" i="41"/>
  <c r="M10" i="41" s="1"/>
  <c r="L11" i="41"/>
  <c r="M11" i="41" s="1"/>
  <c r="L12" i="41"/>
  <c r="M12" i="41" s="1"/>
  <c r="L13" i="41"/>
  <c r="M13" i="41" s="1"/>
  <c r="L14" i="41"/>
  <c r="M14" i="41" s="1"/>
  <c r="L15" i="41"/>
  <c r="M15" i="41" s="1"/>
  <c r="L16" i="41"/>
  <c r="M16" i="41" s="1"/>
  <c r="L17" i="41"/>
  <c r="M17" i="41" s="1"/>
  <c r="L18" i="41"/>
  <c r="M18" i="41" s="1"/>
  <c r="L19" i="41"/>
  <c r="M19" i="41" s="1"/>
  <c r="L20" i="41"/>
  <c r="M20" i="41" s="1"/>
  <c r="L21" i="41"/>
  <c r="M21" i="41" s="1"/>
  <c r="L22" i="41"/>
  <c r="M22" i="41" s="1"/>
  <c r="L23" i="41"/>
  <c r="M23" i="41" s="1"/>
  <c r="L24" i="41"/>
  <c r="M24" i="41" s="1"/>
  <c r="L25" i="41"/>
  <c r="M25" i="41" s="1"/>
  <c r="L26" i="41"/>
  <c r="M26" i="41" s="1"/>
  <c r="L27" i="41"/>
  <c r="M27" i="41" s="1"/>
  <c r="L28" i="41"/>
  <c r="M28" i="41" s="1"/>
  <c r="L29" i="41"/>
  <c r="M29" i="41" s="1"/>
  <c r="L30" i="41"/>
  <c r="M30" i="41" s="1"/>
  <c r="L31" i="41"/>
  <c r="M31" i="41" s="1"/>
  <c r="L32" i="41"/>
  <c r="M32" i="41" s="1"/>
  <c r="L33" i="41"/>
  <c r="M33" i="41" s="1"/>
  <c r="L34" i="41"/>
  <c r="M34" i="41" s="1"/>
  <c r="L35" i="41"/>
  <c r="M35" i="41" s="1"/>
  <c r="L36" i="41"/>
  <c r="M36" i="41" s="1"/>
  <c r="L37" i="41"/>
  <c r="M37" i="41" s="1"/>
  <c r="L38" i="41"/>
  <c r="M38" i="41" s="1"/>
  <c r="L39" i="41"/>
  <c r="M39" i="41" s="1"/>
  <c r="L40" i="41"/>
  <c r="M40" i="41" s="1"/>
  <c r="L41" i="41"/>
  <c r="M41" i="41" s="1"/>
  <c r="L42" i="41"/>
  <c r="M42" i="41" s="1"/>
  <c r="L43" i="41"/>
  <c r="M43" i="41" s="1"/>
  <c r="L44" i="41"/>
  <c r="M44" i="41" s="1"/>
  <c r="L45" i="41"/>
  <c r="M45" i="41" s="1"/>
  <c r="L46" i="41"/>
  <c r="M46" i="41" s="1"/>
  <c r="L47" i="41"/>
  <c r="M47" i="41" s="1"/>
  <c r="L48" i="41"/>
  <c r="M48" i="41" s="1"/>
  <c r="L49" i="41"/>
  <c r="M49" i="41" s="1"/>
  <c r="L50" i="41"/>
  <c r="M50" i="41" s="1"/>
  <c r="L51" i="41"/>
  <c r="M51" i="41" s="1"/>
  <c r="L52" i="41"/>
  <c r="M52" i="41" s="1"/>
  <c r="L53" i="41"/>
  <c r="M53" i="41" s="1"/>
  <c r="L54" i="41"/>
  <c r="M54" i="41" s="1"/>
  <c r="L55" i="41"/>
  <c r="M55" i="41" s="1"/>
  <c r="L56" i="41"/>
  <c r="M56" i="41" s="1"/>
  <c r="L57" i="41"/>
  <c r="M57" i="41" s="1"/>
  <c r="L58" i="41"/>
  <c r="M58" i="41" s="1"/>
  <c r="L59" i="41"/>
  <c r="M59" i="41" s="1"/>
  <c r="L60" i="41"/>
  <c r="M60" i="41" s="1"/>
  <c r="L61" i="41"/>
  <c r="M61" i="41" s="1"/>
  <c r="L62" i="41"/>
  <c r="M62" i="41" s="1"/>
  <c r="L63" i="41"/>
  <c r="M63" i="41" s="1"/>
  <c r="L64" i="41"/>
  <c r="M64" i="41" s="1"/>
  <c r="L65" i="41"/>
  <c r="M65" i="41" s="1"/>
  <c r="L66" i="41"/>
  <c r="M66" i="41" s="1"/>
  <c r="L67" i="41"/>
  <c r="M67" i="41" s="1"/>
  <c r="L68" i="41"/>
  <c r="M68" i="41" s="1"/>
  <c r="L69" i="41"/>
  <c r="M69" i="41" s="1"/>
  <c r="L70" i="41"/>
  <c r="M70" i="41" s="1"/>
  <c r="L71" i="41"/>
  <c r="M71" i="41" s="1"/>
  <c r="L72" i="41"/>
  <c r="M72" i="41" s="1"/>
  <c r="L73" i="41"/>
  <c r="M73" i="41" s="1"/>
  <c r="L74" i="41"/>
  <c r="M74" i="41" s="1"/>
  <c r="L75" i="41"/>
  <c r="M75" i="41" s="1"/>
  <c r="L76" i="41"/>
  <c r="M76" i="41" s="1"/>
  <c r="L77" i="41"/>
  <c r="M77" i="41" s="1"/>
  <c r="L78" i="41"/>
  <c r="M78" i="41" s="1"/>
  <c r="L79" i="41"/>
  <c r="M79" i="41" s="1"/>
  <c r="L80" i="41"/>
  <c r="M80" i="41" s="1"/>
  <c r="L81" i="41"/>
  <c r="M81" i="41" s="1"/>
  <c r="L82" i="41"/>
  <c r="M82" i="41" s="1"/>
  <c r="L83" i="41"/>
  <c r="M83" i="41" s="1"/>
  <c r="L84" i="41"/>
  <c r="M84" i="41" s="1"/>
  <c r="L85" i="41"/>
  <c r="M85" i="41" s="1"/>
  <c r="L86" i="41"/>
  <c r="M86" i="41" s="1"/>
  <c r="L87" i="41"/>
  <c r="M87" i="41" s="1"/>
  <c r="L88" i="41"/>
  <c r="M88" i="41" s="1"/>
  <c r="L89" i="41"/>
  <c r="M89" i="41" s="1"/>
  <c r="L90" i="41"/>
  <c r="M90" i="41" s="1"/>
  <c r="L91" i="41"/>
  <c r="M91" i="41" s="1"/>
  <c r="L92" i="41"/>
  <c r="M92" i="41" s="1"/>
  <c r="L93" i="41"/>
  <c r="M93" i="41" s="1"/>
  <c r="L94" i="41"/>
  <c r="M94" i="41" s="1"/>
  <c r="L95" i="41"/>
  <c r="M95" i="41" s="1"/>
  <c r="L96" i="41"/>
  <c r="M96" i="41" s="1"/>
  <c r="L97" i="41"/>
  <c r="M97" i="41" s="1"/>
  <c r="L98" i="41"/>
  <c r="M98" i="41" s="1"/>
  <c r="L99" i="41"/>
  <c r="M99" i="41" s="1"/>
  <c r="L100" i="41"/>
  <c r="M100" i="41" s="1"/>
  <c r="L101" i="41"/>
  <c r="M101" i="41" s="1"/>
  <c r="L102" i="41"/>
  <c r="M102" i="41" s="1"/>
  <c r="L103" i="41"/>
  <c r="M103" i="41" s="1"/>
  <c r="L104" i="41"/>
  <c r="M104" i="41" s="1"/>
  <c r="N5" i="41"/>
  <c r="O5" i="41" s="1"/>
  <c r="N6" i="41"/>
  <c r="O6" i="41" s="1"/>
  <c r="N7" i="41"/>
  <c r="O7" i="41" s="1"/>
  <c r="N8" i="41"/>
  <c r="O8" i="41" s="1"/>
  <c r="N9" i="41"/>
  <c r="O9" i="41" s="1"/>
  <c r="N10" i="41"/>
  <c r="O10" i="41" s="1"/>
  <c r="N11" i="41"/>
  <c r="O11" i="41" s="1"/>
  <c r="N12" i="41"/>
  <c r="O12" i="41" s="1"/>
  <c r="N13" i="41"/>
  <c r="O13" i="41" s="1"/>
  <c r="N14" i="41"/>
  <c r="O14" i="41" s="1"/>
  <c r="N15" i="41"/>
  <c r="O15" i="41" s="1"/>
  <c r="N16" i="41"/>
  <c r="O16" i="41" s="1"/>
  <c r="N17" i="41"/>
  <c r="O17" i="41" s="1"/>
  <c r="N18" i="41"/>
  <c r="O18" i="41" s="1"/>
  <c r="N19" i="41"/>
  <c r="O19" i="41" s="1"/>
  <c r="N20" i="41"/>
  <c r="O20" i="41" s="1"/>
  <c r="N21" i="41"/>
  <c r="O21" i="41" s="1"/>
  <c r="N22" i="41"/>
  <c r="O22" i="41" s="1"/>
  <c r="N23" i="41"/>
  <c r="O23" i="41" s="1"/>
  <c r="N24" i="41"/>
  <c r="O24" i="41" s="1"/>
  <c r="N25" i="41"/>
  <c r="O25" i="41" s="1"/>
  <c r="N26" i="41"/>
  <c r="O26" i="41" s="1"/>
  <c r="N27" i="41"/>
  <c r="O27" i="41" s="1"/>
  <c r="N28" i="41"/>
  <c r="O28" i="41" s="1"/>
  <c r="N29" i="41"/>
  <c r="O29" i="41" s="1"/>
  <c r="N30" i="41"/>
  <c r="O30" i="41" s="1"/>
  <c r="N31" i="41"/>
  <c r="O31" i="41" s="1"/>
  <c r="N32" i="41"/>
  <c r="O32" i="41" s="1"/>
  <c r="N33" i="41"/>
  <c r="O33" i="41" s="1"/>
  <c r="N34" i="41"/>
  <c r="O34" i="41" s="1"/>
  <c r="N35" i="41"/>
  <c r="O35" i="41" s="1"/>
  <c r="N36" i="41"/>
  <c r="O36" i="41" s="1"/>
  <c r="N37" i="41"/>
  <c r="O37" i="41" s="1"/>
  <c r="N38" i="41"/>
  <c r="O38" i="41" s="1"/>
  <c r="N39" i="41"/>
  <c r="O39" i="41" s="1"/>
  <c r="N40" i="41"/>
  <c r="O40" i="41" s="1"/>
  <c r="N41" i="41"/>
  <c r="O41" i="41" s="1"/>
  <c r="N42" i="41"/>
  <c r="O42" i="41" s="1"/>
  <c r="N43" i="41"/>
  <c r="O43" i="41" s="1"/>
  <c r="N44" i="41"/>
  <c r="O44" i="41" s="1"/>
  <c r="N45" i="41"/>
  <c r="O45" i="41" s="1"/>
  <c r="N46" i="41"/>
  <c r="O46" i="41" s="1"/>
  <c r="N47" i="41"/>
  <c r="O47" i="41" s="1"/>
  <c r="N48" i="41"/>
  <c r="O48" i="41" s="1"/>
  <c r="N49" i="41"/>
  <c r="O49" i="41" s="1"/>
  <c r="N50" i="41"/>
  <c r="O50" i="41" s="1"/>
  <c r="N51" i="41"/>
  <c r="O51" i="41" s="1"/>
  <c r="N52" i="41"/>
  <c r="O52" i="41" s="1"/>
  <c r="N53" i="41"/>
  <c r="O53" i="41" s="1"/>
  <c r="N54" i="41"/>
  <c r="O54" i="41" s="1"/>
  <c r="N55" i="41"/>
  <c r="O55" i="41" s="1"/>
  <c r="N56" i="41"/>
  <c r="O56" i="41" s="1"/>
  <c r="N57" i="41"/>
  <c r="O57" i="41" s="1"/>
  <c r="N58" i="41"/>
  <c r="O58" i="41" s="1"/>
  <c r="N59" i="41"/>
  <c r="O59" i="41" s="1"/>
  <c r="N60" i="41"/>
  <c r="O60" i="41" s="1"/>
  <c r="N61" i="41"/>
  <c r="O61" i="41" s="1"/>
  <c r="N62" i="41"/>
  <c r="O62" i="41" s="1"/>
  <c r="N63" i="41"/>
  <c r="O63" i="41" s="1"/>
  <c r="N64" i="41"/>
  <c r="O64" i="41" s="1"/>
  <c r="N65" i="41"/>
  <c r="O65" i="41" s="1"/>
  <c r="N66" i="41"/>
  <c r="O66" i="41" s="1"/>
  <c r="N67" i="41"/>
  <c r="O67" i="41" s="1"/>
  <c r="N68" i="41"/>
  <c r="O68" i="41" s="1"/>
  <c r="N69" i="41"/>
  <c r="O69" i="41" s="1"/>
  <c r="N70" i="41"/>
  <c r="O70" i="41" s="1"/>
  <c r="N71" i="41"/>
  <c r="O71" i="41" s="1"/>
  <c r="N72" i="41"/>
  <c r="O72" i="41" s="1"/>
  <c r="N73" i="41"/>
  <c r="O73" i="41" s="1"/>
  <c r="N74" i="41"/>
  <c r="O74" i="41" s="1"/>
  <c r="N75" i="41"/>
  <c r="O75" i="41" s="1"/>
  <c r="N76" i="41"/>
  <c r="O76" i="41" s="1"/>
  <c r="N77" i="41"/>
  <c r="O77" i="41" s="1"/>
  <c r="N78" i="41"/>
  <c r="O78" i="41" s="1"/>
  <c r="N79" i="41"/>
  <c r="O79" i="41" s="1"/>
  <c r="N80" i="41"/>
  <c r="O80" i="41" s="1"/>
  <c r="N81" i="41"/>
  <c r="O81" i="41" s="1"/>
  <c r="N82" i="41"/>
  <c r="O82" i="41" s="1"/>
  <c r="N83" i="41"/>
  <c r="O83" i="41" s="1"/>
  <c r="N84" i="41"/>
  <c r="O84" i="41" s="1"/>
  <c r="N85" i="41"/>
  <c r="O85" i="41" s="1"/>
  <c r="N86" i="41"/>
  <c r="O86" i="41" s="1"/>
  <c r="N87" i="41"/>
  <c r="O87" i="41" s="1"/>
  <c r="N88" i="41"/>
  <c r="O88" i="41" s="1"/>
  <c r="N89" i="41"/>
  <c r="O89" i="41" s="1"/>
  <c r="N90" i="41"/>
  <c r="O90" i="41" s="1"/>
  <c r="N91" i="41"/>
  <c r="O91" i="41" s="1"/>
  <c r="N92" i="41"/>
  <c r="O92" i="41" s="1"/>
  <c r="N93" i="41"/>
  <c r="O93" i="41" s="1"/>
  <c r="N94" i="41"/>
  <c r="O94" i="41" s="1"/>
  <c r="N95" i="41"/>
  <c r="O95" i="41" s="1"/>
  <c r="N96" i="41"/>
  <c r="O96" i="41" s="1"/>
  <c r="N97" i="41"/>
  <c r="O97" i="41" s="1"/>
  <c r="N98" i="41"/>
  <c r="O98" i="41" s="1"/>
  <c r="N99" i="41"/>
  <c r="O99" i="41" s="1"/>
  <c r="N100" i="41"/>
  <c r="O100" i="41" s="1"/>
  <c r="N101" i="41"/>
  <c r="O101" i="41" s="1"/>
  <c r="N102" i="41"/>
  <c r="O102" i="41" s="1"/>
  <c r="N103" i="41"/>
  <c r="O103" i="41" s="1"/>
  <c r="N104" i="41"/>
  <c r="O104" i="41" s="1"/>
  <c r="K105" i="41"/>
  <c r="I181" i="42" s="1"/>
  <c r="J105" i="41"/>
  <c r="I180" i="42" s="1"/>
  <c r="I105" i="41"/>
  <c r="I179" i="42" s="1"/>
  <c r="H105" i="41"/>
  <c r="I178" i="42" s="1"/>
  <c r="G105" i="41"/>
  <c r="I177" i="42" s="1"/>
  <c r="F105" i="41"/>
  <c r="I176" i="42" s="1"/>
  <c r="E105" i="41"/>
  <c r="I175" i="42" s="1"/>
  <c r="D105" i="41"/>
  <c r="I174" i="42" s="1"/>
  <c r="C105" i="41"/>
  <c r="I173" i="42" s="1"/>
  <c r="B105" i="41"/>
  <c r="I172" i="42" s="1"/>
  <c r="R6" i="40"/>
  <c r="S6" i="40"/>
  <c r="T6" i="40"/>
  <c r="U6" i="40"/>
  <c r="V6" i="40"/>
  <c r="W6" i="40"/>
  <c r="X6" i="40"/>
  <c r="Y6" i="40"/>
  <c r="Z6" i="40"/>
  <c r="AA6" i="40"/>
  <c r="R7" i="40"/>
  <c r="S7" i="40"/>
  <c r="T7" i="40"/>
  <c r="U7" i="40"/>
  <c r="V7" i="40"/>
  <c r="W7" i="40"/>
  <c r="X7" i="40"/>
  <c r="Y7" i="40"/>
  <c r="Z7" i="40"/>
  <c r="AA7" i="40"/>
  <c r="R8" i="40"/>
  <c r="S8" i="40"/>
  <c r="T8" i="40"/>
  <c r="U8" i="40"/>
  <c r="V8" i="40"/>
  <c r="W8" i="40"/>
  <c r="X8" i="40"/>
  <c r="Y8" i="40"/>
  <c r="Z8" i="40"/>
  <c r="AA8" i="40"/>
  <c r="R9" i="40"/>
  <c r="S9" i="40"/>
  <c r="T9" i="40"/>
  <c r="U9" i="40"/>
  <c r="V9" i="40"/>
  <c r="W9" i="40"/>
  <c r="X9" i="40"/>
  <c r="Y9" i="40"/>
  <c r="Z9" i="40"/>
  <c r="AA9" i="40"/>
  <c r="R10" i="40"/>
  <c r="S10" i="40"/>
  <c r="T10" i="40"/>
  <c r="U10" i="40"/>
  <c r="V10" i="40"/>
  <c r="W10" i="40"/>
  <c r="X10" i="40"/>
  <c r="Y10" i="40"/>
  <c r="Z10" i="40"/>
  <c r="AA10" i="40"/>
  <c r="R11" i="40"/>
  <c r="S11" i="40"/>
  <c r="T11" i="40"/>
  <c r="U11" i="40"/>
  <c r="V11" i="40"/>
  <c r="W11" i="40"/>
  <c r="X11" i="40"/>
  <c r="Y11" i="40"/>
  <c r="Z11" i="40"/>
  <c r="AA11" i="40"/>
  <c r="R12" i="40"/>
  <c r="S12" i="40"/>
  <c r="T12" i="40"/>
  <c r="U12" i="40"/>
  <c r="V12" i="40"/>
  <c r="W12" i="40"/>
  <c r="X12" i="40"/>
  <c r="Y12" i="40"/>
  <c r="Z12" i="40"/>
  <c r="AA12" i="40"/>
  <c r="R13" i="40"/>
  <c r="S13" i="40"/>
  <c r="T13" i="40"/>
  <c r="U13" i="40"/>
  <c r="V13" i="40"/>
  <c r="W13" i="40"/>
  <c r="X13" i="40"/>
  <c r="Y13" i="40"/>
  <c r="Z13" i="40"/>
  <c r="AA13" i="40"/>
  <c r="R14" i="40"/>
  <c r="S14" i="40"/>
  <c r="T14" i="40"/>
  <c r="U14" i="40"/>
  <c r="V14" i="40"/>
  <c r="W14" i="40"/>
  <c r="X14" i="40"/>
  <c r="Y14" i="40"/>
  <c r="Z14" i="40"/>
  <c r="AA14" i="40"/>
  <c r="R15" i="40"/>
  <c r="S15" i="40"/>
  <c r="T15" i="40"/>
  <c r="U15" i="40"/>
  <c r="V15" i="40"/>
  <c r="W15" i="40"/>
  <c r="X15" i="40"/>
  <c r="Y15" i="40"/>
  <c r="Z15" i="40"/>
  <c r="AA15" i="40"/>
  <c r="R16" i="40"/>
  <c r="S16" i="40"/>
  <c r="T16" i="40"/>
  <c r="U16" i="40"/>
  <c r="V16" i="40"/>
  <c r="W16" i="40"/>
  <c r="X16" i="40"/>
  <c r="Y16" i="40"/>
  <c r="Z16" i="40"/>
  <c r="AA16" i="40"/>
  <c r="R17" i="40"/>
  <c r="S17" i="40"/>
  <c r="T17" i="40"/>
  <c r="U17" i="40"/>
  <c r="V17" i="40"/>
  <c r="W17" i="40"/>
  <c r="X17" i="40"/>
  <c r="Y17" i="40"/>
  <c r="Z17" i="40"/>
  <c r="AA17" i="40"/>
  <c r="R18" i="40"/>
  <c r="S18" i="40"/>
  <c r="T18" i="40"/>
  <c r="U18" i="40"/>
  <c r="V18" i="40"/>
  <c r="W18" i="40"/>
  <c r="X18" i="40"/>
  <c r="Y18" i="40"/>
  <c r="Z18" i="40"/>
  <c r="AA18" i="40"/>
  <c r="R19" i="40"/>
  <c r="S19" i="40"/>
  <c r="T19" i="40"/>
  <c r="U19" i="40"/>
  <c r="V19" i="40"/>
  <c r="W19" i="40"/>
  <c r="X19" i="40"/>
  <c r="Y19" i="40"/>
  <c r="Z19" i="40"/>
  <c r="AA19" i="40"/>
  <c r="R20" i="40"/>
  <c r="S20" i="40"/>
  <c r="T20" i="40"/>
  <c r="U20" i="40"/>
  <c r="V20" i="40"/>
  <c r="W20" i="40"/>
  <c r="X20" i="40"/>
  <c r="Y20" i="40"/>
  <c r="Z20" i="40"/>
  <c r="AA20" i="40"/>
  <c r="R21" i="40"/>
  <c r="S21" i="40"/>
  <c r="T21" i="40"/>
  <c r="U21" i="40"/>
  <c r="V21" i="40"/>
  <c r="W21" i="40"/>
  <c r="X21" i="40"/>
  <c r="Y21" i="40"/>
  <c r="Z21" i="40"/>
  <c r="AA21" i="40"/>
  <c r="R22" i="40"/>
  <c r="S22" i="40"/>
  <c r="T22" i="40"/>
  <c r="U22" i="40"/>
  <c r="V22" i="40"/>
  <c r="W22" i="40"/>
  <c r="X22" i="40"/>
  <c r="Y22" i="40"/>
  <c r="Z22" i="40"/>
  <c r="AA22" i="40"/>
  <c r="R23" i="40"/>
  <c r="S23" i="40"/>
  <c r="T23" i="40"/>
  <c r="U23" i="40"/>
  <c r="V23" i="40"/>
  <c r="W23" i="40"/>
  <c r="X23" i="40"/>
  <c r="Y23" i="40"/>
  <c r="Z23" i="40"/>
  <c r="AA23" i="40"/>
  <c r="R24" i="40"/>
  <c r="S24" i="40"/>
  <c r="T24" i="40"/>
  <c r="U24" i="40"/>
  <c r="V24" i="40"/>
  <c r="W24" i="40"/>
  <c r="X24" i="40"/>
  <c r="Y24" i="40"/>
  <c r="Z24" i="40"/>
  <c r="AA24" i="40"/>
  <c r="R25" i="40"/>
  <c r="S25" i="40"/>
  <c r="T25" i="40"/>
  <c r="U25" i="40"/>
  <c r="V25" i="40"/>
  <c r="W25" i="40"/>
  <c r="X25" i="40"/>
  <c r="Y25" i="40"/>
  <c r="Z25" i="40"/>
  <c r="AA25" i="40"/>
  <c r="R26" i="40"/>
  <c r="S26" i="40"/>
  <c r="T26" i="40"/>
  <c r="U26" i="40"/>
  <c r="V26" i="40"/>
  <c r="W26" i="40"/>
  <c r="X26" i="40"/>
  <c r="Y26" i="40"/>
  <c r="Z26" i="40"/>
  <c r="AA26" i="40"/>
  <c r="R27" i="40"/>
  <c r="S27" i="40"/>
  <c r="T27" i="40"/>
  <c r="U27" i="40"/>
  <c r="V27" i="40"/>
  <c r="W27" i="40"/>
  <c r="X27" i="40"/>
  <c r="Y27" i="40"/>
  <c r="Z27" i="40"/>
  <c r="AA27" i="40"/>
  <c r="R28" i="40"/>
  <c r="S28" i="40"/>
  <c r="T28" i="40"/>
  <c r="U28" i="40"/>
  <c r="V28" i="40"/>
  <c r="W28" i="40"/>
  <c r="X28" i="40"/>
  <c r="Y28" i="40"/>
  <c r="Z28" i="40"/>
  <c r="AA28" i="40"/>
  <c r="R29" i="40"/>
  <c r="S29" i="40"/>
  <c r="T29" i="40"/>
  <c r="U29" i="40"/>
  <c r="V29" i="40"/>
  <c r="W29" i="40"/>
  <c r="X29" i="40"/>
  <c r="Y29" i="40"/>
  <c r="Z29" i="40"/>
  <c r="AA29" i="40"/>
  <c r="R30" i="40"/>
  <c r="S30" i="40"/>
  <c r="T30" i="40"/>
  <c r="U30" i="40"/>
  <c r="V30" i="40"/>
  <c r="W30" i="40"/>
  <c r="X30" i="40"/>
  <c r="Y30" i="40"/>
  <c r="Z30" i="40"/>
  <c r="AA30" i="40"/>
  <c r="R31" i="40"/>
  <c r="S31" i="40"/>
  <c r="T31" i="40"/>
  <c r="U31" i="40"/>
  <c r="V31" i="40"/>
  <c r="W31" i="40"/>
  <c r="X31" i="40"/>
  <c r="Y31" i="40"/>
  <c r="Z31" i="40"/>
  <c r="AA31" i="40"/>
  <c r="R32" i="40"/>
  <c r="S32" i="40"/>
  <c r="T32" i="40"/>
  <c r="U32" i="40"/>
  <c r="V32" i="40"/>
  <c r="W32" i="40"/>
  <c r="X32" i="40"/>
  <c r="Y32" i="40"/>
  <c r="Z32" i="40"/>
  <c r="AA32" i="40"/>
  <c r="R33" i="40"/>
  <c r="S33" i="40"/>
  <c r="T33" i="40"/>
  <c r="U33" i="40"/>
  <c r="V33" i="40"/>
  <c r="W33" i="40"/>
  <c r="X33" i="40"/>
  <c r="Y33" i="40"/>
  <c r="Z33" i="40"/>
  <c r="AA33" i="40"/>
  <c r="R34" i="40"/>
  <c r="S34" i="40"/>
  <c r="T34" i="40"/>
  <c r="U34" i="40"/>
  <c r="V34" i="40"/>
  <c r="W34" i="40"/>
  <c r="X34" i="40"/>
  <c r="Y34" i="40"/>
  <c r="Z34" i="40"/>
  <c r="AA34" i="40"/>
  <c r="R35" i="40"/>
  <c r="S35" i="40"/>
  <c r="T35" i="40"/>
  <c r="U35" i="40"/>
  <c r="V35" i="40"/>
  <c r="W35" i="40"/>
  <c r="X35" i="40"/>
  <c r="Y35" i="40"/>
  <c r="Z35" i="40"/>
  <c r="AA35" i="40"/>
  <c r="R36" i="40"/>
  <c r="S36" i="40"/>
  <c r="T36" i="40"/>
  <c r="U36" i="40"/>
  <c r="V36" i="40"/>
  <c r="W36" i="40"/>
  <c r="X36" i="40"/>
  <c r="Y36" i="40"/>
  <c r="Z36" i="40"/>
  <c r="AA36" i="40"/>
  <c r="R37" i="40"/>
  <c r="S37" i="40"/>
  <c r="T37" i="40"/>
  <c r="U37" i="40"/>
  <c r="V37" i="40"/>
  <c r="W37" i="40"/>
  <c r="X37" i="40"/>
  <c r="Y37" i="40"/>
  <c r="Z37" i="40"/>
  <c r="AA37" i="40"/>
  <c r="R38" i="40"/>
  <c r="S38" i="40"/>
  <c r="T38" i="40"/>
  <c r="U38" i="40"/>
  <c r="V38" i="40"/>
  <c r="W38" i="40"/>
  <c r="X38" i="40"/>
  <c r="Y38" i="40"/>
  <c r="Z38" i="40"/>
  <c r="AA38" i="40"/>
  <c r="R39" i="40"/>
  <c r="S39" i="40"/>
  <c r="T39" i="40"/>
  <c r="U39" i="40"/>
  <c r="V39" i="40"/>
  <c r="W39" i="40"/>
  <c r="X39" i="40"/>
  <c r="Y39" i="40"/>
  <c r="Z39" i="40"/>
  <c r="AA39" i="40"/>
  <c r="R40" i="40"/>
  <c r="S40" i="40"/>
  <c r="T40" i="40"/>
  <c r="U40" i="40"/>
  <c r="V40" i="40"/>
  <c r="W40" i="40"/>
  <c r="X40" i="40"/>
  <c r="Y40" i="40"/>
  <c r="Z40" i="40"/>
  <c r="AA40" i="40"/>
  <c r="R41" i="40"/>
  <c r="S41" i="40"/>
  <c r="T41" i="40"/>
  <c r="U41" i="40"/>
  <c r="V41" i="40"/>
  <c r="W41" i="40"/>
  <c r="X41" i="40"/>
  <c r="Y41" i="40"/>
  <c r="Z41" i="40"/>
  <c r="AA41" i="40"/>
  <c r="R42" i="40"/>
  <c r="S42" i="40"/>
  <c r="T42" i="40"/>
  <c r="U42" i="40"/>
  <c r="V42" i="40"/>
  <c r="W42" i="40"/>
  <c r="X42" i="40"/>
  <c r="Y42" i="40"/>
  <c r="Z42" i="40"/>
  <c r="AA42" i="40"/>
  <c r="R43" i="40"/>
  <c r="S43" i="40"/>
  <c r="T43" i="40"/>
  <c r="U43" i="40"/>
  <c r="V43" i="40"/>
  <c r="W43" i="40"/>
  <c r="X43" i="40"/>
  <c r="Y43" i="40"/>
  <c r="Z43" i="40"/>
  <c r="AA43" i="40"/>
  <c r="R44" i="40"/>
  <c r="S44" i="40"/>
  <c r="T44" i="40"/>
  <c r="U44" i="40"/>
  <c r="V44" i="40"/>
  <c r="W44" i="40"/>
  <c r="X44" i="40"/>
  <c r="Y44" i="40"/>
  <c r="Z44" i="40"/>
  <c r="AA44" i="40"/>
  <c r="R45" i="40"/>
  <c r="S45" i="40"/>
  <c r="T45" i="40"/>
  <c r="U45" i="40"/>
  <c r="V45" i="40"/>
  <c r="W45" i="40"/>
  <c r="X45" i="40"/>
  <c r="Y45" i="40"/>
  <c r="Z45" i="40"/>
  <c r="AA45" i="40"/>
  <c r="R46" i="40"/>
  <c r="S46" i="40"/>
  <c r="T46" i="40"/>
  <c r="U46" i="40"/>
  <c r="V46" i="40"/>
  <c r="W46" i="40"/>
  <c r="X46" i="40"/>
  <c r="Y46" i="40"/>
  <c r="Z46" i="40"/>
  <c r="AA46" i="40"/>
  <c r="R47" i="40"/>
  <c r="S47" i="40"/>
  <c r="T47" i="40"/>
  <c r="U47" i="40"/>
  <c r="V47" i="40"/>
  <c r="W47" i="40"/>
  <c r="X47" i="40"/>
  <c r="Y47" i="40"/>
  <c r="Z47" i="40"/>
  <c r="AA47" i="40"/>
  <c r="R48" i="40"/>
  <c r="S48" i="40"/>
  <c r="T48" i="40"/>
  <c r="U48" i="40"/>
  <c r="V48" i="40"/>
  <c r="W48" i="40"/>
  <c r="X48" i="40"/>
  <c r="Y48" i="40"/>
  <c r="Z48" i="40"/>
  <c r="AA48" i="40"/>
  <c r="R49" i="40"/>
  <c r="S49" i="40"/>
  <c r="T49" i="40"/>
  <c r="U49" i="40"/>
  <c r="V49" i="40"/>
  <c r="W49" i="40"/>
  <c r="X49" i="40"/>
  <c r="Y49" i="40"/>
  <c r="Z49" i="40"/>
  <c r="AA49" i="40"/>
  <c r="R50" i="40"/>
  <c r="S50" i="40"/>
  <c r="T50" i="40"/>
  <c r="U50" i="40"/>
  <c r="V50" i="40"/>
  <c r="W50" i="40"/>
  <c r="X50" i="40"/>
  <c r="Y50" i="40"/>
  <c r="Z50" i="40"/>
  <c r="AA50" i="40"/>
  <c r="R51" i="40"/>
  <c r="S51" i="40"/>
  <c r="T51" i="40"/>
  <c r="U51" i="40"/>
  <c r="V51" i="40"/>
  <c r="W51" i="40"/>
  <c r="X51" i="40"/>
  <c r="Y51" i="40"/>
  <c r="Z51" i="40"/>
  <c r="AA51" i="40"/>
  <c r="R52" i="40"/>
  <c r="S52" i="40"/>
  <c r="T52" i="40"/>
  <c r="U52" i="40"/>
  <c r="V52" i="40"/>
  <c r="W52" i="40"/>
  <c r="X52" i="40"/>
  <c r="Y52" i="40"/>
  <c r="Z52" i="40"/>
  <c r="AA52" i="40"/>
  <c r="R53" i="40"/>
  <c r="S53" i="40"/>
  <c r="T53" i="40"/>
  <c r="U53" i="40"/>
  <c r="V53" i="40"/>
  <c r="W53" i="40"/>
  <c r="X53" i="40"/>
  <c r="Y53" i="40"/>
  <c r="Z53" i="40"/>
  <c r="AA53" i="40"/>
  <c r="R54" i="40"/>
  <c r="S54" i="40"/>
  <c r="T54" i="40"/>
  <c r="U54" i="40"/>
  <c r="V54" i="40"/>
  <c r="W54" i="40"/>
  <c r="X54" i="40"/>
  <c r="Y54" i="40"/>
  <c r="Z54" i="40"/>
  <c r="AA54" i="40"/>
  <c r="R55" i="40"/>
  <c r="S55" i="40"/>
  <c r="T55" i="40"/>
  <c r="U55" i="40"/>
  <c r="V55" i="40"/>
  <c r="W55" i="40"/>
  <c r="X55" i="40"/>
  <c r="Y55" i="40"/>
  <c r="Z55" i="40"/>
  <c r="AA55" i="40"/>
  <c r="R56" i="40"/>
  <c r="S56" i="40"/>
  <c r="T56" i="40"/>
  <c r="U56" i="40"/>
  <c r="V56" i="40"/>
  <c r="W56" i="40"/>
  <c r="X56" i="40"/>
  <c r="Y56" i="40"/>
  <c r="Z56" i="40"/>
  <c r="AA56" i="40"/>
  <c r="R57" i="40"/>
  <c r="S57" i="40"/>
  <c r="T57" i="40"/>
  <c r="U57" i="40"/>
  <c r="V57" i="40"/>
  <c r="W57" i="40"/>
  <c r="X57" i="40"/>
  <c r="Y57" i="40"/>
  <c r="Z57" i="40"/>
  <c r="AA57" i="40"/>
  <c r="R58" i="40"/>
  <c r="S58" i="40"/>
  <c r="T58" i="40"/>
  <c r="U58" i="40"/>
  <c r="V58" i="40"/>
  <c r="W58" i="40"/>
  <c r="X58" i="40"/>
  <c r="Y58" i="40"/>
  <c r="Z58" i="40"/>
  <c r="AA58" i="40"/>
  <c r="R59" i="40"/>
  <c r="S59" i="40"/>
  <c r="T59" i="40"/>
  <c r="U59" i="40"/>
  <c r="V59" i="40"/>
  <c r="W59" i="40"/>
  <c r="X59" i="40"/>
  <c r="Y59" i="40"/>
  <c r="Z59" i="40"/>
  <c r="AA59" i="40"/>
  <c r="R60" i="40"/>
  <c r="S60" i="40"/>
  <c r="T60" i="40"/>
  <c r="U60" i="40"/>
  <c r="V60" i="40"/>
  <c r="W60" i="40"/>
  <c r="X60" i="40"/>
  <c r="Y60" i="40"/>
  <c r="Z60" i="40"/>
  <c r="AA60" i="40"/>
  <c r="R61" i="40"/>
  <c r="S61" i="40"/>
  <c r="T61" i="40"/>
  <c r="U61" i="40"/>
  <c r="V61" i="40"/>
  <c r="W61" i="40"/>
  <c r="X61" i="40"/>
  <c r="Y61" i="40"/>
  <c r="Z61" i="40"/>
  <c r="AA61" i="40"/>
  <c r="R62" i="40"/>
  <c r="S62" i="40"/>
  <c r="T62" i="40"/>
  <c r="U62" i="40"/>
  <c r="V62" i="40"/>
  <c r="W62" i="40"/>
  <c r="X62" i="40"/>
  <c r="Y62" i="40"/>
  <c r="Z62" i="40"/>
  <c r="AA62" i="40"/>
  <c r="R63" i="40"/>
  <c r="S63" i="40"/>
  <c r="T63" i="40"/>
  <c r="U63" i="40"/>
  <c r="V63" i="40"/>
  <c r="W63" i="40"/>
  <c r="X63" i="40"/>
  <c r="Y63" i="40"/>
  <c r="Z63" i="40"/>
  <c r="AA63" i="40"/>
  <c r="R64" i="40"/>
  <c r="S64" i="40"/>
  <c r="T64" i="40"/>
  <c r="U64" i="40"/>
  <c r="V64" i="40"/>
  <c r="W64" i="40"/>
  <c r="X64" i="40"/>
  <c r="Y64" i="40"/>
  <c r="Z64" i="40"/>
  <c r="AA64" i="40"/>
  <c r="R65" i="40"/>
  <c r="S65" i="40"/>
  <c r="T65" i="40"/>
  <c r="U65" i="40"/>
  <c r="V65" i="40"/>
  <c r="W65" i="40"/>
  <c r="X65" i="40"/>
  <c r="Y65" i="40"/>
  <c r="Z65" i="40"/>
  <c r="AA65" i="40"/>
  <c r="R66" i="40"/>
  <c r="S66" i="40"/>
  <c r="T66" i="40"/>
  <c r="U66" i="40"/>
  <c r="V66" i="40"/>
  <c r="W66" i="40"/>
  <c r="X66" i="40"/>
  <c r="Y66" i="40"/>
  <c r="Z66" i="40"/>
  <c r="AA66" i="40"/>
  <c r="R67" i="40"/>
  <c r="S67" i="40"/>
  <c r="T67" i="40"/>
  <c r="U67" i="40"/>
  <c r="V67" i="40"/>
  <c r="W67" i="40"/>
  <c r="X67" i="40"/>
  <c r="Y67" i="40"/>
  <c r="Z67" i="40"/>
  <c r="AA67" i="40"/>
  <c r="R68" i="40"/>
  <c r="S68" i="40"/>
  <c r="T68" i="40"/>
  <c r="U68" i="40"/>
  <c r="V68" i="40"/>
  <c r="W68" i="40"/>
  <c r="X68" i="40"/>
  <c r="Y68" i="40"/>
  <c r="Z68" i="40"/>
  <c r="AA68" i="40"/>
  <c r="R69" i="40"/>
  <c r="S69" i="40"/>
  <c r="T69" i="40"/>
  <c r="U69" i="40"/>
  <c r="V69" i="40"/>
  <c r="W69" i="40"/>
  <c r="X69" i="40"/>
  <c r="Y69" i="40"/>
  <c r="Z69" i="40"/>
  <c r="AA69" i="40"/>
  <c r="R70" i="40"/>
  <c r="S70" i="40"/>
  <c r="T70" i="40"/>
  <c r="U70" i="40"/>
  <c r="V70" i="40"/>
  <c r="W70" i="40"/>
  <c r="X70" i="40"/>
  <c r="Y70" i="40"/>
  <c r="Z70" i="40"/>
  <c r="AA70" i="40"/>
  <c r="R71" i="40"/>
  <c r="S71" i="40"/>
  <c r="T71" i="40"/>
  <c r="U71" i="40"/>
  <c r="V71" i="40"/>
  <c r="W71" i="40"/>
  <c r="X71" i="40"/>
  <c r="Y71" i="40"/>
  <c r="Z71" i="40"/>
  <c r="AA71" i="40"/>
  <c r="R72" i="40"/>
  <c r="S72" i="40"/>
  <c r="T72" i="40"/>
  <c r="U72" i="40"/>
  <c r="V72" i="40"/>
  <c r="W72" i="40"/>
  <c r="X72" i="40"/>
  <c r="Y72" i="40"/>
  <c r="Z72" i="40"/>
  <c r="AA72" i="40"/>
  <c r="R73" i="40"/>
  <c r="S73" i="40"/>
  <c r="T73" i="40"/>
  <c r="U73" i="40"/>
  <c r="V73" i="40"/>
  <c r="W73" i="40"/>
  <c r="X73" i="40"/>
  <c r="Y73" i="40"/>
  <c r="Z73" i="40"/>
  <c r="AA73" i="40"/>
  <c r="R74" i="40"/>
  <c r="S74" i="40"/>
  <c r="T74" i="40"/>
  <c r="U74" i="40"/>
  <c r="V74" i="40"/>
  <c r="W74" i="40"/>
  <c r="X74" i="40"/>
  <c r="Y74" i="40"/>
  <c r="Z74" i="40"/>
  <c r="AA74" i="40"/>
  <c r="R75" i="40"/>
  <c r="S75" i="40"/>
  <c r="T75" i="40"/>
  <c r="U75" i="40"/>
  <c r="V75" i="40"/>
  <c r="W75" i="40"/>
  <c r="X75" i="40"/>
  <c r="Y75" i="40"/>
  <c r="Z75" i="40"/>
  <c r="AA75" i="40"/>
  <c r="R76" i="40"/>
  <c r="S76" i="40"/>
  <c r="T76" i="40"/>
  <c r="U76" i="40"/>
  <c r="V76" i="40"/>
  <c r="W76" i="40"/>
  <c r="X76" i="40"/>
  <c r="Y76" i="40"/>
  <c r="Z76" i="40"/>
  <c r="AA76" i="40"/>
  <c r="R77" i="40"/>
  <c r="S77" i="40"/>
  <c r="T77" i="40"/>
  <c r="U77" i="40"/>
  <c r="V77" i="40"/>
  <c r="W77" i="40"/>
  <c r="X77" i="40"/>
  <c r="Y77" i="40"/>
  <c r="Z77" i="40"/>
  <c r="AA77" i="40"/>
  <c r="R78" i="40"/>
  <c r="S78" i="40"/>
  <c r="T78" i="40"/>
  <c r="U78" i="40"/>
  <c r="V78" i="40"/>
  <c r="W78" i="40"/>
  <c r="X78" i="40"/>
  <c r="Y78" i="40"/>
  <c r="Z78" i="40"/>
  <c r="AA78" i="40"/>
  <c r="R79" i="40"/>
  <c r="S79" i="40"/>
  <c r="T79" i="40"/>
  <c r="U79" i="40"/>
  <c r="V79" i="40"/>
  <c r="W79" i="40"/>
  <c r="X79" i="40"/>
  <c r="Y79" i="40"/>
  <c r="Z79" i="40"/>
  <c r="AA79" i="40"/>
  <c r="R80" i="40"/>
  <c r="S80" i="40"/>
  <c r="T80" i="40"/>
  <c r="U80" i="40"/>
  <c r="V80" i="40"/>
  <c r="W80" i="40"/>
  <c r="X80" i="40"/>
  <c r="Y80" i="40"/>
  <c r="Z80" i="40"/>
  <c r="AA80" i="40"/>
  <c r="R81" i="40"/>
  <c r="S81" i="40"/>
  <c r="T81" i="40"/>
  <c r="U81" i="40"/>
  <c r="V81" i="40"/>
  <c r="W81" i="40"/>
  <c r="X81" i="40"/>
  <c r="Y81" i="40"/>
  <c r="Z81" i="40"/>
  <c r="AA81" i="40"/>
  <c r="R82" i="40"/>
  <c r="S82" i="40"/>
  <c r="T82" i="40"/>
  <c r="U82" i="40"/>
  <c r="V82" i="40"/>
  <c r="W82" i="40"/>
  <c r="X82" i="40"/>
  <c r="Y82" i="40"/>
  <c r="Z82" i="40"/>
  <c r="AA82" i="40"/>
  <c r="R83" i="40"/>
  <c r="S83" i="40"/>
  <c r="T83" i="40"/>
  <c r="U83" i="40"/>
  <c r="V83" i="40"/>
  <c r="W83" i="40"/>
  <c r="X83" i="40"/>
  <c r="Y83" i="40"/>
  <c r="Z83" i="40"/>
  <c r="AA83" i="40"/>
  <c r="R84" i="40"/>
  <c r="S84" i="40"/>
  <c r="T84" i="40"/>
  <c r="U84" i="40"/>
  <c r="V84" i="40"/>
  <c r="W84" i="40"/>
  <c r="X84" i="40"/>
  <c r="Y84" i="40"/>
  <c r="Z84" i="40"/>
  <c r="AA84" i="40"/>
  <c r="R85" i="40"/>
  <c r="S85" i="40"/>
  <c r="T85" i="40"/>
  <c r="U85" i="40"/>
  <c r="V85" i="40"/>
  <c r="W85" i="40"/>
  <c r="X85" i="40"/>
  <c r="Y85" i="40"/>
  <c r="Z85" i="40"/>
  <c r="AA85" i="40"/>
  <c r="R86" i="40"/>
  <c r="S86" i="40"/>
  <c r="T86" i="40"/>
  <c r="U86" i="40"/>
  <c r="V86" i="40"/>
  <c r="W86" i="40"/>
  <c r="X86" i="40"/>
  <c r="Y86" i="40"/>
  <c r="Z86" i="40"/>
  <c r="AA86" i="40"/>
  <c r="R87" i="40"/>
  <c r="S87" i="40"/>
  <c r="T87" i="40"/>
  <c r="U87" i="40"/>
  <c r="V87" i="40"/>
  <c r="W87" i="40"/>
  <c r="X87" i="40"/>
  <c r="Y87" i="40"/>
  <c r="Z87" i="40"/>
  <c r="AA87" i="40"/>
  <c r="R88" i="40"/>
  <c r="S88" i="40"/>
  <c r="T88" i="40"/>
  <c r="U88" i="40"/>
  <c r="V88" i="40"/>
  <c r="W88" i="40"/>
  <c r="X88" i="40"/>
  <c r="Y88" i="40"/>
  <c r="Z88" i="40"/>
  <c r="AA88" i="40"/>
  <c r="R89" i="40"/>
  <c r="S89" i="40"/>
  <c r="T89" i="40"/>
  <c r="U89" i="40"/>
  <c r="V89" i="40"/>
  <c r="W89" i="40"/>
  <c r="X89" i="40"/>
  <c r="Y89" i="40"/>
  <c r="Z89" i="40"/>
  <c r="AA89" i="40"/>
  <c r="R90" i="40"/>
  <c r="S90" i="40"/>
  <c r="T90" i="40"/>
  <c r="U90" i="40"/>
  <c r="V90" i="40"/>
  <c r="W90" i="40"/>
  <c r="X90" i="40"/>
  <c r="Y90" i="40"/>
  <c r="Z90" i="40"/>
  <c r="AA90" i="40"/>
  <c r="R91" i="40"/>
  <c r="S91" i="40"/>
  <c r="T91" i="40"/>
  <c r="U91" i="40"/>
  <c r="V91" i="40"/>
  <c r="W91" i="40"/>
  <c r="X91" i="40"/>
  <c r="Y91" i="40"/>
  <c r="Z91" i="40"/>
  <c r="AA91" i="40"/>
  <c r="R92" i="40"/>
  <c r="S92" i="40"/>
  <c r="T92" i="40"/>
  <c r="U92" i="40"/>
  <c r="V92" i="40"/>
  <c r="W92" i="40"/>
  <c r="X92" i="40"/>
  <c r="Y92" i="40"/>
  <c r="Z92" i="40"/>
  <c r="AA92" i="40"/>
  <c r="R93" i="40"/>
  <c r="S93" i="40"/>
  <c r="T93" i="40"/>
  <c r="U93" i="40"/>
  <c r="V93" i="40"/>
  <c r="W93" i="40"/>
  <c r="X93" i="40"/>
  <c r="Y93" i="40"/>
  <c r="Z93" i="40"/>
  <c r="AA93" i="40"/>
  <c r="R94" i="40"/>
  <c r="S94" i="40"/>
  <c r="T94" i="40"/>
  <c r="U94" i="40"/>
  <c r="V94" i="40"/>
  <c r="W94" i="40"/>
  <c r="X94" i="40"/>
  <c r="Y94" i="40"/>
  <c r="Z94" i="40"/>
  <c r="AA94" i="40"/>
  <c r="R95" i="40"/>
  <c r="S95" i="40"/>
  <c r="T95" i="40"/>
  <c r="U95" i="40"/>
  <c r="V95" i="40"/>
  <c r="W95" i="40"/>
  <c r="X95" i="40"/>
  <c r="Y95" i="40"/>
  <c r="Z95" i="40"/>
  <c r="AA95" i="40"/>
  <c r="R96" i="40"/>
  <c r="S96" i="40"/>
  <c r="T96" i="40"/>
  <c r="U96" i="40"/>
  <c r="V96" i="40"/>
  <c r="W96" i="40"/>
  <c r="X96" i="40"/>
  <c r="Y96" i="40"/>
  <c r="Z96" i="40"/>
  <c r="AA96" i="40"/>
  <c r="R97" i="40"/>
  <c r="S97" i="40"/>
  <c r="T97" i="40"/>
  <c r="U97" i="40"/>
  <c r="V97" i="40"/>
  <c r="W97" i="40"/>
  <c r="X97" i="40"/>
  <c r="Y97" i="40"/>
  <c r="Z97" i="40"/>
  <c r="AA97" i="40"/>
  <c r="R98" i="40"/>
  <c r="S98" i="40"/>
  <c r="T98" i="40"/>
  <c r="U98" i="40"/>
  <c r="V98" i="40"/>
  <c r="W98" i="40"/>
  <c r="X98" i="40"/>
  <c r="Y98" i="40"/>
  <c r="Z98" i="40"/>
  <c r="AA98" i="40"/>
  <c r="R99" i="40"/>
  <c r="S99" i="40"/>
  <c r="T99" i="40"/>
  <c r="U99" i="40"/>
  <c r="V99" i="40"/>
  <c r="W99" i="40"/>
  <c r="X99" i="40"/>
  <c r="Y99" i="40"/>
  <c r="Z99" i="40"/>
  <c r="AA99" i="40"/>
  <c r="R100" i="40"/>
  <c r="S100" i="40"/>
  <c r="T100" i="40"/>
  <c r="U100" i="40"/>
  <c r="V100" i="40"/>
  <c r="W100" i="40"/>
  <c r="X100" i="40"/>
  <c r="Y100" i="40"/>
  <c r="Z100" i="40"/>
  <c r="AA100" i="40"/>
  <c r="R101" i="40"/>
  <c r="S101" i="40"/>
  <c r="T101" i="40"/>
  <c r="U101" i="40"/>
  <c r="V101" i="40"/>
  <c r="W101" i="40"/>
  <c r="X101" i="40"/>
  <c r="Y101" i="40"/>
  <c r="Z101" i="40"/>
  <c r="AA101" i="40"/>
  <c r="R102" i="40"/>
  <c r="S102" i="40"/>
  <c r="T102" i="40"/>
  <c r="U102" i="40"/>
  <c r="V102" i="40"/>
  <c r="W102" i="40"/>
  <c r="X102" i="40"/>
  <c r="Y102" i="40"/>
  <c r="Z102" i="40"/>
  <c r="AA102" i="40"/>
  <c r="R103" i="40"/>
  <c r="S103" i="40"/>
  <c r="T103" i="40"/>
  <c r="U103" i="40"/>
  <c r="V103" i="40"/>
  <c r="W103" i="40"/>
  <c r="X103" i="40"/>
  <c r="Y103" i="40"/>
  <c r="Z103" i="40"/>
  <c r="AA103" i="40"/>
  <c r="R104" i="40"/>
  <c r="S104" i="40"/>
  <c r="T104" i="40"/>
  <c r="U104" i="40"/>
  <c r="V104" i="40"/>
  <c r="W104" i="40"/>
  <c r="X104" i="40"/>
  <c r="Y104" i="40"/>
  <c r="Z104" i="40"/>
  <c r="AA104" i="40"/>
  <c r="R105" i="40"/>
  <c r="S105" i="40"/>
  <c r="T105" i="40"/>
  <c r="U105" i="40"/>
  <c r="V105" i="40"/>
  <c r="W105" i="40"/>
  <c r="X105" i="40"/>
  <c r="Y105" i="40"/>
  <c r="Z105" i="40"/>
  <c r="AA105" i="40"/>
  <c r="L5" i="40"/>
  <c r="M5" i="40" s="1"/>
  <c r="L6" i="40"/>
  <c r="M6" i="40" s="1"/>
  <c r="L7" i="40"/>
  <c r="M7" i="40" s="1"/>
  <c r="L8" i="40"/>
  <c r="M8" i="40" s="1"/>
  <c r="L9" i="40"/>
  <c r="M9" i="40" s="1"/>
  <c r="L10" i="40"/>
  <c r="M10" i="40" s="1"/>
  <c r="L11" i="40"/>
  <c r="M11" i="40" s="1"/>
  <c r="L12" i="40"/>
  <c r="M12" i="40" s="1"/>
  <c r="L13" i="40"/>
  <c r="M13" i="40" s="1"/>
  <c r="L14" i="40"/>
  <c r="M14" i="40" s="1"/>
  <c r="L15" i="40"/>
  <c r="M15" i="40" s="1"/>
  <c r="L16" i="40"/>
  <c r="M16" i="40" s="1"/>
  <c r="L17" i="40"/>
  <c r="M17" i="40" s="1"/>
  <c r="L18" i="40"/>
  <c r="M18" i="40" s="1"/>
  <c r="L19" i="40"/>
  <c r="M19" i="40" s="1"/>
  <c r="L20" i="40"/>
  <c r="M20" i="40" s="1"/>
  <c r="L21" i="40"/>
  <c r="M21" i="40" s="1"/>
  <c r="L22" i="40"/>
  <c r="M22" i="40" s="1"/>
  <c r="L23" i="40"/>
  <c r="M23" i="40" s="1"/>
  <c r="L24" i="40"/>
  <c r="M24" i="40" s="1"/>
  <c r="L25" i="40"/>
  <c r="M25" i="40" s="1"/>
  <c r="L26" i="40"/>
  <c r="M26" i="40" s="1"/>
  <c r="L27" i="40"/>
  <c r="M27" i="40" s="1"/>
  <c r="L28" i="40"/>
  <c r="M28" i="40" s="1"/>
  <c r="L29" i="40"/>
  <c r="M29" i="40" s="1"/>
  <c r="L30" i="40"/>
  <c r="M30" i="40" s="1"/>
  <c r="L31" i="40"/>
  <c r="M31" i="40" s="1"/>
  <c r="L32" i="40"/>
  <c r="M32" i="40" s="1"/>
  <c r="L33" i="40"/>
  <c r="M33" i="40" s="1"/>
  <c r="L34" i="40"/>
  <c r="M34" i="40" s="1"/>
  <c r="L35" i="40"/>
  <c r="M35" i="40" s="1"/>
  <c r="L36" i="40"/>
  <c r="M36" i="40" s="1"/>
  <c r="L37" i="40"/>
  <c r="M37" i="40" s="1"/>
  <c r="L38" i="40"/>
  <c r="M38" i="40" s="1"/>
  <c r="L39" i="40"/>
  <c r="M39" i="40" s="1"/>
  <c r="L40" i="40"/>
  <c r="M40" i="40" s="1"/>
  <c r="L41" i="40"/>
  <c r="M41" i="40" s="1"/>
  <c r="L42" i="40"/>
  <c r="M42" i="40" s="1"/>
  <c r="L43" i="40"/>
  <c r="M43" i="40" s="1"/>
  <c r="L44" i="40"/>
  <c r="M44" i="40" s="1"/>
  <c r="L45" i="40"/>
  <c r="M45" i="40" s="1"/>
  <c r="L46" i="40"/>
  <c r="M46" i="40" s="1"/>
  <c r="L47" i="40"/>
  <c r="M47" i="40" s="1"/>
  <c r="L48" i="40"/>
  <c r="M48" i="40" s="1"/>
  <c r="L49" i="40"/>
  <c r="M49" i="40" s="1"/>
  <c r="L50" i="40"/>
  <c r="M50" i="40" s="1"/>
  <c r="L51" i="40"/>
  <c r="M51" i="40" s="1"/>
  <c r="L52" i="40"/>
  <c r="M52" i="40" s="1"/>
  <c r="L53" i="40"/>
  <c r="M53" i="40" s="1"/>
  <c r="L54" i="40"/>
  <c r="M54" i="40" s="1"/>
  <c r="L55" i="40"/>
  <c r="M55" i="40" s="1"/>
  <c r="L56" i="40"/>
  <c r="M56" i="40" s="1"/>
  <c r="L57" i="40"/>
  <c r="M57" i="40" s="1"/>
  <c r="L58" i="40"/>
  <c r="M58" i="40" s="1"/>
  <c r="L59" i="40"/>
  <c r="M59" i="40" s="1"/>
  <c r="L60" i="40"/>
  <c r="M60" i="40" s="1"/>
  <c r="L61" i="40"/>
  <c r="M61" i="40" s="1"/>
  <c r="L62" i="40"/>
  <c r="M62" i="40" s="1"/>
  <c r="L63" i="40"/>
  <c r="M63" i="40" s="1"/>
  <c r="L64" i="40"/>
  <c r="M64" i="40" s="1"/>
  <c r="L65" i="40"/>
  <c r="M65" i="40" s="1"/>
  <c r="L66" i="40"/>
  <c r="M66" i="40" s="1"/>
  <c r="L67" i="40"/>
  <c r="M67" i="40" s="1"/>
  <c r="L68" i="40"/>
  <c r="M68" i="40" s="1"/>
  <c r="L69" i="40"/>
  <c r="M69" i="40" s="1"/>
  <c r="L70" i="40"/>
  <c r="M70" i="40" s="1"/>
  <c r="L71" i="40"/>
  <c r="M71" i="40" s="1"/>
  <c r="L72" i="40"/>
  <c r="M72" i="40" s="1"/>
  <c r="L73" i="40"/>
  <c r="M73" i="40" s="1"/>
  <c r="L74" i="40"/>
  <c r="M74" i="40" s="1"/>
  <c r="L75" i="40"/>
  <c r="M75" i="40" s="1"/>
  <c r="L76" i="40"/>
  <c r="M76" i="40" s="1"/>
  <c r="L77" i="40"/>
  <c r="M77" i="40" s="1"/>
  <c r="L78" i="40"/>
  <c r="M78" i="40" s="1"/>
  <c r="L79" i="40"/>
  <c r="M79" i="40" s="1"/>
  <c r="L80" i="40"/>
  <c r="M80" i="40" s="1"/>
  <c r="L81" i="40"/>
  <c r="M81" i="40" s="1"/>
  <c r="L82" i="40"/>
  <c r="M82" i="40" s="1"/>
  <c r="L83" i="40"/>
  <c r="M83" i="40" s="1"/>
  <c r="L84" i="40"/>
  <c r="M84" i="40" s="1"/>
  <c r="L85" i="40"/>
  <c r="M85" i="40" s="1"/>
  <c r="L86" i="40"/>
  <c r="M86" i="40" s="1"/>
  <c r="L87" i="40"/>
  <c r="M87" i="40" s="1"/>
  <c r="L88" i="40"/>
  <c r="M88" i="40" s="1"/>
  <c r="L89" i="40"/>
  <c r="M89" i="40" s="1"/>
  <c r="L90" i="40"/>
  <c r="M90" i="40" s="1"/>
  <c r="L91" i="40"/>
  <c r="M91" i="40" s="1"/>
  <c r="L92" i="40"/>
  <c r="M92" i="40" s="1"/>
  <c r="L93" i="40"/>
  <c r="M93" i="40" s="1"/>
  <c r="L94" i="40"/>
  <c r="M94" i="40" s="1"/>
  <c r="L95" i="40"/>
  <c r="M95" i="40" s="1"/>
  <c r="L96" i="40"/>
  <c r="M96" i="40" s="1"/>
  <c r="L97" i="40"/>
  <c r="M97" i="40" s="1"/>
  <c r="L98" i="40"/>
  <c r="M98" i="40" s="1"/>
  <c r="L99" i="40"/>
  <c r="M99" i="40" s="1"/>
  <c r="L100" i="40"/>
  <c r="M100" i="40" s="1"/>
  <c r="L101" i="40"/>
  <c r="M101" i="40" s="1"/>
  <c r="L102" i="40"/>
  <c r="M102" i="40" s="1"/>
  <c r="L103" i="40"/>
  <c r="M103" i="40" s="1"/>
  <c r="L104" i="40"/>
  <c r="M104" i="40" s="1"/>
  <c r="N5" i="40"/>
  <c r="O5" i="40" s="1"/>
  <c r="N6" i="40"/>
  <c r="O6" i="40" s="1"/>
  <c r="N7" i="40"/>
  <c r="O7" i="40" s="1"/>
  <c r="N8" i="40"/>
  <c r="O8" i="40" s="1"/>
  <c r="N9" i="40"/>
  <c r="O9" i="40" s="1"/>
  <c r="N10" i="40"/>
  <c r="O10" i="40" s="1"/>
  <c r="N11" i="40"/>
  <c r="O11" i="40" s="1"/>
  <c r="N12" i="40"/>
  <c r="O12" i="40" s="1"/>
  <c r="N13" i="40"/>
  <c r="O13" i="40" s="1"/>
  <c r="N14" i="40"/>
  <c r="O14" i="40" s="1"/>
  <c r="N15" i="40"/>
  <c r="O15" i="40" s="1"/>
  <c r="N16" i="40"/>
  <c r="O16" i="40" s="1"/>
  <c r="N17" i="40"/>
  <c r="O17" i="40" s="1"/>
  <c r="N18" i="40"/>
  <c r="O18" i="40" s="1"/>
  <c r="N19" i="40"/>
  <c r="O19" i="40" s="1"/>
  <c r="N20" i="40"/>
  <c r="O20" i="40" s="1"/>
  <c r="N21" i="40"/>
  <c r="O21" i="40" s="1"/>
  <c r="N22" i="40"/>
  <c r="O22" i="40" s="1"/>
  <c r="N23" i="40"/>
  <c r="O23" i="40" s="1"/>
  <c r="N24" i="40"/>
  <c r="O24" i="40" s="1"/>
  <c r="N25" i="40"/>
  <c r="O25" i="40" s="1"/>
  <c r="N26" i="40"/>
  <c r="O26" i="40" s="1"/>
  <c r="N27" i="40"/>
  <c r="O27" i="40" s="1"/>
  <c r="N28" i="40"/>
  <c r="O28" i="40" s="1"/>
  <c r="N29" i="40"/>
  <c r="O29" i="40" s="1"/>
  <c r="N30" i="40"/>
  <c r="O30" i="40" s="1"/>
  <c r="N31" i="40"/>
  <c r="O31" i="40" s="1"/>
  <c r="N32" i="40"/>
  <c r="O32" i="40" s="1"/>
  <c r="N33" i="40"/>
  <c r="O33" i="40" s="1"/>
  <c r="N34" i="40"/>
  <c r="O34" i="40" s="1"/>
  <c r="N35" i="40"/>
  <c r="O35" i="40" s="1"/>
  <c r="N36" i="40"/>
  <c r="O36" i="40" s="1"/>
  <c r="N37" i="40"/>
  <c r="O37" i="40" s="1"/>
  <c r="N38" i="40"/>
  <c r="O38" i="40" s="1"/>
  <c r="N39" i="40"/>
  <c r="O39" i="40" s="1"/>
  <c r="N40" i="40"/>
  <c r="O40" i="40" s="1"/>
  <c r="N41" i="40"/>
  <c r="O41" i="40" s="1"/>
  <c r="N42" i="40"/>
  <c r="O42" i="40" s="1"/>
  <c r="N43" i="40"/>
  <c r="O43" i="40" s="1"/>
  <c r="N44" i="40"/>
  <c r="O44" i="40" s="1"/>
  <c r="N45" i="40"/>
  <c r="O45" i="40" s="1"/>
  <c r="N46" i="40"/>
  <c r="O46" i="40" s="1"/>
  <c r="N47" i="40"/>
  <c r="O47" i="40" s="1"/>
  <c r="N48" i="40"/>
  <c r="O48" i="40" s="1"/>
  <c r="N49" i="40"/>
  <c r="O49" i="40" s="1"/>
  <c r="N50" i="40"/>
  <c r="O50" i="40" s="1"/>
  <c r="N51" i="40"/>
  <c r="O51" i="40" s="1"/>
  <c r="N52" i="40"/>
  <c r="O52" i="40" s="1"/>
  <c r="N53" i="40"/>
  <c r="O53" i="40" s="1"/>
  <c r="N54" i="40"/>
  <c r="O54" i="40" s="1"/>
  <c r="N55" i="40"/>
  <c r="O55" i="40" s="1"/>
  <c r="N56" i="40"/>
  <c r="O56" i="40" s="1"/>
  <c r="N57" i="40"/>
  <c r="O57" i="40" s="1"/>
  <c r="N58" i="40"/>
  <c r="O58" i="40" s="1"/>
  <c r="N59" i="40"/>
  <c r="O59" i="40" s="1"/>
  <c r="N60" i="40"/>
  <c r="O60" i="40" s="1"/>
  <c r="N61" i="40"/>
  <c r="O61" i="40" s="1"/>
  <c r="N62" i="40"/>
  <c r="O62" i="40" s="1"/>
  <c r="N63" i="40"/>
  <c r="O63" i="40" s="1"/>
  <c r="N64" i="40"/>
  <c r="O64" i="40" s="1"/>
  <c r="N65" i="40"/>
  <c r="O65" i="40" s="1"/>
  <c r="N66" i="40"/>
  <c r="O66" i="40" s="1"/>
  <c r="N67" i="40"/>
  <c r="O67" i="40" s="1"/>
  <c r="N68" i="40"/>
  <c r="O68" i="40" s="1"/>
  <c r="N69" i="40"/>
  <c r="O69" i="40" s="1"/>
  <c r="N70" i="40"/>
  <c r="O70" i="40" s="1"/>
  <c r="N71" i="40"/>
  <c r="O71" i="40" s="1"/>
  <c r="N72" i="40"/>
  <c r="O72" i="40" s="1"/>
  <c r="N73" i="40"/>
  <c r="O73" i="40" s="1"/>
  <c r="N74" i="40"/>
  <c r="O74" i="40" s="1"/>
  <c r="N75" i="40"/>
  <c r="O75" i="40" s="1"/>
  <c r="N76" i="40"/>
  <c r="O76" i="40" s="1"/>
  <c r="N77" i="40"/>
  <c r="O77" i="40" s="1"/>
  <c r="N78" i="40"/>
  <c r="O78" i="40" s="1"/>
  <c r="N79" i="40"/>
  <c r="O79" i="40" s="1"/>
  <c r="N80" i="40"/>
  <c r="O80" i="40" s="1"/>
  <c r="N81" i="40"/>
  <c r="O81" i="40" s="1"/>
  <c r="N82" i="40"/>
  <c r="O82" i="40" s="1"/>
  <c r="N83" i="40"/>
  <c r="O83" i="40" s="1"/>
  <c r="N84" i="40"/>
  <c r="O84" i="40" s="1"/>
  <c r="N85" i="40"/>
  <c r="O85" i="40" s="1"/>
  <c r="N86" i="40"/>
  <c r="O86" i="40" s="1"/>
  <c r="N87" i="40"/>
  <c r="O87" i="40" s="1"/>
  <c r="N88" i="40"/>
  <c r="O88" i="40" s="1"/>
  <c r="N89" i="40"/>
  <c r="O89" i="40" s="1"/>
  <c r="N90" i="40"/>
  <c r="O90" i="40" s="1"/>
  <c r="N91" i="40"/>
  <c r="O91" i="40" s="1"/>
  <c r="N92" i="40"/>
  <c r="O92" i="40" s="1"/>
  <c r="N93" i="40"/>
  <c r="O93" i="40" s="1"/>
  <c r="N94" i="40"/>
  <c r="O94" i="40" s="1"/>
  <c r="N95" i="40"/>
  <c r="O95" i="40" s="1"/>
  <c r="N96" i="40"/>
  <c r="O96" i="40" s="1"/>
  <c r="N97" i="40"/>
  <c r="O97" i="40" s="1"/>
  <c r="N98" i="40"/>
  <c r="O98" i="40" s="1"/>
  <c r="N99" i="40"/>
  <c r="O99" i="40" s="1"/>
  <c r="N100" i="40"/>
  <c r="O100" i="40" s="1"/>
  <c r="N101" i="40"/>
  <c r="O101" i="40" s="1"/>
  <c r="N102" i="40"/>
  <c r="O102" i="40" s="1"/>
  <c r="N103" i="40"/>
  <c r="O103" i="40" s="1"/>
  <c r="N104" i="40"/>
  <c r="O104" i="40" s="1"/>
  <c r="K105" i="40"/>
  <c r="I141" i="42" s="1"/>
  <c r="J105" i="40"/>
  <c r="I140" i="42" s="1"/>
  <c r="I105" i="40"/>
  <c r="I139" i="42" s="1"/>
  <c r="H105" i="40"/>
  <c r="I138" i="42" s="1"/>
  <c r="G105" i="40"/>
  <c r="I137" i="42" s="1"/>
  <c r="F105" i="40"/>
  <c r="I136" i="42" s="1"/>
  <c r="E105" i="40"/>
  <c r="I135" i="42" s="1"/>
  <c r="D105" i="40"/>
  <c r="I134" i="42" s="1"/>
  <c r="C105" i="40"/>
  <c r="I133" i="42" s="1"/>
  <c r="B105" i="40"/>
  <c r="I132" i="42" s="1"/>
  <c r="R6" i="39"/>
  <c r="S6" i="39"/>
  <c r="T6" i="39"/>
  <c r="U6" i="39"/>
  <c r="V6" i="39"/>
  <c r="W6" i="39"/>
  <c r="X6" i="39"/>
  <c r="Y6" i="39"/>
  <c r="Z6" i="39"/>
  <c r="AA6" i="39"/>
  <c r="R7" i="39"/>
  <c r="S7" i="39"/>
  <c r="T7" i="39"/>
  <c r="U7" i="39"/>
  <c r="V7" i="39"/>
  <c r="W7" i="39"/>
  <c r="X7" i="39"/>
  <c r="Y7" i="39"/>
  <c r="Z7" i="39"/>
  <c r="AA7" i="39"/>
  <c r="R8" i="39"/>
  <c r="S8" i="39"/>
  <c r="T8" i="39"/>
  <c r="U8" i="39"/>
  <c r="V8" i="39"/>
  <c r="W8" i="39"/>
  <c r="X8" i="39"/>
  <c r="Y8" i="39"/>
  <c r="Z8" i="39"/>
  <c r="AA8" i="39"/>
  <c r="R9" i="39"/>
  <c r="S9" i="39"/>
  <c r="T9" i="39"/>
  <c r="U9" i="39"/>
  <c r="V9" i="39"/>
  <c r="W9" i="39"/>
  <c r="X9" i="39"/>
  <c r="Y9" i="39"/>
  <c r="Z9" i="39"/>
  <c r="AA9" i="39"/>
  <c r="R10" i="39"/>
  <c r="S10" i="39"/>
  <c r="T10" i="39"/>
  <c r="U10" i="39"/>
  <c r="V10" i="39"/>
  <c r="W10" i="39"/>
  <c r="X10" i="39"/>
  <c r="Y10" i="39"/>
  <c r="Z10" i="39"/>
  <c r="AA10" i="39"/>
  <c r="R11" i="39"/>
  <c r="S11" i="39"/>
  <c r="T11" i="39"/>
  <c r="U11" i="39"/>
  <c r="V11" i="39"/>
  <c r="W11" i="39"/>
  <c r="X11" i="39"/>
  <c r="Y11" i="39"/>
  <c r="Z11" i="39"/>
  <c r="AA11" i="39"/>
  <c r="R12" i="39"/>
  <c r="S12" i="39"/>
  <c r="T12" i="39"/>
  <c r="U12" i="39"/>
  <c r="V12" i="39"/>
  <c r="W12" i="39"/>
  <c r="X12" i="39"/>
  <c r="Y12" i="39"/>
  <c r="Z12" i="39"/>
  <c r="AA12" i="39"/>
  <c r="R13" i="39"/>
  <c r="S13" i="39"/>
  <c r="T13" i="39"/>
  <c r="U13" i="39"/>
  <c r="V13" i="39"/>
  <c r="W13" i="39"/>
  <c r="X13" i="39"/>
  <c r="Y13" i="39"/>
  <c r="Z13" i="39"/>
  <c r="AA13" i="39"/>
  <c r="R14" i="39"/>
  <c r="S14" i="39"/>
  <c r="T14" i="39"/>
  <c r="U14" i="39"/>
  <c r="V14" i="39"/>
  <c r="W14" i="39"/>
  <c r="X14" i="39"/>
  <c r="Y14" i="39"/>
  <c r="Z14" i="39"/>
  <c r="AA14" i="39"/>
  <c r="R15" i="39"/>
  <c r="S15" i="39"/>
  <c r="T15" i="39"/>
  <c r="U15" i="39"/>
  <c r="V15" i="39"/>
  <c r="W15" i="39"/>
  <c r="X15" i="39"/>
  <c r="Y15" i="39"/>
  <c r="Z15" i="39"/>
  <c r="AA15" i="39"/>
  <c r="R16" i="39"/>
  <c r="S16" i="39"/>
  <c r="T16" i="39"/>
  <c r="U16" i="39"/>
  <c r="V16" i="39"/>
  <c r="W16" i="39"/>
  <c r="X16" i="39"/>
  <c r="Y16" i="39"/>
  <c r="Z16" i="39"/>
  <c r="AA16" i="39"/>
  <c r="R17" i="39"/>
  <c r="S17" i="39"/>
  <c r="T17" i="39"/>
  <c r="U17" i="39"/>
  <c r="V17" i="39"/>
  <c r="W17" i="39"/>
  <c r="X17" i="39"/>
  <c r="Y17" i="39"/>
  <c r="Z17" i="39"/>
  <c r="AA17" i="39"/>
  <c r="R18" i="39"/>
  <c r="S18" i="39"/>
  <c r="T18" i="39"/>
  <c r="U18" i="39"/>
  <c r="V18" i="39"/>
  <c r="W18" i="39"/>
  <c r="X18" i="39"/>
  <c r="Y18" i="39"/>
  <c r="Z18" i="39"/>
  <c r="AA18" i="39"/>
  <c r="R19" i="39"/>
  <c r="S19" i="39"/>
  <c r="T19" i="39"/>
  <c r="U19" i="39"/>
  <c r="V19" i="39"/>
  <c r="W19" i="39"/>
  <c r="X19" i="39"/>
  <c r="Y19" i="39"/>
  <c r="Z19" i="39"/>
  <c r="AA19" i="39"/>
  <c r="R20" i="39"/>
  <c r="S20" i="39"/>
  <c r="T20" i="39"/>
  <c r="U20" i="39"/>
  <c r="V20" i="39"/>
  <c r="W20" i="39"/>
  <c r="X20" i="39"/>
  <c r="Y20" i="39"/>
  <c r="Z20" i="39"/>
  <c r="AA20" i="39"/>
  <c r="R21" i="39"/>
  <c r="S21" i="39"/>
  <c r="T21" i="39"/>
  <c r="U21" i="39"/>
  <c r="V21" i="39"/>
  <c r="W21" i="39"/>
  <c r="X21" i="39"/>
  <c r="Y21" i="39"/>
  <c r="Z21" i="39"/>
  <c r="AA21" i="39"/>
  <c r="R22" i="39"/>
  <c r="S22" i="39"/>
  <c r="T22" i="39"/>
  <c r="U22" i="39"/>
  <c r="V22" i="39"/>
  <c r="W22" i="39"/>
  <c r="X22" i="39"/>
  <c r="Y22" i="39"/>
  <c r="Z22" i="39"/>
  <c r="AA22" i="39"/>
  <c r="R23" i="39"/>
  <c r="S23" i="39"/>
  <c r="T23" i="39"/>
  <c r="U23" i="39"/>
  <c r="V23" i="39"/>
  <c r="W23" i="39"/>
  <c r="X23" i="39"/>
  <c r="Y23" i="39"/>
  <c r="Z23" i="39"/>
  <c r="AA23" i="39"/>
  <c r="R24" i="39"/>
  <c r="S24" i="39"/>
  <c r="T24" i="39"/>
  <c r="U24" i="39"/>
  <c r="V24" i="39"/>
  <c r="W24" i="39"/>
  <c r="X24" i="39"/>
  <c r="Y24" i="39"/>
  <c r="Z24" i="39"/>
  <c r="AA24" i="39"/>
  <c r="R25" i="39"/>
  <c r="S25" i="39"/>
  <c r="T25" i="39"/>
  <c r="U25" i="39"/>
  <c r="V25" i="39"/>
  <c r="W25" i="39"/>
  <c r="X25" i="39"/>
  <c r="Y25" i="39"/>
  <c r="Z25" i="39"/>
  <c r="AA25" i="39"/>
  <c r="R26" i="39"/>
  <c r="S26" i="39"/>
  <c r="T26" i="39"/>
  <c r="U26" i="39"/>
  <c r="V26" i="39"/>
  <c r="W26" i="39"/>
  <c r="X26" i="39"/>
  <c r="Y26" i="39"/>
  <c r="Z26" i="39"/>
  <c r="AA26" i="39"/>
  <c r="R27" i="39"/>
  <c r="S27" i="39"/>
  <c r="T27" i="39"/>
  <c r="U27" i="39"/>
  <c r="V27" i="39"/>
  <c r="W27" i="39"/>
  <c r="X27" i="39"/>
  <c r="Y27" i="39"/>
  <c r="Z27" i="39"/>
  <c r="AA27" i="39"/>
  <c r="R28" i="39"/>
  <c r="S28" i="39"/>
  <c r="T28" i="39"/>
  <c r="U28" i="39"/>
  <c r="V28" i="39"/>
  <c r="W28" i="39"/>
  <c r="X28" i="39"/>
  <c r="Y28" i="39"/>
  <c r="Z28" i="39"/>
  <c r="AA28" i="39"/>
  <c r="R29" i="39"/>
  <c r="S29" i="39"/>
  <c r="T29" i="39"/>
  <c r="U29" i="39"/>
  <c r="V29" i="39"/>
  <c r="W29" i="39"/>
  <c r="X29" i="39"/>
  <c r="Y29" i="39"/>
  <c r="Z29" i="39"/>
  <c r="AA29" i="39"/>
  <c r="R30" i="39"/>
  <c r="S30" i="39"/>
  <c r="T30" i="39"/>
  <c r="U30" i="39"/>
  <c r="V30" i="39"/>
  <c r="W30" i="39"/>
  <c r="X30" i="39"/>
  <c r="Y30" i="39"/>
  <c r="Z30" i="39"/>
  <c r="AA30" i="39"/>
  <c r="R31" i="39"/>
  <c r="S31" i="39"/>
  <c r="T31" i="39"/>
  <c r="U31" i="39"/>
  <c r="V31" i="39"/>
  <c r="W31" i="39"/>
  <c r="X31" i="39"/>
  <c r="Y31" i="39"/>
  <c r="Z31" i="39"/>
  <c r="AA31" i="39"/>
  <c r="R32" i="39"/>
  <c r="S32" i="39"/>
  <c r="T32" i="39"/>
  <c r="U32" i="39"/>
  <c r="V32" i="39"/>
  <c r="W32" i="39"/>
  <c r="X32" i="39"/>
  <c r="Y32" i="39"/>
  <c r="Z32" i="39"/>
  <c r="AA32" i="39"/>
  <c r="R33" i="39"/>
  <c r="S33" i="39"/>
  <c r="T33" i="39"/>
  <c r="U33" i="39"/>
  <c r="V33" i="39"/>
  <c r="W33" i="39"/>
  <c r="X33" i="39"/>
  <c r="Y33" i="39"/>
  <c r="Z33" i="39"/>
  <c r="AA33" i="39"/>
  <c r="R34" i="39"/>
  <c r="S34" i="39"/>
  <c r="T34" i="39"/>
  <c r="U34" i="39"/>
  <c r="V34" i="39"/>
  <c r="W34" i="39"/>
  <c r="X34" i="39"/>
  <c r="Y34" i="39"/>
  <c r="Z34" i="39"/>
  <c r="AA34" i="39"/>
  <c r="R35" i="39"/>
  <c r="S35" i="39"/>
  <c r="T35" i="39"/>
  <c r="U35" i="39"/>
  <c r="V35" i="39"/>
  <c r="W35" i="39"/>
  <c r="X35" i="39"/>
  <c r="Y35" i="39"/>
  <c r="Z35" i="39"/>
  <c r="AA35" i="39"/>
  <c r="R36" i="39"/>
  <c r="S36" i="39"/>
  <c r="T36" i="39"/>
  <c r="U36" i="39"/>
  <c r="V36" i="39"/>
  <c r="W36" i="39"/>
  <c r="X36" i="39"/>
  <c r="Y36" i="39"/>
  <c r="Z36" i="39"/>
  <c r="AA36" i="39"/>
  <c r="R37" i="39"/>
  <c r="S37" i="39"/>
  <c r="T37" i="39"/>
  <c r="U37" i="39"/>
  <c r="V37" i="39"/>
  <c r="W37" i="39"/>
  <c r="X37" i="39"/>
  <c r="Y37" i="39"/>
  <c r="Z37" i="39"/>
  <c r="AA37" i="39"/>
  <c r="R38" i="39"/>
  <c r="S38" i="39"/>
  <c r="T38" i="39"/>
  <c r="U38" i="39"/>
  <c r="V38" i="39"/>
  <c r="W38" i="39"/>
  <c r="X38" i="39"/>
  <c r="Y38" i="39"/>
  <c r="Z38" i="39"/>
  <c r="AA38" i="39"/>
  <c r="R39" i="39"/>
  <c r="S39" i="39"/>
  <c r="T39" i="39"/>
  <c r="U39" i="39"/>
  <c r="V39" i="39"/>
  <c r="W39" i="39"/>
  <c r="X39" i="39"/>
  <c r="Y39" i="39"/>
  <c r="Z39" i="39"/>
  <c r="AA39" i="39"/>
  <c r="R40" i="39"/>
  <c r="S40" i="39"/>
  <c r="T40" i="39"/>
  <c r="U40" i="39"/>
  <c r="V40" i="39"/>
  <c r="W40" i="39"/>
  <c r="X40" i="39"/>
  <c r="Y40" i="39"/>
  <c r="Z40" i="39"/>
  <c r="AA40" i="39"/>
  <c r="R41" i="39"/>
  <c r="S41" i="39"/>
  <c r="T41" i="39"/>
  <c r="U41" i="39"/>
  <c r="V41" i="39"/>
  <c r="W41" i="39"/>
  <c r="X41" i="39"/>
  <c r="Y41" i="39"/>
  <c r="Z41" i="39"/>
  <c r="AA41" i="39"/>
  <c r="R42" i="39"/>
  <c r="S42" i="39"/>
  <c r="T42" i="39"/>
  <c r="U42" i="39"/>
  <c r="V42" i="39"/>
  <c r="W42" i="39"/>
  <c r="X42" i="39"/>
  <c r="Y42" i="39"/>
  <c r="Z42" i="39"/>
  <c r="AA42" i="39"/>
  <c r="R43" i="39"/>
  <c r="S43" i="39"/>
  <c r="T43" i="39"/>
  <c r="U43" i="39"/>
  <c r="V43" i="39"/>
  <c r="W43" i="39"/>
  <c r="X43" i="39"/>
  <c r="Y43" i="39"/>
  <c r="Z43" i="39"/>
  <c r="AA43" i="39"/>
  <c r="R44" i="39"/>
  <c r="S44" i="39"/>
  <c r="T44" i="39"/>
  <c r="U44" i="39"/>
  <c r="V44" i="39"/>
  <c r="W44" i="39"/>
  <c r="X44" i="39"/>
  <c r="Y44" i="39"/>
  <c r="Z44" i="39"/>
  <c r="AA44" i="39"/>
  <c r="R45" i="39"/>
  <c r="S45" i="39"/>
  <c r="T45" i="39"/>
  <c r="U45" i="39"/>
  <c r="V45" i="39"/>
  <c r="W45" i="39"/>
  <c r="X45" i="39"/>
  <c r="Y45" i="39"/>
  <c r="Z45" i="39"/>
  <c r="AA45" i="39"/>
  <c r="R46" i="39"/>
  <c r="S46" i="39"/>
  <c r="T46" i="39"/>
  <c r="U46" i="39"/>
  <c r="V46" i="39"/>
  <c r="W46" i="39"/>
  <c r="X46" i="39"/>
  <c r="Y46" i="39"/>
  <c r="Z46" i="39"/>
  <c r="AA46" i="39"/>
  <c r="R47" i="39"/>
  <c r="S47" i="39"/>
  <c r="T47" i="39"/>
  <c r="U47" i="39"/>
  <c r="V47" i="39"/>
  <c r="W47" i="39"/>
  <c r="X47" i="39"/>
  <c r="Y47" i="39"/>
  <c r="Z47" i="39"/>
  <c r="AA47" i="39"/>
  <c r="R48" i="39"/>
  <c r="S48" i="39"/>
  <c r="T48" i="39"/>
  <c r="U48" i="39"/>
  <c r="V48" i="39"/>
  <c r="W48" i="39"/>
  <c r="X48" i="39"/>
  <c r="Y48" i="39"/>
  <c r="Z48" i="39"/>
  <c r="AA48" i="39"/>
  <c r="R49" i="39"/>
  <c r="S49" i="39"/>
  <c r="T49" i="39"/>
  <c r="U49" i="39"/>
  <c r="V49" i="39"/>
  <c r="W49" i="39"/>
  <c r="X49" i="39"/>
  <c r="Y49" i="39"/>
  <c r="Z49" i="39"/>
  <c r="AA49" i="39"/>
  <c r="R50" i="39"/>
  <c r="S50" i="39"/>
  <c r="T50" i="39"/>
  <c r="U50" i="39"/>
  <c r="V50" i="39"/>
  <c r="W50" i="39"/>
  <c r="X50" i="39"/>
  <c r="Y50" i="39"/>
  <c r="Z50" i="39"/>
  <c r="AA50" i="39"/>
  <c r="R51" i="39"/>
  <c r="S51" i="39"/>
  <c r="T51" i="39"/>
  <c r="U51" i="39"/>
  <c r="V51" i="39"/>
  <c r="W51" i="39"/>
  <c r="X51" i="39"/>
  <c r="Y51" i="39"/>
  <c r="Z51" i="39"/>
  <c r="AA51" i="39"/>
  <c r="R52" i="39"/>
  <c r="S52" i="39"/>
  <c r="T52" i="39"/>
  <c r="U52" i="39"/>
  <c r="V52" i="39"/>
  <c r="W52" i="39"/>
  <c r="X52" i="39"/>
  <c r="Y52" i="39"/>
  <c r="Z52" i="39"/>
  <c r="AA52" i="39"/>
  <c r="R53" i="39"/>
  <c r="S53" i="39"/>
  <c r="T53" i="39"/>
  <c r="U53" i="39"/>
  <c r="V53" i="39"/>
  <c r="W53" i="39"/>
  <c r="X53" i="39"/>
  <c r="Y53" i="39"/>
  <c r="Z53" i="39"/>
  <c r="AA53" i="39"/>
  <c r="R54" i="39"/>
  <c r="S54" i="39"/>
  <c r="T54" i="39"/>
  <c r="U54" i="39"/>
  <c r="V54" i="39"/>
  <c r="W54" i="39"/>
  <c r="X54" i="39"/>
  <c r="Y54" i="39"/>
  <c r="Z54" i="39"/>
  <c r="AA54" i="39"/>
  <c r="R55" i="39"/>
  <c r="S55" i="39"/>
  <c r="T55" i="39"/>
  <c r="U55" i="39"/>
  <c r="V55" i="39"/>
  <c r="W55" i="39"/>
  <c r="X55" i="39"/>
  <c r="Y55" i="39"/>
  <c r="Z55" i="39"/>
  <c r="AA55" i="39"/>
  <c r="R56" i="39"/>
  <c r="S56" i="39"/>
  <c r="T56" i="39"/>
  <c r="U56" i="39"/>
  <c r="V56" i="39"/>
  <c r="W56" i="39"/>
  <c r="X56" i="39"/>
  <c r="Y56" i="39"/>
  <c r="Z56" i="39"/>
  <c r="AA56" i="39"/>
  <c r="R57" i="39"/>
  <c r="S57" i="39"/>
  <c r="T57" i="39"/>
  <c r="U57" i="39"/>
  <c r="V57" i="39"/>
  <c r="W57" i="39"/>
  <c r="X57" i="39"/>
  <c r="Y57" i="39"/>
  <c r="Z57" i="39"/>
  <c r="AA57" i="39"/>
  <c r="R58" i="39"/>
  <c r="S58" i="39"/>
  <c r="T58" i="39"/>
  <c r="U58" i="39"/>
  <c r="V58" i="39"/>
  <c r="W58" i="39"/>
  <c r="X58" i="39"/>
  <c r="Y58" i="39"/>
  <c r="Z58" i="39"/>
  <c r="AA58" i="39"/>
  <c r="R59" i="39"/>
  <c r="S59" i="39"/>
  <c r="T59" i="39"/>
  <c r="U59" i="39"/>
  <c r="V59" i="39"/>
  <c r="W59" i="39"/>
  <c r="X59" i="39"/>
  <c r="Y59" i="39"/>
  <c r="Z59" i="39"/>
  <c r="AA59" i="39"/>
  <c r="R60" i="39"/>
  <c r="S60" i="39"/>
  <c r="T60" i="39"/>
  <c r="U60" i="39"/>
  <c r="V60" i="39"/>
  <c r="W60" i="39"/>
  <c r="X60" i="39"/>
  <c r="Y60" i="39"/>
  <c r="Z60" i="39"/>
  <c r="AA60" i="39"/>
  <c r="R61" i="39"/>
  <c r="S61" i="39"/>
  <c r="T61" i="39"/>
  <c r="U61" i="39"/>
  <c r="V61" i="39"/>
  <c r="W61" i="39"/>
  <c r="X61" i="39"/>
  <c r="Y61" i="39"/>
  <c r="Z61" i="39"/>
  <c r="AA61" i="39"/>
  <c r="R62" i="39"/>
  <c r="S62" i="39"/>
  <c r="T62" i="39"/>
  <c r="U62" i="39"/>
  <c r="V62" i="39"/>
  <c r="W62" i="39"/>
  <c r="X62" i="39"/>
  <c r="Y62" i="39"/>
  <c r="Z62" i="39"/>
  <c r="AA62" i="39"/>
  <c r="R63" i="39"/>
  <c r="S63" i="39"/>
  <c r="T63" i="39"/>
  <c r="U63" i="39"/>
  <c r="V63" i="39"/>
  <c r="W63" i="39"/>
  <c r="X63" i="39"/>
  <c r="Y63" i="39"/>
  <c r="Z63" i="39"/>
  <c r="AA63" i="39"/>
  <c r="R64" i="39"/>
  <c r="S64" i="39"/>
  <c r="T64" i="39"/>
  <c r="U64" i="39"/>
  <c r="V64" i="39"/>
  <c r="W64" i="39"/>
  <c r="X64" i="39"/>
  <c r="Y64" i="39"/>
  <c r="Z64" i="39"/>
  <c r="AA64" i="39"/>
  <c r="R65" i="39"/>
  <c r="S65" i="39"/>
  <c r="T65" i="39"/>
  <c r="U65" i="39"/>
  <c r="V65" i="39"/>
  <c r="W65" i="39"/>
  <c r="X65" i="39"/>
  <c r="Y65" i="39"/>
  <c r="Z65" i="39"/>
  <c r="AA65" i="39"/>
  <c r="R66" i="39"/>
  <c r="S66" i="39"/>
  <c r="T66" i="39"/>
  <c r="U66" i="39"/>
  <c r="V66" i="39"/>
  <c r="W66" i="39"/>
  <c r="X66" i="39"/>
  <c r="Y66" i="39"/>
  <c r="Z66" i="39"/>
  <c r="AA66" i="39"/>
  <c r="R67" i="39"/>
  <c r="S67" i="39"/>
  <c r="T67" i="39"/>
  <c r="U67" i="39"/>
  <c r="V67" i="39"/>
  <c r="W67" i="39"/>
  <c r="X67" i="39"/>
  <c r="Y67" i="39"/>
  <c r="Z67" i="39"/>
  <c r="AA67" i="39"/>
  <c r="R68" i="39"/>
  <c r="S68" i="39"/>
  <c r="T68" i="39"/>
  <c r="U68" i="39"/>
  <c r="V68" i="39"/>
  <c r="W68" i="39"/>
  <c r="X68" i="39"/>
  <c r="Y68" i="39"/>
  <c r="Z68" i="39"/>
  <c r="AA68" i="39"/>
  <c r="R69" i="39"/>
  <c r="S69" i="39"/>
  <c r="T69" i="39"/>
  <c r="U69" i="39"/>
  <c r="V69" i="39"/>
  <c r="W69" i="39"/>
  <c r="X69" i="39"/>
  <c r="Y69" i="39"/>
  <c r="Z69" i="39"/>
  <c r="AA69" i="39"/>
  <c r="R70" i="39"/>
  <c r="S70" i="39"/>
  <c r="T70" i="39"/>
  <c r="U70" i="39"/>
  <c r="V70" i="39"/>
  <c r="W70" i="39"/>
  <c r="X70" i="39"/>
  <c r="Y70" i="39"/>
  <c r="Z70" i="39"/>
  <c r="AA70" i="39"/>
  <c r="R71" i="39"/>
  <c r="S71" i="39"/>
  <c r="T71" i="39"/>
  <c r="U71" i="39"/>
  <c r="V71" i="39"/>
  <c r="W71" i="39"/>
  <c r="X71" i="39"/>
  <c r="Y71" i="39"/>
  <c r="Z71" i="39"/>
  <c r="AA71" i="39"/>
  <c r="R72" i="39"/>
  <c r="S72" i="39"/>
  <c r="T72" i="39"/>
  <c r="U72" i="39"/>
  <c r="V72" i="39"/>
  <c r="W72" i="39"/>
  <c r="X72" i="39"/>
  <c r="Y72" i="39"/>
  <c r="Z72" i="39"/>
  <c r="AA72" i="39"/>
  <c r="R73" i="39"/>
  <c r="S73" i="39"/>
  <c r="T73" i="39"/>
  <c r="U73" i="39"/>
  <c r="V73" i="39"/>
  <c r="W73" i="39"/>
  <c r="X73" i="39"/>
  <c r="Y73" i="39"/>
  <c r="Z73" i="39"/>
  <c r="AA73" i="39"/>
  <c r="R74" i="39"/>
  <c r="S74" i="39"/>
  <c r="T74" i="39"/>
  <c r="U74" i="39"/>
  <c r="V74" i="39"/>
  <c r="W74" i="39"/>
  <c r="X74" i="39"/>
  <c r="Y74" i="39"/>
  <c r="Z74" i="39"/>
  <c r="AA74" i="39"/>
  <c r="R75" i="39"/>
  <c r="S75" i="39"/>
  <c r="T75" i="39"/>
  <c r="U75" i="39"/>
  <c r="V75" i="39"/>
  <c r="W75" i="39"/>
  <c r="X75" i="39"/>
  <c r="Y75" i="39"/>
  <c r="Z75" i="39"/>
  <c r="AA75" i="39"/>
  <c r="R76" i="39"/>
  <c r="S76" i="39"/>
  <c r="T76" i="39"/>
  <c r="U76" i="39"/>
  <c r="V76" i="39"/>
  <c r="W76" i="39"/>
  <c r="X76" i="39"/>
  <c r="Y76" i="39"/>
  <c r="Z76" i="39"/>
  <c r="AA76" i="39"/>
  <c r="R77" i="39"/>
  <c r="S77" i="39"/>
  <c r="T77" i="39"/>
  <c r="U77" i="39"/>
  <c r="V77" i="39"/>
  <c r="W77" i="39"/>
  <c r="X77" i="39"/>
  <c r="Y77" i="39"/>
  <c r="Z77" i="39"/>
  <c r="AA77" i="39"/>
  <c r="R78" i="39"/>
  <c r="S78" i="39"/>
  <c r="T78" i="39"/>
  <c r="U78" i="39"/>
  <c r="V78" i="39"/>
  <c r="W78" i="39"/>
  <c r="X78" i="39"/>
  <c r="Y78" i="39"/>
  <c r="Z78" i="39"/>
  <c r="AA78" i="39"/>
  <c r="R79" i="39"/>
  <c r="S79" i="39"/>
  <c r="T79" i="39"/>
  <c r="U79" i="39"/>
  <c r="V79" i="39"/>
  <c r="W79" i="39"/>
  <c r="X79" i="39"/>
  <c r="Y79" i="39"/>
  <c r="Z79" i="39"/>
  <c r="AA79" i="39"/>
  <c r="R80" i="39"/>
  <c r="S80" i="39"/>
  <c r="T80" i="39"/>
  <c r="U80" i="39"/>
  <c r="V80" i="39"/>
  <c r="W80" i="39"/>
  <c r="X80" i="39"/>
  <c r="Y80" i="39"/>
  <c r="Z80" i="39"/>
  <c r="AA80" i="39"/>
  <c r="R81" i="39"/>
  <c r="S81" i="39"/>
  <c r="T81" i="39"/>
  <c r="U81" i="39"/>
  <c r="V81" i="39"/>
  <c r="W81" i="39"/>
  <c r="X81" i="39"/>
  <c r="Y81" i="39"/>
  <c r="Z81" i="39"/>
  <c r="AA81" i="39"/>
  <c r="R82" i="39"/>
  <c r="S82" i="39"/>
  <c r="T82" i="39"/>
  <c r="U82" i="39"/>
  <c r="V82" i="39"/>
  <c r="W82" i="39"/>
  <c r="X82" i="39"/>
  <c r="Y82" i="39"/>
  <c r="Z82" i="39"/>
  <c r="AA82" i="39"/>
  <c r="R83" i="39"/>
  <c r="S83" i="39"/>
  <c r="T83" i="39"/>
  <c r="U83" i="39"/>
  <c r="V83" i="39"/>
  <c r="W83" i="39"/>
  <c r="X83" i="39"/>
  <c r="Y83" i="39"/>
  <c r="Z83" i="39"/>
  <c r="AA83" i="39"/>
  <c r="R84" i="39"/>
  <c r="S84" i="39"/>
  <c r="T84" i="39"/>
  <c r="U84" i="39"/>
  <c r="V84" i="39"/>
  <c r="W84" i="39"/>
  <c r="X84" i="39"/>
  <c r="Y84" i="39"/>
  <c r="Z84" i="39"/>
  <c r="AA84" i="39"/>
  <c r="R85" i="39"/>
  <c r="S85" i="39"/>
  <c r="T85" i="39"/>
  <c r="U85" i="39"/>
  <c r="V85" i="39"/>
  <c r="W85" i="39"/>
  <c r="X85" i="39"/>
  <c r="Y85" i="39"/>
  <c r="Z85" i="39"/>
  <c r="AA85" i="39"/>
  <c r="R86" i="39"/>
  <c r="S86" i="39"/>
  <c r="T86" i="39"/>
  <c r="U86" i="39"/>
  <c r="V86" i="39"/>
  <c r="W86" i="39"/>
  <c r="X86" i="39"/>
  <c r="Y86" i="39"/>
  <c r="Z86" i="39"/>
  <c r="AA86" i="39"/>
  <c r="R87" i="39"/>
  <c r="S87" i="39"/>
  <c r="T87" i="39"/>
  <c r="U87" i="39"/>
  <c r="V87" i="39"/>
  <c r="W87" i="39"/>
  <c r="X87" i="39"/>
  <c r="Y87" i="39"/>
  <c r="Z87" i="39"/>
  <c r="AA87" i="39"/>
  <c r="R88" i="39"/>
  <c r="S88" i="39"/>
  <c r="T88" i="39"/>
  <c r="U88" i="39"/>
  <c r="V88" i="39"/>
  <c r="W88" i="39"/>
  <c r="X88" i="39"/>
  <c r="Y88" i="39"/>
  <c r="Z88" i="39"/>
  <c r="AA88" i="39"/>
  <c r="R89" i="39"/>
  <c r="S89" i="39"/>
  <c r="T89" i="39"/>
  <c r="U89" i="39"/>
  <c r="V89" i="39"/>
  <c r="W89" i="39"/>
  <c r="X89" i="39"/>
  <c r="Y89" i="39"/>
  <c r="Z89" i="39"/>
  <c r="AA89" i="39"/>
  <c r="R90" i="39"/>
  <c r="S90" i="39"/>
  <c r="T90" i="39"/>
  <c r="U90" i="39"/>
  <c r="V90" i="39"/>
  <c r="W90" i="39"/>
  <c r="X90" i="39"/>
  <c r="Y90" i="39"/>
  <c r="Z90" i="39"/>
  <c r="AA90" i="39"/>
  <c r="R91" i="39"/>
  <c r="S91" i="39"/>
  <c r="T91" i="39"/>
  <c r="U91" i="39"/>
  <c r="V91" i="39"/>
  <c r="W91" i="39"/>
  <c r="X91" i="39"/>
  <c r="Y91" i="39"/>
  <c r="Z91" i="39"/>
  <c r="AA91" i="39"/>
  <c r="R92" i="39"/>
  <c r="S92" i="39"/>
  <c r="T92" i="39"/>
  <c r="U92" i="39"/>
  <c r="V92" i="39"/>
  <c r="W92" i="39"/>
  <c r="X92" i="39"/>
  <c r="Y92" i="39"/>
  <c r="Z92" i="39"/>
  <c r="AA92" i="39"/>
  <c r="R93" i="39"/>
  <c r="S93" i="39"/>
  <c r="T93" i="39"/>
  <c r="U93" i="39"/>
  <c r="V93" i="39"/>
  <c r="W93" i="39"/>
  <c r="X93" i="39"/>
  <c r="Y93" i="39"/>
  <c r="Z93" i="39"/>
  <c r="AA93" i="39"/>
  <c r="R94" i="39"/>
  <c r="S94" i="39"/>
  <c r="T94" i="39"/>
  <c r="U94" i="39"/>
  <c r="V94" i="39"/>
  <c r="W94" i="39"/>
  <c r="X94" i="39"/>
  <c r="Y94" i="39"/>
  <c r="Z94" i="39"/>
  <c r="AA94" i="39"/>
  <c r="R95" i="39"/>
  <c r="S95" i="39"/>
  <c r="T95" i="39"/>
  <c r="U95" i="39"/>
  <c r="V95" i="39"/>
  <c r="W95" i="39"/>
  <c r="X95" i="39"/>
  <c r="Y95" i="39"/>
  <c r="Z95" i="39"/>
  <c r="AA95" i="39"/>
  <c r="R96" i="39"/>
  <c r="S96" i="39"/>
  <c r="T96" i="39"/>
  <c r="U96" i="39"/>
  <c r="V96" i="39"/>
  <c r="W96" i="39"/>
  <c r="X96" i="39"/>
  <c r="Y96" i="39"/>
  <c r="Z96" i="39"/>
  <c r="AA96" i="39"/>
  <c r="R97" i="39"/>
  <c r="S97" i="39"/>
  <c r="T97" i="39"/>
  <c r="U97" i="39"/>
  <c r="V97" i="39"/>
  <c r="W97" i="39"/>
  <c r="X97" i="39"/>
  <c r="Y97" i="39"/>
  <c r="Z97" i="39"/>
  <c r="AA97" i="39"/>
  <c r="R98" i="39"/>
  <c r="S98" i="39"/>
  <c r="T98" i="39"/>
  <c r="U98" i="39"/>
  <c r="V98" i="39"/>
  <c r="W98" i="39"/>
  <c r="X98" i="39"/>
  <c r="Y98" i="39"/>
  <c r="Z98" i="39"/>
  <c r="AA98" i="39"/>
  <c r="R99" i="39"/>
  <c r="S99" i="39"/>
  <c r="T99" i="39"/>
  <c r="U99" i="39"/>
  <c r="V99" i="39"/>
  <c r="W99" i="39"/>
  <c r="X99" i="39"/>
  <c r="Y99" i="39"/>
  <c r="Z99" i="39"/>
  <c r="AA99" i="39"/>
  <c r="R100" i="39"/>
  <c r="S100" i="39"/>
  <c r="T100" i="39"/>
  <c r="U100" i="39"/>
  <c r="V100" i="39"/>
  <c r="W100" i="39"/>
  <c r="X100" i="39"/>
  <c r="Y100" i="39"/>
  <c r="Z100" i="39"/>
  <c r="AA100" i="39"/>
  <c r="R101" i="39"/>
  <c r="S101" i="39"/>
  <c r="T101" i="39"/>
  <c r="U101" i="39"/>
  <c r="V101" i="39"/>
  <c r="W101" i="39"/>
  <c r="X101" i="39"/>
  <c r="Y101" i="39"/>
  <c r="Z101" i="39"/>
  <c r="AA101" i="39"/>
  <c r="R102" i="39"/>
  <c r="S102" i="39"/>
  <c r="T102" i="39"/>
  <c r="U102" i="39"/>
  <c r="V102" i="39"/>
  <c r="W102" i="39"/>
  <c r="X102" i="39"/>
  <c r="Y102" i="39"/>
  <c r="Z102" i="39"/>
  <c r="AA102" i="39"/>
  <c r="R103" i="39"/>
  <c r="S103" i="39"/>
  <c r="T103" i="39"/>
  <c r="U103" i="39"/>
  <c r="V103" i="39"/>
  <c r="W103" i="39"/>
  <c r="X103" i="39"/>
  <c r="Y103" i="39"/>
  <c r="Z103" i="39"/>
  <c r="AA103" i="39"/>
  <c r="R104" i="39"/>
  <c r="S104" i="39"/>
  <c r="T104" i="39"/>
  <c r="U104" i="39"/>
  <c r="V104" i="39"/>
  <c r="W104" i="39"/>
  <c r="X104" i="39"/>
  <c r="Y104" i="39"/>
  <c r="Z104" i="39"/>
  <c r="AA104" i="39"/>
  <c r="R105" i="39"/>
  <c r="S105" i="39"/>
  <c r="T105" i="39"/>
  <c r="U105" i="39"/>
  <c r="V105" i="39"/>
  <c r="W105" i="39"/>
  <c r="X105" i="39"/>
  <c r="Y105" i="39"/>
  <c r="Z105" i="39"/>
  <c r="AA105" i="39"/>
  <c r="L5" i="39"/>
  <c r="M5" i="39" s="1"/>
  <c r="L6" i="39"/>
  <c r="M6" i="39" s="1"/>
  <c r="L7" i="39"/>
  <c r="M7" i="39" s="1"/>
  <c r="L8" i="39"/>
  <c r="M8" i="39" s="1"/>
  <c r="L9" i="39"/>
  <c r="M9" i="39" s="1"/>
  <c r="L10" i="39"/>
  <c r="M10" i="39" s="1"/>
  <c r="L11" i="39"/>
  <c r="M11" i="39" s="1"/>
  <c r="L12" i="39"/>
  <c r="M12" i="39" s="1"/>
  <c r="L13" i="39"/>
  <c r="M13" i="39" s="1"/>
  <c r="L14" i="39"/>
  <c r="M14" i="39" s="1"/>
  <c r="L15" i="39"/>
  <c r="M15" i="39" s="1"/>
  <c r="L16" i="39"/>
  <c r="M16" i="39" s="1"/>
  <c r="L17" i="39"/>
  <c r="M17" i="39" s="1"/>
  <c r="L18" i="39"/>
  <c r="M18" i="39" s="1"/>
  <c r="L19" i="39"/>
  <c r="M19" i="39" s="1"/>
  <c r="L20" i="39"/>
  <c r="M20" i="39" s="1"/>
  <c r="L21" i="39"/>
  <c r="M21" i="39" s="1"/>
  <c r="L22" i="39"/>
  <c r="M22" i="39" s="1"/>
  <c r="L23" i="39"/>
  <c r="M23" i="39" s="1"/>
  <c r="L24" i="39"/>
  <c r="M24" i="39" s="1"/>
  <c r="L25" i="39"/>
  <c r="M25" i="39" s="1"/>
  <c r="L26" i="39"/>
  <c r="M26" i="39" s="1"/>
  <c r="L27" i="39"/>
  <c r="M27" i="39" s="1"/>
  <c r="L28" i="39"/>
  <c r="M28" i="39" s="1"/>
  <c r="L29" i="39"/>
  <c r="M29" i="39" s="1"/>
  <c r="L30" i="39"/>
  <c r="M30" i="39" s="1"/>
  <c r="L31" i="39"/>
  <c r="M31" i="39" s="1"/>
  <c r="L32" i="39"/>
  <c r="M32" i="39" s="1"/>
  <c r="L33" i="39"/>
  <c r="M33" i="39" s="1"/>
  <c r="L34" i="39"/>
  <c r="M34" i="39" s="1"/>
  <c r="L35" i="39"/>
  <c r="M35" i="39" s="1"/>
  <c r="L36" i="39"/>
  <c r="M36" i="39" s="1"/>
  <c r="L37" i="39"/>
  <c r="M37" i="39" s="1"/>
  <c r="L38" i="39"/>
  <c r="M38" i="39" s="1"/>
  <c r="L39" i="39"/>
  <c r="M39" i="39" s="1"/>
  <c r="L40" i="39"/>
  <c r="M40" i="39" s="1"/>
  <c r="L41" i="39"/>
  <c r="M41" i="39" s="1"/>
  <c r="L42" i="39"/>
  <c r="M42" i="39" s="1"/>
  <c r="L43" i="39"/>
  <c r="M43" i="39" s="1"/>
  <c r="L44" i="39"/>
  <c r="M44" i="39" s="1"/>
  <c r="L45" i="39"/>
  <c r="M45" i="39" s="1"/>
  <c r="L46" i="39"/>
  <c r="M46" i="39" s="1"/>
  <c r="L47" i="39"/>
  <c r="M47" i="39" s="1"/>
  <c r="L48" i="39"/>
  <c r="M48" i="39" s="1"/>
  <c r="L49" i="39"/>
  <c r="M49" i="39" s="1"/>
  <c r="L50" i="39"/>
  <c r="M50" i="39" s="1"/>
  <c r="L51" i="39"/>
  <c r="M51" i="39" s="1"/>
  <c r="L52" i="39"/>
  <c r="M52" i="39" s="1"/>
  <c r="L53" i="39"/>
  <c r="M53" i="39" s="1"/>
  <c r="L54" i="39"/>
  <c r="M54" i="39" s="1"/>
  <c r="L55" i="39"/>
  <c r="M55" i="39" s="1"/>
  <c r="L56" i="39"/>
  <c r="M56" i="39" s="1"/>
  <c r="L57" i="39"/>
  <c r="M57" i="39" s="1"/>
  <c r="L58" i="39"/>
  <c r="M58" i="39" s="1"/>
  <c r="L59" i="39"/>
  <c r="M59" i="39" s="1"/>
  <c r="L60" i="39"/>
  <c r="M60" i="39" s="1"/>
  <c r="L61" i="39"/>
  <c r="M61" i="39" s="1"/>
  <c r="L62" i="39"/>
  <c r="M62" i="39" s="1"/>
  <c r="L63" i="39"/>
  <c r="M63" i="39" s="1"/>
  <c r="L64" i="39"/>
  <c r="M64" i="39" s="1"/>
  <c r="L65" i="39"/>
  <c r="M65" i="39" s="1"/>
  <c r="L66" i="39"/>
  <c r="M66" i="39" s="1"/>
  <c r="L67" i="39"/>
  <c r="M67" i="39" s="1"/>
  <c r="L68" i="39"/>
  <c r="M68" i="39" s="1"/>
  <c r="L69" i="39"/>
  <c r="M69" i="39" s="1"/>
  <c r="L70" i="39"/>
  <c r="M70" i="39" s="1"/>
  <c r="L71" i="39"/>
  <c r="M71" i="39" s="1"/>
  <c r="L72" i="39"/>
  <c r="M72" i="39" s="1"/>
  <c r="L73" i="39"/>
  <c r="M73" i="39" s="1"/>
  <c r="L74" i="39"/>
  <c r="M74" i="39" s="1"/>
  <c r="L75" i="39"/>
  <c r="M75" i="39" s="1"/>
  <c r="L76" i="39"/>
  <c r="M76" i="39" s="1"/>
  <c r="L77" i="39"/>
  <c r="M77" i="39" s="1"/>
  <c r="L78" i="39"/>
  <c r="M78" i="39" s="1"/>
  <c r="L79" i="39"/>
  <c r="M79" i="39" s="1"/>
  <c r="L80" i="39"/>
  <c r="M80" i="39" s="1"/>
  <c r="L81" i="39"/>
  <c r="M81" i="39" s="1"/>
  <c r="L82" i="39"/>
  <c r="M82" i="39" s="1"/>
  <c r="L83" i="39"/>
  <c r="M83" i="39" s="1"/>
  <c r="L84" i="39"/>
  <c r="M84" i="39" s="1"/>
  <c r="L85" i="39"/>
  <c r="M85" i="39" s="1"/>
  <c r="L86" i="39"/>
  <c r="M86" i="39" s="1"/>
  <c r="L87" i="39"/>
  <c r="M87" i="39" s="1"/>
  <c r="L88" i="39"/>
  <c r="M88" i="39" s="1"/>
  <c r="L89" i="39"/>
  <c r="M89" i="39" s="1"/>
  <c r="L90" i="39"/>
  <c r="M90" i="39" s="1"/>
  <c r="L91" i="39"/>
  <c r="M91" i="39" s="1"/>
  <c r="L92" i="39"/>
  <c r="M92" i="39" s="1"/>
  <c r="L93" i="39"/>
  <c r="M93" i="39" s="1"/>
  <c r="L94" i="39"/>
  <c r="M94" i="39" s="1"/>
  <c r="L95" i="39"/>
  <c r="M95" i="39" s="1"/>
  <c r="L96" i="39"/>
  <c r="M96" i="39" s="1"/>
  <c r="L97" i="39"/>
  <c r="M97" i="39" s="1"/>
  <c r="L98" i="39"/>
  <c r="M98" i="39" s="1"/>
  <c r="L99" i="39"/>
  <c r="M99" i="39" s="1"/>
  <c r="L100" i="39"/>
  <c r="M100" i="39" s="1"/>
  <c r="L101" i="39"/>
  <c r="M101" i="39" s="1"/>
  <c r="L102" i="39"/>
  <c r="M102" i="39" s="1"/>
  <c r="L103" i="39"/>
  <c r="M103" i="39" s="1"/>
  <c r="L104" i="39"/>
  <c r="M104" i="39" s="1"/>
  <c r="N5" i="39"/>
  <c r="O5" i="39" s="1"/>
  <c r="N6" i="39"/>
  <c r="O6" i="39" s="1"/>
  <c r="N7" i="39"/>
  <c r="O7" i="39" s="1"/>
  <c r="N8" i="39"/>
  <c r="O8" i="39" s="1"/>
  <c r="N9" i="39"/>
  <c r="O9" i="39" s="1"/>
  <c r="N10" i="39"/>
  <c r="O10" i="39" s="1"/>
  <c r="N11" i="39"/>
  <c r="O11" i="39" s="1"/>
  <c r="N12" i="39"/>
  <c r="O12" i="39" s="1"/>
  <c r="N13" i="39"/>
  <c r="O13" i="39" s="1"/>
  <c r="N14" i="39"/>
  <c r="O14" i="39" s="1"/>
  <c r="N15" i="39"/>
  <c r="O15" i="39" s="1"/>
  <c r="N16" i="39"/>
  <c r="O16" i="39" s="1"/>
  <c r="N17" i="39"/>
  <c r="O17" i="39" s="1"/>
  <c r="N18" i="39"/>
  <c r="O18" i="39" s="1"/>
  <c r="N19" i="39"/>
  <c r="O19" i="39" s="1"/>
  <c r="N20" i="39"/>
  <c r="O20" i="39" s="1"/>
  <c r="N21" i="39"/>
  <c r="O21" i="39" s="1"/>
  <c r="N22" i="39"/>
  <c r="O22" i="39" s="1"/>
  <c r="N23" i="39"/>
  <c r="O23" i="39" s="1"/>
  <c r="N24" i="39"/>
  <c r="O24" i="39" s="1"/>
  <c r="N25" i="39"/>
  <c r="O25" i="39" s="1"/>
  <c r="N26" i="39"/>
  <c r="O26" i="39" s="1"/>
  <c r="N27" i="39"/>
  <c r="O27" i="39" s="1"/>
  <c r="N28" i="39"/>
  <c r="O28" i="39" s="1"/>
  <c r="N29" i="39"/>
  <c r="O29" i="39" s="1"/>
  <c r="N30" i="39"/>
  <c r="O30" i="39" s="1"/>
  <c r="N31" i="39"/>
  <c r="O31" i="39" s="1"/>
  <c r="N32" i="39"/>
  <c r="O32" i="39" s="1"/>
  <c r="N33" i="39"/>
  <c r="O33" i="39" s="1"/>
  <c r="N34" i="39"/>
  <c r="O34" i="39" s="1"/>
  <c r="N35" i="39"/>
  <c r="O35" i="39" s="1"/>
  <c r="N36" i="39"/>
  <c r="O36" i="39" s="1"/>
  <c r="N37" i="39"/>
  <c r="O37" i="39" s="1"/>
  <c r="N38" i="39"/>
  <c r="O38" i="39" s="1"/>
  <c r="N39" i="39"/>
  <c r="O39" i="39" s="1"/>
  <c r="N40" i="39"/>
  <c r="O40" i="39" s="1"/>
  <c r="N41" i="39"/>
  <c r="O41" i="39" s="1"/>
  <c r="N42" i="39"/>
  <c r="O42" i="39" s="1"/>
  <c r="N43" i="39"/>
  <c r="O43" i="39" s="1"/>
  <c r="N44" i="39"/>
  <c r="O44" i="39" s="1"/>
  <c r="N45" i="39"/>
  <c r="O45" i="39" s="1"/>
  <c r="N46" i="39"/>
  <c r="O46" i="39" s="1"/>
  <c r="N47" i="39"/>
  <c r="O47" i="39" s="1"/>
  <c r="N48" i="39"/>
  <c r="O48" i="39" s="1"/>
  <c r="N49" i="39"/>
  <c r="O49" i="39" s="1"/>
  <c r="N50" i="39"/>
  <c r="O50" i="39" s="1"/>
  <c r="N51" i="39"/>
  <c r="O51" i="39" s="1"/>
  <c r="N52" i="39"/>
  <c r="O52" i="39" s="1"/>
  <c r="N53" i="39"/>
  <c r="O53" i="39" s="1"/>
  <c r="N54" i="39"/>
  <c r="O54" i="39" s="1"/>
  <c r="N55" i="39"/>
  <c r="O55" i="39" s="1"/>
  <c r="N56" i="39"/>
  <c r="O56" i="39" s="1"/>
  <c r="N57" i="39"/>
  <c r="O57" i="39" s="1"/>
  <c r="N58" i="39"/>
  <c r="O58" i="39" s="1"/>
  <c r="N59" i="39"/>
  <c r="O59" i="39" s="1"/>
  <c r="N60" i="39"/>
  <c r="O60" i="39" s="1"/>
  <c r="N61" i="39"/>
  <c r="O61" i="39" s="1"/>
  <c r="N62" i="39"/>
  <c r="O62" i="39" s="1"/>
  <c r="N63" i="39"/>
  <c r="O63" i="39" s="1"/>
  <c r="N64" i="39"/>
  <c r="O64" i="39" s="1"/>
  <c r="N65" i="39"/>
  <c r="O65" i="39" s="1"/>
  <c r="N66" i="39"/>
  <c r="O66" i="39" s="1"/>
  <c r="N67" i="39"/>
  <c r="O67" i="39" s="1"/>
  <c r="N68" i="39"/>
  <c r="O68" i="39" s="1"/>
  <c r="N69" i="39"/>
  <c r="O69" i="39" s="1"/>
  <c r="N70" i="39"/>
  <c r="O70" i="39" s="1"/>
  <c r="N71" i="39"/>
  <c r="O71" i="39" s="1"/>
  <c r="N72" i="39"/>
  <c r="O72" i="39" s="1"/>
  <c r="N73" i="39"/>
  <c r="O73" i="39" s="1"/>
  <c r="N74" i="39"/>
  <c r="O74" i="39" s="1"/>
  <c r="N75" i="39"/>
  <c r="O75" i="39" s="1"/>
  <c r="N76" i="39"/>
  <c r="O76" i="39" s="1"/>
  <c r="N77" i="39"/>
  <c r="O77" i="39" s="1"/>
  <c r="N78" i="39"/>
  <c r="O78" i="39" s="1"/>
  <c r="N79" i="39"/>
  <c r="O79" i="39" s="1"/>
  <c r="N80" i="39"/>
  <c r="O80" i="39" s="1"/>
  <c r="N81" i="39"/>
  <c r="O81" i="39" s="1"/>
  <c r="N82" i="39"/>
  <c r="O82" i="39" s="1"/>
  <c r="N83" i="39"/>
  <c r="O83" i="39" s="1"/>
  <c r="N84" i="39"/>
  <c r="O84" i="39" s="1"/>
  <c r="N85" i="39"/>
  <c r="O85" i="39" s="1"/>
  <c r="N86" i="39"/>
  <c r="O86" i="39" s="1"/>
  <c r="N87" i="39"/>
  <c r="O87" i="39" s="1"/>
  <c r="N88" i="39"/>
  <c r="O88" i="39" s="1"/>
  <c r="N89" i="39"/>
  <c r="O89" i="39" s="1"/>
  <c r="N90" i="39"/>
  <c r="O90" i="39" s="1"/>
  <c r="N91" i="39"/>
  <c r="O91" i="39" s="1"/>
  <c r="N92" i="39"/>
  <c r="O92" i="39" s="1"/>
  <c r="N93" i="39"/>
  <c r="O93" i="39" s="1"/>
  <c r="N94" i="39"/>
  <c r="O94" i="39" s="1"/>
  <c r="N95" i="39"/>
  <c r="O95" i="39" s="1"/>
  <c r="N96" i="39"/>
  <c r="O96" i="39" s="1"/>
  <c r="N97" i="39"/>
  <c r="O97" i="39" s="1"/>
  <c r="N98" i="39"/>
  <c r="O98" i="39" s="1"/>
  <c r="N99" i="39"/>
  <c r="O99" i="39" s="1"/>
  <c r="N100" i="39"/>
  <c r="O100" i="39" s="1"/>
  <c r="N101" i="39"/>
  <c r="O101" i="39" s="1"/>
  <c r="N102" i="39"/>
  <c r="O102" i="39" s="1"/>
  <c r="N103" i="39"/>
  <c r="O103" i="39" s="1"/>
  <c r="N104" i="39"/>
  <c r="O104" i="39" s="1"/>
  <c r="K105" i="39"/>
  <c r="I151" i="42" s="1"/>
  <c r="J105" i="39"/>
  <c r="I150" i="42" s="1"/>
  <c r="I105" i="39"/>
  <c r="I149" i="42" s="1"/>
  <c r="H105" i="39"/>
  <c r="I148" i="42" s="1"/>
  <c r="G105" i="39"/>
  <c r="I147" i="42" s="1"/>
  <c r="F105" i="39"/>
  <c r="I146" i="42" s="1"/>
  <c r="E105" i="39"/>
  <c r="I145" i="42" s="1"/>
  <c r="D105" i="39"/>
  <c r="I144" i="42" s="1"/>
  <c r="C105" i="39"/>
  <c r="I143" i="42" s="1"/>
  <c r="B105" i="39"/>
  <c r="I142" i="42" s="1"/>
  <c r="R6" i="38"/>
  <c r="S6" i="38"/>
  <c r="T6" i="38"/>
  <c r="U6" i="38"/>
  <c r="V6" i="38"/>
  <c r="W6" i="38"/>
  <c r="X6" i="38"/>
  <c r="Y6" i="38"/>
  <c r="Z6" i="38"/>
  <c r="AA6" i="38"/>
  <c r="R7" i="38"/>
  <c r="S7" i="38"/>
  <c r="T7" i="38"/>
  <c r="U7" i="38"/>
  <c r="V7" i="38"/>
  <c r="W7" i="38"/>
  <c r="X7" i="38"/>
  <c r="Y7" i="38"/>
  <c r="Z7" i="38"/>
  <c r="AA7" i="38"/>
  <c r="R8" i="38"/>
  <c r="S8" i="38"/>
  <c r="T8" i="38"/>
  <c r="U8" i="38"/>
  <c r="V8" i="38"/>
  <c r="W8" i="38"/>
  <c r="X8" i="38"/>
  <c r="Y8" i="38"/>
  <c r="Z8" i="38"/>
  <c r="AA8" i="38"/>
  <c r="R9" i="38"/>
  <c r="S9" i="38"/>
  <c r="T9" i="38"/>
  <c r="U9" i="38"/>
  <c r="V9" i="38"/>
  <c r="W9" i="38"/>
  <c r="X9" i="38"/>
  <c r="Y9" i="38"/>
  <c r="Z9" i="38"/>
  <c r="AA9" i="38"/>
  <c r="R10" i="38"/>
  <c r="S10" i="38"/>
  <c r="T10" i="38"/>
  <c r="U10" i="38"/>
  <c r="V10" i="38"/>
  <c r="W10" i="38"/>
  <c r="X10" i="38"/>
  <c r="Y10" i="38"/>
  <c r="Z10" i="38"/>
  <c r="AA10" i="38"/>
  <c r="R11" i="38"/>
  <c r="S11" i="38"/>
  <c r="T11" i="38"/>
  <c r="U11" i="38"/>
  <c r="V11" i="38"/>
  <c r="W11" i="38"/>
  <c r="X11" i="38"/>
  <c r="Y11" i="38"/>
  <c r="Z11" i="38"/>
  <c r="AA11" i="38"/>
  <c r="R12" i="38"/>
  <c r="S12" i="38"/>
  <c r="T12" i="38"/>
  <c r="U12" i="38"/>
  <c r="V12" i="38"/>
  <c r="W12" i="38"/>
  <c r="X12" i="38"/>
  <c r="Y12" i="38"/>
  <c r="Z12" i="38"/>
  <c r="AA12" i="38"/>
  <c r="R13" i="38"/>
  <c r="S13" i="38"/>
  <c r="T13" i="38"/>
  <c r="U13" i="38"/>
  <c r="V13" i="38"/>
  <c r="W13" i="38"/>
  <c r="X13" i="38"/>
  <c r="Y13" i="38"/>
  <c r="Z13" i="38"/>
  <c r="AA13" i="38"/>
  <c r="R14" i="38"/>
  <c r="S14" i="38"/>
  <c r="T14" i="38"/>
  <c r="U14" i="38"/>
  <c r="V14" i="38"/>
  <c r="W14" i="38"/>
  <c r="X14" i="38"/>
  <c r="Y14" i="38"/>
  <c r="Z14" i="38"/>
  <c r="AA14" i="38"/>
  <c r="R15" i="38"/>
  <c r="S15" i="38"/>
  <c r="T15" i="38"/>
  <c r="U15" i="38"/>
  <c r="V15" i="38"/>
  <c r="W15" i="38"/>
  <c r="X15" i="38"/>
  <c r="Y15" i="38"/>
  <c r="Z15" i="38"/>
  <c r="AA15" i="38"/>
  <c r="R16" i="38"/>
  <c r="S16" i="38"/>
  <c r="T16" i="38"/>
  <c r="U16" i="38"/>
  <c r="V16" i="38"/>
  <c r="W16" i="38"/>
  <c r="X16" i="38"/>
  <c r="Y16" i="38"/>
  <c r="Z16" i="38"/>
  <c r="AA16" i="38"/>
  <c r="R17" i="38"/>
  <c r="S17" i="38"/>
  <c r="T17" i="38"/>
  <c r="U17" i="38"/>
  <c r="V17" i="38"/>
  <c r="W17" i="38"/>
  <c r="X17" i="38"/>
  <c r="Y17" i="38"/>
  <c r="Z17" i="38"/>
  <c r="AA17" i="38"/>
  <c r="R18" i="38"/>
  <c r="S18" i="38"/>
  <c r="T18" i="38"/>
  <c r="U18" i="38"/>
  <c r="V18" i="38"/>
  <c r="W18" i="38"/>
  <c r="X18" i="38"/>
  <c r="Y18" i="38"/>
  <c r="Z18" i="38"/>
  <c r="AA18" i="38"/>
  <c r="R19" i="38"/>
  <c r="S19" i="38"/>
  <c r="T19" i="38"/>
  <c r="U19" i="38"/>
  <c r="V19" i="38"/>
  <c r="W19" i="38"/>
  <c r="X19" i="38"/>
  <c r="Y19" i="38"/>
  <c r="Z19" i="38"/>
  <c r="AA19" i="38"/>
  <c r="R20" i="38"/>
  <c r="S20" i="38"/>
  <c r="T20" i="38"/>
  <c r="U20" i="38"/>
  <c r="V20" i="38"/>
  <c r="W20" i="38"/>
  <c r="X20" i="38"/>
  <c r="Y20" i="38"/>
  <c r="Z20" i="38"/>
  <c r="AA20" i="38"/>
  <c r="R21" i="38"/>
  <c r="S21" i="38"/>
  <c r="T21" i="38"/>
  <c r="U21" i="38"/>
  <c r="V21" i="38"/>
  <c r="W21" i="38"/>
  <c r="X21" i="38"/>
  <c r="Y21" i="38"/>
  <c r="Z21" i="38"/>
  <c r="AA21" i="38"/>
  <c r="R22" i="38"/>
  <c r="S22" i="38"/>
  <c r="T22" i="38"/>
  <c r="U22" i="38"/>
  <c r="V22" i="38"/>
  <c r="W22" i="38"/>
  <c r="X22" i="38"/>
  <c r="Y22" i="38"/>
  <c r="Z22" i="38"/>
  <c r="AA22" i="38"/>
  <c r="R23" i="38"/>
  <c r="S23" i="38"/>
  <c r="T23" i="38"/>
  <c r="U23" i="38"/>
  <c r="V23" i="38"/>
  <c r="W23" i="38"/>
  <c r="X23" i="38"/>
  <c r="Y23" i="38"/>
  <c r="Z23" i="38"/>
  <c r="AA23" i="38"/>
  <c r="R24" i="38"/>
  <c r="S24" i="38"/>
  <c r="T24" i="38"/>
  <c r="U24" i="38"/>
  <c r="V24" i="38"/>
  <c r="W24" i="38"/>
  <c r="X24" i="38"/>
  <c r="Y24" i="38"/>
  <c r="Z24" i="38"/>
  <c r="AA24" i="38"/>
  <c r="R25" i="38"/>
  <c r="S25" i="38"/>
  <c r="T25" i="38"/>
  <c r="U25" i="38"/>
  <c r="V25" i="38"/>
  <c r="W25" i="38"/>
  <c r="X25" i="38"/>
  <c r="Y25" i="38"/>
  <c r="Z25" i="38"/>
  <c r="AA25" i="38"/>
  <c r="R26" i="38"/>
  <c r="S26" i="38"/>
  <c r="T26" i="38"/>
  <c r="U26" i="38"/>
  <c r="V26" i="38"/>
  <c r="W26" i="38"/>
  <c r="X26" i="38"/>
  <c r="Y26" i="38"/>
  <c r="Z26" i="38"/>
  <c r="AA26" i="38"/>
  <c r="R27" i="38"/>
  <c r="S27" i="38"/>
  <c r="T27" i="38"/>
  <c r="U27" i="38"/>
  <c r="V27" i="38"/>
  <c r="W27" i="38"/>
  <c r="X27" i="38"/>
  <c r="Y27" i="38"/>
  <c r="Z27" i="38"/>
  <c r="AA27" i="38"/>
  <c r="R28" i="38"/>
  <c r="S28" i="38"/>
  <c r="T28" i="38"/>
  <c r="U28" i="38"/>
  <c r="V28" i="38"/>
  <c r="W28" i="38"/>
  <c r="X28" i="38"/>
  <c r="Y28" i="38"/>
  <c r="Z28" i="38"/>
  <c r="AA28" i="38"/>
  <c r="R29" i="38"/>
  <c r="S29" i="38"/>
  <c r="T29" i="38"/>
  <c r="U29" i="38"/>
  <c r="V29" i="38"/>
  <c r="W29" i="38"/>
  <c r="X29" i="38"/>
  <c r="Y29" i="38"/>
  <c r="Z29" i="38"/>
  <c r="AA29" i="38"/>
  <c r="R30" i="38"/>
  <c r="S30" i="38"/>
  <c r="T30" i="38"/>
  <c r="U30" i="38"/>
  <c r="V30" i="38"/>
  <c r="W30" i="38"/>
  <c r="X30" i="38"/>
  <c r="Y30" i="38"/>
  <c r="Z30" i="38"/>
  <c r="AA30" i="38"/>
  <c r="R31" i="38"/>
  <c r="S31" i="38"/>
  <c r="T31" i="38"/>
  <c r="U31" i="38"/>
  <c r="V31" i="38"/>
  <c r="W31" i="38"/>
  <c r="X31" i="38"/>
  <c r="Y31" i="38"/>
  <c r="Z31" i="38"/>
  <c r="AA31" i="38"/>
  <c r="R32" i="38"/>
  <c r="S32" i="38"/>
  <c r="T32" i="38"/>
  <c r="U32" i="38"/>
  <c r="V32" i="38"/>
  <c r="W32" i="38"/>
  <c r="X32" i="38"/>
  <c r="Y32" i="38"/>
  <c r="Z32" i="38"/>
  <c r="AA32" i="38"/>
  <c r="R33" i="38"/>
  <c r="S33" i="38"/>
  <c r="T33" i="38"/>
  <c r="U33" i="38"/>
  <c r="V33" i="38"/>
  <c r="W33" i="38"/>
  <c r="X33" i="38"/>
  <c r="Y33" i="38"/>
  <c r="Z33" i="38"/>
  <c r="AA33" i="38"/>
  <c r="R34" i="38"/>
  <c r="S34" i="38"/>
  <c r="T34" i="38"/>
  <c r="U34" i="38"/>
  <c r="V34" i="38"/>
  <c r="W34" i="38"/>
  <c r="X34" i="38"/>
  <c r="Y34" i="38"/>
  <c r="Z34" i="38"/>
  <c r="AA34" i="38"/>
  <c r="R35" i="38"/>
  <c r="S35" i="38"/>
  <c r="T35" i="38"/>
  <c r="U35" i="38"/>
  <c r="V35" i="38"/>
  <c r="W35" i="38"/>
  <c r="X35" i="38"/>
  <c r="Y35" i="38"/>
  <c r="Z35" i="38"/>
  <c r="AA35" i="38"/>
  <c r="R36" i="38"/>
  <c r="S36" i="38"/>
  <c r="T36" i="38"/>
  <c r="U36" i="38"/>
  <c r="V36" i="38"/>
  <c r="W36" i="38"/>
  <c r="X36" i="38"/>
  <c r="Y36" i="38"/>
  <c r="Z36" i="38"/>
  <c r="AA36" i="38"/>
  <c r="R37" i="38"/>
  <c r="S37" i="38"/>
  <c r="T37" i="38"/>
  <c r="U37" i="38"/>
  <c r="V37" i="38"/>
  <c r="W37" i="38"/>
  <c r="X37" i="38"/>
  <c r="Y37" i="38"/>
  <c r="Z37" i="38"/>
  <c r="AA37" i="38"/>
  <c r="R38" i="38"/>
  <c r="S38" i="38"/>
  <c r="T38" i="38"/>
  <c r="U38" i="38"/>
  <c r="V38" i="38"/>
  <c r="W38" i="38"/>
  <c r="X38" i="38"/>
  <c r="Y38" i="38"/>
  <c r="Z38" i="38"/>
  <c r="AA38" i="38"/>
  <c r="R39" i="38"/>
  <c r="S39" i="38"/>
  <c r="T39" i="38"/>
  <c r="U39" i="38"/>
  <c r="V39" i="38"/>
  <c r="W39" i="38"/>
  <c r="X39" i="38"/>
  <c r="Y39" i="38"/>
  <c r="Z39" i="38"/>
  <c r="AA39" i="38"/>
  <c r="R40" i="38"/>
  <c r="S40" i="38"/>
  <c r="T40" i="38"/>
  <c r="U40" i="38"/>
  <c r="V40" i="38"/>
  <c r="W40" i="38"/>
  <c r="X40" i="38"/>
  <c r="Y40" i="38"/>
  <c r="Z40" i="38"/>
  <c r="AA40" i="38"/>
  <c r="R41" i="38"/>
  <c r="S41" i="38"/>
  <c r="T41" i="38"/>
  <c r="U41" i="38"/>
  <c r="V41" i="38"/>
  <c r="W41" i="38"/>
  <c r="X41" i="38"/>
  <c r="Y41" i="38"/>
  <c r="Z41" i="38"/>
  <c r="AA41" i="38"/>
  <c r="R42" i="38"/>
  <c r="S42" i="38"/>
  <c r="T42" i="38"/>
  <c r="U42" i="38"/>
  <c r="V42" i="38"/>
  <c r="W42" i="38"/>
  <c r="X42" i="38"/>
  <c r="Y42" i="38"/>
  <c r="Z42" i="38"/>
  <c r="AA42" i="38"/>
  <c r="R43" i="38"/>
  <c r="S43" i="38"/>
  <c r="T43" i="38"/>
  <c r="U43" i="38"/>
  <c r="V43" i="38"/>
  <c r="W43" i="38"/>
  <c r="X43" i="38"/>
  <c r="Y43" i="38"/>
  <c r="Z43" i="38"/>
  <c r="AA43" i="38"/>
  <c r="R44" i="38"/>
  <c r="S44" i="38"/>
  <c r="T44" i="38"/>
  <c r="U44" i="38"/>
  <c r="V44" i="38"/>
  <c r="W44" i="38"/>
  <c r="X44" i="38"/>
  <c r="Y44" i="38"/>
  <c r="Z44" i="38"/>
  <c r="AA44" i="38"/>
  <c r="R45" i="38"/>
  <c r="S45" i="38"/>
  <c r="T45" i="38"/>
  <c r="U45" i="38"/>
  <c r="V45" i="38"/>
  <c r="W45" i="38"/>
  <c r="X45" i="38"/>
  <c r="Y45" i="38"/>
  <c r="Z45" i="38"/>
  <c r="AA45" i="38"/>
  <c r="R46" i="38"/>
  <c r="S46" i="38"/>
  <c r="T46" i="38"/>
  <c r="U46" i="38"/>
  <c r="V46" i="38"/>
  <c r="W46" i="38"/>
  <c r="X46" i="38"/>
  <c r="Y46" i="38"/>
  <c r="Z46" i="38"/>
  <c r="AA46" i="38"/>
  <c r="R47" i="38"/>
  <c r="S47" i="38"/>
  <c r="T47" i="38"/>
  <c r="U47" i="38"/>
  <c r="V47" i="38"/>
  <c r="W47" i="38"/>
  <c r="X47" i="38"/>
  <c r="Y47" i="38"/>
  <c r="Z47" i="38"/>
  <c r="AA47" i="38"/>
  <c r="R48" i="38"/>
  <c r="S48" i="38"/>
  <c r="T48" i="38"/>
  <c r="U48" i="38"/>
  <c r="V48" i="38"/>
  <c r="W48" i="38"/>
  <c r="X48" i="38"/>
  <c r="Y48" i="38"/>
  <c r="Z48" i="38"/>
  <c r="AA48" i="38"/>
  <c r="R49" i="38"/>
  <c r="S49" i="38"/>
  <c r="T49" i="38"/>
  <c r="U49" i="38"/>
  <c r="V49" i="38"/>
  <c r="W49" i="38"/>
  <c r="X49" i="38"/>
  <c r="Y49" i="38"/>
  <c r="Z49" i="38"/>
  <c r="AA49" i="38"/>
  <c r="R50" i="38"/>
  <c r="S50" i="38"/>
  <c r="T50" i="38"/>
  <c r="U50" i="38"/>
  <c r="V50" i="38"/>
  <c r="W50" i="38"/>
  <c r="X50" i="38"/>
  <c r="Y50" i="38"/>
  <c r="Z50" i="38"/>
  <c r="AA50" i="38"/>
  <c r="R51" i="38"/>
  <c r="S51" i="38"/>
  <c r="T51" i="38"/>
  <c r="U51" i="38"/>
  <c r="V51" i="38"/>
  <c r="W51" i="38"/>
  <c r="X51" i="38"/>
  <c r="Y51" i="38"/>
  <c r="Z51" i="38"/>
  <c r="AA51" i="38"/>
  <c r="R52" i="38"/>
  <c r="S52" i="38"/>
  <c r="T52" i="38"/>
  <c r="U52" i="38"/>
  <c r="V52" i="38"/>
  <c r="W52" i="38"/>
  <c r="X52" i="38"/>
  <c r="Y52" i="38"/>
  <c r="Z52" i="38"/>
  <c r="AA52" i="38"/>
  <c r="R53" i="38"/>
  <c r="S53" i="38"/>
  <c r="T53" i="38"/>
  <c r="U53" i="38"/>
  <c r="V53" i="38"/>
  <c r="W53" i="38"/>
  <c r="X53" i="38"/>
  <c r="Y53" i="38"/>
  <c r="Z53" i="38"/>
  <c r="AA53" i="38"/>
  <c r="R54" i="38"/>
  <c r="S54" i="38"/>
  <c r="T54" i="38"/>
  <c r="U54" i="38"/>
  <c r="V54" i="38"/>
  <c r="W54" i="38"/>
  <c r="X54" i="38"/>
  <c r="Y54" i="38"/>
  <c r="Z54" i="38"/>
  <c r="AA54" i="38"/>
  <c r="R55" i="38"/>
  <c r="S55" i="38"/>
  <c r="T55" i="38"/>
  <c r="U55" i="38"/>
  <c r="V55" i="38"/>
  <c r="W55" i="38"/>
  <c r="X55" i="38"/>
  <c r="Y55" i="38"/>
  <c r="Z55" i="38"/>
  <c r="AA55" i="38"/>
  <c r="R56" i="38"/>
  <c r="S56" i="38"/>
  <c r="T56" i="38"/>
  <c r="U56" i="38"/>
  <c r="V56" i="38"/>
  <c r="W56" i="38"/>
  <c r="X56" i="38"/>
  <c r="Y56" i="38"/>
  <c r="Z56" i="38"/>
  <c r="AA56" i="38"/>
  <c r="R57" i="38"/>
  <c r="S57" i="38"/>
  <c r="T57" i="38"/>
  <c r="U57" i="38"/>
  <c r="V57" i="38"/>
  <c r="W57" i="38"/>
  <c r="X57" i="38"/>
  <c r="Y57" i="38"/>
  <c r="Z57" i="38"/>
  <c r="AA57" i="38"/>
  <c r="R58" i="38"/>
  <c r="S58" i="38"/>
  <c r="T58" i="38"/>
  <c r="U58" i="38"/>
  <c r="V58" i="38"/>
  <c r="W58" i="38"/>
  <c r="X58" i="38"/>
  <c r="Y58" i="38"/>
  <c r="Z58" i="38"/>
  <c r="AA58" i="38"/>
  <c r="R59" i="38"/>
  <c r="S59" i="38"/>
  <c r="T59" i="38"/>
  <c r="U59" i="38"/>
  <c r="V59" i="38"/>
  <c r="W59" i="38"/>
  <c r="X59" i="38"/>
  <c r="Y59" i="38"/>
  <c r="Z59" i="38"/>
  <c r="AA59" i="38"/>
  <c r="R60" i="38"/>
  <c r="S60" i="38"/>
  <c r="T60" i="38"/>
  <c r="U60" i="38"/>
  <c r="V60" i="38"/>
  <c r="W60" i="38"/>
  <c r="X60" i="38"/>
  <c r="Y60" i="38"/>
  <c r="Z60" i="38"/>
  <c r="AA60" i="38"/>
  <c r="R61" i="38"/>
  <c r="S61" i="38"/>
  <c r="T61" i="38"/>
  <c r="U61" i="38"/>
  <c r="V61" i="38"/>
  <c r="W61" i="38"/>
  <c r="X61" i="38"/>
  <c r="Y61" i="38"/>
  <c r="Z61" i="38"/>
  <c r="AA61" i="38"/>
  <c r="R62" i="38"/>
  <c r="S62" i="38"/>
  <c r="T62" i="38"/>
  <c r="U62" i="38"/>
  <c r="V62" i="38"/>
  <c r="W62" i="38"/>
  <c r="X62" i="38"/>
  <c r="Y62" i="38"/>
  <c r="Z62" i="38"/>
  <c r="AA62" i="38"/>
  <c r="R63" i="38"/>
  <c r="S63" i="38"/>
  <c r="T63" i="38"/>
  <c r="U63" i="38"/>
  <c r="V63" i="38"/>
  <c r="W63" i="38"/>
  <c r="X63" i="38"/>
  <c r="Y63" i="38"/>
  <c r="Z63" i="38"/>
  <c r="AA63" i="38"/>
  <c r="R64" i="38"/>
  <c r="S64" i="38"/>
  <c r="T64" i="38"/>
  <c r="U64" i="38"/>
  <c r="V64" i="38"/>
  <c r="W64" i="38"/>
  <c r="X64" i="38"/>
  <c r="Y64" i="38"/>
  <c r="Z64" i="38"/>
  <c r="AA64" i="38"/>
  <c r="R65" i="38"/>
  <c r="S65" i="38"/>
  <c r="T65" i="38"/>
  <c r="U65" i="38"/>
  <c r="V65" i="38"/>
  <c r="W65" i="38"/>
  <c r="X65" i="38"/>
  <c r="Y65" i="38"/>
  <c r="Z65" i="38"/>
  <c r="AA65" i="38"/>
  <c r="R66" i="38"/>
  <c r="S66" i="38"/>
  <c r="T66" i="38"/>
  <c r="U66" i="38"/>
  <c r="V66" i="38"/>
  <c r="W66" i="38"/>
  <c r="X66" i="38"/>
  <c r="Y66" i="38"/>
  <c r="Z66" i="38"/>
  <c r="AA66" i="38"/>
  <c r="R67" i="38"/>
  <c r="S67" i="38"/>
  <c r="T67" i="38"/>
  <c r="U67" i="38"/>
  <c r="V67" i="38"/>
  <c r="W67" i="38"/>
  <c r="X67" i="38"/>
  <c r="Y67" i="38"/>
  <c r="Z67" i="38"/>
  <c r="AA67" i="38"/>
  <c r="R68" i="38"/>
  <c r="S68" i="38"/>
  <c r="T68" i="38"/>
  <c r="U68" i="38"/>
  <c r="V68" i="38"/>
  <c r="W68" i="38"/>
  <c r="X68" i="38"/>
  <c r="Y68" i="38"/>
  <c r="Z68" i="38"/>
  <c r="AA68" i="38"/>
  <c r="R69" i="38"/>
  <c r="S69" i="38"/>
  <c r="T69" i="38"/>
  <c r="U69" i="38"/>
  <c r="V69" i="38"/>
  <c r="W69" i="38"/>
  <c r="X69" i="38"/>
  <c r="Y69" i="38"/>
  <c r="Z69" i="38"/>
  <c r="AA69" i="38"/>
  <c r="R70" i="38"/>
  <c r="S70" i="38"/>
  <c r="T70" i="38"/>
  <c r="U70" i="38"/>
  <c r="V70" i="38"/>
  <c r="W70" i="38"/>
  <c r="X70" i="38"/>
  <c r="Y70" i="38"/>
  <c r="Z70" i="38"/>
  <c r="AA70" i="38"/>
  <c r="R71" i="38"/>
  <c r="S71" i="38"/>
  <c r="T71" i="38"/>
  <c r="U71" i="38"/>
  <c r="V71" i="38"/>
  <c r="W71" i="38"/>
  <c r="X71" i="38"/>
  <c r="Y71" i="38"/>
  <c r="Z71" i="38"/>
  <c r="AA71" i="38"/>
  <c r="R72" i="38"/>
  <c r="S72" i="38"/>
  <c r="T72" i="38"/>
  <c r="U72" i="38"/>
  <c r="V72" i="38"/>
  <c r="W72" i="38"/>
  <c r="X72" i="38"/>
  <c r="Y72" i="38"/>
  <c r="Z72" i="38"/>
  <c r="AA72" i="38"/>
  <c r="R73" i="38"/>
  <c r="S73" i="38"/>
  <c r="T73" i="38"/>
  <c r="U73" i="38"/>
  <c r="V73" i="38"/>
  <c r="W73" i="38"/>
  <c r="X73" i="38"/>
  <c r="Y73" i="38"/>
  <c r="Z73" i="38"/>
  <c r="AA73" i="38"/>
  <c r="R74" i="38"/>
  <c r="S74" i="38"/>
  <c r="T74" i="38"/>
  <c r="U74" i="38"/>
  <c r="V74" i="38"/>
  <c r="W74" i="38"/>
  <c r="X74" i="38"/>
  <c r="Y74" i="38"/>
  <c r="Z74" i="38"/>
  <c r="AA74" i="38"/>
  <c r="R75" i="38"/>
  <c r="S75" i="38"/>
  <c r="T75" i="38"/>
  <c r="U75" i="38"/>
  <c r="V75" i="38"/>
  <c r="W75" i="38"/>
  <c r="X75" i="38"/>
  <c r="Y75" i="38"/>
  <c r="Z75" i="38"/>
  <c r="AA75" i="38"/>
  <c r="R76" i="38"/>
  <c r="S76" i="38"/>
  <c r="T76" i="38"/>
  <c r="U76" i="38"/>
  <c r="V76" i="38"/>
  <c r="W76" i="38"/>
  <c r="X76" i="38"/>
  <c r="Y76" i="38"/>
  <c r="Z76" i="38"/>
  <c r="AA76" i="38"/>
  <c r="R77" i="38"/>
  <c r="S77" i="38"/>
  <c r="T77" i="38"/>
  <c r="U77" i="38"/>
  <c r="V77" i="38"/>
  <c r="W77" i="38"/>
  <c r="X77" i="38"/>
  <c r="Y77" i="38"/>
  <c r="Z77" i="38"/>
  <c r="AA77" i="38"/>
  <c r="R78" i="38"/>
  <c r="S78" i="38"/>
  <c r="T78" i="38"/>
  <c r="U78" i="38"/>
  <c r="V78" i="38"/>
  <c r="W78" i="38"/>
  <c r="X78" i="38"/>
  <c r="Y78" i="38"/>
  <c r="Z78" i="38"/>
  <c r="AA78" i="38"/>
  <c r="R79" i="38"/>
  <c r="S79" i="38"/>
  <c r="T79" i="38"/>
  <c r="U79" i="38"/>
  <c r="V79" i="38"/>
  <c r="W79" i="38"/>
  <c r="X79" i="38"/>
  <c r="Y79" i="38"/>
  <c r="Z79" i="38"/>
  <c r="AA79" i="38"/>
  <c r="R80" i="38"/>
  <c r="S80" i="38"/>
  <c r="T80" i="38"/>
  <c r="U80" i="38"/>
  <c r="V80" i="38"/>
  <c r="W80" i="38"/>
  <c r="X80" i="38"/>
  <c r="Y80" i="38"/>
  <c r="Z80" i="38"/>
  <c r="AA80" i="38"/>
  <c r="R81" i="38"/>
  <c r="S81" i="38"/>
  <c r="T81" i="38"/>
  <c r="U81" i="38"/>
  <c r="V81" i="38"/>
  <c r="W81" i="38"/>
  <c r="X81" i="38"/>
  <c r="Y81" i="38"/>
  <c r="Z81" i="38"/>
  <c r="AA81" i="38"/>
  <c r="R82" i="38"/>
  <c r="S82" i="38"/>
  <c r="T82" i="38"/>
  <c r="U82" i="38"/>
  <c r="V82" i="38"/>
  <c r="W82" i="38"/>
  <c r="X82" i="38"/>
  <c r="Y82" i="38"/>
  <c r="Z82" i="38"/>
  <c r="AA82" i="38"/>
  <c r="R83" i="38"/>
  <c r="S83" i="38"/>
  <c r="T83" i="38"/>
  <c r="U83" i="38"/>
  <c r="V83" i="38"/>
  <c r="W83" i="38"/>
  <c r="X83" i="38"/>
  <c r="Y83" i="38"/>
  <c r="Z83" i="38"/>
  <c r="AA83" i="38"/>
  <c r="R84" i="38"/>
  <c r="S84" i="38"/>
  <c r="T84" i="38"/>
  <c r="U84" i="38"/>
  <c r="V84" i="38"/>
  <c r="W84" i="38"/>
  <c r="X84" i="38"/>
  <c r="Y84" i="38"/>
  <c r="Z84" i="38"/>
  <c r="AA84" i="38"/>
  <c r="R85" i="38"/>
  <c r="S85" i="38"/>
  <c r="T85" i="38"/>
  <c r="U85" i="38"/>
  <c r="V85" i="38"/>
  <c r="W85" i="38"/>
  <c r="X85" i="38"/>
  <c r="Y85" i="38"/>
  <c r="Z85" i="38"/>
  <c r="AA85" i="38"/>
  <c r="R86" i="38"/>
  <c r="S86" i="38"/>
  <c r="T86" i="38"/>
  <c r="U86" i="38"/>
  <c r="V86" i="38"/>
  <c r="W86" i="38"/>
  <c r="X86" i="38"/>
  <c r="Y86" i="38"/>
  <c r="Z86" i="38"/>
  <c r="AA86" i="38"/>
  <c r="R87" i="38"/>
  <c r="S87" i="38"/>
  <c r="T87" i="38"/>
  <c r="U87" i="38"/>
  <c r="V87" i="38"/>
  <c r="W87" i="38"/>
  <c r="X87" i="38"/>
  <c r="Y87" i="38"/>
  <c r="Z87" i="38"/>
  <c r="AA87" i="38"/>
  <c r="R88" i="38"/>
  <c r="S88" i="38"/>
  <c r="T88" i="38"/>
  <c r="U88" i="38"/>
  <c r="V88" i="38"/>
  <c r="W88" i="38"/>
  <c r="X88" i="38"/>
  <c r="Y88" i="38"/>
  <c r="Z88" i="38"/>
  <c r="AA88" i="38"/>
  <c r="R89" i="38"/>
  <c r="S89" i="38"/>
  <c r="T89" i="38"/>
  <c r="U89" i="38"/>
  <c r="V89" i="38"/>
  <c r="W89" i="38"/>
  <c r="X89" i="38"/>
  <c r="Y89" i="38"/>
  <c r="Z89" i="38"/>
  <c r="AA89" i="38"/>
  <c r="R90" i="38"/>
  <c r="S90" i="38"/>
  <c r="T90" i="38"/>
  <c r="U90" i="38"/>
  <c r="V90" i="38"/>
  <c r="W90" i="38"/>
  <c r="X90" i="38"/>
  <c r="Y90" i="38"/>
  <c r="Z90" i="38"/>
  <c r="AA90" i="38"/>
  <c r="R91" i="38"/>
  <c r="S91" i="38"/>
  <c r="T91" i="38"/>
  <c r="U91" i="38"/>
  <c r="V91" i="38"/>
  <c r="W91" i="38"/>
  <c r="X91" i="38"/>
  <c r="Y91" i="38"/>
  <c r="Z91" i="38"/>
  <c r="AA91" i="38"/>
  <c r="R92" i="38"/>
  <c r="S92" i="38"/>
  <c r="T92" i="38"/>
  <c r="U92" i="38"/>
  <c r="V92" i="38"/>
  <c r="W92" i="38"/>
  <c r="X92" i="38"/>
  <c r="Y92" i="38"/>
  <c r="Z92" i="38"/>
  <c r="AA92" i="38"/>
  <c r="R93" i="38"/>
  <c r="S93" i="38"/>
  <c r="T93" i="38"/>
  <c r="U93" i="38"/>
  <c r="V93" i="38"/>
  <c r="W93" i="38"/>
  <c r="X93" i="38"/>
  <c r="Y93" i="38"/>
  <c r="Z93" i="38"/>
  <c r="AA93" i="38"/>
  <c r="R94" i="38"/>
  <c r="S94" i="38"/>
  <c r="T94" i="38"/>
  <c r="U94" i="38"/>
  <c r="V94" i="38"/>
  <c r="W94" i="38"/>
  <c r="X94" i="38"/>
  <c r="Y94" i="38"/>
  <c r="Z94" i="38"/>
  <c r="AA94" i="38"/>
  <c r="R95" i="38"/>
  <c r="S95" i="38"/>
  <c r="T95" i="38"/>
  <c r="U95" i="38"/>
  <c r="V95" i="38"/>
  <c r="W95" i="38"/>
  <c r="X95" i="38"/>
  <c r="Y95" i="38"/>
  <c r="Z95" i="38"/>
  <c r="AA95" i="38"/>
  <c r="R96" i="38"/>
  <c r="S96" i="38"/>
  <c r="T96" i="38"/>
  <c r="U96" i="38"/>
  <c r="V96" i="38"/>
  <c r="W96" i="38"/>
  <c r="X96" i="38"/>
  <c r="Y96" i="38"/>
  <c r="Z96" i="38"/>
  <c r="AA96" i="38"/>
  <c r="R97" i="38"/>
  <c r="S97" i="38"/>
  <c r="T97" i="38"/>
  <c r="U97" i="38"/>
  <c r="V97" i="38"/>
  <c r="W97" i="38"/>
  <c r="X97" i="38"/>
  <c r="Y97" i="38"/>
  <c r="Z97" i="38"/>
  <c r="AA97" i="38"/>
  <c r="R98" i="38"/>
  <c r="S98" i="38"/>
  <c r="T98" i="38"/>
  <c r="U98" i="38"/>
  <c r="V98" i="38"/>
  <c r="W98" i="38"/>
  <c r="X98" i="38"/>
  <c r="Y98" i="38"/>
  <c r="Z98" i="38"/>
  <c r="AA98" i="38"/>
  <c r="R99" i="38"/>
  <c r="S99" i="38"/>
  <c r="T99" i="38"/>
  <c r="U99" i="38"/>
  <c r="V99" i="38"/>
  <c r="W99" i="38"/>
  <c r="X99" i="38"/>
  <c r="Y99" i="38"/>
  <c r="Z99" i="38"/>
  <c r="AA99" i="38"/>
  <c r="R100" i="38"/>
  <c r="S100" i="38"/>
  <c r="T100" i="38"/>
  <c r="U100" i="38"/>
  <c r="V100" i="38"/>
  <c r="W100" i="38"/>
  <c r="X100" i="38"/>
  <c r="Y100" i="38"/>
  <c r="Z100" i="38"/>
  <c r="AA100" i="38"/>
  <c r="R101" i="38"/>
  <c r="S101" i="38"/>
  <c r="T101" i="38"/>
  <c r="U101" i="38"/>
  <c r="V101" i="38"/>
  <c r="W101" i="38"/>
  <c r="X101" i="38"/>
  <c r="Y101" i="38"/>
  <c r="Z101" i="38"/>
  <c r="AA101" i="38"/>
  <c r="R102" i="38"/>
  <c r="S102" i="38"/>
  <c r="T102" i="38"/>
  <c r="U102" i="38"/>
  <c r="V102" i="38"/>
  <c r="W102" i="38"/>
  <c r="X102" i="38"/>
  <c r="Y102" i="38"/>
  <c r="Z102" i="38"/>
  <c r="AA102" i="38"/>
  <c r="R103" i="38"/>
  <c r="S103" i="38"/>
  <c r="T103" i="38"/>
  <c r="U103" i="38"/>
  <c r="V103" i="38"/>
  <c r="W103" i="38"/>
  <c r="X103" i="38"/>
  <c r="Y103" i="38"/>
  <c r="Z103" i="38"/>
  <c r="AA103" i="38"/>
  <c r="R104" i="38"/>
  <c r="S104" i="38"/>
  <c r="T104" i="38"/>
  <c r="U104" i="38"/>
  <c r="V104" i="38"/>
  <c r="W104" i="38"/>
  <c r="X104" i="38"/>
  <c r="Y104" i="38"/>
  <c r="Z104" i="38"/>
  <c r="AA104" i="38"/>
  <c r="R105" i="38"/>
  <c r="S105" i="38"/>
  <c r="T105" i="38"/>
  <c r="U105" i="38"/>
  <c r="V105" i="38"/>
  <c r="W105" i="38"/>
  <c r="X105" i="38"/>
  <c r="Y105" i="38"/>
  <c r="Z105" i="38"/>
  <c r="AA105" i="38"/>
  <c r="L5" i="38"/>
  <c r="M5" i="38" s="1"/>
  <c r="L6" i="38"/>
  <c r="M6" i="38" s="1"/>
  <c r="L7" i="38"/>
  <c r="M7" i="38" s="1"/>
  <c r="L8" i="38"/>
  <c r="M8" i="38" s="1"/>
  <c r="L9" i="38"/>
  <c r="M9" i="38" s="1"/>
  <c r="L10" i="38"/>
  <c r="M10" i="38" s="1"/>
  <c r="L11" i="38"/>
  <c r="M11" i="38" s="1"/>
  <c r="L12" i="38"/>
  <c r="M12" i="38" s="1"/>
  <c r="L13" i="38"/>
  <c r="M13" i="38" s="1"/>
  <c r="L14" i="38"/>
  <c r="M14" i="38" s="1"/>
  <c r="L15" i="38"/>
  <c r="M15" i="38" s="1"/>
  <c r="L16" i="38"/>
  <c r="M16" i="38" s="1"/>
  <c r="L17" i="38"/>
  <c r="M17" i="38" s="1"/>
  <c r="L18" i="38"/>
  <c r="M18" i="38" s="1"/>
  <c r="L19" i="38"/>
  <c r="M19" i="38" s="1"/>
  <c r="L20" i="38"/>
  <c r="M20" i="38" s="1"/>
  <c r="L21" i="38"/>
  <c r="M21" i="38" s="1"/>
  <c r="L22" i="38"/>
  <c r="M22" i="38" s="1"/>
  <c r="L23" i="38"/>
  <c r="M23" i="38" s="1"/>
  <c r="L24" i="38"/>
  <c r="M24" i="38" s="1"/>
  <c r="L25" i="38"/>
  <c r="M25" i="38" s="1"/>
  <c r="L26" i="38"/>
  <c r="M26" i="38" s="1"/>
  <c r="L27" i="38"/>
  <c r="M27" i="38" s="1"/>
  <c r="L28" i="38"/>
  <c r="M28" i="38" s="1"/>
  <c r="L29" i="38"/>
  <c r="M29" i="38" s="1"/>
  <c r="L30" i="38"/>
  <c r="M30" i="38" s="1"/>
  <c r="L31" i="38"/>
  <c r="M31" i="38" s="1"/>
  <c r="L32" i="38"/>
  <c r="M32" i="38" s="1"/>
  <c r="L33" i="38"/>
  <c r="M33" i="38" s="1"/>
  <c r="L34" i="38"/>
  <c r="M34" i="38" s="1"/>
  <c r="L35" i="38"/>
  <c r="M35" i="38" s="1"/>
  <c r="L36" i="38"/>
  <c r="M36" i="38" s="1"/>
  <c r="L37" i="38"/>
  <c r="M37" i="38" s="1"/>
  <c r="L38" i="38"/>
  <c r="M38" i="38" s="1"/>
  <c r="L39" i="38"/>
  <c r="M39" i="38" s="1"/>
  <c r="L40" i="38"/>
  <c r="M40" i="38" s="1"/>
  <c r="L41" i="38"/>
  <c r="M41" i="38" s="1"/>
  <c r="L42" i="38"/>
  <c r="M42" i="38" s="1"/>
  <c r="L43" i="38"/>
  <c r="M43" i="38" s="1"/>
  <c r="L44" i="38"/>
  <c r="M44" i="38" s="1"/>
  <c r="L45" i="38"/>
  <c r="M45" i="38" s="1"/>
  <c r="L46" i="38"/>
  <c r="M46" i="38" s="1"/>
  <c r="L47" i="38"/>
  <c r="M47" i="38" s="1"/>
  <c r="L48" i="38"/>
  <c r="M48" i="38" s="1"/>
  <c r="L49" i="38"/>
  <c r="M49" i="38" s="1"/>
  <c r="L50" i="38"/>
  <c r="M50" i="38" s="1"/>
  <c r="L51" i="38"/>
  <c r="M51" i="38" s="1"/>
  <c r="L52" i="38"/>
  <c r="M52" i="38" s="1"/>
  <c r="L53" i="38"/>
  <c r="M53" i="38" s="1"/>
  <c r="L54" i="38"/>
  <c r="M54" i="38" s="1"/>
  <c r="L55" i="38"/>
  <c r="M55" i="38" s="1"/>
  <c r="L56" i="38"/>
  <c r="M56" i="38" s="1"/>
  <c r="L57" i="38"/>
  <c r="M57" i="38" s="1"/>
  <c r="L58" i="38"/>
  <c r="M58" i="38" s="1"/>
  <c r="L59" i="38"/>
  <c r="M59" i="38" s="1"/>
  <c r="L60" i="38"/>
  <c r="M60" i="38" s="1"/>
  <c r="L61" i="38"/>
  <c r="M61" i="38" s="1"/>
  <c r="L62" i="38"/>
  <c r="M62" i="38" s="1"/>
  <c r="L63" i="38"/>
  <c r="M63" i="38" s="1"/>
  <c r="L64" i="38"/>
  <c r="M64" i="38" s="1"/>
  <c r="L65" i="38"/>
  <c r="M65" i="38" s="1"/>
  <c r="L66" i="38"/>
  <c r="M66" i="38" s="1"/>
  <c r="L67" i="38"/>
  <c r="M67" i="38" s="1"/>
  <c r="L68" i="38"/>
  <c r="M68" i="38" s="1"/>
  <c r="L69" i="38"/>
  <c r="M69" i="38" s="1"/>
  <c r="L70" i="38"/>
  <c r="M70" i="38" s="1"/>
  <c r="L71" i="38"/>
  <c r="M71" i="38" s="1"/>
  <c r="L72" i="38"/>
  <c r="M72" i="38" s="1"/>
  <c r="L73" i="38"/>
  <c r="M73" i="38" s="1"/>
  <c r="L74" i="38"/>
  <c r="M74" i="38" s="1"/>
  <c r="L75" i="38"/>
  <c r="M75" i="38" s="1"/>
  <c r="L76" i="38"/>
  <c r="M76" i="38" s="1"/>
  <c r="L77" i="38"/>
  <c r="M77" i="38" s="1"/>
  <c r="L78" i="38"/>
  <c r="M78" i="38" s="1"/>
  <c r="L79" i="38"/>
  <c r="M79" i="38" s="1"/>
  <c r="L80" i="38"/>
  <c r="M80" i="38" s="1"/>
  <c r="L81" i="38"/>
  <c r="M81" i="38" s="1"/>
  <c r="L82" i="38"/>
  <c r="M82" i="38" s="1"/>
  <c r="L83" i="38"/>
  <c r="M83" i="38" s="1"/>
  <c r="L84" i="38"/>
  <c r="M84" i="38" s="1"/>
  <c r="L85" i="38"/>
  <c r="M85" i="38" s="1"/>
  <c r="L86" i="38"/>
  <c r="M86" i="38" s="1"/>
  <c r="L87" i="38"/>
  <c r="M87" i="38" s="1"/>
  <c r="L88" i="38"/>
  <c r="M88" i="38" s="1"/>
  <c r="L89" i="38"/>
  <c r="M89" i="38" s="1"/>
  <c r="L90" i="38"/>
  <c r="M90" i="38" s="1"/>
  <c r="L91" i="38"/>
  <c r="M91" i="38" s="1"/>
  <c r="L92" i="38"/>
  <c r="M92" i="38" s="1"/>
  <c r="L93" i="38"/>
  <c r="M93" i="38" s="1"/>
  <c r="L94" i="38"/>
  <c r="M94" i="38" s="1"/>
  <c r="L95" i="38"/>
  <c r="M95" i="38" s="1"/>
  <c r="L96" i="38"/>
  <c r="M96" i="38" s="1"/>
  <c r="L97" i="38"/>
  <c r="M97" i="38" s="1"/>
  <c r="L98" i="38"/>
  <c r="M98" i="38" s="1"/>
  <c r="L99" i="38"/>
  <c r="M99" i="38" s="1"/>
  <c r="L100" i="38"/>
  <c r="M100" i="38" s="1"/>
  <c r="L101" i="38"/>
  <c r="M101" i="38" s="1"/>
  <c r="L102" i="38"/>
  <c r="M102" i="38" s="1"/>
  <c r="L103" i="38"/>
  <c r="M103" i="38" s="1"/>
  <c r="L104" i="38"/>
  <c r="M104" i="38" s="1"/>
  <c r="N6" i="38"/>
  <c r="O6" i="38" s="1"/>
  <c r="N7" i="38"/>
  <c r="O7" i="38" s="1"/>
  <c r="N8" i="38"/>
  <c r="O8" i="38" s="1"/>
  <c r="N9" i="38"/>
  <c r="O9" i="38" s="1"/>
  <c r="N10" i="38"/>
  <c r="O10" i="38" s="1"/>
  <c r="N11" i="38"/>
  <c r="O11" i="38" s="1"/>
  <c r="N12" i="38"/>
  <c r="O12" i="38" s="1"/>
  <c r="N13" i="38"/>
  <c r="O13" i="38" s="1"/>
  <c r="N14" i="38"/>
  <c r="O14" i="38" s="1"/>
  <c r="N15" i="38"/>
  <c r="O15" i="38" s="1"/>
  <c r="N16" i="38"/>
  <c r="O16" i="38" s="1"/>
  <c r="N17" i="38"/>
  <c r="O17" i="38" s="1"/>
  <c r="N18" i="38"/>
  <c r="O18" i="38" s="1"/>
  <c r="N19" i="38"/>
  <c r="O19" i="38" s="1"/>
  <c r="N20" i="38"/>
  <c r="O20" i="38" s="1"/>
  <c r="N21" i="38"/>
  <c r="O21" i="38" s="1"/>
  <c r="N22" i="38"/>
  <c r="O22" i="38" s="1"/>
  <c r="N23" i="38"/>
  <c r="O23" i="38" s="1"/>
  <c r="N24" i="38"/>
  <c r="O24" i="38" s="1"/>
  <c r="N25" i="38"/>
  <c r="O25" i="38" s="1"/>
  <c r="N26" i="38"/>
  <c r="O26" i="38" s="1"/>
  <c r="N27" i="38"/>
  <c r="O27" i="38" s="1"/>
  <c r="N28" i="38"/>
  <c r="O28" i="38" s="1"/>
  <c r="N29" i="38"/>
  <c r="O29" i="38" s="1"/>
  <c r="N30" i="38"/>
  <c r="O30" i="38" s="1"/>
  <c r="N31" i="38"/>
  <c r="O31" i="38" s="1"/>
  <c r="N32" i="38"/>
  <c r="O32" i="38" s="1"/>
  <c r="N33" i="38"/>
  <c r="O33" i="38" s="1"/>
  <c r="N34" i="38"/>
  <c r="O34" i="38" s="1"/>
  <c r="N35" i="38"/>
  <c r="O35" i="38" s="1"/>
  <c r="N36" i="38"/>
  <c r="O36" i="38" s="1"/>
  <c r="N37" i="38"/>
  <c r="O37" i="38" s="1"/>
  <c r="N38" i="38"/>
  <c r="O38" i="38" s="1"/>
  <c r="N39" i="38"/>
  <c r="O39" i="38" s="1"/>
  <c r="N40" i="38"/>
  <c r="O40" i="38" s="1"/>
  <c r="N41" i="38"/>
  <c r="O41" i="38" s="1"/>
  <c r="N42" i="38"/>
  <c r="O42" i="38" s="1"/>
  <c r="N43" i="38"/>
  <c r="O43" i="38" s="1"/>
  <c r="N44" i="38"/>
  <c r="O44" i="38" s="1"/>
  <c r="N45" i="38"/>
  <c r="O45" i="38" s="1"/>
  <c r="N46" i="38"/>
  <c r="O46" i="38" s="1"/>
  <c r="N47" i="38"/>
  <c r="O47" i="38" s="1"/>
  <c r="N48" i="38"/>
  <c r="O48" i="38" s="1"/>
  <c r="N49" i="38"/>
  <c r="O49" i="38" s="1"/>
  <c r="N50" i="38"/>
  <c r="O50" i="38" s="1"/>
  <c r="N51" i="38"/>
  <c r="O51" i="38" s="1"/>
  <c r="N52" i="38"/>
  <c r="O52" i="38" s="1"/>
  <c r="N53" i="38"/>
  <c r="O53" i="38" s="1"/>
  <c r="N54" i="38"/>
  <c r="O54" i="38" s="1"/>
  <c r="N55" i="38"/>
  <c r="O55" i="38" s="1"/>
  <c r="N56" i="38"/>
  <c r="O56" i="38" s="1"/>
  <c r="N57" i="38"/>
  <c r="O57" i="38" s="1"/>
  <c r="N58" i="38"/>
  <c r="O58" i="38" s="1"/>
  <c r="N59" i="38"/>
  <c r="O59" i="38" s="1"/>
  <c r="N60" i="38"/>
  <c r="O60" i="38" s="1"/>
  <c r="N61" i="38"/>
  <c r="O61" i="38" s="1"/>
  <c r="N62" i="38"/>
  <c r="O62" i="38" s="1"/>
  <c r="N63" i="38"/>
  <c r="O63" i="38" s="1"/>
  <c r="N64" i="38"/>
  <c r="O64" i="38" s="1"/>
  <c r="N65" i="38"/>
  <c r="O65" i="38" s="1"/>
  <c r="N66" i="38"/>
  <c r="O66" i="38" s="1"/>
  <c r="N67" i="38"/>
  <c r="O67" i="38" s="1"/>
  <c r="N68" i="38"/>
  <c r="O68" i="38" s="1"/>
  <c r="N69" i="38"/>
  <c r="O69" i="38" s="1"/>
  <c r="N70" i="38"/>
  <c r="O70" i="38" s="1"/>
  <c r="N71" i="38"/>
  <c r="O71" i="38" s="1"/>
  <c r="N72" i="38"/>
  <c r="O72" i="38" s="1"/>
  <c r="N73" i="38"/>
  <c r="O73" i="38" s="1"/>
  <c r="N74" i="38"/>
  <c r="O74" i="38" s="1"/>
  <c r="N75" i="38"/>
  <c r="O75" i="38" s="1"/>
  <c r="N76" i="38"/>
  <c r="O76" i="38" s="1"/>
  <c r="N77" i="38"/>
  <c r="O77" i="38" s="1"/>
  <c r="N78" i="38"/>
  <c r="O78" i="38" s="1"/>
  <c r="N79" i="38"/>
  <c r="O79" i="38" s="1"/>
  <c r="N80" i="38"/>
  <c r="O80" i="38" s="1"/>
  <c r="N81" i="38"/>
  <c r="O81" i="38" s="1"/>
  <c r="N82" i="38"/>
  <c r="O82" i="38" s="1"/>
  <c r="N83" i="38"/>
  <c r="O83" i="38" s="1"/>
  <c r="N84" i="38"/>
  <c r="O84" i="38" s="1"/>
  <c r="N85" i="38"/>
  <c r="O85" i="38" s="1"/>
  <c r="N86" i="38"/>
  <c r="O86" i="38" s="1"/>
  <c r="N87" i="38"/>
  <c r="O87" i="38" s="1"/>
  <c r="N88" i="38"/>
  <c r="O88" i="38" s="1"/>
  <c r="N89" i="38"/>
  <c r="O89" i="38" s="1"/>
  <c r="N90" i="38"/>
  <c r="O90" i="38" s="1"/>
  <c r="N91" i="38"/>
  <c r="O91" i="38" s="1"/>
  <c r="N92" i="38"/>
  <c r="O92" i="38" s="1"/>
  <c r="N93" i="38"/>
  <c r="O93" i="38" s="1"/>
  <c r="N94" i="38"/>
  <c r="O94" i="38" s="1"/>
  <c r="N95" i="38"/>
  <c r="O95" i="38" s="1"/>
  <c r="N96" i="38"/>
  <c r="O96" i="38" s="1"/>
  <c r="N97" i="38"/>
  <c r="O97" i="38" s="1"/>
  <c r="N98" i="38"/>
  <c r="O98" i="38" s="1"/>
  <c r="N99" i="38"/>
  <c r="O99" i="38" s="1"/>
  <c r="N100" i="38"/>
  <c r="O100" i="38" s="1"/>
  <c r="N101" i="38"/>
  <c r="O101" i="38" s="1"/>
  <c r="N102" i="38"/>
  <c r="O102" i="38" s="1"/>
  <c r="N103" i="38"/>
  <c r="O103" i="38" s="1"/>
  <c r="N104" i="38"/>
  <c r="O104" i="38" s="1"/>
  <c r="K105" i="38"/>
  <c r="I161" i="42" s="1"/>
  <c r="J105" i="38"/>
  <c r="I160" i="42" s="1"/>
  <c r="I105" i="38"/>
  <c r="I159" i="42" s="1"/>
  <c r="H105" i="38"/>
  <c r="I158" i="42" s="1"/>
  <c r="G105" i="38"/>
  <c r="I157" i="42" s="1"/>
  <c r="F105" i="38"/>
  <c r="I156" i="42" s="1"/>
  <c r="E105" i="38"/>
  <c r="I155" i="42" s="1"/>
  <c r="D105" i="38"/>
  <c r="I154" i="42" s="1"/>
  <c r="C105" i="38"/>
  <c r="I153" i="42" s="1"/>
  <c r="B105" i="38"/>
  <c r="I152" i="42" s="1"/>
  <c r="R6" i="37"/>
  <c r="S6" i="37"/>
  <c r="T6" i="37"/>
  <c r="U6" i="37"/>
  <c r="V6" i="37"/>
  <c r="W6" i="37"/>
  <c r="X6" i="37"/>
  <c r="Y6" i="37"/>
  <c r="Z6" i="37"/>
  <c r="AA6" i="37"/>
  <c r="R7" i="37"/>
  <c r="S7" i="37"/>
  <c r="T7" i="37"/>
  <c r="U7" i="37"/>
  <c r="V7" i="37"/>
  <c r="W7" i="37"/>
  <c r="X7" i="37"/>
  <c r="Y7" i="37"/>
  <c r="Z7" i="37"/>
  <c r="AA7" i="37"/>
  <c r="R8" i="37"/>
  <c r="S8" i="37"/>
  <c r="T8" i="37"/>
  <c r="U8" i="37"/>
  <c r="V8" i="37"/>
  <c r="W8" i="37"/>
  <c r="X8" i="37"/>
  <c r="Y8" i="37"/>
  <c r="Z8" i="37"/>
  <c r="AA8" i="37"/>
  <c r="R9" i="37"/>
  <c r="S9" i="37"/>
  <c r="T9" i="37"/>
  <c r="U9" i="37"/>
  <c r="V9" i="37"/>
  <c r="W9" i="37"/>
  <c r="X9" i="37"/>
  <c r="Y9" i="37"/>
  <c r="Z9" i="37"/>
  <c r="AA9" i="37"/>
  <c r="R10" i="37"/>
  <c r="S10" i="37"/>
  <c r="T10" i="37"/>
  <c r="U10" i="37"/>
  <c r="V10" i="37"/>
  <c r="W10" i="37"/>
  <c r="X10" i="37"/>
  <c r="Y10" i="37"/>
  <c r="Z10" i="37"/>
  <c r="AA10" i="37"/>
  <c r="R11" i="37"/>
  <c r="S11" i="37"/>
  <c r="T11" i="37"/>
  <c r="U11" i="37"/>
  <c r="V11" i="37"/>
  <c r="W11" i="37"/>
  <c r="X11" i="37"/>
  <c r="Y11" i="37"/>
  <c r="Z11" i="37"/>
  <c r="AA11" i="37"/>
  <c r="R12" i="37"/>
  <c r="S12" i="37"/>
  <c r="T12" i="37"/>
  <c r="U12" i="37"/>
  <c r="V12" i="37"/>
  <c r="W12" i="37"/>
  <c r="X12" i="37"/>
  <c r="Y12" i="37"/>
  <c r="Z12" i="37"/>
  <c r="AA12" i="37"/>
  <c r="R13" i="37"/>
  <c r="S13" i="37"/>
  <c r="T13" i="37"/>
  <c r="U13" i="37"/>
  <c r="V13" i="37"/>
  <c r="W13" i="37"/>
  <c r="X13" i="37"/>
  <c r="Y13" i="37"/>
  <c r="Z13" i="37"/>
  <c r="AA13" i="37"/>
  <c r="R14" i="37"/>
  <c r="S14" i="37"/>
  <c r="T14" i="37"/>
  <c r="U14" i="37"/>
  <c r="V14" i="37"/>
  <c r="W14" i="37"/>
  <c r="X14" i="37"/>
  <c r="Y14" i="37"/>
  <c r="Z14" i="37"/>
  <c r="AA14" i="37"/>
  <c r="R15" i="37"/>
  <c r="S15" i="37"/>
  <c r="T15" i="37"/>
  <c r="U15" i="37"/>
  <c r="V15" i="37"/>
  <c r="W15" i="37"/>
  <c r="X15" i="37"/>
  <c r="Y15" i="37"/>
  <c r="Z15" i="37"/>
  <c r="AA15" i="37"/>
  <c r="R16" i="37"/>
  <c r="S16" i="37"/>
  <c r="T16" i="37"/>
  <c r="U16" i="37"/>
  <c r="V16" i="37"/>
  <c r="W16" i="37"/>
  <c r="X16" i="37"/>
  <c r="Y16" i="37"/>
  <c r="Z16" i="37"/>
  <c r="AA16" i="37"/>
  <c r="R17" i="37"/>
  <c r="S17" i="37"/>
  <c r="T17" i="37"/>
  <c r="U17" i="37"/>
  <c r="V17" i="37"/>
  <c r="W17" i="37"/>
  <c r="X17" i="37"/>
  <c r="Y17" i="37"/>
  <c r="Z17" i="37"/>
  <c r="AA17" i="37"/>
  <c r="R18" i="37"/>
  <c r="S18" i="37"/>
  <c r="T18" i="37"/>
  <c r="U18" i="37"/>
  <c r="V18" i="37"/>
  <c r="W18" i="37"/>
  <c r="X18" i="37"/>
  <c r="Y18" i="37"/>
  <c r="Z18" i="37"/>
  <c r="AA18" i="37"/>
  <c r="R19" i="37"/>
  <c r="S19" i="37"/>
  <c r="T19" i="37"/>
  <c r="U19" i="37"/>
  <c r="V19" i="37"/>
  <c r="W19" i="37"/>
  <c r="X19" i="37"/>
  <c r="Y19" i="37"/>
  <c r="Z19" i="37"/>
  <c r="AA19" i="37"/>
  <c r="R20" i="37"/>
  <c r="S20" i="37"/>
  <c r="T20" i="37"/>
  <c r="U20" i="37"/>
  <c r="V20" i="37"/>
  <c r="W20" i="37"/>
  <c r="X20" i="37"/>
  <c r="Y20" i="37"/>
  <c r="Z20" i="37"/>
  <c r="AA20" i="37"/>
  <c r="R21" i="37"/>
  <c r="S21" i="37"/>
  <c r="T21" i="37"/>
  <c r="U21" i="37"/>
  <c r="V21" i="37"/>
  <c r="W21" i="37"/>
  <c r="X21" i="37"/>
  <c r="Y21" i="37"/>
  <c r="Z21" i="37"/>
  <c r="AA21" i="37"/>
  <c r="R22" i="37"/>
  <c r="S22" i="37"/>
  <c r="T22" i="37"/>
  <c r="U22" i="37"/>
  <c r="V22" i="37"/>
  <c r="W22" i="37"/>
  <c r="X22" i="37"/>
  <c r="Y22" i="37"/>
  <c r="Z22" i="37"/>
  <c r="AA22" i="37"/>
  <c r="R23" i="37"/>
  <c r="S23" i="37"/>
  <c r="T23" i="37"/>
  <c r="U23" i="37"/>
  <c r="V23" i="37"/>
  <c r="W23" i="37"/>
  <c r="X23" i="37"/>
  <c r="Y23" i="37"/>
  <c r="Z23" i="37"/>
  <c r="AA23" i="37"/>
  <c r="R24" i="37"/>
  <c r="S24" i="37"/>
  <c r="T24" i="37"/>
  <c r="U24" i="37"/>
  <c r="V24" i="37"/>
  <c r="W24" i="37"/>
  <c r="X24" i="37"/>
  <c r="Y24" i="37"/>
  <c r="Z24" i="37"/>
  <c r="AA24" i="37"/>
  <c r="R25" i="37"/>
  <c r="S25" i="37"/>
  <c r="T25" i="37"/>
  <c r="U25" i="37"/>
  <c r="V25" i="37"/>
  <c r="W25" i="37"/>
  <c r="X25" i="37"/>
  <c r="Y25" i="37"/>
  <c r="Z25" i="37"/>
  <c r="AA25" i="37"/>
  <c r="R26" i="37"/>
  <c r="S26" i="37"/>
  <c r="T26" i="37"/>
  <c r="U26" i="37"/>
  <c r="V26" i="37"/>
  <c r="W26" i="37"/>
  <c r="X26" i="37"/>
  <c r="Y26" i="37"/>
  <c r="Z26" i="37"/>
  <c r="AA26" i="37"/>
  <c r="R27" i="37"/>
  <c r="S27" i="37"/>
  <c r="T27" i="37"/>
  <c r="U27" i="37"/>
  <c r="V27" i="37"/>
  <c r="W27" i="37"/>
  <c r="X27" i="37"/>
  <c r="Y27" i="37"/>
  <c r="Z27" i="37"/>
  <c r="AA27" i="37"/>
  <c r="R28" i="37"/>
  <c r="S28" i="37"/>
  <c r="T28" i="37"/>
  <c r="U28" i="37"/>
  <c r="V28" i="37"/>
  <c r="W28" i="37"/>
  <c r="X28" i="37"/>
  <c r="Y28" i="37"/>
  <c r="Z28" i="37"/>
  <c r="AA28" i="37"/>
  <c r="R29" i="37"/>
  <c r="S29" i="37"/>
  <c r="T29" i="37"/>
  <c r="U29" i="37"/>
  <c r="V29" i="37"/>
  <c r="W29" i="37"/>
  <c r="X29" i="37"/>
  <c r="Y29" i="37"/>
  <c r="Z29" i="37"/>
  <c r="AA29" i="37"/>
  <c r="R30" i="37"/>
  <c r="S30" i="37"/>
  <c r="T30" i="37"/>
  <c r="U30" i="37"/>
  <c r="V30" i="37"/>
  <c r="W30" i="37"/>
  <c r="X30" i="37"/>
  <c r="Y30" i="37"/>
  <c r="Z30" i="37"/>
  <c r="AA30" i="37"/>
  <c r="R31" i="37"/>
  <c r="S31" i="37"/>
  <c r="T31" i="37"/>
  <c r="U31" i="37"/>
  <c r="V31" i="37"/>
  <c r="W31" i="37"/>
  <c r="X31" i="37"/>
  <c r="Y31" i="37"/>
  <c r="Z31" i="37"/>
  <c r="AA31" i="37"/>
  <c r="R32" i="37"/>
  <c r="S32" i="37"/>
  <c r="T32" i="37"/>
  <c r="U32" i="37"/>
  <c r="V32" i="37"/>
  <c r="W32" i="37"/>
  <c r="X32" i="37"/>
  <c r="Y32" i="37"/>
  <c r="Z32" i="37"/>
  <c r="AA32" i="37"/>
  <c r="R33" i="37"/>
  <c r="S33" i="37"/>
  <c r="T33" i="37"/>
  <c r="U33" i="37"/>
  <c r="V33" i="37"/>
  <c r="W33" i="37"/>
  <c r="X33" i="37"/>
  <c r="Y33" i="37"/>
  <c r="Z33" i="37"/>
  <c r="AA33" i="37"/>
  <c r="R34" i="37"/>
  <c r="S34" i="37"/>
  <c r="T34" i="37"/>
  <c r="U34" i="37"/>
  <c r="V34" i="37"/>
  <c r="W34" i="37"/>
  <c r="X34" i="37"/>
  <c r="Y34" i="37"/>
  <c r="Z34" i="37"/>
  <c r="AA34" i="37"/>
  <c r="R35" i="37"/>
  <c r="S35" i="37"/>
  <c r="T35" i="37"/>
  <c r="U35" i="37"/>
  <c r="V35" i="37"/>
  <c r="W35" i="37"/>
  <c r="X35" i="37"/>
  <c r="Y35" i="37"/>
  <c r="Z35" i="37"/>
  <c r="AA35" i="37"/>
  <c r="R36" i="37"/>
  <c r="S36" i="37"/>
  <c r="T36" i="37"/>
  <c r="U36" i="37"/>
  <c r="V36" i="37"/>
  <c r="W36" i="37"/>
  <c r="X36" i="37"/>
  <c r="Y36" i="37"/>
  <c r="Z36" i="37"/>
  <c r="AA36" i="37"/>
  <c r="R37" i="37"/>
  <c r="S37" i="37"/>
  <c r="T37" i="37"/>
  <c r="U37" i="37"/>
  <c r="V37" i="37"/>
  <c r="W37" i="37"/>
  <c r="X37" i="37"/>
  <c r="Y37" i="37"/>
  <c r="Z37" i="37"/>
  <c r="AA37" i="37"/>
  <c r="R38" i="37"/>
  <c r="S38" i="37"/>
  <c r="T38" i="37"/>
  <c r="U38" i="37"/>
  <c r="V38" i="37"/>
  <c r="W38" i="37"/>
  <c r="X38" i="37"/>
  <c r="Y38" i="37"/>
  <c r="Z38" i="37"/>
  <c r="AA38" i="37"/>
  <c r="R39" i="37"/>
  <c r="S39" i="37"/>
  <c r="T39" i="37"/>
  <c r="U39" i="37"/>
  <c r="V39" i="37"/>
  <c r="W39" i="37"/>
  <c r="X39" i="37"/>
  <c r="Y39" i="37"/>
  <c r="Z39" i="37"/>
  <c r="AA39" i="37"/>
  <c r="R40" i="37"/>
  <c r="S40" i="37"/>
  <c r="T40" i="37"/>
  <c r="U40" i="37"/>
  <c r="V40" i="37"/>
  <c r="W40" i="37"/>
  <c r="X40" i="37"/>
  <c r="Y40" i="37"/>
  <c r="Z40" i="37"/>
  <c r="AA40" i="37"/>
  <c r="R41" i="37"/>
  <c r="S41" i="37"/>
  <c r="T41" i="37"/>
  <c r="U41" i="37"/>
  <c r="V41" i="37"/>
  <c r="W41" i="37"/>
  <c r="X41" i="37"/>
  <c r="Y41" i="37"/>
  <c r="Z41" i="37"/>
  <c r="AA41" i="37"/>
  <c r="R42" i="37"/>
  <c r="S42" i="37"/>
  <c r="T42" i="37"/>
  <c r="U42" i="37"/>
  <c r="V42" i="37"/>
  <c r="W42" i="37"/>
  <c r="X42" i="37"/>
  <c r="Y42" i="37"/>
  <c r="Z42" i="37"/>
  <c r="AA42" i="37"/>
  <c r="R43" i="37"/>
  <c r="S43" i="37"/>
  <c r="T43" i="37"/>
  <c r="U43" i="37"/>
  <c r="V43" i="37"/>
  <c r="W43" i="37"/>
  <c r="X43" i="37"/>
  <c r="Y43" i="37"/>
  <c r="Z43" i="37"/>
  <c r="AA43" i="37"/>
  <c r="R44" i="37"/>
  <c r="S44" i="37"/>
  <c r="T44" i="37"/>
  <c r="U44" i="37"/>
  <c r="V44" i="37"/>
  <c r="W44" i="37"/>
  <c r="X44" i="37"/>
  <c r="Y44" i="37"/>
  <c r="Z44" i="37"/>
  <c r="AA44" i="37"/>
  <c r="R45" i="37"/>
  <c r="S45" i="37"/>
  <c r="T45" i="37"/>
  <c r="U45" i="37"/>
  <c r="V45" i="37"/>
  <c r="W45" i="37"/>
  <c r="X45" i="37"/>
  <c r="Y45" i="37"/>
  <c r="Z45" i="37"/>
  <c r="AA45" i="37"/>
  <c r="R46" i="37"/>
  <c r="S46" i="37"/>
  <c r="T46" i="37"/>
  <c r="U46" i="37"/>
  <c r="V46" i="37"/>
  <c r="W46" i="37"/>
  <c r="X46" i="37"/>
  <c r="Y46" i="37"/>
  <c r="Z46" i="37"/>
  <c r="AA46" i="37"/>
  <c r="R47" i="37"/>
  <c r="S47" i="37"/>
  <c r="T47" i="37"/>
  <c r="U47" i="37"/>
  <c r="V47" i="37"/>
  <c r="W47" i="37"/>
  <c r="X47" i="37"/>
  <c r="Y47" i="37"/>
  <c r="Z47" i="37"/>
  <c r="AA47" i="37"/>
  <c r="R48" i="37"/>
  <c r="S48" i="37"/>
  <c r="T48" i="37"/>
  <c r="U48" i="37"/>
  <c r="V48" i="37"/>
  <c r="W48" i="37"/>
  <c r="X48" i="37"/>
  <c r="Y48" i="37"/>
  <c r="Z48" i="37"/>
  <c r="AA48" i="37"/>
  <c r="R49" i="37"/>
  <c r="S49" i="37"/>
  <c r="T49" i="37"/>
  <c r="U49" i="37"/>
  <c r="V49" i="37"/>
  <c r="W49" i="37"/>
  <c r="X49" i="37"/>
  <c r="Y49" i="37"/>
  <c r="Z49" i="37"/>
  <c r="AA49" i="37"/>
  <c r="R50" i="37"/>
  <c r="S50" i="37"/>
  <c r="T50" i="37"/>
  <c r="U50" i="37"/>
  <c r="V50" i="37"/>
  <c r="W50" i="37"/>
  <c r="X50" i="37"/>
  <c r="Y50" i="37"/>
  <c r="Z50" i="37"/>
  <c r="AA50" i="37"/>
  <c r="R51" i="37"/>
  <c r="S51" i="37"/>
  <c r="T51" i="37"/>
  <c r="U51" i="37"/>
  <c r="V51" i="37"/>
  <c r="W51" i="37"/>
  <c r="X51" i="37"/>
  <c r="Y51" i="37"/>
  <c r="Z51" i="37"/>
  <c r="AA51" i="37"/>
  <c r="R52" i="37"/>
  <c r="S52" i="37"/>
  <c r="T52" i="37"/>
  <c r="U52" i="37"/>
  <c r="V52" i="37"/>
  <c r="W52" i="37"/>
  <c r="X52" i="37"/>
  <c r="Y52" i="37"/>
  <c r="Z52" i="37"/>
  <c r="AA52" i="37"/>
  <c r="R53" i="37"/>
  <c r="S53" i="37"/>
  <c r="T53" i="37"/>
  <c r="U53" i="37"/>
  <c r="V53" i="37"/>
  <c r="W53" i="37"/>
  <c r="X53" i="37"/>
  <c r="Y53" i="37"/>
  <c r="Z53" i="37"/>
  <c r="AA53" i="37"/>
  <c r="R54" i="37"/>
  <c r="S54" i="37"/>
  <c r="T54" i="37"/>
  <c r="U54" i="37"/>
  <c r="V54" i="37"/>
  <c r="W54" i="37"/>
  <c r="X54" i="37"/>
  <c r="Y54" i="37"/>
  <c r="Z54" i="37"/>
  <c r="AA54" i="37"/>
  <c r="R55" i="37"/>
  <c r="S55" i="37"/>
  <c r="T55" i="37"/>
  <c r="U55" i="37"/>
  <c r="V55" i="37"/>
  <c r="W55" i="37"/>
  <c r="X55" i="37"/>
  <c r="Y55" i="37"/>
  <c r="Z55" i="37"/>
  <c r="AA55" i="37"/>
  <c r="R56" i="37"/>
  <c r="S56" i="37"/>
  <c r="T56" i="37"/>
  <c r="U56" i="37"/>
  <c r="V56" i="37"/>
  <c r="W56" i="37"/>
  <c r="X56" i="37"/>
  <c r="Y56" i="37"/>
  <c r="Z56" i="37"/>
  <c r="AA56" i="37"/>
  <c r="R57" i="37"/>
  <c r="S57" i="37"/>
  <c r="T57" i="37"/>
  <c r="U57" i="37"/>
  <c r="V57" i="37"/>
  <c r="W57" i="37"/>
  <c r="X57" i="37"/>
  <c r="Y57" i="37"/>
  <c r="Z57" i="37"/>
  <c r="AA57" i="37"/>
  <c r="R58" i="37"/>
  <c r="S58" i="37"/>
  <c r="T58" i="37"/>
  <c r="U58" i="37"/>
  <c r="V58" i="37"/>
  <c r="W58" i="37"/>
  <c r="X58" i="37"/>
  <c r="Y58" i="37"/>
  <c r="Z58" i="37"/>
  <c r="AA58" i="37"/>
  <c r="R59" i="37"/>
  <c r="S59" i="37"/>
  <c r="T59" i="37"/>
  <c r="U59" i="37"/>
  <c r="V59" i="37"/>
  <c r="W59" i="37"/>
  <c r="X59" i="37"/>
  <c r="Y59" i="37"/>
  <c r="Z59" i="37"/>
  <c r="AA59" i="37"/>
  <c r="R60" i="37"/>
  <c r="S60" i="37"/>
  <c r="T60" i="37"/>
  <c r="U60" i="37"/>
  <c r="V60" i="37"/>
  <c r="W60" i="37"/>
  <c r="X60" i="37"/>
  <c r="Y60" i="37"/>
  <c r="Z60" i="37"/>
  <c r="AA60" i="37"/>
  <c r="R61" i="37"/>
  <c r="S61" i="37"/>
  <c r="T61" i="37"/>
  <c r="U61" i="37"/>
  <c r="V61" i="37"/>
  <c r="W61" i="37"/>
  <c r="X61" i="37"/>
  <c r="Y61" i="37"/>
  <c r="Z61" i="37"/>
  <c r="AA61" i="37"/>
  <c r="R62" i="37"/>
  <c r="S62" i="37"/>
  <c r="T62" i="37"/>
  <c r="U62" i="37"/>
  <c r="V62" i="37"/>
  <c r="W62" i="37"/>
  <c r="X62" i="37"/>
  <c r="Y62" i="37"/>
  <c r="Z62" i="37"/>
  <c r="AA62" i="37"/>
  <c r="R63" i="37"/>
  <c r="S63" i="37"/>
  <c r="T63" i="37"/>
  <c r="U63" i="37"/>
  <c r="V63" i="37"/>
  <c r="W63" i="37"/>
  <c r="X63" i="37"/>
  <c r="Y63" i="37"/>
  <c r="Z63" i="37"/>
  <c r="AA63" i="37"/>
  <c r="R64" i="37"/>
  <c r="S64" i="37"/>
  <c r="T64" i="37"/>
  <c r="U64" i="37"/>
  <c r="V64" i="37"/>
  <c r="W64" i="37"/>
  <c r="X64" i="37"/>
  <c r="Y64" i="37"/>
  <c r="Z64" i="37"/>
  <c r="AA64" i="37"/>
  <c r="R65" i="37"/>
  <c r="S65" i="37"/>
  <c r="T65" i="37"/>
  <c r="U65" i="37"/>
  <c r="V65" i="37"/>
  <c r="W65" i="37"/>
  <c r="X65" i="37"/>
  <c r="Y65" i="37"/>
  <c r="Z65" i="37"/>
  <c r="AA65" i="37"/>
  <c r="R66" i="37"/>
  <c r="S66" i="37"/>
  <c r="T66" i="37"/>
  <c r="U66" i="37"/>
  <c r="V66" i="37"/>
  <c r="W66" i="37"/>
  <c r="X66" i="37"/>
  <c r="Y66" i="37"/>
  <c r="Z66" i="37"/>
  <c r="AA66" i="37"/>
  <c r="R67" i="37"/>
  <c r="S67" i="37"/>
  <c r="T67" i="37"/>
  <c r="U67" i="37"/>
  <c r="V67" i="37"/>
  <c r="W67" i="37"/>
  <c r="X67" i="37"/>
  <c r="Y67" i="37"/>
  <c r="Z67" i="37"/>
  <c r="AA67" i="37"/>
  <c r="R68" i="37"/>
  <c r="S68" i="37"/>
  <c r="T68" i="37"/>
  <c r="U68" i="37"/>
  <c r="V68" i="37"/>
  <c r="W68" i="37"/>
  <c r="X68" i="37"/>
  <c r="Y68" i="37"/>
  <c r="Z68" i="37"/>
  <c r="AA68" i="37"/>
  <c r="R69" i="37"/>
  <c r="S69" i="37"/>
  <c r="T69" i="37"/>
  <c r="U69" i="37"/>
  <c r="V69" i="37"/>
  <c r="W69" i="37"/>
  <c r="X69" i="37"/>
  <c r="Y69" i="37"/>
  <c r="Z69" i="37"/>
  <c r="AA69" i="37"/>
  <c r="R70" i="37"/>
  <c r="S70" i="37"/>
  <c r="T70" i="37"/>
  <c r="U70" i="37"/>
  <c r="V70" i="37"/>
  <c r="W70" i="37"/>
  <c r="X70" i="37"/>
  <c r="Y70" i="37"/>
  <c r="Z70" i="37"/>
  <c r="AA70" i="37"/>
  <c r="R71" i="37"/>
  <c r="S71" i="37"/>
  <c r="T71" i="37"/>
  <c r="U71" i="37"/>
  <c r="V71" i="37"/>
  <c r="W71" i="37"/>
  <c r="X71" i="37"/>
  <c r="Y71" i="37"/>
  <c r="Z71" i="37"/>
  <c r="AA71" i="37"/>
  <c r="R72" i="37"/>
  <c r="S72" i="37"/>
  <c r="T72" i="37"/>
  <c r="U72" i="37"/>
  <c r="V72" i="37"/>
  <c r="W72" i="37"/>
  <c r="X72" i="37"/>
  <c r="Y72" i="37"/>
  <c r="Z72" i="37"/>
  <c r="AA72" i="37"/>
  <c r="R73" i="37"/>
  <c r="S73" i="37"/>
  <c r="T73" i="37"/>
  <c r="U73" i="37"/>
  <c r="V73" i="37"/>
  <c r="W73" i="37"/>
  <c r="X73" i="37"/>
  <c r="Y73" i="37"/>
  <c r="Z73" i="37"/>
  <c r="AA73" i="37"/>
  <c r="R74" i="37"/>
  <c r="S74" i="37"/>
  <c r="T74" i="37"/>
  <c r="U74" i="37"/>
  <c r="V74" i="37"/>
  <c r="W74" i="37"/>
  <c r="X74" i="37"/>
  <c r="Y74" i="37"/>
  <c r="Z74" i="37"/>
  <c r="AA74" i="37"/>
  <c r="R75" i="37"/>
  <c r="S75" i="37"/>
  <c r="T75" i="37"/>
  <c r="U75" i="37"/>
  <c r="V75" i="37"/>
  <c r="W75" i="37"/>
  <c r="X75" i="37"/>
  <c r="Y75" i="37"/>
  <c r="Z75" i="37"/>
  <c r="AA75" i="37"/>
  <c r="R76" i="37"/>
  <c r="S76" i="37"/>
  <c r="T76" i="37"/>
  <c r="U76" i="37"/>
  <c r="V76" i="37"/>
  <c r="W76" i="37"/>
  <c r="X76" i="37"/>
  <c r="Y76" i="37"/>
  <c r="Z76" i="37"/>
  <c r="AA76" i="37"/>
  <c r="R77" i="37"/>
  <c r="S77" i="37"/>
  <c r="T77" i="37"/>
  <c r="U77" i="37"/>
  <c r="V77" i="37"/>
  <c r="W77" i="37"/>
  <c r="X77" i="37"/>
  <c r="Y77" i="37"/>
  <c r="Z77" i="37"/>
  <c r="AA77" i="37"/>
  <c r="R78" i="37"/>
  <c r="S78" i="37"/>
  <c r="T78" i="37"/>
  <c r="U78" i="37"/>
  <c r="V78" i="37"/>
  <c r="W78" i="37"/>
  <c r="X78" i="37"/>
  <c r="Y78" i="37"/>
  <c r="Z78" i="37"/>
  <c r="AA78" i="37"/>
  <c r="R79" i="37"/>
  <c r="S79" i="37"/>
  <c r="T79" i="37"/>
  <c r="U79" i="37"/>
  <c r="V79" i="37"/>
  <c r="W79" i="37"/>
  <c r="X79" i="37"/>
  <c r="Y79" i="37"/>
  <c r="Z79" i="37"/>
  <c r="AA79" i="37"/>
  <c r="R80" i="37"/>
  <c r="S80" i="37"/>
  <c r="T80" i="37"/>
  <c r="U80" i="37"/>
  <c r="V80" i="37"/>
  <c r="W80" i="37"/>
  <c r="X80" i="37"/>
  <c r="Y80" i="37"/>
  <c r="Z80" i="37"/>
  <c r="AA80" i="37"/>
  <c r="R81" i="37"/>
  <c r="S81" i="37"/>
  <c r="T81" i="37"/>
  <c r="U81" i="37"/>
  <c r="V81" i="37"/>
  <c r="W81" i="37"/>
  <c r="X81" i="37"/>
  <c r="Y81" i="37"/>
  <c r="Z81" i="37"/>
  <c r="AA81" i="37"/>
  <c r="R82" i="37"/>
  <c r="S82" i="37"/>
  <c r="T82" i="37"/>
  <c r="U82" i="37"/>
  <c r="V82" i="37"/>
  <c r="W82" i="37"/>
  <c r="X82" i="37"/>
  <c r="Y82" i="37"/>
  <c r="Z82" i="37"/>
  <c r="AA82" i="37"/>
  <c r="R83" i="37"/>
  <c r="S83" i="37"/>
  <c r="T83" i="37"/>
  <c r="U83" i="37"/>
  <c r="V83" i="37"/>
  <c r="W83" i="37"/>
  <c r="X83" i="37"/>
  <c r="Y83" i="37"/>
  <c r="Z83" i="37"/>
  <c r="AA83" i="37"/>
  <c r="R84" i="37"/>
  <c r="S84" i="37"/>
  <c r="T84" i="37"/>
  <c r="U84" i="37"/>
  <c r="V84" i="37"/>
  <c r="W84" i="37"/>
  <c r="X84" i="37"/>
  <c r="Y84" i="37"/>
  <c r="Z84" i="37"/>
  <c r="AA84" i="37"/>
  <c r="R85" i="37"/>
  <c r="S85" i="37"/>
  <c r="T85" i="37"/>
  <c r="U85" i="37"/>
  <c r="V85" i="37"/>
  <c r="W85" i="37"/>
  <c r="X85" i="37"/>
  <c r="Y85" i="37"/>
  <c r="Z85" i="37"/>
  <c r="AA85" i="37"/>
  <c r="R86" i="37"/>
  <c r="S86" i="37"/>
  <c r="T86" i="37"/>
  <c r="U86" i="37"/>
  <c r="V86" i="37"/>
  <c r="W86" i="37"/>
  <c r="X86" i="37"/>
  <c r="Y86" i="37"/>
  <c r="Z86" i="37"/>
  <c r="AA86" i="37"/>
  <c r="R87" i="37"/>
  <c r="S87" i="37"/>
  <c r="T87" i="37"/>
  <c r="U87" i="37"/>
  <c r="V87" i="37"/>
  <c r="W87" i="37"/>
  <c r="X87" i="37"/>
  <c r="Y87" i="37"/>
  <c r="Z87" i="37"/>
  <c r="AA87" i="37"/>
  <c r="R88" i="37"/>
  <c r="S88" i="37"/>
  <c r="T88" i="37"/>
  <c r="U88" i="37"/>
  <c r="V88" i="37"/>
  <c r="W88" i="37"/>
  <c r="X88" i="37"/>
  <c r="Y88" i="37"/>
  <c r="Z88" i="37"/>
  <c r="AA88" i="37"/>
  <c r="R89" i="37"/>
  <c r="S89" i="37"/>
  <c r="T89" i="37"/>
  <c r="U89" i="37"/>
  <c r="V89" i="37"/>
  <c r="W89" i="37"/>
  <c r="X89" i="37"/>
  <c r="Y89" i="37"/>
  <c r="Z89" i="37"/>
  <c r="AA89" i="37"/>
  <c r="R90" i="37"/>
  <c r="S90" i="37"/>
  <c r="T90" i="37"/>
  <c r="U90" i="37"/>
  <c r="V90" i="37"/>
  <c r="W90" i="37"/>
  <c r="X90" i="37"/>
  <c r="Y90" i="37"/>
  <c r="Z90" i="37"/>
  <c r="AA90" i="37"/>
  <c r="R91" i="37"/>
  <c r="S91" i="37"/>
  <c r="T91" i="37"/>
  <c r="U91" i="37"/>
  <c r="V91" i="37"/>
  <c r="W91" i="37"/>
  <c r="X91" i="37"/>
  <c r="Y91" i="37"/>
  <c r="Z91" i="37"/>
  <c r="AA91" i="37"/>
  <c r="R92" i="37"/>
  <c r="S92" i="37"/>
  <c r="T92" i="37"/>
  <c r="U92" i="37"/>
  <c r="V92" i="37"/>
  <c r="W92" i="37"/>
  <c r="X92" i="37"/>
  <c r="Y92" i="37"/>
  <c r="Z92" i="37"/>
  <c r="AA92" i="37"/>
  <c r="R93" i="37"/>
  <c r="S93" i="37"/>
  <c r="T93" i="37"/>
  <c r="U93" i="37"/>
  <c r="V93" i="37"/>
  <c r="W93" i="37"/>
  <c r="X93" i="37"/>
  <c r="Y93" i="37"/>
  <c r="Z93" i="37"/>
  <c r="AA93" i="37"/>
  <c r="R94" i="37"/>
  <c r="S94" i="37"/>
  <c r="T94" i="37"/>
  <c r="U94" i="37"/>
  <c r="V94" i="37"/>
  <c r="W94" i="37"/>
  <c r="X94" i="37"/>
  <c r="Y94" i="37"/>
  <c r="Z94" i="37"/>
  <c r="AA94" i="37"/>
  <c r="R95" i="37"/>
  <c r="S95" i="37"/>
  <c r="T95" i="37"/>
  <c r="U95" i="37"/>
  <c r="V95" i="37"/>
  <c r="W95" i="37"/>
  <c r="X95" i="37"/>
  <c r="Y95" i="37"/>
  <c r="Z95" i="37"/>
  <c r="AA95" i="37"/>
  <c r="R96" i="37"/>
  <c r="S96" i="37"/>
  <c r="T96" i="37"/>
  <c r="U96" i="37"/>
  <c r="V96" i="37"/>
  <c r="W96" i="37"/>
  <c r="X96" i="37"/>
  <c r="Y96" i="37"/>
  <c r="Z96" i="37"/>
  <c r="AA96" i="37"/>
  <c r="R97" i="37"/>
  <c r="S97" i="37"/>
  <c r="T97" i="37"/>
  <c r="U97" i="37"/>
  <c r="V97" i="37"/>
  <c r="W97" i="37"/>
  <c r="X97" i="37"/>
  <c r="Y97" i="37"/>
  <c r="Z97" i="37"/>
  <c r="AA97" i="37"/>
  <c r="R98" i="37"/>
  <c r="S98" i="37"/>
  <c r="T98" i="37"/>
  <c r="U98" i="37"/>
  <c r="V98" i="37"/>
  <c r="W98" i="37"/>
  <c r="X98" i="37"/>
  <c r="Y98" i="37"/>
  <c r="Z98" i="37"/>
  <c r="AA98" i="37"/>
  <c r="R99" i="37"/>
  <c r="S99" i="37"/>
  <c r="T99" i="37"/>
  <c r="U99" i="37"/>
  <c r="V99" i="37"/>
  <c r="W99" i="37"/>
  <c r="X99" i="37"/>
  <c r="Y99" i="37"/>
  <c r="Z99" i="37"/>
  <c r="AA99" i="37"/>
  <c r="R100" i="37"/>
  <c r="S100" i="37"/>
  <c r="T100" i="37"/>
  <c r="U100" i="37"/>
  <c r="V100" i="37"/>
  <c r="W100" i="37"/>
  <c r="X100" i="37"/>
  <c r="Y100" i="37"/>
  <c r="Z100" i="37"/>
  <c r="AA100" i="37"/>
  <c r="R101" i="37"/>
  <c r="S101" i="37"/>
  <c r="T101" i="37"/>
  <c r="U101" i="37"/>
  <c r="V101" i="37"/>
  <c r="W101" i="37"/>
  <c r="X101" i="37"/>
  <c r="Y101" i="37"/>
  <c r="Z101" i="37"/>
  <c r="AA101" i="37"/>
  <c r="R102" i="37"/>
  <c r="S102" i="37"/>
  <c r="T102" i="37"/>
  <c r="U102" i="37"/>
  <c r="V102" i="37"/>
  <c r="W102" i="37"/>
  <c r="X102" i="37"/>
  <c r="Y102" i="37"/>
  <c r="Z102" i="37"/>
  <c r="AA102" i="37"/>
  <c r="R103" i="37"/>
  <c r="S103" i="37"/>
  <c r="T103" i="37"/>
  <c r="U103" i="37"/>
  <c r="V103" i="37"/>
  <c r="W103" i="37"/>
  <c r="X103" i="37"/>
  <c r="Y103" i="37"/>
  <c r="Z103" i="37"/>
  <c r="AA103" i="37"/>
  <c r="R104" i="37"/>
  <c r="S104" i="37"/>
  <c r="T104" i="37"/>
  <c r="U104" i="37"/>
  <c r="V104" i="37"/>
  <c r="W104" i="37"/>
  <c r="X104" i="37"/>
  <c r="Y104" i="37"/>
  <c r="Z104" i="37"/>
  <c r="AA104" i="37"/>
  <c r="R105" i="37"/>
  <c r="S105" i="37"/>
  <c r="T105" i="37"/>
  <c r="U105" i="37"/>
  <c r="V105" i="37"/>
  <c r="W105" i="37"/>
  <c r="X105" i="37"/>
  <c r="Y105" i="37"/>
  <c r="Z105" i="37"/>
  <c r="AA105" i="37"/>
  <c r="L5" i="37"/>
  <c r="M5" i="37" s="1"/>
  <c r="L6" i="37"/>
  <c r="M6" i="37" s="1"/>
  <c r="L7" i="37"/>
  <c r="M7" i="37" s="1"/>
  <c r="L8" i="37"/>
  <c r="M8" i="37" s="1"/>
  <c r="L9" i="37"/>
  <c r="M9" i="37" s="1"/>
  <c r="L10" i="37"/>
  <c r="M10" i="37" s="1"/>
  <c r="L11" i="37"/>
  <c r="M11" i="37" s="1"/>
  <c r="L12" i="37"/>
  <c r="M12" i="37" s="1"/>
  <c r="L13" i="37"/>
  <c r="M13" i="37" s="1"/>
  <c r="L14" i="37"/>
  <c r="M14" i="37" s="1"/>
  <c r="L15" i="37"/>
  <c r="M15" i="37" s="1"/>
  <c r="L16" i="37"/>
  <c r="M16" i="37" s="1"/>
  <c r="L17" i="37"/>
  <c r="M17" i="37" s="1"/>
  <c r="L18" i="37"/>
  <c r="M18" i="37" s="1"/>
  <c r="L19" i="37"/>
  <c r="M19" i="37" s="1"/>
  <c r="L20" i="37"/>
  <c r="M20" i="37" s="1"/>
  <c r="L21" i="37"/>
  <c r="M21" i="37" s="1"/>
  <c r="L22" i="37"/>
  <c r="M22" i="37" s="1"/>
  <c r="L23" i="37"/>
  <c r="M23" i="37" s="1"/>
  <c r="L24" i="37"/>
  <c r="M24" i="37" s="1"/>
  <c r="L25" i="37"/>
  <c r="M25" i="37" s="1"/>
  <c r="L26" i="37"/>
  <c r="M26" i="37" s="1"/>
  <c r="L27" i="37"/>
  <c r="M27" i="37" s="1"/>
  <c r="L28" i="37"/>
  <c r="M28" i="37" s="1"/>
  <c r="L29" i="37"/>
  <c r="M29" i="37" s="1"/>
  <c r="L30" i="37"/>
  <c r="M30" i="37" s="1"/>
  <c r="L31" i="37"/>
  <c r="M31" i="37" s="1"/>
  <c r="L32" i="37"/>
  <c r="M32" i="37" s="1"/>
  <c r="L33" i="37"/>
  <c r="M33" i="37" s="1"/>
  <c r="L34" i="37"/>
  <c r="M34" i="37" s="1"/>
  <c r="L35" i="37"/>
  <c r="M35" i="37" s="1"/>
  <c r="L36" i="37"/>
  <c r="M36" i="37" s="1"/>
  <c r="L37" i="37"/>
  <c r="M37" i="37" s="1"/>
  <c r="L38" i="37"/>
  <c r="M38" i="37" s="1"/>
  <c r="L39" i="37"/>
  <c r="M39" i="37" s="1"/>
  <c r="L40" i="37"/>
  <c r="M40" i="37" s="1"/>
  <c r="L41" i="37"/>
  <c r="M41" i="37" s="1"/>
  <c r="L42" i="37"/>
  <c r="M42" i="37" s="1"/>
  <c r="L43" i="37"/>
  <c r="M43" i="37" s="1"/>
  <c r="L44" i="37"/>
  <c r="M44" i="37" s="1"/>
  <c r="L45" i="37"/>
  <c r="M45" i="37" s="1"/>
  <c r="L46" i="37"/>
  <c r="M46" i="37" s="1"/>
  <c r="L47" i="37"/>
  <c r="M47" i="37" s="1"/>
  <c r="L48" i="37"/>
  <c r="M48" i="37" s="1"/>
  <c r="L49" i="37"/>
  <c r="M49" i="37" s="1"/>
  <c r="L50" i="37"/>
  <c r="M50" i="37" s="1"/>
  <c r="L51" i="37"/>
  <c r="M51" i="37" s="1"/>
  <c r="L52" i="37"/>
  <c r="M52" i="37" s="1"/>
  <c r="L53" i="37"/>
  <c r="M53" i="37" s="1"/>
  <c r="L54" i="37"/>
  <c r="M54" i="37" s="1"/>
  <c r="L55" i="37"/>
  <c r="M55" i="37" s="1"/>
  <c r="L56" i="37"/>
  <c r="M56" i="37" s="1"/>
  <c r="L57" i="37"/>
  <c r="M57" i="37" s="1"/>
  <c r="L58" i="37"/>
  <c r="M58" i="37" s="1"/>
  <c r="L59" i="37"/>
  <c r="M59" i="37" s="1"/>
  <c r="L60" i="37"/>
  <c r="M60" i="37" s="1"/>
  <c r="L61" i="37"/>
  <c r="M61" i="37" s="1"/>
  <c r="L62" i="37"/>
  <c r="M62" i="37" s="1"/>
  <c r="L63" i="37"/>
  <c r="M63" i="37" s="1"/>
  <c r="L64" i="37"/>
  <c r="M64" i="37" s="1"/>
  <c r="L65" i="37"/>
  <c r="M65" i="37" s="1"/>
  <c r="L66" i="37"/>
  <c r="M66" i="37" s="1"/>
  <c r="L67" i="37"/>
  <c r="M67" i="37" s="1"/>
  <c r="L68" i="37"/>
  <c r="M68" i="37" s="1"/>
  <c r="L69" i="37"/>
  <c r="M69" i="37" s="1"/>
  <c r="L70" i="37"/>
  <c r="M70" i="37" s="1"/>
  <c r="L71" i="37"/>
  <c r="M71" i="37" s="1"/>
  <c r="L72" i="37"/>
  <c r="M72" i="37" s="1"/>
  <c r="L73" i="37"/>
  <c r="M73" i="37" s="1"/>
  <c r="L74" i="37"/>
  <c r="M74" i="37" s="1"/>
  <c r="L75" i="37"/>
  <c r="M75" i="37" s="1"/>
  <c r="L76" i="37"/>
  <c r="M76" i="37" s="1"/>
  <c r="L77" i="37"/>
  <c r="M77" i="37" s="1"/>
  <c r="L78" i="37"/>
  <c r="M78" i="37" s="1"/>
  <c r="L79" i="37"/>
  <c r="M79" i="37" s="1"/>
  <c r="L80" i="37"/>
  <c r="M80" i="37" s="1"/>
  <c r="L81" i="37"/>
  <c r="M81" i="37" s="1"/>
  <c r="L82" i="37"/>
  <c r="M82" i="37" s="1"/>
  <c r="L83" i="37"/>
  <c r="M83" i="37" s="1"/>
  <c r="L84" i="37"/>
  <c r="M84" i="37" s="1"/>
  <c r="L85" i="37"/>
  <c r="M85" i="37" s="1"/>
  <c r="L86" i="37"/>
  <c r="M86" i="37" s="1"/>
  <c r="L87" i="37"/>
  <c r="M87" i="37" s="1"/>
  <c r="L88" i="37"/>
  <c r="M88" i="37" s="1"/>
  <c r="L89" i="37"/>
  <c r="M89" i="37" s="1"/>
  <c r="L90" i="37"/>
  <c r="M90" i="37" s="1"/>
  <c r="L91" i="37"/>
  <c r="M91" i="37" s="1"/>
  <c r="L92" i="37"/>
  <c r="M92" i="37" s="1"/>
  <c r="L93" i="37"/>
  <c r="M93" i="37" s="1"/>
  <c r="L94" i="37"/>
  <c r="M94" i="37" s="1"/>
  <c r="L95" i="37"/>
  <c r="M95" i="37" s="1"/>
  <c r="L96" i="37"/>
  <c r="M96" i="37" s="1"/>
  <c r="L97" i="37"/>
  <c r="M97" i="37" s="1"/>
  <c r="L98" i="37"/>
  <c r="M98" i="37" s="1"/>
  <c r="L99" i="37"/>
  <c r="M99" i="37" s="1"/>
  <c r="L100" i="37"/>
  <c r="M100" i="37" s="1"/>
  <c r="L101" i="37"/>
  <c r="M101" i="37" s="1"/>
  <c r="L102" i="37"/>
  <c r="M102" i="37" s="1"/>
  <c r="L103" i="37"/>
  <c r="M103" i="37" s="1"/>
  <c r="L104" i="37"/>
  <c r="M104" i="37" s="1"/>
  <c r="N5" i="37"/>
  <c r="O5" i="37" s="1"/>
  <c r="N6" i="37"/>
  <c r="O6" i="37" s="1"/>
  <c r="N7" i="37"/>
  <c r="O7" i="37" s="1"/>
  <c r="N8" i="37"/>
  <c r="O8" i="37" s="1"/>
  <c r="N9" i="37"/>
  <c r="O9" i="37" s="1"/>
  <c r="N10" i="37"/>
  <c r="O10" i="37" s="1"/>
  <c r="N11" i="37"/>
  <c r="O11" i="37" s="1"/>
  <c r="N12" i="37"/>
  <c r="O12" i="37" s="1"/>
  <c r="N13" i="37"/>
  <c r="O13" i="37" s="1"/>
  <c r="N14" i="37"/>
  <c r="O14" i="37" s="1"/>
  <c r="N15" i="37"/>
  <c r="O15" i="37" s="1"/>
  <c r="N16" i="37"/>
  <c r="O16" i="37" s="1"/>
  <c r="N17" i="37"/>
  <c r="O17" i="37" s="1"/>
  <c r="N18" i="37"/>
  <c r="O18" i="37" s="1"/>
  <c r="N19" i="37"/>
  <c r="O19" i="37" s="1"/>
  <c r="N20" i="37"/>
  <c r="O20" i="37" s="1"/>
  <c r="N21" i="37"/>
  <c r="O21" i="37" s="1"/>
  <c r="N22" i="37"/>
  <c r="O22" i="37" s="1"/>
  <c r="N23" i="37"/>
  <c r="O23" i="37" s="1"/>
  <c r="N24" i="37"/>
  <c r="O24" i="37" s="1"/>
  <c r="N25" i="37"/>
  <c r="O25" i="37" s="1"/>
  <c r="N26" i="37"/>
  <c r="O26" i="37" s="1"/>
  <c r="N27" i="37"/>
  <c r="O27" i="37" s="1"/>
  <c r="N28" i="37"/>
  <c r="O28" i="37" s="1"/>
  <c r="N29" i="37"/>
  <c r="O29" i="37" s="1"/>
  <c r="N30" i="37"/>
  <c r="O30" i="37" s="1"/>
  <c r="N31" i="37"/>
  <c r="O31" i="37" s="1"/>
  <c r="N32" i="37"/>
  <c r="O32" i="37" s="1"/>
  <c r="N33" i="37"/>
  <c r="O33" i="37" s="1"/>
  <c r="N34" i="37"/>
  <c r="O34" i="37" s="1"/>
  <c r="N35" i="37"/>
  <c r="O35" i="37" s="1"/>
  <c r="N36" i="37"/>
  <c r="O36" i="37" s="1"/>
  <c r="N37" i="37"/>
  <c r="O37" i="37" s="1"/>
  <c r="N38" i="37"/>
  <c r="O38" i="37" s="1"/>
  <c r="N39" i="37"/>
  <c r="O39" i="37" s="1"/>
  <c r="N40" i="37"/>
  <c r="O40" i="37" s="1"/>
  <c r="N41" i="37"/>
  <c r="O41" i="37" s="1"/>
  <c r="N42" i="37"/>
  <c r="O42" i="37" s="1"/>
  <c r="N43" i="37"/>
  <c r="O43" i="37" s="1"/>
  <c r="N44" i="37"/>
  <c r="O44" i="37" s="1"/>
  <c r="N45" i="37"/>
  <c r="O45" i="37" s="1"/>
  <c r="N46" i="37"/>
  <c r="O46" i="37" s="1"/>
  <c r="N47" i="37"/>
  <c r="O47" i="37" s="1"/>
  <c r="N48" i="37"/>
  <c r="O48" i="37" s="1"/>
  <c r="N49" i="37"/>
  <c r="O49" i="37" s="1"/>
  <c r="N50" i="37"/>
  <c r="O50" i="37" s="1"/>
  <c r="N51" i="37"/>
  <c r="O51" i="37" s="1"/>
  <c r="N52" i="37"/>
  <c r="O52" i="37" s="1"/>
  <c r="N53" i="37"/>
  <c r="O53" i="37" s="1"/>
  <c r="N54" i="37"/>
  <c r="O54" i="37" s="1"/>
  <c r="N55" i="37"/>
  <c r="O55" i="37" s="1"/>
  <c r="N56" i="37"/>
  <c r="O56" i="37" s="1"/>
  <c r="N57" i="37"/>
  <c r="O57" i="37" s="1"/>
  <c r="N58" i="37"/>
  <c r="O58" i="37" s="1"/>
  <c r="N59" i="37"/>
  <c r="O59" i="37" s="1"/>
  <c r="N60" i="37"/>
  <c r="O60" i="37" s="1"/>
  <c r="N61" i="37"/>
  <c r="O61" i="37" s="1"/>
  <c r="N62" i="37"/>
  <c r="O62" i="37" s="1"/>
  <c r="N63" i="37"/>
  <c r="O63" i="37" s="1"/>
  <c r="N64" i="37"/>
  <c r="O64" i="37" s="1"/>
  <c r="N65" i="37"/>
  <c r="O65" i="37" s="1"/>
  <c r="N66" i="37"/>
  <c r="O66" i="37" s="1"/>
  <c r="N67" i="37"/>
  <c r="O67" i="37" s="1"/>
  <c r="N68" i="37"/>
  <c r="O68" i="37" s="1"/>
  <c r="N69" i="37"/>
  <c r="O69" i="37" s="1"/>
  <c r="N70" i="37"/>
  <c r="O70" i="37" s="1"/>
  <c r="N71" i="37"/>
  <c r="O71" i="37" s="1"/>
  <c r="N72" i="37"/>
  <c r="O72" i="37" s="1"/>
  <c r="N73" i="37"/>
  <c r="O73" i="37" s="1"/>
  <c r="N74" i="37"/>
  <c r="O74" i="37" s="1"/>
  <c r="N75" i="37"/>
  <c r="O75" i="37" s="1"/>
  <c r="N76" i="37"/>
  <c r="O76" i="37" s="1"/>
  <c r="N77" i="37"/>
  <c r="O77" i="37" s="1"/>
  <c r="N78" i="37"/>
  <c r="O78" i="37" s="1"/>
  <c r="N79" i="37"/>
  <c r="O79" i="37" s="1"/>
  <c r="N80" i="37"/>
  <c r="O80" i="37" s="1"/>
  <c r="N81" i="37"/>
  <c r="O81" i="37" s="1"/>
  <c r="N82" i="37"/>
  <c r="O82" i="37" s="1"/>
  <c r="N83" i="37"/>
  <c r="O83" i="37" s="1"/>
  <c r="N84" i="37"/>
  <c r="O84" i="37" s="1"/>
  <c r="N85" i="37"/>
  <c r="O85" i="37" s="1"/>
  <c r="N86" i="37"/>
  <c r="O86" i="37" s="1"/>
  <c r="N87" i="37"/>
  <c r="O87" i="37" s="1"/>
  <c r="N88" i="37"/>
  <c r="O88" i="37" s="1"/>
  <c r="N89" i="37"/>
  <c r="O89" i="37" s="1"/>
  <c r="N90" i="37"/>
  <c r="O90" i="37" s="1"/>
  <c r="N91" i="37"/>
  <c r="O91" i="37" s="1"/>
  <c r="N92" i="37"/>
  <c r="O92" i="37" s="1"/>
  <c r="N93" i="37"/>
  <c r="O93" i="37" s="1"/>
  <c r="N94" i="37"/>
  <c r="O94" i="37" s="1"/>
  <c r="N95" i="37"/>
  <c r="O95" i="37" s="1"/>
  <c r="N96" i="37"/>
  <c r="O96" i="37" s="1"/>
  <c r="N97" i="37"/>
  <c r="O97" i="37" s="1"/>
  <c r="N98" i="37"/>
  <c r="O98" i="37" s="1"/>
  <c r="N99" i="37"/>
  <c r="O99" i="37" s="1"/>
  <c r="N100" i="37"/>
  <c r="O100" i="37" s="1"/>
  <c r="N101" i="37"/>
  <c r="O101" i="37" s="1"/>
  <c r="N102" i="37"/>
  <c r="O102" i="37" s="1"/>
  <c r="N104" i="37"/>
  <c r="O104" i="37" s="1"/>
  <c r="K105" i="37"/>
  <c r="I111" i="42" s="1"/>
  <c r="J105" i="37"/>
  <c r="I110" i="42" s="1"/>
  <c r="I105" i="37"/>
  <c r="I109" i="42" s="1"/>
  <c r="H105" i="37"/>
  <c r="I108" i="42" s="1"/>
  <c r="G105" i="37"/>
  <c r="I107" i="42" s="1"/>
  <c r="F105" i="37"/>
  <c r="I106" i="42" s="1"/>
  <c r="E105" i="37"/>
  <c r="I105" i="42" s="1"/>
  <c r="D105" i="37"/>
  <c r="I104" i="42" s="1"/>
  <c r="C105" i="37"/>
  <c r="I103" i="42" s="1"/>
  <c r="B105" i="37"/>
  <c r="I102" i="42" s="1"/>
  <c r="R6" i="36"/>
  <c r="S6" i="36"/>
  <c r="T6" i="36"/>
  <c r="U6" i="36"/>
  <c r="V6" i="36"/>
  <c r="W6" i="36"/>
  <c r="X6" i="36"/>
  <c r="Y6" i="36"/>
  <c r="Z6" i="36"/>
  <c r="AA6" i="36"/>
  <c r="R7" i="36"/>
  <c r="S7" i="36"/>
  <c r="T7" i="36"/>
  <c r="U7" i="36"/>
  <c r="V7" i="36"/>
  <c r="W7" i="36"/>
  <c r="X7" i="36"/>
  <c r="Y7" i="36"/>
  <c r="Z7" i="36"/>
  <c r="AA7" i="36"/>
  <c r="R8" i="36"/>
  <c r="S8" i="36"/>
  <c r="T8" i="36"/>
  <c r="U8" i="36"/>
  <c r="V8" i="36"/>
  <c r="W8" i="36"/>
  <c r="X8" i="36"/>
  <c r="Y8" i="36"/>
  <c r="Z8" i="36"/>
  <c r="AA8" i="36"/>
  <c r="R9" i="36"/>
  <c r="S9" i="36"/>
  <c r="T9" i="36"/>
  <c r="U9" i="36"/>
  <c r="V9" i="36"/>
  <c r="W9" i="36"/>
  <c r="X9" i="36"/>
  <c r="Y9" i="36"/>
  <c r="Z9" i="36"/>
  <c r="AA9" i="36"/>
  <c r="R10" i="36"/>
  <c r="S10" i="36"/>
  <c r="T10" i="36"/>
  <c r="U10" i="36"/>
  <c r="V10" i="36"/>
  <c r="W10" i="36"/>
  <c r="X10" i="36"/>
  <c r="Y10" i="36"/>
  <c r="Z10" i="36"/>
  <c r="AA10" i="36"/>
  <c r="R11" i="36"/>
  <c r="S11" i="36"/>
  <c r="T11" i="36"/>
  <c r="U11" i="36"/>
  <c r="V11" i="36"/>
  <c r="W11" i="36"/>
  <c r="X11" i="36"/>
  <c r="Y11" i="36"/>
  <c r="Z11" i="36"/>
  <c r="AA11" i="36"/>
  <c r="R12" i="36"/>
  <c r="S12" i="36"/>
  <c r="T12" i="36"/>
  <c r="U12" i="36"/>
  <c r="V12" i="36"/>
  <c r="W12" i="36"/>
  <c r="X12" i="36"/>
  <c r="Y12" i="36"/>
  <c r="Z12" i="36"/>
  <c r="AA12" i="36"/>
  <c r="R13" i="36"/>
  <c r="S13" i="36"/>
  <c r="T13" i="36"/>
  <c r="U13" i="36"/>
  <c r="V13" i="36"/>
  <c r="W13" i="36"/>
  <c r="X13" i="36"/>
  <c r="Y13" i="36"/>
  <c r="Z13" i="36"/>
  <c r="AA13" i="36"/>
  <c r="R14" i="36"/>
  <c r="S14" i="36"/>
  <c r="T14" i="36"/>
  <c r="U14" i="36"/>
  <c r="V14" i="36"/>
  <c r="W14" i="36"/>
  <c r="X14" i="36"/>
  <c r="Y14" i="36"/>
  <c r="Z14" i="36"/>
  <c r="AA14" i="36"/>
  <c r="R15" i="36"/>
  <c r="S15" i="36"/>
  <c r="T15" i="36"/>
  <c r="U15" i="36"/>
  <c r="V15" i="36"/>
  <c r="W15" i="36"/>
  <c r="X15" i="36"/>
  <c r="Y15" i="36"/>
  <c r="Z15" i="36"/>
  <c r="AA15" i="36"/>
  <c r="R16" i="36"/>
  <c r="S16" i="36"/>
  <c r="T16" i="36"/>
  <c r="U16" i="36"/>
  <c r="V16" i="36"/>
  <c r="W16" i="36"/>
  <c r="X16" i="36"/>
  <c r="Y16" i="36"/>
  <c r="Z16" i="36"/>
  <c r="AA16" i="36"/>
  <c r="R17" i="36"/>
  <c r="S17" i="36"/>
  <c r="T17" i="36"/>
  <c r="U17" i="36"/>
  <c r="V17" i="36"/>
  <c r="W17" i="36"/>
  <c r="X17" i="36"/>
  <c r="Y17" i="36"/>
  <c r="Z17" i="36"/>
  <c r="AA17" i="36"/>
  <c r="R18" i="36"/>
  <c r="S18" i="36"/>
  <c r="T18" i="36"/>
  <c r="U18" i="36"/>
  <c r="V18" i="36"/>
  <c r="W18" i="36"/>
  <c r="X18" i="36"/>
  <c r="Y18" i="36"/>
  <c r="Z18" i="36"/>
  <c r="AA18" i="36"/>
  <c r="R19" i="36"/>
  <c r="S19" i="36"/>
  <c r="T19" i="36"/>
  <c r="U19" i="36"/>
  <c r="V19" i="36"/>
  <c r="W19" i="36"/>
  <c r="X19" i="36"/>
  <c r="Y19" i="36"/>
  <c r="Z19" i="36"/>
  <c r="AA19" i="36"/>
  <c r="R20" i="36"/>
  <c r="S20" i="36"/>
  <c r="T20" i="36"/>
  <c r="U20" i="36"/>
  <c r="V20" i="36"/>
  <c r="W20" i="36"/>
  <c r="X20" i="36"/>
  <c r="Y20" i="36"/>
  <c r="Z20" i="36"/>
  <c r="AA20" i="36"/>
  <c r="R21" i="36"/>
  <c r="S21" i="36"/>
  <c r="T21" i="36"/>
  <c r="U21" i="36"/>
  <c r="V21" i="36"/>
  <c r="W21" i="36"/>
  <c r="X21" i="36"/>
  <c r="Y21" i="36"/>
  <c r="Z21" i="36"/>
  <c r="AA21" i="36"/>
  <c r="R22" i="36"/>
  <c r="S22" i="36"/>
  <c r="T22" i="36"/>
  <c r="U22" i="36"/>
  <c r="V22" i="36"/>
  <c r="W22" i="36"/>
  <c r="X22" i="36"/>
  <c r="Y22" i="36"/>
  <c r="Z22" i="36"/>
  <c r="AA22" i="36"/>
  <c r="R23" i="36"/>
  <c r="S23" i="36"/>
  <c r="T23" i="36"/>
  <c r="U23" i="36"/>
  <c r="V23" i="36"/>
  <c r="W23" i="36"/>
  <c r="X23" i="36"/>
  <c r="Y23" i="36"/>
  <c r="Z23" i="36"/>
  <c r="AA23" i="36"/>
  <c r="R24" i="36"/>
  <c r="S24" i="36"/>
  <c r="T24" i="36"/>
  <c r="U24" i="36"/>
  <c r="V24" i="36"/>
  <c r="W24" i="36"/>
  <c r="X24" i="36"/>
  <c r="Y24" i="36"/>
  <c r="Z24" i="36"/>
  <c r="AA24" i="36"/>
  <c r="R25" i="36"/>
  <c r="S25" i="36"/>
  <c r="T25" i="36"/>
  <c r="U25" i="36"/>
  <c r="V25" i="36"/>
  <c r="W25" i="36"/>
  <c r="X25" i="36"/>
  <c r="Y25" i="36"/>
  <c r="Z25" i="36"/>
  <c r="AA25" i="36"/>
  <c r="R26" i="36"/>
  <c r="S26" i="36"/>
  <c r="T26" i="36"/>
  <c r="U26" i="36"/>
  <c r="V26" i="36"/>
  <c r="W26" i="36"/>
  <c r="X26" i="36"/>
  <c r="Y26" i="36"/>
  <c r="Z26" i="36"/>
  <c r="AA26" i="36"/>
  <c r="R27" i="36"/>
  <c r="S27" i="36"/>
  <c r="T27" i="36"/>
  <c r="U27" i="36"/>
  <c r="V27" i="36"/>
  <c r="W27" i="36"/>
  <c r="X27" i="36"/>
  <c r="Y27" i="36"/>
  <c r="Z27" i="36"/>
  <c r="AA27" i="36"/>
  <c r="R28" i="36"/>
  <c r="S28" i="36"/>
  <c r="T28" i="36"/>
  <c r="U28" i="36"/>
  <c r="V28" i="36"/>
  <c r="W28" i="36"/>
  <c r="X28" i="36"/>
  <c r="Y28" i="36"/>
  <c r="Z28" i="36"/>
  <c r="AA28" i="36"/>
  <c r="R29" i="36"/>
  <c r="S29" i="36"/>
  <c r="T29" i="36"/>
  <c r="U29" i="36"/>
  <c r="V29" i="36"/>
  <c r="W29" i="36"/>
  <c r="X29" i="36"/>
  <c r="Y29" i="36"/>
  <c r="Z29" i="36"/>
  <c r="AA29" i="36"/>
  <c r="R30" i="36"/>
  <c r="S30" i="36"/>
  <c r="T30" i="36"/>
  <c r="U30" i="36"/>
  <c r="V30" i="36"/>
  <c r="W30" i="36"/>
  <c r="X30" i="36"/>
  <c r="Y30" i="36"/>
  <c r="Z30" i="36"/>
  <c r="AA30" i="36"/>
  <c r="R31" i="36"/>
  <c r="S31" i="36"/>
  <c r="T31" i="36"/>
  <c r="U31" i="36"/>
  <c r="V31" i="36"/>
  <c r="W31" i="36"/>
  <c r="X31" i="36"/>
  <c r="Y31" i="36"/>
  <c r="Z31" i="36"/>
  <c r="AA31" i="36"/>
  <c r="R32" i="36"/>
  <c r="S32" i="36"/>
  <c r="T32" i="36"/>
  <c r="U32" i="36"/>
  <c r="V32" i="36"/>
  <c r="W32" i="36"/>
  <c r="X32" i="36"/>
  <c r="Y32" i="36"/>
  <c r="Z32" i="36"/>
  <c r="AA32" i="36"/>
  <c r="R33" i="36"/>
  <c r="S33" i="36"/>
  <c r="T33" i="36"/>
  <c r="U33" i="36"/>
  <c r="V33" i="36"/>
  <c r="W33" i="36"/>
  <c r="X33" i="36"/>
  <c r="Y33" i="36"/>
  <c r="Z33" i="36"/>
  <c r="AA33" i="36"/>
  <c r="R34" i="36"/>
  <c r="S34" i="36"/>
  <c r="T34" i="36"/>
  <c r="U34" i="36"/>
  <c r="V34" i="36"/>
  <c r="W34" i="36"/>
  <c r="X34" i="36"/>
  <c r="Y34" i="36"/>
  <c r="Z34" i="36"/>
  <c r="AA34" i="36"/>
  <c r="R35" i="36"/>
  <c r="S35" i="36"/>
  <c r="T35" i="36"/>
  <c r="U35" i="36"/>
  <c r="V35" i="36"/>
  <c r="W35" i="36"/>
  <c r="X35" i="36"/>
  <c r="Y35" i="36"/>
  <c r="Z35" i="36"/>
  <c r="AA35" i="36"/>
  <c r="R36" i="36"/>
  <c r="S36" i="36"/>
  <c r="T36" i="36"/>
  <c r="U36" i="36"/>
  <c r="V36" i="36"/>
  <c r="W36" i="36"/>
  <c r="X36" i="36"/>
  <c r="Y36" i="36"/>
  <c r="Z36" i="36"/>
  <c r="AA36" i="36"/>
  <c r="R37" i="36"/>
  <c r="S37" i="36"/>
  <c r="T37" i="36"/>
  <c r="U37" i="36"/>
  <c r="V37" i="36"/>
  <c r="W37" i="36"/>
  <c r="X37" i="36"/>
  <c r="Y37" i="36"/>
  <c r="Z37" i="36"/>
  <c r="AA37" i="36"/>
  <c r="R38" i="36"/>
  <c r="S38" i="36"/>
  <c r="T38" i="36"/>
  <c r="U38" i="36"/>
  <c r="V38" i="36"/>
  <c r="W38" i="36"/>
  <c r="X38" i="36"/>
  <c r="Y38" i="36"/>
  <c r="Z38" i="36"/>
  <c r="AA38" i="36"/>
  <c r="R39" i="36"/>
  <c r="S39" i="36"/>
  <c r="T39" i="36"/>
  <c r="U39" i="36"/>
  <c r="V39" i="36"/>
  <c r="W39" i="36"/>
  <c r="X39" i="36"/>
  <c r="Y39" i="36"/>
  <c r="Z39" i="36"/>
  <c r="AA39" i="36"/>
  <c r="R40" i="36"/>
  <c r="S40" i="36"/>
  <c r="T40" i="36"/>
  <c r="U40" i="36"/>
  <c r="V40" i="36"/>
  <c r="W40" i="36"/>
  <c r="X40" i="36"/>
  <c r="Y40" i="36"/>
  <c r="Z40" i="36"/>
  <c r="AA40" i="36"/>
  <c r="R41" i="36"/>
  <c r="S41" i="36"/>
  <c r="T41" i="36"/>
  <c r="U41" i="36"/>
  <c r="V41" i="36"/>
  <c r="W41" i="36"/>
  <c r="X41" i="36"/>
  <c r="Y41" i="36"/>
  <c r="Z41" i="36"/>
  <c r="AA41" i="36"/>
  <c r="R42" i="36"/>
  <c r="S42" i="36"/>
  <c r="T42" i="36"/>
  <c r="U42" i="36"/>
  <c r="V42" i="36"/>
  <c r="W42" i="36"/>
  <c r="X42" i="36"/>
  <c r="Y42" i="36"/>
  <c r="Z42" i="36"/>
  <c r="AA42" i="36"/>
  <c r="R43" i="36"/>
  <c r="S43" i="36"/>
  <c r="T43" i="36"/>
  <c r="U43" i="36"/>
  <c r="V43" i="36"/>
  <c r="W43" i="36"/>
  <c r="X43" i="36"/>
  <c r="Y43" i="36"/>
  <c r="Z43" i="36"/>
  <c r="AA43" i="36"/>
  <c r="R44" i="36"/>
  <c r="S44" i="36"/>
  <c r="T44" i="36"/>
  <c r="U44" i="36"/>
  <c r="V44" i="36"/>
  <c r="W44" i="36"/>
  <c r="X44" i="36"/>
  <c r="Y44" i="36"/>
  <c r="Z44" i="36"/>
  <c r="AA44" i="36"/>
  <c r="R45" i="36"/>
  <c r="S45" i="36"/>
  <c r="T45" i="36"/>
  <c r="U45" i="36"/>
  <c r="V45" i="36"/>
  <c r="W45" i="36"/>
  <c r="X45" i="36"/>
  <c r="Y45" i="36"/>
  <c r="Z45" i="36"/>
  <c r="AA45" i="36"/>
  <c r="R46" i="36"/>
  <c r="S46" i="36"/>
  <c r="T46" i="36"/>
  <c r="U46" i="36"/>
  <c r="V46" i="36"/>
  <c r="W46" i="36"/>
  <c r="X46" i="36"/>
  <c r="Y46" i="36"/>
  <c r="Z46" i="36"/>
  <c r="AA46" i="36"/>
  <c r="R47" i="36"/>
  <c r="S47" i="36"/>
  <c r="T47" i="36"/>
  <c r="U47" i="36"/>
  <c r="V47" i="36"/>
  <c r="W47" i="36"/>
  <c r="X47" i="36"/>
  <c r="Y47" i="36"/>
  <c r="Z47" i="36"/>
  <c r="AA47" i="36"/>
  <c r="R48" i="36"/>
  <c r="S48" i="36"/>
  <c r="T48" i="36"/>
  <c r="U48" i="36"/>
  <c r="V48" i="36"/>
  <c r="W48" i="36"/>
  <c r="X48" i="36"/>
  <c r="Y48" i="36"/>
  <c r="Z48" i="36"/>
  <c r="AA48" i="36"/>
  <c r="R49" i="36"/>
  <c r="S49" i="36"/>
  <c r="T49" i="36"/>
  <c r="U49" i="36"/>
  <c r="V49" i="36"/>
  <c r="W49" i="36"/>
  <c r="X49" i="36"/>
  <c r="Y49" i="36"/>
  <c r="Z49" i="36"/>
  <c r="AA49" i="36"/>
  <c r="R50" i="36"/>
  <c r="S50" i="36"/>
  <c r="T50" i="36"/>
  <c r="U50" i="36"/>
  <c r="V50" i="36"/>
  <c r="W50" i="36"/>
  <c r="X50" i="36"/>
  <c r="Y50" i="36"/>
  <c r="Z50" i="36"/>
  <c r="AA50" i="36"/>
  <c r="R51" i="36"/>
  <c r="S51" i="36"/>
  <c r="T51" i="36"/>
  <c r="U51" i="36"/>
  <c r="V51" i="36"/>
  <c r="W51" i="36"/>
  <c r="X51" i="36"/>
  <c r="Y51" i="36"/>
  <c r="Z51" i="36"/>
  <c r="AA51" i="36"/>
  <c r="R52" i="36"/>
  <c r="S52" i="36"/>
  <c r="T52" i="36"/>
  <c r="U52" i="36"/>
  <c r="V52" i="36"/>
  <c r="W52" i="36"/>
  <c r="X52" i="36"/>
  <c r="Y52" i="36"/>
  <c r="Z52" i="36"/>
  <c r="AA52" i="36"/>
  <c r="R53" i="36"/>
  <c r="S53" i="36"/>
  <c r="T53" i="36"/>
  <c r="U53" i="36"/>
  <c r="V53" i="36"/>
  <c r="W53" i="36"/>
  <c r="X53" i="36"/>
  <c r="Y53" i="36"/>
  <c r="Z53" i="36"/>
  <c r="AA53" i="36"/>
  <c r="R54" i="36"/>
  <c r="S54" i="36"/>
  <c r="T54" i="36"/>
  <c r="U54" i="36"/>
  <c r="V54" i="36"/>
  <c r="W54" i="36"/>
  <c r="X54" i="36"/>
  <c r="Y54" i="36"/>
  <c r="Z54" i="36"/>
  <c r="AA54" i="36"/>
  <c r="R55" i="36"/>
  <c r="S55" i="36"/>
  <c r="T55" i="36"/>
  <c r="U55" i="36"/>
  <c r="V55" i="36"/>
  <c r="W55" i="36"/>
  <c r="X55" i="36"/>
  <c r="Y55" i="36"/>
  <c r="Z55" i="36"/>
  <c r="AA55" i="36"/>
  <c r="R56" i="36"/>
  <c r="S56" i="36"/>
  <c r="T56" i="36"/>
  <c r="U56" i="36"/>
  <c r="V56" i="36"/>
  <c r="W56" i="36"/>
  <c r="X56" i="36"/>
  <c r="Y56" i="36"/>
  <c r="Z56" i="36"/>
  <c r="AA56" i="36"/>
  <c r="R57" i="36"/>
  <c r="S57" i="36"/>
  <c r="T57" i="36"/>
  <c r="U57" i="36"/>
  <c r="V57" i="36"/>
  <c r="W57" i="36"/>
  <c r="X57" i="36"/>
  <c r="Y57" i="36"/>
  <c r="Z57" i="36"/>
  <c r="AA57" i="36"/>
  <c r="R58" i="36"/>
  <c r="S58" i="36"/>
  <c r="T58" i="36"/>
  <c r="U58" i="36"/>
  <c r="V58" i="36"/>
  <c r="W58" i="36"/>
  <c r="X58" i="36"/>
  <c r="Y58" i="36"/>
  <c r="Z58" i="36"/>
  <c r="AA58" i="36"/>
  <c r="R59" i="36"/>
  <c r="S59" i="36"/>
  <c r="T59" i="36"/>
  <c r="U59" i="36"/>
  <c r="V59" i="36"/>
  <c r="W59" i="36"/>
  <c r="X59" i="36"/>
  <c r="Y59" i="36"/>
  <c r="Z59" i="36"/>
  <c r="AA59" i="36"/>
  <c r="R60" i="36"/>
  <c r="S60" i="36"/>
  <c r="T60" i="36"/>
  <c r="U60" i="36"/>
  <c r="V60" i="36"/>
  <c r="W60" i="36"/>
  <c r="X60" i="36"/>
  <c r="Y60" i="36"/>
  <c r="Z60" i="36"/>
  <c r="AA60" i="36"/>
  <c r="R61" i="36"/>
  <c r="S61" i="36"/>
  <c r="T61" i="36"/>
  <c r="U61" i="36"/>
  <c r="V61" i="36"/>
  <c r="W61" i="36"/>
  <c r="X61" i="36"/>
  <c r="Y61" i="36"/>
  <c r="Z61" i="36"/>
  <c r="AA61" i="36"/>
  <c r="R62" i="36"/>
  <c r="S62" i="36"/>
  <c r="T62" i="36"/>
  <c r="U62" i="36"/>
  <c r="V62" i="36"/>
  <c r="W62" i="36"/>
  <c r="X62" i="36"/>
  <c r="Y62" i="36"/>
  <c r="Z62" i="36"/>
  <c r="AA62" i="36"/>
  <c r="R63" i="36"/>
  <c r="S63" i="36"/>
  <c r="T63" i="36"/>
  <c r="U63" i="36"/>
  <c r="V63" i="36"/>
  <c r="W63" i="36"/>
  <c r="X63" i="36"/>
  <c r="Y63" i="36"/>
  <c r="Z63" i="36"/>
  <c r="AA63" i="36"/>
  <c r="R64" i="36"/>
  <c r="S64" i="36"/>
  <c r="T64" i="36"/>
  <c r="U64" i="36"/>
  <c r="V64" i="36"/>
  <c r="W64" i="36"/>
  <c r="X64" i="36"/>
  <c r="Y64" i="36"/>
  <c r="Z64" i="36"/>
  <c r="AA64" i="36"/>
  <c r="R65" i="36"/>
  <c r="S65" i="36"/>
  <c r="T65" i="36"/>
  <c r="U65" i="36"/>
  <c r="V65" i="36"/>
  <c r="W65" i="36"/>
  <c r="X65" i="36"/>
  <c r="Y65" i="36"/>
  <c r="Z65" i="36"/>
  <c r="AA65" i="36"/>
  <c r="R66" i="36"/>
  <c r="S66" i="36"/>
  <c r="T66" i="36"/>
  <c r="U66" i="36"/>
  <c r="V66" i="36"/>
  <c r="W66" i="36"/>
  <c r="X66" i="36"/>
  <c r="Y66" i="36"/>
  <c r="Z66" i="36"/>
  <c r="AA66" i="36"/>
  <c r="R67" i="36"/>
  <c r="S67" i="36"/>
  <c r="T67" i="36"/>
  <c r="U67" i="36"/>
  <c r="V67" i="36"/>
  <c r="W67" i="36"/>
  <c r="X67" i="36"/>
  <c r="Y67" i="36"/>
  <c r="Z67" i="36"/>
  <c r="AA67" i="36"/>
  <c r="R68" i="36"/>
  <c r="S68" i="36"/>
  <c r="T68" i="36"/>
  <c r="U68" i="36"/>
  <c r="V68" i="36"/>
  <c r="W68" i="36"/>
  <c r="X68" i="36"/>
  <c r="Y68" i="36"/>
  <c r="Z68" i="36"/>
  <c r="AA68" i="36"/>
  <c r="R69" i="36"/>
  <c r="S69" i="36"/>
  <c r="T69" i="36"/>
  <c r="U69" i="36"/>
  <c r="V69" i="36"/>
  <c r="W69" i="36"/>
  <c r="X69" i="36"/>
  <c r="Y69" i="36"/>
  <c r="Z69" i="36"/>
  <c r="AA69" i="36"/>
  <c r="R70" i="36"/>
  <c r="S70" i="36"/>
  <c r="T70" i="36"/>
  <c r="U70" i="36"/>
  <c r="V70" i="36"/>
  <c r="W70" i="36"/>
  <c r="X70" i="36"/>
  <c r="Y70" i="36"/>
  <c r="Z70" i="36"/>
  <c r="AA70" i="36"/>
  <c r="R71" i="36"/>
  <c r="S71" i="36"/>
  <c r="T71" i="36"/>
  <c r="U71" i="36"/>
  <c r="V71" i="36"/>
  <c r="W71" i="36"/>
  <c r="X71" i="36"/>
  <c r="Y71" i="36"/>
  <c r="Z71" i="36"/>
  <c r="AA71" i="36"/>
  <c r="R72" i="36"/>
  <c r="S72" i="36"/>
  <c r="T72" i="36"/>
  <c r="U72" i="36"/>
  <c r="V72" i="36"/>
  <c r="W72" i="36"/>
  <c r="X72" i="36"/>
  <c r="Y72" i="36"/>
  <c r="Z72" i="36"/>
  <c r="AA72" i="36"/>
  <c r="R73" i="36"/>
  <c r="S73" i="36"/>
  <c r="T73" i="36"/>
  <c r="U73" i="36"/>
  <c r="V73" i="36"/>
  <c r="W73" i="36"/>
  <c r="X73" i="36"/>
  <c r="Y73" i="36"/>
  <c r="Z73" i="36"/>
  <c r="AA73" i="36"/>
  <c r="R74" i="36"/>
  <c r="S74" i="36"/>
  <c r="T74" i="36"/>
  <c r="U74" i="36"/>
  <c r="V74" i="36"/>
  <c r="W74" i="36"/>
  <c r="X74" i="36"/>
  <c r="Y74" i="36"/>
  <c r="Z74" i="36"/>
  <c r="AA74" i="36"/>
  <c r="R75" i="36"/>
  <c r="S75" i="36"/>
  <c r="T75" i="36"/>
  <c r="U75" i="36"/>
  <c r="V75" i="36"/>
  <c r="W75" i="36"/>
  <c r="X75" i="36"/>
  <c r="Y75" i="36"/>
  <c r="Z75" i="36"/>
  <c r="AA75" i="36"/>
  <c r="R76" i="36"/>
  <c r="S76" i="36"/>
  <c r="T76" i="36"/>
  <c r="U76" i="36"/>
  <c r="V76" i="36"/>
  <c r="W76" i="36"/>
  <c r="X76" i="36"/>
  <c r="Y76" i="36"/>
  <c r="Z76" i="36"/>
  <c r="AA76" i="36"/>
  <c r="R77" i="36"/>
  <c r="S77" i="36"/>
  <c r="T77" i="36"/>
  <c r="U77" i="36"/>
  <c r="V77" i="36"/>
  <c r="W77" i="36"/>
  <c r="X77" i="36"/>
  <c r="Y77" i="36"/>
  <c r="Z77" i="36"/>
  <c r="AA77" i="36"/>
  <c r="R78" i="36"/>
  <c r="S78" i="36"/>
  <c r="T78" i="36"/>
  <c r="U78" i="36"/>
  <c r="V78" i="36"/>
  <c r="W78" i="36"/>
  <c r="X78" i="36"/>
  <c r="Y78" i="36"/>
  <c r="Z78" i="36"/>
  <c r="AA78" i="36"/>
  <c r="R79" i="36"/>
  <c r="S79" i="36"/>
  <c r="T79" i="36"/>
  <c r="U79" i="36"/>
  <c r="V79" i="36"/>
  <c r="W79" i="36"/>
  <c r="X79" i="36"/>
  <c r="Y79" i="36"/>
  <c r="Z79" i="36"/>
  <c r="AA79" i="36"/>
  <c r="R80" i="36"/>
  <c r="S80" i="36"/>
  <c r="T80" i="36"/>
  <c r="U80" i="36"/>
  <c r="V80" i="36"/>
  <c r="W80" i="36"/>
  <c r="X80" i="36"/>
  <c r="Y80" i="36"/>
  <c r="Z80" i="36"/>
  <c r="AA80" i="36"/>
  <c r="R81" i="36"/>
  <c r="S81" i="36"/>
  <c r="T81" i="36"/>
  <c r="U81" i="36"/>
  <c r="V81" i="36"/>
  <c r="W81" i="36"/>
  <c r="X81" i="36"/>
  <c r="Y81" i="36"/>
  <c r="Z81" i="36"/>
  <c r="AA81" i="36"/>
  <c r="R82" i="36"/>
  <c r="S82" i="36"/>
  <c r="T82" i="36"/>
  <c r="U82" i="36"/>
  <c r="V82" i="36"/>
  <c r="W82" i="36"/>
  <c r="X82" i="36"/>
  <c r="Y82" i="36"/>
  <c r="Z82" i="36"/>
  <c r="AA82" i="36"/>
  <c r="R83" i="36"/>
  <c r="S83" i="36"/>
  <c r="T83" i="36"/>
  <c r="U83" i="36"/>
  <c r="V83" i="36"/>
  <c r="W83" i="36"/>
  <c r="X83" i="36"/>
  <c r="Y83" i="36"/>
  <c r="Z83" i="36"/>
  <c r="AA83" i="36"/>
  <c r="R84" i="36"/>
  <c r="S84" i="36"/>
  <c r="T84" i="36"/>
  <c r="U84" i="36"/>
  <c r="V84" i="36"/>
  <c r="W84" i="36"/>
  <c r="X84" i="36"/>
  <c r="Y84" i="36"/>
  <c r="Z84" i="36"/>
  <c r="AA84" i="36"/>
  <c r="R85" i="36"/>
  <c r="S85" i="36"/>
  <c r="T85" i="36"/>
  <c r="U85" i="36"/>
  <c r="V85" i="36"/>
  <c r="W85" i="36"/>
  <c r="X85" i="36"/>
  <c r="Y85" i="36"/>
  <c r="Z85" i="36"/>
  <c r="AA85" i="36"/>
  <c r="R86" i="36"/>
  <c r="S86" i="36"/>
  <c r="T86" i="36"/>
  <c r="U86" i="36"/>
  <c r="V86" i="36"/>
  <c r="W86" i="36"/>
  <c r="X86" i="36"/>
  <c r="Y86" i="36"/>
  <c r="Z86" i="36"/>
  <c r="AA86" i="36"/>
  <c r="R87" i="36"/>
  <c r="S87" i="36"/>
  <c r="T87" i="36"/>
  <c r="U87" i="36"/>
  <c r="V87" i="36"/>
  <c r="W87" i="36"/>
  <c r="X87" i="36"/>
  <c r="Y87" i="36"/>
  <c r="Z87" i="36"/>
  <c r="AA87" i="36"/>
  <c r="R88" i="36"/>
  <c r="S88" i="36"/>
  <c r="T88" i="36"/>
  <c r="U88" i="36"/>
  <c r="V88" i="36"/>
  <c r="W88" i="36"/>
  <c r="X88" i="36"/>
  <c r="Y88" i="36"/>
  <c r="Z88" i="36"/>
  <c r="AA88" i="36"/>
  <c r="R89" i="36"/>
  <c r="S89" i="36"/>
  <c r="T89" i="36"/>
  <c r="U89" i="36"/>
  <c r="V89" i="36"/>
  <c r="W89" i="36"/>
  <c r="X89" i="36"/>
  <c r="Y89" i="36"/>
  <c r="Z89" i="36"/>
  <c r="AA89" i="36"/>
  <c r="R90" i="36"/>
  <c r="S90" i="36"/>
  <c r="T90" i="36"/>
  <c r="U90" i="36"/>
  <c r="V90" i="36"/>
  <c r="W90" i="36"/>
  <c r="X90" i="36"/>
  <c r="Y90" i="36"/>
  <c r="Z90" i="36"/>
  <c r="AA90" i="36"/>
  <c r="R91" i="36"/>
  <c r="S91" i="36"/>
  <c r="T91" i="36"/>
  <c r="U91" i="36"/>
  <c r="V91" i="36"/>
  <c r="W91" i="36"/>
  <c r="X91" i="36"/>
  <c r="Y91" i="36"/>
  <c r="Z91" i="36"/>
  <c r="AA91" i="36"/>
  <c r="R92" i="36"/>
  <c r="S92" i="36"/>
  <c r="T92" i="36"/>
  <c r="U92" i="36"/>
  <c r="V92" i="36"/>
  <c r="W92" i="36"/>
  <c r="X92" i="36"/>
  <c r="Y92" i="36"/>
  <c r="Z92" i="36"/>
  <c r="AA92" i="36"/>
  <c r="R93" i="36"/>
  <c r="S93" i="36"/>
  <c r="T93" i="36"/>
  <c r="U93" i="36"/>
  <c r="V93" i="36"/>
  <c r="W93" i="36"/>
  <c r="X93" i="36"/>
  <c r="Y93" i="36"/>
  <c r="Z93" i="36"/>
  <c r="AA93" i="36"/>
  <c r="R94" i="36"/>
  <c r="S94" i="36"/>
  <c r="T94" i="36"/>
  <c r="U94" i="36"/>
  <c r="V94" i="36"/>
  <c r="W94" i="36"/>
  <c r="X94" i="36"/>
  <c r="Y94" i="36"/>
  <c r="Z94" i="36"/>
  <c r="AA94" i="36"/>
  <c r="R95" i="36"/>
  <c r="S95" i="36"/>
  <c r="T95" i="36"/>
  <c r="U95" i="36"/>
  <c r="V95" i="36"/>
  <c r="W95" i="36"/>
  <c r="X95" i="36"/>
  <c r="Y95" i="36"/>
  <c r="Z95" i="36"/>
  <c r="AA95" i="36"/>
  <c r="R96" i="36"/>
  <c r="S96" i="36"/>
  <c r="T96" i="36"/>
  <c r="U96" i="36"/>
  <c r="V96" i="36"/>
  <c r="W96" i="36"/>
  <c r="X96" i="36"/>
  <c r="Y96" i="36"/>
  <c r="Z96" i="36"/>
  <c r="AA96" i="36"/>
  <c r="R97" i="36"/>
  <c r="S97" i="36"/>
  <c r="T97" i="36"/>
  <c r="U97" i="36"/>
  <c r="V97" i="36"/>
  <c r="W97" i="36"/>
  <c r="X97" i="36"/>
  <c r="Y97" i="36"/>
  <c r="Z97" i="36"/>
  <c r="AA97" i="36"/>
  <c r="R98" i="36"/>
  <c r="S98" i="36"/>
  <c r="T98" i="36"/>
  <c r="U98" i="36"/>
  <c r="V98" i="36"/>
  <c r="W98" i="36"/>
  <c r="X98" i="36"/>
  <c r="Y98" i="36"/>
  <c r="Z98" i="36"/>
  <c r="AA98" i="36"/>
  <c r="R99" i="36"/>
  <c r="S99" i="36"/>
  <c r="T99" i="36"/>
  <c r="U99" i="36"/>
  <c r="V99" i="36"/>
  <c r="W99" i="36"/>
  <c r="X99" i="36"/>
  <c r="Y99" i="36"/>
  <c r="Z99" i="36"/>
  <c r="AA99" i="36"/>
  <c r="R100" i="36"/>
  <c r="S100" i="36"/>
  <c r="T100" i="36"/>
  <c r="U100" i="36"/>
  <c r="V100" i="36"/>
  <c r="W100" i="36"/>
  <c r="X100" i="36"/>
  <c r="Y100" i="36"/>
  <c r="Z100" i="36"/>
  <c r="AA100" i="36"/>
  <c r="R101" i="36"/>
  <c r="S101" i="36"/>
  <c r="T101" i="36"/>
  <c r="U101" i="36"/>
  <c r="V101" i="36"/>
  <c r="W101" i="36"/>
  <c r="X101" i="36"/>
  <c r="Y101" i="36"/>
  <c r="Z101" i="36"/>
  <c r="AA101" i="36"/>
  <c r="R102" i="36"/>
  <c r="S102" i="36"/>
  <c r="T102" i="36"/>
  <c r="U102" i="36"/>
  <c r="V102" i="36"/>
  <c r="W102" i="36"/>
  <c r="X102" i="36"/>
  <c r="Y102" i="36"/>
  <c r="Z102" i="36"/>
  <c r="AA102" i="36"/>
  <c r="R103" i="36"/>
  <c r="S103" i="36"/>
  <c r="T103" i="36"/>
  <c r="U103" i="36"/>
  <c r="V103" i="36"/>
  <c r="W103" i="36"/>
  <c r="X103" i="36"/>
  <c r="Y103" i="36"/>
  <c r="Z103" i="36"/>
  <c r="AA103" i="36"/>
  <c r="R104" i="36"/>
  <c r="S104" i="36"/>
  <c r="T104" i="36"/>
  <c r="U104" i="36"/>
  <c r="V104" i="36"/>
  <c r="W104" i="36"/>
  <c r="X104" i="36"/>
  <c r="Y104" i="36"/>
  <c r="Z104" i="36"/>
  <c r="AA104" i="36"/>
  <c r="R105" i="36"/>
  <c r="S105" i="36"/>
  <c r="T105" i="36"/>
  <c r="U105" i="36"/>
  <c r="V105" i="36"/>
  <c r="W105" i="36"/>
  <c r="X105" i="36"/>
  <c r="Y105" i="36"/>
  <c r="Z105" i="36"/>
  <c r="AA105" i="36"/>
  <c r="L5" i="36"/>
  <c r="M5" i="36" s="1"/>
  <c r="L6" i="36"/>
  <c r="M6" i="36" s="1"/>
  <c r="L7" i="36"/>
  <c r="M7" i="36" s="1"/>
  <c r="L8" i="36"/>
  <c r="M8" i="36" s="1"/>
  <c r="L9" i="36"/>
  <c r="M9" i="36" s="1"/>
  <c r="L10" i="36"/>
  <c r="M10" i="36" s="1"/>
  <c r="L11" i="36"/>
  <c r="M11" i="36" s="1"/>
  <c r="L12" i="36"/>
  <c r="M12" i="36" s="1"/>
  <c r="L13" i="36"/>
  <c r="M13" i="36" s="1"/>
  <c r="L14" i="36"/>
  <c r="M14" i="36" s="1"/>
  <c r="L15" i="36"/>
  <c r="M15" i="36" s="1"/>
  <c r="L16" i="36"/>
  <c r="M16" i="36" s="1"/>
  <c r="L17" i="36"/>
  <c r="M17" i="36" s="1"/>
  <c r="L18" i="36"/>
  <c r="M18" i="36" s="1"/>
  <c r="L19" i="36"/>
  <c r="M19" i="36" s="1"/>
  <c r="L20" i="36"/>
  <c r="M20" i="36" s="1"/>
  <c r="L21" i="36"/>
  <c r="M21" i="36" s="1"/>
  <c r="L22" i="36"/>
  <c r="M22" i="36" s="1"/>
  <c r="L23" i="36"/>
  <c r="M23" i="36" s="1"/>
  <c r="L24" i="36"/>
  <c r="M24" i="36" s="1"/>
  <c r="L25" i="36"/>
  <c r="M25" i="36" s="1"/>
  <c r="L26" i="36"/>
  <c r="M26" i="36" s="1"/>
  <c r="L27" i="36"/>
  <c r="M27" i="36" s="1"/>
  <c r="L28" i="36"/>
  <c r="M28" i="36" s="1"/>
  <c r="L29" i="36"/>
  <c r="M29" i="36" s="1"/>
  <c r="L30" i="36"/>
  <c r="M30" i="36" s="1"/>
  <c r="L31" i="36"/>
  <c r="M31" i="36" s="1"/>
  <c r="L32" i="36"/>
  <c r="M32" i="36" s="1"/>
  <c r="L33" i="36"/>
  <c r="M33" i="36" s="1"/>
  <c r="L34" i="36"/>
  <c r="M34" i="36" s="1"/>
  <c r="L35" i="36"/>
  <c r="M35" i="36" s="1"/>
  <c r="L36" i="36"/>
  <c r="M36" i="36" s="1"/>
  <c r="L37" i="36"/>
  <c r="M37" i="36" s="1"/>
  <c r="L38" i="36"/>
  <c r="M38" i="36" s="1"/>
  <c r="L39" i="36"/>
  <c r="M39" i="36" s="1"/>
  <c r="L40" i="36"/>
  <c r="M40" i="36" s="1"/>
  <c r="L41" i="36"/>
  <c r="M41" i="36" s="1"/>
  <c r="L42" i="36"/>
  <c r="M42" i="36" s="1"/>
  <c r="L43" i="36"/>
  <c r="M43" i="36" s="1"/>
  <c r="L44" i="36"/>
  <c r="M44" i="36" s="1"/>
  <c r="L45" i="36"/>
  <c r="M45" i="36" s="1"/>
  <c r="L46" i="36"/>
  <c r="M46" i="36" s="1"/>
  <c r="L47" i="36"/>
  <c r="M47" i="36" s="1"/>
  <c r="L48" i="36"/>
  <c r="M48" i="36" s="1"/>
  <c r="L49" i="36"/>
  <c r="M49" i="36" s="1"/>
  <c r="L50" i="36"/>
  <c r="M50" i="36" s="1"/>
  <c r="L51" i="36"/>
  <c r="M51" i="36" s="1"/>
  <c r="L52" i="36"/>
  <c r="M52" i="36" s="1"/>
  <c r="L53" i="36"/>
  <c r="M53" i="36" s="1"/>
  <c r="L54" i="36"/>
  <c r="M54" i="36" s="1"/>
  <c r="L55" i="36"/>
  <c r="M55" i="36" s="1"/>
  <c r="L56" i="36"/>
  <c r="M56" i="36" s="1"/>
  <c r="L57" i="36"/>
  <c r="M57" i="36" s="1"/>
  <c r="L58" i="36"/>
  <c r="M58" i="36" s="1"/>
  <c r="L59" i="36"/>
  <c r="M59" i="36" s="1"/>
  <c r="L60" i="36"/>
  <c r="M60" i="36" s="1"/>
  <c r="L61" i="36"/>
  <c r="M61" i="36" s="1"/>
  <c r="L62" i="36"/>
  <c r="M62" i="36" s="1"/>
  <c r="L63" i="36"/>
  <c r="M63" i="36" s="1"/>
  <c r="L64" i="36"/>
  <c r="M64" i="36" s="1"/>
  <c r="L65" i="36"/>
  <c r="M65" i="36" s="1"/>
  <c r="L66" i="36"/>
  <c r="M66" i="36" s="1"/>
  <c r="L67" i="36"/>
  <c r="M67" i="36" s="1"/>
  <c r="L68" i="36"/>
  <c r="M68" i="36" s="1"/>
  <c r="L69" i="36"/>
  <c r="M69" i="36" s="1"/>
  <c r="L70" i="36"/>
  <c r="M70" i="36" s="1"/>
  <c r="L71" i="36"/>
  <c r="M71" i="36" s="1"/>
  <c r="L72" i="36"/>
  <c r="M72" i="36" s="1"/>
  <c r="L73" i="36"/>
  <c r="M73" i="36" s="1"/>
  <c r="L74" i="36"/>
  <c r="M74" i="36" s="1"/>
  <c r="L75" i="36"/>
  <c r="M75" i="36" s="1"/>
  <c r="L76" i="36"/>
  <c r="M76" i="36" s="1"/>
  <c r="L77" i="36"/>
  <c r="M77" i="36" s="1"/>
  <c r="L78" i="36"/>
  <c r="M78" i="36" s="1"/>
  <c r="L79" i="36"/>
  <c r="M79" i="36" s="1"/>
  <c r="L80" i="36"/>
  <c r="M80" i="36" s="1"/>
  <c r="L81" i="36"/>
  <c r="M81" i="36" s="1"/>
  <c r="L82" i="36"/>
  <c r="M82" i="36" s="1"/>
  <c r="L83" i="36"/>
  <c r="M83" i="36" s="1"/>
  <c r="L84" i="36"/>
  <c r="M84" i="36" s="1"/>
  <c r="L85" i="36"/>
  <c r="M85" i="36" s="1"/>
  <c r="L86" i="36"/>
  <c r="M86" i="36" s="1"/>
  <c r="L87" i="36"/>
  <c r="M87" i="36" s="1"/>
  <c r="L88" i="36"/>
  <c r="M88" i="36" s="1"/>
  <c r="L89" i="36"/>
  <c r="M89" i="36" s="1"/>
  <c r="L90" i="36"/>
  <c r="M90" i="36" s="1"/>
  <c r="L91" i="36"/>
  <c r="M91" i="36" s="1"/>
  <c r="L92" i="36"/>
  <c r="M92" i="36" s="1"/>
  <c r="L93" i="36"/>
  <c r="M93" i="36" s="1"/>
  <c r="L94" i="36"/>
  <c r="M94" i="36" s="1"/>
  <c r="L95" i="36"/>
  <c r="M95" i="36" s="1"/>
  <c r="L96" i="36"/>
  <c r="M96" i="36" s="1"/>
  <c r="L97" i="36"/>
  <c r="M97" i="36" s="1"/>
  <c r="L98" i="36"/>
  <c r="M98" i="36" s="1"/>
  <c r="L99" i="36"/>
  <c r="M99" i="36" s="1"/>
  <c r="L100" i="36"/>
  <c r="M100" i="36" s="1"/>
  <c r="L101" i="36"/>
  <c r="M101" i="36" s="1"/>
  <c r="L102" i="36"/>
  <c r="M102" i="36" s="1"/>
  <c r="L103" i="36"/>
  <c r="M103" i="36" s="1"/>
  <c r="L104" i="36"/>
  <c r="M104" i="36" s="1"/>
  <c r="N5" i="36"/>
  <c r="O5" i="36" s="1"/>
  <c r="N6" i="36"/>
  <c r="O6" i="36" s="1"/>
  <c r="N7" i="36"/>
  <c r="O7" i="36" s="1"/>
  <c r="N8" i="36"/>
  <c r="O8" i="36" s="1"/>
  <c r="N9" i="36"/>
  <c r="O9" i="36" s="1"/>
  <c r="N10" i="36"/>
  <c r="O10" i="36" s="1"/>
  <c r="N11" i="36"/>
  <c r="O11" i="36" s="1"/>
  <c r="N12" i="36"/>
  <c r="O12" i="36" s="1"/>
  <c r="N13" i="36"/>
  <c r="O13" i="36" s="1"/>
  <c r="N14" i="36"/>
  <c r="O14" i="36" s="1"/>
  <c r="N15" i="36"/>
  <c r="O15" i="36" s="1"/>
  <c r="N16" i="36"/>
  <c r="O16" i="36" s="1"/>
  <c r="N17" i="36"/>
  <c r="O17" i="36" s="1"/>
  <c r="N18" i="36"/>
  <c r="O18" i="36" s="1"/>
  <c r="N19" i="36"/>
  <c r="O19" i="36" s="1"/>
  <c r="N20" i="36"/>
  <c r="O20" i="36" s="1"/>
  <c r="N21" i="36"/>
  <c r="O21" i="36" s="1"/>
  <c r="N22" i="36"/>
  <c r="O22" i="36" s="1"/>
  <c r="N23" i="36"/>
  <c r="O23" i="36" s="1"/>
  <c r="N24" i="36"/>
  <c r="O24" i="36" s="1"/>
  <c r="N25" i="36"/>
  <c r="O25" i="36" s="1"/>
  <c r="N26" i="36"/>
  <c r="O26" i="36" s="1"/>
  <c r="N27" i="36"/>
  <c r="O27" i="36" s="1"/>
  <c r="N28" i="36"/>
  <c r="O28" i="36" s="1"/>
  <c r="N29" i="36"/>
  <c r="O29" i="36" s="1"/>
  <c r="N30" i="36"/>
  <c r="O30" i="36" s="1"/>
  <c r="N31" i="36"/>
  <c r="O31" i="36" s="1"/>
  <c r="N32" i="36"/>
  <c r="O32" i="36" s="1"/>
  <c r="N33" i="36"/>
  <c r="O33" i="36" s="1"/>
  <c r="N34" i="36"/>
  <c r="O34" i="36" s="1"/>
  <c r="N35" i="36"/>
  <c r="O35" i="36" s="1"/>
  <c r="N36" i="36"/>
  <c r="O36" i="36" s="1"/>
  <c r="N37" i="36"/>
  <c r="O37" i="36" s="1"/>
  <c r="N38" i="36"/>
  <c r="O38" i="36" s="1"/>
  <c r="N39" i="36"/>
  <c r="O39" i="36" s="1"/>
  <c r="N40" i="36"/>
  <c r="O40" i="36" s="1"/>
  <c r="N41" i="36"/>
  <c r="O41" i="36" s="1"/>
  <c r="N42" i="36"/>
  <c r="O42" i="36" s="1"/>
  <c r="N43" i="36"/>
  <c r="O43" i="36" s="1"/>
  <c r="N44" i="36"/>
  <c r="O44" i="36" s="1"/>
  <c r="N45" i="36"/>
  <c r="O45" i="36" s="1"/>
  <c r="N46" i="36"/>
  <c r="O46" i="36" s="1"/>
  <c r="N47" i="36"/>
  <c r="O47" i="36" s="1"/>
  <c r="N48" i="36"/>
  <c r="O48" i="36" s="1"/>
  <c r="N49" i="36"/>
  <c r="O49" i="36" s="1"/>
  <c r="N50" i="36"/>
  <c r="O50" i="36" s="1"/>
  <c r="N51" i="36"/>
  <c r="O51" i="36" s="1"/>
  <c r="N52" i="36"/>
  <c r="O52" i="36" s="1"/>
  <c r="N53" i="36"/>
  <c r="O53" i="36" s="1"/>
  <c r="N54" i="36"/>
  <c r="O54" i="36" s="1"/>
  <c r="N55" i="36"/>
  <c r="O55" i="36" s="1"/>
  <c r="N56" i="36"/>
  <c r="O56" i="36" s="1"/>
  <c r="N57" i="36"/>
  <c r="O57" i="36" s="1"/>
  <c r="N58" i="36"/>
  <c r="O58" i="36" s="1"/>
  <c r="N59" i="36"/>
  <c r="O59" i="36" s="1"/>
  <c r="N60" i="36"/>
  <c r="O60" i="36" s="1"/>
  <c r="N61" i="36"/>
  <c r="O61" i="36" s="1"/>
  <c r="N62" i="36"/>
  <c r="O62" i="36" s="1"/>
  <c r="N63" i="36"/>
  <c r="O63" i="36" s="1"/>
  <c r="N64" i="36"/>
  <c r="O64" i="36" s="1"/>
  <c r="N65" i="36"/>
  <c r="O65" i="36" s="1"/>
  <c r="N66" i="36"/>
  <c r="O66" i="36" s="1"/>
  <c r="N67" i="36"/>
  <c r="O67" i="36" s="1"/>
  <c r="N68" i="36"/>
  <c r="O68" i="36" s="1"/>
  <c r="N69" i="36"/>
  <c r="O69" i="36" s="1"/>
  <c r="N70" i="36"/>
  <c r="O70" i="36" s="1"/>
  <c r="N71" i="36"/>
  <c r="O71" i="36" s="1"/>
  <c r="N72" i="36"/>
  <c r="O72" i="36" s="1"/>
  <c r="N73" i="36"/>
  <c r="O73" i="36" s="1"/>
  <c r="N74" i="36"/>
  <c r="O74" i="36" s="1"/>
  <c r="N75" i="36"/>
  <c r="O75" i="36" s="1"/>
  <c r="N76" i="36"/>
  <c r="O76" i="36" s="1"/>
  <c r="N77" i="36"/>
  <c r="O77" i="36" s="1"/>
  <c r="N78" i="36"/>
  <c r="O78" i="36" s="1"/>
  <c r="N79" i="36"/>
  <c r="O79" i="36" s="1"/>
  <c r="N80" i="36"/>
  <c r="O80" i="36" s="1"/>
  <c r="N81" i="36"/>
  <c r="O81" i="36" s="1"/>
  <c r="N82" i="36"/>
  <c r="O82" i="36" s="1"/>
  <c r="N83" i="36"/>
  <c r="O83" i="36" s="1"/>
  <c r="N84" i="36"/>
  <c r="O84" i="36" s="1"/>
  <c r="N85" i="36"/>
  <c r="O85" i="36" s="1"/>
  <c r="N86" i="36"/>
  <c r="O86" i="36" s="1"/>
  <c r="N87" i="36"/>
  <c r="O87" i="36" s="1"/>
  <c r="N88" i="36"/>
  <c r="O88" i="36" s="1"/>
  <c r="N89" i="36"/>
  <c r="O89" i="36" s="1"/>
  <c r="N90" i="36"/>
  <c r="O90" i="36" s="1"/>
  <c r="N91" i="36"/>
  <c r="O91" i="36" s="1"/>
  <c r="N92" i="36"/>
  <c r="O92" i="36" s="1"/>
  <c r="N93" i="36"/>
  <c r="O93" i="36" s="1"/>
  <c r="N94" i="36"/>
  <c r="O94" i="36" s="1"/>
  <c r="N95" i="36"/>
  <c r="O95" i="36" s="1"/>
  <c r="N96" i="36"/>
  <c r="O96" i="36" s="1"/>
  <c r="N97" i="36"/>
  <c r="O97" i="36" s="1"/>
  <c r="N98" i="36"/>
  <c r="O98" i="36" s="1"/>
  <c r="N99" i="36"/>
  <c r="O99" i="36" s="1"/>
  <c r="N100" i="36"/>
  <c r="O100" i="36" s="1"/>
  <c r="N101" i="36"/>
  <c r="O101" i="36" s="1"/>
  <c r="N102" i="36"/>
  <c r="O102" i="36" s="1"/>
  <c r="N103" i="36"/>
  <c r="O103" i="36" s="1"/>
  <c r="N104" i="36"/>
  <c r="O104" i="36" s="1"/>
  <c r="K105" i="36"/>
  <c r="I71" i="42" s="1"/>
  <c r="J105" i="36"/>
  <c r="I70" i="42" s="1"/>
  <c r="I105" i="36"/>
  <c r="I69" i="42" s="1"/>
  <c r="H105" i="36"/>
  <c r="I68" i="42" s="1"/>
  <c r="G105" i="36"/>
  <c r="I67" i="42" s="1"/>
  <c r="F105" i="36"/>
  <c r="I66" i="42" s="1"/>
  <c r="E105" i="36"/>
  <c r="I65" i="42" s="1"/>
  <c r="D105" i="36"/>
  <c r="I64" i="42" s="1"/>
  <c r="C105" i="36"/>
  <c r="I63" i="42" s="1"/>
  <c r="B105" i="36"/>
  <c r="I62" i="42" s="1"/>
  <c r="R6" i="35"/>
  <c r="S6" i="35"/>
  <c r="T6" i="35"/>
  <c r="U6" i="35"/>
  <c r="V6" i="35"/>
  <c r="W6" i="35"/>
  <c r="X6" i="35"/>
  <c r="Y6" i="35"/>
  <c r="Z6" i="35"/>
  <c r="AA6" i="35"/>
  <c r="R7" i="35"/>
  <c r="S7" i="35"/>
  <c r="T7" i="35"/>
  <c r="U7" i="35"/>
  <c r="V7" i="35"/>
  <c r="W7" i="35"/>
  <c r="X7" i="35"/>
  <c r="Y7" i="35"/>
  <c r="Z7" i="35"/>
  <c r="AA7" i="35"/>
  <c r="R8" i="35"/>
  <c r="S8" i="35"/>
  <c r="T8" i="35"/>
  <c r="U8" i="35"/>
  <c r="V8" i="35"/>
  <c r="W8" i="35"/>
  <c r="X8" i="35"/>
  <c r="Y8" i="35"/>
  <c r="Z8" i="35"/>
  <c r="AA8" i="35"/>
  <c r="R9" i="35"/>
  <c r="S9" i="35"/>
  <c r="T9" i="35"/>
  <c r="U9" i="35"/>
  <c r="V9" i="35"/>
  <c r="W9" i="35"/>
  <c r="X9" i="35"/>
  <c r="Y9" i="35"/>
  <c r="Z9" i="35"/>
  <c r="AA9" i="35"/>
  <c r="R10" i="35"/>
  <c r="S10" i="35"/>
  <c r="T10" i="35"/>
  <c r="U10" i="35"/>
  <c r="V10" i="35"/>
  <c r="W10" i="35"/>
  <c r="X10" i="35"/>
  <c r="Y10" i="35"/>
  <c r="Z10" i="35"/>
  <c r="AA10" i="35"/>
  <c r="R11" i="35"/>
  <c r="S11" i="35"/>
  <c r="T11" i="35"/>
  <c r="U11" i="35"/>
  <c r="V11" i="35"/>
  <c r="W11" i="35"/>
  <c r="X11" i="35"/>
  <c r="Y11" i="35"/>
  <c r="Z11" i="35"/>
  <c r="AA11" i="35"/>
  <c r="R12" i="35"/>
  <c r="S12" i="35"/>
  <c r="T12" i="35"/>
  <c r="U12" i="35"/>
  <c r="V12" i="35"/>
  <c r="W12" i="35"/>
  <c r="X12" i="35"/>
  <c r="Y12" i="35"/>
  <c r="Z12" i="35"/>
  <c r="AA12" i="35"/>
  <c r="R13" i="35"/>
  <c r="S13" i="35"/>
  <c r="T13" i="35"/>
  <c r="U13" i="35"/>
  <c r="V13" i="35"/>
  <c r="W13" i="35"/>
  <c r="X13" i="35"/>
  <c r="Y13" i="35"/>
  <c r="Z13" i="35"/>
  <c r="AA13" i="35"/>
  <c r="R14" i="35"/>
  <c r="S14" i="35"/>
  <c r="T14" i="35"/>
  <c r="U14" i="35"/>
  <c r="V14" i="35"/>
  <c r="W14" i="35"/>
  <c r="X14" i="35"/>
  <c r="Y14" i="35"/>
  <c r="Z14" i="35"/>
  <c r="AA14" i="35"/>
  <c r="R15" i="35"/>
  <c r="S15" i="35"/>
  <c r="T15" i="35"/>
  <c r="U15" i="35"/>
  <c r="V15" i="35"/>
  <c r="W15" i="35"/>
  <c r="X15" i="35"/>
  <c r="Y15" i="35"/>
  <c r="Z15" i="35"/>
  <c r="AA15" i="35"/>
  <c r="R16" i="35"/>
  <c r="S16" i="35"/>
  <c r="T16" i="35"/>
  <c r="U16" i="35"/>
  <c r="V16" i="35"/>
  <c r="W16" i="35"/>
  <c r="X16" i="35"/>
  <c r="Y16" i="35"/>
  <c r="Z16" i="35"/>
  <c r="AA16" i="35"/>
  <c r="R17" i="35"/>
  <c r="S17" i="35"/>
  <c r="T17" i="35"/>
  <c r="U17" i="35"/>
  <c r="V17" i="35"/>
  <c r="W17" i="35"/>
  <c r="X17" i="35"/>
  <c r="Y17" i="35"/>
  <c r="Z17" i="35"/>
  <c r="AA17" i="35"/>
  <c r="R18" i="35"/>
  <c r="S18" i="35"/>
  <c r="T18" i="35"/>
  <c r="U18" i="35"/>
  <c r="V18" i="35"/>
  <c r="W18" i="35"/>
  <c r="X18" i="35"/>
  <c r="Y18" i="35"/>
  <c r="Z18" i="35"/>
  <c r="AA18" i="35"/>
  <c r="R19" i="35"/>
  <c r="S19" i="35"/>
  <c r="T19" i="35"/>
  <c r="U19" i="35"/>
  <c r="V19" i="35"/>
  <c r="W19" i="35"/>
  <c r="X19" i="35"/>
  <c r="Y19" i="35"/>
  <c r="Z19" i="35"/>
  <c r="AA19" i="35"/>
  <c r="R20" i="35"/>
  <c r="S20" i="35"/>
  <c r="T20" i="35"/>
  <c r="U20" i="35"/>
  <c r="V20" i="35"/>
  <c r="W20" i="35"/>
  <c r="X20" i="35"/>
  <c r="Y20" i="35"/>
  <c r="Z20" i="35"/>
  <c r="AA20" i="35"/>
  <c r="R21" i="35"/>
  <c r="S21" i="35"/>
  <c r="T21" i="35"/>
  <c r="U21" i="35"/>
  <c r="V21" i="35"/>
  <c r="W21" i="35"/>
  <c r="X21" i="35"/>
  <c r="Y21" i="35"/>
  <c r="Z21" i="35"/>
  <c r="AA21" i="35"/>
  <c r="R22" i="35"/>
  <c r="S22" i="35"/>
  <c r="T22" i="35"/>
  <c r="U22" i="35"/>
  <c r="V22" i="35"/>
  <c r="W22" i="35"/>
  <c r="X22" i="35"/>
  <c r="Y22" i="35"/>
  <c r="Z22" i="35"/>
  <c r="AA22" i="35"/>
  <c r="R23" i="35"/>
  <c r="S23" i="35"/>
  <c r="T23" i="35"/>
  <c r="U23" i="35"/>
  <c r="V23" i="35"/>
  <c r="W23" i="35"/>
  <c r="X23" i="35"/>
  <c r="Y23" i="35"/>
  <c r="Z23" i="35"/>
  <c r="AA23" i="35"/>
  <c r="R24" i="35"/>
  <c r="S24" i="35"/>
  <c r="T24" i="35"/>
  <c r="U24" i="35"/>
  <c r="V24" i="35"/>
  <c r="W24" i="35"/>
  <c r="X24" i="35"/>
  <c r="Y24" i="35"/>
  <c r="Z24" i="35"/>
  <c r="AA24" i="35"/>
  <c r="R25" i="35"/>
  <c r="S25" i="35"/>
  <c r="T25" i="35"/>
  <c r="U25" i="35"/>
  <c r="V25" i="35"/>
  <c r="W25" i="35"/>
  <c r="X25" i="35"/>
  <c r="Y25" i="35"/>
  <c r="Z25" i="35"/>
  <c r="AA25" i="35"/>
  <c r="R26" i="35"/>
  <c r="S26" i="35"/>
  <c r="T26" i="35"/>
  <c r="U26" i="35"/>
  <c r="V26" i="35"/>
  <c r="W26" i="35"/>
  <c r="X26" i="35"/>
  <c r="Y26" i="35"/>
  <c r="Z26" i="35"/>
  <c r="AA26" i="35"/>
  <c r="R27" i="35"/>
  <c r="S27" i="35"/>
  <c r="T27" i="35"/>
  <c r="U27" i="35"/>
  <c r="V27" i="35"/>
  <c r="W27" i="35"/>
  <c r="X27" i="35"/>
  <c r="Y27" i="35"/>
  <c r="Z27" i="35"/>
  <c r="AA27" i="35"/>
  <c r="R28" i="35"/>
  <c r="S28" i="35"/>
  <c r="T28" i="35"/>
  <c r="U28" i="35"/>
  <c r="V28" i="35"/>
  <c r="W28" i="35"/>
  <c r="X28" i="35"/>
  <c r="Y28" i="35"/>
  <c r="Z28" i="35"/>
  <c r="AA28" i="35"/>
  <c r="R29" i="35"/>
  <c r="S29" i="35"/>
  <c r="T29" i="35"/>
  <c r="U29" i="35"/>
  <c r="V29" i="35"/>
  <c r="W29" i="35"/>
  <c r="X29" i="35"/>
  <c r="Y29" i="35"/>
  <c r="Z29" i="35"/>
  <c r="AA29" i="35"/>
  <c r="R30" i="35"/>
  <c r="S30" i="35"/>
  <c r="T30" i="35"/>
  <c r="U30" i="35"/>
  <c r="V30" i="35"/>
  <c r="W30" i="35"/>
  <c r="X30" i="35"/>
  <c r="Y30" i="35"/>
  <c r="Z30" i="35"/>
  <c r="AA30" i="35"/>
  <c r="R31" i="35"/>
  <c r="S31" i="35"/>
  <c r="T31" i="35"/>
  <c r="U31" i="35"/>
  <c r="V31" i="35"/>
  <c r="W31" i="35"/>
  <c r="X31" i="35"/>
  <c r="Y31" i="35"/>
  <c r="Z31" i="35"/>
  <c r="AA31" i="35"/>
  <c r="R32" i="35"/>
  <c r="S32" i="35"/>
  <c r="T32" i="35"/>
  <c r="U32" i="35"/>
  <c r="V32" i="35"/>
  <c r="W32" i="35"/>
  <c r="X32" i="35"/>
  <c r="Y32" i="35"/>
  <c r="Z32" i="35"/>
  <c r="AA32" i="35"/>
  <c r="R33" i="35"/>
  <c r="S33" i="35"/>
  <c r="T33" i="35"/>
  <c r="U33" i="35"/>
  <c r="V33" i="35"/>
  <c r="W33" i="35"/>
  <c r="X33" i="35"/>
  <c r="Y33" i="35"/>
  <c r="Z33" i="35"/>
  <c r="AA33" i="35"/>
  <c r="R34" i="35"/>
  <c r="S34" i="35"/>
  <c r="T34" i="35"/>
  <c r="U34" i="35"/>
  <c r="V34" i="35"/>
  <c r="W34" i="35"/>
  <c r="X34" i="35"/>
  <c r="Y34" i="35"/>
  <c r="Z34" i="35"/>
  <c r="AA34" i="35"/>
  <c r="R35" i="35"/>
  <c r="S35" i="35"/>
  <c r="T35" i="35"/>
  <c r="U35" i="35"/>
  <c r="V35" i="35"/>
  <c r="W35" i="35"/>
  <c r="X35" i="35"/>
  <c r="Y35" i="35"/>
  <c r="Z35" i="35"/>
  <c r="AA35" i="35"/>
  <c r="R36" i="35"/>
  <c r="S36" i="35"/>
  <c r="T36" i="35"/>
  <c r="U36" i="35"/>
  <c r="V36" i="35"/>
  <c r="W36" i="35"/>
  <c r="X36" i="35"/>
  <c r="Y36" i="35"/>
  <c r="Z36" i="35"/>
  <c r="AA36" i="35"/>
  <c r="R37" i="35"/>
  <c r="S37" i="35"/>
  <c r="T37" i="35"/>
  <c r="U37" i="35"/>
  <c r="V37" i="35"/>
  <c r="W37" i="35"/>
  <c r="X37" i="35"/>
  <c r="Y37" i="35"/>
  <c r="Z37" i="35"/>
  <c r="AA37" i="35"/>
  <c r="R38" i="35"/>
  <c r="S38" i="35"/>
  <c r="T38" i="35"/>
  <c r="U38" i="35"/>
  <c r="V38" i="35"/>
  <c r="W38" i="35"/>
  <c r="X38" i="35"/>
  <c r="Y38" i="35"/>
  <c r="Z38" i="35"/>
  <c r="AA38" i="35"/>
  <c r="R39" i="35"/>
  <c r="S39" i="35"/>
  <c r="T39" i="35"/>
  <c r="U39" i="35"/>
  <c r="V39" i="35"/>
  <c r="W39" i="35"/>
  <c r="X39" i="35"/>
  <c r="Y39" i="35"/>
  <c r="Z39" i="35"/>
  <c r="AA39" i="35"/>
  <c r="R40" i="35"/>
  <c r="S40" i="35"/>
  <c r="T40" i="35"/>
  <c r="U40" i="35"/>
  <c r="V40" i="35"/>
  <c r="W40" i="35"/>
  <c r="X40" i="35"/>
  <c r="Y40" i="35"/>
  <c r="Z40" i="35"/>
  <c r="AA40" i="35"/>
  <c r="R41" i="35"/>
  <c r="S41" i="35"/>
  <c r="T41" i="35"/>
  <c r="U41" i="35"/>
  <c r="V41" i="35"/>
  <c r="W41" i="35"/>
  <c r="X41" i="35"/>
  <c r="Y41" i="35"/>
  <c r="Z41" i="35"/>
  <c r="AA41" i="35"/>
  <c r="R42" i="35"/>
  <c r="S42" i="35"/>
  <c r="T42" i="35"/>
  <c r="U42" i="35"/>
  <c r="V42" i="35"/>
  <c r="W42" i="35"/>
  <c r="X42" i="35"/>
  <c r="Y42" i="35"/>
  <c r="Z42" i="35"/>
  <c r="AA42" i="35"/>
  <c r="R43" i="35"/>
  <c r="S43" i="35"/>
  <c r="T43" i="35"/>
  <c r="U43" i="35"/>
  <c r="V43" i="35"/>
  <c r="W43" i="35"/>
  <c r="X43" i="35"/>
  <c r="Y43" i="35"/>
  <c r="Z43" i="35"/>
  <c r="AA43" i="35"/>
  <c r="R44" i="35"/>
  <c r="S44" i="35"/>
  <c r="T44" i="35"/>
  <c r="U44" i="35"/>
  <c r="V44" i="35"/>
  <c r="W44" i="35"/>
  <c r="X44" i="35"/>
  <c r="Y44" i="35"/>
  <c r="Z44" i="35"/>
  <c r="AA44" i="35"/>
  <c r="R45" i="35"/>
  <c r="S45" i="35"/>
  <c r="T45" i="35"/>
  <c r="U45" i="35"/>
  <c r="V45" i="35"/>
  <c r="W45" i="35"/>
  <c r="X45" i="35"/>
  <c r="Y45" i="35"/>
  <c r="Z45" i="35"/>
  <c r="AA45" i="35"/>
  <c r="R46" i="35"/>
  <c r="S46" i="35"/>
  <c r="T46" i="35"/>
  <c r="U46" i="35"/>
  <c r="V46" i="35"/>
  <c r="W46" i="35"/>
  <c r="X46" i="35"/>
  <c r="Y46" i="35"/>
  <c r="Z46" i="35"/>
  <c r="AA46" i="35"/>
  <c r="R47" i="35"/>
  <c r="S47" i="35"/>
  <c r="T47" i="35"/>
  <c r="U47" i="35"/>
  <c r="V47" i="35"/>
  <c r="W47" i="35"/>
  <c r="X47" i="35"/>
  <c r="Y47" i="35"/>
  <c r="Z47" i="35"/>
  <c r="AA47" i="35"/>
  <c r="R48" i="35"/>
  <c r="S48" i="35"/>
  <c r="T48" i="35"/>
  <c r="U48" i="35"/>
  <c r="V48" i="35"/>
  <c r="W48" i="35"/>
  <c r="X48" i="35"/>
  <c r="Y48" i="35"/>
  <c r="Z48" i="35"/>
  <c r="AA48" i="35"/>
  <c r="R49" i="35"/>
  <c r="S49" i="35"/>
  <c r="T49" i="35"/>
  <c r="U49" i="35"/>
  <c r="V49" i="35"/>
  <c r="W49" i="35"/>
  <c r="X49" i="35"/>
  <c r="Y49" i="35"/>
  <c r="Z49" i="35"/>
  <c r="AA49" i="35"/>
  <c r="R50" i="35"/>
  <c r="S50" i="35"/>
  <c r="T50" i="35"/>
  <c r="U50" i="35"/>
  <c r="V50" i="35"/>
  <c r="W50" i="35"/>
  <c r="X50" i="35"/>
  <c r="Y50" i="35"/>
  <c r="Z50" i="35"/>
  <c r="AA50" i="35"/>
  <c r="R51" i="35"/>
  <c r="S51" i="35"/>
  <c r="T51" i="35"/>
  <c r="U51" i="35"/>
  <c r="V51" i="35"/>
  <c r="W51" i="35"/>
  <c r="X51" i="35"/>
  <c r="Y51" i="35"/>
  <c r="Z51" i="35"/>
  <c r="AA51" i="35"/>
  <c r="R52" i="35"/>
  <c r="S52" i="35"/>
  <c r="T52" i="35"/>
  <c r="U52" i="35"/>
  <c r="V52" i="35"/>
  <c r="W52" i="35"/>
  <c r="X52" i="35"/>
  <c r="Y52" i="35"/>
  <c r="Z52" i="35"/>
  <c r="AA52" i="35"/>
  <c r="R53" i="35"/>
  <c r="S53" i="35"/>
  <c r="T53" i="35"/>
  <c r="U53" i="35"/>
  <c r="V53" i="35"/>
  <c r="W53" i="35"/>
  <c r="X53" i="35"/>
  <c r="Y53" i="35"/>
  <c r="Z53" i="35"/>
  <c r="AA53" i="35"/>
  <c r="R54" i="35"/>
  <c r="S54" i="35"/>
  <c r="T54" i="35"/>
  <c r="U54" i="35"/>
  <c r="V54" i="35"/>
  <c r="W54" i="35"/>
  <c r="X54" i="35"/>
  <c r="Y54" i="35"/>
  <c r="Z54" i="35"/>
  <c r="AA54" i="35"/>
  <c r="R55" i="35"/>
  <c r="S55" i="35"/>
  <c r="T55" i="35"/>
  <c r="U55" i="35"/>
  <c r="V55" i="35"/>
  <c r="W55" i="35"/>
  <c r="X55" i="35"/>
  <c r="Y55" i="35"/>
  <c r="Z55" i="35"/>
  <c r="AA55" i="35"/>
  <c r="R56" i="35"/>
  <c r="S56" i="35"/>
  <c r="T56" i="35"/>
  <c r="U56" i="35"/>
  <c r="V56" i="35"/>
  <c r="W56" i="35"/>
  <c r="X56" i="35"/>
  <c r="Y56" i="35"/>
  <c r="Z56" i="35"/>
  <c r="AA56" i="35"/>
  <c r="R57" i="35"/>
  <c r="S57" i="35"/>
  <c r="T57" i="35"/>
  <c r="U57" i="35"/>
  <c r="V57" i="35"/>
  <c r="W57" i="35"/>
  <c r="X57" i="35"/>
  <c r="Y57" i="35"/>
  <c r="Z57" i="35"/>
  <c r="AA57" i="35"/>
  <c r="R58" i="35"/>
  <c r="S58" i="35"/>
  <c r="T58" i="35"/>
  <c r="U58" i="35"/>
  <c r="V58" i="35"/>
  <c r="W58" i="35"/>
  <c r="X58" i="35"/>
  <c r="Y58" i="35"/>
  <c r="Z58" i="35"/>
  <c r="AA58" i="35"/>
  <c r="R59" i="35"/>
  <c r="S59" i="35"/>
  <c r="T59" i="35"/>
  <c r="U59" i="35"/>
  <c r="V59" i="35"/>
  <c r="W59" i="35"/>
  <c r="X59" i="35"/>
  <c r="Y59" i="35"/>
  <c r="Z59" i="35"/>
  <c r="AA59" i="35"/>
  <c r="R60" i="35"/>
  <c r="S60" i="35"/>
  <c r="T60" i="35"/>
  <c r="U60" i="35"/>
  <c r="V60" i="35"/>
  <c r="W60" i="35"/>
  <c r="X60" i="35"/>
  <c r="Y60" i="35"/>
  <c r="Z60" i="35"/>
  <c r="AA60" i="35"/>
  <c r="R61" i="35"/>
  <c r="S61" i="35"/>
  <c r="T61" i="35"/>
  <c r="U61" i="35"/>
  <c r="V61" i="35"/>
  <c r="W61" i="35"/>
  <c r="X61" i="35"/>
  <c r="Y61" i="35"/>
  <c r="Z61" i="35"/>
  <c r="AA61" i="35"/>
  <c r="R62" i="35"/>
  <c r="S62" i="35"/>
  <c r="T62" i="35"/>
  <c r="U62" i="35"/>
  <c r="V62" i="35"/>
  <c r="W62" i="35"/>
  <c r="X62" i="35"/>
  <c r="Y62" i="35"/>
  <c r="Z62" i="35"/>
  <c r="AA62" i="35"/>
  <c r="R63" i="35"/>
  <c r="S63" i="35"/>
  <c r="T63" i="35"/>
  <c r="U63" i="35"/>
  <c r="V63" i="35"/>
  <c r="W63" i="35"/>
  <c r="X63" i="35"/>
  <c r="Y63" i="35"/>
  <c r="Z63" i="35"/>
  <c r="AA63" i="35"/>
  <c r="R64" i="35"/>
  <c r="S64" i="35"/>
  <c r="T64" i="35"/>
  <c r="U64" i="35"/>
  <c r="V64" i="35"/>
  <c r="W64" i="35"/>
  <c r="X64" i="35"/>
  <c r="Y64" i="35"/>
  <c r="Z64" i="35"/>
  <c r="AA64" i="35"/>
  <c r="R65" i="35"/>
  <c r="S65" i="35"/>
  <c r="T65" i="35"/>
  <c r="U65" i="35"/>
  <c r="V65" i="35"/>
  <c r="W65" i="35"/>
  <c r="X65" i="35"/>
  <c r="Y65" i="35"/>
  <c r="Z65" i="35"/>
  <c r="AA65" i="35"/>
  <c r="R66" i="35"/>
  <c r="S66" i="35"/>
  <c r="T66" i="35"/>
  <c r="U66" i="35"/>
  <c r="V66" i="35"/>
  <c r="W66" i="35"/>
  <c r="X66" i="35"/>
  <c r="Y66" i="35"/>
  <c r="Z66" i="35"/>
  <c r="AA66" i="35"/>
  <c r="R67" i="35"/>
  <c r="S67" i="35"/>
  <c r="T67" i="35"/>
  <c r="U67" i="35"/>
  <c r="V67" i="35"/>
  <c r="W67" i="35"/>
  <c r="X67" i="35"/>
  <c r="Y67" i="35"/>
  <c r="Z67" i="35"/>
  <c r="AA67" i="35"/>
  <c r="R68" i="35"/>
  <c r="S68" i="35"/>
  <c r="T68" i="35"/>
  <c r="U68" i="35"/>
  <c r="V68" i="35"/>
  <c r="W68" i="35"/>
  <c r="X68" i="35"/>
  <c r="Y68" i="35"/>
  <c r="Z68" i="35"/>
  <c r="AA68" i="35"/>
  <c r="R69" i="35"/>
  <c r="S69" i="35"/>
  <c r="T69" i="35"/>
  <c r="U69" i="35"/>
  <c r="V69" i="35"/>
  <c r="W69" i="35"/>
  <c r="X69" i="35"/>
  <c r="Y69" i="35"/>
  <c r="Z69" i="35"/>
  <c r="AA69" i="35"/>
  <c r="R70" i="35"/>
  <c r="S70" i="35"/>
  <c r="T70" i="35"/>
  <c r="U70" i="35"/>
  <c r="V70" i="35"/>
  <c r="W70" i="35"/>
  <c r="X70" i="35"/>
  <c r="Y70" i="35"/>
  <c r="Z70" i="35"/>
  <c r="AA70" i="35"/>
  <c r="R71" i="35"/>
  <c r="S71" i="35"/>
  <c r="T71" i="35"/>
  <c r="U71" i="35"/>
  <c r="V71" i="35"/>
  <c r="W71" i="35"/>
  <c r="X71" i="35"/>
  <c r="Y71" i="35"/>
  <c r="Z71" i="35"/>
  <c r="AA71" i="35"/>
  <c r="R72" i="35"/>
  <c r="S72" i="35"/>
  <c r="T72" i="35"/>
  <c r="U72" i="35"/>
  <c r="V72" i="35"/>
  <c r="W72" i="35"/>
  <c r="X72" i="35"/>
  <c r="Y72" i="35"/>
  <c r="Z72" i="35"/>
  <c r="AA72" i="35"/>
  <c r="R73" i="35"/>
  <c r="S73" i="35"/>
  <c r="T73" i="35"/>
  <c r="U73" i="35"/>
  <c r="V73" i="35"/>
  <c r="W73" i="35"/>
  <c r="X73" i="35"/>
  <c r="Y73" i="35"/>
  <c r="Z73" i="35"/>
  <c r="AA73" i="35"/>
  <c r="R74" i="35"/>
  <c r="S74" i="35"/>
  <c r="T74" i="35"/>
  <c r="U74" i="35"/>
  <c r="V74" i="35"/>
  <c r="W74" i="35"/>
  <c r="X74" i="35"/>
  <c r="Y74" i="35"/>
  <c r="Z74" i="35"/>
  <c r="AA74" i="35"/>
  <c r="R75" i="35"/>
  <c r="S75" i="35"/>
  <c r="T75" i="35"/>
  <c r="U75" i="35"/>
  <c r="V75" i="35"/>
  <c r="W75" i="35"/>
  <c r="X75" i="35"/>
  <c r="Y75" i="35"/>
  <c r="Z75" i="35"/>
  <c r="AA75" i="35"/>
  <c r="R76" i="35"/>
  <c r="S76" i="35"/>
  <c r="T76" i="35"/>
  <c r="U76" i="35"/>
  <c r="V76" i="35"/>
  <c r="W76" i="35"/>
  <c r="X76" i="35"/>
  <c r="Y76" i="35"/>
  <c r="Z76" i="35"/>
  <c r="AA76" i="35"/>
  <c r="R77" i="35"/>
  <c r="S77" i="35"/>
  <c r="T77" i="35"/>
  <c r="U77" i="35"/>
  <c r="V77" i="35"/>
  <c r="W77" i="35"/>
  <c r="X77" i="35"/>
  <c r="Y77" i="35"/>
  <c r="Z77" i="35"/>
  <c r="AA77" i="35"/>
  <c r="R78" i="35"/>
  <c r="S78" i="35"/>
  <c r="T78" i="35"/>
  <c r="U78" i="35"/>
  <c r="V78" i="35"/>
  <c r="W78" i="35"/>
  <c r="X78" i="35"/>
  <c r="Y78" i="35"/>
  <c r="Z78" i="35"/>
  <c r="AA78" i="35"/>
  <c r="R79" i="35"/>
  <c r="S79" i="35"/>
  <c r="T79" i="35"/>
  <c r="U79" i="35"/>
  <c r="V79" i="35"/>
  <c r="W79" i="35"/>
  <c r="X79" i="35"/>
  <c r="Y79" i="35"/>
  <c r="Z79" i="35"/>
  <c r="AA79" i="35"/>
  <c r="R80" i="35"/>
  <c r="S80" i="35"/>
  <c r="T80" i="35"/>
  <c r="U80" i="35"/>
  <c r="V80" i="35"/>
  <c r="W80" i="35"/>
  <c r="X80" i="35"/>
  <c r="Y80" i="35"/>
  <c r="Z80" i="35"/>
  <c r="AA80" i="35"/>
  <c r="R81" i="35"/>
  <c r="S81" i="35"/>
  <c r="T81" i="35"/>
  <c r="U81" i="35"/>
  <c r="V81" i="35"/>
  <c r="W81" i="35"/>
  <c r="X81" i="35"/>
  <c r="Y81" i="35"/>
  <c r="Z81" i="35"/>
  <c r="AA81" i="35"/>
  <c r="R82" i="35"/>
  <c r="S82" i="35"/>
  <c r="T82" i="35"/>
  <c r="U82" i="35"/>
  <c r="V82" i="35"/>
  <c r="W82" i="35"/>
  <c r="X82" i="35"/>
  <c r="Y82" i="35"/>
  <c r="Z82" i="35"/>
  <c r="AA82" i="35"/>
  <c r="R83" i="35"/>
  <c r="S83" i="35"/>
  <c r="T83" i="35"/>
  <c r="U83" i="35"/>
  <c r="V83" i="35"/>
  <c r="W83" i="35"/>
  <c r="X83" i="35"/>
  <c r="Y83" i="35"/>
  <c r="Z83" i="35"/>
  <c r="AA83" i="35"/>
  <c r="R84" i="35"/>
  <c r="S84" i="35"/>
  <c r="T84" i="35"/>
  <c r="U84" i="35"/>
  <c r="V84" i="35"/>
  <c r="W84" i="35"/>
  <c r="X84" i="35"/>
  <c r="Y84" i="35"/>
  <c r="Z84" i="35"/>
  <c r="AA84" i="35"/>
  <c r="R85" i="35"/>
  <c r="S85" i="35"/>
  <c r="T85" i="35"/>
  <c r="U85" i="35"/>
  <c r="V85" i="35"/>
  <c r="W85" i="35"/>
  <c r="X85" i="35"/>
  <c r="Y85" i="35"/>
  <c r="Z85" i="35"/>
  <c r="AA85" i="35"/>
  <c r="R86" i="35"/>
  <c r="S86" i="35"/>
  <c r="T86" i="35"/>
  <c r="U86" i="35"/>
  <c r="V86" i="35"/>
  <c r="W86" i="35"/>
  <c r="X86" i="35"/>
  <c r="Y86" i="35"/>
  <c r="Z86" i="35"/>
  <c r="AA86" i="35"/>
  <c r="R87" i="35"/>
  <c r="S87" i="35"/>
  <c r="T87" i="35"/>
  <c r="U87" i="35"/>
  <c r="V87" i="35"/>
  <c r="W87" i="35"/>
  <c r="X87" i="35"/>
  <c r="Y87" i="35"/>
  <c r="Z87" i="35"/>
  <c r="AA87" i="35"/>
  <c r="R88" i="35"/>
  <c r="S88" i="35"/>
  <c r="T88" i="35"/>
  <c r="U88" i="35"/>
  <c r="V88" i="35"/>
  <c r="W88" i="35"/>
  <c r="X88" i="35"/>
  <c r="Y88" i="35"/>
  <c r="Z88" i="35"/>
  <c r="AA88" i="35"/>
  <c r="R89" i="35"/>
  <c r="S89" i="35"/>
  <c r="T89" i="35"/>
  <c r="U89" i="35"/>
  <c r="V89" i="35"/>
  <c r="W89" i="35"/>
  <c r="X89" i="35"/>
  <c r="Y89" i="35"/>
  <c r="Z89" i="35"/>
  <c r="AA89" i="35"/>
  <c r="R90" i="35"/>
  <c r="S90" i="35"/>
  <c r="T90" i="35"/>
  <c r="U90" i="35"/>
  <c r="V90" i="35"/>
  <c r="W90" i="35"/>
  <c r="X90" i="35"/>
  <c r="Y90" i="35"/>
  <c r="Z90" i="35"/>
  <c r="AA90" i="35"/>
  <c r="R91" i="35"/>
  <c r="S91" i="35"/>
  <c r="T91" i="35"/>
  <c r="U91" i="35"/>
  <c r="V91" i="35"/>
  <c r="W91" i="35"/>
  <c r="X91" i="35"/>
  <c r="Y91" i="35"/>
  <c r="Z91" i="35"/>
  <c r="AA91" i="35"/>
  <c r="R92" i="35"/>
  <c r="S92" i="35"/>
  <c r="T92" i="35"/>
  <c r="U92" i="35"/>
  <c r="V92" i="35"/>
  <c r="W92" i="35"/>
  <c r="X92" i="35"/>
  <c r="Y92" i="35"/>
  <c r="Z92" i="35"/>
  <c r="AA92" i="35"/>
  <c r="R93" i="35"/>
  <c r="S93" i="35"/>
  <c r="T93" i="35"/>
  <c r="U93" i="35"/>
  <c r="V93" i="35"/>
  <c r="W93" i="35"/>
  <c r="X93" i="35"/>
  <c r="Y93" i="35"/>
  <c r="Z93" i="35"/>
  <c r="AA93" i="35"/>
  <c r="R94" i="35"/>
  <c r="S94" i="35"/>
  <c r="T94" i="35"/>
  <c r="U94" i="35"/>
  <c r="V94" i="35"/>
  <c r="W94" i="35"/>
  <c r="X94" i="35"/>
  <c r="Y94" i="35"/>
  <c r="Z94" i="35"/>
  <c r="AA94" i="35"/>
  <c r="R95" i="35"/>
  <c r="S95" i="35"/>
  <c r="T95" i="35"/>
  <c r="U95" i="35"/>
  <c r="V95" i="35"/>
  <c r="W95" i="35"/>
  <c r="X95" i="35"/>
  <c r="Y95" i="35"/>
  <c r="Z95" i="35"/>
  <c r="AA95" i="35"/>
  <c r="R96" i="35"/>
  <c r="S96" i="35"/>
  <c r="T96" i="35"/>
  <c r="U96" i="35"/>
  <c r="V96" i="35"/>
  <c r="W96" i="35"/>
  <c r="X96" i="35"/>
  <c r="Y96" i="35"/>
  <c r="Z96" i="35"/>
  <c r="AA96" i="35"/>
  <c r="R97" i="35"/>
  <c r="S97" i="35"/>
  <c r="T97" i="35"/>
  <c r="U97" i="35"/>
  <c r="V97" i="35"/>
  <c r="W97" i="35"/>
  <c r="X97" i="35"/>
  <c r="Y97" i="35"/>
  <c r="Z97" i="35"/>
  <c r="AA97" i="35"/>
  <c r="R98" i="35"/>
  <c r="S98" i="35"/>
  <c r="T98" i="35"/>
  <c r="U98" i="35"/>
  <c r="V98" i="35"/>
  <c r="W98" i="35"/>
  <c r="X98" i="35"/>
  <c r="Y98" i="35"/>
  <c r="Z98" i="35"/>
  <c r="AA98" i="35"/>
  <c r="R99" i="35"/>
  <c r="S99" i="35"/>
  <c r="T99" i="35"/>
  <c r="U99" i="35"/>
  <c r="V99" i="35"/>
  <c r="W99" i="35"/>
  <c r="X99" i="35"/>
  <c r="Y99" i="35"/>
  <c r="Z99" i="35"/>
  <c r="AA99" i="35"/>
  <c r="R100" i="35"/>
  <c r="S100" i="35"/>
  <c r="T100" i="35"/>
  <c r="U100" i="35"/>
  <c r="V100" i="35"/>
  <c r="W100" i="35"/>
  <c r="X100" i="35"/>
  <c r="Y100" i="35"/>
  <c r="Z100" i="35"/>
  <c r="AA100" i="35"/>
  <c r="R101" i="35"/>
  <c r="S101" i="35"/>
  <c r="T101" i="35"/>
  <c r="U101" i="35"/>
  <c r="V101" i="35"/>
  <c r="W101" i="35"/>
  <c r="X101" i="35"/>
  <c r="Y101" i="35"/>
  <c r="Z101" i="35"/>
  <c r="AA101" i="35"/>
  <c r="R102" i="35"/>
  <c r="S102" i="35"/>
  <c r="T102" i="35"/>
  <c r="U102" i="35"/>
  <c r="V102" i="35"/>
  <c r="W102" i="35"/>
  <c r="X102" i="35"/>
  <c r="Y102" i="35"/>
  <c r="Z102" i="35"/>
  <c r="AA102" i="35"/>
  <c r="R103" i="35"/>
  <c r="S103" i="35"/>
  <c r="T103" i="35"/>
  <c r="U103" i="35"/>
  <c r="V103" i="35"/>
  <c r="W103" i="35"/>
  <c r="X103" i="35"/>
  <c r="Y103" i="35"/>
  <c r="Z103" i="35"/>
  <c r="AA103" i="35"/>
  <c r="R104" i="35"/>
  <c r="S104" i="35"/>
  <c r="T104" i="35"/>
  <c r="U104" i="35"/>
  <c r="V104" i="35"/>
  <c r="W104" i="35"/>
  <c r="X104" i="35"/>
  <c r="Y104" i="35"/>
  <c r="Z104" i="35"/>
  <c r="AA104" i="35"/>
  <c r="R105" i="35"/>
  <c r="S105" i="35"/>
  <c r="T105" i="35"/>
  <c r="U105" i="35"/>
  <c r="V105" i="35"/>
  <c r="W105" i="35"/>
  <c r="X105" i="35"/>
  <c r="Y105" i="35"/>
  <c r="Z105" i="35"/>
  <c r="AA105" i="35"/>
  <c r="L5" i="35"/>
  <c r="M5" i="35" s="1"/>
  <c r="L6" i="35"/>
  <c r="M6" i="35" s="1"/>
  <c r="L7" i="35"/>
  <c r="M7" i="35" s="1"/>
  <c r="L8" i="35"/>
  <c r="M8" i="35" s="1"/>
  <c r="L9" i="35"/>
  <c r="M9" i="35" s="1"/>
  <c r="L10" i="35"/>
  <c r="M10" i="35" s="1"/>
  <c r="L11" i="35"/>
  <c r="M11" i="35" s="1"/>
  <c r="L12" i="35"/>
  <c r="M12" i="35" s="1"/>
  <c r="L13" i="35"/>
  <c r="M13" i="35" s="1"/>
  <c r="L14" i="35"/>
  <c r="M14" i="35" s="1"/>
  <c r="L15" i="35"/>
  <c r="M15" i="35" s="1"/>
  <c r="L16" i="35"/>
  <c r="M16" i="35" s="1"/>
  <c r="L17" i="35"/>
  <c r="M17" i="35" s="1"/>
  <c r="L18" i="35"/>
  <c r="M18" i="35" s="1"/>
  <c r="L19" i="35"/>
  <c r="M19" i="35" s="1"/>
  <c r="L20" i="35"/>
  <c r="M20" i="35" s="1"/>
  <c r="L21" i="35"/>
  <c r="M21" i="35" s="1"/>
  <c r="L22" i="35"/>
  <c r="M22" i="35" s="1"/>
  <c r="L23" i="35"/>
  <c r="M23" i="35" s="1"/>
  <c r="L24" i="35"/>
  <c r="M24" i="35" s="1"/>
  <c r="L25" i="35"/>
  <c r="M25" i="35" s="1"/>
  <c r="L26" i="35"/>
  <c r="M26" i="35" s="1"/>
  <c r="L27" i="35"/>
  <c r="M27" i="35" s="1"/>
  <c r="L28" i="35"/>
  <c r="M28" i="35" s="1"/>
  <c r="L29" i="35"/>
  <c r="M29" i="35" s="1"/>
  <c r="L30" i="35"/>
  <c r="M30" i="35" s="1"/>
  <c r="L31" i="35"/>
  <c r="M31" i="35" s="1"/>
  <c r="L32" i="35"/>
  <c r="M32" i="35" s="1"/>
  <c r="L33" i="35"/>
  <c r="M33" i="35" s="1"/>
  <c r="L34" i="35"/>
  <c r="M34" i="35" s="1"/>
  <c r="L35" i="35"/>
  <c r="M35" i="35" s="1"/>
  <c r="L36" i="35"/>
  <c r="M36" i="35" s="1"/>
  <c r="L37" i="35"/>
  <c r="M37" i="35" s="1"/>
  <c r="L38" i="35"/>
  <c r="M38" i="35" s="1"/>
  <c r="L39" i="35"/>
  <c r="M39" i="35" s="1"/>
  <c r="L40" i="35"/>
  <c r="M40" i="35" s="1"/>
  <c r="L41" i="35"/>
  <c r="M41" i="35" s="1"/>
  <c r="L42" i="35"/>
  <c r="M42" i="35" s="1"/>
  <c r="L43" i="35"/>
  <c r="M43" i="35" s="1"/>
  <c r="L44" i="35"/>
  <c r="M44" i="35" s="1"/>
  <c r="L45" i="35"/>
  <c r="M45" i="35" s="1"/>
  <c r="L46" i="35"/>
  <c r="M46" i="35" s="1"/>
  <c r="L47" i="35"/>
  <c r="M47" i="35" s="1"/>
  <c r="L48" i="35"/>
  <c r="M48" i="35" s="1"/>
  <c r="L49" i="35"/>
  <c r="M49" i="35" s="1"/>
  <c r="L50" i="35"/>
  <c r="M50" i="35" s="1"/>
  <c r="L51" i="35"/>
  <c r="M51" i="35" s="1"/>
  <c r="L52" i="35"/>
  <c r="M52" i="35" s="1"/>
  <c r="L53" i="35"/>
  <c r="M53" i="35" s="1"/>
  <c r="L54" i="35"/>
  <c r="M54" i="35" s="1"/>
  <c r="L55" i="35"/>
  <c r="M55" i="35" s="1"/>
  <c r="L56" i="35"/>
  <c r="M56" i="35" s="1"/>
  <c r="L57" i="35"/>
  <c r="M57" i="35" s="1"/>
  <c r="L58" i="35"/>
  <c r="M58" i="35" s="1"/>
  <c r="L59" i="35"/>
  <c r="M59" i="35" s="1"/>
  <c r="L60" i="35"/>
  <c r="M60" i="35" s="1"/>
  <c r="L61" i="35"/>
  <c r="M61" i="35" s="1"/>
  <c r="L62" i="35"/>
  <c r="M62" i="35" s="1"/>
  <c r="L63" i="35"/>
  <c r="M63" i="35" s="1"/>
  <c r="L64" i="35"/>
  <c r="M64" i="35" s="1"/>
  <c r="L65" i="35"/>
  <c r="M65" i="35" s="1"/>
  <c r="L66" i="35"/>
  <c r="M66" i="35" s="1"/>
  <c r="L67" i="35"/>
  <c r="M67" i="35" s="1"/>
  <c r="L68" i="35"/>
  <c r="M68" i="35" s="1"/>
  <c r="L69" i="35"/>
  <c r="M69" i="35" s="1"/>
  <c r="L70" i="35"/>
  <c r="M70" i="35" s="1"/>
  <c r="L71" i="35"/>
  <c r="M71" i="35" s="1"/>
  <c r="L72" i="35"/>
  <c r="M72" i="35" s="1"/>
  <c r="L73" i="35"/>
  <c r="M73" i="35" s="1"/>
  <c r="L74" i="35"/>
  <c r="M74" i="35" s="1"/>
  <c r="L75" i="35"/>
  <c r="M75" i="35" s="1"/>
  <c r="L76" i="35"/>
  <c r="M76" i="35" s="1"/>
  <c r="L77" i="35"/>
  <c r="M77" i="35" s="1"/>
  <c r="L78" i="35"/>
  <c r="M78" i="35" s="1"/>
  <c r="L79" i="35"/>
  <c r="M79" i="35" s="1"/>
  <c r="L80" i="35"/>
  <c r="M80" i="35" s="1"/>
  <c r="L81" i="35"/>
  <c r="M81" i="35" s="1"/>
  <c r="L82" i="35"/>
  <c r="M82" i="35" s="1"/>
  <c r="L83" i="35"/>
  <c r="M83" i="35" s="1"/>
  <c r="L84" i="35"/>
  <c r="M84" i="35" s="1"/>
  <c r="L85" i="35"/>
  <c r="M85" i="35" s="1"/>
  <c r="L86" i="35"/>
  <c r="M86" i="35" s="1"/>
  <c r="L87" i="35"/>
  <c r="M87" i="35" s="1"/>
  <c r="L88" i="35"/>
  <c r="M88" i="35" s="1"/>
  <c r="L89" i="35"/>
  <c r="M89" i="35" s="1"/>
  <c r="L90" i="35"/>
  <c r="M90" i="35" s="1"/>
  <c r="L91" i="35"/>
  <c r="M91" i="35" s="1"/>
  <c r="L92" i="35"/>
  <c r="M92" i="35" s="1"/>
  <c r="L93" i="35"/>
  <c r="M93" i="35" s="1"/>
  <c r="L94" i="35"/>
  <c r="M94" i="35" s="1"/>
  <c r="L95" i="35"/>
  <c r="M95" i="35" s="1"/>
  <c r="L96" i="35"/>
  <c r="M96" i="35" s="1"/>
  <c r="L97" i="35"/>
  <c r="M97" i="35" s="1"/>
  <c r="L98" i="35"/>
  <c r="M98" i="35" s="1"/>
  <c r="L99" i="35"/>
  <c r="M99" i="35" s="1"/>
  <c r="L100" i="35"/>
  <c r="M100" i="35" s="1"/>
  <c r="L101" i="35"/>
  <c r="M101" i="35" s="1"/>
  <c r="L102" i="35"/>
  <c r="M102" i="35" s="1"/>
  <c r="L103" i="35"/>
  <c r="M103" i="35" s="1"/>
  <c r="L104" i="35"/>
  <c r="M104" i="35" s="1"/>
  <c r="N5" i="35"/>
  <c r="O5" i="35" s="1"/>
  <c r="N7" i="35"/>
  <c r="O7" i="35" s="1"/>
  <c r="N8" i="35"/>
  <c r="O8" i="35" s="1"/>
  <c r="N9" i="35"/>
  <c r="O9" i="35" s="1"/>
  <c r="N10" i="35"/>
  <c r="O10" i="35" s="1"/>
  <c r="N11" i="35"/>
  <c r="O11" i="35" s="1"/>
  <c r="N12" i="35"/>
  <c r="O12" i="35" s="1"/>
  <c r="N13" i="35"/>
  <c r="O13" i="35" s="1"/>
  <c r="N14" i="35"/>
  <c r="O14" i="35" s="1"/>
  <c r="N15" i="35"/>
  <c r="O15" i="35" s="1"/>
  <c r="N16" i="35"/>
  <c r="O16" i="35" s="1"/>
  <c r="N17" i="35"/>
  <c r="O17" i="35" s="1"/>
  <c r="N18" i="35"/>
  <c r="O18" i="35" s="1"/>
  <c r="N19" i="35"/>
  <c r="O19" i="35" s="1"/>
  <c r="N20" i="35"/>
  <c r="O20" i="35" s="1"/>
  <c r="N21" i="35"/>
  <c r="O21" i="35" s="1"/>
  <c r="N22" i="35"/>
  <c r="O22" i="35" s="1"/>
  <c r="N23" i="35"/>
  <c r="O23" i="35" s="1"/>
  <c r="N24" i="35"/>
  <c r="O24" i="35" s="1"/>
  <c r="N25" i="35"/>
  <c r="O25" i="35" s="1"/>
  <c r="N26" i="35"/>
  <c r="O26" i="35" s="1"/>
  <c r="N27" i="35"/>
  <c r="O27" i="35" s="1"/>
  <c r="N28" i="35"/>
  <c r="O28" i="35" s="1"/>
  <c r="N29" i="35"/>
  <c r="O29" i="35" s="1"/>
  <c r="N30" i="35"/>
  <c r="O30" i="35" s="1"/>
  <c r="N31" i="35"/>
  <c r="O31" i="35" s="1"/>
  <c r="N32" i="35"/>
  <c r="O32" i="35" s="1"/>
  <c r="N33" i="35"/>
  <c r="O33" i="35" s="1"/>
  <c r="N34" i="35"/>
  <c r="O34" i="35" s="1"/>
  <c r="N35" i="35"/>
  <c r="O35" i="35" s="1"/>
  <c r="N36" i="35"/>
  <c r="O36" i="35" s="1"/>
  <c r="N37" i="35"/>
  <c r="O37" i="35" s="1"/>
  <c r="N38" i="35"/>
  <c r="O38" i="35" s="1"/>
  <c r="N39" i="35"/>
  <c r="O39" i="35" s="1"/>
  <c r="N40" i="35"/>
  <c r="O40" i="35" s="1"/>
  <c r="N41" i="35"/>
  <c r="O41" i="35" s="1"/>
  <c r="N42" i="35"/>
  <c r="O42" i="35" s="1"/>
  <c r="N43" i="35"/>
  <c r="O43" i="35" s="1"/>
  <c r="N44" i="35"/>
  <c r="O44" i="35" s="1"/>
  <c r="N45" i="35"/>
  <c r="O45" i="35" s="1"/>
  <c r="N46" i="35"/>
  <c r="O46" i="35" s="1"/>
  <c r="N47" i="35"/>
  <c r="O47" i="35" s="1"/>
  <c r="N48" i="35"/>
  <c r="O48" i="35" s="1"/>
  <c r="N49" i="35"/>
  <c r="O49" i="35" s="1"/>
  <c r="N50" i="35"/>
  <c r="O50" i="35" s="1"/>
  <c r="N51" i="35"/>
  <c r="O51" i="35" s="1"/>
  <c r="N52" i="35"/>
  <c r="O52" i="35" s="1"/>
  <c r="N53" i="35"/>
  <c r="O53" i="35" s="1"/>
  <c r="N54" i="35"/>
  <c r="O54" i="35" s="1"/>
  <c r="N55" i="35"/>
  <c r="O55" i="35" s="1"/>
  <c r="N56" i="35"/>
  <c r="O56" i="35" s="1"/>
  <c r="N57" i="35"/>
  <c r="O57" i="35" s="1"/>
  <c r="N58" i="35"/>
  <c r="O58" i="35" s="1"/>
  <c r="N59" i="35"/>
  <c r="O59" i="35" s="1"/>
  <c r="N60" i="35"/>
  <c r="O60" i="35" s="1"/>
  <c r="N61" i="35"/>
  <c r="O61" i="35" s="1"/>
  <c r="N62" i="35"/>
  <c r="O62" i="35" s="1"/>
  <c r="N63" i="35"/>
  <c r="O63" i="35" s="1"/>
  <c r="N64" i="35"/>
  <c r="O64" i="35" s="1"/>
  <c r="N65" i="35"/>
  <c r="O65" i="35" s="1"/>
  <c r="N66" i="35"/>
  <c r="O66" i="35" s="1"/>
  <c r="N67" i="35"/>
  <c r="O67" i="35" s="1"/>
  <c r="N68" i="35"/>
  <c r="O68" i="35" s="1"/>
  <c r="N69" i="35"/>
  <c r="O69" i="35" s="1"/>
  <c r="N70" i="35"/>
  <c r="O70" i="35" s="1"/>
  <c r="N71" i="35"/>
  <c r="O71" i="35" s="1"/>
  <c r="N72" i="35"/>
  <c r="O72" i="35" s="1"/>
  <c r="N73" i="35"/>
  <c r="O73" i="35" s="1"/>
  <c r="N74" i="35"/>
  <c r="O74" i="35" s="1"/>
  <c r="N75" i="35"/>
  <c r="O75" i="35" s="1"/>
  <c r="N76" i="35"/>
  <c r="O76" i="35" s="1"/>
  <c r="N77" i="35"/>
  <c r="O77" i="35" s="1"/>
  <c r="N78" i="35"/>
  <c r="O78" i="35" s="1"/>
  <c r="N79" i="35"/>
  <c r="O79" i="35" s="1"/>
  <c r="N80" i="35"/>
  <c r="O80" i="35" s="1"/>
  <c r="N81" i="35"/>
  <c r="O81" i="35" s="1"/>
  <c r="N82" i="35"/>
  <c r="O82" i="35" s="1"/>
  <c r="N83" i="35"/>
  <c r="O83" i="35" s="1"/>
  <c r="N84" i="35"/>
  <c r="O84" i="35" s="1"/>
  <c r="N85" i="35"/>
  <c r="O85" i="35" s="1"/>
  <c r="N86" i="35"/>
  <c r="O86" i="35" s="1"/>
  <c r="N87" i="35"/>
  <c r="O87" i="35" s="1"/>
  <c r="N88" i="35"/>
  <c r="O88" i="35" s="1"/>
  <c r="N89" i="35"/>
  <c r="O89" i="35" s="1"/>
  <c r="N90" i="35"/>
  <c r="O90" i="35" s="1"/>
  <c r="N91" i="35"/>
  <c r="O91" i="35" s="1"/>
  <c r="N92" i="35"/>
  <c r="O92" i="35" s="1"/>
  <c r="N93" i="35"/>
  <c r="O93" i="35" s="1"/>
  <c r="N94" i="35"/>
  <c r="O94" i="35" s="1"/>
  <c r="N95" i="35"/>
  <c r="O95" i="35" s="1"/>
  <c r="N96" i="35"/>
  <c r="O96" i="35" s="1"/>
  <c r="N97" i="35"/>
  <c r="O97" i="35" s="1"/>
  <c r="N98" i="35"/>
  <c r="O98" i="35" s="1"/>
  <c r="N99" i="35"/>
  <c r="O99" i="35" s="1"/>
  <c r="N100" i="35"/>
  <c r="O100" i="35" s="1"/>
  <c r="N101" i="35"/>
  <c r="O101" i="35" s="1"/>
  <c r="N102" i="35"/>
  <c r="O102" i="35" s="1"/>
  <c r="N103" i="35"/>
  <c r="O103" i="35" s="1"/>
  <c r="N104" i="35"/>
  <c r="O104" i="35" s="1"/>
  <c r="K105" i="35"/>
  <c r="I61" i="42" s="1"/>
  <c r="J105" i="35"/>
  <c r="I60" i="42" s="1"/>
  <c r="I105" i="35"/>
  <c r="I59" i="42" s="1"/>
  <c r="H105" i="35"/>
  <c r="I58" i="42" s="1"/>
  <c r="G105" i="35"/>
  <c r="I57" i="42" s="1"/>
  <c r="F105" i="35"/>
  <c r="I56" i="42" s="1"/>
  <c r="E105" i="35"/>
  <c r="I55" i="42" s="1"/>
  <c r="D105" i="35"/>
  <c r="I54" i="42" s="1"/>
  <c r="C105" i="35"/>
  <c r="I53" i="42" s="1"/>
  <c r="B105" i="35"/>
  <c r="I52" i="42" s="1"/>
  <c r="R6" i="32"/>
  <c r="S6" i="32"/>
  <c r="T6" i="32"/>
  <c r="U6" i="32"/>
  <c r="V6" i="32"/>
  <c r="W6" i="32"/>
  <c r="X6" i="32"/>
  <c r="Y6" i="32"/>
  <c r="Z6" i="32"/>
  <c r="AA6" i="32"/>
  <c r="R7" i="32"/>
  <c r="S7" i="32"/>
  <c r="T7" i="32"/>
  <c r="U7" i="32"/>
  <c r="V7" i="32"/>
  <c r="W7" i="32"/>
  <c r="X7" i="32"/>
  <c r="Y7" i="32"/>
  <c r="Z7" i="32"/>
  <c r="AA7" i="32"/>
  <c r="R8" i="32"/>
  <c r="S8" i="32"/>
  <c r="T8" i="32"/>
  <c r="U8" i="32"/>
  <c r="V8" i="32"/>
  <c r="W8" i="32"/>
  <c r="X8" i="32"/>
  <c r="Y8" i="32"/>
  <c r="Z8" i="32"/>
  <c r="AA8" i="32"/>
  <c r="R9" i="32"/>
  <c r="S9" i="32"/>
  <c r="T9" i="32"/>
  <c r="U9" i="32"/>
  <c r="V9" i="32"/>
  <c r="W9" i="32"/>
  <c r="X9" i="32"/>
  <c r="Y9" i="32"/>
  <c r="Z9" i="32"/>
  <c r="AA9" i="32"/>
  <c r="R10" i="32"/>
  <c r="S10" i="32"/>
  <c r="T10" i="32"/>
  <c r="U10" i="32"/>
  <c r="V10" i="32"/>
  <c r="W10" i="32"/>
  <c r="X10" i="32"/>
  <c r="Y10" i="32"/>
  <c r="Z10" i="32"/>
  <c r="AA10" i="32"/>
  <c r="R11" i="32"/>
  <c r="S11" i="32"/>
  <c r="T11" i="32"/>
  <c r="U11" i="32"/>
  <c r="V11" i="32"/>
  <c r="W11" i="32"/>
  <c r="X11" i="32"/>
  <c r="Y11" i="32"/>
  <c r="Z11" i="32"/>
  <c r="AA11" i="32"/>
  <c r="R12" i="32"/>
  <c r="S12" i="32"/>
  <c r="T12" i="32"/>
  <c r="U12" i="32"/>
  <c r="V12" i="32"/>
  <c r="W12" i="32"/>
  <c r="X12" i="32"/>
  <c r="Y12" i="32"/>
  <c r="Z12" i="32"/>
  <c r="AA12" i="32"/>
  <c r="R13" i="32"/>
  <c r="S13" i="32"/>
  <c r="T13" i="32"/>
  <c r="U13" i="32"/>
  <c r="V13" i="32"/>
  <c r="W13" i="32"/>
  <c r="X13" i="32"/>
  <c r="Y13" i="32"/>
  <c r="Z13" i="32"/>
  <c r="AA13" i="32"/>
  <c r="R14" i="32"/>
  <c r="S14" i="32"/>
  <c r="T14" i="32"/>
  <c r="U14" i="32"/>
  <c r="V14" i="32"/>
  <c r="W14" i="32"/>
  <c r="X14" i="32"/>
  <c r="Y14" i="32"/>
  <c r="Z14" i="32"/>
  <c r="AA14" i="32"/>
  <c r="R15" i="32"/>
  <c r="S15" i="32"/>
  <c r="T15" i="32"/>
  <c r="U15" i="32"/>
  <c r="V15" i="32"/>
  <c r="W15" i="32"/>
  <c r="X15" i="32"/>
  <c r="Y15" i="32"/>
  <c r="Z15" i="32"/>
  <c r="AA15" i="32"/>
  <c r="R16" i="32"/>
  <c r="S16" i="32"/>
  <c r="T16" i="32"/>
  <c r="U16" i="32"/>
  <c r="V16" i="32"/>
  <c r="W16" i="32"/>
  <c r="X16" i="32"/>
  <c r="Y16" i="32"/>
  <c r="Z16" i="32"/>
  <c r="AA16" i="32"/>
  <c r="R17" i="32"/>
  <c r="S17" i="32"/>
  <c r="T17" i="32"/>
  <c r="U17" i="32"/>
  <c r="V17" i="32"/>
  <c r="W17" i="32"/>
  <c r="X17" i="32"/>
  <c r="Y17" i="32"/>
  <c r="Z17" i="32"/>
  <c r="AA17" i="32"/>
  <c r="R18" i="32"/>
  <c r="S18" i="32"/>
  <c r="T18" i="32"/>
  <c r="U18" i="32"/>
  <c r="V18" i="32"/>
  <c r="W18" i="32"/>
  <c r="X18" i="32"/>
  <c r="Y18" i="32"/>
  <c r="Z18" i="32"/>
  <c r="AA18" i="32"/>
  <c r="R19" i="32"/>
  <c r="S19" i="32"/>
  <c r="T19" i="32"/>
  <c r="U19" i="32"/>
  <c r="V19" i="32"/>
  <c r="W19" i="32"/>
  <c r="X19" i="32"/>
  <c r="Y19" i="32"/>
  <c r="Z19" i="32"/>
  <c r="AA19" i="32"/>
  <c r="R20" i="32"/>
  <c r="S20" i="32"/>
  <c r="T20" i="32"/>
  <c r="U20" i="32"/>
  <c r="V20" i="32"/>
  <c r="W20" i="32"/>
  <c r="X20" i="32"/>
  <c r="Y20" i="32"/>
  <c r="Z20" i="32"/>
  <c r="AA20" i="32"/>
  <c r="R21" i="32"/>
  <c r="S21" i="32"/>
  <c r="T21" i="32"/>
  <c r="U21" i="32"/>
  <c r="V21" i="32"/>
  <c r="W21" i="32"/>
  <c r="X21" i="32"/>
  <c r="Y21" i="32"/>
  <c r="Z21" i="32"/>
  <c r="AA21" i="32"/>
  <c r="R22" i="32"/>
  <c r="S22" i="32"/>
  <c r="T22" i="32"/>
  <c r="U22" i="32"/>
  <c r="V22" i="32"/>
  <c r="W22" i="32"/>
  <c r="X22" i="32"/>
  <c r="Y22" i="32"/>
  <c r="Z22" i="32"/>
  <c r="AA22" i="32"/>
  <c r="R23" i="32"/>
  <c r="S23" i="32"/>
  <c r="T23" i="32"/>
  <c r="U23" i="32"/>
  <c r="V23" i="32"/>
  <c r="W23" i="32"/>
  <c r="X23" i="32"/>
  <c r="Y23" i="32"/>
  <c r="Z23" i="32"/>
  <c r="AA23" i="32"/>
  <c r="R24" i="32"/>
  <c r="S24" i="32"/>
  <c r="T24" i="32"/>
  <c r="U24" i="32"/>
  <c r="V24" i="32"/>
  <c r="W24" i="32"/>
  <c r="X24" i="32"/>
  <c r="Y24" i="32"/>
  <c r="Z24" i="32"/>
  <c r="AA24" i="32"/>
  <c r="R25" i="32"/>
  <c r="S25" i="32"/>
  <c r="T25" i="32"/>
  <c r="U25" i="32"/>
  <c r="V25" i="32"/>
  <c r="W25" i="32"/>
  <c r="X25" i="32"/>
  <c r="Y25" i="32"/>
  <c r="Z25" i="32"/>
  <c r="AA25" i="32"/>
  <c r="R26" i="32"/>
  <c r="S26" i="32"/>
  <c r="T26" i="32"/>
  <c r="U26" i="32"/>
  <c r="V26" i="32"/>
  <c r="W26" i="32"/>
  <c r="X26" i="32"/>
  <c r="Y26" i="32"/>
  <c r="Z26" i="32"/>
  <c r="AA26" i="32"/>
  <c r="R27" i="32"/>
  <c r="S27" i="32"/>
  <c r="T27" i="32"/>
  <c r="U27" i="32"/>
  <c r="V27" i="32"/>
  <c r="W27" i="32"/>
  <c r="X27" i="32"/>
  <c r="Y27" i="32"/>
  <c r="Z27" i="32"/>
  <c r="AA27" i="32"/>
  <c r="R28" i="32"/>
  <c r="S28" i="32"/>
  <c r="T28" i="32"/>
  <c r="U28" i="32"/>
  <c r="V28" i="32"/>
  <c r="W28" i="32"/>
  <c r="X28" i="32"/>
  <c r="Y28" i="32"/>
  <c r="Z28" i="32"/>
  <c r="AA28" i="32"/>
  <c r="R29" i="32"/>
  <c r="S29" i="32"/>
  <c r="T29" i="32"/>
  <c r="U29" i="32"/>
  <c r="V29" i="32"/>
  <c r="W29" i="32"/>
  <c r="X29" i="32"/>
  <c r="Y29" i="32"/>
  <c r="Z29" i="32"/>
  <c r="AA29" i="32"/>
  <c r="R30" i="32"/>
  <c r="S30" i="32"/>
  <c r="T30" i="32"/>
  <c r="U30" i="32"/>
  <c r="V30" i="32"/>
  <c r="W30" i="32"/>
  <c r="X30" i="32"/>
  <c r="Y30" i="32"/>
  <c r="Z30" i="32"/>
  <c r="AA30" i="32"/>
  <c r="R31" i="32"/>
  <c r="S31" i="32"/>
  <c r="T31" i="32"/>
  <c r="U31" i="32"/>
  <c r="V31" i="32"/>
  <c r="W31" i="32"/>
  <c r="X31" i="32"/>
  <c r="Y31" i="32"/>
  <c r="Z31" i="32"/>
  <c r="AA31" i="32"/>
  <c r="R32" i="32"/>
  <c r="S32" i="32"/>
  <c r="T32" i="32"/>
  <c r="U32" i="32"/>
  <c r="V32" i="32"/>
  <c r="W32" i="32"/>
  <c r="X32" i="32"/>
  <c r="Y32" i="32"/>
  <c r="Z32" i="32"/>
  <c r="AA32" i="32"/>
  <c r="R33" i="32"/>
  <c r="S33" i="32"/>
  <c r="T33" i="32"/>
  <c r="U33" i="32"/>
  <c r="V33" i="32"/>
  <c r="W33" i="32"/>
  <c r="X33" i="32"/>
  <c r="Y33" i="32"/>
  <c r="Z33" i="32"/>
  <c r="AA33" i="32"/>
  <c r="R34" i="32"/>
  <c r="S34" i="32"/>
  <c r="T34" i="32"/>
  <c r="U34" i="32"/>
  <c r="V34" i="32"/>
  <c r="W34" i="32"/>
  <c r="X34" i="32"/>
  <c r="Y34" i="32"/>
  <c r="Z34" i="32"/>
  <c r="AA34" i="32"/>
  <c r="R35" i="32"/>
  <c r="S35" i="32"/>
  <c r="T35" i="32"/>
  <c r="U35" i="32"/>
  <c r="V35" i="32"/>
  <c r="W35" i="32"/>
  <c r="X35" i="32"/>
  <c r="Y35" i="32"/>
  <c r="Z35" i="32"/>
  <c r="AA35" i="32"/>
  <c r="R36" i="32"/>
  <c r="S36" i="32"/>
  <c r="T36" i="32"/>
  <c r="U36" i="32"/>
  <c r="V36" i="32"/>
  <c r="W36" i="32"/>
  <c r="X36" i="32"/>
  <c r="Y36" i="32"/>
  <c r="Z36" i="32"/>
  <c r="AA36" i="32"/>
  <c r="R37" i="32"/>
  <c r="S37" i="32"/>
  <c r="T37" i="32"/>
  <c r="U37" i="32"/>
  <c r="V37" i="32"/>
  <c r="W37" i="32"/>
  <c r="X37" i="32"/>
  <c r="Y37" i="32"/>
  <c r="Z37" i="32"/>
  <c r="AA37" i="32"/>
  <c r="R38" i="32"/>
  <c r="S38" i="32"/>
  <c r="T38" i="32"/>
  <c r="U38" i="32"/>
  <c r="V38" i="32"/>
  <c r="W38" i="32"/>
  <c r="X38" i="32"/>
  <c r="Y38" i="32"/>
  <c r="Z38" i="32"/>
  <c r="AA38" i="32"/>
  <c r="R39" i="32"/>
  <c r="S39" i="32"/>
  <c r="T39" i="32"/>
  <c r="U39" i="32"/>
  <c r="V39" i="32"/>
  <c r="W39" i="32"/>
  <c r="X39" i="32"/>
  <c r="Y39" i="32"/>
  <c r="Z39" i="32"/>
  <c r="AA39" i="32"/>
  <c r="R40" i="32"/>
  <c r="S40" i="32"/>
  <c r="T40" i="32"/>
  <c r="U40" i="32"/>
  <c r="V40" i="32"/>
  <c r="W40" i="32"/>
  <c r="X40" i="32"/>
  <c r="Y40" i="32"/>
  <c r="Z40" i="32"/>
  <c r="AA40" i="32"/>
  <c r="R41" i="32"/>
  <c r="S41" i="32"/>
  <c r="T41" i="32"/>
  <c r="U41" i="32"/>
  <c r="V41" i="32"/>
  <c r="W41" i="32"/>
  <c r="X41" i="32"/>
  <c r="Y41" i="32"/>
  <c r="Z41" i="32"/>
  <c r="AA41" i="32"/>
  <c r="R42" i="32"/>
  <c r="S42" i="32"/>
  <c r="T42" i="32"/>
  <c r="U42" i="32"/>
  <c r="V42" i="32"/>
  <c r="W42" i="32"/>
  <c r="X42" i="32"/>
  <c r="Y42" i="32"/>
  <c r="Z42" i="32"/>
  <c r="AA42" i="32"/>
  <c r="R43" i="32"/>
  <c r="S43" i="32"/>
  <c r="T43" i="32"/>
  <c r="U43" i="32"/>
  <c r="V43" i="32"/>
  <c r="W43" i="32"/>
  <c r="X43" i="32"/>
  <c r="Y43" i="32"/>
  <c r="Z43" i="32"/>
  <c r="AA43" i="32"/>
  <c r="R44" i="32"/>
  <c r="S44" i="32"/>
  <c r="T44" i="32"/>
  <c r="U44" i="32"/>
  <c r="V44" i="32"/>
  <c r="W44" i="32"/>
  <c r="X44" i="32"/>
  <c r="Y44" i="32"/>
  <c r="Z44" i="32"/>
  <c r="AA44" i="32"/>
  <c r="R45" i="32"/>
  <c r="S45" i="32"/>
  <c r="T45" i="32"/>
  <c r="U45" i="32"/>
  <c r="V45" i="32"/>
  <c r="W45" i="32"/>
  <c r="X45" i="32"/>
  <c r="Y45" i="32"/>
  <c r="Z45" i="32"/>
  <c r="AA45" i="32"/>
  <c r="R46" i="32"/>
  <c r="S46" i="32"/>
  <c r="T46" i="32"/>
  <c r="U46" i="32"/>
  <c r="V46" i="32"/>
  <c r="W46" i="32"/>
  <c r="X46" i="32"/>
  <c r="Y46" i="32"/>
  <c r="Z46" i="32"/>
  <c r="AA46" i="32"/>
  <c r="R47" i="32"/>
  <c r="S47" i="32"/>
  <c r="T47" i="32"/>
  <c r="U47" i="32"/>
  <c r="V47" i="32"/>
  <c r="W47" i="32"/>
  <c r="X47" i="32"/>
  <c r="Y47" i="32"/>
  <c r="Z47" i="32"/>
  <c r="AA47" i="32"/>
  <c r="R48" i="32"/>
  <c r="S48" i="32"/>
  <c r="T48" i="32"/>
  <c r="U48" i="32"/>
  <c r="V48" i="32"/>
  <c r="W48" i="32"/>
  <c r="X48" i="32"/>
  <c r="Y48" i="32"/>
  <c r="Z48" i="32"/>
  <c r="AA48" i="32"/>
  <c r="R49" i="32"/>
  <c r="S49" i="32"/>
  <c r="T49" i="32"/>
  <c r="U49" i="32"/>
  <c r="V49" i="32"/>
  <c r="W49" i="32"/>
  <c r="X49" i="32"/>
  <c r="Y49" i="32"/>
  <c r="Z49" i="32"/>
  <c r="AA49" i="32"/>
  <c r="R50" i="32"/>
  <c r="S50" i="32"/>
  <c r="T50" i="32"/>
  <c r="U50" i="32"/>
  <c r="V50" i="32"/>
  <c r="W50" i="32"/>
  <c r="X50" i="32"/>
  <c r="Y50" i="32"/>
  <c r="Z50" i="32"/>
  <c r="AA50" i="32"/>
  <c r="R51" i="32"/>
  <c r="S51" i="32"/>
  <c r="T51" i="32"/>
  <c r="U51" i="32"/>
  <c r="V51" i="32"/>
  <c r="W51" i="32"/>
  <c r="X51" i="32"/>
  <c r="Y51" i="32"/>
  <c r="Z51" i="32"/>
  <c r="AA51" i="32"/>
  <c r="R52" i="32"/>
  <c r="S52" i="32"/>
  <c r="T52" i="32"/>
  <c r="U52" i="32"/>
  <c r="V52" i="32"/>
  <c r="W52" i="32"/>
  <c r="X52" i="32"/>
  <c r="Y52" i="32"/>
  <c r="Z52" i="32"/>
  <c r="AA52" i="32"/>
  <c r="R53" i="32"/>
  <c r="S53" i="32"/>
  <c r="T53" i="32"/>
  <c r="U53" i="32"/>
  <c r="V53" i="32"/>
  <c r="W53" i="32"/>
  <c r="X53" i="32"/>
  <c r="Y53" i="32"/>
  <c r="Z53" i="32"/>
  <c r="AA53" i="32"/>
  <c r="R54" i="32"/>
  <c r="S54" i="32"/>
  <c r="T54" i="32"/>
  <c r="U54" i="32"/>
  <c r="V54" i="32"/>
  <c r="W54" i="32"/>
  <c r="X54" i="32"/>
  <c r="Y54" i="32"/>
  <c r="Z54" i="32"/>
  <c r="AA54" i="32"/>
  <c r="R55" i="32"/>
  <c r="S55" i="32"/>
  <c r="T55" i="32"/>
  <c r="U55" i="32"/>
  <c r="V55" i="32"/>
  <c r="W55" i="32"/>
  <c r="X55" i="32"/>
  <c r="Y55" i="32"/>
  <c r="Z55" i="32"/>
  <c r="AA55" i="32"/>
  <c r="R56" i="32"/>
  <c r="S56" i="32"/>
  <c r="T56" i="32"/>
  <c r="U56" i="32"/>
  <c r="V56" i="32"/>
  <c r="W56" i="32"/>
  <c r="X56" i="32"/>
  <c r="Y56" i="32"/>
  <c r="Z56" i="32"/>
  <c r="AA56" i="32"/>
  <c r="R57" i="32"/>
  <c r="S57" i="32"/>
  <c r="T57" i="32"/>
  <c r="U57" i="32"/>
  <c r="V57" i="32"/>
  <c r="W57" i="32"/>
  <c r="X57" i="32"/>
  <c r="Y57" i="32"/>
  <c r="Z57" i="32"/>
  <c r="AA57" i="32"/>
  <c r="R58" i="32"/>
  <c r="S58" i="32"/>
  <c r="T58" i="32"/>
  <c r="U58" i="32"/>
  <c r="V58" i="32"/>
  <c r="W58" i="32"/>
  <c r="X58" i="32"/>
  <c r="Y58" i="32"/>
  <c r="Z58" i="32"/>
  <c r="AA58" i="32"/>
  <c r="R59" i="32"/>
  <c r="S59" i="32"/>
  <c r="T59" i="32"/>
  <c r="U59" i="32"/>
  <c r="V59" i="32"/>
  <c r="W59" i="32"/>
  <c r="X59" i="32"/>
  <c r="Y59" i="32"/>
  <c r="Z59" i="32"/>
  <c r="AA59" i="32"/>
  <c r="R60" i="32"/>
  <c r="S60" i="32"/>
  <c r="T60" i="32"/>
  <c r="U60" i="32"/>
  <c r="V60" i="32"/>
  <c r="W60" i="32"/>
  <c r="X60" i="32"/>
  <c r="Y60" i="32"/>
  <c r="Z60" i="32"/>
  <c r="AA60" i="32"/>
  <c r="R61" i="32"/>
  <c r="S61" i="32"/>
  <c r="T61" i="32"/>
  <c r="U61" i="32"/>
  <c r="V61" i="32"/>
  <c r="W61" i="32"/>
  <c r="X61" i="32"/>
  <c r="Y61" i="32"/>
  <c r="Z61" i="32"/>
  <c r="AA61" i="32"/>
  <c r="R62" i="32"/>
  <c r="S62" i="32"/>
  <c r="T62" i="32"/>
  <c r="U62" i="32"/>
  <c r="V62" i="32"/>
  <c r="W62" i="32"/>
  <c r="X62" i="32"/>
  <c r="Y62" i="32"/>
  <c r="Z62" i="32"/>
  <c r="AA62" i="32"/>
  <c r="R63" i="32"/>
  <c r="S63" i="32"/>
  <c r="T63" i="32"/>
  <c r="U63" i="32"/>
  <c r="V63" i="32"/>
  <c r="W63" i="32"/>
  <c r="X63" i="32"/>
  <c r="Y63" i="32"/>
  <c r="Z63" i="32"/>
  <c r="AA63" i="32"/>
  <c r="R64" i="32"/>
  <c r="S64" i="32"/>
  <c r="T64" i="32"/>
  <c r="U64" i="32"/>
  <c r="V64" i="32"/>
  <c r="W64" i="32"/>
  <c r="X64" i="32"/>
  <c r="Y64" i="32"/>
  <c r="Z64" i="32"/>
  <c r="AA64" i="32"/>
  <c r="R65" i="32"/>
  <c r="S65" i="32"/>
  <c r="T65" i="32"/>
  <c r="U65" i="32"/>
  <c r="V65" i="32"/>
  <c r="W65" i="32"/>
  <c r="X65" i="32"/>
  <c r="Y65" i="32"/>
  <c r="Z65" i="32"/>
  <c r="AA65" i="32"/>
  <c r="R66" i="32"/>
  <c r="S66" i="32"/>
  <c r="T66" i="32"/>
  <c r="U66" i="32"/>
  <c r="V66" i="32"/>
  <c r="W66" i="32"/>
  <c r="X66" i="32"/>
  <c r="Y66" i="32"/>
  <c r="Z66" i="32"/>
  <c r="AA66" i="32"/>
  <c r="R67" i="32"/>
  <c r="S67" i="32"/>
  <c r="T67" i="32"/>
  <c r="U67" i="32"/>
  <c r="V67" i="32"/>
  <c r="W67" i="32"/>
  <c r="X67" i="32"/>
  <c r="Y67" i="32"/>
  <c r="Z67" i="32"/>
  <c r="AA67" i="32"/>
  <c r="R68" i="32"/>
  <c r="S68" i="32"/>
  <c r="T68" i="32"/>
  <c r="U68" i="32"/>
  <c r="V68" i="32"/>
  <c r="W68" i="32"/>
  <c r="X68" i="32"/>
  <c r="Y68" i="32"/>
  <c r="Z68" i="32"/>
  <c r="AA68" i="32"/>
  <c r="R69" i="32"/>
  <c r="S69" i="32"/>
  <c r="T69" i="32"/>
  <c r="U69" i="32"/>
  <c r="V69" i="32"/>
  <c r="W69" i="32"/>
  <c r="X69" i="32"/>
  <c r="Y69" i="32"/>
  <c r="Z69" i="32"/>
  <c r="AA69" i="32"/>
  <c r="R70" i="32"/>
  <c r="S70" i="32"/>
  <c r="T70" i="32"/>
  <c r="U70" i="32"/>
  <c r="V70" i="32"/>
  <c r="W70" i="32"/>
  <c r="X70" i="32"/>
  <c r="Y70" i="32"/>
  <c r="Z70" i="32"/>
  <c r="AA70" i="32"/>
  <c r="R71" i="32"/>
  <c r="S71" i="32"/>
  <c r="T71" i="32"/>
  <c r="U71" i="32"/>
  <c r="V71" i="32"/>
  <c r="W71" i="32"/>
  <c r="X71" i="32"/>
  <c r="Y71" i="32"/>
  <c r="Z71" i="32"/>
  <c r="AA71" i="32"/>
  <c r="R72" i="32"/>
  <c r="S72" i="32"/>
  <c r="T72" i="32"/>
  <c r="U72" i="32"/>
  <c r="V72" i="32"/>
  <c r="W72" i="32"/>
  <c r="X72" i="32"/>
  <c r="Y72" i="32"/>
  <c r="Z72" i="32"/>
  <c r="AA72" i="32"/>
  <c r="R73" i="32"/>
  <c r="S73" i="32"/>
  <c r="T73" i="32"/>
  <c r="U73" i="32"/>
  <c r="V73" i="32"/>
  <c r="W73" i="32"/>
  <c r="X73" i="32"/>
  <c r="Y73" i="32"/>
  <c r="Z73" i="32"/>
  <c r="AA73" i="32"/>
  <c r="R74" i="32"/>
  <c r="S74" i="32"/>
  <c r="T74" i="32"/>
  <c r="U74" i="32"/>
  <c r="V74" i="32"/>
  <c r="W74" i="32"/>
  <c r="X74" i="32"/>
  <c r="Y74" i="32"/>
  <c r="Z74" i="32"/>
  <c r="AA74" i="32"/>
  <c r="R75" i="32"/>
  <c r="S75" i="32"/>
  <c r="T75" i="32"/>
  <c r="U75" i="32"/>
  <c r="V75" i="32"/>
  <c r="W75" i="32"/>
  <c r="X75" i="32"/>
  <c r="Y75" i="32"/>
  <c r="Z75" i="32"/>
  <c r="AA75" i="32"/>
  <c r="R76" i="32"/>
  <c r="S76" i="32"/>
  <c r="T76" i="32"/>
  <c r="U76" i="32"/>
  <c r="V76" i="32"/>
  <c r="W76" i="32"/>
  <c r="X76" i="32"/>
  <c r="Y76" i="32"/>
  <c r="Z76" i="32"/>
  <c r="AA76" i="32"/>
  <c r="R77" i="32"/>
  <c r="S77" i="32"/>
  <c r="T77" i="32"/>
  <c r="U77" i="32"/>
  <c r="V77" i="32"/>
  <c r="W77" i="32"/>
  <c r="X77" i="32"/>
  <c r="Y77" i="32"/>
  <c r="Z77" i="32"/>
  <c r="AA77" i="32"/>
  <c r="R78" i="32"/>
  <c r="S78" i="32"/>
  <c r="T78" i="32"/>
  <c r="U78" i="32"/>
  <c r="V78" i="32"/>
  <c r="W78" i="32"/>
  <c r="X78" i="32"/>
  <c r="Y78" i="32"/>
  <c r="Z78" i="32"/>
  <c r="AA78" i="32"/>
  <c r="R79" i="32"/>
  <c r="S79" i="32"/>
  <c r="T79" i="32"/>
  <c r="U79" i="32"/>
  <c r="V79" i="32"/>
  <c r="W79" i="32"/>
  <c r="X79" i="32"/>
  <c r="Y79" i="32"/>
  <c r="Z79" i="32"/>
  <c r="AA79" i="32"/>
  <c r="R80" i="32"/>
  <c r="S80" i="32"/>
  <c r="T80" i="32"/>
  <c r="U80" i="32"/>
  <c r="V80" i="32"/>
  <c r="W80" i="32"/>
  <c r="X80" i="32"/>
  <c r="Y80" i="32"/>
  <c r="Z80" i="32"/>
  <c r="AA80" i="32"/>
  <c r="R81" i="32"/>
  <c r="S81" i="32"/>
  <c r="T81" i="32"/>
  <c r="U81" i="32"/>
  <c r="V81" i="32"/>
  <c r="W81" i="32"/>
  <c r="X81" i="32"/>
  <c r="Y81" i="32"/>
  <c r="Z81" i="32"/>
  <c r="AA81" i="32"/>
  <c r="R82" i="32"/>
  <c r="S82" i="32"/>
  <c r="T82" i="32"/>
  <c r="U82" i="32"/>
  <c r="V82" i="32"/>
  <c r="W82" i="32"/>
  <c r="X82" i="32"/>
  <c r="Y82" i="32"/>
  <c r="Z82" i="32"/>
  <c r="AA82" i="32"/>
  <c r="R83" i="32"/>
  <c r="S83" i="32"/>
  <c r="T83" i="32"/>
  <c r="U83" i="32"/>
  <c r="V83" i="32"/>
  <c r="W83" i="32"/>
  <c r="X83" i="32"/>
  <c r="Y83" i="32"/>
  <c r="Z83" i="32"/>
  <c r="AA83" i="32"/>
  <c r="R84" i="32"/>
  <c r="S84" i="32"/>
  <c r="T84" i="32"/>
  <c r="U84" i="32"/>
  <c r="V84" i="32"/>
  <c r="W84" i="32"/>
  <c r="X84" i="32"/>
  <c r="Y84" i="32"/>
  <c r="Z84" i="32"/>
  <c r="AA84" i="32"/>
  <c r="R85" i="32"/>
  <c r="S85" i="32"/>
  <c r="T85" i="32"/>
  <c r="U85" i="32"/>
  <c r="V85" i="32"/>
  <c r="W85" i="32"/>
  <c r="X85" i="32"/>
  <c r="Y85" i="32"/>
  <c r="Z85" i="32"/>
  <c r="AA85" i="32"/>
  <c r="R86" i="32"/>
  <c r="S86" i="32"/>
  <c r="T86" i="32"/>
  <c r="U86" i="32"/>
  <c r="V86" i="32"/>
  <c r="W86" i="32"/>
  <c r="X86" i="32"/>
  <c r="Y86" i="32"/>
  <c r="Z86" i="32"/>
  <c r="AA86" i="32"/>
  <c r="R87" i="32"/>
  <c r="S87" i="32"/>
  <c r="T87" i="32"/>
  <c r="U87" i="32"/>
  <c r="V87" i="32"/>
  <c r="W87" i="32"/>
  <c r="X87" i="32"/>
  <c r="Y87" i="32"/>
  <c r="Z87" i="32"/>
  <c r="AA87" i="32"/>
  <c r="R88" i="32"/>
  <c r="S88" i="32"/>
  <c r="T88" i="32"/>
  <c r="U88" i="32"/>
  <c r="V88" i="32"/>
  <c r="W88" i="32"/>
  <c r="X88" i="32"/>
  <c r="Y88" i="32"/>
  <c r="Z88" i="32"/>
  <c r="AA88" i="32"/>
  <c r="R89" i="32"/>
  <c r="S89" i="32"/>
  <c r="T89" i="32"/>
  <c r="U89" i="32"/>
  <c r="V89" i="32"/>
  <c r="W89" i="32"/>
  <c r="X89" i="32"/>
  <c r="Y89" i="32"/>
  <c r="Z89" i="32"/>
  <c r="AA89" i="32"/>
  <c r="R90" i="32"/>
  <c r="S90" i="32"/>
  <c r="T90" i="32"/>
  <c r="U90" i="32"/>
  <c r="V90" i="32"/>
  <c r="W90" i="32"/>
  <c r="X90" i="32"/>
  <c r="Y90" i="32"/>
  <c r="Z90" i="32"/>
  <c r="AA90" i="32"/>
  <c r="R91" i="32"/>
  <c r="S91" i="32"/>
  <c r="T91" i="32"/>
  <c r="U91" i="32"/>
  <c r="V91" i="32"/>
  <c r="W91" i="32"/>
  <c r="X91" i="32"/>
  <c r="Y91" i="32"/>
  <c r="Z91" i="32"/>
  <c r="AA91" i="32"/>
  <c r="R92" i="32"/>
  <c r="S92" i="32"/>
  <c r="T92" i="32"/>
  <c r="U92" i="32"/>
  <c r="V92" i="32"/>
  <c r="W92" i="32"/>
  <c r="X92" i="32"/>
  <c r="Y92" i="32"/>
  <c r="Z92" i="32"/>
  <c r="AA92" i="32"/>
  <c r="R93" i="32"/>
  <c r="S93" i="32"/>
  <c r="T93" i="32"/>
  <c r="U93" i="32"/>
  <c r="V93" i="32"/>
  <c r="W93" i="32"/>
  <c r="X93" i="32"/>
  <c r="Y93" i="32"/>
  <c r="Z93" i="32"/>
  <c r="AA93" i="32"/>
  <c r="R94" i="32"/>
  <c r="S94" i="32"/>
  <c r="T94" i="32"/>
  <c r="U94" i="32"/>
  <c r="V94" i="32"/>
  <c r="W94" i="32"/>
  <c r="X94" i="32"/>
  <c r="Y94" i="32"/>
  <c r="Z94" i="32"/>
  <c r="AA94" i="32"/>
  <c r="R95" i="32"/>
  <c r="S95" i="32"/>
  <c r="T95" i="32"/>
  <c r="U95" i="32"/>
  <c r="V95" i="32"/>
  <c r="W95" i="32"/>
  <c r="X95" i="32"/>
  <c r="Y95" i="32"/>
  <c r="Z95" i="32"/>
  <c r="AA95" i="32"/>
  <c r="R96" i="32"/>
  <c r="S96" i="32"/>
  <c r="T96" i="32"/>
  <c r="U96" i="32"/>
  <c r="V96" i="32"/>
  <c r="W96" i="32"/>
  <c r="X96" i="32"/>
  <c r="Y96" i="32"/>
  <c r="Z96" i="32"/>
  <c r="AA96" i="32"/>
  <c r="R97" i="32"/>
  <c r="S97" i="32"/>
  <c r="T97" i="32"/>
  <c r="U97" i="32"/>
  <c r="V97" i="32"/>
  <c r="W97" i="32"/>
  <c r="X97" i="32"/>
  <c r="Y97" i="32"/>
  <c r="Z97" i="32"/>
  <c r="AA97" i="32"/>
  <c r="R98" i="32"/>
  <c r="S98" i="32"/>
  <c r="T98" i="32"/>
  <c r="U98" i="32"/>
  <c r="V98" i="32"/>
  <c r="W98" i="32"/>
  <c r="X98" i="32"/>
  <c r="Y98" i="32"/>
  <c r="Z98" i="32"/>
  <c r="AA98" i="32"/>
  <c r="R99" i="32"/>
  <c r="S99" i="32"/>
  <c r="T99" i="32"/>
  <c r="U99" i="32"/>
  <c r="V99" i="32"/>
  <c r="W99" i="32"/>
  <c r="X99" i="32"/>
  <c r="Y99" i="32"/>
  <c r="Z99" i="32"/>
  <c r="AA99" i="32"/>
  <c r="R100" i="32"/>
  <c r="S100" i="32"/>
  <c r="T100" i="32"/>
  <c r="U100" i="32"/>
  <c r="V100" i="32"/>
  <c r="W100" i="32"/>
  <c r="X100" i="32"/>
  <c r="Y100" i="32"/>
  <c r="Z100" i="32"/>
  <c r="AA100" i="32"/>
  <c r="R101" i="32"/>
  <c r="S101" i="32"/>
  <c r="T101" i="32"/>
  <c r="U101" i="32"/>
  <c r="V101" i="32"/>
  <c r="W101" i="32"/>
  <c r="X101" i="32"/>
  <c r="Y101" i="32"/>
  <c r="Z101" i="32"/>
  <c r="AA101" i="32"/>
  <c r="R102" i="32"/>
  <c r="S102" i="32"/>
  <c r="T102" i="32"/>
  <c r="U102" i="32"/>
  <c r="V102" i="32"/>
  <c r="W102" i="32"/>
  <c r="X102" i="32"/>
  <c r="Y102" i="32"/>
  <c r="Z102" i="32"/>
  <c r="AA102" i="32"/>
  <c r="R103" i="32"/>
  <c r="S103" i="32"/>
  <c r="T103" i="32"/>
  <c r="U103" i="32"/>
  <c r="V103" i="32"/>
  <c r="W103" i="32"/>
  <c r="X103" i="32"/>
  <c r="Y103" i="32"/>
  <c r="Z103" i="32"/>
  <c r="AA103" i="32"/>
  <c r="R104" i="32"/>
  <c r="S104" i="32"/>
  <c r="T104" i="32"/>
  <c r="U104" i="32"/>
  <c r="V104" i="32"/>
  <c r="W104" i="32"/>
  <c r="X104" i="32"/>
  <c r="Y104" i="32"/>
  <c r="Z104" i="32"/>
  <c r="AA104" i="32"/>
  <c r="R105" i="32"/>
  <c r="S105" i="32"/>
  <c r="T105" i="32"/>
  <c r="U105" i="32"/>
  <c r="V105" i="32"/>
  <c r="W105" i="32"/>
  <c r="X105" i="32"/>
  <c r="Y105" i="32"/>
  <c r="Z105" i="32"/>
  <c r="AA105" i="32"/>
  <c r="L5" i="32"/>
  <c r="M5" i="32" s="1"/>
  <c r="L6" i="32"/>
  <c r="M6" i="32" s="1"/>
  <c r="L7" i="32"/>
  <c r="M7" i="32" s="1"/>
  <c r="L8" i="32"/>
  <c r="M8" i="32" s="1"/>
  <c r="L9" i="32"/>
  <c r="M9" i="32" s="1"/>
  <c r="L10" i="32"/>
  <c r="M10" i="32" s="1"/>
  <c r="L11" i="32"/>
  <c r="M11" i="32" s="1"/>
  <c r="L12" i="32"/>
  <c r="M12" i="32" s="1"/>
  <c r="L13" i="32"/>
  <c r="M13" i="32" s="1"/>
  <c r="L14" i="32"/>
  <c r="M14" i="32" s="1"/>
  <c r="L15" i="32"/>
  <c r="M15" i="32" s="1"/>
  <c r="L16" i="32"/>
  <c r="M16" i="32" s="1"/>
  <c r="L17" i="32"/>
  <c r="M17" i="32" s="1"/>
  <c r="L18" i="32"/>
  <c r="M18" i="32" s="1"/>
  <c r="L19" i="32"/>
  <c r="M19" i="32" s="1"/>
  <c r="L20" i="32"/>
  <c r="M20" i="32" s="1"/>
  <c r="L21" i="32"/>
  <c r="M21" i="32" s="1"/>
  <c r="L22" i="32"/>
  <c r="M22" i="32" s="1"/>
  <c r="L23" i="32"/>
  <c r="M23" i="32" s="1"/>
  <c r="L24" i="32"/>
  <c r="M24" i="32" s="1"/>
  <c r="L25" i="32"/>
  <c r="M25" i="32" s="1"/>
  <c r="L26" i="32"/>
  <c r="M26" i="32" s="1"/>
  <c r="L27" i="32"/>
  <c r="M27" i="32" s="1"/>
  <c r="L28" i="32"/>
  <c r="M28" i="32" s="1"/>
  <c r="L29" i="32"/>
  <c r="M29" i="32" s="1"/>
  <c r="L30" i="32"/>
  <c r="M30" i="32" s="1"/>
  <c r="L31" i="32"/>
  <c r="M31" i="32" s="1"/>
  <c r="L32" i="32"/>
  <c r="M32" i="32" s="1"/>
  <c r="L33" i="32"/>
  <c r="M33" i="32" s="1"/>
  <c r="L34" i="32"/>
  <c r="M34" i="32" s="1"/>
  <c r="L35" i="32"/>
  <c r="M35" i="32" s="1"/>
  <c r="L36" i="32"/>
  <c r="M36" i="32" s="1"/>
  <c r="L37" i="32"/>
  <c r="M37" i="32" s="1"/>
  <c r="L38" i="32"/>
  <c r="M38" i="32" s="1"/>
  <c r="L39" i="32"/>
  <c r="M39" i="32" s="1"/>
  <c r="L40" i="32"/>
  <c r="M40" i="32" s="1"/>
  <c r="L41" i="32"/>
  <c r="M41" i="32" s="1"/>
  <c r="L42" i="32"/>
  <c r="M42" i="32" s="1"/>
  <c r="L43" i="32"/>
  <c r="M43" i="32" s="1"/>
  <c r="L44" i="32"/>
  <c r="M44" i="32" s="1"/>
  <c r="L45" i="32"/>
  <c r="M45" i="32" s="1"/>
  <c r="L46" i="32"/>
  <c r="M46" i="32" s="1"/>
  <c r="L47" i="32"/>
  <c r="M47" i="32" s="1"/>
  <c r="L48" i="32"/>
  <c r="M48" i="32" s="1"/>
  <c r="L49" i="32"/>
  <c r="M49" i="32" s="1"/>
  <c r="L50" i="32"/>
  <c r="M50" i="32" s="1"/>
  <c r="L51" i="32"/>
  <c r="M51" i="32" s="1"/>
  <c r="L52" i="32"/>
  <c r="M52" i="32" s="1"/>
  <c r="L53" i="32"/>
  <c r="M53" i="32" s="1"/>
  <c r="L54" i="32"/>
  <c r="M54" i="32" s="1"/>
  <c r="L55" i="32"/>
  <c r="M55" i="32" s="1"/>
  <c r="L56" i="32"/>
  <c r="M56" i="32" s="1"/>
  <c r="L57" i="32"/>
  <c r="M57" i="32" s="1"/>
  <c r="L58" i="32"/>
  <c r="M58" i="32" s="1"/>
  <c r="L59" i="32"/>
  <c r="M59" i="32" s="1"/>
  <c r="L60" i="32"/>
  <c r="M60" i="32" s="1"/>
  <c r="L61" i="32"/>
  <c r="M61" i="32" s="1"/>
  <c r="L62" i="32"/>
  <c r="M62" i="32" s="1"/>
  <c r="L63" i="32"/>
  <c r="M63" i="32" s="1"/>
  <c r="L64" i="32"/>
  <c r="M64" i="32" s="1"/>
  <c r="L65" i="32"/>
  <c r="M65" i="32" s="1"/>
  <c r="L66" i="32"/>
  <c r="M66" i="32" s="1"/>
  <c r="L67" i="32"/>
  <c r="M67" i="32" s="1"/>
  <c r="L68" i="32"/>
  <c r="M68" i="32" s="1"/>
  <c r="L69" i="32"/>
  <c r="M69" i="32" s="1"/>
  <c r="L70" i="32"/>
  <c r="M70" i="32" s="1"/>
  <c r="L71" i="32"/>
  <c r="M71" i="32" s="1"/>
  <c r="L72" i="32"/>
  <c r="M72" i="32" s="1"/>
  <c r="L73" i="32"/>
  <c r="M73" i="32" s="1"/>
  <c r="L74" i="32"/>
  <c r="M74" i="32" s="1"/>
  <c r="L75" i="32"/>
  <c r="M75" i="32" s="1"/>
  <c r="L76" i="32"/>
  <c r="M76" i="32" s="1"/>
  <c r="L77" i="32"/>
  <c r="M77" i="32" s="1"/>
  <c r="L78" i="32"/>
  <c r="M78" i="32" s="1"/>
  <c r="L79" i="32"/>
  <c r="M79" i="32" s="1"/>
  <c r="L80" i="32"/>
  <c r="M80" i="32" s="1"/>
  <c r="L81" i="32"/>
  <c r="M81" i="32" s="1"/>
  <c r="L82" i="32"/>
  <c r="M82" i="32" s="1"/>
  <c r="L83" i="32"/>
  <c r="M83" i="32" s="1"/>
  <c r="L84" i="32"/>
  <c r="M84" i="32" s="1"/>
  <c r="L85" i="32"/>
  <c r="M85" i="32" s="1"/>
  <c r="L86" i="32"/>
  <c r="M86" i="32" s="1"/>
  <c r="L87" i="32"/>
  <c r="M87" i="32" s="1"/>
  <c r="L88" i="32"/>
  <c r="M88" i="32" s="1"/>
  <c r="L89" i="32"/>
  <c r="M89" i="32" s="1"/>
  <c r="L90" i="32"/>
  <c r="M90" i="32" s="1"/>
  <c r="L91" i="32"/>
  <c r="M91" i="32" s="1"/>
  <c r="L92" i="32"/>
  <c r="M92" i="32" s="1"/>
  <c r="L93" i="32"/>
  <c r="M93" i="32" s="1"/>
  <c r="L94" i="32"/>
  <c r="M94" i="32" s="1"/>
  <c r="L95" i="32"/>
  <c r="M95" i="32" s="1"/>
  <c r="L96" i="32"/>
  <c r="M96" i="32" s="1"/>
  <c r="L97" i="32"/>
  <c r="M97" i="32" s="1"/>
  <c r="L98" i="32"/>
  <c r="M98" i="32" s="1"/>
  <c r="L99" i="32"/>
  <c r="M99" i="32" s="1"/>
  <c r="L100" i="32"/>
  <c r="M100" i="32" s="1"/>
  <c r="L101" i="32"/>
  <c r="M101" i="32" s="1"/>
  <c r="L102" i="32"/>
  <c r="M102" i="32" s="1"/>
  <c r="L103" i="32"/>
  <c r="M103" i="32" s="1"/>
  <c r="L104" i="32"/>
  <c r="M104" i="32" s="1"/>
  <c r="N5" i="32"/>
  <c r="O5" i="32" s="1"/>
  <c r="N6" i="32"/>
  <c r="O6" i="32" s="1"/>
  <c r="N7" i="32"/>
  <c r="O7" i="32" s="1"/>
  <c r="N8" i="32"/>
  <c r="O8" i="32" s="1"/>
  <c r="N9" i="32"/>
  <c r="O9" i="32" s="1"/>
  <c r="N10" i="32"/>
  <c r="O10" i="32" s="1"/>
  <c r="N11" i="32"/>
  <c r="O11" i="32" s="1"/>
  <c r="N12" i="32"/>
  <c r="O12" i="32" s="1"/>
  <c r="N13" i="32"/>
  <c r="O13" i="32" s="1"/>
  <c r="N14" i="32"/>
  <c r="O14" i="32" s="1"/>
  <c r="N15" i="32"/>
  <c r="O15" i="32" s="1"/>
  <c r="N16" i="32"/>
  <c r="O16" i="32" s="1"/>
  <c r="N17" i="32"/>
  <c r="O17" i="32" s="1"/>
  <c r="N18" i="32"/>
  <c r="O18" i="32" s="1"/>
  <c r="N19" i="32"/>
  <c r="O19" i="32" s="1"/>
  <c r="N20" i="32"/>
  <c r="O20" i="32" s="1"/>
  <c r="N21" i="32"/>
  <c r="O21" i="32" s="1"/>
  <c r="N22" i="32"/>
  <c r="O22" i="32" s="1"/>
  <c r="N23" i="32"/>
  <c r="O23" i="32" s="1"/>
  <c r="N24" i="32"/>
  <c r="O24" i="32" s="1"/>
  <c r="N25" i="32"/>
  <c r="O25" i="32" s="1"/>
  <c r="N26" i="32"/>
  <c r="O26" i="32" s="1"/>
  <c r="N27" i="32"/>
  <c r="O27" i="32" s="1"/>
  <c r="N28" i="32"/>
  <c r="O28" i="32" s="1"/>
  <c r="N29" i="32"/>
  <c r="O29" i="32" s="1"/>
  <c r="N30" i="32"/>
  <c r="O30" i="32" s="1"/>
  <c r="N31" i="32"/>
  <c r="O31" i="32" s="1"/>
  <c r="N32" i="32"/>
  <c r="O32" i="32" s="1"/>
  <c r="N33" i="32"/>
  <c r="O33" i="32" s="1"/>
  <c r="N34" i="32"/>
  <c r="O34" i="32" s="1"/>
  <c r="N35" i="32"/>
  <c r="O35" i="32" s="1"/>
  <c r="N36" i="32"/>
  <c r="O36" i="32" s="1"/>
  <c r="N37" i="32"/>
  <c r="O37" i="32" s="1"/>
  <c r="N38" i="32"/>
  <c r="O38" i="32" s="1"/>
  <c r="N39" i="32"/>
  <c r="O39" i="32" s="1"/>
  <c r="N40" i="32"/>
  <c r="O40" i="32" s="1"/>
  <c r="N41" i="32"/>
  <c r="O41" i="32" s="1"/>
  <c r="N42" i="32"/>
  <c r="O42" i="32" s="1"/>
  <c r="N43" i="32"/>
  <c r="O43" i="32" s="1"/>
  <c r="N44" i="32"/>
  <c r="O44" i="32" s="1"/>
  <c r="N45" i="32"/>
  <c r="O45" i="32" s="1"/>
  <c r="N46" i="32"/>
  <c r="O46" i="32" s="1"/>
  <c r="N47" i="32"/>
  <c r="O47" i="32" s="1"/>
  <c r="N48" i="32"/>
  <c r="O48" i="32" s="1"/>
  <c r="N49" i="32"/>
  <c r="O49" i="32" s="1"/>
  <c r="N50" i="32"/>
  <c r="O50" i="32" s="1"/>
  <c r="N51" i="32"/>
  <c r="O51" i="32" s="1"/>
  <c r="N52" i="32"/>
  <c r="O52" i="32" s="1"/>
  <c r="N53" i="32"/>
  <c r="O53" i="32" s="1"/>
  <c r="N54" i="32"/>
  <c r="O54" i="32" s="1"/>
  <c r="N55" i="32"/>
  <c r="O55" i="32" s="1"/>
  <c r="N56" i="32"/>
  <c r="O56" i="32" s="1"/>
  <c r="N57" i="32"/>
  <c r="O57" i="32" s="1"/>
  <c r="N58" i="32"/>
  <c r="O58" i="32" s="1"/>
  <c r="N59" i="32"/>
  <c r="O59" i="32" s="1"/>
  <c r="N60" i="32"/>
  <c r="O60" i="32" s="1"/>
  <c r="N61" i="32"/>
  <c r="O61" i="32" s="1"/>
  <c r="N62" i="32"/>
  <c r="O62" i="32" s="1"/>
  <c r="N63" i="32"/>
  <c r="O63" i="32" s="1"/>
  <c r="N64" i="32"/>
  <c r="O64" i="32" s="1"/>
  <c r="N65" i="32"/>
  <c r="O65" i="32" s="1"/>
  <c r="N66" i="32"/>
  <c r="O66" i="32" s="1"/>
  <c r="N67" i="32"/>
  <c r="O67" i="32" s="1"/>
  <c r="N68" i="32"/>
  <c r="O68" i="32" s="1"/>
  <c r="N69" i="32"/>
  <c r="O69" i="32" s="1"/>
  <c r="N70" i="32"/>
  <c r="O70" i="32" s="1"/>
  <c r="N71" i="32"/>
  <c r="O71" i="32" s="1"/>
  <c r="N72" i="32"/>
  <c r="O72" i="32" s="1"/>
  <c r="N73" i="32"/>
  <c r="O73" i="32" s="1"/>
  <c r="N74" i="32"/>
  <c r="O74" i="32" s="1"/>
  <c r="N75" i="32"/>
  <c r="O75" i="32" s="1"/>
  <c r="N76" i="32"/>
  <c r="O76" i="32" s="1"/>
  <c r="N77" i="32"/>
  <c r="O77" i="32" s="1"/>
  <c r="N78" i="32"/>
  <c r="O78" i="32" s="1"/>
  <c r="N79" i="32"/>
  <c r="O79" i="32" s="1"/>
  <c r="N80" i="32"/>
  <c r="O80" i="32" s="1"/>
  <c r="N81" i="32"/>
  <c r="O81" i="32" s="1"/>
  <c r="N82" i="32"/>
  <c r="O82" i="32" s="1"/>
  <c r="N83" i="32"/>
  <c r="O83" i="32" s="1"/>
  <c r="N84" i="32"/>
  <c r="O84" i="32" s="1"/>
  <c r="N85" i="32"/>
  <c r="O85" i="32" s="1"/>
  <c r="N86" i="32"/>
  <c r="O86" i="32" s="1"/>
  <c r="N87" i="32"/>
  <c r="O87" i="32" s="1"/>
  <c r="N88" i="32"/>
  <c r="O88" i="32" s="1"/>
  <c r="N89" i="32"/>
  <c r="O89" i="32" s="1"/>
  <c r="N90" i="32"/>
  <c r="O90" i="32" s="1"/>
  <c r="N91" i="32"/>
  <c r="O91" i="32" s="1"/>
  <c r="N92" i="32"/>
  <c r="O92" i="32" s="1"/>
  <c r="N93" i="32"/>
  <c r="O93" i="32" s="1"/>
  <c r="N94" i="32"/>
  <c r="O94" i="32" s="1"/>
  <c r="N95" i="32"/>
  <c r="O95" i="32" s="1"/>
  <c r="N96" i="32"/>
  <c r="O96" i="32" s="1"/>
  <c r="N97" i="32"/>
  <c r="O97" i="32" s="1"/>
  <c r="N98" i="32"/>
  <c r="O98" i="32" s="1"/>
  <c r="N99" i="32"/>
  <c r="O99" i="32" s="1"/>
  <c r="N100" i="32"/>
  <c r="O100" i="32" s="1"/>
  <c r="N101" i="32"/>
  <c r="O101" i="32" s="1"/>
  <c r="N102" i="32"/>
  <c r="O102" i="32" s="1"/>
  <c r="N103" i="32"/>
  <c r="O103" i="32" s="1"/>
  <c r="N104" i="32"/>
  <c r="O104" i="32" s="1"/>
  <c r="K105" i="32"/>
  <c r="I11" i="42" s="1"/>
  <c r="J105" i="32"/>
  <c r="I10" i="42" s="1"/>
  <c r="I105" i="32"/>
  <c r="I9" i="42" s="1"/>
  <c r="H105" i="32"/>
  <c r="I8" i="42" s="1"/>
  <c r="G105" i="32"/>
  <c r="I7" i="42" s="1"/>
  <c r="F105" i="32"/>
  <c r="I6" i="42" s="1"/>
  <c r="E105" i="32"/>
  <c r="I5" i="42" s="1"/>
  <c r="D105" i="32"/>
  <c r="I4" i="42" s="1"/>
  <c r="C105" i="32"/>
  <c r="I3" i="42" s="1"/>
  <c r="B105" i="32"/>
  <c r="I2" i="42" s="1"/>
  <c r="R6" i="31"/>
  <c r="S6" i="31"/>
  <c r="T6" i="31"/>
  <c r="U6" i="31"/>
  <c r="V6" i="31"/>
  <c r="W6" i="31"/>
  <c r="X6" i="31"/>
  <c r="Y6" i="31"/>
  <c r="Z6" i="31"/>
  <c r="AA6" i="31"/>
  <c r="R7" i="31"/>
  <c r="S7" i="31"/>
  <c r="T7" i="31"/>
  <c r="U7" i="31"/>
  <c r="V7" i="31"/>
  <c r="W7" i="31"/>
  <c r="X7" i="31"/>
  <c r="Y7" i="31"/>
  <c r="Z7" i="31"/>
  <c r="AA7" i="31"/>
  <c r="R8" i="31"/>
  <c r="S8" i="31"/>
  <c r="T8" i="31"/>
  <c r="U8" i="31"/>
  <c r="V8" i="31"/>
  <c r="W8" i="31"/>
  <c r="X8" i="31"/>
  <c r="Y8" i="31"/>
  <c r="Z8" i="31"/>
  <c r="AA8" i="31"/>
  <c r="R9" i="31"/>
  <c r="S9" i="31"/>
  <c r="T9" i="31"/>
  <c r="U9" i="31"/>
  <c r="V9" i="31"/>
  <c r="W9" i="31"/>
  <c r="X9" i="31"/>
  <c r="Y9" i="31"/>
  <c r="Z9" i="31"/>
  <c r="AA9" i="31"/>
  <c r="R10" i="31"/>
  <c r="S10" i="31"/>
  <c r="T10" i="31"/>
  <c r="U10" i="31"/>
  <c r="V10" i="31"/>
  <c r="W10" i="31"/>
  <c r="X10" i="31"/>
  <c r="Y10" i="31"/>
  <c r="Z10" i="31"/>
  <c r="AA10" i="31"/>
  <c r="R11" i="31"/>
  <c r="S11" i="31"/>
  <c r="T11" i="31"/>
  <c r="U11" i="31"/>
  <c r="V11" i="31"/>
  <c r="W11" i="31"/>
  <c r="X11" i="31"/>
  <c r="Y11" i="31"/>
  <c r="Z11" i="31"/>
  <c r="AA11" i="31"/>
  <c r="R12" i="31"/>
  <c r="S12" i="31"/>
  <c r="T12" i="31"/>
  <c r="U12" i="31"/>
  <c r="V12" i="31"/>
  <c r="W12" i="31"/>
  <c r="X12" i="31"/>
  <c r="Y12" i="31"/>
  <c r="Z12" i="31"/>
  <c r="AA12" i="31"/>
  <c r="R13" i="31"/>
  <c r="S13" i="31"/>
  <c r="T13" i="31"/>
  <c r="U13" i="31"/>
  <c r="V13" i="31"/>
  <c r="W13" i="31"/>
  <c r="X13" i="31"/>
  <c r="Y13" i="31"/>
  <c r="Z13" i="31"/>
  <c r="AA13" i="31"/>
  <c r="R14" i="31"/>
  <c r="S14" i="31"/>
  <c r="T14" i="31"/>
  <c r="U14" i="31"/>
  <c r="V14" i="31"/>
  <c r="W14" i="31"/>
  <c r="X14" i="31"/>
  <c r="Y14" i="31"/>
  <c r="Z14" i="31"/>
  <c r="AA14" i="31"/>
  <c r="R15" i="31"/>
  <c r="S15" i="31"/>
  <c r="T15" i="31"/>
  <c r="U15" i="31"/>
  <c r="V15" i="31"/>
  <c r="W15" i="31"/>
  <c r="X15" i="31"/>
  <c r="Y15" i="31"/>
  <c r="Z15" i="31"/>
  <c r="AA15" i="31"/>
  <c r="R16" i="31"/>
  <c r="S16" i="31"/>
  <c r="T16" i="31"/>
  <c r="U16" i="31"/>
  <c r="V16" i="31"/>
  <c r="W16" i="31"/>
  <c r="X16" i="31"/>
  <c r="Y16" i="31"/>
  <c r="Z16" i="31"/>
  <c r="AA16" i="31"/>
  <c r="R17" i="31"/>
  <c r="S17" i="31"/>
  <c r="T17" i="31"/>
  <c r="U17" i="31"/>
  <c r="V17" i="31"/>
  <c r="W17" i="31"/>
  <c r="X17" i="31"/>
  <c r="Y17" i="31"/>
  <c r="Z17" i="31"/>
  <c r="AA17" i="31"/>
  <c r="R18" i="31"/>
  <c r="S18" i="31"/>
  <c r="T18" i="31"/>
  <c r="U18" i="31"/>
  <c r="V18" i="31"/>
  <c r="W18" i="31"/>
  <c r="X18" i="31"/>
  <c r="Y18" i="31"/>
  <c r="Z18" i="31"/>
  <c r="AA18" i="31"/>
  <c r="R19" i="31"/>
  <c r="S19" i="31"/>
  <c r="T19" i="31"/>
  <c r="U19" i="31"/>
  <c r="V19" i="31"/>
  <c r="W19" i="31"/>
  <c r="X19" i="31"/>
  <c r="Y19" i="31"/>
  <c r="Z19" i="31"/>
  <c r="AA19" i="31"/>
  <c r="R20" i="31"/>
  <c r="S20" i="31"/>
  <c r="T20" i="31"/>
  <c r="U20" i="31"/>
  <c r="V20" i="31"/>
  <c r="W20" i="31"/>
  <c r="X20" i="31"/>
  <c r="Y20" i="31"/>
  <c r="Z20" i="31"/>
  <c r="AA20" i="31"/>
  <c r="R21" i="31"/>
  <c r="S21" i="31"/>
  <c r="T21" i="31"/>
  <c r="U21" i="31"/>
  <c r="V21" i="31"/>
  <c r="W21" i="31"/>
  <c r="X21" i="31"/>
  <c r="Y21" i="31"/>
  <c r="Z21" i="31"/>
  <c r="AA21" i="31"/>
  <c r="R22" i="31"/>
  <c r="S22" i="31"/>
  <c r="T22" i="31"/>
  <c r="U22" i="31"/>
  <c r="V22" i="31"/>
  <c r="W22" i="31"/>
  <c r="X22" i="31"/>
  <c r="Y22" i="31"/>
  <c r="Z22" i="31"/>
  <c r="AA22" i="31"/>
  <c r="R23" i="31"/>
  <c r="S23" i="31"/>
  <c r="T23" i="31"/>
  <c r="U23" i="31"/>
  <c r="V23" i="31"/>
  <c r="W23" i="31"/>
  <c r="X23" i="31"/>
  <c r="Y23" i="31"/>
  <c r="Z23" i="31"/>
  <c r="AA23" i="31"/>
  <c r="R24" i="31"/>
  <c r="S24" i="31"/>
  <c r="T24" i="31"/>
  <c r="U24" i="31"/>
  <c r="V24" i="31"/>
  <c r="W24" i="31"/>
  <c r="X24" i="31"/>
  <c r="Y24" i="31"/>
  <c r="Z24" i="31"/>
  <c r="AA24" i="31"/>
  <c r="R25" i="31"/>
  <c r="S25" i="31"/>
  <c r="T25" i="31"/>
  <c r="U25" i="31"/>
  <c r="V25" i="31"/>
  <c r="W25" i="31"/>
  <c r="X25" i="31"/>
  <c r="Y25" i="31"/>
  <c r="Z25" i="31"/>
  <c r="AA25" i="31"/>
  <c r="R26" i="31"/>
  <c r="S26" i="31"/>
  <c r="T26" i="31"/>
  <c r="U26" i="31"/>
  <c r="V26" i="31"/>
  <c r="W26" i="31"/>
  <c r="X26" i="31"/>
  <c r="Y26" i="31"/>
  <c r="Z26" i="31"/>
  <c r="AA26" i="31"/>
  <c r="R27" i="31"/>
  <c r="S27" i="31"/>
  <c r="T27" i="31"/>
  <c r="U27" i="31"/>
  <c r="V27" i="31"/>
  <c r="W27" i="31"/>
  <c r="X27" i="31"/>
  <c r="Y27" i="31"/>
  <c r="Z27" i="31"/>
  <c r="AA27" i="31"/>
  <c r="R28" i="31"/>
  <c r="S28" i="31"/>
  <c r="T28" i="31"/>
  <c r="U28" i="31"/>
  <c r="V28" i="31"/>
  <c r="W28" i="31"/>
  <c r="X28" i="31"/>
  <c r="Y28" i="31"/>
  <c r="Z28" i="31"/>
  <c r="AA28" i="31"/>
  <c r="R29" i="31"/>
  <c r="S29" i="31"/>
  <c r="T29" i="31"/>
  <c r="U29" i="31"/>
  <c r="V29" i="31"/>
  <c r="W29" i="31"/>
  <c r="X29" i="31"/>
  <c r="Y29" i="31"/>
  <c r="Z29" i="31"/>
  <c r="AA29" i="31"/>
  <c r="R30" i="31"/>
  <c r="S30" i="31"/>
  <c r="T30" i="31"/>
  <c r="U30" i="31"/>
  <c r="V30" i="31"/>
  <c r="W30" i="31"/>
  <c r="X30" i="31"/>
  <c r="Y30" i="31"/>
  <c r="Z30" i="31"/>
  <c r="AA30" i="31"/>
  <c r="R31" i="31"/>
  <c r="S31" i="31"/>
  <c r="T31" i="31"/>
  <c r="U31" i="31"/>
  <c r="V31" i="31"/>
  <c r="W31" i="31"/>
  <c r="X31" i="31"/>
  <c r="Y31" i="31"/>
  <c r="Z31" i="31"/>
  <c r="AA31" i="31"/>
  <c r="R32" i="31"/>
  <c r="S32" i="31"/>
  <c r="T32" i="31"/>
  <c r="U32" i="31"/>
  <c r="V32" i="31"/>
  <c r="W32" i="31"/>
  <c r="X32" i="31"/>
  <c r="Y32" i="31"/>
  <c r="Z32" i="31"/>
  <c r="AA32" i="31"/>
  <c r="R33" i="31"/>
  <c r="S33" i="31"/>
  <c r="T33" i="31"/>
  <c r="U33" i="31"/>
  <c r="V33" i="31"/>
  <c r="W33" i="31"/>
  <c r="X33" i="31"/>
  <c r="Y33" i="31"/>
  <c r="Z33" i="31"/>
  <c r="AA33" i="31"/>
  <c r="R34" i="31"/>
  <c r="S34" i="31"/>
  <c r="T34" i="31"/>
  <c r="U34" i="31"/>
  <c r="V34" i="31"/>
  <c r="W34" i="31"/>
  <c r="X34" i="31"/>
  <c r="Y34" i="31"/>
  <c r="Z34" i="31"/>
  <c r="AA34" i="31"/>
  <c r="R35" i="31"/>
  <c r="S35" i="31"/>
  <c r="T35" i="31"/>
  <c r="U35" i="31"/>
  <c r="V35" i="31"/>
  <c r="W35" i="31"/>
  <c r="X35" i="31"/>
  <c r="Y35" i="31"/>
  <c r="Z35" i="31"/>
  <c r="AA35" i="31"/>
  <c r="R36" i="31"/>
  <c r="S36" i="31"/>
  <c r="T36" i="31"/>
  <c r="U36" i="31"/>
  <c r="V36" i="31"/>
  <c r="W36" i="31"/>
  <c r="X36" i="31"/>
  <c r="Y36" i="31"/>
  <c r="Z36" i="31"/>
  <c r="AA36" i="31"/>
  <c r="R37" i="31"/>
  <c r="S37" i="31"/>
  <c r="T37" i="31"/>
  <c r="U37" i="31"/>
  <c r="V37" i="31"/>
  <c r="W37" i="31"/>
  <c r="X37" i="31"/>
  <c r="Y37" i="31"/>
  <c r="Z37" i="31"/>
  <c r="AA37" i="31"/>
  <c r="R38" i="31"/>
  <c r="S38" i="31"/>
  <c r="T38" i="31"/>
  <c r="U38" i="31"/>
  <c r="V38" i="31"/>
  <c r="W38" i="31"/>
  <c r="X38" i="31"/>
  <c r="Y38" i="31"/>
  <c r="Z38" i="31"/>
  <c r="AA38" i="31"/>
  <c r="R39" i="31"/>
  <c r="S39" i="31"/>
  <c r="T39" i="31"/>
  <c r="U39" i="31"/>
  <c r="V39" i="31"/>
  <c r="W39" i="31"/>
  <c r="X39" i="31"/>
  <c r="Y39" i="31"/>
  <c r="Z39" i="31"/>
  <c r="AA39" i="31"/>
  <c r="R40" i="31"/>
  <c r="S40" i="31"/>
  <c r="T40" i="31"/>
  <c r="U40" i="31"/>
  <c r="V40" i="31"/>
  <c r="W40" i="31"/>
  <c r="X40" i="31"/>
  <c r="Y40" i="31"/>
  <c r="Z40" i="31"/>
  <c r="AA40" i="31"/>
  <c r="R41" i="31"/>
  <c r="S41" i="31"/>
  <c r="T41" i="31"/>
  <c r="U41" i="31"/>
  <c r="V41" i="31"/>
  <c r="W41" i="31"/>
  <c r="X41" i="31"/>
  <c r="Y41" i="31"/>
  <c r="Z41" i="31"/>
  <c r="AA41" i="31"/>
  <c r="R42" i="31"/>
  <c r="S42" i="31"/>
  <c r="T42" i="31"/>
  <c r="U42" i="31"/>
  <c r="V42" i="31"/>
  <c r="W42" i="31"/>
  <c r="X42" i="31"/>
  <c r="Y42" i="31"/>
  <c r="Z42" i="31"/>
  <c r="AA42" i="31"/>
  <c r="R43" i="31"/>
  <c r="S43" i="31"/>
  <c r="T43" i="31"/>
  <c r="U43" i="31"/>
  <c r="V43" i="31"/>
  <c r="W43" i="31"/>
  <c r="X43" i="31"/>
  <c r="Y43" i="31"/>
  <c r="Z43" i="31"/>
  <c r="AA43" i="31"/>
  <c r="R44" i="31"/>
  <c r="S44" i="31"/>
  <c r="T44" i="31"/>
  <c r="U44" i="31"/>
  <c r="V44" i="31"/>
  <c r="W44" i="31"/>
  <c r="X44" i="31"/>
  <c r="Y44" i="31"/>
  <c r="Z44" i="31"/>
  <c r="AA44" i="31"/>
  <c r="R45" i="31"/>
  <c r="S45" i="31"/>
  <c r="T45" i="31"/>
  <c r="U45" i="31"/>
  <c r="V45" i="31"/>
  <c r="W45" i="31"/>
  <c r="X45" i="31"/>
  <c r="Y45" i="31"/>
  <c r="Z45" i="31"/>
  <c r="AA45" i="31"/>
  <c r="R46" i="31"/>
  <c r="S46" i="31"/>
  <c r="T46" i="31"/>
  <c r="U46" i="31"/>
  <c r="V46" i="31"/>
  <c r="W46" i="31"/>
  <c r="X46" i="31"/>
  <c r="Y46" i="31"/>
  <c r="Z46" i="31"/>
  <c r="AA46" i="31"/>
  <c r="R47" i="31"/>
  <c r="S47" i="31"/>
  <c r="T47" i="31"/>
  <c r="U47" i="31"/>
  <c r="V47" i="31"/>
  <c r="W47" i="31"/>
  <c r="X47" i="31"/>
  <c r="Y47" i="31"/>
  <c r="Z47" i="31"/>
  <c r="AA47" i="31"/>
  <c r="R48" i="31"/>
  <c r="S48" i="31"/>
  <c r="T48" i="31"/>
  <c r="U48" i="31"/>
  <c r="V48" i="31"/>
  <c r="W48" i="31"/>
  <c r="X48" i="31"/>
  <c r="Y48" i="31"/>
  <c r="Z48" i="31"/>
  <c r="AA48" i="31"/>
  <c r="R49" i="31"/>
  <c r="S49" i="31"/>
  <c r="T49" i="31"/>
  <c r="U49" i="31"/>
  <c r="V49" i="31"/>
  <c r="W49" i="31"/>
  <c r="X49" i="31"/>
  <c r="Y49" i="31"/>
  <c r="Z49" i="31"/>
  <c r="AA49" i="31"/>
  <c r="R50" i="31"/>
  <c r="S50" i="31"/>
  <c r="T50" i="31"/>
  <c r="U50" i="31"/>
  <c r="V50" i="31"/>
  <c r="W50" i="31"/>
  <c r="X50" i="31"/>
  <c r="Y50" i="31"/>
  <c r="Z50" i="31"/>
  <c r="AA50" i="31"/>
  <c r="R51" i="31"/>
  <c r="S51" i="31"/>
  <c r="T51" i="31"/>
  <c r="U51" i="31"/>
  <c r="V51" i="31"/>
  <c r="W51" i="31"/>
  <c r="X51" i="31"/>
  <c r="Y51" i="31"/>
  <c r="Z51" i="31"/>
  <c r="AA51" i="31"/>
  <c r="R52" i="31"/>
  <c r="S52" i="31"/>
  <c r="T52" i="31"/>
  <c r="U52" i="31"/>
  <c r="V52" i="31"/>
  <c r="W52" i="31"/>
  <c r="X52" i="31"/>
  <c r="Y52" i="31"/>
  <c r="Z52" i="31"/>
  <c r="AA52" i="31"/>
  <c r="R53" i="31"/>
  <c r="S53" i="31"/>
  <c r="T53" i="31"/>
  <c r="U53" i="31"/>
  <c r="V53" i="31"/>
  <c r="W53" i="31"/>
  <c r="X53" i="31"/>
  <c r="Y53" i="31"/>
  <c r="Z53" i="31"/>
  <c r="AA53" i="31"/>
  <c r="R54" i="31"/>
  <c r="S54" i="31"/>
  <c r="T54" i="31"/>
  <c r="U54" i="31"/>
  <c r="V54" i="31"/>
  <c r="W54" i="31"/>
  <c r="X54" i="31"/>
  <c r="Y54" i="31"/>
  <c r="Z54" i="31"/>
  <c r="AA54" i="31"/>
  <c r="R55" i="31"/>
  <c r="S55" i="31"/>
  <c r="T55" i="31"/>
  <c r="U55" i="31"/>
  <c r="V55" i="31"/>
  <c r="W55" i="31"/>
  <c r="X55" i="31"/>
  <c r="Y55" i="31"/>
  <c r="Z55" i="31"/>
  <c r="AA55" i="31"/>
  <c r="R56" i="31"/>
  <c r="S56" i="31"/>
  <c r="T56" i="31"/>
  <c r="U56" i="31"/>
  <c r="V56" i="31"/>
  <c r="W56" i="31"/>
  <c r="X56" i="31"/>
  <c r="Y56" i="31"/>
  <c r="Z56" i="31"/>
  <c r="AA56" i="31"/>
  <c r="R57" i="31"/>
  <c r="S57" i="31"/>
  <c r="T57" i="31"/>
  <c r="U57" i="31"/>
  <c r="V57" i="31"/>
  <c r="W57" i="31"/>
  <c r="X57" i="31"/>
  <c r="Y57" i="31"/>
  <c r="Z57" i="31"/>
  <c r="AA57" i="31"/>
  <c r="R58" i="31"/>
  <c r="S58" i="31"/>
  <c r="T58" i="31"/>
  <c r="U58" i="31"/>
  <c r="V58" i="31"/>
  <c r="W58" i="31"/>
  <c r="X58" i="31"/>
  <c r="Y58" i="31"/>
  <c r="Z58" i="31"/>
  <c r="AA58" i="31"/>
  <c r="R59" i="31"/>
  <c r="S59" i="31"/>
  <c r="T59" i="31"/>
  <c r="U59" i="31"/>
  <c r="V59" i="31"/>
  <c r="W59" i="31"/>
  <c r="X59" i="31"/>
  <c r="Y59" i="31"/>
  <c r="Z59" i="31"/>
  <c r="AA59" i="31"/>
  <c r="R60" i="31"/>
  <c r="S60" i="31"/>
  <c r="T60" i="31"/>
  <c r="U60" i="31"/>
  <c r="V60" i="31"/>
  <c r="W60" i="31"/>
  <c r="X60" i="31"/>
  <c r="Y60" i="31"/>
  <c r="Z60" i="31"/>
  <c r="AA60" i="31"/>
  <c r="R61" i="31"/>
  <c r="S61" i="31"/>
  <c r="T61" i="31"/>
  <c r="U61" i="31"/>
  <c r="V61" i="31"/>
  <c r="W61" i="31"/>
  <c r="X61" i="31"/>
  <c r="Y61" i="31"/>
  <c r="Z61" i="31"/>
  <c r="AA61" i="31"/>
  <c r="R62" i="31"/>
  <c r="S62" i="31"/>
  <c r="T62" i="31"/>
  <c r="U62" i="31"/>
  <c r="V62" i="31"/>
  <c r="W62" i="31"/>
  <c r="X62" i="31"/>
  <c r="Y62" i="31"/>
  <c r="Z62" i="31"/>
  <c r="AA62" i="31"/>
  <c r="R63" i="31"/>
  <c r="S63" i="31"/>
  <c r="T63" i="31"/>
  <c r="U63" i="31"/>
  <c r="V63" i="31"/>
  <c r="W63" i="31"/>
  <c r="X63" i="31"/>
  <c r="Y63" i="31"/>
  <c r="Z63" i="31"/>
  <c r="AA63" i="31"/>
  <c r="R64" i="31"/>
  <c r="S64" i="31"/>
  <c r="T64" i="31"/>
  <c r="U64" i="31"/>
  <c r="V64" i="31"/>
  <c r="W64" i="31"/>
  <c r="X64" i="31"/>
  <c r="Y64" i="31"/>
  <c r="Z64" i="31"/>
  <c r="AA64" i="31"/>
  <c r="R65" i="31"/>
  <c r="S65" i="31"/>
  <c r="T65" i="31"/>
  <c r="U65" i="31"/>
  <c r="V65" i="31"/>
  <c r="W65" i="31"/>
  <c r="X65" i="31"/>
  <c r="Y65" i="31"/>
  <c r="Z65" i="31"/>
  <c r="AA65" i="31"/>
  <c r="R66" i="31"/>
  <c r="S66" i="31"/>
  <c r="T66" i="31"/>
  <c r="U66" i="31"/>
  <c r="V66" i="31"/>
  <c r="W66" i="31"/>
  <c r="X66" i="31"/>
  <c r="Y66" i="31"/>
  <c r="Z66" i="31"/>
  <c r="AA66" i="31"/>
  <c r="R67" i="31"/>
  <c r="S67" i="31"/>
  <c r="T67" i="31"/>
  <c r="U67" i="31"/>
  <c r="V67" i="31"/>
  <c r="W67" i="31"/>
  <c r="X67" i="31"/>
  <c r="Y67" i="31"/>
  <c r="Z67" i="31"/>
  <c r="AA67" i="31"/>
  <c r="R68" i="31"/>
  <c r="S68" i="31"/>
  <c r="T68" i="31"/>
  <c r="U68" i="31"/>
  <c r="V68" i="31"/>
  <c r="W68" i="31"/>
  <c r="X68" i="31"/>
  <c r="Y68" i="31"/>
  <c r="Z68" i="31"/>
  <c r="AA68" i="31"/>
  <c r="R69" i="31"/>
  <c r="S69" i="31"/>
  <c r="T69" i="31"/>
  <c r="U69" i="31"/>
  <c r="V69" i="31"/>
  <c r="W69" i="31"/>
  <c r="X69" i="31"/>
  <c r="Y69" i="31"/>
  <c r="Z69" i="31"/>
  <c r="AA69" i="31"/>
  <c r="R70" i="31"/>
  <c r="S70" i="31"/>
  <c r="T70" i="31"/>
  <c r="U70" i="31"/>
  <c r="V70" i="31"/>
  <c r="W70" i="31"/>
  <c r="X70" i="31"/>
  <c r="Y70" i="31"/>
  <c r="Z70" i="31"/>
  <c r="AA70" i="31"/>
  <c r="R71" i="31"/>
  <c r="S71" i="31"/>
  <c r="T71" i="31"/>
  <c r="U71" i="31"/>
  <c r="V71" i="31"/>
  <c r="W71" i="31"/>
  <c r="X71" i="31"/>
  <c r="Y71" i="31"/>
  <c r="Z71" i="31"/>
  <c r="AA71" i="31"/>
  <c r="R72" i="31"/>
  <c r="S72" i="31"/>
  <c r="T72" i="31"/>
  <c r="U72" i="31"/>
  <c r="V72" i="31"/>
  <c r="W72" i="31"/>
  <c r="X72" i="31"/>
  <c r="Y72" i="31"/>
  <c r="Z72" i="31"/>
  <c r="AA72" i="31"/>
  <c r="R73" i="31"/>
  <c r="S73" i="31"/>
  <c r="T73" i="31"/>
  <c r="U73" i="31"/>
  <c r="V73" i="31"/>
  <c r="W73" i="31"/>
  <c r="X73" i="31"/>
  <c r="Y73" i="31"/>
  <c r="Z73" i="31"/>
  <c r="AA73" i="31"/>
  <c r="R74" i="31"/>
  <c r="S74" i="31"/>
  <c r="T74" i="31"/>
  <c r="U74" i="31"/>
  <c r="V74" i="31"/>
  <c r="W74" i="31"/>
  <c r="X74" i="31"/>
  <c r="Y74" i="31"/>
  <c r="Z74" i="31"/>
  <c r="AA74" i="31"/>
  <c r="R75" i="31"/>
  <c r="S75" i="31"/>
  <c r="T75" i="31"/>
  <c r="U75" i="31"/>
  <c r="V75" i="31"/>
  <c r="W75" i="31"/>
  <c r="X75" i="31"/>
  <c r="Y75" i="31"/>
  <c r="Z75" i="31"/>
  <c r="AA75" i="31"/>
  <c r="R76" i="31"/>
  <c r="S76" i="31"/>
  <c r="T76" i="31"/>
  <c r="U76" i="31"/>
  <c r="V76" i="31"/>
  <c r="W76" i="31"/>
  <c r="X76" i="31"/>
  <c r="Y76" i="31"/>
  <c r="Z76" i="31"/>
  <c r="AA76" i="31"/>
  <c r="R77" i="31"/>
  <c r="S77" i="31"/>
  <c r="T77" i="31"/>
  <c r="U77" i="31"/>
  <c r="V77" i="31"/>
  <c r="W77" i="31"/>
  <c r="X77" i="31"/>
  <c r="Y77" i="31"/>
  <c r="Z77" i="31"/>
  <c r="AA77" i="31"/>
  <c r="R78" i="31"/>
  <c r="S78" i="31"/>
  <c r="T78" i="31"/>
  <c r="U78" i="31"/>
  <c r="V78" i="31"/>
  <c r="W78" i="31"/>
  <c r="X78" i="31"/>
  <c r="Y78" i="31"/>
  <c r="Z78" i="31"/>
  <c r="AA78" i="31"/>
  <c r="R79" i="31"/>
  <c r="S79" i="31"/>
  <c r="T79" i="31"/>
  <c r="U79" i="31"/>
  <c r="V79" i="31"/>
  <c r="W79" i="31"/>
  <c r="X79" i="31"/>
  <c r="Y79" i="31"/>
  <c r="Z79" i="31"/>
  <c r="AA79" i="31"/>
  <c r="R80" i="31"/>
  <c r="S80" i="31"/>
  <c r="T80" i="31"/>
  <c r="U80" i="31"/>
  <c r="V80" i="31"/>
  <c r="W80" i="31"/>
  <c r="X80" i="31"/>
  <c r="Y80" i="31"/>
  <c r="Z80" i="31"/>
  <c r="AA80" i="31"/>
  <c r="R81" i="31"/>
  <c r="S81" i="31"/>
  <c r="T81" i="31"/>
  <c r="U81" i="31"/>
  <c r="V81" i="31"/>
  <c r="W81" i="31"/>
  <c r="X81" i="31"/>
  <c r="Y81" i="31"/>
  <c r="Z81" i="31"/>
  <c r="AA81" i="31"/>
  <c r="R82" i="31"/>
  <c r="S82" i="31"/>
  <c r="T82" i="31"/>
  <c r="U82" i="31"/>
  <c r="V82" i="31"/>
  <c r="W82" i="31"/>
  <c r="X82" i="31"/>
  <c r="Y82" i="31"/>
  <c r="Z82" i="31"/>
  <c r="AA82" i="31"/>
  <c r="R83" i="31"/>
  <c r="S83" i="31"/>
  <c r="T83" i="31"/>
  <c r="U83" i="31"/>
  <c r="V83" i="31"/>
  <c r="W83" i="31"/>
  <c r="X83" i="31"/>
  <c r="Y83" i="31"/>
  <c r="Z83" i="31"/>
  <c r="AA83" i="31"/>
  <c r="R84" i="31"/>
  <c r="S84" i="31"/>
  <c r="T84" i="31"/>
  <c r="U84" i="31"/>
  <c r="V84" i="31"/>
  <c r="W84" i="31"/>
  <c r="X84" i="31"/>
  <c r="Y84" i="31"/>
  <c r="Z84" i="31"/>
  <c r="AA84" i="31"/>
  <c r="R85" i="31"/>
  <c r="S85" i="31"/>
  <c r="T85" i="31"/>
  <c r="U85" i="31"/>
  <c r="V85" i="31"/>
  <c r="W85" i="31"/>
  <c r="X85" i="31"/>
  <c r="Y85" i="31"/>
  <c r="Z85" i="31"/>
  <c r="AA85" i="31"/>
  <c r="R86" i="31"/>
  <c r="S86" i="31"/>
  <c r="T86" i="31"/>
  <c r="U86" i="31"/>
  <c r="V86" i="31"/>
  <c r="W86" i="31"/>
  <c r="X86" i="31"/>
  <c r="Y86" i="31"/>
  <c r="Z86" i="31"/>
  <c r="AA86" i="31"/>
  <c r="R87" i="31"/>
  <c r="S87" i="31"/>
  <c r="T87" i="31"/>
  <c r="U87" i="31"/>
  <c r="V87" i="31"/>
  <c r="W87" i="31"/>
  <c r="X87" i="31"/>
  <c r="Y87" i="31"/>
  <c r="Z87" i="31"/>
  <c r="AA87" i="31"/>
  <c r="R88" i="31"/>
  <c r="S88" i="31"/>
  <c r="T88" i="31"/>
  <c r="U88" i="31"/>
  <c r="V88" i="31"/>
  <c r="W88" i="31"/>
  <c r="X88" i="31"/>
  <c r="Y88" i="31"/>
  <c r="Z88" i="31"/>
  <c r="AA88" i="31"/>
  <c r="R89" i="31"/>
  <c r="S89" i="31"/>
  <c r="T89" i="31"/>
  <c r="U89" i="31"/>
  <c r="V89" i="31"/>
  <c r="W89" i="31"/>
  <c r="X89" i="31"/>
  <c r="Y89" i="31"/>
  <c r="Z89" i="31"/>
  <c r="AA89" i="31"/>
  <c r="R90" i="31"/>
  <c r="S90" i="31"/>
  <c r="T90" i="31"/>
  <c r="U90" i="31"/>
  <c r="V90" i="31"/>
  <c r="W90" i="31"/>
  <c r="X90" i="31"/>
  <c r="Y90" i="31"/>
  <c r="Z90" i="31"/>
  <c r="AA90" i="31"/>
  <c r="R91" i="31"/>
  <c r="S91" i="31"/>
  <c r="T91" i="31"/>
  <c r="U91" i="31"/>
  <c r="V91" i="31"/>
  <c r="W91" i="31"/>
  <c r="X91" i="31"/>
  <c r="Y91" i="31"/>
  <c r="Z91" i="31"/>
  <c r="AA91" i="31"/>
  <c r="R92" i="31"/>
  <c r="S92" i="31"/>
  <c r="T92" i="31"/>
  <c r="U92" i="31"/>
  <c r="V92" i="31"/>
  <c r="W92" i="31"/>
  <c r="X92" i="31"/>
  <c r="Y92" i="31"/>
  <c r="Z92" i="31"/>
  <c r="AA92" i="31"/>
  <c r="R93" i="31"/>
  <c r="S93" i="31"/>
  <c r="T93" i="31"/>
  <c r="U93" i="31"/>
  <c r="V93" i="31"/>
  <c r="W93" i="31"/>
  <c r="X93" i="31"/>
  <c r="Y93" i="31"/>
  <c r="Z93" i="31"/>
  <c r="AA93" i="31"/>
  <c r="R94" i="31"/>
  <c r="S94" i="31"/>
  <c r="T94" i="31"/>
  <c r="U94" i="31"/>
  <c r="V94" i="31"/>
  <c r="W94" i="31"/>
  <c r="X94" i="31"/>
  <c r="Y94" i="31"/>
  <c r="Z94" i="31"/>
  <c r="AA94" i="31"/>
  <c r="R95" i="31"/>
  <c r="S95" i="31"/>
  <c r="T95" i="31"/>
  <c r="U95" i="31"/>
  <c r="V95" i="31"/>
  <c r="W95" i="31"/>
  <c r="X95" i="31"/>
  <c r="Y95" i="31"/>
  <c r="Z95" i="31"/>
  <c r="AA95" i="31"/>
  <c r="R96" i="31"/>
  <c r="S96" i="31"/>
  <c r="T96" i="31"/>
  <c r="U96" i="31"/>
  <c r="V96" i="31"/>
  <c r="W96" i="31"/>
  <c r="X96" i="31"/>
  <c r="Y96" i="31"/>
  <c r="Z96" i="31"/>
  <c r="AA96" i="31"/>
  <c r="R97" i="31"/>
  <c r="S97" i="31"/>
  <c r="T97" i="31"/>
  <c r="U97" i="31"/>
  <c r="V97" i="31"/>
  <c r="W97" i="31"/>
  <c r="X97" i="31"/>
  <c r="Y97" i="31"/>
  <c r="Z97" i="31"/>
  <c r="AA97" i="31"/>
  <c r="R98" i="31"/>
  <c r="S98" i="31"/>
  <c r="T98" i="31"/>
  <c r="U98" i="31"/>
  <c r="V98" i="31"/>
  <c r="W98" i="31"/>
  <c r="X98" i="31"/>
  <c r="Y98" i="31"/>
  <c r="Z98" i="31"/>
  <c r="AA98" i="31"/>
  <c r="R99" i="31"/>
  <c r="S99" i="31"/>
  <c r="T99" i="31"/>
  <c r="U99" i="31"/>
  <c r="V99" i="31"/>
  <c r="W99" i="31"/>
  <c r="X99" i="31"/>
  <c r="Y99" i="31"/>
  <c r="Z99" i="31"/>
  <c r="AA99" i="31"/>
  <c r="R100" i="31"/>
  <c r="S100" i="31"/>
  <c r="T100" i="31"/>
  <c r="U100" i="31"/>
  <c r="V100" i="31"/>
  <c r="W100" i="31"/>
  <c r="X100" i="31"/>
  <c r="Y100" i="31"/>
  <c r="Z100" i="31"/>
  <c r="AA100" i="31"/>
  <c r="R101" i="31"/>
  <c r="S101" i="31"/>
  <c r="T101" i="31"/>
  <c r="U101" i="31"/>
  <c r="V101" i="31"/>
  <c r="W101" i="31"/>
  <c r="X101" i="31"/>
  <c r="Y101" i="31"/>
  <c r="Z101" i="31"/>
  <c r="AA101" i="31"/>
  <c r="R102" i="31"/>
  <c r="S102" i="31"/>
  <c r="T102" i="31"/>
  <c r="U102" i="31"/>
  <c r="V102" i="31"/>
  <c r="W102" i="31"/>
  <c r="X102" i="31"/>
  <c r="Y102" i="31"/>
  <c r="Z102" i="31"/>
  <c r="AA102" i="31"/>
  <c r="R103" i="31"/>
  <c r="S103" i="31"/>
  <c r="T103" i="31"/>
  <c r="U103" i="31"/>
  <c r="V103" i="31"/>
  <c r="W103" i="31"/>
  <c r="X103" i="31"/>
  <c r="Y103" i="31"/>
  <c r="Z103" i="31"/>
  <c r="AA103" i="31"/>
  <c r="R104" i="31"/>
  <c r="S104" i="31"/>
  <c r="T104" i="31"/>
  <c r="U104" i="31"/>
  <c r="V104" i="31"/>
  <c r="W104" i="31"/>
  <c r="X104" i="31"/>
  <c r="Y104" i="31"/>
  <c r="Z104" i="31"/>
  <c r="AA104" i="31"/>
  <c r="R105" i="31"/>
  <c r="S105" i="31"/>
  <c r="T105" i="31"/>
  <c r="U105" i="31"/>
  <c r="V105" i="31"/>
  <c r="W105" i="31"/>
  <c r="X105" i="31"/>
  <c r="Y105" i="31"/>
  <c r="Z105" i="31"/>
  <c r="AA105" i="31"/>
  <c r="L5" i="31"/>
  <c r="M5" i="31" s="1"/>
  <c r="L6" i="31"/>
  <c r="M6" i="31" s="1"/>
  <c r="L7" i="31"/>
  <c r="M7" i="31" s="1"/>
  <c r="L8" i="31"/>
  <c r="M8" i="31" s="1"/>
  <c r="L9" i="31"/>
  <c r="M9" i="31" s="1"/>
  <c r="L10" i="31"/>
  <c r="M10" i="31" s="1"/>
  <c r="L11" i="31"/>
  <c r="M11" i="31" s="1"/>
  <c r="L12" i="31"/>
  <c r="M12" i="31" s="1"/>
  <c r="L13" i="31"/>
  <c r="M13" i="31" s="1"/>
  <c r="L14" i="31"/>
  <c r="M14" i="31" s="1"/>
  <c r="L15" i="31"/>
  <c r="M15" i="31" s="1"/>
  <c r="L16" i="31"/>
  <c r="M16" i="31" s="1"/>
  <c r="L17" i="31"/>
  <c r="M17" i="31" s="1"/>
  <c r="L18" i="31"/>
  <c r="M18" i="31" s="1"/>
  <c r="L19" i="31"/>
  <c r="M19" i="31" s="1"/>
  <c r="L20" i="31"/>
  <c r="M20" i="31" s="1"/>
  <c r="L21" i="31"/>
  <c r="M21" i="31" s="1"/>
  <c r="L22" i="31"/>
  <c r="M22" i="31" s="1"/>
  <c r="L23" i="31"/>
  <c r="M23" i="31" s="1"/>
  <c r="L24" i="31"/>
  <c r="M24" i="31" s="1"/>
  <c r="L25" i="31"/>
  <c r="M25" i="31" s="1"/>
  <c r="L26" i="31"/>
  <c r="M26" i="31" s="1"/>
  <c r="L27" i="31"/>
  <c r="M27" i="31" s="1"/>
  <c r="L28" i="31"/>
  <c r="M28" i="31" s="1"/>
  <c r="L29" i="31"/>
  <c r="M29" i="31" s="1"/>
  <c r="L30" i="31"/>
  <c r="M30" i="31" s="1"/>
  <c r="L31" i="31"/>
  <c r="M31" i="31" s="1"/>
  <c r="L32" i="31"/>
  <c r="M32" i="31" s="1"/>
  <c r="L33" i="31"/>
  <c r="M33" i="31" s="1"/>
  <c r="L34" i="31"/>
  <c r="M34" i="31" s="1"/>
  <c r="L35" i="31"/>
  <c r="M35" i="31" s="1"/>
  <c r="L36" i="31"/>
  <c r="M36" i="31" s="1"/>
  <c r="L37" i="31"/>
  <c r="M37" i="31" s="1"/>
  <c r="L38" i="31"/>
  <c r="M38" i="31" s="1"/>
  <c r="L39" i="31"/>
  <c r="M39" i="31" s="1"/>
  <c r="L40" i="31"/>
  <c r="M40" i="31" s="1"/>
  <c r="L41" i="31"/>
  <c r="M41" i="31" s="1"/>
  <c r="L42" i="31"/>
  <c r="M42" i="31" s="1"/>
  <c r="L43" i="31"/>
  <c r="M43" i="31" s="1"/>
  <c r="L44" i="31"/>
  <c r="M44" i="31" s="1"/>
  <c r="L45" i="31"/>
  <c r="M45" i="31" s="1"/>
  <c r="L46" i="31"/>
  <c r="M46" i="31" s="1"/>
  <c r="L47" i="31"/>
  <c r="M47" i="31" s="1"/>
  <c r="L48" i="31"/>
  <c r="M48" i="31" s="1"/>
  <c r="L49" i="31"/>
  <c r="M49" i="31" s="1"/>
  <c r="L50" i="31"/>
  <c r="M50" i="31" s="1"/>
  <c r="L51" i="31"/>
  <c r="M51" i="31" s="1"/>
  <c r="L52" i="31"/>
  <c r="M52" i="31" s="1"/>
  <c r="L53" i="31"/>
  <c r="M53" i="31" s="1"/>
  <c r="L54" i="31"/>
  <c r="M54" i="31" s="1"/>
  <c r="L55" i="31"/>
  <c r="M55" i="31" s="1"/>
  <c r="L56" i="31"/>
  <c r="M56" i="31" s="1"/>
  <c r="L57" i="31"/>
  <c r="M57" i="31" s="1"/>
  <c r="L58" i="31"/>
  <c r="M58" i="31" s="1"/>
  <c r="L59" i="31"/>
  <c r="M59" i="31" s="1"/>
  <c r="L60" i="31"/>
  <c r="M60" i="31" s="1"/>
  <c r="L61" i="31"/>
  <c r="M61" i="31" s="1"/>
  <c r="L62" i="31"/>
  <c r="M62" i="31" s="1"/>
  <c r="L63" i="31"/>
  <c r="M63" i="31" s="1"/>
  <c r="L64" i="31"/>
  <c r="M64" i="31" s="1"/>
  <c r="L65" i="31"/>
  <c r="M65" i="31" s="1"/>
  <c r="L66" i="31"/>
  <c r="M66" i="31" s="1"/>
  <c r="L67" i="31"/>
  <c r="M67" i="31" s="1"/>
  <c r="L68" i="31"/>
  <c r="M68" i="31" s="1"/>
  <c r="L69" i="31"/>
  <c r="M69" i="31" s="1"/>
  <c r="L70" i="31"/>
  <c r="M70" i="31" s="1"/>
  <c r="L71" i="31"/>
  <c r="M71" i="31" s="1"/>
  <c r="L72" i="31"/>
  <c r="M72" i="31" s="1"/>
  <c r="L73" i="31"/>
  <c r="M73" i="31" s="1"/>
  <c r="L74" i="31"/>
  <c r="M74" i="31" s="1"/>
  <c r="L75" i="31"/>
  <c r="M75" i="31" s="1"/>
  <c r="L76" i="31"/>
  <c r="M76" i="31" s="1"/>
  <c r="L77" i="31"/>
  <c r="M77" i="31" s="1"/>
  <c r="L78" i="31"/>
  <c r="M78" i="31" s="1"/>
  <c r="L79" i="31"/>
  <c r="M79" i="31" s="1"/>
  <c r="L80" i="31"/>
  <c r="M80" i="31" s="1"/>
  <c r="L81" i="31"/>
  <c r="M81" i="31" s="1"/>
  <c r="L82" i="31"/>
  <c r="M82" i="31" s="1"/>
  <c r="L83" i="31"/>
  <c r="M83" i="31" s="1"/>
  <c r="L84" i="31"/>
  <c r="M84" i="31" s="1"/>
  <c r="L85" i="31"/>
  <c r="M85" i="31" s="1"/>
  <c r="L86" i="31"/>
  <c r="M86" i="31" s="1"/>
  <c r="L87" i="31"/>
  <c r="M87" i="31" s="1"/>
  <c r="L88" i="31"/>
  <c r="M88" i="31" s="1"/>
  <c r="L89" i="31"/>
  <c r="M89" i="31" s="1"/>
  <c r="L90" i="31"/>
  <c r="M90" i="31" s="1"/>
  <c r="L91" i="31"/>
  <c r="M91" i="31" s="1"/>
  <c r="L92" i="31"/>
  <c r="M92" i="31" s="1"/>
  <c r="L93" i="31"/>
  <c r="M93" i="31" s="1"/>
  <c r="L94" i="31"/>
  <c r="M94" i="31" s="1"/>
  <c r="L95" i="31"/>
  <c r="M95" i="31" s="1"/>
  <c r="L96" i="31"/>
  <c r="M96" i="31" s="1"/>
  <c r="L97" i="31"/>
  <c r="M97" i="31" s="1"/>
  <c r="L98" i="31"/>
  <c r="M98" i="31" s="1"/>
  <c r="L99" i="31"/>
  <c r="M99" i="31" s="1"/>
  <c r="L100" i="31"/>
  <c r="M100" i="31" s="1"/>
  <c r="L101" i="31"/>
  <c r="M101" i="31" s="1"/>
  <c r="L102" i="31"/>
  <c r="M102" i="31" s="1"/>
  <c r="L103" i="31"/>
  <c r="M103" i="31" s="1"/>
  <c r="L104" i="31"/>
  <c r="M104" i="31" s="1"/>
  <c r="N5" i="31"/>
  <c r="O5" i="31" s="1"/>
  <c r="N6" i="31"/>
  <c r="O6" i="31" s="1"/>
  <c r="N7" i="31"/>
  <c r="O7" i="31" s="1"/>
  <c r="N8" i="31"/>
  <c r="O8" i="31" s="1"/>
  <c r="N9" i="31"/>
  <c r="O9" i="31" s="1"/>
  <c r="N10" i="31"/>
  <c r="O10" i="31" s="1"/>
  <c r="N11" i="31"/>
  <c r="O11" i="31" s="1"/>
  <c r="N12" i="31"/>
  <c r="O12" i="31" s="1"/>
  <c r="N13" i="31"/>
  <c r="O13" i="31" s="1"/>
  <c r="N14" i="31"/>
  <c r="O14" i="31" s="1"/>
  <c r="N15" i="31"/>
  <c r="O15" i="31" s="1"/>
  <c r="N16" i="31"/>
  <c r="O16" i="31" s="1"/>
  <c r="N17" i="31"/>
  <c r="O17" i="31" s="1"/>
  <c r="N18" i="31"/>
  <c r="O18" i="31" s="1"/>
  <c r="N19" i="31"/>
  <c r="O19" i="31" s="1"/>
  <c r="N20" i="31"/>
  <c r="O20" i="31" s="1"/>
  <c r="N21" i="31"/>
  <c r="O21" i="31" s="1"/>
  <c r="N22" i="31"/>
  <c r="O22" i="31" s="1"/>
  <c r="N23" i="31"/>
  <c r="O23" i="31" s="1"/>
  <c r="N24" i="31"/>
  <c r="O24" i="31" s="1"/>
  <c r="N25" i="31"/>
  <c r="O25" i="31" s="1"/>
  <c r="N26" i="31"/>
  <c r="O26" i="31" s="1"/>
  <c r="N27" i="31"/>
  <c r="O27" i="31" s="1"/>
  <c r="N28" i="31"/>
  <c r="O28" i="31" s="1"/>
  <c r="N29" i="31"/>
  <c r="O29" i="31" s="1"/>
  <c r="N30" i="31"/>
  <c r="O30" i="31" s="1"/>
  <c r="N31" i="31"/>
  <c r="O31" i="31" s="1"/>
  <c r="N32" i="31"/>
  <c r="O32" i="31" s="1"/>
  <c r="N33" i="31"/>
  <c r="O33" i="31" s="1"/>
  <c r="N34" i="31"/>
  <c r="O34" i="31" s="1"/>
  <c r="N35" i="31"/>
  <c r="O35" i="31" s="1"/>
  <c r="N36" i="31"/>
  <c r="O36" i="31" s="1"/>
  <c r="N37" i="31"/>
  <c r="O37" i="31" s="1"/>
  <c r="N38" i="31"/>
  <c r="O38" i="31" s="1"/>
  <c r="N39" i="31"/>
  <c r="O39" i="31" s="1"/>
  <c r="N40" i="31"/>
  <c r="O40" i="31" s="1"/>
  <c r="N41" i="31"/>
  <c r="O41" i="31" s="1"/>
  <c r="N42" i="31"/>
  <c r="O42" i="31" s="1"/>
  <c r="N43" i="31"/>
  <c r="O43" i="31" s="1"/>
  <c r="N44" i="31"/>
  <c r="O44" i="31" s="1"/>
  <c r="N45" i="31"/>
  <c r="O45" i="31" s="1"/>
  <c r="N46" i="31"/>
  <c r="O46" i="31" s="1"/>
  <c r="N47" i="31"/>
  <c r="O47" i="31" s="1"/>
  <c r="N48" i="31"/>
  <c r="O48" i="31" s="1"/>
  <c r="N49" i="31"/>
  <c r="O49" i="31" s="1"/>
  <c r="N50" i="31"/>
  <c r="O50" i="31" s="1"/>
  <c r="N51" i="31"/>
  <c r="O51" i="31" s="1"/>
  <c r="N52" i="31"/>
  <c r="O52" i="31" s="1"/>
  <c r="N53" i="31"/>
  <c r="O53" i="31" s="1"/>
  <c r="N54" i="31"/>
  <c r="O54" i="31" s="1"/>
  <c r="N55" i="31"/>
  <c r="O55" i="31" s="1"/>
  <c r="N56" i="31"/>
  <c r="O56" i="31" s="1"/>
  <c r="N57" i="31"/>
  <c r="O57" i="31" s="1"/>
  <c r="N58" i="31"/>
  <c r="O58" i="31" s="1"/>
  <c r="N59" i="31"/>
  <c r="O59" i="31" s="1"/>
  <c r="N60" i="31"/>
  <c r="O60" i="31" s="1"/>
  <c r="N61" i="31"/>
  <c r="O61" i="31" s="1"/>
  <c r="N62" i="31"/>
  <c r="O62" i="31" s="1"/>
  <c r="N63" i="31"/>
  <c r="O63" i="31" s="1"/>
  <c r="N64" i="31"/>
  <c r="O64" i="31" s="1"/>
  <c r="N65" i="31"/>
  <c r="O65" i="31" s="1"/>
  <c r="N66" i="31"/>
  <c r="O66" i="31" s="1"/>
  <c r="N67" i="31"/>
  <c r="O67" i="31" s="1"/>
  <c r="N68" i="31"/>
  <c r="O68" i="31" s="1"/>
  <c r="N69" i="31"/>
  <c r="O69" i="31" s="1"/>
  <c r="N70" i="31"/>
  <c r="O70" i="31" s="1"/>
  <c r="N71" i="31"/>
  <c r="O71" i="31" s="1"/>
  <c r="N72" i="31"/>
  <c r="O72" i="31" s="1"/>
  <c r="N73" i="31"/>
  <c r="O73" i="31" s="1"/>
  <c r="N74" i="31"/>
  <c r="O74" i="31" s="1"/>
  <c r="N75" i="31"/>
  <c r="O75" i="31" s="1"/>
  <c r="N76" i="31"/>
  <c r="O76" i="31" s="1"/>
  <c r="N77" i="31"/>
  <c r="O77" i="31" s="1"/>
  <c r="N78" i="31"/>
  <c r="O78" i="31" s="1"/>
  <c r="N79" i="31"/>
  <c r="O79" i="31" s="1"/>
  <c r="N80" i="31"/>
  <c r="O80" i="31" s="1"/>
  <c r="N81" i="31"/>
  <c r="O81" i="31" s="1"/>
  <c r="N82" i="31"/>
  <c r="O82" i="31" s="1"/>
  <c r="N83" i="31"/>
  <c r="O83" i="31" s="1"/>
  <c r="N84" i="31"/>
  <c r="O84" i="31" s="1"/>
  <c r="N85" i="31"/>
  <c r="O85" i="31" s="1"/>
  <c r="N86" i="31"/>
  <c r="O86" i="31" s="1"/>
  <c r="N87" i="31"/>
  <c r="O87" i="31" s="1"/>
  <c r="N88" i="31"/>
  <c r="O88" i="31" s="1"/>
  <c r="N89" i="31"/>
  <c r="O89" i="31" s="1"/>
  <c r="N90" i="31"/>
  <c r="O90" i="31" s="1"/>
  <c r="N91" i="31"/>
  <c r="O91" i="31" s="1"/>
  <c r="N92" i="31"/>
  <c r="O92" i="31" s="1"/>
  <c r="N93" i="31"/>
  <c r="O93" i="31" s="1"/>
  <c r="N94" i="31"/>
  <c r="O94" i="31" s="1"/>
  <c r="N95" i="31"/>
  <c r="O95" i="31" s="1"/>
  <c r="N96" i="31"/>
  <c r="O96" i="31" s="1"/>
  <c r="N97" i="31"/>
  <c r="O97" i="31" s="1"/>
  <c r="N98" i="31"/>
  <c r="O98" i="31" s="1"/>
  <c r="N99" i="31"/>
  <c r="O99" i="31" s="1"/>
  <c r="N100" i="31"/>
  <c r="O100" i="31" s="1"/>
  <c r="N101" i="31"/>
  <c r="O101" i="31" s="1"/>
  <c r="N102" i="31"/>
  <c r="O102" i="31" s="1"/>
  <c r="N103" i="31"/>
  <c r="O103" i="31" s="1"/>
  <c r="N104" i="31"/>
  <c r="O104" i="31" s="1"/>
  <c r="K105" i="31"/>
  <c r="I31" i="42" s="1"/>
  <c r="J105" i="31"/>
  <c r="I30" i="42" s="1"/>
  <c r="I105" i="31"/>
  <c r="I29" i="42" s="1"/>
  <c r="H105" i="31"/>
  <c r="I28" i="42" s="1"/>
  <c r="G105" i="31"/>
  <c r="I27" i="42" s="1"/>
  <c r="F105" i="31"/>
  <c r="I26" i="42" s="1"/>
  <c r="E105" i="31"/>
  <c r="I25" i="42" s="1"/>
  <c r="D105" i="31"/>
  <c r="I24" i="42" s="1"/>
  <c r="C105" i="31"/>
  <c r="I23" i="42" s="1"/>
  <c r="B105" i="31"/>
  <c r="I22" i="42" s="1"/>
  <c r="R6" i="30"/>
  <c r="S6" i="30"/>
  <c r="T6" i="30"/>
  <c r="U6" i="30"/>
  <c r="V6" i="30"/>
  <c r="W6" i="30"/>
  <c r="X6" i="30"/>
  <c r="Y6" i="30"/>
  <c r="Z6" i="30"/>
  <c r="AA6" i="30"/>
  <c r="R7" i="30"/>
  <c r="S7" i="30"/>
  <c r="T7" i="30"/>
  <c r="U7" i="30"/>
  <c r="V7" i="30"/>
  <c r="W7" i="30"/>
  <c r="X7" i="30"/>
  <c r="Y7" i="30"/>
  <c r="Z7" i="30"/>
  <c r="AA7" i="30"/>
  <c r="R8" i="30"/>
  <c r="S8" i="30"/>
  <c r="T8" i="30"/>
  <c r="U8" i="30"/>
  <c r="V8" i="30"/>
  <c r="W8" i="30"/>
  <c r="X8" i="30"/>
  <c r="Y8" i="30"/>
  <c r="Z8" i="30"/>
  <c r="AA8" i="30"/>
  <c r="R9" i="30"/>
  <c r="S9" i="30"/>
  <c r="T9" i="30"/>
  <c r="U9" i="30"/>
  <c r="V9" i="30"/>
  <c r="W9" i="30"/>
  <c r="X9" i="30"/>
  <c r="Y9" i="30"/>
  <c r="Z9" i="30"/>
  <c r="AA9" i="30"/>
  <c r="R10" i="30"/>
  <c r="S10" i="30"/>
  <c r="T10" i="30"/>
  <c r="U10" i="30"/>
  <c r="V10" i="30"/>
  <c r="W10" i="30"/>
  <c r="X10" i="30"/>
  <c r="Y10" i="30"/>
  <c r="Z10" i="30"/>
  <c r="AA10" i="30"/>
  <c r="R11" i="30"/>
  <c r="S11" i="30"/>
  <c r="T11" i="30"/>
  <c r="U11" i="30"/>
  <c r="V11" i="30"/>
  <c r="W11" i="30"/>
  <c r="X11" i="30"/>
  <c r="Y11" i="30"/>
  <c r="Z11" i="30"/>
  <c r="AA11" i="30"/>
  <c r="R12" i="30"/>
  <c r="S12" i="30"/>
  <c r="T12" i="30"/>
  <c r="U12" i="30"/>
  <c r="V12" i="30"/>
  <c r="W12" i="30"/>
  <c r="X12" i="30"/>
  <c r="Y12" i="30"/>
  <c r="Z12" i="30"/>
  <c r="AA12" i="30"/>
  <c r="R13" i="30"/>
  <c r="S13" i="30"/>
  <c r="T13" i="30"/>
  <c r="U13" i="30"/>
  <c r="V13" i="30"/>
  <c r="W13" i="30"/>
  <c r="X13" i="30"/>
  <c r="Y13" i="30"/>
  <c r="Z13" i="30"/>
  <c r="AA13" i="30"/>
  <c r="R14" i="30"/>
  <c r="S14" i="30"/>
  <c r="T14" i="30"/>
  <c r="U14" i="30"/>
  <c r="V14" i="30"/>
  <c r="W14" i="30"/>
  <c r="X14" i="30"/>
  <c r="Y14" i="30"/>
  <c r="Z14" i="30"/>
  <c r="AA14" i="30"/>
  <c r="R15" i="30"/>
  <c r="S15" i="30"/>
  <c r="T15" i="30"/>
  <c r="U15" i="30"/>
  <c r="V15" i="30"/>
  <c r="W15" i="30"/>
  <c r="X15" i="30"/>
  <c r="Y15" i="30"/>
  <c r="Z15" i="30"/>
  <c r="AA15" i="30"/>
  <c r="R16" i="30"/>
  <c r="S16" i="30"/>
  <c r="T16" i="30"/>
  <c r="U16" i="30"/>
  <c r="V16" i="30"/>
  <c r="W16" i="30"/>
  <c r="X16" i="30"/>
  <c r="Y16" i="30"/>
  <c r="Z16" i="30"/>
  <c r="AA16" i="30"/>
  <c r="R17" i="30"/>
  <c r="S17" i="30"/>
  <c r="T17" i="30"/>
  <c r="U17" i="30"/>
  <c r="V17" i="30"/>
  <c r="W17" i="30"/>
  <c r="X17" i="30"/>
  <c r="Y17" i="30"/>
  <c r="Z17" i="30"/>
  <c r="AA17" i="30"/>
  <c r="R18" i="30"/>
  <c r="S18" i="30"/>
  <c r="T18" i="30"/>
  <c r="U18" i="30"/>
  <c r="V18" i="30"/>
  <c r="W18" i="30"/>
  <c r="X18" i="30"/>
  <c r="Y18" i="30"/>
  <c r="Z18" i="30"/>
  <c r="AA18" i="30"/>
  <c r="R19" i="30"/>
  <c r="S19" i="30"/>
  <c r="T19" i="30"/>
  <c r="U19" i="30"/>
  <c r="V19" i="30"/>
  <c r="W19" i="30"/>
  <c r="X19" i="30"/>
  <c r="Y19" i="30"/>
  <c r="Z19" i="30"/>
  <c r="AA19" i="30"/>
  <c r="R20" i="30"/>
  <c r="S20" i="30"/>
  <c r="T20" i="30"/>
  <c r="U20" i="30"/>
  <c r="V20" i="30"/>
  <c r="W20" i="30"/>
  <c r="X20" i="30"/>
  <c r="Y20" i="30"/>
  <c r="Z20" i="30"/>
  <c r="AA20" i="30"/>
  <c r="R21" i="30"/>
  <c r="S21" i="30"/>
  <c r="T21" i="30"/>
  <c r="U21" i="30"/>
  <c r="V21" i="30"/>
  <c r="W21" i="30"/>
  <c r="X21" i="30"/>
  <c r="Y21" i="30"/>
  <c r="Z21" i="30"/>
  <c r="AA21" i="30"/>
  <c r="R22" i="30"/>
  <c r="S22" i="30"/>
  <c r="T22" i="30"/>
  <c r="U22" i="30"/>
  <c r="V22" i="30"/>
  <c r="W22" i="30"/>
  <c r="X22" i="30"/>
  <c r="Y22" i="30"/>
  <c r="Z22" i="30"/>
  <c r="AA22" i="30"/>
  <c r="R23" i="30"/>
  <c r="S23" i="30"/>
  <c r="T23" i="30"/>
  <c r="U23" i="30"/>
  <c r="V23" i="30"/>
  <c r="W23" i="30"/>
  <c r="X23" i="30"/>
  <c r="Y23" i="30"/>
  <c r="Z23" i="30"/>
  <c r="AA23" i="30"/>
  <c r="R24" i="30"/>
  <c r="S24" i="30"/>
  <c r="T24" i="30"/>
  <c r="U24" i="30"/>
  <c r="V24" i="30"/>
  <c r="W24" i="30"/>
  <c r="X24" i="30"/>
  <c r="Y24" i="30"/>
  <c r="Z24" i="30"/>
  <c r="AA24" i="30"/>
  <c r="R25" i="30"/>
  <c r="S25" i="30"/>
  <c r="T25" i="30"/>
  <c r="U25" i="30"/>
  <c r="V25" i="30"/>
  <c r="W25" i="30"/>
  <c r="X25" i="30"/>
  <c r="Y25" i="30"/>
  <c r="Z25" i="30"/>
  <c r="AA25" i="30"/>
  <c r="R26" i="30"/>
  <c r="S26" i="30"/>
  <c r="T26" i="30"/>
  <c r="U26" i="30"/>
  <c r="V26" i="30"/>
  <c r="W26" i="30"/>
  <c r="X26" i="30"/>
  <c r="Y26" i="30"/>
  <c r="Z26" i="30"/>
  <c r="AA26" i="30"/>
  <c r="R27" i="30"/>
  <c r="S27" i="30"/>
  <c r="T27" i="30"/>
  <c r="U27" i="30"/>
  <c r="V27" i="30"/>
  <c r="W27" i="30"/>
  <c r="X27" i="30"/>
  <c r="Y27" i="30"/>
  <c r="Z27" i="30"/>
  <c r="AA27" i="30"/>
  <c r="R28" i="30"/>
  <c r="S28" i="30"/>
  <c r="T28" i="30"/>
  <c r="U28" i="30"/>
  <c r="V28" i="30"/>
  <c r="W28" i="30"/>
  <c r="X28" i="30"/>
  <c r="Y28" i="30"/>
  <c r="Z28" i="30"/>
  <c r="AA28" i="30"/>
  <c r="R29" i="30"/>
  <c r="S29" i="30"/>
  <c r="T29" i="30"/>
  <c r="U29" i="30"/>
  <c r="V29" i="30"/>
  <c r="W29" i="30"/>
  <c r="X29" i="30"/>
  <c r="Y29" i="30"/>
  <c r="Z29" i="30"/>
  <c r="AA29" i="30"/>
  <c r="R30" i="30"/>
  <c r="S30" i="30"/>
  <c r="T30" i="30"/>
  <c r="U30" i="30"/>
  <c r="V30" i="30"/>
  <c r="W30" i="30"/>
  <c r="X30" i="30"/>
  <c r="Y30" i="30"/>
  <c r="Z30" i="30"/>
  <c r="AA30" i="30"/>
  <c r="R31" i="30"/>
  <c r="S31" i="30"/>
  <c r="T31" i="30"/>
  <c r="U31" i="30"/>
  <c r="V31" i="30"/>
  <c r="W31" i="30"/>
  <c r="X31" i="30"/>
  <c r="Y31" i="30"/>
  <c r="Z31" i="30"/>
  <c r="AA31" i="30"/>
  <c r="R32" i="30"/>
  <c r="S32" i="30"/>
  <c r="T32" i="30"/>
  <c r="U32" i="30"/>
  <c r="V32" i="30"/>
  <c r="W32" i="30"/>
  <c r="X32" i="30"/>
  <c r="Y32" i="30"/>
  <c r="Z32" i="30"/>
  <c r="AA32" i="30"/>
  <c r="R33" i="30"/>
  <c r="S33" i="30"/>
  <c r="T33" i="30"/>
  <c r="U33" i="30"/>
  <c r="V33" i="30"/>
  <c r="W33" i="30"/>
  <c r="X33" i="30"/>
  <c r="Y33" i="30"/>
  <c r="Z33" i="30"/>
  <c r="AA33" i="30"/>
  <c r="R34" i="30"/>
  <c r="S34" i="30"/>
  <c r="T34" i="30"/>
  <c r="U34" i="30"/>
  <c r="V34" i="30"/>
  <c r="W34" i="30"/>
  <c r="X34" i="30"/>
  <c r="Y34" i="30"/>
  <c r="Z34" i="30"/>
  <c r="AA34" i="30"/>
  <c r="R35" i="30"/>
  <c r="S35" i="30"/>
  <c r="T35" i="30"/>
  <c r="U35" i="30"/>
  <c r="V35" i="30"/>
  <c r="W35" i="30"/>
  <c r="X35" i="30"/>
  <c r="Y35" i="30"/>
  <c r="Z35" i="30"/>
  <c r="AA35" i="30"/>
  <c r="R36" i="30"/>
  <c r="S36" i="30"/>
  <c r="T36" i="30"/>
  <c r="U36" i="30"/>
  <c r="V36" i="30"/>
  <c r="W36" i="30"/>
  <c r="X36" i="30"/>
  <c r="Y36" i="30"/>
  <c r="Z36" i="30"/>
  <c r="AA36" i="30"/>
  <c r="R37" i="30"/>
  <c r="S37" i="30"/>
  <c r="T37" i="30"/>
  <c r="U37" i="30"/>
  <c r="V37" i="30"/>
  <c r="W37" i="30"/>
  <c r="X37" i="30"/>
  <c r="Y37" i="30"/>
  <c r="Z37" i="30"/>
  <c r="AA37" i="30"/>
  <c r="R38" i="30"/>
  <c r="S38" i="30"/>
  <c r="T38" i="30"/>
  <c r="U38" i="30"/>
  <c r="V38" i="30"/>
  <c r="W38" i="30"/>
  <c r="X38" i="30"/>
  <c r="Y38" i="30"/>
  <c r="Z38" i="30"/>
  <c r="AA38" i="30"/>
  <c r="R39" i="30"/>
  <c r="S39" i="30"/>
  <c r="T39" i="30"/>
  <c r="U39" i="30"/>
  <c r="V39" i="30"/>
  <c r="W39" i="30"/>
  <c r="X39" i="30"/>
  <c r="Y39" i="30"/>
  <c r="Z39" i="30"/>
  <c r="AA39" i="30"/>
  <c r="R40" i="30"/>
  <c r="S40" i="30"/>
  <c r="T40" i="30"/>
  <c r="U40" i="30"/>
  <c r="V40" i="30"/>
  <c r="W40" i="30"/>
  <c r="X40" i="30"/>
  <c r="Y40" i="30"/>
  <c r="Z40" i="30"/>
  <c r="AA40" i="30"/>
  <c r="R41" i="30"/>
  <c r="S41" i="30"/>
  <c r="T41" i="30"/>
  <c r="U41" i="30"/>
  <c r="V41" i="30"/>
  <c r="W41" i="30"/>
  <c r="X41" i="30"/>
  <c r="Y41" i="30"/>
  <c r="Z41" i="30"/>
  <c r="AA41" i="30"/>
  <c r="R42" i="30"/>
  <c r="S42" i="30"/>
  <c r="T42" i="30"/>
  <c r="U42" i="30"/>
  <c r="V42" i="30"/>
  <c r="W42" i="30"/>
  <c r="X42" i="30"/>
  <c r="Y42" i="30"/>
  <c r="Z42" i="30"/>
  <c r="AA42" i="30"/>
  <c r="R43" i="30"/>
  <c r="S43" i="30"/>
  <c r="T43" i="30"/>
  <c r="U43" i="30"/>
  <c r="V43" i="30"/>
  <c r="W43" i="30"/>
  <c r="X43" i="30"/>
  <c r="Y43" i="30"/>
  <c r="Z43" i="30"/>
  <c r="AA43" i="30"/>
  <c r="R44" i="30"/>
  <c r="S44" i="30"/>
  <c r="T44" i="30"/>
  <c r="U44" i="30"/>
  <c r="V44" i="30"/>
  <c r="W44" i="30"/>
  <c r="X44" i="30"/>
  <c r="Y44" i="30"/>
  <c r="Z44" i="30"/>
  <c r="AA44" i="30"/>
  <c r="R45" i="30"/>
  <c r="S45" i="30"/>
  <c r="T45" i="30"/>
  <c r="U45" i="30"/>
  <c r="V45" i="30"/>
  <c r="W45" i="30"/>
  <c r="X45" i="30"/>
  <c r="Y45" i="30"/>
  <c r="Z45" i="30"/>
  <c r="AA45" i="30"/>
  <c r="R46" i="30"/>
  <c r="S46" i="30"/>
  <c r="T46" i="30"/>
  <c r="U46" i="30"/>
  <c r="V46" i="30"/>
  <c r="W46" i="30"/>
  <c r="X46" i="30"/>
  <c r="Y46" i="30"/>
  <c r="Z46" i="30"/>
  <c r="AA46" i="30"/>
  <c r="R47" i="30"/>
  <c r="S47" i="30"/>
  <c r="T47" i="30"/>
  <c r="U47" i="30"/>
  <c r="V47" i="30"/>
  <c r="W47" i="30"/>
  <c r="X47" i="30"/>
  <c r="Y47" i="30"/>
  <c r="Z47" i="30"/>
  <c r="AA47" i="30"/>
  <c r="R48" i="30"/>
  <c r="S48" i="30"/>
  <c r="T48" i="30"/>
  <c r="U48" i="30"/>
  <c r="V48" i="30"/>
  <c r="W48" i="30"/>
  <c r="X48" i="30"/>
  <c r="Y48" i="30"/>
  <c r="Z48" i="30"/>
  <c r="AA48" i="30"/>
  <c r="R49" i="30"/>
  <c r="S49" i="30"/>
  <c r="T49" i="30"/>
  <c r="U49" i="30"/>
  <c r="V49" i="30"/>
  <c r="W49" i="30"/>
  <c r="X49" i="30"/>
  <c r="Y49" i="30"/>
  <c r="Z49" i="30"/>
  <c r="AA49" i="30"/>
  <c r="R50" i="30"/>
  <c r="S50" i="30"/>
  <c r="T50" i="30"/>
  <c r="U50" i="30"/>
  <c r="V50" i="30"/>
  <c r="W50" i="30"/>
  <c r="X50" i="30"/>
  <c r="Y50" i="30"/>
  <c r="Z50" i="30"/>
  <c r="AA50" i="30"/>
  <c r="R51" i="30"/>
  <c r="S51" i="30"/>
  <c r="T51" i="30"/>
  <c r="U51" i="30"/>
  <c r="V51" i="30"/>
  <c r="W51" i="30"/>
  <c r="X51" i="30"/>
  <c r="Y51" i="30"/>
  <c r="Z51" i="30"/>
  <c r="AA51" i="30"/>
  <c r="R52" i="30"/>
  <c r="S52" i="30"/>
  <c r="T52" i="30"/>
  <c r="U52" i="30"/>
  <c r="V52" i="30"/>
  <c r="W52" i="30"/>
  <c r="X52" i="30"/>
  <c r="Y52" i="30"/>
  <c r="Z52" i="30"/>
  <c r="AA52" i="30"/>
  <c r="R53" i="30"/>
  <c r="S53" i="30"/>
  <c r="T53" i="30"/>
  <c r="U53" i="30"/>
  <c r="V53" i="30"/>
  <c r="W53" i="30"/>
  <c r="X53" i="30"/>
  <c r="Y53" i="30"/>
  <c r="Z53" i="30"/>
  <c r="AA53" i="30"/>
  <c r="R54" i="30"/>
  <c r="S54" i="30"/>
  <c r="T54" i="30"/>
  <c r="U54" i="30"/>
  <c r="V54" i="30"/>
  <c r="W54" i="30"/>
  <c r="X54" i="30"/>
  <c r="Y54" i="30"/>
  <c r="Z54" i="30"/>
  <c r="AA54" i="30"/>
  <c r="R55" i="30"/>
  <c r="S55" i="30"/>
  <c r="T55" i="30"/>
  <c r="U55" i="30"/>
  <c r="V55" i="30"/>
  <c r="W55" i="30"/>
  <c r="X55" i="30"/>
  <c r="Y55" i="30"/>
  <c r="Z55" i="30"/>
  <c r="AA55" i="30"/>
  <c r="R56" i="30"/>
  <c r="S56" i="30"/>
  <c r="T56" i="30"/>
  <c r="U56" i="30"/>
  <c r="V56" i="30"/>
  <c r="W56" i="30"/>
  <c r="X56" i="30"/>
  <c r="Y56" i="30"/>
  <c r="Z56" i="30"/>
  <c r="AA56" i="30"/>
  <c r="R57" i="30"/>
  <c r="S57" i="30"/>
  <c r="T57" i="30"/>
  <c r="U57" i="30"/>
  <c r="V57" i="30"/>
  <c r="W57" i="30"/>
  <c r="X57" i="30"/>
  <c r="Y57" i="30"/>
  <c r="Z57" i="30"/>
  <c r="AA57" i="30"/>
  <c r="R58" i="30"/>
  <c r="S58" i="30"/>
  <c r="T58" i="30"/>
  <c r="U58" i="30"/>
  <c r="V58" i="30"/>
  <c r="W58" i="30"/>
  <c r="X58" i="30"/>
  <c r="Y58" i="30"/>
  <c r="Z58" i="30"/>
  <c r="AA58" i="30"/>
  <c r="R59" i="30"/>
  <c r="S59" i="30"/>
  <c r="T59" i="30"/>
  <c r="U59" i="30"/>
  <c r="V59" i="30"/>
  <c r="W59" i="30"/>
  <c r="X59" i="30"/>
  <c r="Y59" i="30"/>
  <c r="Z59" i="30"/>
  <c r="AA59" i="30"/>
  <c r="R60" i="30"/>
  <c r="S60" i="30"/>
  <c r="T60" i="30"/>
  <c r="U60" i="30"/>
  <c r="V60" i="30"/>
  <c r="W60" i="30"/>
  <c r="X60" i="30"/>
  <c r="Y60" i="30"/>
  <c r="Z60" i="30"/>
  <c r="AA60" i="30"/>
  <c r="R61" i="30"/>
  <c r="S61" i="30"/>
  <c r="T61" i="30"/>
  <c r="U61" i="30"/>
  <c r="V61" i="30"/>
  <c r="W61" i="30"/>
  <c r="X61" i="30"/>
  <c r="Y61" i="30"/>
  <c r="Z61" i="30"/>
  <c r="AA61" i="30"/>
  <c r="R62" i="30"/>
  <c r="S62" i="30"/>
  <c r="T62" i="30"/>
  <c r="U62" i="30"/>
  <c r="V62" i="30"/>
  <c r="W62" i="30"/>
  <c r="X62" i="30"/>
  <c r="Y62" i="30"/>
  <c r="Z62" i="30"/>
  <c r="AA62" i="30"/>
  <c r="R63" i="30"/>
  <c r="S63" i="30"/>
  <c r="T63" i="30"/>
  <c r="U63" i="30"/>
  <c r="V63" i="30"/>
  <c r="W63" i="30"/>
  <c r="X63" i="30"/>
  <c r="Y63" i="30"/>
  <c r="Z63" i="30"/>
  <c r="AA63" i="30"/>
  <c r="R64" i="30"/>
  <c r="S64" i="30"/>
  <c r="T64" i="30"/>
  <c r="U64" i="30"/>
  <c r="V64" i="30"/>
  <c r="W64" i="30"/>
  <c r="X64" i="30"/>
  <c r="Y64" i="30"/>
  <c r="Z64" i="30"/>
  <c r="AA64" i="30"/>
  <c r="R65" i="30"/>
  <c r="S65" i="30"/>
  <c r="T65" i="30"/>
  <c r="U65" i="30"/>
  <c r="V65" i="30"/>
  <c r="W65" i="30"/>
  <c r="X65" i="30"/>
  <c r="Y65" i="30"/>
  <c r="Z65" i="30"/>
  <c r="AA65" i="30"/>
  <c r="R66" i="30"/>
  <c r="S66" i="30"/>
  <c r="T66" i="30"/>
  <c r="U66" i="30"/>
  <c r="V66" i="30"/>
  <c r="W66" i="30"/>
  <c r="X66" i="30"/>
  <c r="Y66" i="30"/>
  <c r="Z66" i="30"/>
  <c r="AA66" i="30"/>
  <c r="R67" i="30"/>
  <c r="S67" i="30"/>
  <c r="T67" i="30"/>
  <c r="U67" i="30"/>
  <c r="V67" i="30"/>
  <c r="W67" i="30"/>
  <c r="X67" i="30"/>
  <c r="Y67" i="30"/>
  <c r="Z67" i="30"/>
  <c r="AA67" i="30"/>
  <c r="R68" i="30"/>
  <c r="S68" i="30"/>
  <c r="T68" i="30"/>
  <c r="U68" i="30"/>
  <c r="V68" i="30"/>
  <c r="W68" i="30"/>
  <c r="X68" i="30"/>
  <c r="Y68" i="30"/>
  <c r="Z68" i="30"/>
  <c r="AA68" i="30"/>
  <c r="R69" i="30"/>
  <c r="S69" i="30"/>
  <c r="T69" i="30"/>
  <c r="U69" i="30"/>
  <c r="V69" i="30"/>
  <c r="W69" i="30"/>
  <c r="X69" i="30"/>
  <c r="Y69" i="30"/>
  <c r="Z69" i="30"/>
  <c r="AA69" i="30"/>
  <c r="R70" i="30"/>
  <c r="S70" i="30"/>
  <c r="T70" i="30"/>
  <c r="U70" i="30"/>
  <c r="V70" i="30"/>
  <c r="W70" i="30"/>
  <c r="X70" i="30"/>
  <c r="Y70" i="30"/>
  <c r="Z70" i="30"/>
  <c r="AA70" i="30"/>
  <c r="R71" i="30"/>
  <c r="S71" i="30"/>
  <c r="T71" i="30"/>
  <c r="U71" i="30"/>
  <c r="V71" i="30"/>
  <c r="W71" i="30"/>
  <c r="X71" i="30"/>
  <c r="Y71" i="30"/>
  <c r="Z71" i="30"/>
  <c r="AA71" i="30"/>
  <c r="R72" i="30"/>
  <c r="S72" i="30"/>
  <c r="T72" i="30"/>
  <c r="U72" i="30"/>
  <c r="V72" i="30"/>
  <c r="W72" i="30"/>
  <c r="X72" i="30"/>
  <c r="Y72" i="30"/>
  <c r="Z72" i="30"/>
  <c r="AA72" i="30"/>
  <c r="R73" i="30"/>
  <c r="S73" i="30"/>
  <c r="T73" i="30"/>
  <c r="U73" i="30"/>
  <c r="V73" i="30"/>
  <c r="W73" i="30"/>
  <c r="X73" i="30"/>
  <c r="Y73" i="30"/>
  <c r="Z73" i="30"/>
  <c r="AA73" i="30"/>
  <c r="R74" i="30"/>
  <c r="S74" i="30"/>
  <c r="T74" i="30"/>
  <c r="U74" i="30"/>
  <c r="V74" i="30"/>
  <c r="W74" i="30"/>
  <c r="X74" i="30"/>
  <c r="Y74" i="30"/>
  <c r="Z74" i="30"/>
  <c r="AA74" i="30"/>
  <c r="R75" i="30"/>
  <c r="S75" i="30"/>
  <c r="T75" i="30"/>
  <c r="U75" i="30"/>
  <c r="V75" i="30"/>
  <c r="W75" i="30"/>
  <c r="X75" i="30"/>
  <c r="Y75" i="30"/>
  <c r="Z75" i="30"/>
  <c r="AA75" i="30"/>
  <c r="R76" i="30"/>
  <c r="S76" i="30"/>
  <c r="T76" i="30"/>
  <c r="U76" i="30"/>
  <c r="V76" i="30"/>
  <c r="W76" i="30"/>
  <c r="X76" i="30"/>
  <c r="Y76" i="30"/>
  <c r="Z76" i="30"/>
  <c r="AA76" i="30"/>
  <c r="R77" i="30"/>
  <c r="S77" i="30"/>
  <c r="T77" i="30"/>
  <c r="U77" i="30"/>
  <c r="V77" i="30"/>
  <c r="W77" i="30"/>
  <c r="X77" i="30"/>
  <c r="Y77" i="30"/>
  <c r="Z77" i="30"/>
  <c r="AA77" i="30"/>
  <c r="R78" i="30"/>
  <c r="S78" i="30"/>
  <c r="T78" i="30"/>
  <c r="U78" i="30"/>
  <c r="V78" i="30"/>
  <c r="W78" i="30"/>
  <c r="X78" i="30"/>
  <c r="Y78" i="30"/>
  <c r="Z78" i="30"/>
  <c r="AA78" i="30"/>
  <c r="R79" i="30"/>
  <c r="S79" i="30"/>
  <c r="T79" i="30"/>
  <c r="U79" i="30"/>
  <c r="V79" i="30"/>
  <c r="W79" i="30"/>
  <c r="X79" i="30"/>
  <c r="Y79" i="30"/>
  <c r="Z79" i="30"/>
  <c r="AA79" i="30"/>
  <c r="R80" i="30"/>
  <c r="S80" i="30"/>
  <c r="T80" i="30"/>
  <c r="U80" i="30"/>
  <c r="V80" i="30"/>
  <c r="W80" i="30"/>
  <c r="X80" i="30"/>
  <c r="Y80" i="30"/>
  <c r="Z80" i="30"/>
  <c r="AA80" i="30"/>
  <c r="R81" i="30"/>
  <c r="S81" i="30"/>
  <c r="T81" i="30"/>
  <c r="U81" i="30"/>
  <c r="V81" i="30"/>
  <c r="W81" i="30"/>
  <c r="X81" i="30"/>
  <c r="Y81" i="30"/>
  <c r="Z81" i="30"/>
  <c r="AA81" i="30"/>
  <c r="R82" i="30"/>
  <c r="S82" i="30"/>
  <c r="T82" i="30"/>
  <c r="U82" i="30"/>
  <c r="V82" i="30"/>
  <c r="W82" i="30"/>
  <c r="X82" i="30"/>
  <c r="Y82" i="30"/>
  <c r="Z82" i="30"/>
  <c r="AA82" i="30"/>
  <c r="R83" i="30"/>
  <c r="S83" i="30"/>
  <c r="T83" i="30"/>
  <c r="U83" i="30"/>
  <c r="V83" i="30"/>
  <c r="W83" i="30"/>
  <c r="X83" i="30"/>
  <c r="Y83" i="30"/>
  <c r="Z83" i="30"/>
  <c r="AA83" i="30"/>
  <c r="R84" i="30"/>
  <c r="S84" i="30"/>
  <c r="T84" i="30"/>
  <c r="U84" i="30"/>
  <c r="V84" i="30"/>
  <c r="W84" i="30"/>
  <c r="X84" i="30"/>
  <c r="Y84" i="30"/>
  <c r="Z84" i="30"/>
  <c r="AA84" i="30"/>
  <c r="R85" i="30"/>
  <c r="S85" i="30"/>
  <c r="T85" i="30"/>
  <c r="U85" i="30"/>
  <c r="V85" i="30"/>
  <c r="W85" i="30"/>
  <c r="X85" i="30"/>
  <c r="Y85" i="30"/>
  <c r="Z85" i="30"/>
  <c r="AA85" i="30"/>
  <c r="R86" i="30"/>
  <c r="S86" i="30"/>
  <c r="T86" i="30"/>
  <c r="U86" i="30"/>
  <c r="V86" i="30"/>
  <c r="W86" i="30"/>
  <c r="X86" i="30"/>
  <c r="Y86" i="30"/>
  <c r="Z86" i="30"/>
  <c r="AA86" i="30"/>
  <c r="R87" i="30"/>
  <c r="S87" i="30"/>
  <c r="T87" i="30"/>
  <c r="U87" i="30"/>
  <c r="V87" i="30"/>
  <c r="W87" i="30"/>
  <c r="X87" i="30"/>
  <c r="Y87" i="30"/>
  <c r="Z87" i="30"/>
  <c r="AA87" i="30"/>
  <c r="R88" i="30"/>
  <c r="S88" i="30"/>
  <c r="T88" i="30"/>
  <c r="U88" i="30"/>
  <c r="V88" i="30"/>
  <c r="W88" i="30"/>
  <c r="X88" i="30"/>
  <c r="Y88" i="30"/>
  <c r="Z88" i="30"/>
  <c r="AA88" i="30"/>
  <c r="R89" i="30"/>
  <c r="S89" i="30"/>
  <c r="T89" i="30"/>
  <c r="U89" i="30"/>
  <c r="V89" i="30"/>
  <c r="W89" i="30"/>
  <c r="X89" i="30"/>
  <c r="Y89" i="30"/>
  <c r="Z89" i="30"/>
  <c r="AA89" i="30"/>
  <c r="R90" i="30"/>
  <c r="S90" i="30"/>
  <c r="T90" i="30"/>
  <c r="U90" i="30"/>
  <c r="V90" i="30"/>
  <c r="W90" i="30"/>
  <c r="X90" i="30"/>
  <c r="Y90" i="30"/>
  <c r="Z90" i="30"/>
  <c r="AA90" i="30"/>
  <c r="R91" i="30"/>
  <c r="S91" i="30"/>
  <c r="T91" i="30"/>
  <c r="U91" i="30"/>
  <c r="V91" i="30"/>
  <c r="W91" i="30"/>
  <c r="X91" i="30"/>
  <c r="Y91" i="30"/>
  <c r="Z91" i="30"/>
  <c r="AA91" i="30"/>
  <c r="R92" i="30"/>
  <c r="S92" i="30"/>
  <c r="T92" i="30"/>
  <c r="U92" i="30"/>
  <c r="V92" i="30"/>
  <c r="W92" i="30"/>
  <c r="X92" i="30"/>
  <c r="Y92" i="30"/>
  <c r="Z92" i="30"/>
  <c r="AA92" i="30"/>
  <c r="R93" i="30"/>
  <c r="S93" i="30"/>
  <c r="T93" i="30"/>
  <c r="U93" i="30"/>
  <c r="V93" i="30"/>
  <c r="W93" i="30"/>
  <c r="X93" i="30"/>
  <c r="Y93" i="30"/>
  <c r="Z93" i="30"/>
  <c r="AA93" i="30"/>
  <c r="R94" i="30"/>
  <c r="S94" i="30"/>
  <c r="T94" i="30"/>
  <c r="U94" i="30"/>
  <c r="V94" i="30"/>
  <c r="W94" i="30"/>
  <c r="X94" i="30"/>
  <c r="Y94" i="30"/>
  <c r="Z94" i="30"/>
  <c r="AA94" i="30"/>
  <c r="R95" i="30"/>
  <c r="S95" i="30"/>
  <c r="T95" i="30"/>
  <c r="U95" i="30"/>
  <c r="V95" i="30"/>
  <c r="W95" i="30"/>
  <c r="X95" i="30"/>
  <c r="Y95" i="30"/>
  <c r="Z95" i="30"/>
  <c r="AA95" i="30"/>
  <c r="R96" i="30"/>
  <c r="S96" i="30"/>
  <c r="T96" i="30"/>
  <c r="U96" i="30"/>
  <c r="V96" i="30"/>
  <c r="W96" i="30"/>
  <c r="X96" i="30"/>
  <c r="Y96" i="30"/>
  <c r="Z96" i="30"/>
  <c r="AA96" i="30"/>
  <c r="R97" i="30"/>
  <c r="S97" i="30"/>
  <c r="T97" i="30"/>
  <c r="U97" i="30"/>
  <c r="V97" i="30"/>
  <c r="W97" i="30"/>
  <c r="X97" i="30"/>
  <c r="Y97" i="30"/>
  <c r="Z97" i="30"/>
  <c r="AA97" i="30"/>
  <c r="R98" i="30"/>
  <c r="S98" i="30"/>
  <c r="T98" i="30"/>
  <c r="U98" i="30"/>
  <c r="V98" i="30"/>
  <c r="W98" i="30"/>
  <c r="X98" i="30"/>
  <c r="Y98" i="30"/>
  <c r="Z98" i="30"/>
  <c r="AA98" i="30"/>
  <c r="R99" i="30"/>
  <c r="S99" i="30"/>
  <c r="T99" i="30"/>
  <c r="U99" i="30"/>
  <c r="V99" i="30"/>
  <c r="W99" i="30"/>
  <c r="X99" i="30"/>
  <c r="Y99" i="30"/>
  <c r="Z99" i="30"/>
  <c r="AA99" i="30"/>
  <c r="R100" i="30"/>
  <c r="S100" i="30"/>
  <c r="T100" i="30"/>
  <c r="U100" i="30"/>
  <c r="V100" i="30"/>
  <c r="W100" i="30"/>
  <c r="X100" i="30"/>
  <c r="Y100" i="30"/>
  <c r="Z100" i="30"/>
  <c r="AA100" i="30"/>
  <c r="R101" i="30"/>
  <c r="S101" i="30"/>
  <c r="T101" i="30"/>
  <c r="U101" i="30"/>
  <c r="V101" i="30"/>
  <c r="W101" i="30"/>
  <c r="X101" i="30"/>
  <c r="Y101" i="30"/>
  <c r="Z101" i="30"/>
  <c r="AA101" i="30"/>
  <c r="R102" i="30"/>
  <c r="S102" i="30"/>
  <c r="T102" i="30"/>
  <c r="U102" i="30"/>
  <c r="V102" i="30"/>
  <c r="W102" i="30"/>
  <c r="X102" i="30"/>
  <c r="Y102" i="30"/>
  <c r="Z102" i="30"/>
  <c r="AA102" i="30"/>
  <c r="R103" i="30"/>
  <c r="S103" i="30"/>
  <c r="T103" i="30"/>
  <c r="U103" i="30"/>
  <c r="V103" i="30"/>
  <c r="W103" i="30"/>
  <c r="X103" i="30"/>
  <c r="Y103" i="30"/>
  <c r="Z103" i="30"/>
  <c r="AA103" i="30"/>
  <c r="R104" i="30"/>
  <c r="S104" i="30"/>
  <c r="T104" i="30"/>
  <c r="U104" i="30"/>
  <c r="V104" i="30"/>
  <c r="W104" i="30"/>
  <c r="X104" i="30"/>
  <c r="Y104" i="30"/>
  <c r="Z104" i="30"/>
  <c r="AA104" i="30"/>
  <c r="R105" i="30"/>
  <c r="S105" i="30"/>
  <c r="T105" i="30"/>
  <c r="U105" i="30"/>
  <c r="V105" i="30"/>
  <c r="W105" i="30"/>
  <c r="X105" i="30"/>
  <c r="Y105" i="30"/>
  <c r="Z105" i="30"/>
  <c r="AA105" i="30"/>
  <c r="L5" i="30"/>
  <c r="M5" i="30" s="1"/>
  <c r="L6" i="30"/>
  <c r="M6" i="30" s="1"/>
  <c r="L7" i="30"/>
  <c r="M7" i="30" s="1"/>
  <c r="L8" i="30"/>
  <c r="M8" i="30" s="1"/>
  <c r="L9" i="30"/>
  <c r="M9" i="30" s="1"/>
  <c r="L10" i="30"/>
  <c r="M10" i="30" s="1"/>
  <c r="L11" i="30"/>
  <c r="M11" i="30" s="1"/>
  <c r="L12" i="30"/>
  <c r="M12" i="30" s="1"/>
  <c r="L13" i="30"/>
  <c r="M13" i="30" s="1"/>
  <c r="L14" i="30"/>
  <c r="M14" i="30" s="1"/>
  <c r="L15" i="30"/>
  <c r="M15" i="30" s="1"/>
  <c r="L16" i="30"/>
  <c r="M16" i="30" s="1"/>
  <c r="L17" i="30"/>
  <c r="M17" i="30" s="1"/>
  <c r="L18" i="30"/>
  <c r="M18" i="30" s="1"/>
  <c r="L19" i="30"/>
  <c r="M19" i="30" s="1"/>
  <c r="L20" i="30"/>
  <c r="M20" i="30" s="1"/>
  <c r="L21" i="30"/>
  <c r="M21" i="30" s="1"/>
  <c r="L22" i="30"/>
  <c r="M22" i="30" s="1"/>
  <c r="L23" i="30"/>
  <c r="M23" i="30" s="1"/>
  <c r="L24" i="30"/>
  <c r="M24" i="30" s="1"/>
  <c r="L25" i="30"/>
  <c r="M25" i="30" s="1"/>
  <c r="L26" i="30"/>
  <c r="M26" i="30" s="1"/>
  <c r="L27" i="30"/>
  <c r="M27" i="30" s="1"/>
  <c r="L28" i="30"/>
  <c r="M28" i="30" s="1"/>
  <c r="L29" i="30"/>
  <c r="M29" i="30" s="1"/>
  <c r="L30" i="30"/>
  <c r="M30" i="30" s="1"/>
  <c r="L31" i="30"/>
  <c r="M31" i="30" s="1"/>
  <c r="L32" i="30"/>
  <c r="M32" i="30" s="1"/>
  <c r="L33" i="30"/>
  <c r="M33" i="30" s="1"/>
  <c r="L34" i="30"/>
  <c r="M34" i="30" s="1"/>
  <c r="L35" i="30"/>
  <c r="M35" i="30" s="1"/>
  <c r="L36" i="30"/>
  <c r="M36" i="30" s="1"/>
  <c r="L37" i="30"/>
  <c r="M37" i="30" s="1"/>
  <c r="L38" i="30"/>
  <c r="M38" i="30" s="1"/>
  <c r="L39" i="30"/>
  <c r="M39" i="30" s="1"/>
  <c r="L40" i="30"/>
  <c r="M40" i="30" s="1"/>
  <c r="L41" i="30"/>
  <c r="M41" i="30" s="1"/>
  <c r="L42" i="30"/>
  <c r="M42" i="30" s="1"/>
  <c r="L43" i="30"/>
  <c r="M43" i="30" s="1"/>
  <c r="L44" i="30"/>
  <c r="M44" i="30" s="1"/>
  <c r="L45" i="30"/>
  <c r="M45" i="30" s="1"/>
  <c r="L46" i="30"/>
  <c r="M46" i="30" s="1"/>
  <c r="L47" i="30"/>
  <c r="M47" i="30" s="1"/>
  <c r="L48" i="30"/>
  <c r="M48" i="30" s="1"/>
  <c r="L49" i="30"/>
  <c r="M49" i="30" s="1"/>
  <c r="L50" i="30"/>
  <c r="M50" i="30" s="1"/>
  <c r="L51" i="30"/>
  <c r="M51" i="30" s="1"/>
  <c r="L52" i="30"/>
  <c r="M52" i="30" s="1"/>
  <c r="L53" i="30"/>
  <c r="M53" i="30" s="1"/>
  <c r="L54" i="30"/>
  <c r="M54" i="30" s="1"/>
  <c r="L55" i="30"/>
  <c r="M55" i="30" s="1"/>
  <c r="L56" i="30"/>
  <c r="M56" i="30" s="1"/>
  <c r="L57" i="30"/>
  <c r="M57" i="30" s="1"/>
  <c r="L58" i="30"/>
  <c r="M58" i="30" s="1"/>
  <c r="L59" i="30"/>
  <c r="M59" i="30" s="1"/>
  <c r="L60" i="30"/>
  <c r="M60" i="30" s="1"/>
  <c r="L61" i="30"/>
  <c r="M61" i="30" s="1"/>
  <c r="L62" i="30"/>
  <c r="M62" i="30" s="1"/>
  <c r="L63" i="30"/>
  <c r="M63" i="30" s="1"/>
  <c r="L64" i="30"/>
  <c r="M64" i="30" s="1"/>
  <c r="L65" i="30"/>
  <c r="M65" i="30" s="1"/>
  <c r="L66" i="30"/>
  <c r="M66" i="30" s="1"/>
  <c r="L67" i="30"/>
  <c r="M67" i="30" s="1"/>
  <c r="L68" i="30"/>
  <c r="M68" i="30" s="1"/>
  <c r="L69" i="30"/>
  <c r="M69" i="30" s="1"/>
  <c r="L70" i="30"/>
  <c r="M70" i="30" s="1"/>
  <c r="L71" i="30"/>
  <c r="M71" i="30" s="1"/>
  <c r="L72" i="30"/>
  <c r="M72" i="30" s="1"/>
  <c r="L73" i="30"/>
  <c r="M73" i="30" s="1"/>
  <c r="L74" i="30"/>
  <c r="M74" i="30" s="1"/>
  <c r="L75" i="30"/>
  <c r="M75" i="30" s="1"/>
  <c r="L76" i="30"/>
  <c r="M76" i="30" s="1"/>
  <c r="L77" i="30"/>
  <c r="M77" i="30" s="1"/>
  <c r="L78" i="30"/>
  <c r="M78" i="30" s="1"/>
  <c r="L79" i="30"/>
  <c r="M79" i="30" s="1"/>
  <c r="L80" i="30"/>
  <c r="M80" i="30" s="1"/>
  <c r="L81" i="30"/>
  <c r="M81" i="30" s="1"/>
  <c r="L82" i="30"/>
  <c r="M82" i="30" s="1"/>
  <c r="L83" i="30"/>
  <c r="M83" i="30" s="1"/>
  <c r="L84" i="30"/>
  <c r="M84" i="30" s="1"/>
  <c r="L85" i="30"/>
  <c r="M85" i="30" s="1"/>
  <c r="L86" i="30"/>
  <c r="M86" i="30" s="1"/>
  <c r="L87" i="30"/>
  <c r="M87" i="30" s="1"/>
  <c r="L88" i="30"/>
  <c r="M88" i="30" s="1"/>
  <c r="L89" i="30"/>
  <c r="M89" i="30" s="1"/>
  <c r="L90" i="30"/>
  <c r="M90" i="30" s="1"/>
  <c r="L91" i="30"/>
  <c r="M91" i="30" s="1"/>
  <c r="L92" i="30"/>
  <c r="M92" i="30" s="1"/>
  <c r="L93" i="30"/>
  <c r="M93" i="30" s="1"/>
  <c r="L94" i="30"/>
  <c r="M94" i="30" s="1"/>
  <c r="L95" i="30"/>
  <c r="M95" i="30" s="1"/>
  <c r="L96" i="30"/>
  <c r="M96" i="30" s="1"/>
  <c r="L97" i="30"/>
  <c r="M97" i="30" s="1"/>
  <c r="L98" i="30"/>
  <c r="M98" i="30" s="1"/>
  <c r="L99" i="30"/>
  <c r="M99" i="30" s="1"/>
  <c r="L100" i="30"/>
  <c r="M100" i="30" s="1"/>
  <c r="L101" i="30"/>
  <c r="M101" i="30" s="1"/>
  <c r="L102" i="30"/>
  <c r="M102" i="30" s="1"/>
  <c r="L103" i="30"/>
  <c r="M103" i="30" s="1"/>
  <c r="L104" i="30"/>
  <c r="M104" i="30" s="1"/>
  <c r="N5" i="30"/>
  <c r="O5" i="30" s="1"/>
  <c r="N6" i="30"/>
  <c r="O6" i="30" s="1"/>
  <c r="N7" i="30"/>
  <c r="O7" i="30" s="1"/>
  <c r="N8" i="30"/>
  <c r="O8" i="30" s="1"/>
  <c r="N9" i="30"/>
  <c r="O9" i="30" s="1"/>
  <c r="N10" i="30"/>
  <c r="O10" i="30" s="1"/>
  <c r="N11" i="30"/>
  <c r="O11" i="30" s="1"/>
  <c r="N12" i="30"/>
  <c r="O12" i="30" s="1"/>
  <c r="N13" i="30"/>
  <c r="O13" i="30" s="1"/>
  <c r="N14" i="30"/>
  <c r="O14" i="30" s="1"/>
  <c r="N15" i="30"/>
  <c r="O15" i="30" s="1"/>
  <c r="N16" i="30"/>
  <c r="O16" i="30" s="1"/>
  <c r="N17" i="30"/>
  <c r="O17" i="30" s="1"/>
  <c r="N18" i="30"/>
  <c r="O18" i="30" s="1"/>
  <c r="N19" i="30"/>
  <c r="O19" i="30" s="1"/>
  <c r="N20" i="30"/>
  <c r="O20" i="30" s="1"/>
  <c r="N21" i="30"/>
  <c r="O21" i="30" s="1"/>
  <c r="N22" i="30"/>
  <c r="O22" i="30" s="1"/>
  <c r="N23" i="30"/>
  <c r="O23" i="30" s="1"/>
  <c r="N24" i="30"/>
  <c r="O24" i="30" s="1"/>
  <c r="N25" i="30"/>
  <c r="O25" i="30" s="1"/>
  <c r="N26" i="30"/>
  <c r="O26" i="30" s="1"/>
  <c r="N27" i="30"/>
  <c r="O27" i="30" s="1"/>
  <c r="N28" i="30"/>
  <c r="O28" i="30" s="1"/>
  <c r="N29" i="30"/>
  <c r="O29" i="30" s="1"/>
  <c r="N30" i="30"/>
  <c r="O30" i="30" s="1"/>
  <c r="N31" i="30"/>
  <c r="O31" i="30" s="1"/>
  <c r="N32" i="30"/>
  <c r="O32" i="30" s="1"/>
  <c r="N33" i="30"/>
  <c r="O33" i="30" s="1"/>
  <c r="N34" i="30"/>
  <c r="O34" i="30" s="1"/>
  <c r="N35" i="30"/>
  <c r="O35" i="30" s="1"/>
  <c r="N36" i="30"/>
  <c r="O36" i="30" s="1"/>
  <c r="N37" i="30"/>
  <c r="O37" i="30" s="1"/>
  <c r="N38" i="30"/>
  <c r="O38" i="30" s="1"/>
  <c r="N39" i="30"/>
  <c r="O39" i="30" s="1"/>
  <c r="N40" i="30"/>
  <c r="O40" i="30" s="1"/>
  <c r="N41" i="30"/>
  <c r="O41" i="30" s="1"/>
  <c r="N42" i="30"/>
  <c r="O42" i="30" s="1"/>
  <c r="N43" i="30"/>
  <c r="O43" i="30" s="1"/>
  <c r="N44" i="30"/>
  <c r="O44" i="30" s="1"/>
  <c r="N45" i="30"/>
  <c r="O45" i="30" s="1"/>
  <c r="N46" i="30"/>
  <c r="O46" i="30" s="1"/>
  <c r="N47" i="30"/>
  <c r="O47" i="30" s="1"/>
  <c r="N48" i="30"/>
  <c r="O48" i="30" s="1"/>
  <c r="N49" i="30"/>
  <c r="O49" i="30" s="1"/>
  <c r="N50" i="30"/>
  <c r="O50" i="30" s="1"/>
  <c r="N51" i="30"/>
  <c r="O51" i="30" s="1"/>
  <c r="N52" i="30"/>
  <c r="O52" i="30" s="1"/>
  <c r="N53" i="30"/>
  <c r="O53" i="30" s="1"/>
  <c r="N54" i="30"/>
  <c r="O54" i="30" s="1"/>
  <c r="N55" i="30"/>
  <c r="O55" i="30" s="1"/>
  <c r="N56" i="30"/>
  <c r="O56" i="30" s="1"/>
  <c r="N57" i="30"/>
  <c r="O57" i="30" s="1"/>
  <c r="N58" i="30"/>
  <c r="O58" i="30" s="1"/>
  <c r="N59" i="30"/>
  <c r="O59" i="30" s="1"/>
  <c r="N60" i="30"/>
  <c r="O60" i="30" s="1"/>
  <c r="N61" i="30"/>
  <c r="O61" i="30" s="1"/>
  <c r="N62" i="30"/>
  <c r="O62" i="30" s="1"/>
  <c r="N63" i="30"/>
  <c r="O63" i="30" s="1"/>
  <c r="N64" i="30"/>
  <c r="O64" i="30" s="1"/>
  <c r="N65" i="30"/>
  <c r="O65" i="30" s="1"/>
  <c r="N66" i="30"/>
  <c r="O66" i="30" s="1"/>
  <c r="N67" i="30"/>
  <c r="O67" i="30" s="1"/>
  <c r="N68" i="30"/>
  <c r="O68" i="30" s="1"/>
  <c r="N69" i="30"/>
  <c r="O69" i="30" s="1"/>
  <c r="N70" i="30"/>
  <c r="O70" i="30" s="1"/>
  <c r="N71" i="30"/>
  <c r="O71" i="30" s="1"/>
  <c r="N72" i="30"/>
  <c r="O72" i="30" s="1"/>
  <c r="N73" i="30"/>
  <c r="O73" i="30" s="1"/>
  <c r="N74" i="30"/>
  <c r="O74" i="30" s="1"/>
  <c r="N75" i="30"/>
  <c r="O75" i="30" s="1"/>
  <c r="N76" i="30"/>
  <c r="O76" i="30" s="1"/>
  <c r="N77" i="30"/>
  <c r="O77" i="30" s="1"/>
  <c r="N78" i="30"/>
  <c r="O78" i="30" s="1"/>
  <c r="N79" i="30"/>
  <c r="O79" i="30" s="1"/>
  <c r="N80" i="30"/>
  <c r="O80" i="30" s="1"/>
  <c r="N81" i="30"/>
  <c r="O81" i="30" s="1"/>
  <c r="N82" i="30"/>
  <c r="O82" i="30" s="1"/>
  <c r="N83" i="30"/>
  <c r="O83" i="30" s="1"/>
  <c r="N84" i="30"/>
  <c r="O84" i="30" s="1"/>
  <c r="N85" i="30"/>
  <c r="O85" i="30" s="1"/>
  <c r="N86" i="30"/>
  <c r="O86" i="30" s="1"/>
  <c r="N87" i="30"/>
  <c r="O87" i="30" s="1"/>
  <c r="N88" i="30"/>
  <c r="O88" i="30" s="1"/>
  <c r="N89" i="30"/>
  <c r="O89" i="30" s="1"/>
  <c r="N90" i="30"/>
  <c r="O90" i="30" s="1"/>
  <c r="N91" i="30"/>
  <c r="O91" i="30" s="1"/>
  <c r="N92" i="30"/>
  <c r="O92" i="30" s="1"/>
  <c r="N93" i="30"/>
  <c r="O93" i="30" s="1"/>
  <c r="N94" i="30"/>
  <c r="O94" i="30" s="1"/>
  <c r="N95" i="30"/>
  <c r="O95" i="30" s="1"/>
  <c r="N96" i="30"/>
  <c r="O96" i="30" s="1"/>
  <c r="N97" i="30"/>
  <c r="O97" i="30" s="1"/>
  <c r="N98" i="30"/>
  <c r="O98" i="30" s="1"/>
  <c r="N99" i="30"/>
  <c r="O99" i="30" s="1"/>
  <c r="N100" i="30"/>
  <c r="O100" i="30" s="1"/>
  <c r="N101" i="30"/>
  <c r="O101" i="30" s="1"/>
  <c r="N102" i="30"/>
  <c r="O102" i="30" s="1"/>
  <c r="N103" i="30"/>
  <c r="O103" i="30" s="1"/>
  <c r="N104" i="30"/>
  <c r="O104" i="30" s="1"/>
  <c r="K105" i="30"/>
  <c r="I41" i="42" s="1"/>
  <c r="J105" i="30"/>
  <c r="I40" i="42" s="1"/>
  <c r="I105" i="30"/>
  <c r="I39" i="42" s="1"/>
  <c r="H105" i="30"/>
  <c r="I38" i="42" s="1"/>
  <c r="G105" i="30"/>
  <c r="I37" i="42" s="1"/>
  <c r="F105" i="30"/>
  <c r="I36" i="42" s="1"/>
  <c r="E105" i="30"/>
  <c r="I35" i="42" s="1"/>
  <c r="D105" i="30"/>
  <c r="I34" i="42" s="1"/>
  <c r="C105" i="30"/>
  <c r="I33" i="42" s="1"/>
  <c r="B105" i="30"/>
  <c r="I32" i="42" s="1"/>
  <c r="R6" i="29"/>
  <c r="S6" i="29"/>
  <c r="T6" i="29"/>
  <c r="U6" i="29"/>
  <c r="V6" i="29"/>
  <c r="W6" i="29"/>
  <c r="X6" i="29"/>
  <c r="Y6" i="29"/>
  <c r="Z6" i="29"/>
  <c r="AA6" i="29"/>
  <c r="R7" i="29"/>
  <c r="S7" i="29"/>
  <c r="T7" i="29"/>
  <c r="U7" i="29"/>
  <c r="V7" i="29"/>
  <c r="W7" i="29"/>
  <c r="X7" i="29"/>
  <c r="Y7" i="29"/>
  <c r="Z7" i="29"/>
  <c r="AA7" i="29"/>
  <c r="R8" i="29"/>
  <c r="S8" i="29"/>
  <c r="T8" i="29"/>
  <c r="U8" i="29"/>
  <c r="V8" i="29"/>
  <c r="W8" i="29"/>
  <c r="X8" i="29"/>
  <c r="Y8" i="29"/>
  <c r="Z8" i="29"/>
  <c r="AA8" i="29"/>
  <c r="R9" i="29"/>
  <c r="S9" i="29"/>
  <c r="T9" i="29"/>
  <c r="U9" i="29"/>
  <c r="V9" i="29"/>
  <c r="W9" i="29"/>
  <c r="X9" i="29"/>
  <c r="Y9" i="29"/>
  <c r="Z9" i="29"/>
  <c r="AA9" i="29"/>
  <c r="R10" i="29"/>
  <c r="S10" i="29"/>
  <c r="T10" i="29"/>
  <c r="U10" i="29"/>
  <c r="V10" i="29"/>
  <c r="W10" i="29"/>
  <c r="X10" i="29"/>
  <c r="Y10" i="29"/>
  <c r="Z10" i="29"/>
  <c r="AA10" i="29"/>
  <c r="R11" i="29"/>
  <c r="S11" i="29"/>
  <c r="T11" i="29"/>
  <c r="U11" i="29"/>
  <c r="V11" i="29"/>
  <c r="W11" i="29"/>
  <c r="X11" i="29"/>
  <c r="Y11" i="29"/>
  <c r="Z11" i="29"/>
  <c r="AA11" i="29"/>
  <c r="R12" i="29"/>
  <c r="S12" i="29"/>
  <c r="T12" i="29"/>
  <c r="U12" i="29"/>
  <c r="V12" i="29"/>
  <c r="W12" i="29"/>
  <c r="X12" i="29"/>
  <c r="Y12" i="29"/>
  <c r="Z12" i="29"/>
  <c r="AA12" i="29"/>
  <c r="R13" i="29"/>
  <c r="S13" i="29"/>
  <c r="T13" i="29"/>
  <c r="U13" i="29"/>
  <c r="V13" i="29"/>
  <c r="W13" i="29"/>
  <c r="X13" i="29"/>
  <c r="Y13" i="29"/>
  <c r="Z13" i="29"/>
  <c r="AA13" i="29"/>
  <c r="R14" i="29"/>
  <c r="S14" i="29"/>
  <c r="T14" i="29"/>
  <c r="U14" i="29"/>
  <c r="V14" i="29"/>
  <c r="W14" i="29"/>
  <c r="X14" i="29"/>
  <c r="Y14" i="29"/>
  <c r="Z14" i="29"/>
  <c r="AA14" i="29"/>
  <c r="R15" i="29"/>
  <c r="S15" i="29"/>
  <c r="T15" i="29"/>
  <c r="U15" i="29"/>
  <c r="V15" i="29"/>
  <c r="W15" i="29"/>
  <c r="X15" i="29"/>
  <c r="Y15" i="29"/>
  <c r="Z15" i="29"/>
  <c r="AA15" i="29"/>
  <c r="R16" i="29"/>
  <c r="S16" i="29"/>
  <c r="T16" i="29"/>
  <c r="U16" i="29"/>
  <c r="V16" i="29"/>
  <c r="W16" i="29"/>
  <c r="X16" i="29"/>
  <c r="Y16" i="29"/>
  <c r="Z16" i="29"/>
  <c r="AA16" i="29"/>
  <c r="R17" i="29"/>
  <c r="S17" i="29"/>
  <c r="T17" i="29"/>
  <c r="U17" i="29"/>
  <c r="V17" i="29"/>
  <c r="W17" i="29"/>
  <c r="X17" i="29"/>
  <c r="Y17" i="29"/>
  <c r="Z17" i="29"/>
  <c r="AA17" i="29"/>
  <c r="R18" i="29"/>
  <c r="S18" i="29"/>
  <c r="T18" i="29"/>
  <c r="U18" i="29"/>
  <c r="V18" i="29"/>
  <c r="W18" i="29"/>
  <c r="X18" i="29"/>
  <c r="Y18" i="29"/>
  <c r="Z18" i="29"/>
  <c r="AA18" i="29"/>
  <c r="R19" i="29"/>
  <c r="S19" i="29"/>
  <c r="T19" i="29"/>
  <c r="U19" i="29"/>
  <c r="V19" i="29"/>
  <c r="W19" i="29"/>
  <c r="X19" i="29"/>
  <c r="Y19" i="29"/>
  <c r="Z19" i="29"/>
  <c r="AA19" i="29"/>
  <c r="R20" i="29"/>
  <c r="S20" i="29"/>
  <c r="T20" i="29"/>
  <c r="U20" i="29"/>
  <c r="V20" i="29"/>
  <c r="W20" i="29"/>
  <c r="X20" i="29"/>
  <c r="Y20" i="29"/>
  <c r="Z20" i="29"/>
  <c r="AA20" i="29"/>
  <c r="R21" i="29"/>
  <c r="S21" i="29"/>
  <c r="T21" i="29"/>
  <c r="U21" i="29"/>
  <c r="V21" i="29"/>
  <c r="W21" i="29"/>
  <c r="X21" i="29"/>
  <c r="Y21" i="29"/>
  <c r="Z21" i="29"/>
  <c r="AA21" i="29"/>
  <c r="R22" i="29"/>
  <c r="S22" i="29"/>
  <c r="T22" i="29"/>
  <c r="U22" i="29"/>
  <c r="V22" i="29"/>
  <c r="W22" i="29"/>
  <c r="X22" i="29"/>
  <c r="Y22" i="29"/>
  <c r="Z22" i="29"/>
  <c r="AA22" i="29"/>
  <c r="R23" i="29"/>
  <c r="S23" i="29"/>
  <c r="T23" i="29"/>
  <c r="U23" i="29"/>
  <c r="V23" i="29"/>
  <c r="W23" i="29"/>
  <c r="X23" i="29"/>
  <c r="Y23" i="29"/>
  <c r="Z23" i="29"/>
  <c r="AA23" i="29"/>
  <c r="R24" i="29"/>
  <c r="S24" i="29"/>
  <c r="T24" i="29"/>
  <c r="U24" i="29"/>
  <c r="V24" i="29"/>
  <c r="W24" i="29"/>
  <c r="X24" i="29"/>
  <c r="Y24" i="29"/>
  <c r="Z24" i="29"/>
  <c r="AA24" i="29"/>
  <c r="R25" i="29"/>
  <c r="S25" i="29"/>
  <c r="T25" i="29"/>
  <c r="U25" i="29"/>
  <c r="V25" i="29"/>
  <c r="W25" i="29"/>
  <c r="X25" i="29"/>
  <c r="Y25" i="29"/>
  <c r="Z25" i="29"/>
  <c r="AA25" i="29"/>
  <c r="R26" i="29"/>
  <c r="S26" i="29"/>
  <c r="T26" i="29"/>
  <c r="U26" i="29"/>
  <c r="V26" i="29"/>
  <c r="W26" i="29"/>
  <c r="X26" i="29"/>
  <c r="Y26" i="29"/>
  <c r="Z26" i="29"/>
  <c r="AA26" i="29"/>
  <c r="R27" i="29"/>
  <c r="S27" i="29"/>
  <c r="T27" i="29"/>
  <c r="U27" i="29"/>
  <c r="V27" i="29"/>
  <c r="W27" i="29"/>
  <c r="X27" i="29"/>
  <c r="Y27" i="29"/>
  <c r="Z27" i="29"/>
  <c r="AA27" i="29"/>
  <c r="R28" i="29"/>
  <c r="S28" i="29"/>
  <c r="T28" i="29"/>
  <c r="U28" i="29"/>
  <c r="V28" i="29"/>
  <c r="W28" i="29"/>
  <c r="X28" i="29"/>
  <c r="Y28" i="29"/>
  <c r="Z28" i="29"/>
  <c r="AA28" i="29"/>
  <c r="R29" i="29"/>
  <c r="S29" i="29"/>
  <c r="T29" i="29"/>
  <c r="U29" i="29"/>
  <c r="V29" i="29"/>
  <c r="W29" i="29"/>
  <c r="X29" i="29"/>
  <c r="Y29" i="29"/>
  <c r="Z29" i="29"/>
  <c r="AA29" i="29"/>
  <c r="R30" i="29"/>
  <c r="S30" i="29"/>
  <c r="T30" i="29"/>
  <c r="U30" i="29"/>
  <c r="V30" i="29"/>
  <c r="W30" i="29"/>
  <c r="X30" i="29"/>
  <c r="Y30" i="29"/>
  <c r="Z30" i="29"/>
  <c r="AA30" i="29"/>
  <c r="R31" i="29"/>
  <c r="S31" i="29"/>
  <c r="T31" i="29"/>
  <c r="U31" i="29"/>
  <c r="V31" i="29"/>
  <c r="W31" i="29"/>
  <c r="X31" i="29"/>
  <c r="Y31" i="29"/>
  <c r="Z31" i="29"/>
  <c r="AA31" i="29"/>
  <c r="R32" i="29"/>
  <c r="S32" i="29"/>
  <c r="T32" i="29"/>
  <c r="U32" i="29"/>
  <c r="V32" i="29"/>
  <c r="W32" i="29"/>
  <c r="X32" i="29"/>
  <c r="Y32" i="29"/>
  <c r="Z32" i="29"/>
  <c r="AA32" i="29"/>
  <c r="R33" i="29"/>
  <c r="S33" i="29"/>
  <c r="T33" i="29"/>
  <c r="U33" i="29"/>
  <c r="V33" i="29"/>
  <c r="W33" i="29"/>
  <c r="X33" i="29"/>
  <c r="Y33" i="29"/>
  <c r="Z33" i="29"/>
  <c r="AA33" i="29"/>
  <c r="R34" i="29"/>
  <c r="S34" i="29"/>
  <c r="T34" i="29"/>
  <c r="U34" i="29"/>
  <c r="V34" i="29"/>
  <c r="W34" i="29"/>
  <c r="X34" i="29"/>
  <c r="Y34" i="29"/>
  <c r="Z34" i="29"/>
  <c r="AA34" i="29"/>
  <c r="R35" i="29"/>
  <c r="S35" i="29"/>
  <c r="T35" i="29"/>
  <c r="U35" i="29"/>
  <c r="V35" i="29"/>
  <c r="W35" i="29"/>
  <c r="X35" i="29"/>
  <c r="Y35" i="29"/>
  <c r="Z35" i="29"/>
  <c r="AA35" i="29"/>
  <c r="R36" i="29"/>
  <c r="S36" i="29"/>
  <c r="T36" i="29"/>
  <c r="U36" i="29"/>
  <c r="V36" i="29"/>
  <c r="W36" i="29"/>
  <c r="X36" i="29"/>
  <c r="Y36" i="29"/>
  <c r="Z36" i="29"/>
  <c r="AA36" i="29"/>
  <c r="R37" i="29"/>
  <c r="S37" i="29"/>
  <c r="T37" i="29"/>
  <c r="U37" i="29"/>
  <c r="V37" i="29"/>
  <c r="W37" i="29"/>
  <c r="X37" i="29"/>
  <c r="Y37" i="29"/>
  <c r="Z37" i="29"/>
  <c r="AA37" i="29"/>
  <c r="R38" i="29"/>
  <c r="S38" i="29"/>
  <c r="T38" i="29"/>
  <c r="U38" i="29"/>
  <c r="V38" i="29"/>
  <c r="W38" i="29"/>
  <c r="X38" i="29"/>
  <c r="Y38" i="29"/>
  <c r="Z38" i="29"/>
  <c r="AA38" i="29"/>
  <c r="R39" i="29"/>
  <c r="S39" i="29"/>
  <c r="T39" i="29"/>
  <c r="U39" i="29"/>
  <c r="V39" i="29"/>
  <c r="W39" i="29"/>
  <c r="X39" i="29"/>
  <c r="Y39" i="29"/>
  <c r="Z39" i="29"/>
  <c r="AA39" i="29"/>
  <c r="R40" i="29"/>
  <c r="S40" i="29"/>
  <c r="T40" i="29"/>
  <c r="U40" i="29"/>
  <c r="V40" i="29"/>
  <c r="W40" i="29"/>
  <c r="X40" i="29"/>
  <c r="Y40" i="29"/>
  <c r="Z40" i="29"/>
  <c r="AA40" i="29"/>
  <c r="R41" i="29"/>
  <c r="S41" i="29"/>
  <c r="T41" i="29"/>
  <c r="U41" i="29"/>
  <c r="V41" i="29"/>
  <c r="W41" i="29"/>
  <c r="X41" i="29"/>
  <c r="Y41" i="29"/>
  <c r="Z41" i="29"/>
  <c r="AA41" i="29"/>
  <c r="R42" i="29"/>
  <c r="S42" i="29"/>
  <c r="T42" i="29"/>
  <c r="U42" i="29"/>
  <c r="V42" i="29"/>
  <c r="W42" i="29"/>
  <c r="X42" i="29"/>
  <c r="Y42" i="29"/>
  <c r="Z42" i="29"/>
  <c r="AA42" i="29"/>
  <c r="R43" i="29"/>
  <c r="S43" i="29"/>
  <c r="T43" i="29"/>
  <c r="U43" i="29"/>
  <c r="V43" i="29"/>
  <c r="W43" i="29"/>
  <c r="X43" i="29"/>
  <c r="Y43" i="29"/>
  <c r="Z43" i="29"/>
  <c r="AA43" i="29"/>
  <c r="R44" i="29"/>
  <c r="S44" i="29"/>
  <c r="T44" i="29"/>
  <c r="U44" i="29"/>
  <c r="V44" i="29"/>
  <c r="W44" i="29"/>
  <c r="X44" i="29"/>
  <c r="Y44" i="29"/>
  <c r="Z44" i="29"/>
  <c r="AA44" i="29"/>
  <c r="R45" i="29"/>
  <c r="S45" i="29"/>
  <c r="T45" i="29"/>
  <c r="U45" i="29"/>
  <c r="V45" i="29"/>
  <c r="W45" i="29"/>
  <c r="X45" i="29"/>
  <c r="Y45" i="29"/>
  <c r="Z45" i="29"/>
  <c r="AA45" i="29"/>
  <c r="R46" i="29"/>
  <c r="S46" i="29"/>
  <c r="T46" i="29"/>
  <c r="U46" i="29"/>
  <c r="V46" i="29"/>
  <c r="W46" i="29"/>
  <c r="X46" i="29"/>
  <c r="Y46" i="29"/>
  <c r="Z46" i="29"/>
  <c r="AA46" i="29"/>
  <c r="R47" i="29"/>
  <c r="S47" i="29"/>
  <c r="T47" i="29"/>
  <c r="U47" i="29"/>
  <c r="V47" i="29"/>
  <c r="W47" i="29"/>
  <c r="X47" i="29"/>
  <c r="Y47" i="29"/>
  <c r="Z47" i="29"/>
  <c r="AA47" i="29"/>
  <c r="R48" i="29"/>
  <c r="S48" i="29"/>
  <c r="T48" i="29"/>
  <c r="U48" i="29"/>
  <c r="V48" i="29"/>
  <c r="W48" i="29"/>
  <c r="X48" i="29"/>
  <c r="Y48" i="29"/>
  <c r="Z48" i="29"/>
  <c r="AA48" i="29"/>
  <c r="R49" i="29"/>
  <c r="S49" i="29"/>
  <c r="T49" i="29"/>
  <c r="U49" i="29"/>
  <c r="V49" i="29"/>
  <c r="W49" i="29"/>
  <c r="X49" i="29"/>
  <c r="Y49" i="29"/>
  <c r="Z49" i="29"/>
  <c r="AA49" i="29"/>
  <c r="R50" i="29"/>
  <c r="S50" i="29"/>
  <c r="T50" i="29"/>
  <c r="U50" i="29"/>
  <c r="V50" i="29"/>
  <c r="W50" i="29"/>
  <c r="X50" i="29"/>
  <c r="Y50" i="29"/>
  <c r="Z50" i="29"/>
  <c r="AA50" i="29"/>
  <c r="R51" i="29"/>
  <c r="S51" i="29"/>
  <c r="T51" i="29"/>
  <c r="U51" i="29"/>
  <c r="V51" i="29"/>
  <c r="W51" i="29"/>
  <c r="X51" i="29"/>
  <c r="Y51" i="29"/>
  <c r="Z51" i="29"/>
  <c r="AA51" i="29"/>
  <c r="R52" i="29"/>
  <c r="S52" i="29"/>
  <c r="T52" i="29"/>
  <c r="U52" i="29"/>
  <c r="V52" i="29"/>
  <c r="W52" i="29"/>
  <c r="X52" i="29"/>
  <c r="Y52" i="29"/>
  <c r="Z52" i="29"/>
  <c r="AA52" i="29"/>
  <c r="R53" i="29"/>
  <c r="S53" i="29"/>
  <c r="T53" i="29"/>
  <c r="U53" i="29"/>
  <c r="V53" i="29"/>
  <c r="W53" i="29"/>
  <c r="X53" i="29"/>
  <c r="Y53" i="29"/>
  <c r="Z53" i="29"/>
  <c r="AA53" i="29"/>
  <c r="R54" i="29"/>
  <c r="S54" i="29"/>
  <c r="T54" i="29"/>
  <c r="U54" i="29"/>
  <c r="V54" i="29"/>
  <c r="W54" i="29"/>
  <c r="X54" i="29"/>
  <c r="Y54" i="29"/>
  <c r="Z54" i="29"/>
  <c r="AA54" i="29"/>
  <c r="R55" i="29"/>
  <c r="S55" i="29"/>
  <c r="T55" i="29"/>
  <c r="U55" i="29"/>
  <c r="V55" i="29"/>
  <c r="W55" i="29"/>
  <c r="X55" i="29"/>
  <c r="Y55" i="29"/>
  <c r="Z55" i="29"/>
  <c r="AA55" i="29"/>
  <c r="R56" i="29"/>
  <c r="S56" i="29"/>
  <c r="T56" i="29"/>
  <c r="U56" i="29"/>
  <c r="V56" i="29"/>
  <c r="W56" i="29"/>
  <c r="X56" i="29"/>
  <c r="Y56" i="29"/>
  <c r="Z56" i="29"/>
  <c r="AA56" i="29"/>
  <c r="R57" i="29"/>
  <c r="S57" i="29"/>
  <c r="T57" i="29"/>
  <c r="U57" i="29"/>
  <c r="V57" i="29"/>
  <c r="W57" i="29"/>
  <c r="X57" i="29"/>
  <c r="Y57" i="29"/>
  <c r="Z57" i="29"/>
  <c r="AA57" i="29"/>
  <c r="R58" i="29"/>
  <c r="S58" i="29"/>
  <c r="T58" i="29"/>
  <c r="U58" i="29"/>
  <c r="V58" i="29"/>
  <c r="W58" i="29"/>
  <c r="X58" i="29"/>
  <c r="Y58" i="29"/>
  <c r="Z58" i="29"/>
  <c r="AA58" i="29"/>
  <c r="R59" i="29"/>
  <c r="S59" i="29"/>
  <c r="T59" i="29"/>
  <c r="U59" i="29"/>
  <c r="V59" i="29"/>
  <c r="W59" i="29"/>
  <c r="X59" i="29"/>
  <c r="Y59" i="29"/>
  <c r="Z59" i="29"/>
  <c r="AA59" i="29"/>
  <c r="R60" i="29"/>
  <c r="S60" i="29"/>
  <c r="T60" i="29"/>
  <c r="U60" i="29"/>
  <c r="V60" i="29"/>
  <c r="W60" i="29"/>
  <c r="X60" i="29"/>
  <c r="Y60" i="29"/>
  <c r="Z60" i="29"/>
  <c r="AA60" i="29"/>
  <c r="R61" i="29"/>
  <c r="S61" i="29"/>
  <c r="T61" i="29"/>
  <c r="U61" i="29"/>
  <c r="V61" i="29"/>
  <c r="W61" i="29"/>
  <c r="X61" i="29"/>
  <c r="Y61" i="29"/>
  <c r="Z61" i="29"/>
  <c r="AA61" i="29"/>
  <c r="R62" i="29"/>
  <c r="S62" i="29"/>
  <c r="T62" i="29"/>
  <c r="U62" i="29"/>
  <c r="V62" i="29"/>
  <c r="W62" i="29"/>
  <c r="X62" i="29"/>
  <c r="Y62" i="29"/>
  <c r="Z62" i="29"/>
  <c r="AA62" i="29"/>
  <c r="R63" i="29"/>
  <c r="S63" i="29"/>
  <c r="T63" i="29"/>
  <c r="U63" i="29"/>
  <c r="V63" i="29"/>
  <c r="W63" i="29"/>
  <c r="X63" i="29"/>
  <c r="Y63" i="29"/>
  <c r="Z63" i="29"/>
  <c r="AA63" i="29"/>
  <c r="R64" i="29"/>
  <c r="S64" i="29"/>
  <c r="T64" i="29"/>
  <c r="U64" i="29"/>
  <c r="V64" i="29"/>
  <c r="W64" i="29"/>
  <c r="X64" i="29"/>
  <c r="Y64" i="29"/>
  <c r="Z64" i="29"/>
  <c r="AA64" i="29"/>
  <c r="R65" i="29"/>
  <c r="S65" i="29"/>
  <c r="T65" i="29"/>
  <c r="U65" i="29"/>
  <c r="V65" i="29"/>
  <c r="W65" i="29"/>
  <c r="X65" i="29"/>
  <c r="Y65" i="29"/>
  <c r="Z65" i="29"/>
  <c r="AA65" i="29"/>
  <c r="R66" i="29"/>
  <c r="S66" i="29"/>
  <c r="T66" i="29"/>
  <c r="U66" i="29"/>
  <c r="V66" i="29"/>
  <c r="W66" i="29"/>
  <c r="X66" i="29"/>
  <c r="Y66" i="29"/>
  <c r="Z66" i="29"/>
  <c r="AA66" i="29"/>
  <c r="R67" i="29"/>
  <c r="S67" i="29"/>
  <c r="T67" i="29"/>
  <c r="U67" i="29"/>
  <c r="V67" i="29"/>
  <c r="W67" i="29"/>
  <c r="X67" i="29"/>
  <c r="Y67" i="29"/>
  <c r="Z67" i="29"/>
  <c r="AA67" i="29"/>
  <c r="R68" i="29"/>
  <c r="S68" i="29"/>
  <c r="T68" i="29"/>
  <c r="U68" i="29"/>
  <c r="V68" i="29"/>
  <c r="W68" i="29"/>
  <c r="X68" i="29"/>
  <c r="Y68" i="29"/>
  <c r="Z68" i="29"/>
  <c r="AA68" i="29"/>
  <c r="R69" i="29"/>
  <c r="S69" i="29"/>
  <c r="T69" i="29"/>
  <c r="U69" i="29"/>
  <c r="V69" i="29"/>
  <c r="W69" i="29"/>
  <c r="X69" i="29"/>
  <c r="Y69" i="29"/>
  <c r="Z69" i="29"/>
  <c r="AA69" i="29"/>
  <c r="R70" i="29"/>
  <c r="S70" i="29"/>
  <c r="T70" i="29"/>
  <c r="U70" i="29"/>
  <c r="V70" i="29"/>
  <c r="W70" i="29"/>
  <c r="X70" i="29"/>
  <c r="Y70" i="29"/>
  <c r="Z70" i="29"/>
  <c r="AA70" i="29"/>
  <c r="R71" i="29"/>
  <c r="S71" i="29"/>
  <c r="T71" i="29"/>
  <c r="U71" i="29"/>
  <c r="V71" i="29"/>
  <c r="W71" i="29"/>
  <c r="X71" i="29"/>
  <c r="Y71" i="29"/>
  <c r="Z71" i="29"/>
  <c r="AA71" i="29"/>
  <c r="R72" i="29"/>
  <c r="S72" i="29"/>
  <c r="T72" i="29"/>
  <c r="U72" i="29"/>
  <c r="V72" i="29"/>
  <c r="W72" i="29"/>
  <c r="X72" i="29"/>
  <c r="Y72" i="29"/>
  <c r="Z72" i="29"/>
  <c r="AA72" i="29"/>
  <c r="R73" i="29"/>
  <c r="S73" i="29"/>
  <c r="T73" i="29"/>
  <c r="U73" i="29"/>
  <c r="V73" i="29"/>
  <c r="W73" i="29"/>
  <c r="X73" i="29"/>
  <c r="Y73" i="29"/>
  <c r="Z73" i="29"/>
  <c r="AA73" i="29"/>
  <c r="R74" i="29"/>
  <c r="S74" i="29"/>
  <c r="T74" i="29"/>
  <c r="U74" i="29"/>
  <c r="V74" i="29"/>
  <c r="W74" i="29"/>
  <c r="X74" i="29"/>
  <c r="Y74" i="29"/>
  <c r="Z74" i="29"/>
  <c r="AA74" i="29"/>
  <c r="R75" i="29"/>
  <c r="S75" i="29"/>
  <c r="T75" i="29"/>
  <c r="U75" i="29"/>
  <c r="V75" i="29"/>
  <c r="W75" i="29"/>
  <c r="X75" i="29"/>
  <c r="Y75" i="29"/>
  <c r="Z75" i="29"/>
  <c r="AA75" i="29"/>
  <c r="R76" i="29"/>
  <c r="S76" i="29"/>
  <c r="T76" i="29"/>
  <c r="U76" i="29"/>
  <c r="V76" i="29"/>
  <c r="W76" i="29"/>
  <c r="X76" i="29"/>
  <c r="Y76" i="29"/>
  <c r="Z76" i="29"/>
  <c r="AA76" i="29"/>
  <c r="R77" i="29"/>
  <c r="S77" i="29"/>
  <c r="T77" i="29"/>
  <c r="U77" i="29"/>
  <c r="V77" i="29"/>
  <c r="W77" i="29"/>
  <c r="X77" i="29"/>
  <c r="Y77" i="29"/>
  <c r="Z77" i="29"/>
  <c r="AA77" i="29"/>
  <c r="R78" i="29"/>
  <c r="S78" i="29"/>
  <c r="T78" i="29"/>
  <c r="U78" i="29"/>
  <c r="V78" i="29"/>
  <c r="W78" i="29"/>
  <c r="X78" i="29"/>
  <c r="Y78" i="29"/>
  <c r="Z78" i="29"/>
  <c r="AA78" i="29"/>
  <c r="R79" i="29"/>
  <c r="S79" i="29"/>
  <c r="T79" i="29"/>
  <c r="U79" i="29"/>
  <c r="V79" i="29"/>
  <c r="W79" i="29"/>
  <c r="X79" i="29"/>
  <c r="Y79" i="29"/>
  <c r="Z79" i="29"/>
  <c r="AA79" i="29"/>
  <c r="R80" i="29"/>
  <c r="S80" i="29"/>
  <c r="T80" i="29"/>
  <c r="U80" i="29"/>
  <c r="V80" i="29"/>
  <c r="W80" i="29"/>
  <c r="X80" i="29"/>
  <c r="Y80" i="29"/>
  <c r="Z80" i="29"/>
  <c r="AA80" i="29"/>
  <c r="R81" i="29"/>
  <c r="S81" i="29"/>
  <c r="T81" i="29"/>
  <c r="U81" i="29"/>
  <c r="V81" i="29"/>
  <c r="W81" i="29"/>
  <c r="X81" i="29"/>
  <c r="Y81" i="29"/>
  <c r="Z81" i="29"/>
  <c r="AA81" i="29"/>
  <c r="R82" i="29"/>
  <c r="S82" i="29"/>
  <c r="T82" i="29"/>
  <c r="U82" i="29"/>
  <c r="V82" i="29"/>
  <c r="W82" i="29"/>
  <c r="X82" i="29"/>
  <c r="Y82" i="29"/>
  <c r="Z82" i="29"/>
  <c r="AA82" i="29"/>
  <c r="R83" i="29"/>
  <c r="S83" i="29"/>
  <c r="T83" i="29"/>
  <c r="U83" i="29"/>
  <c r="V83" i="29"/>
  <c r="W83" i="29"/>
  <c r="X83" i="29"/>
  <c r="Y83" i="29"/>
  <c r="Z83" i="29"/>
  <c r="AA83" i="29"/>
  <c r="R84" i="29"/>
  <c r="S84" i="29"/>
  <c r="T84" i="29"/>
  <c r="U84" i="29"/>
  <c r="V84" i="29"/>
  <c r="W84" i="29"/>
  <c r="X84" i="29"/>
  <c r="Y84" i="29"/>
  <c r="Z84" i="29"/>
  <c r="AA84" i="29"/>
  <c r="R85" i="29"/>
  <c r="S85" i="29"/>
  <c r="T85" i="29"/>
  <c r="U85" i="29"/>
  <c r="V85" i="29"/>
  <c r="W85" i="29"/>
  <c r="X85" i="29"/>
  <c r="Y85" i="29"/>
  <c r="Z85" i="29"/>
  <c r="AA85" i="29"/>
  <c r="R86" i="29"/>
  <c r="S86" i="29"/>
  <c r="T86" i="29"/>
  <c r="U86" i="29"/>
  <c r="V86" i="29"/>
  <c r="W86" i="29"/>
  <c r="X86" i="29"/>
  <c r="Y86" i="29"/>
  <c r="Z86" i="29"/>
  <c r="AA86" i="29"/>
  <c r="R87" i="29"/>
  <c r="S87" i="29"/>
  <c r="T87" i="29"/>
  <c r="U87" i="29"/>
  <c r="V87" i="29"/>
  <c r="W87" i="29"/>
  <c r="X87" i="29"/>
  <c r="Y87" i="29"/>
  <c r="Z87" i="29"/>
  <c r="AA87" i="29"/>
  <c r="R88" i="29"/>
  <c r="S88" i="29"/>
  <c r="T88" i="29"/>
  <c r="U88" i="29"/>
  <c r="V88" i="29"/>
  <c r="W88" i="29"/>
  <c r="X88" i="29"/>
  <c r="Y88" i="29"/>
  <c r="Z88" i="29"/>
  <c r="AA88" i="29"/>
  <c r="R89" i="29"/>
  <c r="S89" i="29"/>
  <c r="T89" i="29"/>
  <c r="U89" i="29"/>
  <c r="V89" i="29"/>
  <c r="W89" i="29"/>
  <c r="X89" i="29"/>
  <c r="Y89" i="29"/>
  <c r="Z89" i="29"/>
  <c r="AA89" i="29"/>
  <c r="R90" i="29"/>
  <c r="S90" i="29"/>
  <c r="T90" i="29"/>
  <c r="U90" i="29"/>
  <c r="V90" i="29"/>
  <c r="W90" i="29"/>
  <c r="X90" i="29"/>
  <c r="Y90" i="29"/>
  <c r="Z90" i="29"/>
  <c r="AA90" i="29"/>
  <c r="R91" i="29"/>
  <c r="S91" i="29"/>
  <c r="T91" i="29"/>
  <c r="U91" i="29"/>
  <c r="V91" i="29"/>
  <c r="W91" i="29"/>
  <c r="X91" i="29"/>
  <c r="Y91" i="29"/>
  <c r="Z91" i="29"/>
  <c r="AA91" i="29"/>
  <c r="R92" i="29"/>
  <c r="S92" i="29"/>
  <c r="T92" i="29"/>
  <c r="U92" i="29"/>
  <c r="V92" i="29"/>
  <c r="W92" i="29"/>
  <c r="X92" i="29"/>
  <c r="Y92" i="29"/>
  <c r="Z92" i="29"/>
  <c r="AA92" i="29"/>
  <c r="R93" i="29"/>
  <c r="S93" i="29"/>
  <c r="T93" i="29"/>
  <c r="U93" i="29"/>
  <c r="V93" i="29"/>
  <c r="W93" i="29"/>
  <c r="X93" i="29"/>
  <c r="Y93" i="29"/>
  <c r="Z93" i="29"/>
  <c r="AA93" i="29"/>
  <c r="R94" i="29"/>
  <c r="S94" i="29"/>
  <c r="T94" i="29"/>
  <c r="U94" i="29"/>
  <c r="V94" i="29"/>
  <c r="W94" i="29"/>
  <c r="X94" i="29"/>
  <c r="Y94" i="29"/>
  <c r="Z94" i="29"/>
  <c r="AA94" i="29"/>
  <c r="R95" i="29"/>
  <c r="S95" i="29"/>
  <c r="T95" i="29"/>
  <c r="U95" i="29"/>
  <c r="V95" i="29"/>
  <c r="W95" i="29"/>
  <c r="X95" i="29"/>
  <c r="Y95" i="29"/>
  <c r="Z95" i="29"/>
  <c r="AA95" i="29"/>
  <c r="R96" i="29"/>
  <c r="S96" i="29"/>
  <c r="T96" i="29"/>
  <c r="U96" i="29"/>
  <c r="V96" i="29"/>
  <c r="W96" i="29"/>
  <c r="X96" i="29"/>
  <c r="Y96" i="29"/>
  <c r="Z96" i="29"/>
  <c r="AA96" i="29"/>
  <c r="R97" i="29"/>
  <c r="S97" i="29"/>
  <c r="T97" i="29"/>
  <c r="U97" i="29"/>
  <c r="V97" i="29"/>
  <c r="W97" i="29"/>
  <c r="X97" i="29"/>
  <c r="Y97" i="29"/>
  <c r="Z97" i="29"/>
  <c r="AA97" i="29"/>
  <c r="R98" i="29"/>
  <c r="S98" i="29"/>
  <c r="T98" i="29"/>
  <c r="U98" i="29"/>
  <c r="V98" i="29"/>
  <c r="W98" i="29"/>
  <c r="X98" i="29"/>
  <c r="Y98" i="29"/>
  <c r="Z98" i="29"/>
  <c r="AA98" i="29"/>
  <c r="R99" i="29"/>
  <c r="S99" i="29"/>
  <c r="T99" i="29"/>
  <c r="U99" i="29"/>
  <c r="V99" i="29"/>
  <c r="W99" i="29"/>
  <c r="X99" i="29"/>
  <c r="Y99" i="29"/>
  <c r="Z99" i="29"/>
  <c r="AA99" i="29"/>
  <c r="R100" i="29"/>
  <c r="S100" i="29"/>
  <c r="T100" i="29"/>
  <c r="U100" i="29"/>
  <c r="V100" i="29"/>
  <c r="W100" i="29"/>
  <c r="X100" i="29"/>
  <c r="Y100" i="29"/>
  <c r="Z100" i="29"/>
  <c r="AA100" i="29"/>
  <c r="R101" i="29"/>
  <c r="S101" i="29"/>
  <c r="T101" i="29"/>
  <c r="U101" i="29"/>
  <c r="V101" i="29"/>
  <c r="W101" i="29"/>
  <c r="X101" i="29"/>
  <c r="Y101" i="29"/>
  <c r="Z101" i="29"/>
  <c r="AA101" i="29"/>
  <c r="R102" i="29"/>
  <c r="S102" i="29"/>
  <c r="T102" i="29"/>
  <c r="U102" i="29"/>
  <c r="V102" i="29"/>
  <c r="W102" i="29"/>
  <c r="X102" i="29"/>
  <c r="Y102" i="29"/>
  <c r="Z102" i="29"/>
  <c r="AA102" i="29"/>
  <c r="R103" i="29"/>
  <c r="S103" i="29"/>
  <c r="T103" i="29"/>
  <c r="U103" i="29"/>
  <c r="V103" i="29"/>
  <c r="W103" i="29"/>
  <c r="X103" i="29"/>
  <c r="Y103" i="29"/>
  <c r="Z103" i="29"/>
  <c r="AA103" i="29"/>
  <c r="R104" i="29"/>
  <c r="S104" i="29"/>
  <c r="T104" i="29"/>
  <c r="U104" i="29"/>
  <c r="V104" i="29"/>
  <c r="W104" i="29"/>
  <c r="X104" i="29"/>
  <c r="Y104" i="29"/>
  <c r="Z104" i="29"/>
  <c r="AA104" i="29"/>
  <c r="R105" i="29"/>
  <c r="S105" i="29"/>
  <c r="T105" i="29"/>
  <c r="U105" i="29"/>
  <c r="V105" i="29"/>
  <c r="W105" i="29"/>
  <c r="X105" i="29"/>
  <c r="Y105" i="29"/>
  <c r="Z105" i="29"/>
  <c r="AA105" i="29"/>
  <c r="L5" i="29"/>
  <c r="M5" i="29" s="1"/>
  <c r="L6" i="29"/>
  <c r="M6" i="29" s="1"/>
  <c r="L7" i="29"/>
  <c r="M7" i="29" s="1"/>
  <c r="L8" i="29"/>
  <c r="M8" i="29" s="1"/>
  <c r="L9" i="29"/>
  <c r="M9" i="29" s="1"/>
  <c r="L10" i="29"/>
  <c r="M10" i="29" s="1"/>
  <c r="L11" i="29"/>
  <c r="M11" i="29" s="1"/>
  <c r="L12" i="29"/>
  <c r="M12" i="29" s="1"/>
  <c r="L13" i="29"/>
  <c r="M13" i="29" s="1"/>
  <c r="L14" i="29"/>
  <c r="M14" i="29" s="1"/>
  <c r="L15" i="29"/>
  <c r="M15" i="29" s="1"/>
  <c r="L16" i="29"/>
  <c r="M16" i="29" s="1"/>
  <c r="L17" i="29"/>
  <c r="M17" i="29" s="1"/>
  <c r="L18" i="29"/>
  <c r="M18" i="29" s="1"/>
  <c r="L19" i="29"/>
  <c r="M19" i="29" s="1"/>
  <c r="L20" i="29"/>
  <c r="M20" i="29" s="1"/>
  <c r="L21" i="29"/>
  <c r="M21" i="29" s="1"/>
  <c r="L22" i="29"/>
  <c r="M22" i="29" s="1"/>
  <c r="L23" i="29"/>
  <c r="M23" i="29" s="1"/>
  <c r="L24" i="29"/>
  <c r="M24" i="29" s="1"/>
  <c r="L25" i="29"/>
  <c r="M25" i="29" s="1"/>
  <c r="L26" i="29"/>
  <c r="M26" i="29" s="1"/>
  <c r="L27" i="29"/>
  <c r="M27" i="29" s="1"/>
  <c r="L28" i="29"/>
  <c r="M28" i="29" s="1"/>
  <c r="L29" i="29"/>
  <c r="M29" i="29" s="1"/>
  <c r="L30" i="29"/>
  <c r="M30" i="29" s="1"/>
  <c r="L31" i="29"/>
  <c r="M31" i="29" s="1"/>
  <c r="L32" i="29"/>
  <c r="M32" i="29" s="1"/>
  <c r="L33" i="29"/>
  <c r="M33" i="29" s="1"/>
  <c r="L34" i="29"/>
  <c r="M34" i="29" s="1"/>
  <c r="L35" i="29"/>
  <c r="M35" i="29" s="1"/>
  <c r="L36" i="29"/>
  <c r="M36" i="29" s="1"/>
  <c r="L37" i="29"/>
  <c r="M37" i="29" s="1"/>
  <c r="L38" i="29"/>
  <c r="M38" i="29" s="1"/>
  <c r="L39" i="29"/>
  <c r="M39" i="29" s="1"/>
  <c r="L40" i="29"/>
  <c r="M40" i="29" s="1"/>
  <c r="L41" i="29"/>
  <c r="M41" i="29" s="1"/>
  <c r="L42" i="29"/>
  <c r="M42" i="29" s="1"/>
  <c r="L43" i="29"/>
  <c r="M43" i="29" s="1"/>
  <c r="L44" i="29"/>
  <c r="M44" i="29" s="1"/>
  <c r="L45" i="29"/>
  <c r="M45" i="29" s="1"/>
  <c r="L46" i="29"/>
  <c r="M46" i="29" s="1"/>
  <c r="L47" i="29"/>
  <c r="M47" i="29" s="1"/>
  <c r="L48" i="29"/>
  <c r="M48" i="29" s="1"/>
  <c r="L49" i="29"/>
  <c r="M49" i="29" s="1"/>
  <c r="L50" i="29"/>
  <c r="M50" i="29" s="1"/>
  <c r="L51" i="29"/>
  <c r="M51" i="29" s="1"/>
  <c r="L52" i="29"/>
  <c r="M52" i="29" s="1"/>
  <c r="L53" i="29"/>
  <c r="M53" i="29" s="1"/>
  <c r="L54" i="29"/>
  <c r="M54" i="29" s="1"/>
  <c r="L55" i="29"/>
  <c r="M55" i="29" s="1"/>
  <c r="L56" i="29"/>
  <c r="M56" i="29" s="1"/>
  <c r="L57" i="29"/>
  <c r="M57" i="29" s="1"/>
  <c r="L58" i="29"/>
  <c r="M58" i="29" s="1"/>
  <c r="L59" i="29"/>
  <c r="M59" i="29" s="1"/>
  <c r="L60" i="29"/>
  <c r="M60" i="29" s="1"/>
  <c r="L61" i="29"/>
  <c r="M61" i="29" s="1"/>
  <c r="L62" i="29"/>
  <c r="M62" i="29" s="1"/>
  <c r="L63" i="29"/>
  <c r="M63" i="29" s="1"/>
  <c r="L64" i="29"/>
  <c r="M64" i="29" s="1"/>
  <c r="L65" i="29"/>
  <c r="M65" i="29" s="1"/>
  <c r="L66" i="29"/>
  <c r="M66" i="29" s="1"/>
  <c r="L67" i="29"/>
  <c r="M67" i="29" s="1"/>
  <c r="L68" i="29"/>
  <c r="M68" i="29" s="1"/>
  <c r="L69" i="29"/>
  <c r="M69" i="29" s="1"/>
  <c r="L70" i="29"/>
  <c r="M70" i="29" s="1"/>
  <c r="L71" i="29"/>
  <c r="M71" i="29" s="1"/>
  <c r="L72" i="29"/>
  <c r="M72" i="29" s="1"/>
  <c r="L73" i="29"/>
  <c r="M73" i="29" s="1"/>
  <c r="L74" i="29"/>
  <c r="M74" i="29" s="1"/>
  <c r="L75" i="29"/>
  <c r="M75" i="29" s="1"/>
  <c r="L76" i="29"/>
  <c r="M76" i="29" s="1"/>
  <c r="L77" i="29"/>
  <c r="M77" i="29" s="1"/>
  <c r="L78" i="29"/>
  <c r="M78" i="29" s="1"/>
  <c r="L79" i="29"/>
  <c r="M79" i="29" s="1"/>
  <c r="L80" i="29"/>
  <c r="M80" i="29" s="1"/>
  <c r="L81" i="29"/>
  <c r="M81" i="29" s="1"/>
  <c r="L82" i="29"/>
  <c r="M82" i="29" s="1"/>
  <c r="L83" i="29"/>
  <c r="M83" i="29" s="1"/>
  <c r="L84" i="29"/>
  <c r="M84" i="29" s="1"/>
  <c r="L85" i="29"/>
  <c r="M85" i="29" s="1"/>
  <c r="L86" i="29"/>
  <c r="M86" i="29" s="1"/>
  <c r="L87" i="29"/>
  <c r="M87" i="29" s="1"/>
  <c r="L88" i="29"/>
  <c r="M88" i="29" s="1"/>
  <c r="L89" i="29"/>
  <c r="M89" i="29" s="1"/>
  <c r="L90" i="29"/>
  <c r="M90" i="29" s="1"/>
  <c r="L91" i="29"/>
  <c r="M91" i="29" s="1"/>
  <c r="L92" i="29"/>
  <c r="M92" i="29" s="1"/>
  <c r="L93" i="29"/>
  <c r="M93" i="29" s="1"/>
  <c r="L94" i="29"/>
  <c r="M94" i="29" s="1"/>
  <c r="L95" i="29"/>
  <c r="M95" i="29" s="1"/>
  <c r="L96" i="29"/>
  <c r="M96" i="29" s="1"/>
  <c r="L97" i="29"/>
  <c r="M97" i="29" s="1"/>
  <c r="L98" i="29"/>
  <c r="M98" i="29" s="1"/>
  <c r="L99" i="29"/>
  <c r="M99" i="29" s="1"/>
  <c r="L100" i="29"/>
  <c r="M100" i="29" s="1"/>
  <c r="L101" i="29"/>
  <c r="M101" i="29" s="1"/>
  <c r="L102" i="29"/>
  <c r="M102" i="29" s="1"/>
  <c r="L103" i="29"/>
  <c r="M103" i="29" s="1"/>
  <c r="L104" i="29"/>
  <c r="M104" i="29" s="1"/>
  <c r="N5" i="29"/>
  <c r="O5" i="29" s="1"/>
  <c r="N6" i="29"/>
  <c r="O6" i="29" s="1"/>
  <c r="N7" i="29"/>
  <c r="O7" i="29" s="1"/>
  <c r="N8" i="29"/>
  <c r="O8" i="29" s="1"/>
  <c r="N9" i="29"/>
  <c r="O9" i="29" s="1"/>
  <c r="N10" i="29"/>
  <c r="O10" i="29" s="1"/>
  <c r="N11" i="29"/>
  <c r="O11" i="29" s="1"/>
  <c r="N12" i="29"/>
  <c r="O12" i="29" s="1"/>
  <c r="N13" i="29"/>
  <c r="O13" i="29" s="1"/>
  <c r="N14" i="29"/>
  <c r="O14" i="29" s="1"/>
  <c r="N15" i="29"/>
  <c r="O15" i="29" s="1"/>
  <c r="N16" i="29"/>
  <c r="O16" i="29" s="1"/>
  <c r="N17" i="29"/>
  <c r="O17" i="29" s="1"/>
  <c r="N18" i="29"/>
  <c r="O18" i="29" s="1"/>
  <c r="N19" i="29"/>
  <c r="O19" i="29" s="1"/>
  <c r="N20" i="29"/>
  <c r="O20" i="29" s="1"/>
  <c r="N21" i="29"/>
  <c r="O21" i="29" s="1"/>
  <c r="N22" i="29"/>
  <c r="O22" i="29" s="1"/>
  <c r="N23" i="29"/>
  <c r="O23" i="29" s="1"/>
  <c r="N24" i="29"/>
  <c r="O24" i="29" s="1"/>
  <c r="N25" i="29"/>
  <c r="O25" i="29" s="1"/>
  <c r="N26" i="29"/>
  <c r="O26" i="29" s="1"/>
  <c r="N27" i="29"/>
  <c r="O27" i="29" s="1"/>
  <c r="N28" i="29"/>
  <c r="O28" i="29" s="1"/>
  <c r="N29" i="29"/>
  <c r="O29" i="29" s="1"/>
  <c r="N30" i="29"/>
  <c r="O30" i="29" s="1"/>
  <c r="N31" i="29"/>
  <c r="O31" i="29" s="1"/>
  <c r="N32" i="29"/>
  <c r="O32" i="29" s="1"/>
  <c r="N33" i="29"/>
  <c r="O33" i="29" s="1"/>
  <c r="N34" i="29"/>
  <c r="O34" i="29" s="1"/>
  <c r="N35" i="29"/>
  <c r="O35" i="29" s="1"/>
  <c r="N36" i="29"/>
  <c r="O36" i="29" s="1"/>
  <c r="N37" i="29"/>
  <c r="O37" i="29" s="1"/>
  <c r="N38" i="29"/>
  <c r="O38" i="29" s="1"/>
  <c r="N39" i="29"/>
  <c r="O39" i="29" s="1"/>
  <c r="N40" i="29"/>
  <c r="O40" i="29" s="1"/>
  <c r="N41" i="29"/>
  <c r="O41" i="29" s="1"/>
  <c r="N42" i="29"/>
  <c r="O42" i="29" s="1"/>
  <c r="N43" i="29"/>
  <c r="O43" i="29" s="1"/>
  <c r="N44" i="29"/>
  <c r="O44" i="29" s="1"/>
  <c r="N45" i="29"/>
  <c r="O45" i="29" s="1"/>
  <c r="N46" i="29"/>
  <c r="O46" i="29" s="1"/>
  <c r="N47" i="29"/>
  <c r="O47" i="29" s="1"/>
  <c r="N48" i="29"/>
  <c r="O48" i="29" s="1"/>
  <c r="N49" i="29"/>
  <c r="O49" i="29" s="1"/>
  <c r="N50" i="29"/>
  <c r="O50" i="29" s="1"/>
  <c r="N51" i="29"/>
  <c r="O51" i="29" s="1"/>
  <c r="N52" i="29"/>
  <c r="O52" i="29" s="1"/>
  <c r="N53" i="29"/>
  <c r="O53" i="29" s="1"/>
  <c r="N54" i="29"/>
  <c r="O54" i="29" s="1"/>
  <c r="N55" i="29"/>
  <c r="O55" i="29" s="1"/>
  <c r="N56" i="29"/>
  <c r="O56" i="29" s="1"/>
  <c r="N57" i="29"/>
  <c r="O57" i="29" s="1"/>
  <c r="N58" i="29"/>
  <c r="O58" i="29" s="1"/>
  <c r="N59" i="29"/>
  <c r="O59" i="29" s="1"/>
  <c r="N60" i="29"/>
  <c r="O60" i="29" s="1"/>
  <c r="N61" i="29"/>
  <c r="O61" i="29" s="1"/>
  <c r="N62" i="29"/>
  <c r="O62" i="29" s="1"/>
  <c r="N63" i="29"/>
  <c r="O63" i="29" s="1"/>
  <c r="N64" i="29"/>
  <c r="O64" i="29" s="1"/>
  <c r="N65" i="29"/>
  <c r="O65" i="29" s="1"/>
  <c r="N66" i="29"/>
  <c r="O66" i="29" s="1"/>
  <c r="N67" i="29"/>
  <c r="O67" i="29" s="1"/>
  <c r="N68" i="29"/>
  <c r="O68" i="29" s="1"/>
  <c r="N69" i="29"/>
  <c r="O69" i="29" s="1"/>
  <c r="N70" i="29"/>
  <c r="O70" i="29" s="1"/>
  <c r="N71" i="29"/>
  <c r="O71" i="29" s="1"/>
  <c r="N72" i="29"/>
  <c r="O72" i="29" s="1"/>
  <c r="N73" i="29"/>
  <c r="O73" i="29" s="1"/>
  <c r="N74" i="29"/>
  <c r="O74" i="29" s="1"/>
  <c r="N75" i="29"/>
  <c r="O75" i="29" s="1"/>
  <c r="N76" i="29"/>
  <c r="O76" i="29" s="1"/>
  <c r="N77" i="29"/>
  <c r="O77" i="29" s="1"/>
  <c r="N78" i="29"/>
  <c r="O78" i="29" s="1"/>
  <c r="N79" i="29"/>
  <c r="O79" i="29" s="1"/>
  <c r="N80" i="29"/>
  <c r="O80" i="29" s="1"/>
  <c r="N81" i="29"/>
  <c r="O81" i="29" s="1"/>
  <c r="N82" i="29"/>
  <c r="O82" i="29" s="1"/>
  <c r="N83" i="29"/>
  <c r="O83" i="29" s="1"/>
  <c r="N84" i="29"/>
  <c r="O84" i="29" s="1"/>
  <c r="N85" i="29"/>
  <c r="O85" i="29" s="1"/>
  <c r="N86" i="29"/>
  <c r="O86" i="29" s="1"/>
  <c r="N87" i="29"/>
  <c r="O87" i="29" s="1"/>
  <c r="N88" i="29"/>
  <c r="O88" i="29" s="1"/>
  <c r="N89" i="29"/>
  <c r="O89" i="29" s="1"/>
  <c r="N90" i="29"/>
  <c r="O90" i="29" s="1"/>
  <c r="N91" i="29"/>
  <c r="O91" i="29" s="1"/>
  <c r="N92" i="29"/>
  <c r="O92" i="29" s="1"/>
  <c r="N93" i="29"/>
  <c r="O93" i="29" s="1"/>
  <c r="N94" i="29"/>
  <c r="O94" i="29" s="1"/>
  <c r="N95" i="29"/>
  <c r="O95" i="29" s="1"/>
  <c r="N96" i="29"/>
  <c r="O96" i="29" s="1"/>
  <c r="N97" i="29"/>
  <c r="O97" i="29" s="1"/>
  <c r="N98" i="29"/>
  <c r="O98" i="29" s="1"/>
  <c r="N99" i="29"/>
  <c r="O99" i="29" s="1"/>
  <c r="N100" i="29"/>
  <c r="O100" i="29" s="1"/>
  <c r="N101" i="29"/>
  <c r="O101" i="29" s="1"/>
  <c r="N102" i="29"/>
  <c r="O102" i="29" s="1"/>
  <c r="N103" i="29"/>
  <c r="O103" i="29" s="1"/>
  <c r="N104" i="29"/>
  <c r="O104" i="29" s="1"/>
  <c r="K105" i="29"/>
  <c r="I191" i="42" s="1"/>
  <c r="J105" i="29"/>
  <c r="I190" i="42" s="1"/>
  <c r="I105" i="29"/>
  <c r="I189" i="42" s="1"/>
  <c r="H105" i="29"/>
  <c r="I188" i="42" s="1"/>
  <c r="G105" i="29"/>
  <c r="I187" i="42" s="1"/>
  <c r="F105" i="29"/>
  <c r="I186" i="42" s="1"/>
  <c r="E105" i="29"/>
  <c r="I185" i="42" s="1"/>
  <c r="D105" i="29"/>
  <c r="I184" i="42" s="1"/>
  <c r="C105" i="29"/>
  <c r="I183" i="42" s="1"/>
  <c r="B105" i="29"/>
  <c r="I182" i="42" s="1"/>
  <c r="R6" i="28"/>
  <c r="S6" i="28"/>
  <c r="T6" i="28"/>
  <c r="U6" i="28"/>
  <c r="V6" i="28"/>
  <c r="W6" i="28"/>
  <c r="X6" i="28"/>
  <c r="Y6" i="28"/>
  <c r="Z6" i="28"/>
  <c r="AA6" i="28"/>
  <c r="R7" i="28"/>
  <c r="S7" i="28"/>
  <c r="T7" i="28"/>
  <c r="U7" i="28"/>
  <c r="V7" i="28"/>
  <c r="W7" i="28"/>
  <c r="X7" i="28"/>
  <c r="Y7" i="28"/>
  <c r="Z7" i="28"/>
  <c r="AA7" i="28"/>
  <c r="R8" i="28"/>
  <c r="S8" i="28"/>
  <c r="T8" i="28"/>
  <c r="U8" i="28"/>
  <c r="V8" i="28"/>
  <c r="W8" i="28"/>
  <c r="X8" i="28"/>
  <c r="Y8" i="28"/>
  <c r="Z8" i="28"/>
  <c r="AA8" i="28"/>
  <c r="R9" i="28"/>
  <c r="S9" i="28"/>
  <c r="T9" i="28"/>
  <c r="U9" i="28"/>
  <c r="V9" i="28"/>
  <c r="W9" i="28"/>
  <c r="X9" i="28"/>
  <c r="Y9" i="28"/>
  <c r="Z9" i="28"/>
  <c r="AA9" i="28"/>
  <c r="R10" i="28"/>
  <c r="S10" i="28"/>
  <c r="T10" i="28"/>
  <c r="U10" i="28"/>
  <c r="V10" i="28"/>
  <c r="W10" i="28"/>
  <c r="X10" i="28"/>
  <c r="Y10" i="28"/>
  <c r="Z10" i="28"/>
  <c r="AA10" i="28"/>
  <c r="R11" i="28"/>
  <c r="S11" i="28"/>
  <c r="T11" i="28"/>
  <c r="U11" i="28"/>
  <c r="V11" i="28"/>
  <c r="W11" i="28"/>
  <c r="X11" i="28"/>
  <c r="Y11" i="28"/>
  <c r="Z11" i="28"/>
  <c r="AA11" i="28"/>
  <c r="R12" i="28"/>
  <c r="S12" i="28"/>
  <c r="T12" i="28"/>
  <c r="U12" i="28"/>
  <c r="V12" i="28"/>
  <c r="W12" i="28"/>
  <c r="X12" i="28"/>
  <c r="Y12" i="28"/>
  <c r="Z12" i="28"/>
  <c r="AA12" i="28"/>
  <c r="R13" i="28"/>
  <c r="S13" i="28"/>
  <c r="T13" i="28"/>
  <c r="U13" i="28"/>
  <c r="V13" i="28"/>
  <c r="W13" i="28"/>
  <c r="X13" i="28"/>
  <c r="Y13" i="28"/>
  <c r="Z13" i="28"/>
  <c r="AA13" i="28"/>
  <c r="R14" i="28"/>
  <c r="S14" i="28"/>
  <c r="T14" i="28"/>
  <c r="U14" i="28"/>
  <c r="V14" i="28"/>
  <c r="W14" i="28"/>
  <c r="X14" i="28"/>
  <c r="Y14" i="28"/>
  <c r="Z14" i="28"/>
  <c r="AA14" i="28"/>
  <c r="R15" i="28"/>
  <c r="S15" i="28"/>
  <c r="T15" i="28"/>
  <c r="U15" i="28"/>
  <c r="V15" i="28"/>
  <c r="W15" i="28"/>
  <c r="X15" i="28"/>
  <c r="Y15" i="28"/>
  <c r="Z15" i="28"/>
  <c r="AA15" i="28"/>
  <c r="R16" i="28"/>
  <c r="S16" i="28"/>
  <c r="T16" i="28"/>
  <c r="U16" i="28"/>
  <c r="V16" i="28"/>
  <c r="W16" i="28"/>
  <c r="X16" i="28"/>
  <c r="Y16" i="28"/>
  <c r="Z16" i="28"/>
  <c r="AA16" i="28"/>
  <c r="R17" i="28"/>
  <c r="S17" i="28"/>
  <c r="T17" i="28"/>
  <c r="U17" i="28"/>
  <c r="V17" i="28"/>
  <c r="W17" i="28"/>
  <c r="X17" i="28"/>
  <c r="Y17" i="28"/>
  <c r="Z17" i="28"/>
  <c r="AA17" i="28"/>
  <c r="R18" i="28"/>
  <c r="S18" i="28"/>
  <c r="T18" i="28"/>
  <c r="U18" i="28"/>
  <c r="V18" i="28"/>
  <c r="W18" i="28"/>
  <c r="X18" i="28"/>
  <c r="Y18" i="28"/>
  <c r="Z18" i="28"/>
  <c r="AA18" i="28"/>
  <c r="R19" i="28"/>
  <c r="S19" i="28"/>
  <c r="T19" i="28"/>
  <c r="U19" i="28"/>
  <c r="V19" i="28"/>
  <c r="W19" i="28"/>
  <c r="X19" i="28"/>
  <c r="Y19" i="28"/>
  <c r="Z19" i="28"/>
  <c r="AA19" i="28"/>
  <c r="R20" i="28"/>
  <c r="S20" i="28"/>
  <c r="T20" i="28"/>
  <c r="U20" i="28"/>
  <c r="V20" i="28"/>
  <c r="W20" i="28"/>
  <c r="X20" i="28"/>
  <c r="Y20" i="28"/>
  <c r="Z20" i="28"/>
  <c r="AA20" i="28"/>
  <c r="R21" i="28"/>
  <c r="S21" i="28"/>
  <c r="T21" i="28"/>
  <c r="U21" i="28"/>
  <c r="V21" i="28"/>
  <c r="W21" i="28"/>
  <c r="X21" i="28"/>
  <c r="Y21" i="28"/>
  <c r="Z21" i="28"/>
  <c r="AA21" i="28"/>
  <c r="R22" i="28"/>
  <c r="S22" i="28"/>
  <c r="T22" i="28"/>
  <c r="U22" i="28"/>
  <c r="V22" i="28"/>
  <c r="W22" i="28"/>
  <c r="X22" i="28"/>
  <c r="Y22" i="28"/>
  <c r="Z22" i="28"/>
  <c r="AA22" i="28"/>
  <c r="R23" i="28"/>
  <c r="S23" i="28"/>
  <c r="T23" i="28"/>
  <c r="U23" i="28"/>
  <c r="V23" i="28"/>
  <c r="W23" i="28"/>
  <c r="X23" i="28"/>
  <c r="Y23" i="28"/>
  <c r="Z23" i="28"/>
  <c r="AA23" i="28"/>
  <c r="R24" i="28"/>
  <c r="S24" i="28"/>
  <c r="T24" i="28"/>
  <c r="U24" i="28"/>
  <c r="V24" i="28"/>
  <c r="W24" i="28"/>
  <c r="X24" i="28"/>
  <c r="Y24" i="28"/>
  <c r="Z24" i="28"/>
  <c r="AA24" i="28"/>
  <c r="R25" i="28"/>
  <c r="S25" i="28"/>
  <c r="T25" i="28"/>
  <c r="U25" i="28"/>
  <c r="V25" i="28"/>
  <c r="W25" i="28"/>
  <c r="X25" i="28"/>
  <c r="Y25" i="28"/>
  <c r="Z25" i="28"/>
  <c r="AA25" i="28"/>
  <c r="R26" i="28"/>
  <c r="S26" i="28"/>
  <c r="T26" i="28"/>
  <c r="U26" i="28"/>
  <c r="V26" i="28"/>
  <c r="W26" i="28"/>
  <c r="X26" i="28"/>
  <c r="Y26" i="28"/>
  <c r="Z26" i="28"/>
  <c r="AA26" i="28"/>
  <c r="R27" i="28"/>
  <c r="S27" i="28"/>
  <c r="T27" i="28"/>
  <c r="U27" i="28"/>
  <c r="V27" i="28"/>
  <c r="W27" i="28"/>
  <c r="X27" i="28"/>
  <c r="Y27" i="28"/>
  <c r="Z27" i="28"/>
  <c r="AA27" i="28"/>
  <c r="R28" i="28"/>
  <c r="S28" i="28"/>
  <c r="T28" i="28"/>
  <c r="U28" i="28"/>
  <c r="V28" i="28"/>
  <c r="W28" i="28"/>
  <c r="X28" i="28"/>
  <c r="Y28" i="28"/>
  <c r="Z28" i="28"/>
  <c r="AA28" i="28"/>
  <c r="R29" i="28"/>
  <c r="S29" i="28"/>
  <c r="T29" i="28"/>
  <c r="U29" i="28"/>
  <c r="V29" i="28"/>
  <c r="W29" i="28"/>
  <c r="X29" i="28"/>
  <c r="Y29" i="28"/>
  <c r="Z29" i="28"/>
  <c r="AA29" i="28"/>
  <c r="R30" i="28"/>
  <c r="S30" i="28"/>
  <c r="T30" i="28"/>
  <c r="U30" i="28"/>
  <c r="V30" i="28"/>
  <c r="W30" i="28"/>
  <c r="X30" i="28"/>
  <c r="Y30" i="28"/>
  <c r="Z30" i="28"/>
  <c r="AA30" i="28"/>
  <c r="R31" i="28"/>
  <c r="S31" i="28"/>
  <c r="T31" i="28"/>
  <c r="U31" i="28"/>
  <c r="V31" i="28"/>
  <c r="W31" i="28"/>
  <c r="X31" i="28"/>
  <c r="Y31" i="28"/>
  <c r="Z31" i="28"/>
  <c r="AA31" i="28"/>
  <c r="R32" i="28"/>
  <c r="S32" i="28"/>
  <c r="T32" i="28"/>
  <c r="U32" i="28"/>
  <c r="V32" i="28"/>
  <c r="W32" i="28"/>
  <c r="X32" i="28"/>
  <c r="Y32" i="28"/>
  <c r="Z32" i="28"/>
  <c r="AA32" i="28"/>
  <c r="R33" i="28"/>
  <c r="S33" i="28"/>
  <c r="T33" i="28"/>
  <c r="U33" i="28"/>
  <c r="V33" i="28"/>
  <c r="W33" i="28"/>
  <c r="X33" i="28"/>
  <c r="Y33" i="28"/>
  <c r="Z33" i="28"/>
  <c r="AA33" i="28"/>
  <c r="R34" i="28"/>
  <c r="S34" i="28"/>
  <c r="T34" i="28"/>
  <c r="U34" i="28"/>
  <c r="V34" i="28"/>
  <c r="W34" i="28"/>
  <c r="X34" i="28"/>
  <c r="Y34" i="28"/>
  <c r="Z34" i="28"/>
  <c r="AA34" i="28"/>
  <c r="R35" i="28"/>
  <c r="S35" i="28"/>
  <c r="T35" i="28"/>
  <c r="U35" i="28"/>
  <c r="V35" i="28"/>
  <c r="W35" i="28"/>
  <c r="X35" i="28"/>
  <c r="Y35" i="28"/>
  <c r="Z35" i="28"/>
  <c r="AA35" i="28"/>
  <c r="R36" i="28"/>
  <c r="S36" i="28"/>
  <c r="T36" i="28"/>
  <c r="U36" i="28"/>
  <c r="V36" i="28"/>
  <c r="W36" i="28"/>
  <c r="X36" i="28"/>
  <c r="Y36" i="28"/>
  <c r="Z36" i="28"/>
  <c r="AA36" i="28"/>
  <c r="R37" i="28"/>
  <c r="S37" i="28"/>
  <c r="T37" i="28"/>
  <c r="U37" i="28"/>
  <c r="V37" i="28"/>
  <c r="W37" i="28"/>
  <c r="X37" i="28"/>
  <c r="Y37" i="28"/>
  <c r="Z37" i="28"/>
  <c r="AA37" i="28"/>
  <c r="R38" i="28"/>
  <c r="S38" i="28"/>
  <c r="T38" i="28"/>
  <c r="U38" i="28"/>
  <c r="V38" i="28"/>
  <c r="W38" i="28"/>
  <c r="X38" i="28"/>
  <c r="Y38" i="28"/>
  <c r="Z38" i="28"/>
  <c r="AA38" i="28"/>
  <c r="R39" i="28"/>
  <c r="S39" i="28"/>
  <c r="T39" i="28"/>
  <c r="U39" i="28"/>
  <c r="V39" i="28"/>
  <c r="W39" i="28"/>
  <c r="X39" i="28"/>
  <c r="Y39" i="28"/>
  <c r="Z39" i="28"/>
  <c r="AA39" i="28"/>
  <c r="R40" i="28"/>
  <c r="S40" i="28"/>
  <c r="T40" i="28"/>
  <c r="U40" i="28"/>
  <c r="V40" i="28"/>
  <c r="W40" i="28"/>
  <c r="X40" i="28"/>
  <c r="Y40" i="28"/>
  <c r="Z40" i="28"/>
  <c r="AA40" i="28"/>
  <c r="R41" i="28"/>
  <c r="S41" i="28"/>
  <c r="T41" i="28"/>
  <c r="U41" i="28"/>
  <c r="V41" i="28"/>
  <c r="W41" i="28"/>
  <c r="X41" i="28"/>
  <c r="Y41" i="28"/>
  <c r="Z41" i="28"/>
  <c r="AA41" i="28"/>
  <c r="R42" i="28"/>
  <c r="S42" i="28"/>
  <c r="T42" i="28"/>
  <c r="U42" i="28"/>
  <c r="V42" i="28"/>
  <c r="W42" i="28"/>
  <c r="X42" i="28"/>
  <c r="Y42" i="28"/>
  <c r="Z42" i="28"/>
  <c r="AA42" i="28"/>
  <c r="R43" i="28"/>
  <c r="S43" i="28"/>
  <c r="T43" i="28"/>
  <c r="U43" i="28"/>
  <c r="V43" i="28"/>
  <c r="W43" i="28"/>
  <c r="X43" i="28"/>
  <c r="Y43" i="28"/>
  <c r="Z43" i="28"/>
  <c r="AA43" i="28"/>
  <c r="R44" i="28"/>
  <c r="S44" i="28"/>
  <c r="T44" i="28"/>
  <c r="U44" i="28"/>
  <c r="V44" i="28"/>
  <c r="W44" i="28"/>
  <c r="X44" i="28"/>
  <c r="Y44" i="28"/>
  <c r="Z44" i="28"/>
  <c r="AA44" i="28"/>
  <c r="R45" i="28"/>
  <c r="S45" i="28"/>
  <c r="T45" i="28"/>
  <c r="U45" i="28"/>
  <c r="V45" i="28"/>
  <c r="W45" i="28"/>
  <c r="X45" i="28"/>
  <c r="Y45" i="28"/>
  <c r="Z45" i="28"/>
  <c r="AA45" i="28"/>
  <c r="R46" i="28"/>
  <c r="S46" i="28"/>
  <c r="T46" i="28"/>
  <c r="U46" i="28"/>
  <c r="V46" i="28"/>
  <c r="W46" i="28"/>
  <c r="X46" i="28"/>
  <c r="Y46" i="28"/>
  <c r="Z46" i="28"/>
  <c r="AA46" i="28"/>
  <c r="R47" i="28"/>
  <c r="S47" i="28"/>
  <c r="T47" i="28"/>
  <c r="U47" i="28"/>
  <c r="V47" i="28"/>
  <c r="W47" i="28"/>
  <c r="X47" i="28"/>
  <c r="Y47" i="28"/>
  <c r="Z47" i="28"/>
  <c r="AA47" i="28"/>
  <c r="R48" i="28"/>
  <c r="S48" i="28"/>
  <c r="T48" i="28"/>
  <c r="U48" i="28"/>
  <c r="V48" i="28"/>
  <c r="W48" i="28"/>
  <c r="X48" i="28"/>
  <c r="Y48" i="28"/>
  <c r="Z48" i="28"/>
  <c r="AA48" i="28"/>
  <c r="R49" i="28"/>
  <c r="S49" i="28"/>
  <c r="T49" i="28"/>
  <c r="U49" i="28"/>
  <c r="V49" i="28"/>
  <c r="W49" i="28"/>
  <c r="X49" i="28"/>
  <c r="Y49" i="28"/>
  <c r="Z49" i="28"/>
  <c r="AA49" i="28"/>
  <c r="R50" i="28"/>
  <c r="S50" i="28"/>
  <c r="T50" i="28"/>
  <c r="U50" i="28"/>
  <c r="V50" i="28"/>
  <c r="W50" i="28"/>
  <c r="X50" i="28"/>
  <c r="Y50" i="28"/>
  <c r="Z50" i="28"/>
  <c r="AA50" i="28"/>
  <c r="R51" i="28"/>
  <c r="S51" i="28"/>
  <c r="T51" i="28"/>
  <c r="U51" i="28"/>
  <c r="V51" i="28"/>
  <c r="W51" i="28"/>
  <c r="X51" i="28"/>
  <c r="Y51" i="28"/>
  <c r="Z51" i="28"/>
  <c r="AA51" i="28"/>
  <c r="R52" i="28"/>
  <c r="S52" i="28"/>
  <c r="T52" i="28"/>
  <c r="U52" i="28"/>
  <c r="V52" i="28"/>
  <c r="W52" i="28"/>
  <c r="X52" i="28"/>
  <c r="Y52" i="28"/>
  <c r="Z52" i="28"/>
  <c r="AA52" i="28"/>
  <c r="R53" i="28"/>
  <c r="S53" i="28"/>
  <c r="T53" i="28"/>
  <c r="U53" i="28"/>
  <c r="V53" i="28"/>
  <c r="W53" i="28"/>
  <c r="X53" i="28"/>
  <c r="Y53" i="28"/>
  <c r="Z53" i="28"/>
  <c r="AA53" i="28"/>
  <c r="R54" i="28"/>
  <c r="S54" i="28"/>
  <c r="T54" i="28"/>
  <c r="U54" i="28"/>
  <c r="V54" i="28"/>
  <c r="W54" i="28"/>
  <c r="X54" i="28"/>
  <c r="Y54" i="28"/>
  <c r="Z54" i="28"/>
  <c r="AA54" i="28"/>
  <c r="R55" i="28"/>
  <c r="S55" i="28"/>
  <c r="T55" i="28"/>
  <c r="U55" i="28"/>
  <c r="V55" i="28"/>
  <c r="W55" i="28"/>
  <c r="X55" i="28"/>
  <c r="Y55" i="28"/>
  <c r="Z55" i="28"/>
  <c r="AA55" i="28"/>
  <c r="R56" i="28"/>
  <c r="S56" i="28"/>
  <c r="T56" i="28"/>
  <c r="U56" i="28"/>
  <c r="V56" i="28"/>
  <c r="W56" i="28"/>
  <c r="X56" i="28"/>
  <c r="Y56" i="28"/>
  <c r="Z56" i="28"/>
  <c r="AA56" i="28"/>
  <c r="R57" i="28"/>
  <c r="S57" i="28"/>
  <c r="T57" i="28"/>
  <c r="U57" i="28"/>
  <c r="V57" i="28"/>
  <c r="W57" i="28"/>
  <c r="X57" i="28"/>
  <c r="Y57" i="28"/>
  <c r="Z57" i="28"/>
  <c r="AA57" i="28"/>
  <c r="R58" i="28"/>
  <c r="S58" i="28"/>
  <c r="T58" i="28"/>
  <c r="U58" i="28"/>
  <c r="V58" i="28"/>
  <c r="W58" i="28"/>
  <c r="X58" i="28"/>
  <c r="Y58" i="28"/>
  <c r="Z58" i="28"/>
  <c r="AA58" i="28"/>
  <c r="R59" i="28"/>
  <c r="S59" i="28"/>
  <c r="T59" i="28"/>
  <c r="U59" i="28"/>
  <c r="V59" i="28"/>
  <c r="W59" i="28"/>
  <c r="X59" i="28"/>
  <c r="Y59" i="28"/>
  <c r="Z59" i="28"/>
  <c r="AA59" i="28"/>
  <c r="R60" i="28"/>
  <c r="S60" i="28"/>
  <c r="T60" i="28"/>
  <c r="U60" i="28"/>
  <c r="V60" i="28"/>
  <c r="W60" i="28"/>
  <c r="X60" i="28"/>
  <c r="Y60" i="28"/>
  <c r="Z60" i="28"/>
  <c r="AA60" i="28"/>
  <c r="R61" i="28"/>
  <c r="S61" i="28"/>
  <c r="T61" i="28"/>
  <c r="U61" i="28"/>
  <c r="V61" i="28"/>
  <c r="W61" i="28"/>
  <c r="X61" i="28"/>
  <c r="Y61" i="28"/>
  <c r="Z61" i="28"/>
  <c r="AA61" i="28"/>
  <c r="R62" i="28"/>
  <c r="S62" i="28"/>
  <c r="T62" i="28"/>
  <c r="U62" i="28"/>
  <c r="V62" i="28"/>
  <c r="W62" i="28"/>
  <c r="X62" i="28"/>
  <c r="Y62" i="28"/>
  <c r="Z62" i="28"/>
  <c r="AA62" i="28"/>
  <c r="R63" i="28"/>
  <c r="S63" i="28"/>
  <c r="T63" i="28"/>
  <c r="U63" i="28"/>
  <c r="V63" i="28"/>
  <c r="W63" i="28"/>
  <c r="X63" i="28"/>
  <c r="Y63" i="28"/>
  <c r="Z63" i="28"/>
  <c r="AA63" i="28"/>
  <c r="R64" i="28"/>
  <c r="S64" i="28"/>
  <c r="T64" i="28"/>
  <c r="U64" i="28"/>
  <c r="V64" i="28"/>
  <c r="W64" i="28"/>
  <c r="X64" i="28"/>
  <c r="Y64" i="28"/>
  <c r="Z64" i="28"/>
  <c r="AA64" i="28"/>
  <c r="R65" i="28"/>
  <c r="S65" i="28"/>
  <c r="T65" i="28"/>
  <c r="U65" i="28"/>
  <c r="V65" i="28"/>
  <c r="W65" i="28"/>
  <c r="X65" i="28"/>
  <c r="Y65" i="28"/>
  <c r="Z65" i="28"/>
  <c r="AA65" i="28"/>
  <c r="R66" i="28"/>
  <c r="S66" i="28"/>
  <c r="T66" i="28"/>
  <c r="U66" i="28"/>
  <c r="V66" i="28"/>
  <c r="W66" i="28"/>
  <c r="X66" i="28"/>
  <c r="Y66" i="28"/>
  <c r="Z66" i="28"/>
  <c r="AA66" i="28"/>
  <c r="R67" i="28"/>
  <c r="S67" i="28"/>
  <c r="T67" i="28"/>
  <c r="U67" i="28"/>
  <c r="V67" i="28"/>
  <c r="W67" i="28"/>
  <c r="X67" i="28"/>
  <c r="Y67" i="28"/>
  <c r="Z67" i="28"/>
  <c r="AA67" i="28"/>
  <c r="R68" i="28"/>
  <c r="S68" i="28"/>
  <c r="T68" i="28"/>
  <c r="U68" i="28"/>
  <c r="V68" i="28"/>
  <c r="W68" i="28"/>
  <c r="X68" i="28"/>
  <c r="Y68" i="28"/>
  <c r="Z68" i="28"/>
  <c r="AA68" i="28"/>
  <c r="R69" i="28"/>
  <c r="S69" i="28"/>
  <c r="T69" i="28"/>
  <c r="U69" i="28"/>
  <c r="V69" i="28"/>
  <c r="W69" i="28"/>
  <c r="X69" i="28"/>
  <c r="Y69" i="28"/>
  <c r="Z69" i="28"/>
  <c r="AA69" i="28"/>
  <c r="R70" i="28"/>
  <c r="S70" i="28"/>
  <c r="T70" i="28"/>
  <c r="U70" i="28"/>
  <c r="V70" i="28"/>
  <c r="W70" i="28"/>
  <c r="X70" i="28"/>
  <c r="Y70" i="28"/>
  <c r="Z70" i="28"/>
  <c r="AA70" i="28"/>
  <c r="R71" i="28"/>
  <c r="S71" i="28"/>
  <c r="T71" i="28"/>
  <c r="U71" i="28"/>
  <c r="V71" i="28"/>
  <c r="W71" i="28"/>
  <c r="X71" i="28"/>
  <c r="Y71" i="28"/>
  <c r="Z71" i="28"/>
  <c r="AA71" i="28"/>
  <c r="R72" i="28"/>
  <c r="S72" i="28"/>
  <c r="T72" i="28"/>
  <c r="U72" i="28"/>
  <c r="V72" i="28"/>
  <c r="W72" i="28"/>
  <c r="X72" i="28"/>
  <c r="Y72" i="28"/>
  <c r="Z72" i="28"/>
  <c r="AA72" i="28"/>
  <c r="R73" i="28"/>
  <c r="S73" i="28"/>
  <c r="T73" i="28"/>
  <c r="U73" i="28"/>
  <c r="V73" i="28"/>
  <c r="W73" i="28"/>
  <c r="X73" i="28"/>
  <c r="Y73" i="28"/>
  <c r="Z73" i="28"/>
  <c r="AA73" i="28"/>
  <c r="R74" i="28"/>
  <c r="S74" i="28"/>
  <c r="T74" i="28"/>
  <c r="U74" i="28"/>
  <c r="V74" i="28"/>
  <c r="W74" i="28"/>
  <c r="X74" i="28"/>
  <c r="Y74" i="28"/>
  <c r="Z74" i="28"/>
  <c r="AA74" i="28"/>
  <c r="R75" i="28"/>
  <c r="S75" i="28"/>
  <c r="T75" i="28"/>
  <c r="U75" i="28"/>
  <c r="V75" i="28"/>
  <c r="W75" i="28"/>
  <c r="X75" i="28"/>
  <c r="Y75" i="28"/>
  <c r="Z75" i="28"/>
  <c r="AA75" i="28"/>
  <c r="R76" i="28"/>
  <c r="S76" i="28"/>
  <c r="T76" i="28"/>
  <c r="U76" i="28"/>
  <c r="V76" i="28"/>
  <c r="W76" i="28"/>
  <c r="X76" i="28"/>
  <c r="Y76" i="28"/>
  <c r="Z76" i="28"/>
  <c r="AA76" i="28"/>
  <c r="R77" i="28"/>
  <c r="S77" i="28"/>
  <c r="T77" i="28"/>
  <c r="U77" i="28"/>
  <c r="V77" i="28"/>
  <c r="W77" i="28"/>
  <c r="X77" i="28"/>
  <c r="Y77" i="28"/>
  <c r="Z77" i="28"/>
  <c r="AA77" i="28"/>
  <c r="R78" i="28"/>
  <c r="S78" i="28"/>
  <c r="T78" i="28"/>
  <c r="U78" i="28"/>
  <c r="V78" i="28"/>
  <c r="W78" i="28"/>
  <c r="X78" i="28"/>
  <c r="Y78" i="28"/>
  <c r="Z78" i="28"/>
  <c r="AA78" i="28"/>
  <c r="R79" i="28"/>
  <c r="S79" i="28"/>
  <c r="T79" i="28"/>
  <c r="U79" i="28"/>
  <c r="V79" i="28"/>
  <c r="W79" i="28"/>
  <c r="X79" i="28"/>
  <c r="Y79" i="28"/>
  <c r="Z79" i="28"/>
  <c r="AA79" i="28"/>
  <c r="R80" i="28"/>
  <c r="S80" i="28"/>
  <c r="T80" i="28"/>
  <c r="U80" i="28"/>
  <c r="V80" i="28"/>
  <c r="W80" i="28"/>
  <c r="X80" i="28"/>
  <c r="Y80" i="28"/>
  <c r="Z80" i="28"/>
  <c r="AA80" i="28"/>
  <c r="R81" i="28"/>
  <c r="S81" i="28"/>
  <c r="T81" i="28"/>
  <c r="U81" i="28"/>
  <c r="V81" i="28"/>
  <c r="W81" i="28"/>
  <c r="X81" i="28"/>
  <c r="Y81" i="28"/>
  <c r="Z81" i="28"/>
  <c r="AA81" i="28"/>
  <c r="R82" i="28"/>
  <c r="S82" i="28"/>
  <c r="T82" i="28"/>
  <c r="U82" i="28"/>
  <c r="V82" i="28"/>
  <c r="W82" i="28"/>
  <c r="X82" i="28"/>
  <c r="Y82" i="28"/>
  <c r="Z82" i="28"/>
  <c r="AA82" i="28"/>
  <c r="R83" i="28"/>
  <c r="S83" i="28"/>
  <c r="T83" i="28"/>
  <c r="U83" i="28"/>
  <c r="V83" i="28"/>
  <c r="W83" i="28"/>
  <c r="X83" i="28"/>
  <c r="Y83" i="28"/>
  <c r="Z83" i="28"/>
  <c r="AA83" i="28"/>
  <c r="R84" i="28"/>
  <c r="S84" i="28"/>
  <c r="T84" i="28"/>
  <c r="U84" i="28"/>
  <c r="V84" i="28"/>
  <c r="W84" i="28"/>
  <c r="X84" i="28"/>
  <c r="Y84" i="28"/>
  <c r="Z84" i="28"/>
  <c r="AA84" i="28"/>
  <c r="R85" i="28"/>
  <c r="S85" i="28"/>
  <c r="T85" i="28"/>
  <c r="U85" i="28"/>
  <c r="V85" i="28"/>
  <c r="W85" i="28"/>
  <c r="X85" i="28"/>
  <c r="Y85" i="28"/>
  <c r="Z85" i="28"/>
  <c r="AA85" i="28"/>
  <c r="R86" i="28"/>
  <c r="S86" i="28"/>
  <c r="T86" i="28"/>
  <c r="U86" i="28"/>
  <c r="V86" i="28"/>
  <c r="W86" i="28"/>
  <c r="X86" i="28"/>
  <c r="Y86" i="28"/>
  <c r="Z86" i="28"/>
  <c r="AA86" i="28"/>
  <c r="R87" i="28"/>
  <c r="S87" i="28"/>
  <c r="T87" i="28"/>
  <c r="U87" i="28"/>
  <c r="V87" i="28"/>
  <c r="W87" i="28"/>
  <c r="X87" i="28"/>
  <c r="Y87" i="28"/>
  <c r="Z87" i="28"/>
  <c r="AA87" i="28"/>
  <c r="R88" i="28"/>
  <c r="S88" i="28"/>
  <c r="T88" i="28"/>
  <c r="U88" i="28"/>
  <c r="V88" i="28"/>
  <c r="W88" i="28"/>
  <c r="X88" i="28"/>
  <c r="Y88" i="28"/>
  <c r="Z88" i="28"/>
  <c r="AA88" i="28"/>
  <c r="R89" i="28"/>
  <c r="S89" i="28"/>
  <c r="T89" i="28"/>
  <c r="U89" i="28"/>
  <c r="V89" i="28"/>
  <c r="W89" i="28"/>
  <c r="X89" i="28"/>
  <c r="Y89" i="28"/>
  <c r="Z89" i="28"/>
  <c r="AA89" i="28"/>
  <c r="R90" i="28"/>
  <c r="S90" i="28"/>
  <c r="T90" i="28"/>
  <c r="U90" i="28"/>
  <c r="V90" i="28"/>
  <c r="W90" i="28"/>
  <c r="X90" i="28"/>
  <c r="Y90" i="28"/>
  <c r="Z90" i="28"/>
  <c r="AA90" i="28"/>
  <c r="R91" i="28"/>
  <c r="S91" i="28"/>
  <c r="T91" i="28"/>
  <c r="U91" i="28"/>
  <c r="V91" i="28"/>
  <c r="W91" i="28"/>
  <c r="X91" i="28"/>
  <c r="Y91" i="28"/>
  <c r="Z91" i="28"/>
  <c r="AA91" i="28"/>
  <c r="R92" i="28"/>
  <c r="S92" i="28"/>
  <c r="T92" i="28"/>
  <c r="U92" i="28"/>
  <c r="V92" i="28"/>
  <c r="W92" i="28"/>
  <c r="X92" i="28"/>
  <c r="Y92" i="28"/>
  <c r="Z92" i="28"/>
  <c r="AA92" i="28"/>
  <c r="R93" i="28"/>
  <c r="S93" i="28"/>
  <c r="T93" i="28"/>
  <c r="U93" i="28"/>
  <c r="V93" i="28"/>
  <c r="W93" i="28"/>
  <c r="X93" i="28"/>
  <c r="Y93" i="28"/>
  <c r="Z93" i="28"/>
  <c r="AA93" i="28"/>
  <c r="R94" i="28"/>
  <c r="S94" i="28"/>
  <c r="T94" i="28"/>
  <c r="U94" i="28"/>
  <c r="V94" i="28"/>
  <c r="W94" i="28"/>
  <c r="X94" i="28"/>
  <c r="Y94" i="28"/>
  <c r="Z94" i="28"/>
  <c r="AA94" i="28"/>
  <c r="R95" i="28"/>
  <c r="S95" i="28"/>
  <c r="T95" i="28"/>
  <c r="U95" i="28"/>
  <c r="V95" i="28"/>
  <c r="W95" i="28"/>
  <c r="X95" i="28"/>
  <c r="Y95" i="28"/>
  <c r="Z95" i="28"/>
  <c r="AA95" i="28"/>
  <c r="R96" i="28"/>
  <c r="S96" i="28"/>
  <c r="T96" i="28"/>
  <c r="U96" i="28"/>
  <c r="V96" i="28"/>
  <c r="W96" i="28"/>
  <c r="X96" i="28"/>
  <c r="Y96" i="28"/>
  <c r="Z96" i="28"/>
  <c r="AA96" i="28"/>
  <c r="R97" i="28"/>
  <c r="S97" i="28"/>
  <c r="T97" i="28"/>
  <c r="U97" i="28"/>
  <c r="V97" i="28"/>
  <c r="W97" i="28"/>
  <c r="X97" i="28"/>
  <c r="Y97" i="28"/>
  <c r="Z97" i="28"/>
  <c r="AA97" i="28"/>
  <c r="R98" i="28"/>
  <c r="S98" i="28"/>
  <c r="T98" i="28"/>
  <c r="U98" i="28"/>
  <c r="V98" i="28"/>
  <c r="W98" i="28"/>
  <c r="X98" i="28"/>
  <c r="Y98" i="28"/>
  <c r="Z98" i="28"/>
  <c r="AA98" i="28"/>
  <c r="R99" i="28"/>
  <c r="S99" i="28"/>
  <c r="T99" i="28"/>
  <c r="U99" i="28"/>
  <c r="V99" i="28"/>
  <c r="W99" i="28"/>
  <c r="X99" i="28"/>
  <c r="Y99" i="28"/>
  <c r="Z99" i="28"/>
  <c r="AA99" i="28"/>
  <c r="R100" i="28"/>
  <c r="S100" i="28"/>
  <c r="T100" i="28"/>
  <c r="U100" i="28"/>
  <c r="V100" i="28"/>
  <c r="W100" i="28"/>
  <c r="X100" i="28"/>
  <c r="Y100" i="28"/>
  <c r="Z100" i="28"/>
  <c r="AA100" i="28"/>
  <c r="R101" i="28"/>
  <c r="S101" i="28"/>
  <c r="T101" i="28"/>
  <c r="U101" i="28"/>
  <c r="V101" i="28"/>
  <c r="W101" i="28"/>
  <c r="X101" i="28"/>
  <c r="Y101" i="28"/>
  <c r="Z101" i="28"/>
  <c r="AA101" i="28"/>
  <c r="R102" i="28"/>
  <c r="S102" i="28"/>
  <c r="T102" i="28"/>
  <c r="U102" i="28"/>
  <c r="V102" i="28"/>
  <c r="W102" i="28"/>
  <c r="X102" i="28"/>
  <c r="Y102" i="28"/>
  <c r="Z102" i="28"/>
  <c r="AA102" i="28"/>
  <c r="R103" i="28"/>
  <c r="S103" i="28"/>
  <c r="T103" i="28"/>
  <c r="U103" i="28"/>
  <c r="V103" i="28"/>
  <c r="W103" i="28"/>
  <c r="X103" i="28"/>
  <c r="Y103" i="28"/>
  <c r="Z103" i="28"/>
  <c r="AA103" i="28"/>
  <c r="R104" i="28"/>
  <c r="S104" i="28"/>
  <c r="T104" i="28"/>
  <c r="U104" i="28"/>
  <c r="V104" i="28"/>
  <c r="W104" i="28"/>
  <c r="X104" i="28"/>
  <c r="Y104" i="28"/>
  <c r="Z104" i="28"/>
  <c r="AA104" i="28"/>
  <c r="R105" i="28"/>
  <c r="S105" i="28"/>
  <c r="T105" i="28"/>
  <c r="U105" i="28"/>
  <c r="V105" i="28"/>
  <c r="W105" i="28"/>
  <c r="X105" i="28"/>
  <c r="Y105" i="28"/>
  <c r="Z105" i="28"/>
  <c r="AA105" i="28"/>
  <c r="L5" i="28"/>
  <c r="M5" i="28" s="1"/>
  <c r="L6" i="28"/>
  <c r="M6" i="28" s="1"/>
  <c r="L7" i="28"/>
  <c r="M7" i="28" s="1"/>
  <c r="L8" i="28"/>
  <c r="M8" i="28" s="1"/>
  <c r="L9" i="28"/>
  <c r="M9" i="28" s="1"/>
  <c r="L10" i="28"/>
  <c r="M10" i="28" s="1"/>
  <c r="L11" i="28"/>
  <c r="M11" i="28" s="1"/>
  <c r="L12" i="28"/>
  <c r="M12" i="28" s="1"/>
  <c r="L13" i="28"/>
  <c r="M13" i="28" s="1"/>
  <c r="L14" i="28"/>
  <c r="M14" i="28" s="1"/>
  <c r="L15" i="28"/>
  <c r="M15" i="28" s="1"/>
  <c r="L16" i="28"/>
  <c r="M16" i="28" s="1"/>
  <c r="L17" i="28"/>
  <c r="M17" i="28" s="1"/>
  <c r="L18" i="28"/>
  <c r="M18" i="28" s="1"/>
  <c r="L19" i="28"/>
  <c r="M19" i="28" s="1"/>
  <c r="L20" i="28"/>
  <c r="M20" i="28" s="1"/>
  <c r="L21" i="28"/>
  <c r="M21" i="28" s="1"/>
  <c r="L22" i="28"/>
  <c r="M22" i="28" s="1"/>
  <c r="L23" i="28"/>
  <c r="M23" i="28" s="1"/>
  <c r="L24" i="28"/>
  <c r="M24" i="28" s="1"/>
  <c r="L25" i="28"/>
  <c r="M25" i="28" s="1"/>
  <c r="L26" i="28"/>
  <c r="M26" i="28" s="1"/>
  <c r="L27" i="28"/>
  <c r="M27" i="28" s="1"/>
  <c r="L28" i="28"/>
  <c r="M28" i="28" s="1"/>
  <c r="L29" i="28"/>
  <c r="M29" i="28" s="1"/>
  <c r="L30" i="28"/>
  <c r="M30" i="28" s="1"/>
  <c r="L31" i="28"/>
  <c r="M31" i="28" s="1"/>
  <c r="L32" i="28"/>
  <c r="M32" i="28" s="1"/>
  <c r="L33" i="28"/>
  <c r="M33" i="28" s="1"/>
  <c r="L34" i="28"/>
  <c r="M34" i="28" s="1"/>
  <c r="L35" i="28"/>
  <c r="M35" i="28" s="1"/>
  <c r="L36" i="28"/>
  <c r="M36" i="28" s="1"/>
  <c r="L37" i="28"/>
  <c r="M37" i="28" s="1"/>
  <c r="L38" i="28"/>
  <c r="M38" i="28" s="1"/>
  <c r="L39" i="28"/>
  <c r="M39" i="28" s="1"/>
  <c r="L40" i="28"/>
  <c r="M40" i="28" s="1"/>
  <c r="L41" i="28"/>
  <c r="M41" i="28" s="1"/>
  <c r="L42" i="28"/>
  <c r="M42" i="28" s="1"/>
  <c r="L43" i="28"/>
  <c r="M43" i="28" s="1"/>
  <c r="L44" i="28"/>
  <c r="M44" i="28" s="1"/>
  <c r="L45" i="28"/>
  <c r="M45" i="28" s="1"/>
  <c r="L46" i="28"/>
  <c r="M46" i="28" s="1"/>
  <c r="L47" i="28"/>
  <c r="M47" i="28" s="1"/>
  <c r="L48" i="28"/>
  <c r="M48" i="28" s="1"/>
  <c r="L49" i="28"/>
  <c r="M49" i="28" s="1"/>
  <c r="L50" i="28"/>
  <c r="M50" i="28" s="1"/>
  <c r="L51" i="28"/>
  <c r="M51" i="28" s="1"/>
  <c r="L52" i="28"/>
  <c r="M52" i="28" s="1"/>
  <c r="L53" i="28"/>
  <c r="M53" i="28" s="1"/>
  <c r="L54" i="28"/>
  <c r="M54" i="28" s="1"/>
  <c r="L55" i="28"/>
  <c r="M55" i="28" s="1"/>
  <c r="L56" i="28"/>
  <c r="M56" i="28" s="1"/>
  <c r="L57" i="28"/>
  <c r="M57" i="28" s="1"/>
  <c r="L58" i="28"/>
  <c r="M58" i="28" s="1"/>
  <c r="L59" i="28"/>
  <c r="M59" i="28" s="1"/>
  <c r="L60" i="28"/>
  <c r="M60" i="28" s="1"/>
  <c r="L61" i="28"/>
  <c r="M61" i="28" s="1"/>
  <c r="L62" i="28"/>
  <c r="M62" i="28" s="1"/>
  <c r="L63" i="28"/>
  <c r="M63" i="28" s="1"/>
  <c r="L64" i="28"/>
  <c r="M64" i="28" s="1"/>
  <c r="L65" i="28"/>
  <c r="M65" i="28" s="1"/>
  <c r="L66" i="28"/>
  <c r="M66" i="28" s="1"/>
  <c r="L67" i="28"/>
  <c r="M67" i="28" s="1"/>
  <c r="L68" i="28"/>
  <c r="M68" i="28" s="1"/>
  <c r="L69" i="28"/>
  <c r="M69" i="28" s="1"/>
  <c r="L70" i="28"/>
  <c r="M70" i="28" s="1"/>
  <c r="L71" i="28"/>
  <c r="M71" i="28" s="1"/>
  <c r="L72" i="28"/>
  <c r="M72" i="28" s="1"/>
  <c r="L73" i="28"/>
  <c r="M73" i="28" s="1"/>
  <c r="L74" i="28"/>
  <c r="M74" i="28" s="1"/>
  <c r="L75" i="28"/>
  <c r="M75" i="28" s="1"/>
  <c r="L76" i="28"/>
  <c r="M76" i="28" s="1"/>
  <c r="L77" i="28"/>
  <c r="M77" i="28" s="1"/>
  <c r="L78" i="28"/>
  <c r="M78" i="28" s="1"/>
  <c r="L79" i="28"/>
  <c r="M79" i="28" s="1"/>
  <c r="L80" i="28"/>
  <c r="M80" i="28" s="1"/>
  <c r="L81" i="28"/>
  <c r="M81" i="28" s="1"/>
  <c r="L82" i="28"/>
  <c r="M82" i="28" s="1"/>
  <c r="L83" i="28"/>
  <c r="M83" i="28" s="1"/>
  <c r="L84" i="28"/>
  <c r="M84" i="28" s="1"/>
  <c r="L85" i="28"/>
  <c r="M85" i="28" s="1"/>
  <c r="L86" i="28"/>
  <c r="M86" i="28" s="1"/>
  <c r="L87" i="28"/>
  <c r="M87" i="28" s="1"/>
  <c r="L88" i="28"/>
  <c r="M88" i="28" s="1"/>
  <c r="L89" i="28"/>
  <c r="M89" i="28" s="1"/>
  <c r="L90" i="28"/>
  <c r="M90" i="28" s="1"/>
  <c r="L91" i="28"/>
  <c r="M91" i="28" s="1"/>
  <c r="L92" i="28"/>
  <c r="M92" i="28" s="1"/>
  <c r="L93" i="28"/>
  <c r="M93" i="28" s="1"/>
  <c r="L94" i="28"/>
  <c r="M94" i="28" s="1"/>
  <c r="L95" i="28"/>
  <c r="M95" i="28" s="1"/>
  <c r="L96" i="28"/>
  <c r="M96" i="28" s="1"/>
  <c r="L97" i="28"/>
  <c r="M97" i="28" s="1"/>
  <c r="L98" i="28"/>
  <c r="M98" i="28" s="1"/>
  <c r="L99" i="28"/>
  <c r="M99" i="28" s="1"/>
  <c r="L100" i="28"/>
  <c r="M100" i="28" s="1"/>
  <c r="L101" i="28"/>
  <c r="M101" i="28" s="1"/>
  <c r="L102" i="28"/>
  <c r="M102" i="28" s="1"/>
  <c r="L103" i="28"/>
  <c r="M103" i="28" s="1"/>
  <c r="L104" i="28"/>
  <c r="M104" i="28" s="1"/>
  <c r="N5" i="28"/>
  <c r="O5" i="28" s="1"/>
  <c r="N6" i="28"/>
  <c r="O6" i="28" s="1"/>
  <c r="N7" i="28"/>
  <c r="O7" i="28" s="1"/>
  <c r="N8" i="28"/>
  <c r="O8" i="28" s="1"/>
  <c r="N9" i="28"/>
  <c r="O9" i="28" s="1"/>
  <c r="N10" i="28"/>
  <c r="O10" i="28" s="1"/>
  <c r="N11" i="28"/>
  <c r="O11" i="28" s="1"/>
  <c r="N12" i="28"/>
  <c r="O12" i="28" s="1"/>
  <c r="N13" i="28"/>
  <c r="O13" i="28" s="1"/>
  <c r="N14" i="28"/>
  <c r="O14" i="28" s="1"/>
  <c r="N15" i="28"/>
  <c r="O15" i="28" s="1"/>
  <c r="N16" i="28"/>
  <c r="O16" i="28" s="1"/>
  <c r="N17" i="28"/>
  <c r="O17" i="28" s="1"/>
  <c r="N18" i="28"/>
  <c r="O18" i="28" s="1"/>
  <c r="N19" i="28"/>
  <c r="O19" i="28" s="1"/>
  <c r="N20" i="28"/>
  <c r="O20" i="28" s="1"/>
  <c r="N21" i="28"/>
  <c r="O21" i="28" s="1"/>
  <c r="N22" i="28"/>
  <c r="O22" i="28" s="1"/>
  <c r="N23" i="28"/>
  <c r="O23" i="28" s="1"/>
  <c r="N24" i="28"/>
  <c r="O24" i="28" s="1"/>
  <c r="N25" i="28"/>
  <c r="O25" i="28" s="1"/>
  <c r="N26" i="28"/>
  <c r="O26" i="28" s="1"/>
  <c r="N27" i="28"/>
  <c r="O27" i="28" s="1"/>
  <c r="N28" i="28"/>
  <c r="O28" i="28" s="1"/>
  <c r="N29" i="28"/>
  <c r="O29" i="28" s="1"/>
  <c r="N30" i="28"/>
  <c r="O30" i="28" s="1"/>
  <c r="N31" i="28"/>
  <c r="O31" i="28" s="1"/>
  <c r="N32" i="28"/>
  <c r="O32" i="28" s="1"/>
  <c r="N33" i="28"/>
  <c r="O33" i="28" s="1"/>
  <c r="N34" i="28"/>
  <c r="O34" i="28" s="1"/>
  <c r="N35" i="28"/>
  <c r="O35" i="28" s="1"/>
  <c r="N36" i="28"/>
  <c r="O36" i="28" s="1"/>
  <c r="N37" i="28"/>
  <c r="O37" i="28" s="1"/>
  <c r="N38" i="28"/>
  <c r="O38" i="28" s="1"/>
  <c r="N39" i="28"/>
  <c r="O39" i="28" s="1"/>
  <c r="N40" i="28"/>
  <c r="O40" i="28" s="1"/>
  <c r="N41" i="28"/>
  <c r="O41" i="28" s="1"/>
  <c r="N42" i="28"/>
  <c r="O42" i="28" s="1"/>
  <c r="N43" i="28"/>
  <c r="O43" i="28" s="1"/>
  <c r="N44" i="28"/>
  <c r="O44" i="28" s="1"/>
  <c r="N45" i="28"/>
  <c r="O45" i="28" s="1"/>
  <c r="N46" i="28"/>
  <c r="O46" i="28" s="1"/>
  <c r="N47" i="28"/>
  <c r="O47" i="28" s="1"/>
  <c r="N48" i="28"/>
  <c r="O48" i="28" s="1"/>
  <c r="N49" i="28"/>
  <c r="O49" i="28" s="1"/>
  <c r="N50" i="28"/>
  <c r="O50" i="28" s="1"/>
  <c r="N51" i="28"/>
  <c r="O51" i="28" s="1"/>
  <c r="N52" i="28"/>
  <c r="O52" i="28" s="1"/>
  <c r="N53" i="28"/>
  <c r="O53" i="28" s="1"/>
  <c r="N54" i="28"/>
  <c r="O54" i="28" s="1"/>
  <c r="N55" i="28"/>
  <c r="O55" i="28" s="1"/>
  <c r="N56" i="28"/>
  <c r="O56" i="28" s="1"/>
  <c r="N57" i="28"/>
  <c r="O57" i="28" s="1"/>
  <c r="N58" i="28"/>
  <c r="O58" i="28" s="1"/>
  <c r="N59" i="28"/>
  <c r="O59" i="28" s="1"/>
  <c r="N60" i="28"/>
  <c r="O60" i="28" s="1"/>
  <c r="N61" i="28"/>
  <c r="O61" i="28" s="1"/>
  <c r="N62" i="28"/>
  <c r="O62" i="28" s="1"/>
  <c r="N63" i="28"/>
  <c r="O63" i="28" s="1"/>
  <c r="N64" i="28"/>
  <c r="O64" i="28" s="1"/>
  <c r="N65" i="28"/>
  <c r="O65" i="28" s="1"/>
  <c r="N66" i="28"/>
  <c r="O66" i="28" s="1"/>
  <c r="N67" i="28"/>
  <c r="O67" i="28" s="1"/>
  <c r="N68" i="28"/>
  <c r="O68" i="28" s="1"/>
  <c r="N69" i="28"/>
  <c r="O69" i="28" s="1"/>
  <c r="N70" i="28"/>
  <c r="O70" i="28" s="1"/>
  <c r="N71" i="28"/>
  <c r="O71" i="28" s="1"/>
  <c r="N72" i="28"/>
  <c r="O72" i="28" s="1"/>
  <c r="N73" i="28"/>
  <c r="O73" i="28" s="1"/>
  <c r="N74" i="28"/>
  <c r="O74" i="28" s="1"/>
  <c r="N75" i="28"/>
  <c r="O75" i="28" s="1"/>
  <c r="N76" i="28"/>
  <c r="O76" i="28" s="1"/>
  <c r="N77" i="28"/>
  <c r="O77" i="28" s="1"/>
  <c r="N78" i="28"/>
  <c r="O78" i="28" s="1"/>
  <c r="N79" i="28"/>
  <c r="O79" i="28" s="1"/>
  <c r="N80" i="28"/>
  <c r="O80" i="28" s="1"/>
  <c r="N81" i="28"/>
  <c r="O81" i="28" s="1"/>
  <c r="N82" i="28"/>
  <c r="O82" i="28" s="1"/>
  <c r="N83" i="28"/>
  <c r="O83" i="28" s="1"/>
  <c r="N84" i="28"/>
  <c r="O84" i="28" s="1"/>
  <c r="N85" i="28"/>
  <c r="O85" i="28" s="1"/>
  <c r="N86" i="28"/>
  <c r="O86" i="28" s="1"/>
  <c r="N87" i="28"/>
  <c r="O87" i="28" s="1"/>
  <c r="N88" i="28"/>
  <c r="O88" i="28" s="1"/>
  <c r="N89" i="28"/>
  <c r="O89" i="28" s="1"/>
  <c r="N90" i="28"/>
  <c r="O90" i="28" s="1"/>
  <c r="N91" i="28"/>
  <c r="O91" i="28" s="1"/>
  <c r="N92" i="28"/>
  <c r="O92" i="28" s="1"/>
  <c r="N93" i="28"/>
  <c r="O93" i="28" s="1"/>
  <c r="N94" i="28"/>
  <c r="O94" i="28" s="1"/>
  <c r="N95" i="28"/>
  <c r="O95" i="28" s="1"/>
  <c r="N96" i="28"/>
  <c r="O96" i="28" s="1"/>
  <c r="N97" i="28"/>
  <c r="O97" i="28" s="1"/>
  <c r="N98" i="28"/>
  <c r="O98" i="28" s="1"/>
  <c r="N99" i="28"/>
  <c r="O99" i="28" s="1"/>
  <c r="N100" i="28"/>
  <c r="O100" i="28" s="1"/>
  <c r="N101" i="28"/>
  <c r="O101" i="28" s="1"/>
  <c r="N102" i="28"/>
  <c r="O102" i="28" s="1"/>
  <c r="N103" i="28"/>
  <c r="O103" i="28" s="1"/>
  <c r="N104" i="28"/>
  <c r="O104" i="28" s="1"/>
  <c r="K105" i="28"/>
  <c r="I171" i="42" s="1"/>
  <c r="J105" i="28"/>
  <c r="I170" i="42" s="1"/>
  <c r="I105" i="28"/>
  <c r="I169" i="42" s="1"/>
  <c r="H105" i="28"/>
  <c r="I168" i="42" s="1"/>
  <c r="G105" i="28"/>
  <c r="I167" i="42" s="1"/>
  <c r="F105" i="28"/>
  <c r="I166" i="42" s="1"/>
  <c r="E105" i="28"/>
  <c r="I165" i="42" s="1"/>
  <c r="D105" i="28"/>
  <c r="I164" i="42" s="1"/>
  <c r="C105" i="28"/>
  <c r="I163" i="42" s="1"/>
  <c r="B105" i="28"/>
  <c r="I162" i="42" s="1"/>
  <c r="A103" i="13"/>
  <c r="A104" i="13"/>
  <c r="A105" i="13"/>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T6" i="9"/>
  <c r="T7" i="9"/>
  <c r="T8" i="9"/>
  <c r="T9" i="9"/>
  <c r="T10" i="9"/>
  <c r="T11" i="9"/>
  <c r="T12" i="9"/>
  <c r="T13" i="9"/>
  <c r="T14" i="9"/>
  <c r="T15" i="9"/>
  <c r="T16" i="9"/>
  <c r="T17" i="9"/>
  <c r="T18" i="9"/>
  <c r="T19" i="9"/>
  <c r="T20" i="9"/>
  <c r="T21" i="9"/>
  <c r="T22" i="9"/>
  <c r="T23" i="9"/>
  <c r="T24" i="9"/>
  <c r="T25" i="9"/>
  <c r="T26" i="9"/>
  <c r="T27" i="9"/>
  <c r="T28" i="9"/>
  <c r="T29" i="9"/>
  <c r="T30" i="9"/>
  <c r="T31" i="9"/>
  <c r="T32" i="9"/>
  <c r="T33" i="9"/>
  <c r="T34" i="9"/>
  <c r="T35" i="9"/>
  <c r="T36" i="9"/>
  <c r="T37" i="9"/>
  <c r="T38" i="9"/>
  <c r="T39" i="9"/>
  <c r="T40" i="9"/>
  <c r="T41" i="9"/>
  <c r="T42" i="9"/>
  <c r="T43" i="9"/>
  <c r="T44" i="9"/>
  <c r="T45" i="9"/>
  <c r="T46" i="9"/>
  <c r="T47" i="9"/>
  <c r="T48" i="9"/>
  <c r="T49" i="9"/>
  <c r="T50" i="9"/>
  <c r="T51" i="9"/>
  <c r="T52" i="9"/>
  <c r="T53" i="9"/>
  <c r="T54" i="9"/>
  <c r="T55" i="9"/>
  <c r="T56" i="9"/>
  <c r="T57" i="9"/>
  <c r="T58" i="9"/>
  <c r="T59" i="9"/>
  <c r="T60" i="9"/>
  <c r="T61" i="9"/>
  <c r="T62" i="9"/>
  <c r="T63" i="9"/>
  <c r="T64" i="9"/>
  <c r="T65" i="9"/>
  <c r="T66" i="9"/>
  <c r="T67" i="9"/>
  <c r="T68" i="9"/>
  <c r="T69" i="9"/>
  <c r="T70" i="9"/>
  <c r="T71" i="9"/>
  <c r="T72" i="9"/>
  <c r="T73" i="9"/>
  <c r="T74" i="9"/>
  <c r="T75" i="9"/>
  <c r="T76" i="9"/>
  <c r="T77" i="9"/>
  <c r="T78" i="9"/>
  <c r="T79" i="9"/>
  <c r="T80" i="9"/>
  <c r="T81" i="9"/>
  <c r="T82" i="9"/>
  <c r="T83" i="9"/>
  <c r="T84" i="9"/>
  <c r="T85" i="9"/>
  <c r="T86" i="9"/>
  <c r="T87" i="9"/>
  <c r="T88" i="9"/>
  <c r="T89" i="9"/>
  <c r="T90" i="9"/>
  <c r="T91" i="9"/>
  <c r="T92" i="9"/>
  <c r="T93" i="9"/>
  <c r="T94" i="9"/>
  <c r="T95" i="9"/>
  <c r="T96" i="9"/>
  <c r="T97" i="9"/>
  <c r="T98" i="9"/>
  <c r="T99" i="9"/>
  <c r="T100" i="9"/>
  <c r="T101" i="9"/>
  <c r="T102" i="9"/>
  <c r="T103" i="9"/>
  <c r="T104" i="9"/>
  <c r="T10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V6" i="9"/>
  <c r="V7" i="9"/>
  <c r="V8" i="9"/>
  <c r="V9" i="9"/>
  <c r="V10" i="9"/>
  <c r="V11" i="9"/>
  <c r="V12" i="9"/>
  <c r="V13" i="9"/>
  <c r="V14" i="9"/>
  <c r="V15" i="9"/>
  <c r="V16" i="9"/>
  <c r="V17" i="9"/>
  <c r="V18" i="9"/>
  <c r="V19" i="9"/>
  <c r="V20" i="9"/>
  <c r="V21" i="9"/>
  <c r="V22" i="9"/>
  <c r="V23" i="9"/>
  <c r="V24" i="9"/>
  <c r="V25" i="9"/>
  <c r="V26" i="9"/>
  <c r="V27" i="9"/>
  <c r="V28" i="9"/>
  <c r="V29" i="9"/>
  <c r="V30" i="9"/>
  <c r="V31" i="9"/>
  <c r="V32" i="9"/>
  <c r="V33" i="9"/>
  <c r="V34" i="9"/>
  <c r="V35" i="9"/>
  <c r="V36" i="9"/>
  <c r="V37" i="9"/>
  <c r="V38" i="9"/>
  <c r="V39" i="9"/>
  <c r="V40" i="9"/>
  <c r="V41" i="9"/>
  <c r="V42" i="9"/>
  <c r="V43" i="9"/>
  <c r="V44" i="9"/>
  <c r="V45" i="9"/>
  <c r="V46" i="9"/>
  <c r="V47" i="9"/>
  <c r="V48" i="9"/>
  <c r="V49" i="9"/>
  <c r="V50" i="9"/>
  <c r="V51" i="9"/>
  <c r="V52" i="9"/>
  <c r="V53" i="9"/>
  <c r="V54" i="9"/>
  <c r="V55" i="9"/>
  <c r="V56" i="9"/>
  <c r="V57" i="9"/>
  <c r="V58" i="9"/>
  <c r="V59" i="9"/>
  <c r="V60" i="9"/>
  <c r="V61" i="9"/>
  <c r="V62" i="9"/>
  <c r="V63" i="9"/>
  <c r="V64" i="9"/>
  <c r="V65" i="9"/>
  <c r="V66" i="9"/>
  <c r="V67" i="9"/>
  <c r="V68" i="9"/>
  <c r="V69" i="9"/>
  <c r="V70" i="9"/>
  <c r="V71" i="9"/>
  <c r="V72" i="9"/>
  <c r="V73" i="9"/>
  <c r="V74" i="9"/>
  <c r="V75" i="9"/>
  <c r="V76" i="9"/>
  <c r="V77" i="9"/>
  <c r="V78" i="9"/>
  <c r="V79" i="9"/>
  <c r="V80" i="9"/>
  <c r="V81" i="9"/>
  <c r="V82" i="9"/>
  <c r="V83" i="9"/>
  <c r="V84" i="9"/>
  <c r="V85" i="9"/>
  <c r="V86" i="9"/>
  <c r="V87" i="9"/>
  <c r="V88" i="9"/>
  <c r="V89" i="9"/>
  <c r="V90" i="9"/>
  <c r="V91" i="9"/>
  <c r="V92" i="9"/>
  <c r="V93" i="9"/>
  <c r="V94" i="9"/>
  <c r="V95" i="9"/>
  <c r="V96" i="9"/>
  <c r="V97" i="9"/>
  <c r="V98" i="9"/>
  <c r="V99" i="9"/>
  <c r="V100" i="9"/>
  <c r="V101" i="9"/>
  <c r="V102" i="9"/>
  <c r="V103" i="9"/>
  <c r="V104" i="9"/>
  <c r="V105" i="9"/>
  <c r="W6" i="9"/>
  <c r="W7" i="9"/>
  <c r="W8" i="9"/>
  <c r="W9" i="9"/>
  <c r="W10" i="9"/>
  <c r="W11" i="9"/>
  <c r="W12" i="9"/>
  <c r="W13" i="9"/>
  <c r="W14" i="9"/>
  <c r="W15" i="9"/>
  <c r="W16" i="9"/>
  <c r="W17" i="9"/>
  <c r="W18" i="9"/>
  <c r="W19" i="9"/>
  <c r="W20" i="9"/>
  <c r="W21" i="9"/>
  <c r="W22" i="9"/>
  <c r="W23" i="9"/>
  <c r="W24" i="9"/>
  <c r="W25" i="9"/>
  <c r="W26" i="9"/>
  <c r="W27" i="9"/>
  <c r="W28" i="9"/>
  <c r="W29" i="9"/>
  <c r="W30" i="9"/>
  <c r="W31" i="9"/>
  <c r="W32" i="9"/>
  <c r="W33" i="9"/>
  <c r="W34" i="9"/>
  <c r="W35" i="9"/>
  <c r="W36" i="9"/>
  <c r="W37" i="9"/>
  <c r="W38" i="9"/>
  <c r="W39" i="9"/>
  <c r="W40" i="9"/>
  <c r="W41" i="9"/>
  <c r="W42" i="9"/>
  <c r="W43" i="9"/>
  <c r="W44" i="9"/>
  <c r="W45" i="9"/>
  <c r="W46" i="9"/>
  <c r="W47" i="9"/>
  <c r="W48" i="9"/>
  <c r="W49" i="9"/>
  <c r="W50" i="9"/>
  <c r="W51" i="9"/>
  <c r="W52" i="9"/>
  <c r="W53" i="9"/>
  <c r="W54" i="9"/>
  <c r="W55" i="9"/>
  <c r="W56" i="9"/>
  <c r="W57" i="9"/>
  <c r="W58" i="9"/>
  <c r="W59" i="9"/>
  <c r="W60" i="9"/>
  <c r="W61" i="9"/>
  <c r="W62" i="9"/>
  <c r="W63" i="9"/>
  <c r="W64" i="9"/>
  <c r="W65" i="9"/>
  <c r="W66" i="9"/>
  <c r="W67" i="9"/>
  <c r="W68" i="9"/>
  <c r="W69" i="9"/>
  <c r="W70" i="9"/>
  <c r="W71" i="9"/>
  <c r="W72" i="9"/>
  <c r="W73" i="9"/>
  <c r="W74" i="9"/>
  <c r="W75" i="9"/>
  <c r="W76" i="9"/>
  <c r="W77" i="9"/>
  <c r="W78" i="9"/>
  <c r="W79" i="9"/>
  <c r="W80" i="9"/>
  <c r="W81" i="9"/>
  <c r="W82" i="9"/>
  <c r="W83" i="9"/>
  <c r="W84" i="9"/>
  <c r="W85" i="9"/>
  <c r="W86" i="9"/>
  <c r="W87" i="9"/>
  <c r="W88" i="9"/>
  <c r="W89" i="9"/>
  <c r="W90" i="9"/>
  <c r="W91" i="9"/>
  <c r="W92" i="9"/>
  <c r="W93" i="9"/>
  <c r="W94" i="9"/>
  <c r="W95" i="9"/>
  <c r="W96" i="9"/>
  <c r="W97" i="9"/>
  <c r="W98" i="9"/>
  <c r="W99" i="9"/>
  <c r="W100" i="9"/>
  <c r="W101" i="9"/>
  <c r="W102" i="9"/>
  <c r="W103" i="9"/>
  <c r="W104" i="9"/>
  <c r="W105" i="9"/>
  <c r="X6" i="9"/>
  <c r="X7" i="9"/>
  <c r="X8" i="9"/>
  <c r="X9" i="9"/>
  <c r="X10" i="9"/>
  <c r="X11" i="9"/>
  <c r="X12" i="9"/>
  <c r="X13" i="9"/>
  <c r="X14" i="9"/>
  <c r="X15" i="9"/>
  <c r="X16" i="9"/>
  <c r="X17" i="9"/>
  <c r="X18" i="9"/>
  <c r="X19" i="9"/>
  <c r="X20" i="9"/>
  <c r="X21" i="9"/>
  <c r="X22" i="9"/>
  <c r="X23" i="9"/>
  <c r="X24" i="9"/>
  <c r="X25" i="9"/>
  <c r="X26" i="9"/>
  <c r="X27" i="9"/>
  <c r="X28" i="9"/>
  <c r="X29" i="9"/>
  <c r="X30" i="9"/>
  <c r="X31" i="9"/>
  <c r="X32" i="9"/>
  <c r="X33" i="9"/>
  <c r="X34" i="9"/>
  <c r="X35" i="9"/>
  <c r="X36" i="9"/>
  <c r="X37" i="9"/>
  <c r="X38" i="9"/>
  <c r="X39" i="9"/>
  <c r="X40" i="9"/>
  <c r="X41" i="9"/>
  <c r="X42" i="9"/>
  <c r="X43" i="9"/>
  <c r="X44" i="9"/>
  <c r="X45" i="9"/>
  <c r="X46" i="9"/>
  <c r="X47" i="9"/>
  <c r="X48" i="9"/>
  <c r="X49" i="9"/>
  <c r="X50" i="9"/>
  <c r="X51" i="9"/>
  <c r="X52" i="9"/>
  <c r="X53" i="9"/>
  <c r="X54" i="9"/>
  <c r="X55" i="9"/>
  <c r="X56" i="9"/>
  <c r="X57" i="9"/>
  <c r="X58" i="9"/>
  <c r="X59" i="9"/>
  <c r="X60" i="9"/>
  <c r="X61" i="9"/>
  <c r="X62" i="9"/>
  <c r="X63" i="9"/>
  <c r="X64" i="9"/>
  <c r="X65" i="9"/>
  <c r="X66" i="9"/>
  <c r="X67" i="9"/>
  <c r="X68" i="9"/>
  <c r="X69" i="9"/>
  <c r="X70" i="9"/>
  <c r="X71" i="9"/>
  <c r="X72" i="9"/>
  <c r="X73" i="9"/>
  <c r="X74" i="9"/>
  <c r="X75" i="9"/>
  <c r="X76" i="9"/>
  <c r="X77" i="9"/>
  <c r="X78" i="9"/>
  <c r="X79" i="9"/>
  <c r="X80" i="9"/>
  <c r="X81" i="9"/>
  <c r="X82" i="9"/>
  <c r="X83" i="9"/>
  <c r="X84" i="9"/>
  <c r="X85" i="9"/>
  <c r="X86" i="9"/>
  <c r="X87" i="9"/>
  <c r="X88" i="9"/>
  <c r="X89" i="9"/>
  <c r="X90" i="9"/>
  <c r="X91" i="9"/>
  <c r="X92" i="9"/>
  <c r="X93" i="9"/>
  <c r="X94" i="9"/>
  <c r="X95" i="9"/>
  <c r="X96" i="9"/>
  <c r="X97" i="9"/>
  <c r="X98" i="9"/>
  <c r="X99" i="9"/>
  <c r="X100" i="9"/>
  <c r="X101" i="9"/>
  <c r="X102" i="9"/>
  <c r="X103" i="9"/>
  <c r="X104" i="9"/>
  <c r="X10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102" i="9"/>
  <c r="Y103" i="9"/>
  <c r="Y104" i="9"/>
  <c r="Y10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102" i="9"/>
  <c r="Z103" i="9"/>
  <c r="Z104" i="9"/>
  <c r="Z105" i="9"/>
  <c r="AA6" i="9"/>
  <c r="AA7" i="9"/>
  <c r="AA8" i="9"/>
  <c r="AA9" i="9"/>
  <c r="AA10" i="9"/>
  <c r="AA11" i="9"/>
  <c r="AA12" i="9"/>
  <c r="AA13" i="9"/>
  <c r="AA14" i="9"/>
  <c r="AA15" i="9"/>
  <c r="AA16" i="9"/>
  <c r="AA17" i="9"/>
  <c r="AA18" i="9"/>
  <c r="AA19" i="9"/>
  <c r="AA20" i="9"/>
  <c r="AA21" i="9"/>
  <c r="AA22" i="9"/>
  <c r="AA23" i="9"/>
  <c r="AA24" i="9"/>
  <c r="AA25" i="9"/>
  <c r="AA26" i="9"/>
  <c r="AA27" i="9"/>
  <c r="AA28" i="9"/>
  <c r="AA29" i="9"/>
  <c r="AA30" i="9"/>
  <c r="AA31" i="9"/>
  <c r="AA32" i="9"/>
  <c r="AA33" i="9"/>
  <c r="AA34" i="9"/>
  <c r="AA35" i="9"/>
  <c r="AA36" i="9"/>
  <c r="AA37" i="9"/>
  <c r="AA38" i="9"/>
  <c r="AA39" i="9"/>
  <c r="AA40" i="9"/>
  <c r="AA41" i="9"/>
  <c r="AA42" i="9"/>
  <c r="AA43" i="9"/>
  <c r="AA44" i="9"/>
  <c r="AA45" i="9"/>
  <c r="AA46" i="9"/>
  <c r="AA47" i="9"/>
  <c r="AA48" i="9"/>
  <c r="AA49" i="9"/>
  <c r="AA50" i="9"/>
  <c r="AA51" i="9"/>
  <c r="AA52" i="9"/>
  <c r="AA53" i="9"/>
  <c r="AA54" i="9"/>
  <c r="AA55" i="9"/>
  <c r="AA56" i="9"/>
  <c r="AA57" i="9"/>
  <c r="AA58" i="9"/>
  <c r="AA59" i="9"/>
  <c r="AA60" i="9"/>
  <c r="AA61" i="9"/>
  <c r="AA62" i="9"/>
  <c r="AA63" i="9"/>
  <c r="AA64" i="9"/>
  <c r="AA65" i="9"/>
  <c r="AA66" i="9"/>
  <c r="AA67" i="9"/>
  <c r="AA68" i="9"/>
  <c r="AA69" i="9"/>
  <c r="AA70" i="9"/>
  <c r="AA71" i="9"/>
  <c r="AA72" i="9"/>
  <c r="AA73" i="9"/>
  <c r="AA74" i="9"/>
  <c r="AA75" i="9"/>
  <c r="AA76" i="9"/>
  <c r="AA77" i="9"/>
  <c r="AA78" i="9"/>
  <c r="AA79" i="9"/>
  <c r="AA80" i="9"/>
  <c r="AA81" i="9"/>
  <c r="AA82" i="9"/>
  <c r="AA83" i="9"/>
  <c r="AA84" i="9"/>
  <c r="AA85" i="9"/>
  <c r="AA86" i="9"/>
  <c r="AA87" i="9"/>
  <c r="AA88" i="9"/>
  <c r="AA89" i="9"/>
  <c r="AA90" i="9"/>
  <c r="AA91" i="9"/>
  <c r="AA92" i="9"/>
  <c r="AA93" i="9"/>
  <c r="AA94" i="9"/>
  <c r="AA95" i="9"/>
  <c r="AA96" i="9"/>
  <c r="AA97" i="9"/>
  <c r="AA98" i="9"/>
  <c r="AA99" i="9"/>
  <c r="AA100" i="9"/>
  <c r="AA101" i="9"/>
  <c r="AA102" i="9"/>
  <c r="AA103" i="9"/>
  <c r="AA104" i="9"/>
  <c r="AA105" i="9"/>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X6" i="8"/>
  <c r="X7" i="8"/>
  <c r="X8" i="8"/>
  <c r="X9" i="8"/>
  <c r="X10" i="8"/>
  <c r="X11" i="8"/>
  <c r="X12" i="8"/>
  <c r="X13" i="8"/>
  <c r="X14" i="8"/>
  <c r="X15" i="8"/>
  <c r="X16" i="8"/>
  <c r="X17" i="8"/>
  <c r="X18" i="8"/>
  <c r="X19" i="8"/>
  <c r="X20" i="8"/>
  <c r="X21" i="8"/>
  <c r="X22" i="8"/>
  <c r="X23" i="8"/>
  <c r="X24" i="8"/>
  <c r="X25" i="8"/>
  <c r="X26" i="8"/>
  <c r="X27" i="8"/>
  <c r="X28" i="8"/>
  <c r="X29" i="8"/>
  <c r="X30" i="8"/>
  <c r="X31" i="8"/>
  <c r="X32" i="8"/>
  <c r="X33" i="8"/>
  <c r="X34" i="8"/>
  <c r="X35" i="8"/>
  <c r="X36" i="8"/>
  <c r="X37" i="8"/>
  <c r="X38" i="8"/>
  <c r="X39" i="8"/>
  <c r="X40" i="8"/>
  <c r="X41" i="8"/>
  <c r="X42" i="8"/>
  <c r="X43" i="8"/>
  <c r="X44" i="8"/>
  <c r="X45" i="8"/>
  <c r="X46" i="8"/>
  <c r="X47" i="8"/>
  <c r="X48" i="8"/>
  <c r="X49" i="8"/>
  <c r="X50" i="8"/>
  <c r="X51" i="8"/>
  <c r="X52" i="8"/>
  <c r="X53" i="8"/>
  <c r="X54" i="8"/>
  <c r="X55" i="8"/>
  <c r="X56" i="8"/>
  <c r="X57" i="8"/>
  <c r="X58" i="8"/>
  <c r="X59" i="8"/>
  <c r="X60" i="8"/>
  <c r="X61" i="8"/>
  <c r="X62" i="8"/>
  <c r="X63" i="8"/>
  <c r="X64" i="8"/>
  <c r="X65" i="8"/>
  <c r="X66" i="8"/>
  <c r="X67" i="8"/>
  <c r="X68" i="8"/>
  <c r="X69" i="8"/>
  <c r="X70" i="8"/>
  <c r="X71" i="8"/>
  <c r="X72" i="8"/>
  <c r="X73" i="8"/>
  <c r="X74" i="8"/>
  <c r="X75" i="8"/>
  <c r="X76" i="8"/>
  <c r="X77" i="8"/>
  <c r="X78" i="8"/>
  <c r="X79" i="8"/>
  <c r="X80" i="8"/>
  <c r="X81" i="8"/>
  <c r="X82" i="8"/>
  <c r="X83" i="8"/>
  <c r="X84" i="8"/>
  <c r="X85" i="8"/>
  <c r="X86" i="8"/>
  <c r="X87" i="8"/>
  <c r="X88" i="8"/>
  <c r="X89" i="8"/>
  <c r="X90" i="8"/>
  <c r="X91" i="8"/>
  <c r="X92" i="8"/>
  <c r="X93" i="8"/>
  <c r="X94" i="8"/>
  <c r="X95" i="8"/>
  <c r="X96" i="8"/>
  <c r="X97" i="8"/>
  <c r="X98" i="8"/>
  <c r="X99" i="8"/>
  <c r="X100" i="8"/>
  <c r="X101" i="8"/>
  <c r="X102" i="8"/>
  <c r="X103" i="8"/>
  <c r="X104" i="8"/>
  <c r="X105" i="8"/>
  <c r="Y6" i="8"/>
  <c r="Y7" i="8"/>
  <c r="Y8" i="8"/>
  <c r="Y9" i="8"/>
  <c r="Y10" i="8"/>
  <c r="Y11" i="8"/>
  <c r="Y12" i="8"/>
  <c r="Y13" i="8"/>
  <c r="Y14" i="8"/>
  <c r="Y15" i="8"/>
  <c r="Y16" i="8"/>
  <c r="Y17" i="8"/>
  <c r="Y18" i="8"/>
  <c r="Y19" i="8"/>
  <c r="Y20" i="8"/>
  <c r="Y21" i="8"/>
  <c r="Y22" i="8"/>
  <c r="Y23" i="8"/>
  <c r="Y24" i="8"/>
  <c r="Y25" i="8"/>
  <c r="Y26" i="8"/>
  <c r="Y27" i="8"/>
  <c r="Y28" i="8"/>
  <c r="Y29" i="8"/>
  <c r="Y30" i="8"/>
  <c r="Y31" i="8"/>
  <c r="Y32" i="8"/>
  <c r="Y33" i="8"/>
  <c r="Y34" i="8"/>
  <c r="Y35" i="8"/>
  <c r="Y36" i="8"/>
  <c r="Y37" i="8"/>
  <c r="Y38" i="8"/>
  <c r="Y39" i="8"/>
  <c r="Y40" i="8"/>
  <c r="Y41" i="8"/>
  <c r="Y42" i="8"/>
  <c r="Y43" i="8"/>
  <c r="Y44" i="8"/>
  <c r="Y45" i="8"/>
  <c r="Y46" i="8"/>
  <c r="Y47" i="8"/>
  <c r="Y48" i="8"/>
  <c r="Y49" i="8"/>
  <c r="Y50" i="8"/>
  <c r="Y51" i="8"/>
  <c r="Y52" i="8"/>
  <c r="Y53" i="8"/>
  <c r="Y54" i="8"/>
  <c r="Y55" i="8"/>
  <c r="Y56" i="8"/>
  <c r="Y57" i="8"/>
  <c r="Y58" i="8"/>
  <c r="Y59" i="8"/>
  <c r="Y60" i="8"/>
  <c r="Y61" i="8"/>
  <c r="Y62" i="8"/>
  <c r="Y63" i="8"/>
  <c r="Y64" i="8"/>
  <c r="Y65" i="8"/>
  <c r="Y66" i="8"/>
  <c r="Y67" i="8"/>
  <c r="Y68" i="8"/>
  <c r="Y69" i="8"/>
  <c r="Y70" i="8"/>
  <c r="Y71" i="8"/>
  <c r="Y72" i="8"/>
  <c r="Y73" i="8"/>
  <c r="Y74" i="8"/>
  <c r="Y75" i="8"/>
  <c r="Y76" i="8"/>
  <c r="Y77" i="8"/>
  <c r="Y78" i="8"/>
  <c r="Y79" i="8"/>
  <c r="Y80" i="8"/>
  <c r="Y81" i="8"/>
  <c r="Y82" i="8"/>
  <c r="Y83" i="8"/>
  <c r="Y84" i="8"/>
  <c r="Y85" i="8"/>
  <c r="Y86" i="8"/>
  <c r="Y87" i="8"/>
  <c r="Y88" i="8"/>
  <c r="Y89" i="8"/>
  <c r="Y90" i="8"/>
  <c r="Y91" i="8"/>
  <c r="Y92" i="8"/>
  <c r="Y93" i="8"/>
  <c r="Y94" i="8"/>
  <c r="Y95" i="8"/>
  <c r="Y96" i="8"/>
  <c r="Y97" i="8"/>
  <c r="Y98" i="8"/>
  <c r="Y99" i="8"/>
  <c r="Y100" i="8"/>
  <c r="Y101" i="8"/>
  <c r="Y102" i="8"/>
  <c r="Y103" i="8"/>
  <c r="Y104" i="8"/>
  <c r="Y105" i="8"/>
  <c r="Z6" i="8"/>
  <c r="Z7" i="8"/>
  <c r="Z8" i="8"/>
  <c r="Z9" i="8"/>
  <c r="Z10" i="8"/>
  <c r="Z11" i="8"/>
  <c r="Z12" i="8"/>
  <c r="Z13" i="8"/>
  <c r="Z14" i="8"/>
  <c r="Z15" i="8"/>
  <c r="Z16" i="8"/>
  <c r="Z17" i="8"/>
  <c r="Z18" i="8"/>
  <c r="Z19" i="8"/>
  <c r="Z20" i="8"/>
  <c r="Z21" i="8"/>
  <c r="Z22" i="8"/>
  <c r="Z23" i="8"/>
  <c r="Z24" i="8"/>
  <c r="Z25" i="8"/>
  <c r="Z26" i="8"/>
  <c r="Z27" i="8"/>
  <c r="Z28" i="8"/>
  <c r="Z29" i="8"/>
  <c r="Z30" i="8"/>
  <c r="Z31" i="8"/>
  <c r="Z32" i="8"/>
  <c r="Z33" i="8"/>
  <c r="Z34" i="8"/>
  <c r="Z35" i="8"/>
  <c r="Z36" i="8"/>
  <c r="Z37" i="8"/>
  <c r="Z38" i="8"/>
  <c r="Z39" i="8"/>
  <c r="Z40" i="8"/>
  <c r="Z41" i="8"/>
  <c r="Z42" i="8"/>
  <c r="Z43" i="8"/>
  <c r="Z44" i="8"/>
  <c r="Z45" i="8"/>
  <c r="Z46" i="8"/>
  <c r="Z47" i="8"/>
  <c r="Z48" i="8"/>
  <c r="Z49" i="8"/>
  <c r="Z50" i="8"/>
  <c r="Z51" i="8"/>
  <c r="Z52" i="8"/>
  <c r="Z53" i="8"/>
  <c r="Z54" i="8"/>
  <c r="Z55" i="8"/>
  <c r="Z56" i="8"/>
  <c r="Z57" i="8"/>
  <c r="Z58" i="8"/>
  <c r="Z59" i="8"/>
  <c r="Z60" i="8"/>
  <c r="Z61" i="8"/>
  <c r="Z62" i="8"/>
  <c r="Z63" i="8"/>
  <c r="Z64" i="8"/>
  <c r="Z65" i="8"/>
  <c r="Z66" i="8"/>
  <c r="Z67" i="8"/>
  <c r="Z68" i="8"/>
  <c r="Z69" i="8"/>
  <c r="Z70" i="8"/>
  <c r="Z71" i="8"/>
  <c r="Z72" i="8"/>
  <c r="Z73" i="8"/>
  <c r="Z74" i="8"/>
  <c r="Z75" i="8"/>
  <c r="Z76" i="8"/>
  <c r="Z77" i="8"/>
  <c r="Z78" i="8"/>
  <c r="Z79" i="8"/>
  <c r="Z80" i="8"/>
  <c r="Z81" i="8"/>
  <c r="Z82" i="8"/>
  <c r="Z83" i="8"/>
  <c r="Z84" i="8"/>
  <c r="Z85" i="8"/>
  <c r="Z86" i="8"/>
  <c r="Z87" i="8"/>
  <c r="Z88" i="8"/>
  <c r="Z89" i="8"/>
  <c r="Z90" i="8"/>
  <c r="Z91" i="8"/>
  <c r="Z92" i="8"/>
  <c r="Z93" i="8"/>
  <c r="Z94" i="8"/>
  <c r="Z95" i="8"/>
  <c r="Z96" i="8"/>
  <c r="Z97" i="8"/>
  <c r="Z98" i="8"/>
  <c r="Z99" i="8"/>
  <c r="Z100" i="8"/>
  <c r="Z101" i="8"/>
  <c r="Z102" i="8"/>
  <c r="Z103" i="8"/>
  <c r="Z104" i="8"/>
  <c r="Z105" i="8"/>
  <c r="AA6" i="8"/>
  <c r="AA7" i="8"/>
  <c r="AA8" i="8"/>
  <c r="AA9" i="8"/>
  <c r="AA10" i="8"/>
  <c r="AA11" i="8"/>
  <c r="AA12" i="8"/>
  <c r="AA13" i="8"/>
  <c r="AA14" i="8"/>
  <c r="AA15" i="8"/>
  <c r="AA16" i="8"/>
  <c r="AA17" i="8"/>
  <c r="AA18" i="8"/>
  <c r="AA19" i="8"/>
  <c r="AA20" i="8"/>
  <c r="AA21" i="8"/>
  <c r="AA22" i="8"/>
  <c r="AA23" i="8"/>
  <c r="AA24" i="8"/>
  <c r="AA25" i="8"/>
  <c r="AA26" i="8"/>
  <c r="AA27" i="8"/>
  <c r="AA28" i="8"/>
  <c r="AA29" i="8"/>
  <c r="AA30" i="8"/>
  <c r="AA31" i="8"/>
  <c r="AA32" i="8"/>
  <c r="AA33" i="8"/>
  <c r="AA34" i="8"/>
  <c r="AA35" i="8"/>
  <c r="AA36" i="8"/>
  <c r="AA37" i="8"/>
  <c r="AA38" i="8"/>
  <c r="AA39" i="8"/>
  <c r="AA40" i="8"/>
  <c r="AA41" i="8"/>
  <c r="AA42" i="8"/>
  <c r="AA43" i="8"/>
  <c r="AA44" i="8"/>
  <c r="AA45" i="8"/>
  <c r="AA46" i="8"/>
  <c r="AA47" i="8"/>
  <c r="AA48" i="8"/>
  <c r="AA49" i="8"/>
  <c r="AA50" i="8"/>
  <c r="AA51" i="8"/>
  <c r="AA52" i="8"/>
  <c r="AA53" i="8"/>
  <c r="AA54" i="8"/>
  <c r="AA55" i="8"/>
  <c r="AA56" i="8"/>
  <c r="AA57" i="8"/>
  <c r="AA58" i="8"/>
  <c r="AA59" i="8"/>
  <c r="AA60" i="8"/>
  <c r="AA61" i="8"/>
  <c r="AA62" i="8"/>
  <c r="AA63" i="8"/>
  <c r="AA64" i="8"/>
  <c r="AA65" i="8"/>
  <c r="AA66" i="8"/>
  <c r="AA67" i="8"/>
  <c r="AA68" i="8"/>
  <c r="AA69" i="8"/>
  <c r="AA70" i="8"/>
  <c r="AA71" i="8"/>
  <c r="AA72" i="8"/>
  <c r="AA73" i="8"/>
  <c r="AA74" i="8"/>
  <c r="AA75" i="8"/>
  <c r="AA76" i="8"/>
  <c r="AA77" i="8"/>
  <c r="AA78" i="8"/>
  <c r="AA79" i="8"/>
  <c r="AA80" i="8"/>
  <c r="AA81" i="8"/>
  <c r="AA82" i="8"/>
  <c r="AA83" i="8"/>
  <c r="AA84" i="8"/>
  <c r="AA85" i="8"/>
  <c r="AA86" i="8"/>
  <c r="AA87" i="8"/>
  <c r="AA88" i="8"/>
  <c r="AA89" i="8"/>
  <c r="AA90" i="8"/>
  <c r="AA91" i="8"/>
  <c r="AA92" i="8"/>
  <c r="AA93" i="8"/>
  <c r="AA94" i="8"/>
  <c r="AA95" i="8"/>
  <c r="AA96" i="8"/>
  <c r="AA97" i="8"/>
  <c r="AA98" i="8"/>
  <c r="AA99" i="8"/>
  <c r="AA100" i="8"/>
  <c r="AA101" i="8"/>
  <c r="AA102" i="8"/>
  <c r="AA103" i="8"/>
  <c r="AA104" i="8"/>
  <c r="AA105" i="8"/>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W6" i="7"/>
  <c r="W7" i="7"/>
  <c r="W8" i="7"/>
  <c r="W9" i="7"/>
  <c r="W10" i="7"/>
  <c r="W11" i="7"/>
  <c r="W12" i="7"/>
  <c r="W13" i="7"/>
  <c r="W14" i="7"/>
  <c r="W15" i="7"/>
  <c r="W16" i="7"/>
  <c r="W17" i="7"/>
  <c r="W18" i="7"/>
  <c r="W19" i="7"/>
  <c r="W20" i="7"/>
  <c r="W21" i="7"/>
  <c r="W22" i="7"/>
  <c r="W23" i="7"/>
  <c r="W24" i="7"/>
  <c r="W25" i="7"/>
  <c r="W26" i="7"/>
  <c r="W27" i="7"/>
  <c r="W28" i="7"/>
  <c r="W29" i="7"/>
  <c r="W30" i="7"/>
  <c r="W31" i="7"/>
  <c r="W32" i="7"/>
  <c r="W33" i="7"/>
  <c r="W34" i="7"/>
  <c r="W35" i="7"/>
  <c r="W36" i="7"/>
  <c r="W37" i="7"/>
  <c r="W38" i="7"/>
  <c r="W39" i="7"/>
  <c r="W40" i="7"/>
  <c r="W41" i="7"/>
  <c r="W42" i="7"/>
  <c r="W43" i="7"/>
  <c r="W44" i="7"/>
  <c r="W45" i="7"/>
  <c r="W46" i="7"/>
  <c r="W47" i="7"/>
  <c r="W48" i="7"/>
  <c r="W49" i="7"/>
  <c r="W50" i="7"/>
  <c r="W51" i="7"/>
  <c r="W52" i="7"/>
  <c r="W53" i="7"/>
  <c r="W54" i="7"/>
  <c r="W55" i="7"/>
  <c r="W56" i="7"/>
  <c r="W57" i="7"/>
  <c r="W58" i="7"/>
  <c r="W59" i="7"/>
  <c r="W60" i="7"/>
  <c r="W61" i="7"/>
  <c r="W62" i="7"/>
  <c r="W63" i="7"/>
  <c r="W64" i="7"/>
  <c r="W65" i="7"/>
  <c r="W66" i="7"/>
  <c r="W67" i="7"/>
  <c r="W68" i="7"/>
  <c r="W69" i="7"/>
  <c r="W70" i="7"/>
  <c r="W71" i="7"/>
  <c r="W72" i="7"/>
  <c r="W73" i="7"/>
  <c r="W74" i="7"/>
  <c r="W75" i="7"/>
  <c r="W76" i="7"/>
  <c r="W77" i="7"/>
  <c r="W78" i="7"/>
  <c r="W79" i="7"/>
  <c r="W80" i="7"/>
  <c r="W81" i="7"/>
  <c r="W82" i="7"/>
  <c r="W83" i="7"/>
  <c r="W84" i="7"/>
  <c r="W85" i="7"/>
  <c r="W86" i="7"/>
  <c r="W87" i="7"/>
  <c r="W88" i="7"/>
  <c r="W89" i="7"/>
  <c r="W90" i="7"/>
  <c r="W91" i="7"/>
  <c r="W92" i="7"/>
  <c r="W93" i="7"/>
  <c r="W94" i="7"/>
  <c r="W95" i="7"/>
  <c r="W96" i="7"/>
  <c r="W97" i="7"/>
  <c r="W98" i="7"/>
  <c r="W99" i="7"/>
  <c r="W100" i="7"/>
  <c r="W101" i="7"/>
  <c r="W102" i="7"/>
  <c r="W103" i="7"/>
  <c r="W104" i="7"/>
  <c r="W105" i="7"/>
  <c r="X6" i="7"/>
  <c r="X7" i="7"/>
  <c r="X8" i="7"/>
  <c r="X9" i="7"/>
  <c r="X10" i="7"/>
  <c r="X11" i="7"/>
  <c r="X12" i="7"/>
  <c r="X13" i="7"/>
  <c r="X14" i="7"/>
  <c r="X15" i="7"/>
  <c r="X16" i="7"/>
  <c r="X17" i="7"/>
  <c r="X18" i="7"/>
  <c r="X19" i="7"/>
  <c r="X20" i="7"/>
  <c r="X21" i="7"/>
  <c r="X22" i="7"/>
  <c r="X23" i="7"/>
  <c r="X24" i="7"/>
  <c r="X25" i="7"/>
  <c r="X26" i="7"/>
  <c r="X27" i="7"/>
  <c r="X28" i="7"/>
  <c r="X29" i="7"/>
  <c r="X30" i="7"/>
  <c r="X31" i="7"/>
  <c r="X32" i="7"/>
  <c r="X33" i="7"/>
  <c r="X34" i="7"/>
  <c r="X35" i="7"/>
  <c r="X36" i="7"/>
  <c r="X37" i="7"/>
  <c r="X38" i="7"/>
  <c r="X39" i="7"/>
  <c r="X40" i="7"/>
  <c r="X41" i="7"/>
  <c r="X42" i="7"/>
  <c r="X43" i="7"/>
  <c r="X44" i="7"/>
  <c r="X45" i="7"/>
  <c r="X46" i="7"/>
  <c r="X47" i="7"/>
  <c r="X48" i="7"/>
  <c r="X49" i="7"/>
  <c r="X50" i="7"/>
  <c r="X51" i="7"/>
  <c r="X52" i="7"/>
  <c r="X53" i="7"/>
  <c r="X54" i="7"/>
  <c r="X55" i="7"/>
  <c r="X56" i="7"/>
  <c r="X57" i="7"/>
  <c r="X58" i="7"/>
  <c r="X59" i="7"/>
  <c r="X60" i="7"/>
  <c r="X61" i="7"/>
  <c r="X62" i="7"/>
  <c r="X63" i="7"/>
  <c r="X64" i="7"/>
  <c r="X65" i="7"/>
  <c r="X66" i="7"/>
  <c r="X67" i="7"/>
  <c r="X68" i="7"/>
  <c r="X69" i="7"/>
  <c r="X70" i="7"/>
  <c r="X71" i="7"/>
  <c r="X72" i="7"/>
  <c r="X73" i="7"/>
  <c r="X74" i="7"/>
  <c r="X75" i="7"/>
  <c r="X76" i="7"/>
  <c r="X77" i="7"/>
  <c r="X78" i="7"/>
  <c r="X79" i="7"/>
  <c r="X80" i="7"/>
  <c r="X81" i="7"/>
  <c r="X82" i="7"/>
  <c r="X83" i="7"/>
  <c r="X84" i="7"/>
  <c r="X85" i="7"/>
  <c r="X86" i="7"/>
  <c r="X87" i="7"/>
  <c r="X88" i="7"/>
  <c r="X89" i="7"/>
  <c r="X90" i="7"/>
  <c r="X91" i="7"/>
  <c r="X92" i="7"/>
  <c r="X93" i="7"/>
  <c r="X94" i="7"/>
  <c r="X95" i="7"/>
  <c r="X96" i="7"/>
  <c r="X97" i="7"/>
  <c r="X98" i="7"/>
  <c r="X99" i="7"/>
  <c r="X100" i="7"/>
  <c r="X101" i="7"/>
  <c r="X102" i="7"/>
  <c r="X103" i="7"/>
  <c r="X104" i="7"/>
  <c r="X10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Z6" i="7"/>
  <c r="Z7" i="7"/>
  <c r="Z8" i="7"/>
  <c r="Z9" i="7"/>
  <c r="Z10" i="7"/>
  <c r="Z11" i="7"/>
  <c r="Z12" i="7"/>
  <c r="Z13" i="7"/>
  <c r="Z14" i="7"/>
  <c r="Z15" i="7"/>
  <c r="Z16" i="7"/>
  <c r="Z17" i="7"/>
  <c r="Z18" i="7"/>
  <c r="Z19" i="7"/>
  <c r="Z20" i="7"/>
  <c r="Z21" i="7"/>
  <c r="Z22" i="7"/>
  <c r="Z23" i="7"/>
  <c r="Z24" i="7"/>
  <c r="Z25" i="7"/>
  <c r="Z26" i="7"/>
  <c r="Z27" i="7"/>
  <c r="Z28" i="7"/>
  <c r="Z29" i="7"/>
  <c r="Z30" i="7"/>
  <c r="Z31" i="7"/>
  <c r="Z32" i="7"/>
  <c r="Z33" i="7"/>
  <c r="Z34" i="7"/>
  <c r="Z35" i="7"/>
  <c r="Z36" i="7"/>
  <c r="Z37" i="7"/>
  <c r="Z38" i="7"/>
  <c r="Z39" i="7"/>
  <c r="Z40" i="7"/>
  <c r="Z41" i="7"/>
  <c r="Z42" i="7"/>
  <c r="Z43" i="7"/>
  <c r="Z44" i="7"/>
  <c r="Z45" i="7"/>
  <c r="Z46" i="7"/>
  <c r="Z47" i="7"/>
  <c r="Z48" i="7"/>
  <c r="Z49" i="7"/>
  <c r="Z50" i="7"/>
  <c r="Z51" i="7"/>
  <c r="Z52" i="7"/>
  <c r="Z53" i="7"/>
  <c r="Z54" i="7"/>
  <c r="Z55" i="7"/>
  <c r="Z56" i="7"/>
  <c r="Z57" i="7"/>
  <c r="Z58" i="7"/>
  <c r="Z59" i="7"/>
  <c r="Z60" i="7"/>
  <c r="Z61" i="7"/>
  <c r="Z62" i="7"/>
  <c r="Z63" i="7"/>
  <c r="Z64" i="7"/>
  <c r="Z65" i="7"/>
  <c r="Z66" i="7"/>
  <c r="Z67" i="7"/>
  <c r="Z68" i="7"/>
  <c r="Z69" i="7"/>
  <c r="Z70" i="7"/>
  <c r="Z71" i="7"/>
  <c r="Z72" i="7"/>
  <c r="Z73" i="7"/>
  <c r="Z74" i="7"/>
  <c r="Z75" i="7"/>
  <c r="Z76" i="7"/>
  <c r="Z77" i="7"/>
  <c r="Z78" i="7"/>
  <c r="Z79" i="7"/>
  <c r="Z80" i="7"/>
  <c r="Z81" i="7"/>
  <c r="Z82" i="7"/>
  <c r="Z83" i="7"/>
  <c r="Z84" i="7"/>
  <c r="Z85" i="7"/>
  <c r="Z86" i="7"/>
  <c r="Z87" i="7"/>
  <c r="Z88" i="7"/>
  <c r="Z89" i="7"/>
  <c r="Z90" i="7"/>
  <c r="Z91" i="7"/>
  <c r="Z92" i="7"/>
  <c r="Z93" i="7"/>
  <c r="Z94" i="7"/>
  <c r="Z95" i="7"/>
  <c r="Z96" i="7"/>
  <c r="Z97" i="7"/>
  <c r="Z98" i="7"/>
  <c r="Z99" i="7"/>
  <c r="Z100" i="7"/>
  <c r="Z101" i="7"/>
  <c r="Z102" i="7"/>
  <c r="Z103" i="7"/>
  <c r="Z104" i="7"/>
  <c r="Z105" i="7"/>
  <c r="AA6" i="7"/>
  <c r="AA7" i="7"/>
  <c r="AA8" i="7"/>
  <c r="AA9" i="7"/>
  <c r="AA10" i="7"/>
  <c r="AA11" i="7"/>
  <c r="AA12" i="7"/>
  <c r="AA13" i="7"/>
  <c r="AA14" i="7"/>
  <c r="AA15" i="7"/>
  <c r="AA16" i="7"/>
  <c r="AA17" i="7"/>
  <c r="AA18" i="7"/>
  <c r="AA19" i="7"/>
  <c r="AA20" i="7"/>
  <c r="AA21" i="7"/>
  <c r="AA22" i="7"/>
  <c r="AA23" i="7"/>
  <c r="AA24" i="7"/>
  <c r="AA25" i="7"/>
  <c r="AA26" i="7"/>
  <c r="AA27" i="7"/>
  <c r="AA28" i="7"/>
  <c r="AA29" i="7"/>
  <c r="AA30" i="7"/>
  <c r="AA31" i="7"/>
  <c r="AA32" i="7"/>
  <c r="AA33" i="7"/>
  <c r="AA34" i="7"/>
  <c r="AA35" i="7"/>
  <c r="AA36" i="7"/>
  <c r="AA37" i="7"/>
  <c r="AA38" i="7"/>
  <c r="AA39" i="7"/>
  <c r="AA40" i="7"/>
  <c r="AA41" i="7"/>
  <c r="AA42" i="7"/>
  <c r="AA43" i="7"/>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R6" i="15"/>
  <c r="R7" i="15"/>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S6" i="15"/>
  <c r="S7" i="15"/>
  <c r="S8" i="15"/>
  <c r="S9" i="15"/>
  <c r="S10" i="15"/>
  <c r="S11" i="15"/>
  <c r="S12" i="15"/>
  <c r="S13" i="15"/>
  <c r="S14" i="15"/>
  <c r="S15" i="15"/>
  <c r="S16" i="15"/>
  <c r="S17" i="15"/>
  <c r="S18" i="15"/>
  <c r="S19" i="15"/>
  <c r="S20" i="15"/>
  <c r="S21" i="15"/>
  <c r="S22" i="15"/>
  <c r="S23" i="15"/>
  <c r="S24" i="15"/>
  <c r="S25" i="15"/>
  <c r="S26" i="15"/>
  <c r="S27" i="15"/>
  <c r="S28" i="15"/>
  <c r="S29" i="15"/>
  <c r="S30" i="15"/>
  <c r="S31" i="15"/>
  <c r="S32" i="15"/>
  <c r="S33" i="15"/>
  <c r="S34" i="15"/>
  <c r="S35" i="15"/>
  <c r="S36" i="15"/>
  <c r="S37" i="15"/>
  <c r="S38" i="15"/>
  <c r="S39" i="15"/>
  <c r="S40" i="15"/>
  <c r="S41" i="15"/>
  <c r="S42" i="15"/>
  <c r="S43" i="15"/>
  <c r="S44" i="15"/>
  <c r="S45" i="15"/>
  <c r="S46" i="15"/>
  <c r="S47" i="15"/>
  <c r="S48" i="15"/>
  <c r="S49" i="15"/>
  <c r="S50" i="15"/>
  <c r="S51" i="15"/>
  <c r="S52" i="15"/>
  <c r="S53" i="15"/>
  <c r="S54" i="15"/>
  <c r="S55" i="15"/>
  <c r="S56" i="15"/>
  <c r="S57" i="15"/>
  <c r="S58" i="15"/>
  <c r="S59" i="15"/>
  <c r="S60" i="15"/>
  <c r="S61" i="15"/>
  <c r="S62" i="15"/>
  <c r="S63" i="15"/>
  <c r="S64" i="15"/>
  <c r="S65" i="15"/>
  <c r="S66" i="15"/>
  <c r="S67" i="15"/>
  <c r="S68" i="15"/>
  <c r="S69" i="15"/>
  <c r="S70" i="15"/>
  <c r="S71" i="15"/>
  <c r="S72" i="15"/>
  <c r="S73" i="15"/>
  <c r="S74" i="15"/>
  <c r="S75" i="15"/>
  <c r="S76" i="15"/>
  <c r="S77" i="15"/>
  <c r="S78" i="15"/>
  <c r="S79" i="15"/>
  <c r="S80" i="15"/>
  <c r="S81" i="15"/>
  <c r="S82" i="15"/>
  <c r="S83" i="15"/>
  <c r="S84" i="15"/>
  <c r="S85" i="15"/>
  <c r="S86" i="15"/>
  <c r="S87" i="15"/>
  <c r="S88" i="15"/>
  <c r="S89" i="15"/>
  <c r="S90" i="15"/>
  <c r="S91" i="15"/>
  <c r="S92" i="15"/>
  <c r="S93" i="15"/>
  <c r="S94" i="15"/>
  <c r="S95" i="15"/>
  <c r="S96" i="15"/>
  <c r="S97" i="15"/>
  <c r="S98" i="15"/>
  <c r="S99" i="15"/>
  <c r="S100" i="15"/>
  <c r="S101" i="15"/>
  <c r="S102" i="15"/>
  <c r="S103" i="15"/>
  <c r="S104" i="15"/>
  <c r="S105" i="15"/>
  <c r="T6" i="15"/>
  <c r="T7" i="15"/>
  <c r="T8" i="15"/>
  <c r="T9" i="15"/>
  <c r="T10" i="15"/>
  <c r="T11" i="15"/>
  <c r="T12" i="15"/>
  <c r="T13" i="15"/>
  <c r="T14" i="15"/>
  <c r="T15" i="15"/>
  <c r="T16" i="15"/>
  <c r="T17" i="15"/>
  <c r="T18" i="15"/>
  <c r="T19" i="15"/>
  <c r="T20" i="15"/>
  <c r="T21" i="15"/>
  <c r="T22" i="15"/>
  <c r="T23" i="15"/>
  <c r="T24" i="15"/>
  <c r="T25" i="15"/>
  <c r="T26" i="15"/>
  <c r="T27" i="15"/>
  <c r="T28" i="15"/>
  <c r="T29" i="15"/>
  <c r="T30" i="15"/>
  <c r="T31" i="15"/>
  <c r="T32" i="15"/>
  <c r="T33" i="15"/>
  <c r="T34" i="15"/>
  <c r="T35" i="15"/>
  <c r="T36" i="15"/>
  <c r="T37" i="15"/>
  <c r="T38" i="15"/>
  <c r="T39" i="15"/>
  <c r="T40" i="15"/>
  <c r="T41" i="15"/>
  <c r="T42" i="15"/>
  <c r="T43" i="15"/>
  <c r="T44" i="15"/>
  <c r="T45" i="15"/>
  <c r="T46" i="15"/>
  <c r="T47" i="15"/>
  <c r="T48" i="15"/>
  <c r="T49" i="15"/>
  <c r="T50" i="15"/>
  <c r="T51" i="15"/>
  <c r="T52" i="15"/>
  <c r="T53" i="15"/>
  <c r="T54" i="15"/>
  <c r="T55" i="15"/>
  <c r="T56" i="15"/>
  <c r="T57" i="15"/>
  <c r="T58" i="15"/>
  <c r="T59" i="15"/>
  <c r="T60" i="15"/>
  <c r="T61" i="15"/>
  <c r="T62" i="15"/>
  <c r="T63" i="15"/>
  <c r="T64" i="15"/>
  <c r="T65" i="15"/>
  <c r="T66" i="15"/>
  <c r="T67" i="15"/>
  <c r="T68" i="15"/>
  <c r="T69" i="15"/>
  <c r="T70" i="15"/>
  <c r="T71" i="15"/>
  <c r="T72" i="15"/>
  <c r="T73" i="15"/>
  <c r="T74" i="15"/>
  <c r="T75" i="15"/>
  <c r="T76" i="15"/>
  <c r="T77" i="15"/>
  <c r="T78" i="15"/>
  <c r="T79" i="15"/>
  <c r="T80" i="15"/>
  <c r="T81" i="15"/>
  <c r="T82" i="15"/>
  <c r="T83" i="15"/>
  <c r="T84" i="15"/>
  <c r="T85" i="15"/>
  <c r="T86" i="15"/>
  <c r="T87" i="15"/>
  <c r="T88" i="15"/>
  <c r="T89" i="15"/>
  <c r="T90" i="15"/>
  <c r="T91" i="15"/>
  <c r="T92" i="15"/>
  <c r="T93" i="15"/>
  <c r="T94" i="15"/>
  <c r="T95" i="15"/>
  <c r="T96" i="15"/>
  <c r="T97" i="15"/>
  <c r="T98" i="15"/>
  <c r="T99" i="15"/>
  <c r="T100" i="15"/>
  <c r="T101" i="15"/>
  <c r="T102" i="15"/>
  <c r="T103" i="15"/>
  <c r="T104" i="15"/>
  <c r="T105" i="15"/>
  <c r="U6" i="15"/>
  <c r="U7" i="15"/>
  <c r="U8" i="15"/>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U84" i="15"/>
  <c r="U85" i="15"/>
  <c r="U86" i="15"/>
  <c r="U87" i="15"/>
  <c r="U88" i="15"/>
  <c r="U89" i="15"/>
  <c r="U90" i="15"/>
  <c r="U91" i="15"/>
  <c r="U92" i="15"/>
  <c r="U93" i="15"/>
  <c r="U94" i="15"/>
  <c r="U95" i="15"/>
  <c r="U96" i="15"/>
  <c r="U97" i="15"/>
  <c r="U98" i="15"/>
  <c r="U99" i="15"/>
  <c r="U100" i="15"/>
  <c r="U101" i="15"/>
  <c r="U102" i="15"/>
  <c r="U103" i="15"/>
  <c r="U104" i="15"/>
  <c r="U105" i="15"/>
  <c r="V6" i="15"/>
  <c r="V7" i="15"/>
  <c r="V8" i="15"/>
  <c r="V9" i="15"/>
  <c r="V10" i="15"/>
  <c r="V11" i="15"/>
  <c r="V12" i="15"/>
  <c r="V13" i="15"/>
  <c r="V14" i="15"/>
  <c r="V15" i="15"/>
  <c r="V16" i="15"/>
  <c r="V17" i="15"/>
  <c r="V18" i="15"/>
  <c r="V19" i="15"/>
  <c r="V20" i="15"/>
  <c r="V21" i="15"/>
  <c r="V22" i="15"/>
  <c r="V23" i="15"/>
  <c r="V24" i="15"/>
  <c r="V25" i="15"/>
  <c r="V26" i="15"/>
  <c r="V27" i="15"/>
  <c r="V28" i="15"/>
  <c r="V29" i="15"/>
  <c r="V30" i="15"/>
  <c r="V31" i="15"/>
  <c r="V32" i="15"/>
  <c r="V33" i="15"/>
  <c r="V34" i="15"/>
  <c r="V35" i="15"/>
  <c r="V36" i="15"/>
  <c r="V37" i="15"/>
  <c r="V38" i="15"/>
  <c r="V39" i="15"/>
  <c r="V40" i="15"/>
  <c r="V41" i="15"/>
  <c r="V42" i="15"/>
  <c r="V43"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V84" i="15"/>
  <c r="V85" i="15"/>
  <c r="V86" i="15"/>
  <c r="V87" i="15"/>
  <c r="V88" i="15"/>
  <c r="V89" i="15"/>
  <c r="V90" i="15"/>
  <c r="V91" i="15"/>
  <c r="V92" i="15"/>
  <c r="V93" i="15"/>
  <c r="V94" i="15"/>
  <c r="V95" i="15"/>
  <c r="V96" i="15"/>
  <c r="V97" i="15"/>
  <c r="V98" i="15"/>
  <c r="V99" i="15"/>
  <c r="V100" i="15"/>
  <c r="V101" i="15"/>
  <c r="V102" i="15"/>
  <c r="V103" i="15"/>
  <c r="V104" i="15"/>
  <c r="V105" i="15"/>
  <c r="W6" i="15"/>
  <c r="W7" i="15"/>
  <c r="W8" i="15"/>
  <c r="W9" i="15"/>
  <c r="W10" i="15"/>
  <c r="W11" i="15"/>
  <c r="W12" i="15"/>
  <c r="W13" i="15"/>
  <c r="W14" i="15"/>
  <c r="W15" i="15"/>
  <c r="W16" i="15"/>
  <c r="W17" i="15"/>
  <c r="W18" i="15"/>
  <c r="W19" i="15"/>
  <c r="W20" i="15"/>
  <c r="W21" i="15"/>
  <c r="W22" i="15"/>
  <c r="W23" i="15"/>
  <c r="W24" i="15"/>
  <c r="W25" i="15"/>
  <c r="W26" i="15"/>
  <c r="W27" i="15"/>
  <c r="W28" i="15"/>
  <c r="W29" i="15"/>
  <c r="W30" i="15"/>
  <c r="W31" i="15"/>
  <c r="W32" i="15"/>
  <c r="W33" i="15"/>
  <c r="W34" i="15"/>
  <c r="W35" i="15"/>
  <c r="W36" i="15"/>
  <c r="W37" i="15"/>
  <c r="W38" i="15"/>
  <c r="W39" i="15"/>
  <c r="W40" i="15"/>
  <c r="W41" i="15"/>
  <c r="W42" i="15"/>
  <c r="W43" i="15"/>
  <c r="W44" i="15"/>
  <c r="W45" i="15"/>
  <c r="W46" i="15"/>
  <c r="W47" i="15"/>
  <c r="W48" i="15"/>
  <c r="W49" i="15"/>
  <c r="W50" i="15"/>
  <c r="W51" i="15"/>
  <c r="W52" i="15"/>
  <c r="W53" i="15"/>
  <c r="W54" i="15"/>
  <c r="W55" i="15"/>
  <c r="W56" i="15"/>
  <c r="W57" i="15"/>
  <c r="W58" i="15"/>
  <c r="W59" i="15"/>
  <c r="W60" i="15"/>
  <c r="W61" i="15"/>
  <c r="W62" i="15"/>
  <c r="W63" i="15"/>
  <c r="W64" i="15"/>
  <c r="W65" i="15"/>
  <c r="W66" i="15"/>
  <c r="W67" i="15"/>
  <c r="W68" i="15"/>
  <c r="W69" i="15"/>
  <c r="W70" i="15"/>
  <c r="W71" i="15"/>
  <c r="W72" i="15"/>
  <c r="W73" i="15"/>
  <c r="W74" i="15"/>
  <c r="W75" i="15"/>
  <c r="W76" i="15"/>
  <c r="W77" i="15"/>
  <c r="W78" i="15"/>
  <c r="W79" i="15"/>
  <c r="W80" i="15"/>
  <c r="W81" i="15"/>
  <c r="W82" i="15"/>
  <c r="W83" i="15"/>
  <c r="W84" i="15"/>
  <c r="W85" i="15"/>
  <c r="W86" i="15"/>
  <c r="W87" i="15"/>
  <c r="W88" i="15"/>
  <c r="W89" i="15"/>
  <c r="W90" i="15"/>
  <c r="W91" i="15"/>
  <c r="W92" i="15"/>
  <c r="W93" i="15"/>
  <c r="W94" i="15"/>
  <c r="W95" i="15"/>
  <c r="W96" i="15"/>
  <c r="W97" i="15"/>
  <c r="W98" i="15"/>
  <c r="W99" i="15"/>
  <c r="W100" i="15"/>
  <c r="W101" i="15"/>
  <c r="W102" i="15"/>
  <c r="W103" i="15"/>
  <c r="W104" i="15"/>
  <c r="W105" i="15"/>
  <c r="X6" i="15"/>
  <c r="X7" i="15"/>
  <c r="X8" i="15"/>
  <c r="X9" i="15"/>
  <c r="X10" i="15"/>
  <c r="X11" i="15"/>
  <c r="X12" i="15"/>
  <c r="X13" i="15"/>
  <c r="X14" i="15"/>
  <c r="X15" i="15"/>
  <c r="X16" i="15"/>
  <c r="X17" i="15"/>
  <c r="X18" i="15"/>
  <c r="X19" i="15"/>
  <c r="X20" i="15"/>
  <c r="X21" i="15"/>
  <c r="X22" i="15"/>
  <c r="X23" i="15"/>
  <c r="X24" i="15"/>
  <c r="X25" i="15"/>
  <c r="X26" i="15"/>
  <c r="X27" i="15"/>
  <c r="X28" i="15"/>
  <c r="X29" i="15"/>
  <c r="X30" i="15"/>
  <c r="X31" i="15"/>
  <c r="X32" i="15"/>
  <c r="X33" i="15"/>
  <c r="X34" i="15"/>
  <c r="X35" i="15"/>
  <c r="X36" i="15"/>
  <c r="X37" i="15"/>
  <c r="X38" i="15"/>
  <c r="X39" i="15"/>
  <c r="X40" i="15"/>
  <c r="X41" i="15"/>
  <c r="X42" i="15"/>
  <c r="X43" i="15"/>
  <c r="X44" i="15"/>
  <c r="X45" i="15"/>
  <c r="X46"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X78" i="15"/>
  <c r="X79" i="15"/>
  <c r="X80" i="15"/>
  <c r="X81" i="15"/>
  <c r="X82" i="15"/>
  <c r="X83" i="15"/>
  <c r="X84" i="15"/>
  <c r="X85" i="15"/>
  <c r="X86" i="15"/>
  <c r="X87" i="15"/>
  <c r="X88" i="15"/>
  <c r="X89" i="15"/>
  <c r="X90" i="15"/>
  <c r="X91" i="15"/>
  <c r="X92" i="15"/>
  <c r="X93" i="15"/>
  <c r="X94" i="15"/>
  <c r="X95" i="15"/>
  <c r="X96" i="15"/>
  <c r="X97" i="15"/>
  <c r="X98" i="15"/>
  <c r="X99" i="15"/>
  <c r="X100" i="15"/>
  <c r="X101" i="15"/>
  <c r="X102" i="15"/>
  <c r="X103" i="15"/>
  <c r="X104" i="15"/>
  <c r="X105" i="15"/>
  <c r="Y6" i="15"/>
  <c r="Y7" i="15"/>
  <c r="Y8" i="15"/>
  <c r="Y9" i="15"/>
  <c r="Y10" i="15"/>
  <c r="Y11" i="15"/>
  <c r="Y12" i="15"/>
  <c r="Y13" i="15"/>
  <c r="Y14" i="15"/>
  <c r="Y15" i="15"/>
  <c r="Y16" i="15"/>
  <c r="Y17" i="15"/>
  <c r="Y18" i="15"/>
  <c r="Y19" i="15"/>
  <c r="Y20" i="15"/>
  <c r="Y21" i="15"/>
  <c r="Y22" i="15"/>
  <c r="Y23" i="15"/>
  <c r="Y24" i="15"/>
  <c r="Y25" i="15"/>
  <c r="Y26" i="15"/>
  <c r="Y27" i="15"/>
  <c r="Y28" i="15"/>
  <c r="Y29" i="15"/>
  <c r="Y30" i="15"/>
  <c r="Y31" i="15"/>
  <c r="Y32" i="15"/>
  <c r="Y33" i="15"/>
  <c r="Y34" i="15"/>
  <c r="Y35" i="15"/>
  <c r="Y36" i="15"/>
  <c r="Y37" i="15"/>
  <c r="Y38" i="15"/>
  <c r="Y39" i="15"/>
  <c r="Y40" i="15"/>
  <c r="Y41" i="15"/>
  <c r="Y42" i="15"/>
  <c r="Y43" i="15"/>
  <c r="Y44" i="15"/>
  <c r="Y45" i="15"/>
  <c r="Y46" i="15"/>
  <c r="Y47" i="15"/>
  <c r="Y48" i="15"/>
  <c r="Y49" i="15"/>
  <c r="Y50" i="15"/>
  <c r="Y51" i="15"/>
  <c r="Y52" i="15"/>
  <c r="Y53" i="15"/>
  <c r="Y54" i="15"/>
  <c r="Y55" i="15"/>
  <c r="Y56" i="15"/>
  <c r="Y57" i="15"/>
  <c r="Y58" i="15"/>
  <c r="Y59" i="15"/>
  <c r="Y60" i="15"/>
  <c r="Y61" i="15"/>
  <c r="Y62" i="15"/>
  <c r="Y63" i="15"/>
  <c r="Y64" i="15"/>
  <c r="Y65" i="15"/>
  <c r="Y66" i="15"/>
  <c r="Y67" i="15"/>
  <c r="Y68" i="15"/>
  <c r="Y69" i="15"/>
  <c r="Y70" i="15"/>
  <c r="Y71" i="15"/>
  <c r="Y72" i="15"/>
  <c r="Y73" i="15"/>
  <c r="Y74" i="15"/>
  <c r="Y75" i="15"/>
  <c r="Y76" i="15"/>
  <c r="Y77" i="15"/>
  <c r="Y78" i="15"/>
  <c r="Y79" i="15"/>
  <c r="Y80" i="15"/>
  <c r="Y81" i="15"/>
  <c r="Y82" i="15"/>
  <c r="Y83" i="15"/>
  <c r="Y84" i="15"/>
  <c r="Y85" i="15"/>
  <c r="Y86" i="15"/>
  <c r="Y87" i="15"/>
  <c r="Y88" i="15"/>
  <c r="Y89" i="15"/>
  <c r="Y90" i="15"/>
  <c r="Y91" i="15"/>
  <c r="Y92" i="15"/>
  <c r="Y93" i="15"/>
  <c r="Y94" i="15"/>
  <c r="Y95" i="15"/>
  <c r="Y96" i="15"/>
  <c r="Y97" i="15"/>
  <c r="Y98" i="15"/>
  <c r="Y99" i="15"/>
  <c r="Y100" i="15"/>
  <c r="Y101" i="15"/>
  <c r="Y102" i="15"/>
  <c r="Y103" i="15"/>
  <c r="Y104" i="15"/>
  <c r="Y105" i="15"/>
  <c r="Z6" i="15"/>
  <c r="Z7" i="15"/>
  <c r="Z8" i="15"/>
  <c r="Z9" i="15"/>
  <c r="Z10" i="15"/>
  <c r="Z11" i="15"/>
  <c r="Z12" i="15"/>
  <c r="Z13" i="15"/>
  <c r="Z14" i="15"/>
  <c r="Z15" i="15"/>
  <c r="Z16" i="15"/>
  <c r="Z17" i="15"/>
  <c r="Z18" i="15"/>
  <c r="Z19" i="15"/>
  <c r="Z20" i="15"/>
  <c r="Z21" i="15"/>
  <c r="Z22" i="15"/>
  <c r="Z23" i="15"/>
  <c r="Z24" i="15"/>
  <c r="Z25" i="15"/>
  <c r="Z26" i="15"/>
  <c r="Z27" i="15"/>
  <c r="Z28" i="15"/>
  <c r="Z29" i="15"/>
  <c r="Z30" i="15"/>
  <c r="Z31" i="15"/>
  <c r="Z32" i="15"/>
  <c r="Z33" i="15"/>
  <c r="Z34" i="15"/>
  <c r="Z35" i="15"/>
  <c r="Z36" i="15"/>
  <c r="Z37" i="15"/>
  <c r="Z38" i="15"/>
  <c r="Z39" i="15"/>
  <c r="Z40" i="15"/>
  <c r="Z41" i="15"/>
  <c r="Z42" i="15"/>
  <c r="Z43" i="15"/>
  <c r="Z44" i="15"/>
  <c r="Z45" i="15"/>
  <c r="Z46" i="15"/>
  <c r="Z47" i="15"/>
  <c r="Z48" i="15"/>
  <c r="Z49" i="15"/>
  <c r="Z50" i="15"/>
  <c r="Z51" i="15"/>
  <c r="Z52" i="15"/>
  <c r="Z53" i="15"/>
  <c r="Z54" i="15"/>
  <c r="Z55" i="15"/>
  <c r="Z56" i="15"/>
  <c r="Z57" i="15"/>
  <c r="Z58" i="15"/>
  <c r="Z59" i="15"/>
  <c r="Z60" i="15"/>
  <c r="Z61" i="15"/>
  <c r="Z62" i="15"/>
  <c r="Z63" i="15"/>
  <c r="Z64" i="15"/>
  <c r="Z65" i="15"/>
  <c r="Z66" i="15"/>
  <c r="Z67" i="15"/>
  <c r="Z68" i="15"/>
  <c r="Z69" i="15"/>
  <c r="Z70" i="15"/>
  <c r="Z71" i="15"/>
  <c r="Z72" i="15"/>
  <c r="Z73" i="15"/>
  <c r="Z74" i="15"/>
  <c r="Z75" i="15"/>
  <c r="Z76" i="15"/>
  <c r="Z77" i="15"/>
  <c r="Z78" i="15"/>
  <c r="Z79" i="15"/>
  <c r="Z80" i="15"/>
  <c r="Z81" i="15"/>
  <c r="Z82" i="15"/>
  <c r="Z83" i="15"/>
  <c r="Z84" i="15"/>
  <c r="Z85" i="15"/>
  <c r="Z86" i="15"/>
  <c r="Z87" i="15"/>
  <c r="Z88" i="15"/>
  <c r="Z89" i="15"/>
  <c r="Z90" i="15"/>
  <c r="Z91" i="15"/>
  <c r="Z92" i="15"/>
  <c r="Z93" i="15"/>
  <c r="Z94" i="15"/>
  <c r="Z95" i="15"/>
  <c r="Z96" i="15"/>
  <c r="Z97" i="15"/>
  <c r="Z98" i="15"/>
  <c r="Z99" i="15"/>
  <c r="Z100" i="15"/>
  <c r="Z101" i="15"/>
  <c r="Z102" i="15"/>
  <c r="Z103" i="15"/>
  <c r="Z104" i="15"/>
  <c r="Z105" i="15"/>
  <c r="AA6" i="15"/>
  <c r="AA7" i="15"/>
  <c r="AA8" i="15"/>
  <c r="AA9" i="15"/>
  <c r="AA10" i="15"/>
  <c r="AA11" i="15"/>
  <c r="AA12" i="15"/>
  <c r="AA13" i="15"/>
  <c r="AA14" i="15"/>
  <c r="AA15" i="15"/>
  <c r="AA16" i="15"/>
  <c r="AA17" i="15"/>
  <c r="AA18" i="15"/>
  <c r="AA19" i="15"/>
  <c r="AA20" i="15"/>
  <c r="AA21" i="15"/>
  <c r="AA22" i="15"/>
  <c r="AA23" i="15"/>
  <c r="AA24" i="15"/>
  <c r="AA25" i="15"/>
  <c r="AA26" i="15"/>
  <c r="AA27" i="15"/>
  <c r="AA28" i="15"/>
  <c r="AA29" i="15"/>
  <c r="AA30" i="15"/>
  <c r="AA31" i="15"/>
  <c r="AA32" i="15"/>
  <c r="AA33" i="15"/>
  <c r="AA34" i="15"/>
  <c r="AA35" i="15"/>
  <c r="AA36" i="15"/>
  <c r="AA37" i="15"/>
  <c r="AA38" i="15"/>
  <c r="AA39" i="15"/>
  <c r="AA40" i="15"/>
  <c r="AA41" i="15"/>
  <c r="AA42" i="15"/>
  <c r="AA43" i="15"/>
  <c r="AA44" i="15"/>
  <c r="AA45" i="15"/>
  <c r="AA46" i="15"/>
  <c r="AA47" i="15"/>
  <c r="AA48" i="15"/>
  <c r="AA49" i="15"/>
  <c r="AA50" i="15"/>
  <c r="AA51" i="15"/>
  <c r="AA52" i="15"/>
  <c r="AA53" i="15"/>
  <c r="AA54" i="15"/>
  <c r="AA55" i="15"/>
  <c r="AA56" i="15"/>
  <c r="AA57" i="15"/>
  <c r="AA58" i="15"/>
  <c r="AA59" i="15"/>
  <c r="AA60" i="15"/>
  <c r="AA61" i="15"/>
  <c r="AA62" i="15"/>
  <c r="AA63" i="15"/>
  <c r="AA64" i="15"/>
  <c r="AA65" i="15"/>
  <c r="AA66" i="15"/>
  <c r="AA67" i="15"/>
  <c r="AA68" i="15"/>
  <c r="AA69" i="15"/>
  <c r="AA70" i="15"/>
  <c r="AA71" i="15"/>
  <c r="AA72" i="15"/>
  <c r="AA73" i="15"/>
  <c r="AA74" i="15"/>
  <c r="AA75" i="15"/>
  <c r="AA76" i="15"/>
  <c r="AA77" i="15"/>
  <c r="AA78" i="15"/>
  <c r="AA79" i="15"/>
  <c r="AA80" i="15"/>
  <c r="AA81" i="15"/>
  <c r="AA82" i="15"/>
  <c r="AA83" i="15"/>
  <c r="AA84" i="15"/>
  <c r="AA85" i="15"/>
  <c r="AA86" i="15"/>
  <c r="AA87" i="15"/>
  <c r="AA88" i="15"/>
  <c r="AA89" i="15"/>
  <c r="AA90" i="15"/>
  <c r="AA91" i="15"/>
  <c r="AA92" i="15"/>
  <c r="AA93" i="15"/>
  <c r="AA94" i="15"/>
  <c r="AA95" i="15"/>
  <c r="AA96" i="15"/>
  <c r="AA97" i="15"/>
  <c r="AA98" i="15"/>
  <c r="AA99" i="15"/>
  <c r="AA100" i="15"/>
  <c r="AA101" i="15"/>
  <c r="AA102" i="15"/>
  <c r="AA103" i="15"/>
  <c r="AA104" i="15"/>
  <c r="AA105" i="15"/>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S6" i="11"/>
  <c r="S7" i="11"/>
  <c r="S8" i="11"/>
  <c r="S9" i="11"/>
  <c r="S10" i="11"/>
  <c r="S11" i="11"/>
  <c r="S12" i="11"/>
  <c r="S13" i="11"/>
  <c r="S14" i="11"/>
  <c r="S15" i="11"/>
  <c r="S16" i="11"/>
  <c r="S17" i="11"/>
  <c r="S18" i="11"/>
  <c r="S19" i="11"/>
  <c r="S20" i="11"/>
  <c r="S21" i="11"/>
  <c r="S22" i="11"/>
  <c r="S23" i="11"/>
  <c r="S24" i="11"/>
  <c r="S25" i="11"/>
  <c r="S26" i="11"/>
  <c r="S27" i="11"/>
  <c r="S28" i="11"/>
  <c r="S29" i="11"/>
  <c r="S30" i="11"/>
  <c r="S31" i="11"/>
  <c r="S32" i="11"/>
  <c r="S33" i="11"/>
  <c r="S34" i="11"/>
  <c r="S35" i="11"/>
  <c r="S36" i="11"/>
  <c r="S37" i="11"/>
  <c r="S38" i="11"/>
  <c r="S39" i="11"/>
  <c r="S40" i="11"/>
  <c r="S41" i="11"/>
  <c r="S42" i="11"/>
  <c r="S43" i="11"/>
  <c r="S44" i="11"/>
  <c r="S45" i="11"/>
  <c r="S46" i="11"/>
  <c r="S47" i="11"/>
  <c r="S48" i="11"/>
  <c r="S49" i="11"/>
  <c r="S50" i="11"/>
  <c r="S51" i="11"/>
  <c r="S52" i="11"/>
  <c r="S53" i="11"/>
  <c r="S54" i="11"/>
  <c r="S55" i="11"/>
  <c r="S56" i="11"/>
  <c r="S57" i="11"/>
  <c r="S58" i="11"/>
  <c r="S59" i="11"/>
  <c r="S60" i="11"/>
  <c r="S61" i="11"/>
  <c r="S62" i="11"/>
  <c r="S63" i="11"/>
  <c r="S64" i="11"/>
  <c r="S65" i="11"/>
  <c r="S66" i="11"/>
  <c r="S67" i="11"/>
  <c r="S68" i="11"/>
  <c r="S69" i="11"/>
  <c r="S70" i="11"/>
  <c r="S71" i="11"/>
  <c r="S72" i="11"/>
  <c r="S73" i="11"/>
  <c r="S74" i="11"/>
  <c r="S75" i="11"/>
  <c r="S76" i="11"/>
  <c r="S77" i="11"/>
  <c r="S78" i="11"/>
  <c r="S79" i="11"/>
  <c r="S80" i="11"/>
  <c r="S81" i="11"/>
  <c r="S82" i="11"/>
  <c r="S83" i="11"/>
  <c r="S84" i="11"/>
  <c r="S85" i="11"/>
  <c r="S86" i="11"/>
  <c r="S87" i="11"/>
  <c r="S88" i="11"/>
  <c r="S89" i="11"/>
  <c r="S90" i="11"/>
  <c r="S91" i="11"/>
  <c r="S92" i="11"/>
  <c r="S93" i="11"/>
  <c r="S94" i="11"/>
  <c r="S95" i="11"/>
  <c r="S96" i="11"/>
  <c r="S97" i="11"/>
  <c r="S98" i="11"/>
  <c r="S99" i="11"/>
  <c r="S100" i="11"/>
  <c r="S101" i="11"/>
  <c r="S102" i="11"/>
  <c r="S103" i="11"/>
  <c r="S104" i="11"/>
  <c r="S105" i="11"/>
  <c r="T6" i="11"/>
  <c r="T7" i="11"/>
  <c r="T8" i="11"/>
  <c r="T9" i="11"/>
  <c r="T10" i="11"/>
  <c r="T11" i="11"/>
  <c r="T12" i="11"/>
  <c r="T13" i="11"/>
  <c r="T14" i="11"/>
  <c r="T15" i="11"/>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57" i="11"/>
  <c r="T58" i="11"/>
  <c r="T59" i="11"/>
  <c r="T60" i="11"/>
  <c r="T61" i="11"/>
  <c r="T62" i="11"/>
  <c r="T63" i="11"/>
  <c r="T64" i="11"/>
  <c r="T65" i="11"/>
  <c r="T66" i="11"/>
  <c r="T67" i="11"/>
  <c r="T68" i="11"/>
  <c r="T69" i="11"/>
  <c r="T70" i="11"/>
  <c r="T71" i="11"/>
  <c r="T72" i="11"/>
  <c r="T73" i="11"/>
  <c r="T74" i="11"/>
  <c r="T75" i="11"/>
  <c r="T76" i="11"/>
  <c r="T77" i="11"/>
  <c r="T78" i="11"/>
  <c r="T79" i="11"/>
  <c r="T80" i="11"/>
  <c r="T81" i="11"/>
  <c r="T82" i="11"/>
  <c r="T83" i="11"/>
  <c r="T84" i="11"/>
  <c r="T85" i="11"/>
  <c r="T86" i="11"/>
  <c r="T87" i="11"/>
  <c r="T88" i="11"/>
  <c r="T89" i="11"/>
  <c r="T90" i="11"/>
  <c r="T91" i="11"/>
  <c r="T92" i="11"/>
  <c r="T93" i="11"/>
  <c r="T94" i="11"/>
  <c r="T95" i="11"/>
  <c r="T96" i="11"/>
  <c r="T97" i="11"/>
  <c r="T98" i="11"/>
  <c r="T99" i="11"/>
  <c r="T100" i="11"/>
  <c r="T101" i="11"/>
  <c r="T102" i="11"/>
  <c r="T103" i="11"/>
  <c r="T104" i="11"/>
  <c r="T105" i="11"/>
  <c r="U6" i="11"/>
  <c r="U7" i="11"/>
  <c r="U8" i="11"/>
  <c r="U9" i="11"/>
  <c r="U10" i="11"/>
  <c r="U11" i="11"/>
  <c r="U12" i="11"/>
  <c r="U13" i="11"/>
  <c r="U14" i="11"/>
  <c r="U15" i="11"/>
  <c r="U16" i="11"/>
  <c r="U17" i="11"/>
  <c r="U18" i="11"/>
  <c r="U19" i="11"/>
  <c r="U20" i="11"/>
  <c r="U21" i="11"/>
  <c r="U22" i="11"/>
  <c r="U23" i="11"/>
  <c r="U24" i="11"/>
  <c r="U25" i="11"/>
  <c r="U26" i="11"/>
  <c r="U27" i="11"/>
  <c r="U28" i="11"/>
  <c r="U29" i="11"/>
  <c r="U30" i="11"/>
  <c r="U31" i="11"/>
  <c r="U32" i="11"/>
  <c r="U33" i="11"/>
  <c r="U34" i="11"/>
  <c r="U35" i="11"/>
  <c r="U36" i="11"/>
  <c r="U37" i="11"/>
  <c r="U38" i="11"/>
  <c r="U39" i="11"/>
  <c r="U40" i="11"/>
  <c r="U41" i="11"/>
  <c r="U42" i="11"/>
  <c r="U43" i="11"/>
  <c r="U44" i="11"/>
  <c r="U45" i="11"/>
  <c r="U46" i="11"/>
  <c r="U47" i="11"/>
  <c r="U48" i="11"/>
  <c r="U49" i="11"/>
  <c r="U50" i="11"/>
  <c r="U51" i="11"/>
  <c r="U52" i="11"/>
  <c r="U53" i="11"/>
  <c r="U54" i="11"/>
  <c r="U55" i="11"/>
  <c r="U56" i="11"/>
  <c r="U57" i="11"/>
  <c r="U58" i="11"/>
  <c r="U59" i="11"/>
  <c r="U60" i="11"/>
  <c r="U61" i="11"/>
  <c r="U62" i="11"/>
  <c r="U63" i="11"/>
  <c r="U64" i="11"/>
  <c r="U65" i="11"/>
  <c r="U66" i="11"/>
  <c r="U67" i="11"/>
  <c r="U68" i="11"/>
  <c r="U69" i="11"/>
  <c r="U70" i="11"/>
  <c r="U71" i="11"/>
  <c r="U72" i="11"/>
  <c r="U73" i="11"/>
  <c r="U74" i="11"/>
  <c r="U75" i="11"/>
  <c r="U76" i="11"/>
  <c r="U77" i="11"/>
  <c r="U78" i="11"/>
  <c r="U79" i="11"/>
  <c r="U80" i="11"/>
  <c r="U81" i="11"/>
  <c r="U82" i="11"/>
  <c r="U83" i="11"/>
  <c r="U84" i="11"/>
  <c r="U85" i="11"/>
  <c r="U86" i="11"/>
  <c r="U87" i="11"/>
  <c r="U88" i="11"/>
  <c r="U89" i="11"/>
  <c r="U90" i="11"/>
  <c r="U91" i="11"/>
  <c r="U92" i="11"/>
  <c r="U93" i="11"/>
  <c r="U94" i="11"/>
  <c r="U95" i="11"/>
  <c r="U96" i="11"/>
  <c r="U97" i="11"/>
  <c r="U98" i="11"/>
  <c r="U99" i="11"/>
  <c r="U100" i="11"/>
  <c r="U101" i="11"/>
  <c r="U102" i="11"/>
  <c r="U103" i="11"/>
  <c r="U104" i="11"/>
  <c r="U105" i="11"/>
  <c r="V6"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62" i="11"/>
  <c r="V63" i="11"/>
  <c r="V64" i="11"/>
  <c r="V65" i="11"/>
  <c r="V66" i="11"/>
  <c r="V67" i="11"/>
  <c r="V68" i="11"/>
  <c r="V69" i="11"/>
  <c r="V70" i="11"/>
  <c r="V71" i="11"/>
  <c r="V72" i="11"/>
  <c r="V73" i="11"/>
  <c r="V74" i="11"/>
  <c r="V75" i="11"/>
  <c r="V76" i="11"/>
  <c r="V77" i="11"/>
  <c r="V78" i="11"/>
  <c r="V79" i="11"/>
  <c r="V80" i="11"/>
  <c r="V81" i="11"/>
  <c r="V82" i="11"/>
  <c r="V83" i="11"/>
  <c r="V84" i="11"/>
  <c r="V85" i="11"/>
  <c r="V86" i="11"/>
  <c r="V87" i="11"/>
  <c r="V88" i="11"/>
  <c r="V89" i="11"/>
  <c r="V90" i="11"/>
  <c r="V91" i="11"/>
  <c r="V92" i="11"/>
  <c r="V93" i="11"/>
  <c r="V94" i="11"/>
  <c r="V95" i="11"/>
  <c r="V96" i="11"/>
  <c r="V97" i="11"/>
  <c r="V98" i="11"/>
  <c r="V99" i="11"/>
  <c r="V100" i="11"/>
  <c r="V101" i="11"/>
  <c r="V102" i="11"/>
  <c r="V103" i="11"/>
  <c r="V104" i="11"/>
  <c r="V105" i="11"/>
  <c r="W6" i="1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W56" i="11"/>
  <c r="W57" i="11"/>
  <c r="W58" i="11"/>
  <c r="W59" i="11"/>
  <c r="W60" i="11"/>
  <c r="W61" i="11"/>
  <c r="W62" i="11"/>
  <c r="W63" i="11"/>
  <c r="W64" i="11"/>
  <c r="W65" i="11"/>
  <c r="W66" i="11"/>
  <c r="W67" i="11"/>
  <c r="W68" i="11"/>
  <c r="W69" i="11"/>
  <c r="W70" i="11"/>
  <c r="W71" i="11"/>
  <c r="W72" i="11"/>
  <c r="W73" i="11"/>
  <c r="W74" i="11"/>
  <c r="W75" i="11"/>
  <c r="W76" i="11"/>
  <c r="W77" i="11"/>
  <c r="W78" i="11"/>
  <c r="W79" i="11"/>
  <c r="W80" i="11"/>
  <c r="W81" i="11"/>
  <c r="W82" i="11"/>
  <c r="W83" i="11"/>
  <c r="W84" i="11"/>
  <c r="W85" i="11"/>
  <c r="W86" i="11"/>
  <c r="W87" i="11"/>
  <c r="W88" i="11"/>
  <c r="W89" i="11"/>
  <c r="W90" i="11"/>
  <c r="W91" i="11"/>
  <c r="W92" i="11"/>
  <c r="W93" i="11"/>
  <c r="W94" i="11"/>
  <c r="W95" i="11"/>
  <c r="W96" i="11"/>
  <c r="W97" i="11"/>
  <c r="W98" i="11"/>
  <c r="W99" i="11"/>
  <c r="W100" i="11"/>
  <c r="W101" i="11"/>
  <c r="W102" i="11"/>
  <c r="W103" i="11"/>
  <c r="W104" i="11"/>
  <c r="W105" i="11"/>
  <c r="X6" i="11"/>
  <c r="X7" i="11"/>
  <c r="X8" i="11"/>
  <c r="X9" i="11"/>
  <c r="X10" i="11"/>
  <c r="X11" i="11"/>
  <c r="X12" i="11"/>
  <c r="X13" i="11"/>
  <c r="X14" i="11"/>
  <c r="X15" i="11"/>
  <c r="X16" i="11"/>
  <c r="X17" i="11"/>
  <c r="X18" i="11"/>
  <c r="X19" i="11"/>
  <c r="X20" i="11"/>
  <c r="X21" i="11"/>
  <c r="X22" i="11"/>
  <c r="X23" i="11"/>
  <c r="X24" i="11"/>
  <c r="X25" i="11"/>
  <c r="X26" i="11"/>
  <c r="X27" i="11"/>
  <c r="X28" i="11"/>
  <c r="X29" i="11"/>
  <c r="X30"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X56" i="11"/>
  <c r="X57" i="11"/>
  <c r="X58" i="11"/>
  <c r="X59" i="11"/>
  <c r="X60" i="11"/>
  <c r="X61" i="11"/>
  <c r="X62" i="11"/>
  <c r="X63" i="11"/>
  <c r="X64" i="11"/>
  <c r="X65" i="11"/>
  <c r="X66" i="11"/>
  <c r="X67" i="11"/>
  <c r="X68" i="11"/>
  <c r="X69" i="11"/>
  <c r="X70" i="11"/>
  <c r="X71" i="11"/>
  <c r="X72" i="11"/>
  <c r="X73" i="11"/>
  <c r="X74" i="11"/>
  <c r="X75" i="11"/>
  <c r="X76" i="11"/>
  <c r="X77" i="11"/>
  <c r="X78" i="11"/>
  <c r="X79" i="11"/>
  <c r="X80" i="11"/>
  <c r="X81" i="11"/>
  <c r="X82" i="11"/>
  <c r="X83" i="11"/>
  <c r="X84" i="11"/>
  <c r="X85" i="11"/>
  <c r="X86" i="11"/>
  <c r="X87" i="11"/>
  <c r="X88" i="11"/>
  <c r="X89" i="11"/>
  <c r="X90" i="11"/>
  <c r="X91" i="11"/>
  <c r="X92" i="11"/>
  <c r="X93" i="11"/>
  <c r="X94" i="11"/>
  <c r="X95" i="11"/>
  <c r="X96" i="11"/>
  <c r="X97" i="11"/>
  <c r="X98" i="11"/>
  <c r="X99" i="11"/>
  <c r="X100" i="11"/>
  <c r="X101" i="11"/>
  <c r="X102" i="11"/>
  <c r="X103" i="11"/>
  <c r="X104" i="11"/>
  <c r="X105" i="11"/>
  <c r="Y6" i="11"/>
  <c r="Y7" i="11"/>
  <c r="Y8" i="11"/>
  <c r="Y9" i="11"/>
  <c r="Y10" i="11"/>
  <c r="Y11" i="11"/>
  <c r="Y12" i="11"/>
  <c r="Y13" i="11"/>
  <c r="Y14" i="11"/>
  <c r="Y15" i="11"/>
  <c r="Y16" i="11"/>
  <c r="Y17" i="11"/>
  <c r="Y18" i="11"/>
  <c r="Y19" i="11"/>
  <c r="Y20" i="11"/>
  <c r="Y21" i="11"/>
  <c r="Y22" i="11"/>
  <c r="Y23" i="11"/>
  <c r="Y24" i="11"/>
  <c r="Y25" i="11"/>
  <c r="Y26" i="11"/>
  <c r="Y27" i="11"/>
  <c r="Y28" i="11"/>
  <c r="Y29" i="11"/>
  <c r="Y30" i="11"/>
  <c r="Y31" i="11"/>
  <c r="Y32" i="11"/>
  <c r="Y33" i="11"/>
  <c r="Y34" i="11"/>
  <c r="Y35" i="11"/>
  <c r="Y36" i="11"/>
  <c r="Y37" i="11"/>
  <c r="Y38" i="11"/>
  <c r="Y39" i="11"/>
  <c r="Y40" i="11"/>
  <c r="Y41" i="11"/>
  <c r="Y42" i="11"/>
  <c r="Y43" i="11"/>
  <c r="Y44" i="11"/>
  <c r="Y45" i="11"/>
  <c r="Y46" i="11"/>
  <c r="Y47" i="11"/>
  <c r="Y48" i="11"/>
  <c r="Y49" i="11"/>
  <c r="Y50" i="11"/>
  <c r="Y51" i="11"/>
  <c r="Y52" i="11"/>
  <c r="Y53" i="11"/>
  <c r="Y54" i="11"/>
  <c r="Y55" i="11"/>
  <c r="Y56" i="11"/>
  <c r="Y57" i="11"/>
  <c r="Y58" i="11"/>
  <c r="Y59" i="11"/>
  <c r="Y60" i="11"/>
  <c r="Y61" i="11"/>
  <c r="Y62" i="11"/>
  <c r="Y63" i="11"/>
  <c r="Y64" i="11"/>
  <c r="Y65" i="11"/>
  <c r="Y66" i="11"/>
  <c r="Y67" i="11"/>
  <c r="Y68" i="11"/>
  <c r="Y69" i="11"/>
  <c r="Y70" i="11"/>
  <c r="Y71" i="11"/>
  <c r="Y72" i="11"/>
  <c r="Y73" i="11"/>
  <c r="Y74" i="11"/>
  <c r="Y75" i="11"/>
  <c r="Y76" i="11"/>
  <c r="Y77" i="11"/>
  <c r="Y78" i="11"/>
  <c r="Y79" i="11"/>
  <c r="Y80" i="11"/>
  <c r="Y81" i="11"/>
  <c r="Y82" i="11"/>
  <c r="Y83" i="11"/>
  <c r="Y84" i="11"/>
  <c r="Y85" i="11"/>
  <c r="Y86" i="11"/>
  <c r="Y87" i="11"/>
  <c r="Y88" i="11"/>
  <c r="Y89" i="11"/>
  <c r="Y90" i="11"/>
  <c r="Y91" i="11"/>
  <c r="Y92" i="11"/>
  <c r="Y93" i="11"/>
  <c r="Y94" i="11"/>
  <c r="Y95" i="11"/>
  <c r="Y96" i="11"/>
  <c r="Y97" i="11"/>
  <c r="Y98" i="11"/>
  <c r="Y99" i="11"/>
  <c r="Y100" i="11"/>
  <c r="Y101" i="11"/>
  <c r="Y102" i="11"/>
  <c r="Y103" i="11"/>
  <c r="Y104" i="11"/>
  <c r="Y105" i="11"/>
  <c r="Z6" i="11"/>
  <c r="Z7" i="11"/>
  <c r="Z8" i="11"/>
  <c r="Z9" i="11"/>
  <c r="Z10" i="11"/>
  <c r="Z11" i="11"/>
  <c r="Z12" i="11"/>
  <c r="Z13" i="11"/>
  <c r="Z14" i="11"/>
  <c r="Z15" i="11"/>
  <c r="Z16" i="11"/>
  <c r="Z17"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Z43" i="11"/>
  <c r="Z44" i="11"/>
  <c r="Z45" i="11"/>
  <c r="Z46" i="11"/>
  <c r="Z47" i="11"/>
  <c r="Z48" i="11"/>
  <c r="Z49" i="11"/>
  <c r="Z50" i="11"/>
  <c r="Z51" i="11"/>
  <c r="Z52" i="11"/>
  <c r="Z53" i="11"/>
  <c r="Z54" i="11"/>
  <c r="Z55" i="11"/>
  <c r="Z56" i="11"/>
  <c r="Z57" i="11"/>
  <c r="Z58" i="11"/>
  <c r="Z59" i="11"/>
  <c r="Z60" i="11"/>
  <c r="Z61" i="11"/>
  <c r="Z62" i="11"/>
  <c r="Z63" i="11"/>
  <c r="Z64" i="11"/>
  <c r="Z65" i="11"/>
  <c r="Z66" i="11"/>
  <c r="Z67" i="11"/>
  <c r="Z68" i="11"/>
  <c r="Z69" i="11"/>
  <c r="Z70" i="11"/>
  <c r="Z71" i="11"/>
  <c r="Z72" i="11"/>
  <c r="Z73" i="11"/>
  <c r="Z74" i="11"/>
  <c r="Z75" i="11"/>
  <c r="Z76" i="11"/>
  <c r="Z77" i="11"/>
  <c r="Z78" i="11"/>
  <c r="Z79" i="11"/>
  <c r="Z80" i="11"/>
  <c r="Z81" i="11"/>
  <c r="Z82" i="11"/>
  <c r="Z83" i="11"/>
  <c r="Z84" i="11"/>
  <c r="Z85" i="11"/>
  <c r="Z86" i="11"/>
  <c r="Z87" i="11"/>
  <c r="Z88" i="11"/>
  <c r="Z89" i="11"/>
  <c r="Z90" i="11"/>
  <c r="Z91" i="11"/>
  <c r="Z92" i="11"/>
  <c r="Z93" i="11"/>
  <c r="Z94" i="11"/>
  <c r="Z95" i="11"/>
  <c r="Z96" i="11"/>
  <c r="Z97" i="11"/>
  <c r="Z98" i="11"/>
  <c r="Z99" i="11"/>
  <c r="Z100" i="11"/>
  <c r="Z101" i="11"/>
  <c r="Z102" i="11"/>
  <c r="Z103" i="11"/>
  <c r="Z104" i="11"/>
  <c r="Z105" i="11"/>
  <c r="AA6" i="11"/>
  <c r="AA7" i="11"/>
  <c r="AA8" i="11"/>
  <c r="AA9" i="11"/>
  <c r="AA10" i="11"/>
  <c r="AA11" i="11"/>
  <c r="AA12" i="11"/>
  <c r="AA13" i="11"/>
  <c r="AA14" i="11"/>
  <c r="AA15" i="11"/>
  <c r="AA16" i="11"/>
  <c r="AA17" i="11"/>
  <c r="AA18" i="11"/>
  <c r="AA19" i="11"/>
  <c r="AA20" i="11"/>
  <c r="AA21" i="11"/>
  <c r="AA22" i="11"/>
  <c r="AA23" i="11"/>
  <c r="AA24" i="11"/>
  <c r="AA25" i="11"/>
  <c r="AA26" i="11"/>
  <c r="AA27" i="11"/>
  <c r="AA28" i="11"/>
  <c r="AA29" i="11"/>
  <c r="AA30" i="11"/>
  <c r="AA31" i="11"/>
  <c r="AA32" i="11"/>
  <c r="AA33" i="11"/>
  <c r="AA34" i="11"/>
  <c r="AA35" i="11"/>
  <c r="AA36" i="11"/>
  <c r="AA37" i="11"/>
  <c r="AA38" i="11"/>
  <c r="AA39" i="11"/>
  <c r="AA40" i="11"/>
  <c r="AA41" i="11"/>
  <c r="AA42" i="11"/>
  <c r="AA43" i="11"/>
  <c r="AA44" i="11"/>
  <c r="AA45" i="11"/>
  <c r="AA46" i="11"/>
  <c r="AA47" i="11"/>
  <c r="AA48" i="11"/>
  <c r="AA49" i="11"/>
  <c r="AA50" i="11"/>
  <c r="AA51" i="11"/>
  <c r="AA52" i="11"/>
  <c r="AA53" i="11"/>
  <c r="AA54" i="11"/>
  <c r="AA55" i="11"/>
  <c r="AA56" i="11"/>
  <c r="AA57" i="11"/>
  <c r="AA58" i="11"/>
  <c r="AA59" i="11"/>
  <c r="AA60" i="11"/>
  <c r="AA61" i="11"/>
  <c r="AA62" i="11"/>
  <c r="AA63" i="11"/>
  <c r="AA64" i="11"/>
  <c r="AA65" i="11"/>
  <c r="AA66" i="11"/>
  <c r="AA67" i="11"/>
  <c r="AA68" i="11"/>
  <c r="AA69" i="11"/>
  <c r="AA70" i="11"/>
  <c r="AA71" i="11"/>
  <c r="AA72" i="11"/>
  <c r="AA73" i="11"/>
  <c r="AA74" i="11"/>
  <c r="AA75" i="11"/>
  <c r="AA76" i="11"/>
  <c r="AA77" i="11"/>
  <c r="AA78" i="11"/>
  <c r="AA79" i="11"/>
  <c r="AA80" i="11"/>
  <c r="AA81" i="11"/>
  <c r="AA82" i="11"/>
  <c r="AA83" i="11"/>
  <c r="AA84" i="11"/>
  <c r="AA85" i="11"/>
  <c r="AA86" i="11"/>
  <c r="AA87" i="11"/>
  <c r="AA88" i="11"/>
  <c r="AA89" i="11"/>
  <c r="AA90" i="11"/>
  <c r="AA91" i="11"/>
  <c r="AA92" i="11"/>
  <c r="AA93" i="11"/>
  <c r="AA94" i="11"/>
  <c r="AA95" i="11"/>
  <c r="AA96" i="11"/>
  <c r="AA97" i="11"/>
  <c r="AA98" i="11"/>
  <c r="AA99" i="11"/>
  <c r="AA100" i="11"/>
  <c r="AA101" i="11"/>
  <c r="AA102" i="11"/>
  <c r="AA103" i="11"/>
  <c r="AA104" i="11"/>
  <c r="AA105" i="11"/>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R99" i="14"/>
  <c r="R100" i="14"/>
  <c r="R101" i="14"/>
  <c r="R102" i="14"/>
  <c r="R103" i="14"/>
  <c r="R104" i="14"/>
  <c r="R105" i="14"/>
  <c r="S6" i="14"/>
  <c r="S7" i="14"/>
  <c r="S8" i="14"/>
  <c r="S9" i="14"/>
  <c r="S10" i="14"/>
  <c r="S11" i="14"/>
  <c r="S12" i="14"/>
  <c r="S13" i="14"/>
  <c r="S14" i="14"/>
  <c r="S15"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S45" i="14"/>
  <c r="S46" i="14"/>
  <c r="S47" i="14"/>
  <c r="S48" i="14"/>
  <c r="S49" i="14"/>
  <c r="S50" i="14"/>
  <c r="S51" i="14"/>
  <c r="S52" i="14"/>
  <c r="S53" i="14"/>
  <c r="S54" i="14"/>
  <c r="S55" i="14"/>
  <c r="S56" i="14"/>
  <c r="S57" i="14"/>
  <c r="S58" i="14"/>
  <c r="S59" i="14"/>
  <c r="S60" i="14"/>
  <c r="S61" i="14"/>
  <c r="S62" i="14"/>
  <c r="S63" i="14"/>
  <c r="S64" i="14"/>
  <c r="S65" i="14"/>
  <c r="S66" i="14"/>
  <c r="S67" i="14"/>
  <c r="S68" i="14"/>
  <c r="S69" i="14"/>
  <c r="S70" i="14"/>
  <c r="S71" i="14"/>
  <c r="S72" i="14"/>
  <c r="S73" i="14"/>
  <c r="S74" i="14"/>
  <c r="S75" i="14"/>
  <c r="S76" i="14"/>
  <c r="S77" i="14"/>
  <c r="S78" i="14"/>
  <c r="S79" i="14"/>
  <c r="S80" i="14"/>
  <c r="S81" i="14"/>
  <c r="S82" i="14"/>
  <c r="S83" i="14"/>
  <c r="S84" i="14"/>
  <c r="S85" i="14"/>
  <c r="S86" i="14"/>
  <c r="S87" i="14"/>
  <c r="S88" i="14"/>
  <c r="S89" i="14"/>
  <c r="S90" i="14"/>
  <c r="S91" i="14"/>
  <c r="S92" i="14"/>
  <c r="S93" i="14"/>
  <c r="S94" i="14"/>
  <c r="S95" i="14"/>
  <c r="S96" i="14"/>
  <c r="S97" i="14"/>
  <c r="S98" i="14"/>
  <c r="S99" i="14"/>
  <c r="S100" i="14"/>
  <c r="S101" i="14"/>
  <c r="S102" i="14"/>
  <c r="S103" i="14"/>
  <c r="S104" i="14"/>
  <c r="S105" i="14"/>
  <c r="T6" i="14"/>
  <c r="T7" i="14"/>
  <c r="T8" i="14"/>
  <c r="T9" i="14"/>
  <c r="T10" i="14"/>
  <c r="T11" i="14"/>
  <c r="T12" i="14"/>
  <c r="T13" i="14"/>
  <c r="T14" i="14"/>
  <c r="T15" i="14"/>
  <c r="T16" i="14"/>
  <c r="T17" i="14"/>
  <c r="T18" i="14"/>
  <c r="T19" i="14"/>
  <c r="T20" i="14"/>
  <c r="T21" i="14"/>
  <c r="T22" i="14"/>
  <c r="T23" i="14"/>
  <c r="T24" i="14"/>
  <c r="T25" i="14"/>
  <c r="T26" i="14"/>
  <c r="T27" i="14"/>
  <c r="T28" i="14"/>
  <c r="T29" i="14"/>
  <c r="T30" i="14"/>
  <c r="T31" i="14"/>
  <c r="T32" i="14"/>
  <c r="T33" i="14"/>
  <c r="T34" i="14"/>
  <c r="T35" i="14"/>
  <c r="T36" i="14"/>
  <c r="T37" i="14"/>
  <c r="T38" i="14"/>
  <c r="T39" i="14"/>
  <c r="T40" i="14"/>
  <c r="T41" i="14"/>
  <c r="T42" i="14"/>
  <c r="T43" i="14"/>
  <c r="T44" i="14"/>
  <c r="T45" i="14"/>
  <c r="T46" i="14"/>
  <c r="T47" i="14"/>
  <c r="T48" i="14"/>
  <c r="T49" i="14"/>
  <c r="T50" i="14"/>
  <c r="T51" i="14"/>
  <c r="T52" i="14"/>
  <c r="T53" i="14"/>
  <c r="T54" i="14"/>
  <c r="T55" i="14"/>
  <c r="T56" i="14"/>
  <c r="T57" i="14"/>
  <c r="T58" i="14"/>
  <c r="T59" i="14"/>
  <c r="T60" i="14"/>
  <c r="T61" i="14"/>
  <c r="T62" i="14"/>
  <c r="T63" i="14"/>
  <c r="T64" i="14"/>
  <c r="T65" i="14"/>
  <c r="T66" i="14"/>
  <c r="T67" i="14"/>
  <c r="T68" i="14"/>
  <c r="T69" i="14"/>
  <c r="T70" i="14"/>
  <c r="T71" i="14"/>
  <c r="T72" i="14"/>
  <c r="T73" i="14"/>
  <c r="T74" i="14"/>
  <c r="T75" i="14"/>
  <c r="T76" i="14"/>
  <c r="T77" i="14"/>
  <c r="T78" i="14"/>
  <c r="T79" i="14"/>
  <c r="T80" i="14"/>
  <c r="T81" i="14"/>
  <c r="T82" i="14"/>
  <c r="T83" i="14"/>
  <c r="T84" i="14"/>
  <c r="T85" i="14"/>
  <c r="T86" i="14"/>
  <c r="T87" i="14"/>
  <c r="T88" i="14"/>
  <c r="T89" i="14"/>
  <c r="T90" i="14"/>
  <c r="T91" i="14"/>
  <c r="T92" i="14"/>
  <c r="T93" i="14"/>
  <c r="T94" i="14"/>
  <c r="T95" i="14"/>
  <c r="T96" i="14"/>
  <c r="T97" i="14"/>
  <c r="T98" i="14"/>
  <c r="T99" i="14"/>
  <c r="T100" i="14"/>
  <c r="T101" i="14"/>
  <c r="T102" i="14"/>
  <c r="T103" i="14"/>
  <c r="T104" i="14"/>
  <c r="T105" i="14"/>
  <c r="U6" i="14"/>
  <c r="U7" i="14"/>
  <c r="U8" i="14"/>
  <c r="U9" i="14"/>
  <c r="U10" i="14"/>
  <c r="U11" i="14"/>
  <c r="U12" i="14"/>
  <c r="U13" i="14"/>
  <c r="U14" i="14"/>
  <c r="U15" i="14"/>
  <c r="U16" i="14"/>
  <c r="U17" i="14"/>
  <c r="U18" i="14"/>
  <c r="U19" i="14"/>
  <c r="U20" i="14"/>
  <c r="U21" i="14"/>
  <c r="U22" i="14"/>
  <c r="U23" i="14"/>
  <c r="U24" i="14"/>
  <c r="U25" i="14"/>
  <c r="U26" i="14"/>
  <c r="U27" i="14"/>
  <c r="U28" i="14"/>
  <c r="U29" i="14"/>
  <c r="U30" i="14"/>
  <c r="U31" i="14"/>
  <c r="U32" i="14"/>
  <c r="U33" i="14"/>
  <c r="U34" i="14"/>
  <c r="U35" i="14"/>
  <c r="U36" i="14"/>
  <c r="U37" i="14"/>
  <c r="U38" i="14"/>
  <c r="U39" i="14"/>
  <c r="U40" i="14"/>
  <c r="U41" i="14"/>
  <c r="U42" i="14"/>
  <c r="U43" i="14"/>
  <c r="U44" i="14"/>
  <c r="U45" i="14"/>
  <c r="U46" i="14"/>
  <c r="U47" i="14"/>
  <c r="U48" i="14"/>
  <c r="U49" i="14"/>
  <c r="U50" i="14"/>
  <c r="U51" i="14"/>
  <c r="U52" i="14"/>
  <c r="U53" i="14"/>
  <c r="U54" i="14"/>
  <c r="U55" i="14"/>
  <c r="U56" i="14"/>
  <c r="U57" i="14"/>
  <c r="U58" i="14"/>
  <c r="U59" i="14"/>
  <c r="U60" i="14"/>
  <c r="U61" i="14"/>
  <c r="U62" i="14"/>
  <c r="U63" i="14"/>
  <c r="U64" i="14"/>
  <c r="U65" i="14"/>
  <c r="U66" i="14"/>
  <c r="U67" i="14"/>
  <c r="U68" i="14"/>
  <c r="U69" i="14"/>
  <c r="U70" i="14"/>
  <c r="U71" i="14"/>
  <c r="U72" i="14"/>
  <c r="U73" i="14"/>
  <c r="U74" i="14"/>
  <c r="U75" i="14"/>
  <c r="U76" i="14"/>
  <c r="U77" i="14"/>
  <c r="U78" i="14"/>
  <c r="U79" i="14"/>
  <c r="U80" i="14"/>
  <c r="U81" i="14"/>
  <c r="U82" i="14"/>
  <c r="U83" i="14"/>
  <c r="U84" i="14"/>
  <c r="U85" i="14"/>
  <c r="U86" i="14"/>
  <c r="U87" i="14"/>
  <c r="U88" i="14"/>
  <c r="U89" i="14"/>
  <c r="U90" i="14"/>
  <c r="U91" i="14"/>
  <c r="U92" i="14"/>
  <c r="U93" i="14"/>
  <c r="U94" i="14"/>
  <c r="U95" i="14"/>
  <c r="U96" i="14"/>
  <c r="U97" i="14"/>
  <c r="U98" i="14"/>
  <c r="U99" i="14"/>
  <c r="U100" i="14"/>
  <c r="U101" i="14"/>
  <c r="U102" i="14"/>
  <c r="U103" i="14"/>
  <c r="U104" i="14"/>
  <c r="U105" i="14"/>
  <c r="V6" i="14"/>
  <c r="V7" i="14"/>
  <c r="V8" i="14"/>
  <c r="V9" i="14"/>
  <c r="V10" i="14"/>
  <c r="V11" i="14"/>
  <c r="V12" i="14"/>
  <c r="V13" i="14"/>
  <c r="V14" i="14"/>
  <c r="V15" i="14"/>
  <c r="V16" i="14"/>
  <c r="V17" i="14"/>
  <c r="V18" i="14"/>
  <c r="V19" i="14"/>
  <c r="V20" i="14"/>
  <c r="V21" i="14"/>
  <c r="V22" i="14"/>
  <c r="V23" i="14"/>
  <c r="V24" i="14"/>
  <c r="V25" i="14"/>
  <c r="V26" i="14"/>
  <c r="V27" i="14"/>
  <c r="V28" i="14"/>
  <c r="V29" i="14"/>
  <c r="V30" i="14"/>
  <c r="V31" i="14"/>
  <c r="V32" i="14"/>
  <c r="V33" i="14"/>
  <c r="V34" i="14"/>
  <c r="V35" i="14"/>
  <c r="V36" i="14"/>
  <c r="V37" i="14"/>
  <c r="V38" i="14"/>
  <c r="V39" i="14"/>
  <c r="V40" i="14"/>
  <c r="V41" i="14"/>
  <c r="V42" i="14"/>
  <c r="V43" i="14"/>
  <c r="V44" i="14"/>
  <c r="V45" i="14"/>
  <c r="V46" i="14"/>
  <c r="V47" i="14"/>
  <c r="V48" i="14"/>
  <c r="V49" i="14"/>
  <c r="V50" i="14"/>
  <c r="V51" i="14"/>
  <c r="V52" i="14"/>
  <c r="V53" i="14"/>
  <c r="V54" i="14"/>
  <c r="V55" i="14"/>
  <c r="V56" i="14"/>
  <c r="V57" i="14"/>
  <c r="V58" i="14"/>
  <c r="V59" i="14"/>
  <c r="V60" i="14"/>
  <c r="V61" i="14"/>
  <c r="V62" i="14"/>
  <c r="V63" i="14"/>
  <c r="V64" i="14"/>
  <c r="V65" i="14"/>
  <c r="V66" i="14"/>
  <c r="V67" i="14"/>
  <c r="V68" i="14"/>
  <c r="V69" i="14"/>
  <c r="V70" i="14"/>
  <c r="V71" i="14"/>
  <c r="V72" i="14"/>
  <c r="V73" i="14"/>
  <c r="V74" i="14"/>
  <c r="V75" i="14"/>
  <c r="V76" i="14"/>
  <c r="V77" i="14"/>
  <c r="V78" i="14"/>
  <c r="V79" i="14"/>
  <c r="V80" i="14"/>
  <c r="V81" i="14"/>
  <c r="V82" i="14"/>
  <c r="V83" i="14"/>
  <c r="V84" i="14"/>
  <c r="V85" i="14"/>
  <c r="V86" i="14"/>
  <c r="V87" i="14"/>
  <c r="V88" i="14"/>
  <c r="V89" i="14"/>
  <c r="V90" i="14"/>
  <c r="V91" i="14"/>
  <c r="V92" i="14"/>
  <c r="V93" i="14"/>
  <c r="V94" i="14"/>
  <c r="V95" i="14"/>
  <c r="V96" i="14"/>
  <c r="V97" i="14"/>
  <c r="V98" i="14"/>
  <c r="V99" i="14"/>
  <c r="V100" i="14"/>
  <c r="V101" i="14"/>
  <c r="V102" i="14"/>
  <c r="V103" i="14"/>
  <c r="V104" i="14"/>
  <c r="V105" i="14"/>
  <c r="W6" i="14"/>
  <c r="W7" i="14"/>
  <c r="W8" i="14"/>
  <c r="W9" i="14"/>
  <c r="W10" i="14"/>
  <c r="W11" i="14"/>
  <c r="W12" i="14"/>
  <c r="W13" i="14"/>
  <c r="W14" i="14"/>
  <c r="W15" i="14"/>
  <c r="W16" i="14"/>
  <c r="W17" i="14"/>
  <c r="W18" i="14"/>
  <c r="W19" i="14"/>
  <c r="W20" i="14"/>
  <c r="W21" i="14"/>
  <c r="W22" i="14"/>
  <c r="W23" i="14"/>
  <c r="W24" i="14"/>
  <c r="W25" i="14"/>
  <c r="W26" i="14"/>
  <c r="W27" i="14"/>
  <c r="W28" i="14"/>
  <c r="W29" i="14"/>
  <c r="W30" i="14"/>
  <c r="W31" i="14"/>
  <c r="W32" i="14"/>
  <c r="W33" i="14"/>
  <c r="W34" i="14"/>
  <c r="W35" i="14"/>
  <c r="W36" i="14"/>
  <c r="W37" i="14"/>
  <c r="W38" i="14"/>
  <c r="W39" i="14"/>
  <c r="W40" i="14"/>
  <c r="W41" i="14"/>
  <c r="W42" i="14"/>
  <c r="W43" i="14"/>
  <c r="W44" i="14"/>
  <c r="W45" i="14"/>
  <c r="W46" i="14"/>
  <c r="W47" i="14"/>
  <c r="W48" i="14"/>
  <c r="W49" i="14"/>
  <c r="W50" i="14"/>
  <c r="W51" i="14"/>
  <c r="W52" i="14"/>
  <c r="W53" i="14"/>
  <c r="W54" i="14"/>
  <c r="W55" i="14"/>
  <c r="W56" i="14"/>
  <c r="W57" i="14"/>
  <c r="W58" i="14"/>
  <c r="W59" i="14"/>
  <c r="W60" i="14"/>
  <c r="W61" i="14"/>
  <c r="W62" i="14"/>
  <c r="W63" i="14"/>
  <c r="W64" i="14"/>
  <c r="W65" i="14"/>
  <c r="W66" i="14"/>
  <c r="W67" i="14"/>
  <c r="W68" i="14"/>
  <c r="W69" i="14"/>
  <c r="W70" i="14"/>
  <c r="W71" i="14"/>
  <c r="W72" i="14"/>
  <c r="W73" i="14"/>
  <c r="W74" i="14"/>
  <c r="W75" i="14"/>
  <c r="W76" i="14"/>
  <c r="W77" i="14"/>
  <c r="W78" i="14"/>
  <c r="W79" i="14"/>
  <c r="W80" i="14"/>
  <c r="W81" i="14"/>
  <c r="W82" i="14"/>
  <c r="W83" i="14"/>
  <c r="W84" i="14"/>
  <c r="W85" i="14"/>
  <c r="W86" i="14"/>
  <c r="W87" i="14"/>
  <c r="W88" i="14"/>
  <c r="W89" i="14"/>
  <c r="W90" i="14"/>
  <c r="W91" i="14"/>
  <c r="W92" i="14"/>
  <c r="W93" i="14"/>
  <c r="W94" i="14"/>
  <c r="W95" i="14"/>
  <c r="W96" i="14"/>
  <c r="W97" i="14"/>
  <c r="W98" i="14"/>
  <c r="W99" i="14"/>
  <c r="W100" i="14"/>
  <c r="W101" i="14"/>
  <c r="W102" i="14"/>
  <c r="W103" i="14"/>
  <c r="W104" i="14"/>
  <c r="W105" i="14"/>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61" i="14"/>
  <c r="X62" i="14"/>
  <c r="X63" i="14"/>
  <c r="X64" i="14"/>
  <c r="X65" i="14"/>
  <c r="X66" i="14"/>
  <c r="X67" i="14"/>
  <c r="X68" i="14"/>
  <c r="X69" i="14"/>
  <c r="X70" i="14"/>
  <c r="X71" i="14"/>
  <c r="X72" i="14"/>
  <c r="X73" i="14"/>
  <c r="X74" i="14"/>
  <c r="X75" i="14"/>
  <c r="X76" i="14"/>
  <c r="X77" i="14"/>
  <c r="X78" i="14"/>
  <c r="X79" i="14"/>
  <c r="X80" i="14"/>
  <c r="X81" i="14"/>
  <c r="X82" i="14"/>
  <c r="X83" i="14"/>
  <c r="X84" i="14"/>
  <c r="X85" i="14"/>
  <c r="X86" i="14"/>
  <c r="X87" i="14"/>
  <c r="X88" i="14"/>
  <c r="X89" i="14"/>
  <c r="X90" i="14"/>
  <c r="X91" i="14"/>
  <c r="X92" i="14"/>
  <c r="X93" i="14"/>
  <c r="X94" i="14"/>
  <c r="X95" i="14"/>
  <c r="X96" i="14"/>
  <c r="X97" i="14"/>
  <c r="X98" i="14"/>
  <c r="X99" i="14"/>
  <c r="X100" i="14"/>
  <c r="X101" i="14"/>
  <c r="X102" i="14"/>
  <c r="X103" i="14"/>
  <c r="X104" i="14"/>
  <c r="X105" i="14"/>
  <c r="Y6" i="14"/>
  <c r="Y7" i="14"/>
  <c r="Y8" i="14"/>
  <c r="Y9" i="14"/>
  <c r="Y10" i="14"/>
  <c r="Y11" i="14"/>
  <c r="Y12" i="14"/>
  <c r="Y13" i="14"/>
  <c r="Y14" i="14"/>
  <c r="Y15" i="14"/>
  <c r="Y16" i="14"/>
  <c r="Y17" i="14"/>
  <c r="Y18" i="14"/>
  <c r="Y19" i="14"/>
  <c r="Y20" i="14"/>
  <c r="Y21" i="14"/>
  <c r="Y22" i="14"/>
  <c r="Y23" i="14"/>
  <c r="Y24" i="14"/>
  <c r="Y25" i="14"/>
  <c r="Y26" i="14"/>
  <c r="Y27" i="14"/>
  <c r="Y28" i="14"/>
  <c r="Y29" i="14"/>
  <c r="Y30" i="14"/>
  <c r="Y31" i="14"/>
  <c r="Y32" i="14"/>
  <c r="Y33" i="14"/>
  <c r="Y34" i="14"/>
  <c r="Y35" i="14"/>
  <c r="Y36" i="14"/>
  <c r="Y37" i="14"/>
  <c r="Y38" i="14"/>
  <c r="Y39" i="14"/>
  <c r="Y40" i="14"/>
  <c r="Y41" i="14"/>
  <c r="Y42" i="14"/>
  <c r="Y43" i="14"/>
  <c r="Y44" i="14"/>
  <c r="Y45" i="14"/>
  <c r="Y46" i="14"/>
  <c r="Y47" i="14"/>
  <c r="Y48" i="14"/>
  <c r="Y49" i="14"/>
  <c r="Y50" i="14"/>
  <c r="Y51" i="14"/>
  <c r="Y52" i="14"/>
  <c r="Y53" i="14"/>
  <c r="Y54" i="14"/>
  <c r="Y55" i="14"/>
  <c r="Y56" i="14"/>
  <c r="Y57" i="14"/>
  <c r="Y58" i="14"/>
  <c r="Y59" i="14"/>
  <c r="Y60" i="14"/>
  <c r="Y61" i="14"/>
  <c r="Y62" i="14"/>
  <c r="Y63" i="14"/>
  <c r="Y64" i="14"/>
  <c r="Y65" i="14"/>
  <c r="Y66" i="14"/>
  <c r="Y67" i="14"/>
  <c r="Y68" i="14"/>
  <c r="Y69" i="14"/>
  <c r="Y70" i="14"/>
  <c r="Y71" i="14"/>
  <c r="Y72" i="14"/>
  <c r="Y73" i="14"/>
  <c r="Y74" i="14"/>
  <c r="Y75" i="14"/>
  <c r="Y76" i="14"/>
  <c r="Y77" i="14"/>
  <c r="Y78" i="14"/>
  <c r="Y79" i="14"/>
  <c r="Y80" i="14"/>
  <c r="Y81" i="14"/>
  <c r="Y82" i="14"/>
  <c r="Y83" i="14"/>
  <c r="Y84" i="14"/>
  <c r="Y85" i="14"/>
  <c r="Y86" i="14"/>
  <c r="Y87" i="14"/>
  <c r="Y88" i="14"/>
  <c r="Y89" i="14"/>
  <c r="Y90" i="14"/>
  <c r="Y91" i="14"/>
  <c r="Y92" i="14"/>
  <c r="Y93" i="14"/>
  <c r="Y94" i="14"/>
  <c r="Y95" i="14"/>
  <c r="Y96" i="14"/>
  <c r="Y97" i="14"/>
  <c r="Y98" i="14"/>
  <c r="Y99" i="14"/>
  <c r="Y100" i="14"/>
  <c r="Y101" i="14"/>
  <c r="Y102" i="14"/>
  <c r="Y103" i="14"/>
  <c r="Y104" i="14"/>
  <c r="Y105" i="14"/>
  <c r="Z6" i="14"/>
  <c r="Z7" i="14"/>
  <c r="Z8" i="14"/>
  <c r="Z9" i="14"/>
  <c r="Z10" i="14"/>
  <c r="Z11" i="14"/>
  <c r="Z12" i="14"/>
  <c r="Z13" i="14"/>
  <c r="Z14" i="14"/>
  <c r="Z15" i="14"/>
  <c r="Z16" i="14"/>
  <c r="Z17" i="14"/>
  <c r="Z18" i="14"/>
  <c r="Z19" i="14"/>
  <c r="Z20" i="14"/>
  <c r="Z21" i="14"/>
  <c r="Z22" i="14"/>
  <c r="Z23" i="14"/>
  <c r="Z24" i="14"/>
  <c r="Z25" i="14"/>
  <c r="Z26" i="14"/>
  <c r="Z27" i="14"/>
  <c r="Z28" i="14"/>
  <c r="Z29" i="14"/>
  <c r="Z30" i="14"/>
  <c r="Z31" i="14"/>
  <c r="Z32" i="14"/>
  <c r="Z33" i="14"/>
  <c r="Z34" i="14"/>
  <c r="Z35" i="14"/>
  <c r="Z36" i="14"/>
  <c r="Z37" i="14"/>
  <c r="Z38" i="14"/>
  <c r="Z39" i="14"/>
  <c r="Z40" i="14"/>
  <c r="Z41" i="14"/>
  <c r="Z42" i="14"/>
  <c r="Z43" i="14"/>
  <c r="Z44" i="14"/>
  <c r="Z45" i="14"/>
  <c r="Z46" i="14"/>
  <c r="Z47" i="14"/>
  <c r="Z48" i="14"/>
  <c r="Z49" i="14"/>
  <c r="Z50" i="14"/>
  <c r="Z51" i="14"/>
  <c r="Z52" i="14"/>
  <c r="Z53" i="14"/>
  <c r="Z54" i="14"/>
  <c r="Z55" i="14"/>
  <c r="Z56" i="14"/>
  <c r="Z57" i="14"/>
  <c r="Z58" i="14"/>
  <c r="Z59" i="14"/>
  <c r="Z60" i="14"/>
  <c r="Z61" i="14"/>
  <c r="Z62" i="14"/>
  <c r="Z63" i="14"/>
  <c r="Z64" i="14"/>
  <c r="Z65" i="14"/>
  <c r="Z66" i="14"/>
  <c r="Z67" i="14"/>
  <c r="Z68" i="14"/>
  <c r="Z69" i="14"/>
  <c r="Z70" i="14"/>
  <c r="Z71" i="14"/>
  <c r="Z72" i="14"/>
  <c r="Z73" i="14"/>
  <c r="Z74" i="14"/>
  <c r="Z75" i="14"/>
  <c r="Z76" i="14"/>
  <c r="Z77" i="14"/>
  <c r="Z78" i="14"/>
  <c r="Z79" i="14"/>
  <c r="Z80" i="14"/>
  <c r="Z81" i="14"/>
  <c r="Z82" i="14"/>
  <c r="Z83" i="14"/>
  <c r="Z84" i="14"/>
  <c r="Z85" i="14"/>
  <c r="Z86" i="14"/>
  <c r="Z87" i="14"/>
  <c r="Z88" i="14"/>
  <c r="Z89" i="14"/>
  <c r="Z90" i="14"/>
  <c r="Z91" i="14"/>
  <c r="Z92" i="14"/>
  <c r="Z93" i="14"/>
  <c r="Z94" i="14"/>
  <c r="Z95" i="14"/>
  <c r="Z96" i="14"/>
  <c r="Z97" i="14"/>
  <c r="Z98" i="14"/>
  <c r="Z99" i="14"/>
  <c r="Z100" i="14"/>
  <c r="Z101" i="14"/>
  <c r="Z102" i="14"/>
  <c r="Z103" i="14"/>
  <c r="Z104" i="14"/>
  <c r="Z10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AA56" i="14"/>
  <c r="AA57" i="14"/>
  <c r="AA58" i="14"/>
  <c r="AA59" i="14"/>
  <c r="AA60" i="14"/>
  <c r="AA61" i="14"/>
  <c r="AA62" i="14"/>
  <c r="AA63" i="14"/>
  <c r="AA64" i="14"/>
  <c r="AA65" i="14"/>
  <c r="AA66" i="14"/>
  <c r="AA67" i="14"/>
  <c r="AA68" i="14"/>
  <c r="AA69" i="14"/>
  <c r="AA70" i="14"/>
  <c r="AA71" i="14"/>
  <c r="AA72" i="14"/>
  <c r="AA73" i="14"/>
  <c r="AA74" i="14"/>
  <c r="AA75" i="14"/>
  <c r="AA76" i="14"/>
  <c r="AA77" i="14"/>
  <c r="AA78" i="14"/>
  <c r="AA79" i="14"/>
  <c r="AA80" i="14"/>
  <c r="AA81" i="14"/>
  <c r="AA82" i="14"/>
  <c r="AA83" i="14"/>
  <c r="AA84" i="14"/>
  <c r="AA85" i="14"/>
  <c r="AA86" i="14"/>
  <c r="AA87" i="14"/>
  <c r="AA88" i="14"/>
  <c r="AA89" i="14"/>
  <c r="AA90" i="14"/>
  <c r="AA91" i="14"/>
  <c r="AA92" i="14"/>
  <c r="AA93" i="14"/>
  <c r="AA94" i="14"/>
  <c r="AA95" i="14"/>
  <c r="AA96" i="14"/>
  <c r="AA97" i="14"/>
  <c r="AA98" i="14"/>
  <c r="AA99" i="14"/>
  <c r="AA100" i="14"/>
  <c r="AA101" i="14"/>
  <c r="AA102" i="14"/>
  <c r="AA103" i="14"/>
  <c r="AA104" i="14"/>
  <c r="AA105" i="14"/>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E103" i="13"/>
  <c r="E104" i="13"/>
  <c r="E105" i="13"/>
  <c r="D103" i="13"/>
  <c r="D104" i="13"/>
  <c r="D105" i="13"/>
  <c r="C103" i="13"/>
  <c r="C104" i="13"/>
  <c r="C105" i="13"/>
  <c r="L5" i="15"/>
  <c r="M5" i="15" s="1"/>
  <c r="L6" i="15"/>
  <c r="M6" i="15" s="1"/>
  <c r="L7" i="15"/>
  <c r="M7" i="15" s="1"/>
  <c r="L8" i="15"/>
  <c r="M8" i="15" s="1"/>
  <c r="L9" i="15"/>
  <c r="M9" i="15" s="1"/>
  <c r="L10" i="15"/>
  <c r="M10" i="15" s="1"/>
  <c r="L11" i="15"/>
  <c r="M11" i="15" s="1"/>
  <c r="L12" i="15"/>
  <c r="M12" i="15" s="1"/>
  <c r="L13" i="15"/>
  <c r="M13" i="15" s="1"/>
  <c r="L14" i="15"/>
  <c r="M14" i="15" s="1"/>
  <c r="L15" i="15"/>
  <c r="M15" i="15" s="1"/>
  <c r="L16" i="15"/>
  <c r="M16" i="15" s="1"/>
  <c r="L17" i="15"/>
  <c r="M17" i="15" s="1"/>
  <c r="L18" i="15"/>
  <c r="M18" i="15" s="1"/>
  <c r="L19" i="15"/>
  <c r="M19" i="15" s="1"/>
  <c r="L20" i="15"/>
  <c r="M20" i="15" s="1"/>
  <c r="L21" i="15"/>
  <c r="M21" i="15" s="1"/>
  <c r="L22" i="15"/>
  <c r="M22" i="15" s="1"/>
  <c r="L23" i="15"/>
  <c r="M23" i="15" s="1"/>
  <c r="L24" i="15"/>
  <c r="M24" i="15" s="1"/>
  <c r="L25" i="15"/>
  <c r="M25" i="15" s="1"/>
  <c r="L26" i="15"/>
  <c r="M26" i="15" s="1"/>
  <c r="L27" i="15"/>
  <c r="M27" i="15" s="1"/>
  <c r="L28" i="15"/>
  <c r="M28" i="15" s="1"/>
  <c r="L29" i="15"/>
  <c r="M29" i="15" s="1"/>
  <c r="L30" i="15"/>
  <c r="M30" i="15" s="1"/>
  <c r="L31" i="15"/>
  <c r="M31" i="15" s="1"/>
  <c r="L32" i="15"/>
  <c r="M32" i="15" s="1"/>
  <c r="L33" i="15"/>
  <c r="M33" i="15" s="1"/>
  <c r="L34" i="15"/>
  <c r="M34" i="15" s="1"/>
  <c r="L35" i="15"/>
  <c r="M35" i="15" s="1"/>
  <c r="L36" i="15"/>
  <c r="M36" i="15" s="1"/>
  <c r="L37" i="15"/>
  <c r="M37" i="15" s="1"/>
  <c r="L38" i="15"/>
  <c r="M38" i="15" s="1"/>
  <c r="L39" i="15"/>
  <c r="M39" i="15" s="1"/>
  <c r="L40" i="15"/>
  <c r="M40" i="15" s="1"/>
  <c r="L41" i="15"/>
  <c r="M41" i="15" s="1"/>
  <c r="L42" i="15"/>
  <c r="M42" i="15" s="1"/>
  <c r="L43" i="15"/>
  <c r="M43" i="15" s="1"/>
  <c r="L44" i="15"/>
  <c r="M44" i="15" s="1"/>
  <c r="L45" i="15"/>
  <c r="M45" i="15" s="1"/>
  <c r="L46" i="15"/>
  <c r="M46" i="15" s="1"/>
  <c r="L47" i="15"/>
  <c r="M47" i="15" s="1"/>
  <c r="L48" i="15"/>
  <c r="M48" i="15" s="1"/>
  <c r="L49" i="15"/>
  <c r="M49" i="15" s="1"/>
  <c r="L50" i="15"/>
  <c r="M50" i="15" s="1"/>
  <c r="L51" i="15"/>
  <c r="M51" i="15" s="1"/>
  <c r="L52" i="15"/>
  <c r="M52" i="15" s="1"/>
  <c r="L53" i="15"/>
  <c r="M53" i="15" s="1"/>
  <c r="L54" i="15"/>
  <c r="M54" i="15" s="1"/>
  <c r="L55" i="15"/>
  <c r="M55" i="15" s="1"/>
  <c r="L56" i="15"/>
  <c r="M56" i="15" s="1"/>
  <c r="L57" i="15"/>
  <c r="M57" i="15" s="1"/>
  <c r="L58" i="15"/>
  <c r="M58" i="15" s="1"/>
  <c r="L59" i="15"/>
  <c r="M59" i="15" s="1"/>
  <c r="L60" i="15"/>
  <c r="M60" i="15" s="1"/>
  <c r="L61" i="15"/>
  <c r="M61" i="15" s="1"/>
  <c r="L62" i="15"/>
  <c r="M62" i="15" s="1"/>
  <c r="L63" i="15"/>
  <c r="M63" i="15" s="1"/>
  <c r="L64" i="15"/>
  <c r="M64" i="15" s="1"/>
  <c r="L65" i="15"/>
  <c r="M65" i="15" s="1"/>
  <c r="L66" i="15"/>
  <c r="M66" i="15" s="1"/>
  <c r="L67" i="15"/>
  <c r="M67" i="15" s="1"/>
  <c r="L68" i="15"/>
  <c r="M68" i="15" s="1"/>
  <c r="L69" i="15"/>
  <c r="M69" i="15" s="1"/>
  <c r="L70" i="15"/>
  <c r="M70" i="15" s="1"/>
  <c r="L71" i="15"/>
  <c r="M71" i="15" s="1"/>
  <c r="L72" i="15"/>
  <c r="M72" i="15" s="1"/>
  <c r="L73" i="15"/>
  <c r="M73" i="15" s="1"/>
  <c r="L74" i="15"/>
  <c r="M74" i="15" s="1"/>
  <c r="L75" i="15"/>
  <c r="M75" i="15" s="1"/>
  <c r="L76" i="15"/>
  <c r="M76" i="15" s="1"/>
  <c r="L77" i="15"/>
  <c r="M77" i="15" s="1"/>
  <c r="L78" i="15"/>
  <c r="M78" i="15" s="1"/>
  <c r="L79" i="15"/>
  <c r="M79" i="15" s="1"/>
  <c r="L80" i="15"/>
  <c r="M80" i="15" s="1"/>
  <c r="L81" i="15"/>
  <c r="M81" i="15" s="1"/>
  <c r="L82" i="15"/>
  <c r="M82" i="15" s="1"/>
  <c r="L83" i="15"/>
  <c r="M83" i="15" s="1"/>
  <c r="L84" i="15"/>
  <c r="M84" i="15" s="1"/>
  <c r="L85" i="15"/>
  <c r="M85" i="15" s="1"/>
  <c r="L86" i="15"/>
  <c r="M86" i="15" s="1"/>
  <c r="L87" i="15"/>
  <c r="M87" i="15" s="1"/>
  <c r="L88" i="15"/>
  <c r="M88" i="15" s="1"/>
  <c r="L89" i="15"/>
  <c r="M89" i="15" s="1"/>
  <c r="L90" i="15"/>
  <c r="M90" i="15" s="1"/>
  <c r="L91" i="15"/>
  <c r="M91" i="15" s="1"/>
  <c r="L92" i="15"/>
  <c r="M92" i="15" s="1"/>
  <c r="L93" i="15"/>
  <c r="M93" i="15" s="1"/>
  <c r="L94" i="15"/>
  <c r="M94" i="15" s="1"/>
  <c r="L95" i="15"/>
  <c r="M95" i="15" s="1"/>
  <c r="L96" i="15"/>
  <c r="M96" i="15" s="1"/>
  <c r="L97" i="15"/>
  <c r="M97" i="15" s="1"/>
  <c r="L98" i="15"/>
  <c r="M98" i="15" s="1"/>
  <c r="L99" i="15"/>
  <c r="M99" i="15" s="1"/>
  <c r="L100" i="15"/>
  <c r="M100" i="15" s="1"/>
  <c r="L101" i="15"/>
  <c r="M101" i="15" s="1"/>
  <c r="L102" i="15"/>
  <c r="M102" i="15" s="1"/>
  <c r="L103" i="15"/>
  <c r="M103" i="15" s="1"/>
  <c r="L104" i="15"/>
  <c r="M104" i="15" s="1"/>
  <c r="N5" i="15"/>
  <c r="O5" i="15" s="1"/>
  <c r="N6" i="15"/>
  <c r="O6" i="15" s="1"/>
  <c r="N7" i="15"/>
  <c r="O7" i="15" s="1"/>
  <c r="N8" i="15"/>
  <c r="O8" i="15" s="1"/>
  <c r="N9" i="15"/>
  <c r="O9" i="15" s="1"/>
  <c r="N10" i="15"/>
  <c r="O10" i="15" s="1"/>
  <c r="N11" i="15"/>
  <c r="O11" i="15" s="1"/>
  <c r="N12" i="15"/>
  <c r="O12" i="15" s="1"/>
  <c r="N13" i="15"/>
  <c r="O13" i="15" s="1"/>
  <c r="N14" i="15"/>
  <c r="O14" i="15" s="1"/>
  <c r="N15" i="15"/>
  <c r="O15" i="15" s="1"/>
  <c r="N16" i="15"/>
  <c r="O16" i="15" s="1"/>
  <c r="N17" i="15"/>
  <c r="O17" i="15" s="1"/>
  <c r="N18" i="15"/>
  <c r="O18" i="15" s="1"/>
  <c r="N19" i="15"/>
  <c r="O19" i="15" s="1"/>
  <c r="N20" i="15"/>
  <c r="O20" i="15" s="1"/>
  <c r="N21" i="15"/>
  <c r="O21" i="15" s="1"/>
  <c r="N22" i="15"/>
  <c r="O22" i="15" s="1"/>
  <c r="N23" i="15"/>
  <c r="O23" i="15" s="1"/>
  <c r="N24" i="15"/>
  <c r="O24" i="15" s="1"/>
  <c r="N25" i="15"/>
  <c r="O25" i="15" s="1"/>
  <c r="N26" i="15"/>
  <c r="O26" i="15" s="1"/>
  <c r="N27" i="15"/>
  <c r="O27" i="15" s="1"/>
  <c r="N28" i="15"/>
  <c r="O28" i="15" s="1"/>
  <c r="N29" i="15"/>
  <c r="O29" i="15" s="1"/>
  <c r="N30" i="15"/>
  <c r="O30" i="15" s="1"/>
  <c r="N31" i="15"/>
  <c r="O31" i="15" s="1"/>
  <c r="N32" i="15"/>
  <c r="O32" i="15" s="1"/>
  <c r="N33" i="15"/>
  <c r="O33" i="15" s="1"/>
  <c r="N34" i="15"/>
  <c r="O34" i="15" s="1"/>
  <c r="N35" i="15"/>
  <c r="O35" i="15" s="1"/>
  <c r="N36" i="15"/>
  <c r="O36" i="15" s="1"/>
  <c r="N37" i="15"/>
  <c r="O37" i="15" s="1"/>
  <c r="N38" i="15"/>
  <c r="O38" i="15" s="1"/>
  <c r="N39" i="15"/>
  <c r="O39" i="15" s="1"/>
  <c r="N40" i="15"/>
  <c r="O40" i="15" s="1"/>
  <c r="N41" i="15"/>
  <c r="O41" i="15" s="1"/>
  <c r="N42" i="15"/>
  <c r="O42" i="15" s="1"/>
  <c r="N43" i="15"/>
  <c r="O43" i="15" s="1"/>
  <c r="N44" i="15"/>
  <c r="O44" i="15" s="1"/>
  <c r="N45" i="15"/>
  <c r="O45" i="15" s="1"/>
  <c r="N46" i="15"/>
  <c r="O46" i="15" s="1"/>
  <c r="N47" i="15"/>
  <c r="O47" i="15" s="1"/>
  <c r="N48" i="15"/>
  <c r="O48" i="15" s="1"/>
  <c r="N49" i="15"/>
  <c r="O49" i="15" s="1"/>
  <c r="N50" i="15"/>
  <c r="O50" i="15" s="1"/>
  <c r="N51" i="15"/>
  <c r="O51" i="15" s="1"/>
  <c r="N52" i="15"/>
  <c r="O52" i="15" s="1"/>
  <c r="N53" i="15"/>
  <c r="O53" i="15" s="1"/>
  <c r="N54" i="15"/>
  <c r="O54" i="15" s="1"/>
  <c r="N55" i="15"/>
  <c r="O55" i="15" s="1"/>
  <c r="N56" i="15"/>
  <c r="O56" i="15" s="1"/>
  <c r="N57" i="15"/>
  <c r="O57" i="15" s="1"/>
  <c r="N58" i="15"/>
  <c r="O58" i="15" s="1"/>
  <c r="N59" i="15"/>
  <c r="O59" i="15" s="1"/>
  <c r="N60" i="15"/>
  <c r="O60" i="15" s="1"/>
  <c r="N61" i="15"/>
  <c r="O61" i="15" s="1"/>
  <c r="N62" i="15"/>
  <c r="O62" i="15" s="1"/>
  <c r="N63" i="15"/>
  <c r="O63" i="15" s="1"/>
  <c r="N64" i="15"/>
  <c r="O64" i="15" s="1"/>
  <c r="N65" i="15"/>
  <c r="O65" i="15" s="1"/>
  <c r="N66" i="15"/>
  <c r="O66" i="15" s="1"/>
  <c r="N67" i="15"/>
  <c r="O67" i="15" s="1"/>
  <c r="N68" i="15"/>
  <c r="O68" i="15" s="1"/>
  <c r="N69" i="15"/>
  <c r="O69" i="15" s="1"/>
  <c r="N70" i="15"/>
  <c r="O70" i="15" s="1"/>
  <c r="N71" i="15"/>
  <c r="O71" i="15" s="1"/>
  <c r="N72" i="15"/>
  <c r="O72" i="15" s="1"/>
  <c r="N73" i="15"/>
  <c r="O73" i="15" s="1"/>
  <c r="N74" i="15"/>
  <c r="O74" i="15" s="1"/>
  <c r="N75" i="15"/>
  <c r="O75" i="15" s="1"/>
  <c r="N76" i="15"/>
  <c r="O76" i="15" s="1"/>
  <c r="N77" i="15"/>
  <c r="O77" i="15" s="1"/>
  <c r="N78" i="15"/>
  <c r="O78" i="15" s="1"/>
  <c r="N79" i="15"/>
  <c r="O79" i="15" s="1"/>
  <c r="N80" i="15"/>
  <c r="O80" i="15" s="1"/>
  <c r="N81" i="15"/>
  <c r="O81" i="15" s="1"/>
  <c r="N82" i="15"/>
  <c r="O82" i="15" s="1"/>
  <c r="N83" i="15"/>
  <c r="O83" i="15" s="1"/>
  <c r="N84" i="15"/>
  <c r="O84" i="15" s="1"/>
  <c r="N85" i="15"/>
  <c r="O85" i="15" s="1"/>
  <c r="N86" i="15"/>
  <c r="O86" i="15" s="1"/>
  <c r="N87" i="15"/>
  <c r="O87" i="15" s="1"/>
  <c r="N88" i="15"/>
  <c r="O88" i="15" s="1"/>
  <c r="N89" i="15"/>
  <c r="O89" i="15" s="1"/>
  <c r="N90" i="15"/>
  <c r="O90" i="15" s="1"/>
  <c r="N91" i="15"/>
  <c r="O91" i="15" s="1"/>
  <c r="N92" i="15"/>
  <c r="O92" i="15" s="1"/>
  <c r="N93" i="15"/>
  <c r="O93" i="15" s="1"/>
  <c r="N94" i="15"/>
  <c r="O94" i="15" s="1"/>
  <c r="N95" i="15"/>
  <c r="O95" i="15" s="1"/>
  <c r="N96" i="15"/>
  <c r="O96" i="15" s="1"/>
  <c r="N97" i="15"/>
  <c r="O97" i="15" s="1"/>
  <c r="N98" i="15"/>
  <c r="O98" i="15" s="1"/>
  <c r="N99" i="15"/>
  <c r="O99" i="15" s="1"/>
  <c r="N100" i="15"/>
  <c r="O100" i="15" s="1"/>
  <c r="N101" i="15"/>
  <c r="O101" i="15" s="1"/>
  <c r="N102" i="15"/>
  <c r="O102" i="15" s="1"/>
  <c r="N103" i="15"/>
  <c r="O103" i="15" s="1"/>
  <c r="N104" i="15"/>
  <c r="O104" i="15" s="1"/>
  <c r="K105" i="15"/>
  <c r="I21" i="42" s="1"/>
  <c r="J105" i="15"/>
  <c r="I20" i="42" s="1"/>
  <c r="I105" i="15"/>
  <c r="I19" i="42" s="1"/>
  <c r="H105" i="15"/>
  <c r="I18" i="42" s="1"/>
  <c r="G105" i="15"/>
  <c r="I17" i="42" s="1"/>
  <c r="F105" i="15"/>
  <c r="I16" i="42" s="1"/>
  <c r="E105" i="15"/>
  <c r="I15" i="42" s="1"/>
  <c r="D105" i="15"/>
  <c r="I14" i="42" s="1"/>
  <c r="C105" i="15"/>
  <c r="I13" i="42" s="1"/>
  <c r="B105" i="15"/>
  <c r="I12" i="42" s="1"/>
  <c r="B105" i="13"/>
  <c r="B104" i="13"/>
  <c r="B103" i="13"/>
  <c r="L5" i="14"/>
  <c r="M5" i="14" s="1"/>
  <c r="L6" i="14"/>
  <c r="M6" i="14" s="1"/>
  <c r="L7" i="14"/>
  <c r="M7" i="14" s="1"/>
  <c r="L8" i="14"/>
  <c r="M8" i="14" s="1"/>
  <c r="L9" i="14"/>
  <c r="M9" i="14" s="1"/>
  <c r="L10" i="14"/>
  <c r="M10" i="14" s="1"/>
  <c r="L11" i="14"/>
  <c r="M11" i="14" s="1"/>
  <c r="L12" i="14"/>
  <c r="M12" i="14" s="1"/>
  <c r="L13" i="14"/>
  <c r="M13" i="14" s="1"/>
  <c r="L14" i="14"/>
  <c r="M14" i="14" s="1"/>
  <c r="L15" i="14"/>
  <c r="M15" i="14" s="1"/>
  <c r="L16" i="14"/>
  <c r="M16" i="14" s="1"/>
  <c r="L17" i="14"/>
  <c r="M17" i="14" s="1"/>
  <c r="L18" i="14"/>
  <c r="M18" i="14" s="1"/>
  <c r="L19" i="14"/>
  <c r="M19" i="14" s="1"/>
  <c r="L20" i="14"/>
  <c r="M20" i="14" s="1"/>
  <c r="L21" i="14"/>
  <c r="M21" i="14" s="1"/>
  <c r="L22" i="14"/>
  <c r="M22" i="14" s="1"/>
  <c r="L23" i="14"/>
  <c r="M23" i="14" s="1"/>
  <c r="L24" i="14"/>
  <c r="M24" i="14" s="1"/>
  <c r="L25" i="14"/>
  <c r="M25" i="14" s="1"/>
  <c r="L26" i="14"/>
  <c r="M26" i="14" s="1"/>
  <c r="L27" i="14"/>
  <c r="M27" i="14" s="1"/>
  <c r="L28" i="14"/>
  <c r="M28" i="14" s="1"/>
  <c r="L29" i="14"/>
  <c r="M29" i="14" s="1"/>
  <c r="L30" i="14"/>
  <c r="M30" i="14" s="1"/>
  <c r="L31" i="14"/>
  <c r="M31" i="14" s="1"/>
  <c r="L32" i="14"/>
  <c r="M32" i="14" s="1"/>
  <c r="L33" i="14"/>
  <c r="M33" i="14" s="1"/>
  <c r="L34" i="14"/>
  <c r="M34" i="14" s="1"/>
  <c r="L35" i="14"/>
  <c r="M35" i="14" s="1"/>
  <c r="L36" i="14"/>
  <c r="M36" i="14" s="1"/>
  <c r="L37" i="14"/>
  <c r="M37" i="14" s="1"/>
  <c r="L38" i="14"/>
  <c r="M38" i="14" s="1"/>
  <c r="L39" i="14"/>
  <c r="M39" i="14" s="1"/>
  <c r="L40" i="14"/>
  <c r="M40" i="14" s="1"/>
  <c r="L41" i="14"/>
  <c r="M41" i="14" s="1"/>
  <c r="L42" i="14"/>
  <c r="M42" i="14" s="1"/>
  <c r="L43" i="14"/>
  <c r="M43" i="14" s="1"/>
  <c r="L44" i="14"/>
  <c r="M44" i="14" s="1"/>
  <c r="L45" i="14"/>
  <c r="M45" i="14" s="1"/>
  <c r="L46" i="14"/>
  <c r="M46" i="14" s="1"/>
  <c r="L47" i="14"/>
  <c r="M47" i="14" s="1"/>
  <c r="L48" i="14"/>
  <c r="M48" i="14" s="1"/>
  <c r="L49" i="14"/>
  <c r="M49" i="14" s="1"/>
  <c r="L50" i="14"/>
  <c r="M50" i="14" s="1"/>
  <c r="L51" i="14"/>
  <c r="M51" i="14" s="1"/>
  <c r="L52" i="14"/>
  <c r="M52" i="14" s="1"/>
  <c r="L53" i="14"/>
  <c r="M53" i="14" s="1"/>
  <c r="L54" i="14"/>
  <c r="M54" i="14" s="1"/>
  <c r="L55" i="14"/>
  <c r="M55" i="14" s="1"/>
  <c r="L56" i="14"/>
  <c r="M56" i="14" s="1"/>
  <c r="L57" i="14"/>
  <c r="M57" i="14" s="1"/>
  <c r="L58" i="14"/>
  <c r="M58" i="14" s="1"/>
  <c r="L59" i="14"/>
  <c r="M59" i="14" s="1"/>
  <c r="L60" i="14"/>
  <c r="M60" i="14" s="1"/>
  <c r="L61" i="14"/>
  <c r="M61" i="14" s="1"/>
  <c r="L62" i="14"/>
  <c r="M62" i="14" s="1"/>
  <c r="L63" i="14"/>
  <c r="M63" i="14" s="1"/>
  <c r="L64" i="14"/>
  <c r="M64" i="14" s="1"/>
  <c r="L65" i="14"/>
  <c r="M65" i="14" s="1"/>
  <c r="L66" i="14"/>
  <c r="M66" i="14" s="1"/>
  <c r="L67" i="14"/>
  <c r="M67" i="14" s="1"/>
  <c r="L68" i="14"/>
  <c r="M68" i="14" s="1"/>
  <c r="L69" i="14"/>
  <c r="M69" i="14" s="1"/>
  <c r="L70" i="14"/>
  <c r="M70" i="14" s="1"/>
  <c r="L71" i="14"/>
  <c r="M71" i="14" s="1"/>
  <c r="L72" i="14"/>
  <c r="M72" i="14" s="1"/>
  <c r="L73" i="14"/>
  <c r="M73" i="14" s="1"/>
  <c r="L74" i="14"/>
  <c r="M74" i="14" s="1"/>
  <c r="L75" i="14"/>
  <c r="M75" i="14" s="1"/>
  <c r="L76" i="14"/>
  <c r="M76" i="14" s="1"/>
  <c r="L77" i="14"/>
  <c r="M77" i="14" s="1"/>
  <c r="L78" i="14"/>
  <c r="M78" i="14" s="1"/>
  <c r="L79" i="14"/>
  <c r="M79" i="14" s="1"/>
  <c r="L80" i="14"/>
  <c r="M80" i="14" s="1"/>
  <c r="L81" i="14"/>
  <c r="M81" i="14" s="1"/>
  <c r="L82" i="14"/>
  <c r="M82" i="14" s="1"/>
  <c r="L83" i="14"/>
  <c r="M83" i="14" s="1"/>
  <c r="L84" i="14"/>
  <c r="M84" i="14" s="1"/>
  <c r="L85" i="14"/>
  <c r="M85" i="14" s="1"/>
  <c r="L86" i="14"/>
  <c r="M86" i="14" s="1"/>
  <c r="L87" i="14"/>
  <c r="M87" i="14" s="1"/>
  <c r="L88" i="14"/>
  <c r="M88" i="14" s="1"/>
  <c r="L89" i="14"/>
  <c r="M89" i="14" s="1"/>
  <c r="L90" i="14"/>
  <c r="M90" i="14" s="1"/>
  <c r="L91" i="14"/>
  <c r="M91" i="14" s="1"/>
  <c r="L92" i="14"/>
  <c r="M92" i="14" s="1"/>
  <c r="L93" i="14"/>
  <c r="M93" i="14" s="1"/>
  <c r="L94" i="14"/>
  <c r="M94" i="14" s="1"/>
  <c r="L95" i="14"/>
  <c r="M95" i="14" s="1"/>
  <c r="L96" i="14"/>
  <c r="M96" i="14" s="1"/>
  <c r="L97" i="14"/>
  <c r="M97" i="14" s="1"/>
  <c r="L98" i="14"/>
  <c r="M98" i="14" s="1"/>
  <c r="L99" i="14"/>
  <c r="M99" i="14" s="1"/>
  <c r="L100" i="14"/>
  <c r="M100" i="14" s="1"/>
  <c r="L101" i="14"/>
  <c r="M101" i="14" s="1"/>
  <c r="L102" i="14"/>
  <c r="M102" i="14" s="1"/>
  <c r="L103" i="14"/>
  <c r="M103" i="14" s="1"/>
  <c r="L104" i="14"/>
  <c r="M104" i="14" s="1"/>
  <c r="N5" i="14"/>
  <c r="O5" i="14" s="1"/>
  <c r="N6" i="14"/>
  <c r="O6" i="14" s="1"/>
  <c r="N7" i="14"/>
  <c r="O7" i="14" s="1"/>
  <c r="N8" i="14"/>
  <c r="O8" i="14" s="1"/>
  <c r="N9" i="14"/>
  <c r="O9" i="14" s="1"/>
  <c r="N10" i="14"/>
  <c r="O10" i="14" s="1"/>
  <c r="N11" i="14"/>
  <c r="O11" i="14" s="1"/>
  <c r="N12" i="14"/>
  <c r="O12" i="14" s="1"/>
  <c r="N13" i="14"/>
  <c r="O13" i="14" s="1"/>
  <c r="N14" i="14"/>
  <c r="O14" i="14" s="1"/>
  <c r="N15" i="14"/>
  <c r="O15" i="14" s="1"/>
  <c r="N16" i="14"/>
  <c r="O16" i="14" s="1"/>
  <c r="N17" i="14"/>
  <c r="O17" i="14" s="1"/>
  <c r="N18" i="14"/>
  <c r="O18" i="14" s="1"/>
  <c r="N19" i="14"/>
  <c r="O19" i="14" s="1"/>
  <c r="N20" i="14"/>
  <c r="O20" i="14" s="1"/>
  <c r="N21" i="14"/>
  <c r="O21" i="14" s="1"/>
  <c r="N22" i="14"/>
  <c r="O22" i="14" s="1"/>
  <c r="N23" i="14"/>
  <c r="O23" i="14" s="1"/>
  <c r="N24" i="14"/>
  <c r="O24" i="14" s="1"/>
  <c r="N25" i="14"/>
  <c r="O25" i="14" s="1"/>
  <c r="N26" i="14"/>
  <c r="O26" i="14" s="1"/>
  <c r="N27" i="14"/>
  <c r="O27" i="14" s="1"/>
  <c r="N28" i="14"/>
  <c r="O28" i="14" s="1"/>
  <c r="N29" i="14"/>
  <c r="O29" i="14" s="1"/>
  <c r="N30" i="14"/>
  <c r="O30" i="14" s="1"/>
  <c r="N31" i="14"/>
  <c r="O31" i="14" s="1"/>
  <c r="N32" i="14"/>
  <c r="O32" i="14" s="1"/>
  <c r="N33" i="14"/>
  <c r="O33" i="14" s="1"/>
  <c r="N34" i="14"/>
  <c r="O34" i="14" s="1"/>
  <c r="N35" i="14"/>
  <c r="O35" i="14" s="1"/>
  <c r="N36" i="14"/>
  <c r="O36" i="14" s="1"/>
  <c r="N37" i="14"/>
  <c r="O37" i="14" s="1"/>
  <c r="N38" i="14"/>
  <c r="O38" i="14" s="1"/>
  <c r="N39" i="14"/>
  <c r="O39" i="14" s="1"/>
  <c r="N40" i="14"/>
  <c r="O40" i="14" s="1"/>
  <c r="N41" i="14"/>
  <c r="O41" i="14" s="1"/>
  <c r="N42" i="14"/>
  <c r="O42" i="14" s="1"/>
  <c r="N43" i="14"/>
  <c r="O43" i="14" s="1"/>
  <c r="N44" i="14"/>
  <c r="O44" i="14" s="1"/>
  <c r="N45" i="14"/>
  <c r="O45" i="14" s="1"/>
  <c r="N46" i="14"/>
  <c r="O46" i="14" s="1"/>
  <c r="N47" i="14"/>
  <c r="O47" i="14" s="1"/>
  <c r="N48" i="14"/>
  <c r="O48" i="14" s="1"/>
  <c r="N49" i="14"/>
  <c r="O49" i="14" s="1"/>
  <c r="N50" i="14"/>
  <c r="O50" i="14" s="1"/>
  <c r="N51" i="14"/>
  <c r="O51" i="14" s="1"/>
  <c r="N52" i="14"/>
  <c r="O52" i="14" s="1"/>
  <c r="N53" i="14"/>
  <c r="O53" i="14" s="1"/>
  <c r="N54" i="14"/>
  <c r="O54" i="14" s="1"/>
  <c r="N55" i="14"/>
  <c r="O55" i="14" s="1"/>
  <c r="N56" i="14"/>
  <c r="O56" i="14" s="1"/>
  <c r="N57" i="14"/>
  <c r="O57" i="14" s="1"/>
  <c r="N58" i="14"/>
  <c r="O58" i="14" s="1"/>
  <c r="N59" i="14"/>
  <c r="O59" i="14" s="1"/>
  <c r="N60" i="14"/>
  <c r="O60" i="14" s="1"/>
  <c r="N61" i="14"/>
  <c r="O61" i="14" s="1"/>
  <c r="N62" i="14"/>
  <c r="O62" i="14" s="1"/>
  <c r="N63" i="14"/>
  <c r="O63" i="14" s="1"/>
  <c r="N64" i="14"/>
  <c r="O64" i="14" s="1"/>
  <c r="N65" i="14"/>
  <c r="O65" i="14" s="1"/>
  <c r="N66" i="14"/>
  <c r="O66" i="14" s="1"/>
  <c r="N67" i="14"/>
  <c r="O67" i="14" s="1"/>
  <c r="N68" i="14"/>
  <c r="O68" i="14" s="1"/>
  <c r="N69" i="14"/>
  <c r="O69" i="14" s="1"/>
  <c r="N70" i="14"/>
  <c r="O70" i="14" s="1"/>
  <c r="N71" i="14"/>
  <c r="O71" i="14" s="1"/>
  <c r="N72" i="14"/>
  <c r="O72" i="14" s="1"/>
  <c r="N73" i="14"/>
  <c r="O73" i="14" s="1"/>
  <c r="N74" i="14"/>
  <c r="O74" i="14" s="1"/>
  <c r="N75" i="14"/>
  <c r="O75" i="14" s="1"/>
  <c r="N76" i="14"/>
  <c r="O76" i="14" s="1"/>
  <c r="N77" i="14"/>
  <c r="O77" i="14" s="1"/>
  <c r="N78" i="14"/>
  <c r="O78" i="14" s="1"/>
  <c r="N79" i="14"/>
  <c r="O79" i="14" s="1"/>
  <c r="N80" i="14"/>
  <c r="O80" i="14" s="1"/>
  <c r="N81" i="14"/>
  <c r="O81" i="14" s="1"/>
  <c r="N82" i="14"/>
  <c r="O82" i="14" s="1"/>
  <c r="N83" i="14"/>
  <c r="O83" i="14" s="1"/>
  <c r="N84" i="14"/>
  <c r="O84" i="14" s="1"/>
  <c r="N85" i="14"/>
  <c r="O85" i="14" s="1"/>
  <c r="N86" i="14"/>
  <c r="O86" i="14" s="1"/>
  <c r="N87" i="14"/>
  <c r="O87" i="14" s="1"/>
  <c r="N88" i="14"/>
  <c r="O88" i="14" s="1"/>
  <c r="N89" i="14"/>
  <c r="O89" i="14" s="1"/>
  <c r="N90" i="14"/>
  <c r="O90" i="14" s="1"/>
  <c r="N91" i="14"/>
  <c r="O91" i="14" s="1"/>
  <c r="N92" i="14"/>
  <c r="O92" i="14" s="1"/>
  <c r="N93" i="14"/>
  <c r="O93" i="14" s="1"/>
  <c r="N94" i="14"/>
  <c r="O94" i="14" s="1"/>
  <c r="N95" i="14"/>
  <c r="O95" i="14" s="1"/>
  <c r="N96" i="14"/>
  <c r="O96" i="14" s="1"/>
  <c r="N97" i="14"/>
  <c r="O97" i="14" s="1"/>
  <c r="N98" i="14"/>
  <c r="O98" i="14" s="1"/>
  <c r="N99" i="14"/>
  <c r="O99" i="14" s="1"/>
  <c r="N100" i="14"/>
  <c r="O100" i="14" s="1"/>
  <c r="N101" i="14"/>
  <c r="O101" i="14" s="1"/>
  <c r="N102" i="14"/>
  <c r="O102" i="14" s="1"/>
  <c r="N103" i="14"/>
  <c r="O103" i="14" s="1"/>
  <c r="N104" i="14"/>
  <c r="O104" i="14" s="1"/>
  <c r="K105" i="14"/>
  <c r="I91" i="42" s="1"/>
  <c r="J105" i="14"/>
  <c r="I90" i="42" s="1"/>
  <c r="I105" i="14"/>
  <c r="I89" i="42" s="1"/>
  <c r="H105" i="14"/>
  <c r="I88" i="42" s="1"/>
  <c r="G105" i="14"/>
  <c r="I87" i="42" s="1"/>
  <c r="F105" i="14"/>
  <c r="I86" i="42" s="1"/>
  <c r="E105" i="14"/>
  <c r="I85" i="42" s="1"/>
  <c r="D105" i="14"/>
  <c r="I84" i="42" s="1"/>
  <c r="C105" i="14"/>
  <c r="I83" i="42" s="1"/>
  <c r="B105" i="14"/>
  <c r="I82" i="42" s="1"/>
  <c r="N43" i="1"/>
  <c r="O43" i="1" s="1"/>
  <c r="N6" i="1"/>
  <c r="O6" i="1" s="1"/>
  <c r="L5" i="9"/>
  <c r="M5" i="9" s="1"/>
  <c r="N5" i="9"/>
  <c r="O5" i="9" s="1"/>
  <c r="L5" i="11"/>
  <c r="M5" i="11" s="1"/>
  <c r="N5" i="11"/>
  <c r="O5" i="11" s="1"/>
  <c r="L6" i="11"/>
  <c r="M6" i="11" s="1"/>
  <c r="L7" i="11"/>
  <c r="M7" i="11" s="1"/>
  <c r="L8" i="11"/>
  <c r="M8" i="11" s="1"/>
  <c r="L9" i="11"/>
  <c r="M9" i="11" s="1"/>
  <c r="L10" i="11"/>
  <c r="M10" i="11" s="1"/>
  <c r="L11" i="11"/>
  <c r="M11" i="11" s="1"/>
  <c r="L12" i="11"/>
  <c r="M12" i="11" s="1"/>
  <c r="L13" i="11"/>
  <c r="M13" i="11" s="1"/>
  <c r="L14" i="11"/>
  <c r="M14" i="11" s="1"/>
  <c r="L15" i="11"/>
  <c r="M15" i="11" s="1"/>
  <c r="L16" i="11"/>
  <c r="M16" i="11" s="1"/>
  <c r="L17" i="11"/>
  <c r="M17" i="11" s="1"/>
  <c r="L18" i="11"/>
  <c r="M18" i="11" s="1"/>
  <c r="L19" i="11"/>
  <c r="M19" i="11" s="1"/>
  <c r="L20" i="11"/>
  <c r="M20" i="11" s="1"/>
  <c r="L21" i="11"/>
  <c r="M21" i="11" s="1"/>
  <c r="L22" i="11"/>
  <c r="M22" i="11" s="1"/>
  <c r="L23" i="11"/>
  <c r="M23" i="11" s="1"/>
  <c r="L24" i="11"/>
  <c r="M24" i="11" s="1"/>
  <c r="L25" i="11"/>
  <c r="M25" i="11" s="1"/>
  <c r="L26" i="11"/>
  <c r="M26" i="11" s="1"/>
  <c r="L27" i="11"/>
  <c r="M27" i="11" s="1"/>
  <c r="L28" i="11"/>
  <c r="M28" i="11" s="1"/>
  <c r="L29" i="11"/>
  <c r="M29" i="11" s="1"/>
  <c r="L30" i="11"/>
  <c r="M30" i="11" s="1"/>
  <c r="L31" i="11"/>
  <c r="M31" i="11" s="1"/>
  <c r="L32" i="11"/>
  <c r="M32" i="11" s="1"/>
  <c r="L33" i="11"/>
  <c r="M33" i="11" s="1"/>
  <c r="L34" i="11"/>
  <c r="M34" i="11" s="1"/>
  <c r="L35" i="11"/>
  <c r="M35" i="11" s="1"/>
  <c r="L36" i="11"/>
  <c r="M36" i="11" s="1"/>
  <c r="L37" i="11"/>
  <c r="M37" i="11" s="1"/>
  <c r="L38" i="11"/>
  <c r="M38" i="11" s="1"/>
  <c r="L39" i="11"/>
  <c r="M39" i="11" s="1"/>
  <c r="L40" i="11"/>
  <c r="M40" i="11" s="1"/>
  <c r="L41" i="11"/>
  <c r="M41" i="11" s="1"/>
  <c r="L42" i="11"/>
  <c r="M42" i="11" s="1"/>
  <c r="L43" i="11"/>
  <c r="M43" i="11" s="1"/>
  <c r="L44" i="11"/>
  <c r="M44" i="11" s="1"/>
  <c r="L45" i="11"/>
  <c r="M45" i="11" s="1"/>
  <c r="L46" i="11"/>
  <c r="M46" i="11" s="1"/>
  <c r="L47" i="11"/>
  <c r="M47" i="11" s="1"/>
  <c r="L48" i="11"/>
  <c r="M48" i="11" s="1"/>
  <c r="L49" i="11"/>
  <c r="M49" i="11" s="1"/>
  <c r="L50" i="11"/>
  <c r="M50" i="11" s="1"/>
  <c r="L51" i="11"/>
  <c r="M51" i="11" s="1"/>
  <c r="L52" i="11"/>
  <c r="M52" i="11" s="1"/>
  <c r="L53" i="11"/>
  <c r="M53" i="11" s="1"/>
  <c r="L54" i="11"/>
  <c r="M54" i="11" s="1"/>
  <c r="L55" i="11"/>
  <c r="M55" i="11" s="1"/>
  <c r="L56" i="11"/>
  <c r="M56" i="11" s="1"/>
  <c r="L57" i="11"/>
  <c r="M57" i="11" s="1"/>
  <c r="L58" i="11"/>
  <c r="M58" i="11" s="1"/>
  <c r="L59" i="11"/>
  <c r="M59" i="11" s="1"/>
  <c r="L60" i="11"/>
  <c r="M60" i="11" s="1"/>
  <c r="L61" i="11"/>
  <c r="M61" i="11" s="1"/>
  <c r="L62" i="11"/>
  <c r="M62" i="11" s="1"/>
  <c r="L63" i="11"/>
  <c r="M63" i="11" s="1"/>
  <c r="L64" i="11"/>
  <c r="M64" i="11" s="1"/>
  <c r="L65" i="11"/>
  <c r="M65" i="11" s="1"/>
  <c r="L66" i="11"/>
  <c r="M66" i="11" s="1"/>
  <c r="L67" i="11"/>
  <c r="M67" i="11" s="1"/>
  <c r="L68" i="11"/>
  <c r="M68" i="11" s="1"/>
  <c r="L69" i="11"/>
  <c r="M69" i="11" s="1"/>
  <c r="L70" i="11"/>
  <c r="M70" i="11" s="1"/>
  <c r="L71" i="11"/>
  <c r="M71" i="11" s="1"/>
  <c r="L72" i="11"/>
  <c r="M72" i="11" s="1"/>
  <c r="L73" i="11"/>
  <c r="M73" i="11" s="1"/>
  <c r="L74" i="11"/>
  <c r="M74" i="11" s="1"/>
  <c r="L75" i="11"/>
  <c r="M75" i="11" s="1"/>
  <c r="L76" i="11"/>
  <c r="M76" i="11" s="1"/>
  <c r="L77" i="11"/>
  <c r="M77" i="11" s="1"/>
  <c r="L78" i="11"/>
  <c r="M78" i="11" s="1"/>
  <c r="L79" i="11"/>
  <c r="M79" i="11" s="1"/>
  <c r="L80" i="11"/>
  <c r="M80" i="11" s="1"/>
  <c r="L81" i="11"/>
  <c r="M81" i="11" s="1"/>
  <c r="L82" i="11"/>
  <c r="M82" i="11" s="1"/>
  <c r="L83" i="11"/>
  <c r="M83" i="11" s="1"/>
  <c r="L84" i="11"/>
  <c r="M84" i="11" s="1"/>
  <c r="L85" i="11"/>
  <c r="M85" i="11" s="1"/>
  <c r="L86" i="11"/>
  <c r="M86" i="11" s="1"/>
  <c r="L87" i="11"/>
  <c r="M87" i="11" s="1"/>
  <c r="L88" i="11"/>
  <c r="M88" i="11" s="1"/>
  <c r="L89" i="11"/>
  <c r="M89" i="11" s="1"/>
  <c r="L90" i="11"/>
  <c r="M90" i="11" s="1"/>
  <c r="L91" i="11"/>
  <c r="M91" i="11" s="1"/>
  <c r="L92" i="11"/>
  <c r="M92" i="11" s="1"/>
  <c r="L93" i="11"/>
  <c r="M93" i="11" s="1"/>
  <c r="L94" i="11"/>
  <c r="M94" i="11" s="1"/>
  <c r="L95" i="11"/>
  <c r="M95" i="11" s="1"/>
  <c r="L96" i="11"/>
  <c r="M96" i="11" s="1"/>
  <c r="L97" i="11"/>
  <c r="M97" i="11" s="1"/>
  <c r="L98" i="11"/>
  <c r="M98" i="11" s="1"/>
  <c r="L99" i="11"/>
  <c r="M99" i="11" s="1"/>
  <c r="L100" i="11"/>
  <c r="M100" i="11" s="1"/>
  <c r="L101" i="11"/>
  <c r="M101" i="11" s="1"/>
  <c r="L102" i="11"/>
  <c r="M102" i="11" s="1"/>
  <c r="L103" i="11"/>
  <c r="M103" i="11" s="1"/>
  <c r="L104" i="11"/>
  <c r="M104" i="11" s="1"/>
  <c r="L5" i="7"/>
  <c r="M5" i="7" s="1"/>
  <c r="L6" i="7"/>
  <c r="M6" i="7" s="1"/>
  <c r="L7" i="7"/>
  <c r="M7" i="7" s="1"/>
  <c r="L8" i="7"/>
  <c r="M8" i="7" s="1"/>
  <c r="L9" i="7"/>
  <c r="M9" i="7" s="1"/>
  <c r="L10" i="7"/>
  <c r="M10" i="7" s="1"/>
  <c r="L11" i="7"/>
  <c r="M11" i="7" s="1"/>
  <c r="L12" i="7"/>
  <c r="M12" i="7" s="1"/>
  <c r="L13" i="7"/>
  <c r="M13" i="7" s="1"/>
  <c r="L14" i="7"/>
  <c r="M14" i="7" s="1"/>
  <c r="L15" i="7"/>
  <c r="M15" i="7" s="1"/>
  <c r="L16" i="7"/>
  <c r="M16" i="7" s="1"/>
  <c r="L17" i="7"/>
  <c r="M17" i="7" s="1"/>
  <c r="L18" i="7"/>
  <c r="M18" i="7" s="1"/>
  <c r="L19" i="7"/>
  <c r="M19" i="7" s="1"/>
  <c r="L20" i="7"/>
  <c r="M20" i="7" s="1"/>
  <c r="L21" i="7"/>
  <c r="M21" i="7" s="1"/>
  <c r="L22" i="7"/>
  <c r="M22" i="7" s="1"/>
  <c r="L23" i="7"/>
  <c r="M23" i="7" s="1"/>
  <c r="L24" i="7"/>
  <c r="M24" i="7" s="1"/>
  <c r="L25" i="7"/>
  <c r="M25" i="7" s="1"/>
  <c r="L26" i="7"/>
  <c r="M26" i="7" s="1"/>
  <c r="L27" i="7"/>
  <c r="M27" i="7" s="1"/>
  <c r="L28" i="7"/>
  <c r="M28" i="7" s="1"/>
  <c r="L29" i="7"/>
  <c r="M29" i="7" s="1"/>
  <c r="L30" i="7"/>
  <c r="M30" i="7" s="1"/>
  <c r="L31" i="7"/>
  <c r="M31" i="7" s="1"/>
  <c r="L32" i="7"/>
  <c r="M32" i="7" s="1"/>
  <c r="L33" i="7"/>
  <c r="M33" i="7" s="1"/>
  <c r="L34" i="7"/>
  <c r="M34" i="7" s="1"/>
  <c r="L35" i="7"/>
  <c r="M35" i="7" s="1"/>
  <c r="L36" i="7"/>
  <c r="M36" i="7" s="1"/>
  <c r="L37" i="7"/>
  <c r="M37" i="7" s="1"/>
  <c r="L38" i="7"/>
  <c r="M38" i="7" s="1"/>
  <c r="L39" i="7"/>
  <c r="M39" i="7" s="1"/>
  <c r="L40" i="7"/>
  <c r="M40" i="7" s="1"/>
  <c r="L41" i="7"/>
  <c r="M41" i="7" s="1"/>
  <c r="L42" i="7"/>
  <c r="M42" i="7" s="1"/>
  <c r="L43" i="7"/>
  <c r="M43" i="7" s="1"/>
  <c r="L44" i="7"/>
  <c r="M44" i="7" s="1"/>
  <c r="L45" i="7"/>
  <c r="M45" i="7" s="1"/>
  <c r="L46" i="7"/>
  <c r="M46" i="7" s="1"/>
  <c r="L47" i="7"/>
  <c r="M47" i="7" s="1"/>
  <c r="L48" i="7"/>
  <c r="M48" i="7" s="1"/>
  <c r="L49" i="7"/>
  <c r="M49" i="7" s="1"/>
  <c r="L50" i="7"/>
  <c r="M50" i="7" s="1"/>
  <c r="L51" i="7"/>
  <c r="M51" i="7" s="1"/>
  <c r="L52" i="7"/>
  <c r="M52" i="7" s="1"/>
  <c r="L53" i="7"/>
  <c r="M53" i="7" s="1"/>
  <c r="L54" i="7"/>
  <c r="M54" i="7" s="1"/>
  <c r="L55" i="7"/>
  <c r="M55" i="7" s="1"/>
  <c r="L56" i="7"/>
  <c r="M56" i="7" s="1"/>
  <c r="L57" i="7"/>
  <c r="M57" i="7" s="1"/>
  <c r="L58" i="7"/>
  <c r="M58" i="7" s="1"/>
  <c r="L59" i="7"/>
  <c r="M59" i="7" s="1"/>
  <c r="L60" i="7"/>
  <c r="M60" i="7" s="1"/>
  <c r="L61" i="7"/>
  <c r="M61" i="7" s="1"/>
  <c r="L62" i="7"/>
  <c r="M62" i="7" s="1"/>
  <c r="L63" i="7"/>
  <c r="M63" i="7" s="1"/>
  <c r="L64" i="7"/>
  <c r="M64" i="7" s="1"/>
  <c r="L65" i="7"/>
  <c r="M65" i="7" s="1"/>
  <c r="L66" i="7"/>
  <c r="M66" i="7" s="1"/>
  <c r="L67" i="7"/>
  <c r="M67" i="7" s="1"/>
  <c r="L68" i="7"/>
  <c r="M68" i="7" s="1"/>
  <c r="L69" i="7"/>
  <c r="M69" i="7" s="1"/>
  <c r="L70" i="7"/>
  <c r="M70" i="7" s="1"/>
  <c r="L71" i="7"/>
  <c r="M71" i="7" s="1"/>
  <c r="L72" i="7"/>
  <c r="M72" i="7" s="1"/>
  <c r="L73" i="7"/>
  <c r="M73" i="7" s="1"/>
  <c r="L74" i="7"/>
  <c r="M74" i="7" s="1"/>
  <c r="L75" i="7"/>
  <c r="M75" i="7" s="1"/>
  <c r="L76" i="7"/>
  <c r="M76" i="7" s="1"/>
  <c r="L77" i="7"/>
  <c r="M77" i="7" s="1"/>
  <c r="L78" i="7"/>
  <c r="M78" i="7" s="1"/>
  <c r="L79" i="7"/>
  <c r="M79" i="7" s="1"/>
  <c r="L80" i="7"/>
  <c r="M80" i="7" s="1"/>
  <c r="L81" i="7"/>
  <c r="M81" i="7" s="1"/>
  <c r="L82" i="7"/>
  <c r="M82" i="7" s="1"/>
  <c r="L83" i="7"/>
  <c r="M83" i="7" s="1"/>
  <c r="L84" i="7"/>
  <c r="M84" i="7" s="1"/>
  <c r="L85" i="7"/>
  <c r="M85" i="7" s="1"/>
  <c r="L86" i="7"/>
  <c r="M86" i="7" s="1"/>
  <c r="L87" i="7"/>
  <c r="M87" i="7" s="1"/>
  <c r="L88" i="7"/>
  <c r="M88" i="7" s="1"/>
  <c r="L89" i="7"/>
  <c r="M89" i="7" s="1"/>
  <c r="L90" i="7"/>
  <c r="M90" i="7" s="1"/>
  <c r="L91" i="7"/>
  <c r="M91" i="7" s="1"/>
  <c r="L92" i="7"/>
  <c r="M92" i="7" s="1"/>
  <c r="L93" i="7"/>
  <c r="M93" i="7" s="1"/>
  <c r="L94" i="7"/>
  <c r="M94" i="7" s="1"/>
  <c r="L95" i="7"/>
  <c r="M95" i="7" s="1"/>
  <c r="L96" i="7"/>
  <c r="M96" i="7" s="1"/>
  <c r="L97" i="7"/>
  <c r="M97" i="7" s="1"/>
  <c r="L98" i="7"/>
  <c r="M98" i="7" s="1"/>
  <c r="L99" i="7"/>
  <c r="M99" i="7" s="1"/>
  <c r="L100" i="7"/>
  <c r="M100" i="7" s="1"/>
  <c r="L101" i="7"/>
  <c r="M101" i="7" s="1"/>
  <c r="L102" i="7"/>
  <c r="M102" i="7" s="1"/>
  <c r="L103" i="7"/>
  <c r="M103" i="7" s="1"/>
  <c r="L104" i="7"/>
  <c r="M104" i="7" s="1"/>
  <c r="L5" i="8"/>
  <c r="M5" i="8" s="1"/>
  <c r="L6" i="8"/>
  <c r="M6" i="8" s="1"/>
  <c r="L7" i="8"/>
  <c r="M7" i="8" s="1"/>
  <c r="L8" i="8"/>
  <c r="M8" i="8" s="1"/>
  <c r="L9" i="8"/>
  <c r="M9" i="8" s="1"/>
  <c r="L10" i="8"/>
  <c r="M10" i="8" s="1"/>
  <c r="L11" i="8"/>
  <c r="M11" i="8" s="1"/>
  <c r="L12" i="8"/>
  <c r="M12" i="8" s="1"/>
  <c r="L13" i="8"/>
  <c r="M13" i="8" s="1"/>
  <c r="L14" i="8"/>
  <c r="M14" i="8" s="1"/>
  <c r="L15" i="8"/>
  <c r="M15" i="8" s="1"/>
  <c r="L16" i="8"/>
  <c r="M16" i="8" s="1"/>
  <c r="L17" i="8"/>
  <c r="M17" i="8" s="1"/>
  <c r="L18" i="8"/>
  <c r="M18" i="8" s="1"/>
  <c r="L19" i="8"/>
  <c r="M19" i="8" s="1"/>
  <c r="L20" i="8"/>
  <c r="M20" i="8" s="1"/>
  <c r="L21" i="8"/>
  <c r="M21" i="8" s="1"/>
  <c r="L22" i="8"/>
  <c r="M22" i="8" s="1"/>
  <c r="L23" i="8"/>
  <c r="M23" i="8" s="1"/>
  <c r="L24" i="8"/>
  <c r="M24" i="8" s="1"/>
  <c r="L25" i="8"/>
  <c r="M25" i="8" s="1"/>
  <c r="L26" i="8"/>
  <c r="M26" i="8" s="1"/>
  <c r="L27" i="8"/>
  <c r="M27" i="8" s="1"/>
  <c r="L28" i="8"/>
  <c r="M28" i="8" s="1"/>
  <c r="L29" i="8"/>
  <c r="M29" i="8" s="1"/>
  <c r="L30" i="8"/>
  <c r="M30" i="8" s="1"/>
  <c r="L31" i="8"/>
  <c r="M31" i="8" s="1"/>
  <c r="L32" i="8"/>
  <c r="M32" i="8" s="1"/>
  <c r="L33" i="8"/>
  <c r="M33" i="8" s="1"/>
  <c r="L34" i="8"/>
  <c r="M34" i="8" s="1"/>
  <c r="L35" i="8"/>
  <c r="M35" i="8" s="1"/>
  <c r="L36" i="8"/>
  <c r="M36" i="8" s="1"/>
  <c r="L37" i="8"/>
  <c r="M37" i="8" s="1"/>
  <c r="L38" i="8"/>
  <c r="M38" i="8" s="1"/>
  <c r="L39" i="8"/>
  <c r="M39" i="8" s="1"/>
  <c r="L40" i="8"/>
  <c r="M40" i="8" s="1"/>
  <c r="L41" i="8"/>
  <c r="M41" i="8" s="1"/>
  <c r="L42" i="8"/>
  <c r="M42" i="8" s="1"/>
  <c r="L43" i="8"/>
  <c r="M43" i="8" s="1"/>
  <c r="L44" i="8"/>
  <c r="M44" i="8" s="1"/>
  <c r="L45" i="8"/>
  <c r="M45" i="8" s="1"/>
  <c r="L46" i="8"/>
  <c r="M46" i="8" s="1"/>
  <c r="L47" i="8"/>
  <c r="M47" i="8" s="1"/>
  <c r="L48" i="8"/>
  <c r="M48" i="8" s="1"/>
  <c r="L49" i="8"/>
  <c r="M49" i="8" s="1"/>
  <c r="L50" i="8"/>
  <c r="M50" i="8" s="1"/>
  <c r="L51" i="8"/>
  <c r="M51" i="8" s="1"/>
  <c r="L52" i="8"/>
  <c r="M52" i="8" s="1"/>
  <c r="L53" i="8"/>
  <c r="M53" i="8" s="1"/>
  <c r="L54" i="8"/>
  <c r="M54" i="8" s="1"/>
  <c r="L55" i="8"/>
  <c r="M55" i="8" s="1"/>
  <c r="L56" i="8"/>
  <c r="M56" i="8" s="1"/>
  <c r="L57" i="8"/>
  <c r="M57" i="8" s="1"/>
  <c r="L58" i="8"/>
  <c r="M58" i="8" s="1"/>
  <c r="L59" i="8"/>
  <c r="M59" i="8" s="1"/>
  <c r="L60" i="8"/>
  <c r="M60" i="8" s="1"/>
  <c r="L61" i="8"/>
  <c r="M61" i="8" s="1"/>
  <c r="L62" i="8"/>
  <c r="M62" i="8" s="1"/>
  <c r="L63" i="8"/>
  <c r="M63" i="8" s="1"/>
  <c r="L64" i="8"/>
  <c r="M64" i="8" s="1"/>
  <c r="L65" i="8"/>
  <c r="M65" i="8" s="1"/>
  <c r="L66" i="8"/>
  <c r="M66" i="8" s="1"/>
  <c r="L67" i="8"/>
  <c r="M67" i="8" s="1"/>
  <c r="L68" i="8"/>
  <c r="M68" i="8" s="1"/>
  <c r="L69" i="8"/>
  <c r="M69" i="8" s="1"/>
  <c r="L70" i="8"/>
  <c r="M70" i="8" s="1"/>
  <c r="L71" i="8"/>
  <c r="M71" i="8" s="1"/>
  <c r="L72" i="8"/>
  <c r="M72" i="8" s="1"/>
  <c r="L73" i="8"/>
  <c r="M73" i="8" s="1"/>
  <c r="L74" i="8"/>
  <c r="M74" i="8" s="1"/>
  <c r="L75" i="8"/>
  <c r="M75" i="8" s="1"/>
  <c r="L76" i="8"/>
  <c r="M76" i="8" s="1"/>
  <c r="L77" i="8"/>
  <c r="M77" i="8" s="1"/>
  <c r="L78" i="8"/>
  <c r="M78" i="8" s="1"/>
  <c r="L79" i="8"/>
  <c r="M79" i="8" s="1"/>
  <c r="L80" i="8"/>
  <c r="M80" i="8" s="1"/>
  <c r="L81" i="8"/>
  <c r="M81" i="8" s="1"/>
  <c r="L82" i="8"/>
  <c r="M82" i="8" s="1"/>
  <c r="L83" i="8"/>
  <c r="M83" i="8" s="1"/>
  <c r="L84" i="8"/>
  <c r="M84" i="8" s="1"/>
  <c r="L85" i="8"/>
  <c r="M85" i="8" s="1"/>
  <c r="L86" i="8"/>
  <c r="M86" i="8" s="1"/>
  <c r="L87" i="8"/>
  <c r="M87" i="8" s="1"/>
  <c r="L88" i="8"/>
  <c r="M88" i="8" s="1"/>
  <c r="L89" i="8"/>
  <c r="M89" i="8" s="1"/>
  <c r="L90" i="8"/>
  <c r="M90" i="8" s="1"/>
  <c r="L91" i="8"/>
  <c r="M91" i="8" s="1"/>
  <c r="L92" i="8"/>
  <c r="M92" i="8" s="1"/>
  <c r="L93" i="8"/>
  <c r="M93" i="8" s="1"/>
  <c r="L94" i="8"/>
  <c r="M94" i="8" s="1"/>
  <c r="L95" i="8"/>
  <c r="M95" i="8" s="1"/>
  <c r="L96" i="8"/>
  <c r="M96" i="8" s="1"/>
  <c r="L97" i="8"/>
  <c r="M97" i="8" s="1"/>
  <c r="L98" i="8"/>
  <c r="M98" i="8" s="1"/>
  <c r="L99" i="8"/>
  <c r="M99" i="8" s="1"/>
  <c r="L100" i="8"/>
  <c r="M100" i="8" s="1"/>
  <c r="L101" i="8"/>
  <c r="M101" i="8" s="1"/>
  <c r="L102" i="8"/>
  <c r="M102" i="8" s="1"/>
  <c r="L103" i="8"/>
  <c r="M103" i="8" s="1"/>
  <c r="L104" i="8"/>
  <c r="M104" i="8" s="1"/>
  <c r="L6" i="9"/>
  <c r="M6" i="9" s="1"/>
  <c r="L7" i="9"/>
  <c r="M7" i="9" s="1"/>
  <c r="L8" i="9"/>
  <c r="M8" i="9" s="1"/>
  <c r="L9" i="9"/>
  <c r="M9" i="9" s="1"/>
  <c r="L10" i="9"/>
  <c r="M10" i="9" s="1"/>
  <c r="L11" i="9"/>
  <c r="M11" i="9" s="1"/>
  <c r="L12" i="9"/>
  <c r="M12" i="9" s="1"/>
  <c r="L13" i="9"/>
  <c r="M13" i="9" s="1"/>
  <c r="L14" i="9"/>
  <c r="M14" i="9" s="1"/>
  <c r="L15" i="9"/>
  <c r="M15" i="9" s="1"/>
  <c r="L16" i="9"/>
  <c r="M16" i="9" s="1"/>
  <c r="L17" i="9"/>
  <c r="M17" i="9" s="1"/>
  <c r="L18" i="9"/>
  <c r="M18" i="9" s="1"/>
  <c r="L19" i="9"/>
  <c r="M19" i="9" s="1"/>
  <c r="L20" i="9"/>
  <c r="M20" i="9" s="1"/>
  <c r="L21" i="9"/>
  <c r="M21" i="9" s="1"/>
  <c r="L22" i="9"/>
  <c r="M22" i="9" s="1"/>
  <c r="L23" i="9"/>
  <c r="M23" i="9" s="1"/>
  <c r="L24" i="9"/>
  <c r="M24" i="9" s="1"/>
  <c r="L25" i="9"/>
  <c r="M25" i="9" s="1"/>
  <c r="L26" i="9"/>
  <c r="M26" i="9" s="1"/>
  <c r="L27" i="9"/>
  <c r="M27" i="9" s="1"/>
  <c r="L28" i="9"/>
  <c r="M28" i="9" s="1"/>
  <c r="L29" i="9"/>
  <c r="M29" i="9" s="1"/>
  <c r="L30" i="9"/>
  <c r="M30" i="9" s="1"/>
  <c r="L31" i="9"/>
  <c r="M31" i="9" s="1"/>
  <c r="L32" i="9"/>
  <c r="M32" i="9" s="1"/>
  <c r="L33" i="9"/>
  <c r="M33" i="9" s="1"/>
  <c r="L34" i="9"/>
  <c r="M34" i="9" s="1"/>
  <c r="L35" i="9"/>
  <c r="M35" i="9" s="1"/>
  <c r="L36" i="9"/>
  <c r="M36" i="9" s="1"/>
  <c r="L37" i="9"/>
  <c r="M37" i="9" s="1"/>
  <c r="L38" i="9"/>
  <c r="M38" i="9" s="1"/>
  <c r="L39" i="9"/>
  <c r="M39" i="9" s="1"/>
  <c r="L40" i="9"/>
  <c r="M40" i="9" s="1"/>
  <c r="L41" i="9"/>
  <c r="M41" i="9" s="1"/>
  <c r="L42" i="9"/>
  <c r="M42" i="9" s="1"/>
  <c r="L43" i="9"/>
  <c r="M43" i="9" s="1"/>
  <c r="L44" i="9"/>
  <c r="M44" i="9" s="1"/>
  <c r="L45" i="9"/>
  <c r="M45" i="9" s="1"/>
  <c r="L46" i="9"/>
  <c r="M46" i="9" s="1"/>
  <c r="L47" i="9"/>
  <c r="M47" i="9" s="1"/>
  <c r="L48" i="9"/>
  <c r="M48" i="9" s="1"/>
  <c r="L49" i="9"/>
  <c r="M49" i="9" s="1"/>
  <c r="L50" i="9"/>
  <c r="M50" i="9" s="1"/>
  <c r="L51" i="9"/>
  <c r="M51" i="9" s="1"/>
  <c r="L52" i="9"/>
  <c r="M52" i="9" s="1"/>
  <c r="L53" i="9"/>
  <c r="M53" i="9" s="1"/>
  <c r="L54" i="9"/>
  <c r="M54" i="9" s="1"/>
  <c r="L55" i="9"/>
  <c r="M55" i="9" s="1"/>
  <c r="L56" i="9"/>
  <c r="M56" i="9" s="1"/>
  <c r="L57" i="9"/>
  <c r="M57" i="9" s="1"/>
  <c r="L58" i="9"/>
  <c r="M58" i="9" s="1"/>
  <c r="L59" i="9"/>
  <c r="M59" i="9" s="1"/>
  <c r="L60" i="9"/>
  <c r="M60" i="9" s="1"/>
  <c r="L61" i="9"/>
  <c r="M61" i="9" s="1"/>
  <c r="L62" i="9"/>
  <c r="M62" i="9" s="1"/>
  <c r="L63" i="9"/>
  <c r="M63" i="9" s="1"/>
  <c r="L64" i="9"/>
  <c r="M64" i="9" s="1"/>
  <c r="L65" i="9"/>
  <c r="M65" i="9" s="1"/>
  <c r="L66" i="9"/>
  <c r="M66" i="9" s="1"/>
  <c r="L67" i="9"/>
  <c r="M67" i="9" s="1"/>
  <c r="L68" i="9"/>
  <c r="M68" i="9" s="1"/>
  <c r="L69" i="9"/>
  <c r="M69" i="9" s="1"/>
  <c r="L70" i="9"/>
  <c r="M70" i="9" s="1"/>
  <c r="L71" i="9"/>
  <c r="M71" i="9" s="1"/>
  <c r="L72" i="9"/>
  <c r="M72" i="9" s="1"/>
  <c r="L73" i="9"/>
  <c r="M73" i="9" s="1"/>
  <c r="L74" i="9"/>
  <c r="M74" i="9" s="1"/>
  <c r="L75" i="9"/>
  <c r="M75" i="9" s="1"/>
  <c r="L76" i="9"/>
  <c r="M76" i="9" s="1"/>
  <c r="L77" i="9"/>
  <c r="M77" i="9" s="1"/>
  <c r="L78" i="9"/>
  <c r="M78" i="9" s="1"/>
  <c r="L79" i="9"/>
  <c r="M79" i="9" s="1"/>
  <c r="L80" i="9"/>
  <c r="M80" i="9" s="1"/>
  <c r="L81" i="9"/>
  <c r="M81" i="9" s="1"/>
  <c r="L82" i="9"/>
  <c r="M82" i="9" s="1"/>
  <c r="L83" i="9"/>
  <c r="M83" i="9" s="1"/>
  <c r="L84" i="9"/>
  <c r="M84" i="9" s="1"/>
  <c r="L85" i="9"/>
  <c r="M85" i="9" s="1"/>
  <c r="L86" i="9"/>
  <c r="M86" i="9" s="1"/>
  <c r="L87" i="9"/>
  <c r="M87" i="9" s="1"/>
  <c r="L88" i="9"/>
  <c r="M88" i="9" s="1"/>
  <c r="L89" i="9"/>
  <c r="M89" i="9" s="1"/>
  <c r="L90" i="9"/>
  <c r="M90" i="9" s="1"/>
  <c r="L91" i="9"/>
  <c r="M91" i="9" s="1"/>
  <c r="L92" i="9"/>
  <c r="M92" i="9" s="1"/>
  <c r="L93" i="9"/>
  <c r="M93" i="9" s="1"/>
  <c r="L94" i="9"/>
  <c r="M94" i="9" s="1"/>
  <c r="L95" i="9"/>
  <c r="M95" i="9" s="1"/>
  <c r="L96" i="9"/>
  <c r="M96" i="9" s="1"/>
  <c r="L97" i="9"/>
  <c r="M97" i="9" s="1"/>
  <c r="L98" i="9"/>
  <c r="M98" i="9" s="1"/>
  <c r="L99" i="9"/>
  <c r="M99" i="9" s="1"/>
  <c r="L100" i="9"/>
  <c r="M100" i="9" s="1"/>
  <c r="L101" i="9"/>
  <c r="M101" i="9" s="1"/>
  <c r="L102" i="9"/>
  <c r="M102" i="9" s="1"/>
  <c r="L103" i="9"/>
  <c r="M103" i="9" s="1"/>
  <c r="L104" i="9"/>
  <c r="M104" i="9" s="1"/>
  <c r="K105" i="11"/>
  <c r="I81" i="42" s="1"/>
  <c r="J105" i="11"/>
  <c r="I80" i="42" s="1"/>
  <c r="I105" i="11"/>
  <c r="I79" i="42" s="1"/>
  <c r="H105" i="11"/>
  <c r="I78" i="42" s="1"/>
  <c r="G105" i="11"/>
  <c r="I77" i="42" s="1"/>
  <c r="F105" i="11"/>
  <c r="I76" i="42" s="1"/>
  <c r="E105" i="11"/>
  <c r="I75" i="42" s="1"/>
  <c r="D105" i="11"/>
  <c r="I74" i="42" s="1"/>
  <c r="C105" i="11"/>
  <c r="I73" i="42" s="1"/>
  <c r="B105" i="11"/>
  <c r="I72" i="42" s="1"/>
  <c r="N104" i="11"/>
  <c r="O104" i="11" s="1"/>
  <c r="N103" i="11"/>
  <c r="O103" i="11" s="1"/>
  <c r="N102" i="11"/>
  <c r="O102" i="11" s="1"/>
  <c r="N101" i="11"/>
  <c r="O101" i="11" s="1"/>
  <c r="N100" i="11"/>
  <c r="O100" i="11" s="1"/>
  <c r="N99" i="11"/>
  <c r="O99" i="11" s="1"/>
  <c r="N98" i="11"/>
  <c r="O98" i="11" s="1"/>
  <c r="N97" i="11"/>
  <c r="O97" i="11" s="1"/>
  <c r="N96" i="11"/>
  <c r="O96" i="11" s="1"/>
  <c r="N95" i="11"/>
  <c r="O95" i="11" s="1"/>
  <c r="N94" i="11"/>
  <c r="O94" i="11" s="1"/>
  <c r="N93" i="11"/>
  <c r="O93" i="11" s="1"/>
  <c r="N92" i="11"/>
  <c r="O92" i="11" s="1"/>
  <c r="N91" i="11"/>
  <c r="O91" i="11" s="1"/>
  <c r="N90" i="11"/>
  <c r="O90" i="11" s="1"/>
  <c r="N89" i="11"/>
  <c r="O89" i="11" s="1"/>
  <c r="N88" i="11"/>
  <c r="O88" i="11" s="1"/>
  <c r="N87" i="11"/>
  <c r="O87" i="11" s="1"/>
  <c r="N86" i="11"/>
  <c r="O86" i="11" s="1"/>
  <c r="N85" i="11"/>
  <c r="O85" i="11" s="1"/>
  <c r="N84" i="11"/>
  <c r="O84" i="11" s="1"/>
  <c r="N83" i="11"/>
  <c r="O83" i="11" s="1"/>
  <c r="N82" i="11"/>
  <c r="O82" i="11" s="1"/>
  <c r="N81" i="11"/>
  <c r="O81" i="11" s="1"/>
  <c r="N80" i="11"/>
  <c r="O80" i="11" s="1"/>
  <c r="N79" i="11"/>
  <c r="O79" i="11" s="1"/>
  <c r="N78" i="11"/>
  <c r="O78" i="11" s="1"/>
  <c r="N77" i="11"/>
  <c r="O77" i="11" s="1"/>
  <c r="N76" i="11"/>
  <c r="O76" i="11" s="1"/>
  <c r="N75" i="11"/>
  <c r="O75" i="11" s="1"/>
  <c r="N74" i="11"/>
  <c r="O74" i="11" s="1"/>
  <c r="N73" i="11"/>
  <c r="O73" i="11" s="1"/>
  <c r="N72" i="11"/>
  <c r="O72" i="11" s="1"/>
  <c r="N71" i="11"/>
  <c r="O71" i="11" s="1"/>
  <c r="N70" i="11"/>
  <c r="O70" i="11" s="1"/>
  <c r="N69" i="11"/>
  <c r="O69" i="11" s="1"/>
  <c r="N68" i="11"/>
  <c r="O68" i="11" s="1"/>
  <c r="N67" i="11"/>
  <c r="O67" i="11" s="1"/>
  <c r="N66" i="11"/>
  <c r="O66" i="11" s="1"/>
  <c r="N65" i="11"/>
  <c r="O65" i="11" s="1"/>
  <c r="N64" i="11"/>
  <c r="O64" i="11" s="1"/>
  <c r="N63" i="11"/>
  <c r="O63" i="11" s="1"/>
  <c r="N62" i="11"/>
  <c r="O62" i="11" s="1"/>
  <c r="N61" i="11"/>
  <c r="O61" i="11" s="1"/>
  <c r="N60" i="11"/>
  <c r="O60" i="11" s="1"/>
  <c r="N59" i="11"/>
  <c r="O59" i="11" s="1"/>
  <c r="N58" i="11"/>
  <c r="O58" i="11" s="1"/>
  <c r="N57" i="11"/>
  <c r="O57" i="11" s="1"/>
  <c r="N56" i="11"/>
  <c r="O56" i="11" s="1"/>
  <c r="N55" i="11"/>
  <c r="O55" i="11" s="1"/>
  <c r="N54" i="11"/>
  <c r="O54" i="11" s="1"/>
  <c r="N53" i="11"/>
  <c r="O53" i="11" s="1"/>
  <c r="N52" i="11"/>
  <c r="O52" i="11" s="1"/>
  <c r="N51" i="11"/>
  <c r="O51" i="11" s="1"/>
  <c r="N50" i="11"/>
  <c r="O50" i="11" s="1"/>
  <c r="N49" i="11"/>
  <c r="O49" i="11" s="1"/>
  <c r="N48" i="11"/>
  <c r="O48" i="11" s="1"/>
  <c r="N47" i="11"/>
  <c r="O47" i="11" s="1"/>
  <c r="N46" i="11"/>
  <c r="O46" i="11" s="1"/>
  <c r="N45" i="11"/>
  <c r="O45" i="11" s="1"/>
  <c r="N44" i="11"/>
  <c r="O44" i="11" s="1"/>
  <c r="N43" i="11"/>
  <c r="O43" i="11" s="1"/>
  <c r="N42" i="11"/>
  <c r="O42" i="11" s="1"/>
  <c r="N41" i="11"/>
  <c r="O41" i="11" s="1"/>
  <c r="N40" i="11"/>
  <c r="O40" i="11" s="1"/>
  <c r="N39" i="11"/>
  <c r="O39" i="11" s="1"/>
  <c r="N38" i="11"/>
  <c r="O38" i="11" s="1"/>
  <c r="N37" i="11"/>
  <c r="O37" i="11" s="1"/>
  <c r="N36" i="11"/>
  <c r="O36" i="11" s="1"/>
  <c r="N35" i="11"/>
  <c r="O35" i="11" s="1"/>
  <c r="N34" i="11"/>
  <c r="O34" i="11" s="1"/>
  <c r="N33" i="11"/>
  <c r="O33" i="11" s="1"/>
  <c r="N32" i="11"/>
  <c r="O32" i="11" s="1"/>
  <c r="N31" i="11"/>
  <c r="O31" i="11" s="1"/>
  <c r="N30" i="11"/>
  <c r="O30" i="11" s="1"/>
  <c r="N29" i="11"/>
  <c r="O29" i="11" s="1"/>
  <c r="N28" i="11"/>
  <c r="O28" i="11" s="1"/>
  <c r="N27" i="11"/>
  <c r="O27" i="11" s="1"/>
  <c r="N26" i="11"/>
  <c r="O26" i="11" s="1"/>
  <c r="N25" i="11"/>
  <c r="O25" i="11" s="1"/>
  <c r="N24" i="11"/>
  <c r="O24" i="11" s="1"/>
  <c r="N23" i="11"/>
  <c r="O23" i="11" s="1"/>
  <c r="N22" i="11"/>
  <c r="O22" i="11" s="1"/>
  <c r="N21" i="11"/>
  <c r="O21" i="11" s="1"/>
  <c r="N20" i="11"/>
  <c r="O20" i="11" s="1"/>
  <c r="N19" i="11"/>
  <c r="O19" i="11" s="1"/>
  <c r="N18" i="11"/>
  <c r="O18" i="11" s="1"/>
  <c r="N17" i="11"/>
  <c r="O17" i="11" s="1"/>
  <c r="N16" i="11"/>
  <c r="O16" i="11" s="1"/>
  <c r="N15" i="11"/>
  <c r="O15" i="11" s="1"/>
  <c r="N14" i="11"/>
  <c r="O14" i="11" s="1"/>
  <c r="N13" i="11"/>
  <c r="O13" i="11" s="1"/>
  <c r="N12" i="11"/>
  <c r="O12" i="11" s="1"/>
  <c r="N11" i="11"/>
  <c r="O11" i="11" s="1"/>
  <c r="N10" i="11"/>
  <c r="O10" i="11" s="1"/>
  <c r="N9" i="11"/>
  <c r="O9" i="11" s="1"/>
  <c r="N8" i="11"/>
  <c r="O8" i="11" s="1"/>
  <c r="N7" i="11"/>
  <c r="O7" i="11" s="1"/>
  <c r="N6" i="11"/>
  <c r="O6" i="11" s="1"/>
  <c r="N6" i="7"/>
  <c r="O6" i="7" s="1"/>
  <c r="N7" i="7"/>
  <c r="O7" i="7" s="1"/>
  <c r="N8" i="7"/>
  <c r="O8" i="7" s="1"/>
  <c r="N9" i="7"/>
  <c r="O9" i="7" s="1"/>
  <c r="N10" i="7"/>
  <c r="O10" i="7" s="1"/>
  <c r="N11" i="7"/>
  <c r="O11" i="7" s="1"/>
  <c r="N12" i="7"/>
  <c r="O12" i="7" s="1"/>
  <c r="N13" i="7"/>
  <c r="O13" i="7" s="1"/>
  <c r="N14" i="7"/>
  <c r="O14" i="7" s="1"/>
  <c r="N15" i="7"/>
  <c r="O15" i="7" s="1"/>
  <c r="N16" i="7"/>
  <c r="O16" i="7" s="1"/>
  <c r="N17" i="7"/>
  <c r="O17" i="7" s="1"/>
  <c r="N18" i="7"/>
  <c r="O18" i="7" s="1"/>
  <c r="N19" i="7"/>
  <c r="O19" i="7" s="1"/>
  <c r="N20" i="7"/>
  <c r="O20" i="7" s="1"/>
  <c r="N21" i="7"/>
  <c r="O21" i="7" s="1"/>
  <c r="N22" i="7"/>
  <c r="O22" i="7" s="1"/>
  <c r="N23" i="7"/>
  <c r="O23" i="7" s="1"/>
  <c r="N24" i="7"/>
  <c r="O24" i="7" s="1"/>
  <c r="N25" i="7"/>
  <c r="O25" i="7" s="1"/>
  <c r="N26" i="7"/>
  <c r="O26" i="7" s="1"/>
  <c r="N27" i="7"/>
  <c r="O27" i="7" s="1"/>
  <c r="N28" i="7"/>
  <c r="O28" i="7" s="1"/>
  <c r="N29" i="7"/>
  <c r="O29" i="7" s="1"/>
  <c r="N30" i="7"/>
  <c r="O30" i="7" s="1"/>
  <c r="N31" i="7"/>
  <c r="O31" i="7" s="1"/>
  <c r="N32" i="7"/>
  <c r="O32" i="7" s="1"/>
  <c r="N33" i="7"/>
  <c r="O33" i="7" s="1"/>
  <c r="N34" i="7"/>
  <c r="O34" i="7" s="1"/>
  <c r="N35" i="7"/>
  <c r="O35" i="7" s="1"/>
  <c r="N36" i="7"/>
  <c r="O36" i="7" s="1"/>
  <c r="N37" i="7"/>
  <c r="O37" i="7" s="1"/>
  <c r="N38" i="7"/>
  <c r="O38" i="7" s="1"/>
  <c r="N39" i="7"/>
  <c r="O39" i="7" s="1"/>
  <c r="N40" i="7"/>
  <c r="O40" i="7" s="1"/>
  <c r="N41" i="7"/>
  <c r="O41" i="7" s="1"/>
  <c r="N42" i="7"/>
  <c r="O42" i="7" s="1"/>
  <c r="N43" i="7"/>
  <c r="O43" i="7" s="1"/>
  <c r="N44" i="7"/>
  <c r="O44" i="7" s="1"/>
  <c r="N45" i="7"/>
  <c r="O45" i="7" s="1"/>
  <c r="N46" i="7"/>
  <c r="O46" i="7" s="1"/>
  <c r="N47" i="7"/>
  <c r="O47" i="7" s="1"/>
  <c r="N48" i="7"/>
  <c r="O48" i="7" s="1"/>
  <c r="N49" i="7"/>
  <c r="O49" i="7" s="1"/>
  <c r="N50" i="7"/>
  <c r="O50" i="7" s="1"/>
  <c r="N51" i="7"/>
  <c r="O51" i="7" s="1"/>
  <c r="N52" i="7"/>
  <c r="O52" i="7" s="1"/>
  <c r="N53" i="7"/>
  <c r="O53" i="7" s="1"/>
  <c r="N54" i="7"/>
  <c r="O54" i="7" s="1"/>
  <c r="N55" i="7"/>
  <c r="O55" i="7" s="1"/>
  <c r="N56" i="7"/>
  <c r="O56" i="7" s="1"/>
  <c r="N57" i="7"/>
  <c r="O57" i="7" s="1"/>
  <c r="N58" i="7"/>
  <c r="O58" i="7" s="1"/>
  <c r="N59" i="7"/>
  <c r="O59" i="7" s="1"/>
  <c r="N60" i="7"/>
  <c r="O60" i="7" s="1"/>
  <c r="N61" i="7"/>
  <c r="O61" i="7" s="1"/>
  <c r="N62" i="7"/>
  <c r="O62" i="7" s="1"/>
  <c r="N63" i="7"/>
  <c r="O63" i="7" s="1"/>
  <c r="N64" i="7"/>
  <c r="O64" i="7" s="1"/>
  <c r="N65" i="7"/>
  <c r="O65" i="7" s="1"/>
  <c r="N66" i="7"/>
  <c r="O66" i="7" s="1"/>
  <c r="N67" i="7"/>
  <c r="O67" i="7" s="1"/>
  <c r="N68" i="7"/>
  <c r="O68" i="7" s="1"/>
  <c r="N69" i="7"/>
  <c r="O69" i="7" s="1"/>
  <c r="N70" i="7"/>
  <c r="O70" i="7" s="1"/>
  <c r="N71" i="7"/>
  <c r="O71" i="7" s="1"/>
  <c r="N72" i="7"/>
  <c r="O72" i="7" s="1"/>
  <c r="N73" i="7"/>
  <c r="O73" i="7" s="1"/>
  <c r="N74" i="7"/>
  <c r="O74" i="7" s="1"/>
  <c r="N75" i="7"/>
  <c r="O75" i="7" s="1"/>
  <c r="N76" i="7"/>
  <c r="O76" i="7" s="1"/>
  <c r="N77" i="7"/>
  <c r="O77" i="7" s="1"/>
  <c r="N78" i="7"/>
  <c r="O78" i="7" s="1"/>
  <c r="N79" i="7"/>
  <c r="O79" i="7" s="1"/>
  <c r="N80" i="7"/>
  <c r="O80" i="7" s="1"/>
  <c r="N81" i="7"/>
  <c r="O81" i="7" s="1"/>
  <c r="N82" i="7"/>
  <c r="O82" i="7" s="1"/>
  <c r="N83" i="7"/>
  <c r="O83" i="7" s="1"/>
  <c r="N84" i="7"/>
  <c r="O84" i="7" s="1"/>
  <c r="N85" i="7"/>
  <c r="O85" i="7" s="1"/>
  <c r="N86" i="7"/>
  <c r="O86" i="7" s="1"/>
  <c r="N87" i="7"/>
  <c r="O87" i="7" s="1"/>
  <c r="N88" i="7"/>
  <c r="O88" i="7" s="1"/>
  <c r="N89" i="7"/>
  <c r="O89" i="7" s="1"/>
  <c r="N90" i="7"/>
  <c r="O90" i="7" s="1"/>
  <c r="N91" i="7"/>
  <c r="O91" i="7" s="1"/>
  <c r="N92" i="7"/>
  <c r="O92" i="7" s="1"/>
  <c r="N93" i="7"/>
  <c r="O93" i="7" s="1"/>
  <c r="N94" i="7"/>
  <c r="O94" i="7" s="1"/>
  <c r="N95" i="7"/>
  <c r="O95" i="7" s="1"/>
  <c r="N96" i="7"/>
  <c r="O96" i="7" s="1"/>
  <c r="N97" i="7"/>
  <c r="O97" i="7" s="1"/>
  <c r="N98" i="7"/>
  <c r="O98" i="7" s="1"/>
  <c r="N99" i="7"/>
  <c r="O99" i="7" s="1"/>
  <c r="N100" i="7"/>
  <c r="O100" i="7" s="1"/>
  <c r="N101" i="7"/>
  <c r="O101" i="7" s="1"/>
  <c r="N102" i="7"/>
  <c r="O102" i="7" s="1"/>
  <c r="N103" i="7"/>
  <c r="O103" i="7" s="1"/>
  <c r="N104" i="7"/>
  <c r="O104" i="7" s="1"/>
  <c r="N5" i="7"/>
  <c r="O5" i="7" s="1"/>
  <c r="B105" i="7"/>
  <c r="I122" i="42" s="1"/>
  <c r="C105" i="7"/>
  <c r="I123" i="42" s="1"/>
  <c r="D105" i="7"/>
  <c r="I124" i="42" s="1"/>
  <c r="E105" i="7"/>
  <c r="I125" i="42" s="1"/>
  <c r="F105" i="7"/>
  <c r="I126" i="42" s="1"/>
  <c r="G105" i="7"/>
  <c r="I127" i="42" s="1"/>
  <c r="H105" i="7"/>
  <c r="I128" i="42" s="1"/>
  <c r="I105" i="7"/>
  <c r="I129" i="42" s="1"/>
  <c r="J105" i="7"/>
  <c r="I130" i="42" s="1"/>
  <c r="K105" i="7"/>
  <c r="I131" i="42" s="1"/>
  <c r="K105" i="9"/>
  <c r="I121" i="42" s="1"/>
  <c r="J105" i="9"/>
  <c r="I120" i="42" s="1"/>
  <c r="I105" i="9"/>
  <c r="I119" i="42" s="1"/>
  <c r="H105" i="9"/>
  <c r="I118" i="42" s="1"/>
  <c r="G105" i="9"/>
  <c r="I117" i="42" s="1"/>
  <c r="F105" i="9"/>
  <c r="I116" i="42" s="1"/>
  <c r="E105" i="9"/>
  <c r="I115" i="42" s="1"/>
  <c r="D105" i="9"/>
  <c r="I114" i="42" s="1"/>
  <c r="C105" i="9"/>
  <c r="I113" i="42" s="1"/>
  <c r="B105" i="9"/>
  <c r="I112" i="42" s="1"/>
  <c r="N104" i="9"/>
  <c r="O104" i="9" s="1"/>
  <c r="N103" i="9"/>
  <c r="O103" i="9" s="1"/>
  <c r="N102" i="9"/>
  <c r="O102" i="9" s="1"/>
  <c r="N101" i="9"/>
  <c r="O101" i="9" s="1"/>
  <c r="N100" i="9"/>
  <c r="O100" i="9" s="1"/>
  <c r="N99" i="9"/>
  <c r="O99" i="9" s="1"/>
  <c r="N98" i="9"/>
  <c r="O98" i="9" s="1"/>
  <c r="N97" i="9"/>
  <c r="O97" i="9" s="1"/>
  <c r="N96" i="9"/>
  <c r="O96" i="9" s="1"/>
  <c r="N95" i="9"/>
  <c r="O95" i="9" s="1"/>
  <c r="N94" i="9"/>
  <c r="O94" i="9" s="1"/>
  <c r="N93" i="9"/>
  <c r="O93" i="9" s="1"/>
  <c r="N92" i="9"/>
  <c r="O92" i="9" s="1"/>
  <c r="N91" i="9"/>
  <c r="O91" i="9" s="1"/>
  <c r="N90" i="9"/>
  <c r="O90" i="9" s="1"/>
  <c r="N89" i="9"/>
  <c r="O89" i="9" s="1"/>
  <c r="N88" i="9"/>
  <c r="O88" i="9" s="1"/>
  <c r="N87" i="9"/>
  <c r="O87" i="9" s="1"/>
  <c r="N86" i="9"/>
  <c r="O86" i="9" s="1"/>
  <c r="N85" i="9"/>
  <c r="O85" i="9" s="1"/>
  <c r="N84" i="9"/>
  <c r="O84" i="9" s="1"/>
  <c r="N83" i="9"/>
  <c r="O83" i="9" s="1"/>
  <c r="N82" i="9"/>
  <c r="O82" i="9" s="1"/>
  <c r="N81" i="9"/>
  <c r="O81" i="9" s="1"/>
  <c r="N80" i="9"/>
  <c r="O80" i="9" s="1"/>
  <c r="N79" i="9"/>
  <c r="O79" i="9" s="1"/>
  <c r="N78" i="9"/>
  <c r="O78" i="9" s="1"/>
  <c r="N77" i="9"/>
  <c r="O77" i="9" s="1"/>
  <c r="N76" i="9"/>
  <c r="O76" i="9" s="1"/>
  <c r="N75" i="9"/>
  <c r="O75" i="9" s="1"/>
  <c r="N74" i="9"/>
  <c r="O74" i="9" s="1"/>
  <c r="N73" i="9"/>
  <c r="O73" i="9" s="1"/>
  <c r="N72" i="9"/>
  <c r="O72" i="9" s="1"/>
  <c r="N71" i="9"/>
  <c r="O71" i="9" s="1"/>
  <c r="N70" i="9"/>
  <c r="O70" i="9" s="1"/>
  <c r="N69" i="9"/>
  <c r="O69" i="9" s="1"/>
  <c r="N68" i="9"/>
  <c r="O68" i="9" s="1"/>
  <c r="N67" i="9"/>
  <c r="O67" i="9" s="1"/>
  <c r="N66" i="9"/>
  <c r="O66" i="9" s="1"/>
  <c r="N65" i="9"/>
  <c r="O65" i="9" s="1"/>
  <c r="N64" i="9"/>
  <c r="O64" i="9" s="1"/>
  <c r="N63" i="9"/>
  <c r="O63" i="9" s="1"/>
  <c r="N62" i="9"/>
  <c r="O62" i="9" s="1"/>
  <c r="N61" i="9"/>
  <c r="O61" i="9" s="1"/>
  <c r="N60" i="9"/>
  <c r="O60" i="9" s="1"/>
  <c r="N59" i="9"/>
  <c r="O59" i="9" s="1"/>
  <c r="N58" i="9"/>
  <c r="O58" i="9" s="1"/>
  <c r="N57" i="9"/>
  <c r="O57" i="9" s="1"/>
  <c r="N56" i="9"/>
  <c r="O56" i="9" s="1"/>
  <c r="N55" i="9"/>
  <c r="O55" i="9" s="1"/>
  <c r="N54" i="9"/>
  <c r="O54" i="9" s="1"/>
  <c r="N53" i="9"/>
  <c r="O53" i="9" s="1"/>
  <c r="N52" i="9"/>
  <c r="O52" i="9" s="1"/>
  <c r="N51" i="9"/>
  <c r="O51" i="9" s="1"/>
  <c r="N50" i="9"/>
  <c r="O50" i="9" s="1"/>
  <c r="N49" i="9"/>
  <c r="O49" i="9" s="1"/>
  <c r="N48" i="9"/>
  <c r="O48" i="9" s="1"/>
  <c r="N47" i="9"/>
  <c r="O47" i="9" s="1"/>
  <c r="N46" i="9"/>
  <c r="O46" i="9" s="1"/>
  <c r="N45" i="9"/>
  <c r="O45" i="9" s="1"/>
  <c r="N44" i="9"/>
  <c r="O44" i="9" s="1"/>
  <c r="N43" i="9"/>
  <c r="O43" i="9" s="1"/>
  <c r="N42" i="9"/>
  <c r="O42" i="9" s="1"/>
  <c r="N41" i="9"/>
  <c r="O41" i="9" s="1"/>
  <c r="N40" i="9"/>
  <c r="O40" i="9" s="1"/>
  <c r="N39" i="9"/>
  <c r="O39" i="9" s="1"/>
  <c r="N38" i="9"/>
  <c r="O38" i="9" s="1"/>
  <c r="N37" i="9"/>
  <c r="O37" i="9" s="1"/>
  <c r="N36" i="9"/>
  <c r="O36" i="9" s="1"/>
  <c r="N35" i="9"/>
  <c r="O35" i="9" s="1"/>
  <c r="N34" i="9"/>
  <c r="O34" i="9" s="1"/>
  <c r="N33" i="9"/>
  <c r="O33" i="9" s="1"/>
  <c r="N32" i="9"/>
  <c r="O32" i="9" s="1"/>
  <c r="N31" i="9"/>
  <c r="O31" i="9" s="1"/>
  <c r="N30" i="9"/>
  <c r="O30" i="9" s="1"/>
  <c r="N29" i="9"/>
  <c r="O29" i="9" s="1"/>
  <c r="N28" i="9"/>
  <c r="O28" i="9" s="1"/>
  <c r="N27" i="9"/>
  <c r="O27" i="9" s="1"/>
  <c r="N26" i="9"/>
  <c r="O26" i="9" s="1"/>
  <c r="N25" i="9"/>
  <c r="O25" i="9" s="1"/>
  <c r="N24" i="9"/>
  <c r="O24" i="9" s="1"/>
  <c r="N23" i="9"/>
  <c r="O23" i="9" s="1"/>
  <c r="N22" i="9"/>
  <c r="O22" i="9" s="1"/>
  <c r="N21" i="9"/>
  <c r="O21" i="9" s="1"/>
  <c r="N20" i="9"/>
  <c r="O20" i="9" s="1"/>
  <c r="N19" i="9"/>
  <c r="O19" i="9" s="1"/>
  <c r="N18" i="9"/>
  <c r="O18" i="9" s="1"/>
  <c r="N17" i="9"/>
  <c r="O17" i="9" s="1"/>
  <c r="N16" i="9"/>
  <c r="O16" i="9" s="1"/>
  <c r="N15" i="9"/>
  <c r="O15" i="9" s="1"/>
  <c r="N14" i="9"/>
  <c r="O14" i="9" s="1"/>
  <c r="N13" i="9"/>
  <c r="O13" i="9" s="1"/>
  <c r="N12" i="9"/>
  <c r="O12" i="9" s="1"/>
  <c r="N11" i="9"/>
  <c r="O11" i="9" s="1"/>
  <c r="N10" i="9"/>
  <c r="O10" i="9" s="1"/>
  <c r="N9" i="9"/>
  <c r="O9" i="9" s="1"/>
  <c r="N8" i="9"/>
  <c r="O8" i="9" s="1"/>
  <c r="N7" i="9"/>
  <c r="O7" i="9" s="1"/>
  <c r="N6" i="9"/>
  <c r="O6" i="9" s="1"/>
  <c r="N6" i="8"/>
  <c r="O6" i="8" s="1"/>
  <c r="N7" i="8"/>
  <c r="O7" i="8" s="1"/>
  <c r="N8" i="8"/>
  <c r="O8" i="8" s="1"/>
  <c r="N9" i="8"/>
  <c r="O9" i="8" s="1"/>
  <c r="N10" i="8"/>
  <c r="O10" i="8" s="1"/>
  <c r="N11" i="8"/>
  <c r="O11" i="8" s="1"/>
  <c r="N12" i="8"/>
  <c r="O12" i="8" s="1"/>
  <c r="N13" i="8"/>
  <c r="O13" i="8" s="1"/>
  <c r="N14" i="8"/>
  <c r="O14" i="8" s="1"/>
  <c r="N15" i="8"/>
  <c r="O15" i="8" s="1"/>
  <c r="N16" i="8"/>
  <c r="O16" i="8" s="1"/>
  <c r="N17" i="8"/>
  <c r="O17" i="8" s="1"/>
  <c r="N18" i="8"/>
  <c r="O18" i="8" s="1"/>
  <c r="N19" i="8"/>
  <c r="O19" i="8" s="1"/>
  <c r="N20" i="8"/>
  <c r="O20" i="8" s="1"/>
  <c r="N21" i="8"/>
  <c r="O21" i="8" s="1"/>
  <c r="N22" i="8"/>
  <c r="O22" i="8" s="1"/>
  <c r="N23" i="8"/>
  <c r="O23" i="8" s="1"/>
  <c r="N24" i="8"/>
  <c r="O24" i="8" s="1"/>
  <c r="N25" i="8"/>
  <c r="O25" i="8" s="1"/>
  <c r="N26" i="8"/>
  <c r="O26" i="8" s="1"/>
  <c r="N27" i="8"/>
  <c r="O27" i="8" s="1"/>
  <c r="N28" i="8"/>
  <c r="O28" i="8" s="1"/>
  <c r="N29" i="8"/>
  <c r="O29" i="8" s="1"/>
  <c r="N30" i="8"/>
  <c r="O30" i="8" s="1"/>
  <c r="N31" i="8"/>
  <c r="O31" i="8" s="1"/>
  <c r="N32" i="8"/>
  <c r="O32" i="8" s="1"/>
  <c r="N33" i="8"/>
  <c r="O33" i="8" s="1"/>
  <c r="N34" i="8"/>
  <c r="O34" i="8" s="1"/>
  <c r="N35" i="8"/>
  <c r="O35" i="8" s="1"/>
  <c r="N36" i="8"/>
  <c r="O36" i="8" s="1"/>
  <c r="N37" i="8"/>
  <c r="O37" i="8" s="1"/>
  <c r="N38" i="8"/>
  <c r="O38" i="8" s="1"/>
  <c r="N39" i="8"/>
  <c r="O39" i="8" s="1"/>
  <c r="N40" i="8"/>
  <c r="O40" i="8" s="1"/>
  <c r="N41" i="8"/>
  <c r="O41" i="8" s="1"/>
  <c r="N42" i="8"/>
  <c r="O42" i="8" s="1"/>
  <c r="N43" i="8"/>
  <c r="O43" i="8" s="1"/>
  <c r="N44" i="8"/>
  <c r="O44" i="8" s="1"/>
  <c r="N45" i="8"/>
  <c r="O45" i="8" s="1"/>
  <c r="N46" i="8"/>
  <c r="O46" i="8" s="1"/>
  <c r="N47" i="8"/>
  <c r="O47" i="8" s="1"/>
  <c r="N48" i="8"/>
  <c r="O48" i="8" s="1"/>
  <c r="N49" i="8"/>
  <c r="O49" i="8" s="1"/>
  <c r="N50" i="8"/>
  <c r="O50" i="8" s="1"/>
  <c r="N51" i="8"/>
  <c r="O51" i="8" s="1"/>
  <c r="N52" i="8"/>
  <c r="O52" i="8" s="1"/>
  <c r="N53" i="8"/>
  <c r="O53" i="8" s="1"/>
  <c r="N54" i="8"/>
  <c r="O54" i="8" s="1"/>
  <c r="N55" i="8"/>
  <c r="O55" i="8" s="1"/>
  <c r="N56" i="8"/>
  <c r="O56" i="8" s="1"/>
  <c r="N57" i="8"/>
  <c r="O57" i="8" s="1"/>
  <c r="N58" i="8"/>
  <c r="O58" i="8" s="1"/>
  <c r="N59" i="8"/>
  <c r="O59" i="8" s="1"/>
  <c r="N60" i="8"/>
  <c r="O60" i="8" s="1"/>
  <c r="N61" i="8"/>
  <c r="O61" i="8" s="1"/>
  <c r="N62" i="8"/>
  <c r="O62" i="8" s="1"/>
  <c r="N63" i="8"/>
  <c r="O63" i="8" s="1"/>
  <c r="N64" i="8"/>
  <c r="O64" i="8" s="1"/>
  <c r="N65" i="8"/>
  <c r="O65" i="8" s="1"/>
  <c r="N66" i="8"/>
  <c r="O66" i="8" s="1"/>
  <c r="N67" i="8"/>
  <c r="O67" i="8" s="1"/>
  <c r="N68" i="8"/>
  <c r="O68" i="8" s="1"/>
  <c r="N69" i="8"/>
  <c r="O69" i="8" s="1"/>
  <c r="N70" i="8"/>
  <c r="O70" i="8" s="1"/>
  <c r="N71" i="8"/>
  <c r="O71" i="8" s="1"/>
  <c r="N72" i="8"/>
  <c r="O72" i="8" s="1"/>
  <c r="N73" i="8"/>
  <c r="O73" i="8" s="1"/>
  <c r="N74" i="8"/>
  <c r="O74" i="8" s="1"/>
  <c r="N75" i="8"/>
  <c r="O75" i="8" s="1"/>
  <c r="N76" i="8"/>
  <c r="O76" i="8" s="1"/>
  <c r="N77" i="8"/>
  <c r="O77" i="8" s="1"/>
  <c r="N78" i="8"/>
  <c r="O78" i="8" s="1"/>
  <c r="N79" i="8"/>
  <c r="O79" i="8" s="1"/>
  <c r="N80" i="8"/>
  <c r="O80" i="8" s="1"/>
  <c r="N81" i="8"/>
  <c r="O81" i="8" s="1"/>
  <c r="N82" i="8"/>
  <c r="O82" i="8" s="1"/>
  <c r="N83" i="8"/>
  <c r="O83" i="8" s="1"/>
  <c r="N84" i="8"/>
  <c r="O84" i="8" s="1"/>
  <c r="N85" i="8"/>
  <c r="O85" i="8" s="1"/>
  <c r="N86" i="8"/>
  <c r="O86" i="8" s="1"/>
  <c r="N87" i="8"/>
  <c r="O87" i="8" s="1"/>
  <c r="N88" i="8"/>
  <c r="O88" i="8" s="1"/>
  <c r="N89" i="8"/>
  <c r="O89" i="8" s="1"/>
  <c r="N90" i="8"/>
  <c r="O90" i="8" s="1"/>
  <c r="N91" i="8"/>
  <c r="O91" i="8" s="1"/>
  <c r="N92" i="8"/>
  <c r="O92" i="8" s="1"/>
  <c r="N93" i="8"/>
  <c r="O93" i="8" s="1"/>
  <c r="N94" i="8"/>
  <c r="O94" i="8" s="1"/>
  <c r="N95" i="8"/>
  <c r="O95" i="8" s="1"/>
  <c r="N96" i="8"/>
  <c r="O96" i="8" s="1"/>
  <c r="N97" i="8"/>
  <c r="O97" i="8" s="1"/>
  <c r="N98" i="8"/>
  <c r="O98" i="8" s="1"/>
  <c r="N99" i="8"/>
  <c r="O99" i="8" s="1"/>
  <c r="N100" i="8"/>
  <c r="O100" i="8" s="1"/>
  <c r="N101" i="8"/>
  <c r="O101" i="8" s="1"/>
  <c r="N102" i="8"/>
  <c r="O102" i="8" s="1"/>
  <c r="N103" i="8"/>
  <c r="O103" i="8" s="1"/>
  <c r="N104" i="8"/>
  <c r="O104" i="8" s="1"/>
  <c r="N5" i="8"/>
  <c r="O5" i="8" s="1"/>
  <c r="K105" i="8"/>
  <c r="I51" i="42" s="1"/>
  <c r="J105" i="8"/>
  <c r="I50" i="42" s="1"/>
  <c r="I105" i="8"/>
  <c r="I49" i="42" s="1"/>
  <c r="H105" i="8"/>
  <c r="I48" i="42" s="1"/>
  <c r="G105" i="8"/>
  <c r="I47" i="42" s="1"/>
  <c r="F105" i="8"/>
  <c r="I46" i="42" s="1"/>
  <c r="E105" i="8"/>
  <c r="I45" i="42" s="1"/>
  <c r="D105" i="8"/>
  <c r="I44" i="42" s="1"/>
  <c r="C105" i="8"/>
  <c r="I43" i="42" s="1"/>
  <c r="B105" i="8"/>
  <c r="I42" i="42"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5" i="1"/>
  <c r="M5" i="1" s="1"/>
  <c r="C105" i="1"/>
  <c r="I93" i="42" s="1"/>
  <c r="D105" i="1"/>
  <c r="I94" i="42" s="1"/>
  <c r="E105" i="1"/>
  <c r="I95" i="42" s="1"/>
  <c r="F105" i="1"/>
  <c r="I96" i="42" s="1"/>
  <c r="G105" i="1"/>
  <c r="I97" i="42" s="1"/>
  <c r="B105" i="1"/>
  <c r="I92" i="42" s="1"/>
  <c r="N93" i="1"/>
  <c r="O93" i="1" s="1"/>
  <c r="N77" i="1"/>
  <c r="O77" i="1" s="1"/>
  <c r="N69" i="1"/>
  <c r="O69" i="1" s="1"/>
  <c r="N29" i="1"/>
  <c r="O29" i="1" s="1"/>
  <c r="N13" i="1"/>
  <c r="O13" i="1" s="1"/>
  <c r="N70" i="1"/>
  <c r="O70" i="1" s="1"/>
  <c r="N58" i="1"/>
  <c r="O58" i="1" s="1"/>
  <c r="N32" i="1"/>
  <c r="O32" i="1" s="1"/>
  <c r="N20" i="1"/>
  <c r="O20" i="1" s="1"/>
  <c r="N45" i="1"/>
  <c r="O45" i="1" s="1"/>
  <c r="N84" i="1"/>
  <c r="O84" i="1" s="1"/>
  <c r="N8" i="1"/>
  <c r="O8" i="1" s="1"/>
  <c r="N96" i="1"/>
  <c r="O96" i="1" s="1"/>
  <c r="N101" i="1"/>
  <c r="O101" i="1" s="1"/>
  <c r="N53" i="1"/>
  <c r="O53" i="1" s="1"/>
  <c r="N98" i="1"/>
  <c r="O98" i="1" s="1"/>
  <c r="N94" i="1"/>
  <c r="O94" i="1" s="1"/>
  <c r="N90" i="1"/>
  <c r="O90" i="1" s="1"/>
  <c r="N86" i="1"/>
  <c r="O86" i="1" s="1"/>
  <c r="N72" i="1"/>
  <c r="O72" i="1" s="1"/>
  <c r="N60" i="1"/>
  <c r="O60" i="1" s="1"/>
  <c r="N56" i="1"/>
  <c r="O56" i="1" s="1"/>
  <c r="N52" i="1"/>
  <c r="O52" i="1" s="1"/>
  <c r="N48" i="1"/>
  <c r="O48" i="1" s="1"/>
  <c r="N46" i="1"/>
  <c r="O46" i="1" s="1"/>
  <c r="N34" i="1"/>
  <c r="O34" i="1" s="1"/>
  <c r="N30" i="1"/>
  <c r="O30" i="1" s="1"/>
  <c r="N26" i="1"/>
  <c r="O26" i="1" s="1"/>
  <c r="N22" i="1"/>
  <c r="O22" i="1" s="1"/>
  <c r="N18" i="1"/>
  <c r="O18" i="1" s="1"/>
  <c r="N10" i="1"/>
  <c r="O10" i="1" s="1"/>
  <c r="N82" i="1"/>
  <c r="O82" i="1" s="1"/>
  <c r="N44" i="1"/>
  <c r="O44" i="1" s="1"/>
  <c r="N80" i="1"/>
  <c r="O80" i="1" s="1"/>
  <c r="N68" i="1"/>
  <c r="O68" i="1" s="1"/>
  <c r="N54" i="1"/>
  <c r="O54" i="1" s="1"/>
  <c r="N42" i="1"/>
  <c r="O42" i="1" s="1"/>
  <c r="N16" i="1"/>
  <c r="O16" i="1" s="1"/>
  <c r="N104" i="1"/>
  <c r="O104" i="1" s="1"/>
  <c r="N92" i="1"/>
  <c r="O92" i="1" s="1"/>
  <c r="N78" i="1"/>
  <c r="O78" i="1" s="1"/>
  <c r="N66" i="1"/>
  <c r="O66" i="1" s="1"/>
  <c r="N40" i="1"/>
  <c r="O40" i="1" s="1"/>
  <c r="N28" i="1"/>
  <c r="O28" i="1" s="1"/>
  <c r="N14" i="1"/>
  <c r="O14" i="1" s="1"/>
  <c r="N38" i="1"/>
  <c r="O38" i="1" s="1"/>
  <c r="N87" i="1"/>
  <c r="O87" i="1" s="1"/>
  <c r="N81" i="1"/>
  <c r="O81" i="1" s="1"/>
  <c r="N73" i="1"/>
  <c r="O73" i="1" s="1"/>
  <c r="N55" i="1"/>
  <c r="O55" i="1" s="1"/>
  <c r="N41" i="1"/>
  <c r="O41" i="1" s="1"/>
  <c r="N33" i="1"/>
  <c r="O33" i="1" s="1"/>
  <c r="N25" i="1"/>
  <c r="O25" i="1" s="1"/>
  <c r="N17" i="1"/>
  <c r="O17" i="1" s="1"/>
  <c r="N9" i="1"/>
  <c r="O9" i="1" s="1"/>
  <c r="N88" i="1"/>
  <c r="O88" i="1" s="1"/>
  <c r="N76" i="1"/>
  <c r="O76" i="1" s="1"/>
  <c r="N62" i="1"/>
  <c r="O62" i="1" s="1"/>
  <c r="N50" i="1"/>
  <c r="O50" i="1" s="1"/>
  <c r="N37" i="1"/>
  <c r="O37" i="1" s="1"/>
  <c r="N24" i="1"/>
  <c r="O24" i="1" s="1"/>
  <c r="N12" i="1"/>
  <c r="O12" i="1" s="1"/>
  <c r="N102" i="1"/>
  <c r="O102" i="1" s="1"/>
  <c r="N64" i="1"/>
  <c r="O64" i="1" s="1"/>
  <c r="N103" i="1"/>
  <c r="O103" i="1" s="1"/>
  <c r="N97" i="1"/>
  <c r="O97" i="1" s="1"/>
  <c r="N79" i="1"/>
  <c r="O79" i="1" s="1"/>
  <c r="N63" i="1"/>
  <c r="O63" i="1" s="1"/>
  <c r="N57" i="1"/>
  <c r="O57" i="1" s="1"/>
  <c r="N47" i="1"/>
  <c r="O47" i="1" s="1"/>
  <c r="N39" i="1"/>
  <c r="O39" i="1" s="1"/>
  <c r="N31" i="1"/>
  <c r="O31" i="1" s="1"/>
  <c r="N23" i="1"/>
  <c r="O23" i="1" s="1"/>
  <c r="N15" i="1"/>
  <c r="O15" i="1" s="1"/>
  <c r="N7" i="1"/>
  <c r="O7" i="1" s="1"/>
  <c r="N100" i="1"/>
  <c r="O100" i="1" s="1"/>
  <c r="N74" i="1"/>
  <c r="O74" i="1" s="1"/>
  <c r="N61" i="1"/>
  <c r="O61" i="1" s="1"/>
  <c r="N36" i="1"/>
  <c r="O36" i="1" s="1"/>
  <c r="N95" i="1"/>
  <c r="O95" i="1" s="1"/>
  <c r="N89" i="1"/>
  <c r="O89" i="1" s="1"/>
  <c r="N71" i="1"/>
  <c r="O71" i="1" s="1"/>
  <c r="N65" i="1"/>
  <c r="O65" i="1" s="1"/>
  <c r="N49" i="1"/>
  <c r="O49" i="1" s="1"/>
  <c r="N85" i="1"/>
  <c r="O85" i="1" s="1"/>
  <c r="N21" i="1"/>
  <c r="O21" i="1" s="1"/>
  <c r="N99" i="1"/>
  <c r="O99" i="1" s="1"/>
  <c r="N91" i="1"/>
  <c r="O91" i="1" s="1"/>
  <c r="N83" i="1"/>
  <c r="O83" i="1" s="1"/>
  <c r="N75" i="1"/>
  <c r="O75" i="1" s="1"/>
  <c r="N67" i="1"/>
  <c r="O67" i="1" s="1"/>
  <c r="N59" i="1"/>
  <c r="O59" i="1" s="1"/>
  <c r="N51" i="1"/>
  <c r="O51" i="1" s="1"/>
  <c r="N35" i="1"/>
  <c r="O35" i="1" s="1"/>
  <c r="N27" i="1"/>
  <c r="O27" i="1" s="1"/>
  <c r="N19" i="1"/>
  <c r="O19" i="1" s="1"/>
  <c r="N11" i="1"/>
  <c r="O11" i="1" s="1"/>
  <c r="H105" i="1"/>
  <c r="I98" i="42" s="1"/>
  <c r="I105" i="1"/>
  <c r="I99" i="42" s="1"/>
  <c r="J105" i="1"/>
  <c r="I100" i="42" s="1"/>
  <c r="K105" i="1"/>
  <c r="I101" i="42" s="1"/>
  <c r="N5" i="1"/>
  <c r="O5" i="1" s="1"/>
  <c r="Q102" i="48" l="1"/>
  <c r="W102" i="48" s="1"/>
  <c r="Q78" i="52"/>
  <c r="W78" i="52" s="1"/>
  <c r="Q82" i="56"/>
  <c r="W82" i="56" s="1"/>
  <c r="P108" i="56"/>
  <c r="V108" i="56" s="1"/>
  <c r="Q83" i="49"/>
  <c r="W83" i="49" s="1"/>
  <c r="R106" i="52"/>
  <c r="P51" i="57"/>
  <c r="V51" i="57" s="1"/>
  <c r="Q68" i="57"/>
  <c r="S68" i="57" s="1"/>
  <c r="P64" i="48"/>
  <c r="Q80" i="51"/>
  <c r="W80" i="51" s="1"/>
  <c r="S55" i="53"/>
  <c r="S82" i="54"/>
  <c r="P39" i="58"/>
  <c r="V39" i="58" s="1"/>
  <c r="R97" i="49"/>
  <c r="P18" i="51"/>
  <c r="V18" i="51" s="1"/>
  <c r="Q84" i="43"/>
  <c r="W84" i="43" s="1"/>
  <c r="Q48" i="43"/>
  <c r="W48" i="43" s="1"/>
  <c r="P42" i="43"/>
  <c r="V42" i="43" s="1"/>
  <c r="Q108" i="44"/>
  <c r="W108" i="44" s="1"/>
  <c r="Q88" i="47"/>
  <c r="W88" i="47" s="1"/>
  <c r="Y88" i="47" s="1"/>
  <c r="Q65" i="46"/>
  <c r="P88" i="45"/>
  <c r="Q49" i="60"/>
  <c r="W49" i="60" s="1"/>
  <c r="Q109" i="44"/>
  <c r="Q71" i="48"/>
  <c r="P85" i="45"/>
  <c r="P78" i="50"/>
  <c r="P67" i="59"/>
  <c r="R67" i="59" s="1"/>
  <c r="Q90" i="45"/>
  <c r="W90" i="45" s="1"/>
  <c r="Q98" i="43"/>
  <c r="W98" i="43" s="1"/>
  <c r="Q26" i="43"/>
  <c r="S26" i="43" s="1"/>
  <c r="Q75" i="46"/>
  <c r="W75" i="46" s="1"/>
  <c r="P33" i="43"/>
  <c r="V33" i="43" s="1"/>
  <c r="P24" i="43"/>
  <c r="V24" i="43" s="1"/>
  <c r="Y24" i="43" s="1"/>
  <c r="P21" i="43"/>
  <c r="V21" i="43" s="1"/>
  <c r="S96" i="47"/>
  <c r="P39" i="51"/>
  <c r="V39" i="51" s="1"/>
  <c r="P33" i="47"/>
  <c r="V33" i="47" s="1"/>
  <c r="S109" i="46"/>
  <c r="W70" i="45"/>
  <c r="Q100" i="60"/>
  <c r="W100" i="60" s="1"/>
  <c r="P36" i="57"/>
  <c r="V36" i="57" s="1"/>
  <c r="P36" i="45"/>
  <c r="V36" i="45" s="1"/>
  <c r="P18" i="48"/>
  <c r="V18" i="48" s="1"/>
  <c r="P21" i="53"/>
  <c r="V21" i="53" s="1"/>
  <c r="P42" i="45"/>
  <c r="V42" i="45" s="1"/>
  <c r="Q109" i="54"/>
  <c r="W109" i="54" s="1"/>
  <c r="P108" i="54"/>
  <c r="V108" i="54" s="1"/>
  <c r="Q106" i="54"/>
  <c r="W106" i="54" s="1"/>
  <c r="R93" i="53"/>
  <c r="R71" i="53"/>
  <c r="P33" i="58"/>
  <c r="V33" i="58" s="1"/>
  <c r="R107" i="51"/>
  <c r="P101" i="52"/>
  <c r="V101" i="52" s="1"/>
  <c r="Q97" i="52"/>
  <c r="W97" i="52" s="1"/>
  <c r="P25" i="43"/>
  <c r="V25" i="43" s="1"/>
  <c r="Q105" i="46"/>
  <c r="W105" i="46" s="1"/>
  <c r="Q96" i="54"/>
  <c r="W96" i="54" s="1"/>
  <c r="P104" i="46"/>
  <c r="V104" i="46" s="1"/>
  <c r="R90" i="56"/>
  <c r="Q97" i="44"/>
  <c r="W97" i="44" s="1"/>
  <c r="Q52" i="60"/>
  <c r="W52" i="60" s="1"/>
  <c r="P30" i="53"/>
  <c r="V30" i="53" s="1"/>
  <c r="P19" i="58"/>
  <c r="V19" i="58" s="1"/>
  <c r="P87" i="52"/>
  <c r="V87" i="52" s="1"/>
  <c r="Y87" i="52" s="1"/>
  <c r="P79" i="57"/>
  <c r="V79" i="57" s="1"/>
  <c r="P36" i="59"/>
  <c r="V36" i="59" s="1"/>
  <c r="P57" i="52"/>
  <c r="V57" i="52" s="1"/>
  <c r="Q87" i="48"/>
  <c r="W87" i="48" s="1"/>
  <c r="S57" i="58"/>
  <c r="V83" i="54"/>
  <c r="R83" i="54"/>
  <c r="Q25" i="60"/>
  <c r="W25" i="60" s="1"/>
  <c r="Q95" i="57"/>
  <c r="W95" i="57" s="1"/>
  <c r="R63" i="53"/>
  <c r="P62" i="60"/>
  <c r="V62" i="60" s="1"/>
  <c r="Q106" i="55"/>
  <c r="W106" i="55" s="1"/>
  <c r="P33" i="54"/>
  <c r="V33" i="54" s="1"/>
  <c r="S95" i="55"/>
  <c r="R110" i="53"/>
  <c r="S102" i="55"/>
  <c r="S98" i="55"/>
  <c r="P109" i="59"/>
  <c r="R109" i="59" s="1"/>
  <c r="P33" i="53"/>
  <c r="V33" i="53" s="1"/>
  <c r="S79" i="58"/>
  <c r="Q99" i="59"/>
  <c r="W99" i="59" s="1"/>
  <c r="Q57" i="59"/>
  <c r="W57" i="59" s="1"/>
  <c r="P105" i="53"/>
  <c r="V105" i="53" s="1"/>
  <c r="Q63" i="52"/>
  <c r="W63" i="52" s="1"/>
  <c r="P99" i="52"/>
  <c r="V99" i="52" s="1"/>
  <c r="P82" i="59"/>
  <c r="V82" i="59" s="1"/>
  <c r="Q53" i="58"/>
  <c r="W53" i="58" s="1"/>
  <c r="Q76" i="57"/>
  <c r="S76" i="57" s="1"/>
  <c r="P57" i="53"/>
  <c r="R57" i="53" s="1"/>
  <c r="Q87" i="49"/>
  <c r="W87" i="49" s="1"/>
  <c r="Q85" i="43"/>
  <c r="W85" i="43" s="1"/>
  <c r="Y85" i="43" s="1"/>
  <c r="Q49" i="43"/>
  <c r="W49" i="43" s="1"/>
  <c r="Q13" i="43"/>
  <c r="S13" i="43" s="1"/>
  <c r="P100" i="43"/>
  <c r="V100" i="43" s="1"/>
  <c r="Y100" i="43" s="1"/>
  <c r="P64" i="43"/>
  <c r="V64" i="43" s="1"/>
  <c r="P28" i="43"/>
  <c r="V28" i="43" s="1"/>
  <c r="Q12" i="43"/>
  <c r="W12" i="43" s="1"/>
  <c r="Y12" i="43" s="1"/>
  <c r="P71" i="46"/>
  <c r="P105" i="45"/>
  <c r="V105" i="45" s="1"/>
  <c r="Q73" i="44"/>
  <c r="W73" i="44" s="1"/>
  <c r="P36" i="58"/>
  <c r="V36" i="58" s="1"/>
  <c r="R105" i="60"/>
  <c r="W74" i="53"/>
  <c r="Y74" i="53" s="1"/>
  <c r="R86" i="49"/>
  <c r="P18" i="59"/>
  <c r="V18" i="59" s="1"/>
  <c r="P39" i="60"/>
  <c r="V39" i="60" s="1"/>
  <c r="P55" i="59"/>
  <c r="R55" i="59" s="1"/>
  <c r="P64" i="53"/>
  <c r="V64" i="53" s="1"/>
  <c r="Q84" i="45"/>
  <c r="R86" i="52"/>
  <c r="S101" i="57"/>
  <c r="P87" i="61"/>
  <c r="V87" i="61" s="1"/>
  <c r="P76" i="54"/>
  <c r="V76" i="54" s="1"/>
  <c r="Q97" i="43"/>
  <c r="W97" i="43" s="1"/>
  <c r="Q61" i="43"/>
  <c r="W61" i="43" s="1"/>
  <c r="Q25" i="43"/>
  <c r="W25" i="43" s="1"/>
  <c r="Q54" i="45"/>
  <c r="W54" i="45" s="1"/>
  <c r="P76" i="43"/>
  <c r="V76" i="43" s="1"/>
  <c r="Y76" i="43" s="1"/>
  <c r="P40" i="43"/>
  <c r="V40" i="43" s="1"/>
  <c r="P89" i="46"/>
  <c r="V89" i="46" s="1"/>
  <c r="P87" i="43"/>
  <c r="V87" i="43" s="1"/>
  <c r="Y87" i="43" s="1"/>
  <c r="P76" i="59"/>
  <c r="V76" i="59" s="1"/>
  <c r="Q56" i="47"/>
  <c r="P73" i="49"/>
  <c r="V73" i="49" s="1"/>
  <c r="Q90" i="48"/>
  <c r="W90" i="48" s="1"/>
  <c r="P75" i="52"/>
  <c r="R75" i="52" s="1"/>
  <c r="Q88" i="43"/>
  <c r="W88" i="43" s="1"/>
  <c r="Y88" i="43" s="1"/>
  <c r="Q52" i="43"/>
  <c r="S52" i="43" s="1"/>
  <c r="Q16" i="43"/>
  <c r="W16" i="43" s="1"/>
  <c r="P103" i="43"/>
  <c r="V103" i="43" s="1"/>
  <c r="Y103" i="43" s="1"/>
  <c r="P67" i="43"/>
  <c r="V67" i="43" s="1"/>
  <c r="P31" i="43"/>
  <c r="V31" i="43" s="1"/>
  <c r="Y31" i="43" s="1"/>
  <c r="P33" i="59"/>
  <c r="V33" i="59" s="1"/>
  <c r="P71" i="54"/>
  <c r="Q93" i="53"/>
  <c r="Q102" i="59"/>
  <c r="W102" i="59" s="1"/>
  <c r="P105" i="50"/>
  <c r="Q77" i="45"/>
  <c r="Q72" i="59"/>
  <c r="W72" i="59" s="1"/>
  <c r="Q60" i="49"/>
  <c r="W60" i="49" s="1"/>
  <c r="V97" i="59"/>
  <c r="Q86" i="47"/>
  <c r="W86" i="47" s="1"/>
  <c r="P45" i="60"/>
  <c r="V45" i="60" s="1"/>
  <c r="P78" i="43"/>
  <c r="V78" i="43" s="1"/>
  <c r="Y78" i="43" s="1"/>
  <c r="Q40" i="60"/>
  <c r="W40" i="60" s="1"/>
  <c r="P58" i="49"/>
  <c r="V58" i="49" s="1"/>
  <c r="P96" i="52"/>
  <c r="V96" i="52" s="1"/>
  <c r="Q81" i="52"/>
  <c r="W81" i="52" s="1"/>
  <c r="S55" i="58"/>
  <c r="P61" i="59"/>
  <c r="R61" i="59" s="1"/>
  <c r="P82" i="56"/>
  <c r="R82" i="56" s="1"/>
  <c r="Q51" i="60"/>
  <c r="W51" i="60" s="1"/>
  <c r="Q12" i="61"/>
  <c r="W12" i="61" s="1"/>
  <c r="P18" i="56"/>
  <c r="V18" i="56" s="1"/>
  <c r="P21" i="56"/>
  <c r="V21" i="56" s="1"/>
  <c r="P58" i="60"/>
  <c r="V58" i="60" s="1"/>
  <c r="W82" i="44"/>
  <c r="R56" i="61"/>
  <c r="R84" i="55"/>
  <c r="Q22" i="60"/>
  <c r="W22" i="60" s="1"/>
  <c r="Q78" i="59"/>
  <c r="W78" i="59" s="1"/>
  <c r="Q77" i="58"/>
  <c r="W77" i="58" s="1"/>
  <c r="Q90" i="53"/>
  <c r="W90" i="53" s="1"/>
  <c r="P54" i="56"/>
  <c r="V54" i="56" s="1"/>
  <c r="P84" i="57"/>
  <c r="V84" i="57" s="1"/>
  <c r="P11" i="60"/>
  <c r="V11" i="60" s="1"/>
  <c r="S98" i="58"/>
  <c r="P81" i="52"/>
  <c r="V81" i="52" s="1"/>
  <c r="Y96" i="47"/>
  <c r="Y110" i="53"/>
  <c r="P100" i="59"/>
  <c r="R100" i="59" s="1"/>
  <c r="Q44" i="43"/>
  <c r="W44" i="43" s="1"/>
  <c r="Y44" i="43" s="1"/>
  <c r="S73" i="47"/>
  <c r="P39" i="43"/>
  <c r="V39" i="43" s="1"/>
  <c r="S87" i="52"/>
  <c r="R67" i="58"/>
  <c r="S90" i="45"/>
  <c r="Q82" i="43"/>
  <c r="W82" i="43" s="1"/>
  <c r="Y82" i="43" s="1"/>
  <c r="Q46" i="43"/>
  <c r="W46" i="43" s="1"/>
  <c r="Y46" i="43" s="1"/>
  <c r="P97" i="43"/>
  <c r="V97" i="43" s="1"/>
  <c r="P61" i="43"/>
  <c r="V61" i="43" s="1"/>
  <c r="Q64" i="44"/>
  <c r="W64" i="44" s="1"/>
  <c r="Q102" i="45"/>
  <c r="W102" i="45" s="1"/>
  <c r="P102" i="43"/>
  <c r="V102" i="43" s="1"/>
  <c r="Y102" i="43" s="1"/>
  <c r="P15" i="43"/>
  <c r="V15" i="43" s="1"/>
  <c r="Y15" i="43" s="1"/>
  <c r="Q81" i="49"/>
  <c r="W81" i="49" s="1"/>
  <c r="Q101" i="43"/>
  <c r="W101" i="43" s="1"/>
  <c r="Y101" i="43" s="1"/>
  <c r="Q65" i="43"/>
  <c r="W65" i="43" s="1"/>
  <c r="Y65" i="43" s="1"/>
  <c r="Q29" i="43"/>
  <c r="S29" i="43" s="1"/>
  <c r="P110" i="60"/>
  <c r="V110" i="60" s="1"/>
  <c r="P33" i="49"/>
  <c r="V33" i="49" s="1"/>
  <c r="P13" i="54"/>
  <c r="V13" i="54" s="1"/>
  <c r="P45" i="57"/>
  <c r="V45" i="57" s="1"/>
  <c r="P75" i="61"/>
  <c r="V75" i="61" s="1"/>
  <c r="Y75" i="61" s="1"/>
  <c r="Y102" i="55"/>
  <c r="Q79" i="55"/>
  <c r="W79" i="55" s="1"/>
  <c r="Q57" i="52"/>
  <c r="W57" i="52" s="1"/>
  <c r="Y57" i="52" s="1"/>
  <c r="P78" i="52"/>
  <c r="V78" i="52" s="1"/>
  <c r="Q99" i="46"/>
  <c r="W99" i="46" s="1"/>
  <c r="P13" i="50"/>
  <c r="V13" i="50" s="1"/>
  <c r="P90" i="60"/>
  <c r="V90" i="60" s="1"/>
  <c r="P94" i="54"/>
  <c r="S61" i="44"/>
  <c r="R96" i="47"/>
  <c r="R67" i="53"/>
  <c r="P94" i="61"/>
  <c r="V94" i="61" s="1"/>
  <c r="Q68" i="53"/>
  <c r="S68" i="53" s="1"/>
  <c r="P13" i="44"/>
  <c r="V13" i="44" s="1"/>
  <c r="S99" i="45"/>
  <c r="Q75" i="54"/>
  <c r="W75" i="54" s="1"/>
  <c r="P66" i="49"/>
  <c r="V110" i="46"/>
  <c r="P69" i="58"/>
  <c r="V69" i="58" s="1"/>
  <c r="P13" i="46"/>
  <c r="V13" i="46" s="1"/>
  <c r="P13" i="52"/>
  <c r="V13" i="52" s="1"/>
  <c r="S110" i="53"/>
  <c r="Q69" i="51"/>
  <c r="W69" i="51" s="1"/>
  <c r="Q73" i="52"/>
  <c r="W73" i="52" s="1"/>
  <c r="P79" i="49"/>
  <c r="V79" i="49" s="1"/>
  <c r="Y79" i="49" s="1"/>
  <c r="P36" i="54"/>
  <c r="V36" i="54" s="1"/>
  <c r="S63" i="54"/>
  <c r="R92" i="55"/>
  <c r="Q106" i="53"/>
  <c r="R78" i="44"/>
  <c r="P88" i="55"/>
  <c r="V88" i="55" s="1"/>
  <c r="Q64" i="56"/>
  <c r="W64" i="56" s="1"/>
  <c r="P82" i="54"/>
  <c r="Q100" i="48"/>
  <c r="P36" i="51"/>
  <c r="V36" i="51" s="1"/>
  <c r="R104" i="60"/>
  <c r="P90" i="61"/>
  <c r="V90" i="61" s="1"/>
  <c r="P75" i="53"/>
  <c r="V75" i="53" s="1"/>
  <c r="P90" i="49"/>
  <c r="V90" i="49" s="1"/>
  <c r="P68" i="48"/>
  <c r="R68" i="48" s="1"/>
  <c r="Q63" i="51"/>
  <c r="W63" i="51" s="1"/>
  <c r="Q84" i="52"/>
  <c r="W84" i="52" s="1"/>
  <c r="Y60" i="53"/>
  <c r="R72" i="52"/>
  <c r="P18" i="60"/>
  <c r="V18" i="60" s="1"/>
  <c r="Q107" i="43"/>
  <c r="W107" i="43" s="1"/>
  <c r="Q71" i="43"/>
  <c r="W71" i="43" s="1"/>
  <c r="S66" i="48"/>
  <c r="Y101" i="53"/>
  <c r="S67" i="53"/>
  <c r="S79" i="44"/>
  <c r="S60" i="53"/>
  <c r="Q12" i="47"/>
  <c r="W12" i="47" s="1"/>
  <c r="Y67" i="53"/>
  <c r="P67" i="48"/>
  <c r="P13" i="48"/>
  <c r="V13" i="48" s="1"/>
  <c r="P36" i="56"/>
  <c r="V36" i="56" s="1"/>
  <c r="P103" i="47"/>
  <c r="Q52" i="57"/>
  <c r="W52" i="57" s="1"/>
  <c r="P77" i="49"/>
  <c r="V77" i="49" s="1"/>
  <c r="Q99" i="49"/>
  <c r="W99" i="49" s="1"/>
  <c r="Q99" i="52"/>
  <c r="W99" i="52" s="1"/>
  <c r="P102" i="61"/>
  <c r="V102" i="61" s="1"/>
  <c r="P83" i="60"/>
  <c r="V83" i="60" s="1"/>
  <c r="Q63" i="60"/>
  <c r="W63" i="60" s="1"/>
  <c r="P56" i="54"/>
  <c r="V56" i="54" s="1"/>
  <c r="Q76" i="52"/>
  <c r="W76" i="52" s="1"/>
  <c r="Q100" i="52"/>
  <c r="W100" i="52" s="1"/>
  <c r="P63" i="52"/>
  <c r="V63" i="52" s="1"/>
  <c r="Q35" i="43"/>
  <c r="S35" i="43" s="1"/>
  <c r="Q60" i="48"/>
  <c r="W60" i="48" s="1"/>
  <c r="Q80" i="43"/>
  <c r="W80" i="43" s="1"/>
  <c r="Q78" i="46"/>
  <c r="W78" i="46" s="1"/>
  <c r="Q90" i="60"/>
  <c r="W90" i="60" s="1"/>
  <c r="AB40" i="9"/>
  <c r="AC40" i="9" s="1"/>
  <c r="P76" i="47"/>
  <c r="P64" i="54"/>
  <c r="Q91" i="47"/>
  <c r="R74" i="44"/>
  <c r="P86" i="47"/>
  <c r="P99" i="47"/>
  <c r="P74" i="46"/>
  <c r="P68" i="47"/>
  <c r="S100" i="51"/>
  <c r="S63" i="46"/>
  <c r="P110" i="47"/>
  <c r="Q108" i="45"/>
  <c r="P53" i="53"/>
  <c r="V53" i="53" s="1"/>
  <c r="Q81" i="48"/>
  <c r="W81" i="48" s="1"/>
  <c r="P95" i="60"/>
  <c r="V95" i="60" s="1"/>
  <c r="P77" i="61"/>
  <c r="R77" i="61" s="1"/>
  <c r="Q63" i="49"/>
  <c r="W63" i="49" s="1"/>
  <c r="P95" i="49"/>
  <c r="V95" i="49" s="1"/>
  <c r="P60" i="52"/>
  <c r="V60" i="52" s="1"/>
  <c r="Q66" i="46"/>
  <c r="W66" i="46" s="1"/>
  <c r="Q57" i="45"/>
  <c r="W57" i="45" s="1"/>
  <c r="Q91" i="43"/>
  <c r="W91" i="43" s="1"/>
  <c r="Y91" i="43" s="1"/>
  <c r="Q55" i="43"/>
  <c r="W55" i="43" s="1"/>
  <c r="Y55" i="43" s="1"/>
  <c r="Q19" i="43"/>
  <c r="W19" i="43" s="1"/>
  <c r="Y19" i="43" s="1"/>
  <c r="P106" i="43"/>
  <c r="V106" i="43" s="1"/>
  <c r="Y106" i="43" s="1"/>
  <c r="P70" i="43"/>
  <c r="V70" i="43" s="1"/>
  <c r="P34" i="43"/>
  <c r="R34" i="43" s="1"/>
  <c r="Q91" i="44"/>
  <c r="W91" i="44" s="1"/>
  <c r="P69" i="43"/>
  <c r="V69" i="43" s="1"/>
  <c r="Y69" i="43" s="1"/>
  <c r="P60" i="43"/>
  <c r="V60" i="43" s="1"/>
  <c r="P96" i="43"/>
  <c r="V96" i="43" s="1"/>
  <c r="Y96" i="43" s="1"/>
  <c r="P57" i="43"/>
  <c r="V57" i="43" s="1"/>
  <c r="Y57" i="43" s="1"/>
  <c r="S64" i="60"/>
  <c r="P108" i="52"/>
  <c r="V108" i="52" s="1"/>
  <c r="P71" i="60"/>
  <c r="V71" i="60" s="1"/>
  <c r="S75" i="61"/>
  <c r="P91" i="59"/>
  <c r="V91" i="59" s="1"/>
  <c r="P80" i="55"/>
  <c r="V80" i="55" s="1"/>
  <c r="Q66" i="49"/>
  <c r="W66" i="49" s="1"/>
  <c r="Q81" i="51"/>
  <c r="W81" i="51" s="1"/>
  <c r="Q102" i="52"/>
  <c r="S102" i="52" s="1"/>
  <c r="Q69" i="52"/>
  <c r="W69" i="52" s="1"/>
  <c r="Q78" i="49"/>
  <c r="W78" i="49" s="1"/>
  <c r="Q93" i="52"/>
  <c r="W93" i="52" s="1"/>
  <c r="Q58" i="44"/>
  <c r="S58" i="44" s="1"/>
  <c r="Q84" i="51"/>
  <c r="S84" i="51" s="1"/>
  <c r="P95" i="46"/>
  <c r="V95" i="46" s="1"/>
  <c r="P63" i="61"/>
  <c r="V63" i="61" s="1"/>
  <c r="P105" i="58"/>
  <c r="P102" i="54"/>
  <c r="V102" i="54" s="1"/>
  <c r="S96" i="48"/>
  <c r="Q89" i="58"/>
  <c r="W89" i="58" s="1"/>
  <c r="S102" i="48"/>
  <c r="P72" i="54"/>
  <c r="Q84" i="49"/>
  <c r="W84" i="49" s="1"/>
  <c r="W63" i="45"/>
  <c r="Y63" i="45" s="1"/>
  <c r="S63" i="45"/>
  <c r="R101" i="47"/>
  <c r="S104" i="49"/>
  <c r="P110" i="59"/>
  <c r="R110" i="59" s="1"/>
  <c r="S86" i="53"/>
  <c r="Q102" i="54"/>
  <c r="W102" i="54" s="1"/>
  <c r="Q81" i="45"/>
  <c r="W81" i="45" s="1"/>
  <c r="Y84" i="44"/>
  <c r="S101" i="50"/>
  <c r="Q84" i="46"/>
  <c r="W84" i="46" s="1"/>
  <c r="Q60" i="46"/>
  <c r="S60" i="46" s="1"/>
  <c r="Q102" i="46"/>
  <c r="W102" i="46" s="1"/>
  <c r="S79" i="49"/>
  <c r="P104" i="49"/>
  <c r="V104" i="49" s="1"/>
  <c r="Y104" i="49" s="1"/>
  <c r="P65" i="60"/>
  <c r="V65" i="60" s="1"/>
  <c r="AB66" i="11"/>
  <c r="AC66" i="11" s="1"/>
  <c r="Q11" i="59"/>
  <c r="W11" i="59" s="1"/>
  <c r="Q53" i="47"/>
  <c r="W53" i="47" s="1"/>
  <c r="Q102" i="51"/>
  <c r="W102" i="51" s="1"/>
  <c r="P98" i="61"/>
  <c r="Q87" i="59"/>
  <c r="W87" i="59" s="1"/>
  <c r="P83" i="55"/>
  <c r="R83" i="55" s="1"/>
  <c r="P98" i="49"/>
  <c r="P58" i="44"/>
  <c r="P99" i="44"/>
  <c r="Q96" i="50"/>
  <c r="P58" i="50"/>
  <c r="P54" i="50"/>
  <c r="Q79" i="50"/>
  <c r="R76" i="49"/>
  <c r="P61" i="56"/>
  <c r="R61" i="56" s="1"/>
  <c r="P86" i="53"/>
  <c r="Q97" i="46"/>
  <c r="W97" i="46" s="1"/>
  <c r="Q77" i="47"/>
  <c r="W77" i="47" s="1"/>
  <c r="Q103" i="47"/>
  <c r="S75" i="45"/>
  <c r="Q102" i="44"/>
  <c r="S100" i="46"/>
  <c r="P68" i="56"/>
  <c r="P75" i="54"/>
  <c r="P82" i="47"/>
  <c r="Q98" i="54"/>
  <c r="W98" i="54" s="1"/>
  <c r="P79" i="54"/>
  <c r="V79" i="54" s="1"/>
  <c r="P18" i="47"/>
  <c r="V18" i="47" s="1"/>
  <c r="P94" i="48"/>
  <c r="Q59" i="45"/>
  <c r="W59" i="45" s="1"/>
  <c r="P60" i="58"/>
  <c r="V60" i="58" s="1"/>
  <c r="Q79" i="53"/>
  <c r="W79" i="53" s="1"/>
  <c r="P13" i="55"/>
  <c r="V13" i="55" s="1"/>
  <c r="Q72" i="57"/>
  <c r="W72" i="57" s="1"/>
  <c r="Y72" i="57" s="1"/>
  <c r="P76" i="51"/>
  <c r="Q73" i="48"/>
  <c r="P98" i="47"/>
  <c r="V98" i="47" s="1"/>
  <c r="Q54" i="49"/>
  <c r="W54" i="49" s="1"/>
  <c r="Q56" i="57"/>
  <c r="S56" i="57" s="1"/>
  <c r="Q108" i="56"/>
  <c r="W108" i="56" s="1"/>
  <c r="Y108" i="56" s="1"/>
  <c r="P59" i="55"/>
  <c r="V59" i="55" s="1"/>
  <c r="Q106" i="57"/>
  <c r="W106" i="57" s="1"/>
  <c r="Q65" i="44"/>
  <c r="W65" i="44" s="1"/>
  <c r="P51" i="43"/>
  <c r="V51" i="43" s="1"/>
  <c r="Y51" i="43" s="1"/>
  <c r="W72" i="48"/>
  <c r="S72" i="48"/>
  <c r="P21" i="47"/>
  <c r="V21" i="47" s="1"/>
  <c r="Q75" i="51"/>
  <c r="W75" i="51" s="1"/>
  <c r="Q87" i="55"/>
  <c r="W87" i="55" s="1"/>
  <c r="P106" i="60"/>
  <c r="V106" i="60" s="1"/>
  <c r="Q96" i="60"/>
  <c r="W96" i="60" s="1"/>
  <c r="P72" i="61"/>
  <c r="V72" i="61" s="1"/>
  <c r="Q109" i="55"/>
  <c r="W109" i="55" s="1"/>
  <c r="Y109" i="55" s="1"/>
  <c r="Q88" i="51"/>
  <c r="W88" i="51" s="1"/>
  <c r="Q55" i="47"/>
  <c r="P30" i="47"/>
  <c r="V30" i="47" s="1"/>
  <c r="V105" i="48"/>
  <c r="S107" i="53"/>
  <c r="R80" i="54"/>
  <c r="S99" i="44"/>
  <c r="R74" i="53"/>
  <c r="Q67" i="61"/>
  <c r="S67" i="61" s="1"/>
  <c r="Q83" i="58"/>
  <c r="W83" i="58" s="1"/>
  <c r="P63" i="58"/>
  <c r="V63" i="58" s="1"/>
  <c r="Q90" i="58"/>
  <c r="W90" i="58" s="1"/>
  <c r="Q104" i="53"/>
  <c r="Q71" i="54"/>
  <c r="V110" i="48"/>
  <c r="P45" i="50"/>
  <c r="V45" i="50" s="1"/>
  <c r="Y45" i="50" s="1"/>
  <c r="V103" i="51"/>
  <c r="R97" i="50"/>
  <c r="P101" i="54"/>
  <c r="P30" i="56"/>
  <c r="V30" i="56" s="1"/>
  <c r="Q60" i="45"/>
  <c r="W60" i="45" s="1"/>
  <c r="W94" i="44"/>
  <c r="P30" i="48"/>
  <c r="V30" i="48" s="1"/>
  <c r="P36" i="50"/>
  <c r="V36" i="50" s="1"/>
  <c r="W64" i="55"/>
  <c r="Q89" i="60"/>
  <c r="S89" i="60" s="1"/>
  <c r="Q110" i="58"/>
  <c r="Q61" i="59"/>
  <c r="P59" i="49"/>
  <c r="V59" i="49" s="1"/>
  <c r="Q46" i="57"/>
  <c r="W46" i="57" s="1"/>
  <c r="V92" i="44"/>
  <c r="P36" i="48"/>
  <c r="V36" i="48" s="1"/>
  <c r="V98" i="51"/>
  <c r="Y63" i="54"/>
  <c r="Q103" i="57"/>
  <c r="W103" i="57" s="1"/>
  <c r="S79" i="47"/>
  <c r="R63" i="54"/>
  <c r="V93" i="54"/>
  <c r="Q81" i="59"/>
  <c r="W81" i="59" s="1"/>
  <c r="P85" i="59"/>
  <c r="R85" i="59" s="1"/>
  <c r="P96" i="56"/>
  <c r="V96" i="56" s="1"/>
  <c r="Q79" i="48"/>
  <c r="S79" i="48" s="1"/>
  <c r="Q58" i="52"/>
  <c r="W58" i="52" s="1"/>
  <c r="P103" i="49"/>
  <c r="V103" i="49" s="1"/>
  <c r="Q31" i="60"/>
  <c r="W31" i="60" s="1"/>
  <c r="P77" i="60"/>
  <c r="V77" i="60" s="1"/>
  <c r="P70" i="61"/>
  <c r="V70" i="61" s="1"/>
  <c r="Q83" i="61"/>
  <c r="W83" i="61" s="1"/>
  <c r="P94" i="58"/>
  <c r="V94" i="58" s="1"/>
  <c r="Q60" i="55"/>
  <c r="S60" i="55" s="1"/>
  <c r="P65" i="55"/>
  <c r="V65" i="55" s="1"/>
  <c r="Q95" i="58"/>
  <c r="W95" i="58" s="1"/>
  <c r="P105" i="49"/>
  <c r="Q72" i="52"/>
  <c r="W72" i="52" s="1"/>
  <c r="Y72" i="52" s="1"/>
  <c r="P87" i="46"/>
  <c r="Q82" i="46"/>
  <c r="W82" i="46" s="1"/>
  <c r="Q85" i="56"/>
  <c r="W85" i="56" s="1"/>
  <c r="Q48" i="60"/>
  <c r="W48" i="60" s="1"/>
  <c r="Q84" i="58"/>
  <c r="W84" i="58" s="1"/>
  <c r="Q60" i="57"/>
  <c r="W60" i="57" s="1"/>
  <c r="P89" i="58"/>
  <c r="R89" i="58" s="1"/>
  <c r="P98" i="54"/>
  <c r="P83" i="48"/>
  <c r="Q92" i="51"/>
  <c r="P110" i="51"/>
  <c r="P96" i="44"/>
  <c r="P93" i="50"/>
  <c r="Q93" i="47"/>
  <c r="Q52" i="50"/>
  <c r="W52" i="50" s="1"/>
  <c r="Q16" i="50"/>
  <c r="W16" i="50" s="1"/>
  <c r="P55" i="48"/>
  <c r="P62" i="44"/>
  <c r="Q39" i="61"/>
  <c r="W39" i="61" s="1"/>
  <c r="R104" i="54"/>
  <c r="Q65" i="58"/>
  <c r="P98" i="59"/>
  <c r="Q68" i="54"/>
  <c r="Q88" i="45"/>
  <c r="P71" i="45"/>
  <c r="S103" i="58"/>
  <c r="Q37" i="61"/>
  <c r="W37" i="61" s="1"/>
  <c r="S96" i="53"/>
  <c r="Q90" i="61"/>
  <c r="W90" i="61" s="1"/>
  <c r="P76" i="55"/>
  <c r="V76" i="55" s="1"/>
  <c r="P110" i="52"/>
  <c r="P78" i="45"/>
  <c r="P75" i="60"/>
  <c r="V75" i="60" s="1"/>
  <c r="P61" i="61"/>
  <c r="V61" i="61" s="1"/>
  <c r="Q71" i="56"/>
  <c r="W71" i="56" s="1"/>
  <c r="Q72" i="46"/>
  <c r="P110" i="45"/>
  <c r="V110" i="45" s="1"/>
  <c r="Q82" i="47"/>
  <c r="S82" i="47" s="1"/>
  <c r="AB44" i="7"/>
  <c r="AC44" i="7" s="1"/>
  <c r="AD44" i="7" s="1"/>
  <c r="AB80" i="8"/>
  <c r="AC80" i="8" s="1"/>
  <c r="AB68" i="8"/>
  <c r="AC68" i="8" s="1"/>
  <c r="AD68" i="8" s="1"/>
  <c r="AB32" i="8"/>
  <c r="AC32" i="8" s="1"/>
  <c r="AB96" i="9"/>
  <c r="AC96" i="9" s="1"/>
  <c r="AD96" i="9" s="1"/>
  <c r="AB84" i="9"/>
  <c r="AC84" i="9" s="1"/>
  <c r="AD84" i="9" s="1"/>
  <c r="AB72" i="9"/>
  <c r="AC72" i="9" s="1"/>
  <c r="AB60" i="9"/>
  <c r="AC60" i="9" s="1"/>
  <c r="AB48" i="9"/>
  <c r="AC48" i="9" s="1"/>
  <c r="AB36" i="9"/>
  <c r="AC36" i="9" s="1"/>
  <c r="AB24" i="9"/>
  <c r="AC24" i="9" s="1"/>
  <c r="AB12" i="9"/>
  <c r="AC12" i="9" s="1"/>
  <c r="S105" i="60"/>
  <c r="S82" i="53"/>
  <c r="P80" i="57"/>
  <c r="Q100" i="56"/>
  <c r="W100" i="56" s="1"/>
  <c r="Q59" i="50"/>
  <c r="Q15" i="61"/>
  <c r="W15" i="61" s="1"/>
  <c r="P98" i="48"/>
  <c r="P56" i="49"/>
  <c r="P75" i="51"/>
  <c r="Q55" i="51"/>
  <c r="Q86" i="51"/>
  <c r="P59" i="48"/>
  <c r="P100" i="49"/>
  <c r="Q110" i="45"/>
  <c r="P90" i="50"/>
  <c r="Q47" i="60"/>
  <c r="W47" i="60" s="1"/>
  <c r="Q104" i="56"/>
  <c r="Q79" i="61"/>
  <c r="S79" i="61" s="1"/>
  <c r="P80" i="49"/>
  <c r="Q71" i="52"/>
  <c r="P93" i="49"/>
  <c r="Q94" i="47"/>
  <c r="P79" i="46"/>
  <c r="Q101" i="58"/>
  <c r="W101" i="58" s="1"/>
  <c r="P107" i="59"/>
  <c r="R107" i="59" s="1"/>
  <c r="Q87" i="54"/>
  <c r="W87" i="54" s="1"/>
  <c r="Q84" i="54"/>
  <c r="W84" i="54" s="1"/>
  <c r="P92" i="54"/>
  <c r="V92" i="54" s="1"/>
  <c r="P69" i="49"/>
  <c r="V69" i="49" s="1"/>
  <c r="P65" i="51"/>
  <c r="R65" i="51" s="1"/>
  <c r="Q87" i="51"/>
  <c r="W87" i="51" s="1"/>
  <c r="P94" i="52"/>
  <c r="V94" i="52" s="1"/>
  <c r="Q96" i="52"/>
  <c r="W96" i="52" s="1"/>
  <c r="P84" i="52"/>
  <c r="V84" i="52" s="1"/>
  <c r="P71" i="49"/>
  <c r="V71" i="49" s="1"/>
  <c r="P54" i="49"/>
  <c r="R54" i="49" s="1"/>
  <c r="Q69" i="49"/>
  <c r="W69" i="49" s="1"/>
  <c r="Q86" i="43"/>
  <c r="W86" i="43" s="1"/>
  <c r="Y86" i="43" s="1"/>
  <c r="Q50" i="43"/>
  <c r="W50" i="43" s="1"/>
  <c r="Y50" i="43" s="1"/>
  <c r="Q14" i="43"/>
  <c r="W14" i="43" s="1"/>
  <c r="P83" i="46"/>
  <c r="R83" i="46" s="1"/>
  <c r="Q56" i="45"/>
  <c r="W56" i="45" s="1"/>
  <c r="Y56" i="45" s="1"/>
  <c r="Q74" i="50"/>
  <c r="W74" i="50" s="1"/>
  <c r="Q107" i="50"/>
  <c r="S107" i="50" s="1"/>
  <c r="Q89" i="43"/>
  <c r="W89" i="43" s="1"/>
  <c r="Y89" i="43" s="1"/>
  <c r="Q53" i="43"/>
  <c r="S53" i="43" s="1"/>
  <c r="Q17" i="43"/>
  <c r="S17" i="43" s="1"/>
  <c r="Q55" i="44"/>
  <c r="S55" i="44" s="1"/>
  <c r="Q67" i="44"/>
  <c r="S67" i="44" s="1"/>
  <c r="Q93" i="51"/>
  <c r="W93" i="51" s="1"/>
  <c r="Q94" i="43"/>
  <c r="W94" i="43" s="1"/>
  <c r="Q58" i="43"/>
  <c r="W58" i="43" s="1"/>
  <c r="Y58" i="43" s="1"/>
  <c r="Q22" i="43"/>
  <c r="W22" i="43" s="1"/>
  <c r="Y22" i="43" s="1"/>
  <c r="P109" i="43"/>
  <c r="V109" i="43" s="1"/>
  <c r="Y109" i="43" s="1"/>
  <c r="P73" i="43"/>
  <c r="V73" i="43" s="1"/>
  <c r="Y73" i="43" s="1"/>
  <c r="P37" i="43"/>
  <c r="V37" i="43" s="1"/>
  <c r="Y37" i="43" s="1"/>
  <c r="P105" i="43"/>
  <c r="V105" i="43" s="1"/>
  <c r="Y105" i="43" s="1"/>
  <c r="P27" i="43"/>
  <c r="V27" i="43" s="1"/>
  <c r="Y27" i="43" s="1"/>
  <c r="P93" i="43"/>
  <c r="V93" i="43" s="1"/>
  <c r="Y93" i="43" s="1"/>
  <c r="P81" i="43"/>
  <c r="V81" i="43" s="1"/>
  <c r="Y81" i="43" s="1"/>
  <c r="Q93" i="48"/>
  <c r="W93" i="48" s="1"/>
  <c r="Y93" i="48" s="1"/>
  <c r="V71" i="47"/>
  <c r="Q99" i="60"/>
  <c r="W99" i="60" s="1"/>
  <c r="Q78" i="45"/>
  <c r="W78" i="45" s="1"/>
  <c r="P43" i="45"/>
  <c r="V43" i="45" s="1"/>
  <c r="Q37" i="45"/>
  <c r="W37" i="45" s="1"/>
  <c r="S61" i="52"/>
  <c r="Q27" i="50"/>
  <c r="W27" i="50" s="1"/>
  <c r="Q76" i="59"/>
  <c r="Q28" i="60"/>
  <c r="W28" i="60" s="1"/>
  <c r="P48" i="60"/>
  <c r="V48" i="60" s="1"/>
  <c r="AB6" i="8"/>
  <c r="AC6" i="8" s="1"/>
  <c r="AB82" i="8"/>
  <c r="AC82" i="8" s="1"/>
  <c r="AB50" i="8"/>
  <c r="AC50" i="8" s="1"/>
  <c r="AD50" i="8" s="1"/>
  <c r="AB98" i="9"/>
  <c r="AC98" i="9" s="1"/>
  <c r="AD98" i="9" s="1"/>
  <c r="Q30" i="52"/>
  <c r="W30" i="52" s="1"/>
  <c r="P92" i="47"/>
  <c r="AB67" i="9"/>
  <c r="AC67" i="9" s="1"/>
  <c r="S82" i="56"/>
  <c r="Q81" i="60"/>
  <c r="W81" i="60" s="1"/>
  <c r="S82" i="51"/>
  <c r="Q96" i="49"/>
  <c r="W96" i="49" s="1"/>
  <c r="R88" i="44"/>
  <c r="W104" i="43"/>
  <c r="Y104" i="43" s="1"/>
  <c r="Q25" i="44"/>
  <c r="W25" i="44" s="1"/>
  <c r="Q43" i="60"/>
  <c r="W43" i="60" s="1"/>
  <c r="R105" i="51"/>
  <c r="V90" i="52"/>
  <c r="Y90" i="52" s="1"/>
  <c r="R90" i="52"/>
  <c r="W96" i="51"/>
  <c r="S96" i="51"/>
  <c r="W60" i="52"/>
  <c r="S60" i="52"/>
  <c r="W103" i="44"/>
  <c r="S103" i="44"/>
  <c r="S87" i="46"/>
  <c r="P33" i="50"/>
  <c r="V33" i="50" s="1"/>
  <c r="Q91" i="57"/>
  <c r="W91" i="57" s="1"/>
  <c r="P75" i="56"/>
  <c r="V75" i="56" s="1"/>
  <c r="P89" i="53"/>
  <c r="P71" i="52"/>
  <c r="V71" i="52" s="1"/>
  <c r="Q74" i="45"/>
  <c r="W74" i="45" s="1"/>
  <c r="Q82" i="50"/>
  <c r="W82" i="50" s="1"/>
  <c r="Y82" i="50" s="1"/>
  <c r="R77" i="46"/>
  <c r="P39" i="47"/>
  <c r="V39" i="47" s="1"/>
  <c r="Q50" i="50"/>
  <c r="W50" i="50" s="1"/>
  <c r="Q14" i="50"/>
  <c r="W14" i="50" s="1"/>
  <c r="P19" i="50"/>
  <c r="V19" i="50" s="1"/>
  <c r="P16" i="51"/>
  <c r="V16" i="51" s="1"/>
  <c r="R86" i="54"/>
  <c r="P13" i="59"/>
  <c r="V13" i="59" s="1"/>
  <c r="Q31" i="61"/>
  <c r="W31" i="61" s="1"/>
  <c r="S78" i="53"/>
  <c r="Q84" i="59"/>
  <c r="W84" i="59" s="1"/>
  <c r="P103" i="55"/>
  <c r="P100" i="58"/>
  <c r="V100" i="58" s="1"/>
  <c r="Q63" i="53"/>
  <c r="W63" i="53" s="1"/>
  <c r="Y63" i="53" s="1"/>
  <c r="P82" i="53"/>
  <c r="V82" i="53" s="1"/>
  <c r="Y82" i="53" s="1"/>
  <c r="Q103" i="51"/>
  <c r="W103" i="51" s="1"/>
  <c r="Q72" i="51"/>
  <c r="Q103" i="49"/>
  <c r="Q82" i="48"/>
  <c r="W82" i="48" s="1"/>
  <c r="Q84" i="47"/>
  <c r="W84" i="47" s="1"/>
  <c r="P106" i="46"/>
  <c r="V106" i="46" s="1"/>
  <c r="Y106" i="46" s="1"/>
  <c r="Q59" i="47"/>
  <c r="W59" i="47" s="1"/>
  <c r="Q51" i="61"/>
  <c r="W51" i="61" s="1"/>
  <c r="P92" i="49"/>
  <c r="V92" i="49" s="1"/>
  <c r="Q106" i="50"/>
  <c r="W106" i="50" s="1"/>
  <c r="P98" i="60"/>
  <c r="V98" i="60" s="1"/>
  <c r="Q84" i="60"/>
  <c r="W84" i="60" s="1"/>
  <c r="Q66" i="60"/>
  <c r="W66" i="60" s="1"/>
  <c r="Q102" i="60"/>
  <c r="W102" i="60" s="1"/>
  <c r="Q73" i="60"/>
  <c r="W73" i="60" s="1"/>
  <c r="P92" i="60"/>
  <c r="V92" i="60" s="1"/>
  <c r="P64" i="55"/>
  <c r="V64" i="55" s="1"/>
  <c r="Q92" i="61"/>
  <c r="P84" i="61"/>
  <c r="V84" i="61" s="1"/>
  <c r="P68" i="58"/>
  <c r="V68" i="58" s="1"/>
  <c r="Q63" i="58"/>
  <c r="Q70" i="58"/>
  <c r="Q108" i="58"/>
  <c r="P54" i="58"/>
  <c r="R54" i="58" s="1"/>
  <c r="Q107" i="58"/>
  <c r="W107" i="58" s="1"/>
  <c r="P86" i="56"/>
  <c r="Q80" i="59"/>
  <c r="W80" i="59" s="1"/>
  <c r="Q107" i="59"/>
  <c r="Q68" i="59"/>
  <c r="P83" i="59"/>
  <c r="P61" i="51"/>
  <c r="Q54" i="44"/>
  <c r="W54" i="44" s="1"/>
  <c r="Q78" i="50"/>
  <c r="W78" i="50" s="1"/>
  <c r="P68" i="46"/>
  <c r="R80" i="46"/>
  <c r="P33" i="48"/>
  <c r="V33" i="48" s="1"/>
  <c r="P21" i="59"/>
  <c r="V21" i="59" s="1"/>
  <c r="P43" i="61"/>
  <c r="V43" i="61" s="1"/>
  <c r="Q64" i="57"/>
  <c r="W64" i="57" s="1"/>
  <c r="Q89" i="53"/>
  <c r="P68" i="54"/>
  <c r="V68" i="54" s="1"/>
  <c r="Q56" i="48"/>
  <c r="P94" i="51"/>
  <c r="P81" i="47"/>
  <c r="R63" i="48"/>
  <c r="P27" i="58"/>
  <c r="V27" i="58" s="1"/>
  <c r="Q57" i="49"/>
  <c r="W57" i="49" s="1"/>
  <c r="P103" i="45"/>
  <c r="Q83" i="55"/>
  <c r="W83" i="55" s="1"/>
  <c r="P39" i="48"/>
  <c r="V39" i="48" s="1"/>
  <c r="R89" i="49"/>
  <c r="Q12" i="50"/>
  <c r="W12" i="50" s="1"/>
  <c r="P50" i="50"/>
  <c r="V50" i="50" s="1"/>
  <c r="P14" i="50"/>
  <c r="V14" i="50" s="1"/>
  <c r="S99" i="51"/>
  <c r="S75" i="52"/>
  <c r="S99" i="55"/>
  <c r="P54" i="60"/>
  <c r="Q76" i="58"/>
  <c r="P65" i="56"/>
  <c r="Q53" i="51"/>
  <c r="Q104" i="48"/>
  <c r="W104" i="48" s="1"/>
  <c r="Q75" i="48"/>
  <c r="W75" i="48" s="1"/>
  <c r="Q100" i="58"/>
  <c r="W100" i="58" s="1"/>
  <c r="Q71" i="61"/>
  <c r="W71" i="61" s="1"/>
  <c r="Q98" i="61"/>
  <c r="W98" i="61" s="1"/>
  <c r="Q74" i="54"/>
  <c r="S74" i="54" s="1"/>
  <c r="P106" i="45"/>
  <c r="V106" i="45" s="1"/>
  <c r="P92" i="45"/>
  <c r="P85" i="47"/>
  <c r="V105" i="44"/>
  <c r="Q18" i="52"/>
  <c r="W18" i="52" s="1"/>
  <c r="P42" i="57"/>
  <c r="V42" i="57" s="1"/>
  <c r="S69" i="59"/>
  <c r="P80" i="60"/>
  <c r="V80" i="60" s="1"/>
  <c r="P99" i="58"/>
  <c r="V99" i="58" s="1"/>
  <c r="Q61" i="58"/>
  <c r="W61" i="58" s="1"/>
  <c r="Q96" i="59"/>
  <c r="W96" i="59" s="1"/>
  <c r="P90" i="59"/>
  <c r="V90" i="59" s="1"/>
  <c r="P79" i="59"/>
  <c r="R79" i="59" s="1"/>
  <c r="Q99" i="54"/>
  <c r="W99" i="54" s="1"/>
  <c r="Q78" i="54"/>
  <c r="Q58" i="49"/>
  <c r="P90" i="48"/>
  <c r="V90" i="48" s="1"/>
  <c r="P83" i="51"/>
  <c r="Q59" i="51"/>
  <c r="P105" i="52"/>
  <c r="Q88" i="44"/>
  <c r="Q69" i="46"/>
  <c r="Q106" i="45"/>
  <c r="Q92" i="44"/>
  <c r="W92" i="44" s="1"/>
  <c r="Q109" i="50"/>
  <c r="P81" i="50"/>
  <c r="R81" i="50" s="1"/>
  <c r="P64" i="50"/>
  <c r="V64" i="50" s="1"/>
  <c r="P72" i="47"/>
  <c r="Q105" i="47"/>
  <c r="P84" i="47"/>
  <c r="V84" i="47" s="1"/>
  <c r="AB70" i="1"/>
  <c r="AC70" i="1" s="1"/>
  <c r="S100" i="44"/>
  <c r="P17" i="45"/>
  <c r="V17" i="45" s="1"/>
  <c r="Q11" i="45"/>
  <c r="W11" i="45" s="1"/>
  <c r="Q47" i="45"/>
  <c r="W47" i="45" s="1"/>
  <c r="S105" i="46"/>
  <c r="V103" i="48"/>
  <c r="P18" i="49"/>
  <c r="V18" i="49" s="1"/>
  <c r="R71" i="55"/>
  <c r="R102" i="55"/>
  <c r="R66" i="44"/>
  <c r="Q85" i="44"/>
  <c r="W85" i="44" s="1"/>
  <c r="P85" i="61"/>
  <c r="V85" i="61" s="1"/>
  <c r="P95" i="58"/>
  <c r="Q99" i="57"/>
  <c r="Q110" i="55"/>
  <c r="W110" i="55" s="1"/>
  <c r="Q73" i="49"/>
  <c r="W73" i="49" s="1"/>
  <c r="P74" i="51"/>
  <c r="V74" i="51" s="1"/>
  <c r="P93" i="52"/>
  <c r="P72" i="46"/>
  <c r="V72" i="46" s="1"/>
  <c r="P12" i="57"/>
  <c r="V12" i="57" s="1"/>
  <c r="P39" i="59"/>
  <c r="V39" i="59" s="1"/>
  <c r="P14" i="60"/>
  <c r="V14" i="60" s="1"/>
  <c r="S108" i="44"/>
  <c r="Q110" i="57"/>
  <c r="W110" i="57" s="1"/>
  <c r="S82" i="60"/>
  <c r="P105" i="59"/>
  <c r="V105" i="59" s="1"/>
  <c r="Q97" i="49"/>
  <c r="W97" i="49" s="1"/>
  <c r="Y97" i="49" s="1"/>
  <c r="Q96" i="44"/>
  <c r="W96" i="44" s="1"/>
  <c r="P64" i="47"/>
  <c r="V64" i="47" s="1"/>
  <c r="P13" i="57"/>
  <c r="V13" i="57" s="1"/>
  <c r="Q43" i="57"/>
  <c r="W43" i="57" s="1"/>
  <c r="P15" i="57"/>
  <c r="V15" i="57" s="1"/>
  <c r="Q71" i="60"/>
  <c r="Q85" i="59"/>
  <c r="W85" i="59" s="1"/>
  <c r="Q87" i="57"/>
  <c r="W87" i="57" s="1"/>
  <c r="Q56" i="55"/>
  <c r="W56" i="55" s="1"/>
  <c r="P102" i="57"/>
  <c r="P69" i="59"/>
  <c r="Q72" i="54"/>
  <c r="P93" i="56"/>
  <c r="Q85" i="53"/>
  <c r="W85" i="53" s="1"/>
  <c r="Y85" i="53" s="1"/>
  <c r="Q100" i="49"/>
  <c r="W100" i="49" s="1"/>
  <c r="P108" i="49"/>
  <c r="V108" i="49" s="1"/>
  <c r="Q86" i="48"/>
  <c r="W86" i="48" s="1"/>
  <c r="P86" i="50"/>
  <c r="V86" i="50" s="1"/>
  <c r="P84" i="50"/>
  <c r="Q72" i="45"/>
  <c r="P73" i="47"/>
  <c r="S67" i="43"/>
  <c r="Q49" i="50"/>
  <c r="W49" i="50" s="1"/>
  <c r="Q13" i="50"/>
  <c r="W13" i="50" s="1"/>
  <c r="Q17" i="57"/>
  <c r="W17" i="57" s="1"/>
  <c r="Q84" i="61"/>
  <c r="W84" i="61" s="1"/>
  <c r="Q69" i="44"/>
  <c r="Q106" i="60"/>
  <c r="W106" i="60" s="1"/>
  <c r="P110" i="58"/>
  <c r="P59" i="58"/>
  <c r="V59" i="58" s="1"/>
  <c r="P97" i="58"/>
  <c r="Q81" i="54"/>
  <c r="P108" i="60"/>
  <c r="V108" i="60" s="1"/>
  <c r="Q88" i="60"/>
  <c r="W88" i="60" s="1"/>
  <c r="P107" i="58"/>
  <c r="Q91" i="61"/>
  <c r="P80" i="61"/>
  <c r="Q67" i="58"/>
  <c r="P79" i="58"/>
  <c r="V79" i="58" s="1"/>
  <c r="Y79" i="58" s="1"/>
  <c r="Q74" i="58"/>
  <c r="Q54" i="58"/>
  <c r="W54" i="58" s="1"/>
  <c r="P23" i="45"/>
  <c r="V23" i="45" s="1"/>
  <c r="Q17" i="45"/>
  <c r="W17" i="45" s="1"/>
  <c r="P46" i="54"/>
  <c r="V46" i="54" s="1"/>
  <c r="Q40" i="54"/>
  <c r="W40" i="54" s="1"/>
  <c r="P20" i="54"/>
  <c r="V20" i="54" s="1"/>
  <c r="Q14" i="54"/>
  <c r="W14" i="54" s="1"/>
  <c r="Q50" i="54"/>
  <c r="W50" i="54" s="1"/>
  <c r="Q97" i="60"/>
  <c r="W97" i="60" s="1"/>
  <c r="P70" i="60"/>
  <c r="V70" i="60" s="1"/>
  <c r="Q74" i="61"/>
  <c r="W74" i="61" s="1"/>
  <c r="P72" i="58"/>
  <c r="V72" i="58" s="1"/>
  <c r="P58" i="58"/>
  <c r="V58" i="58" s="1"/>
  <c r="P82" i="61"/>
  <c r="V82" i="61" s="1"/>
  <c r="P104" i="61"/>
  <c r="V104" i="61" s="1"/>
  <c r="Q64" i="53"/>
  <c r="P46" i="46"/>
  <c r="V46" i="46" s="1"/>
  <c r="Q40" i="46"/>
  <c r="W40" i="46" s="1"/>
  <c r="P23" i="46"/>
  <c r="V23" i="46" s="1"/>
  <c r="Q17" i="46"/>
  <c r="W17" i="46" s="1"/>
  <c r="P36" i="46"/>
  <c r="V36" i="46" s="1"/>
  <c r="Q30" i="46"/>
  <c r="W30" i="46" s="1"/>
  <c r="Q34" i="50"/>
  <c r="W34" i="50" s="1"/>
  <c r="P40" i="50"/>
  <c r="V40" i="50" s="1"/>
  <c r="P79" i="52"/>
  <c r="Q76" i="50"/>
  <c r="Q39" i="49"/>
  <c r="W39" i="49" s="1"/>
  <c r="P37" i="50"/>
  <c r="V37" i="50" s="1"/>
  <c r="Q69" i="60"/>
  <c r="W69" i="60" s="1"/>
  <c r="Q91" i="60"/>
  <c r="W91" i="60" s="1"/>
  <c r="P101" i="61"/>
  <c r="R101" i="61" s="1"/>
  <c r="Q78" i="61"/>
  <c r="W78" i="61" s="1"/>
  <c r="Q100" i="61"/>
  <c r="W100" i="61" s="1"/>
  <c r="P55" i="61"/>
  <c r="V55" i="61" s="1"/>
  <c r="Q88" i="61"/>
  <c r="W88" i="61" s="1"/>
  <c r="P66" i="61"/>
  <c r="V66" i="61" s="1"/>
  <c r="Q60" i="58"/>
  <c r="W60" i="58" s="1"/>
  <c r="Q66" i="58"/>
  <c r="S66" i="58" s="1"/>
  <c r="P78" i="58"/>
  <c r="V78" i="58" s="1"/>
  <c r="P77" i="58"/>
  <c r="V77" i="58" s="1"/>
  <c r="P74" i="59"/>
  <c r="R74" i="59" s="1"/>
  <c r="P93" i="57"/>
  <c r="V93" i="57" s="1"/>
  <c r="P98" i="56"/>
  <c r="R98" i="56" s="1"/>
  <c r="Q66" i="57"/>
  <c r="W66" i="57" s="1"/>
  <c r="P74" i="55"/>
  <c r="V74" i="55" s="1"/>
  <c r="P70" i="59"/>
  <c r="R70" i="59" s="1"/>
  <c r="P102" i="59"/>
  <c r="V102" i="59" s="1"/>
  <c r="P80" i="53"/>
  <c r="V80" i="53" s="1"/>
  <c r="Q65" i="53"/>
  <c r="S65" i="53" s="1"/>
  <c r="Q97" i="50"/>
  <c r="S72" i="43"/>
  <c r="V94" i="59"/>
  <c r="R86" i="60"/>
  <c r="Q83" i="48"/>
  <c r="Q70" i="51"/>
  <c r="P84" i="48"/>
  <c r="V84" i="48" s="1"/>
  <c r="Q92" i="52"/>
  <c r="Q77" i="52"/>
  <c r="W77" i="52" s="1"/>
  <c r="P73" i="52"/>
  <c r="Q62" i="46"/>
  <c r="Q99" i="50"/>
  <c r="P107" i="50"/>
  <c r="Q81" i="61"/>
  <c r="Q62" i="61"/>
  <c r="W62" i="61" s="1"/>
  <c r="Q101" i="51"/>
  <c r="W101" i="51" s="1"/>
  <c r="Q58" i="51"/>
  <c r="P74" i="50"/>
  <c r="P65" i="50"/>
  <c r="P55" i="47"/>
  <c r="Q81" i="46"/>
  <c r="P74" i="60"/>
  <c r="V74" i="60" s="1"/>
  <c r="Q74" i="59"/>
  <c r="P86" i="55"/>
  <c r="V86" i="55" s="1"/>
  <c r="R62" i="59"/>
  <c r="P88" i="59"/>
  <c r="R88" i="59" s="1"/>
  <c r="P103" i="59"/>
  <c r="V103" i="59" s="1"/>
  <c r="S101" i="53"/>
  <c r="P78" i="51"/>
  <c r="V78" i="51" s="1"/>
  <c r="P75" i="48"/>
  <c r="Q108" i="50"/>
  <c r="P61" i="50"/>
  <c r="V61" i="50" s="1"/>
  <c r="Q95" i="50"/>
  <c r="W95" i="50" s="1"/>
  <c r="P57" i="50"/>
  <c r="R57" i="50" s="1"/>
  <c r="P109" i="47"/>
  <c r="Q76" i="44"/>
  <c r="P32" i="50"/>
  <c r="V32" i="50" s="1"/>
  <c r="P101" i="60"/>
  <c r="V101" i="60" s="1"/>
  <c r="P56" i="60"/>
  <c r="P92" i="61"/>
  <c r="P57" i="61"/>
  <c r="V57" i="61" s="1"/>
  <c r="P61" i="58"/>
  <c r="P54" i="54"/>
  <c r="Q54" i="51"/>
  <c r="S54" i="51" s="1"/>
  <c r="Q110" i="51"/>
  <c r="W110" i="51" s="1"/>
  <c r="P35" i="61"/>
  <c r="V35" i="61" s="1"/>
  <c r="Q29" i="61"/>
  <c r="W29" i="61" s="1"/>
  <c r="P12" i="61"/>
  <c r="V12" i="61" s="1"/>
  <c r="P92" i="58"/>
  <c r="P77" i="59"/>
  <c r="P81" i="54"/>
  <c r="V81" i="54" s="1"/>
  <c r="Q63" i="48"/>
  <c r="P68" i="49"/>
  <c r="P81" i="44"/>
  <c r="R81" i="44" s="1"/>
  <c r="Q90" i="46"/>
  <c r="P98" i="46"/>
  <c r="P53" i="61"/>
  <c r="Q75" i="56"/>
  <c r="Q63" i="59"/>
  <c r="Q92" i="59"/>
  <c r="P54" i="59"/>
  <c r="P57" i="59"/>
  <c r="R57" i="59" s="1"/>
  <c r="Q71" i="59"/>
  <c r="W71" i="59" s="1"/>
  <c r="Q79" i="54"/>
  <c r="W79" i="54" s="1"/>
  <c r="P68" i="53"/>
  <c r="P53" i="54"/>
  <c r="Q86" i="54"/>
  <c r="Q71" i="51"/>
  <c r="S71" i="51" s="1"/>
  <c r="P59" i="51"/>
  <c r="R59" i="51" s="1"/>
  <c r="Q54" i="48"/>
  <c r="P107" i="52"/>
  <c r="V107" i="52" s="1"/>
  <c r="P54" i="52"/>
  <c r="V54" i="52" s="1"/>
  <c r="P102" i="52"/>
  <c r="V102" i="52" s="1"/>
  <c r="Q69" i="48"/>
  <c r="Q99" i="48"/>
  <c r="P96" i="45"/>
  <c r="P105" i="47"/>
  <c r="Q61" i="47"/>
  <c r="AB81" i="1"/>
  <c r="AC81" i="1" s="1"/>
  <c r="AB69" i="1"/>
  <c r="AC69" i="1" s="1"/>
  <c r="AB25" i="1"/>
  <c r="AC25" i="1" s="1"/>
  <c r="AB61" i="15"/>
  <c r="AC61" i="15" s="1"/>
  <c r="AD61" i="15" s="1"/>
  <c r="AB13" i="15"/>
  <c r="AC13" i="15" s="1"/>
  <c r="AD13" i="15" s="1"/>
  <c r="AB101" i="15"/>
  <c r="AC101" i="15" s="1"/>
  <c r="AD101" i="15" s="1"/>
  <c r="Q30" i="44"/>
  <c r="W30" i="44" s="1"/>
  <c r="P43" i="58"/>
  <c r="V43" i="58" s="1"/>
  <c r="Q37" i="58"/>
  <c r="W37" i="58" s="1"/>
  <c r="S93" i="59"/>
  <c r="P107" i="61"/>
  <c r="V107" i="61" s="1"/>
  <c r="P107" i="54"/>
  <c r="Q90" i="49"/>
  <c r="P76" i="48"/>
  <c r="P70" i="51"/>
  <c r="P74" i="45"/>
  <c r="R74" i="45" s="1"/>
  <c r="P43" i="44"/>
  <c r="V43" i="44" s="1"/>
  <c r="P47" i="50"/>
  <c r="V47" i="50" s="1"/>
  <c r="P11" i="50"/>
  <c r="V11" i="50" s="1"/>
  <c r="P41" i="57"/>
  <c r="V41" i="57" s="1"/>
  <c r="Q108" i="51"/>
  <c r="Q74" i="47"/>
  <c r="AB75" i="11"/>
  <c r="AC75" i="11" s="1"/>
  <c r="AB35" i="11"/>
  <c r="AC35" i="11" s="1"/>
  <c r="AD35" i="11" s="1"/>
  <c r="AB103" i="15"/>
  <c r="AC103" i="15" s="1"/>
  <c r="AB79" i="15"/>
  <c r="AC79" i="15" s="1"/>
  <c r="AB67" i="15"/>
  <c r="AC67" i="15" s="1"/>
  <c r="AB55" i="15"/>
  <c r="AC55" i="15" s="1"/>
  <c r="AB43" i="15"/>
  <c r="AC43" i="15" s="1"/>
  <c r="AB31" i="15"/>
  <c r="AC31" i="15" s="1"/>
  <c r="AB7" i="15"/>
  <c r="AC7" i="15" s="1"/>
  <c r="AB83" i="7"/>
  <c r="AC83" i="7" s="1"/>
  <c r="AD83" i="7" s="1"/>
  <c r="AB55" i="7"/>
  <c r="AB103" i="9"/>
  <c r="AC103" i="9" s="1"/>
  <c r="AD103" i="9" s="1"/>
  <c r="AB91" i="9"/>
  <c r="AC91" i="9" s="1"/>
  <c r="AD91" i="9" s="1"/>
  <c r="AB55" i="9"/>
  <c r="AC55" i="9" s="1"/>
  <c r="AD55" i="9" s="1"/>
  <c r="AB31" i="9"/>
  <c r="AC31" i="9" s="1"/>
  <c r="AD31" i="9" s="1"/>
  <c r="Q38" i="44"/>
  <c r="W38" i="44" s="1"/>
  <c r="Q32" i="50"/>
  <c r="W32" i="50" s="1"/>
  <c r="P77" i="55"/>
  <c r="V77" i="55" s="1"/>
  <c r="Q53" i="59"/>
  <c r="W53" i="59" s="1"/>
  <c r="Q75" i="60"/>
  <c r="P69" i="60"/>
  <c r="Q98" i="60"/>
  <c r="S98" i="60" s="1"/>
  <c r="P64" i="60"/>
  <c r="V64" i="60" s="1"/>
  <c r="Y64" i="60" s="1"/>
  <c r="Q89" i="61"/>
  <c r="W89" i="61" s="1"/>
  <c r="P96" i="61"/>
  <c r="V96" i="61" s="1"/>
  <c r="Q108" i="61"/>
  <c r="P76" i="58"/>
  <c r="P106" i="58"/>
  <c r="Q105" i="58"/>
  <c r="P55" i="58"/>
  <c r="P81" i="59"/>
  <c r="Q65" i="59"/>
  <c r="W65" i="59" s="1"/>
  <c r="Q56" i="59"/>
  <c r="P110" i="54"/>
  <c r="V110" i="54" s="1"/>
  <c r="Q64" i="48"/>
  <c r="Q65" i="50"/>
  <c r="P87" i="50"/>
  <c r="P106" i="47"/>
  <c r="P108" i="47"/>
  <c r="P13" i="45"/>
  <c r="S57" i="48"/>
  <c r="Q33" i="61"/>
  <c r="W33" i="61" s="1"/>
  <c r="P82" i="60"/>
  <c r="V82" i="60" s="1"/>
  <c r="Y82" i="60" s="1"/>
  <c r="Q72" i="60"/>
  <c r="W72" i="60" s="1"/>
  <c r="P63" i="60"/>
  <c r="V63" i="60" s="1"/>
  <c r="Q67" i="60"/>
  <c r="W67" i="60" s="1"/>
  <c r="P73" i="61"/>
  <c r="V73" i="61" s="1"/>
  <c r="P76" i="61"/>
  <c r="V76" i="61" s="1"/>
  <c r="Q107" i="61"/>
  <c r="W107" i="61" s="1"/>
  <c r="P75" i="58"/>
  <c r="V75" i="58" s="1"/>
  <c r="Q73" i="58"/>
  <c r="W73" i="58" s="1"/>
  <c r="P108" i="58"/>
  <c r="V108" i="58" s="1"/>
  <c r="Q54" i="56"/>
  <c r="P73" i="57"/>
  <c r="V73" i="57" s="1"/>
  <c r="Q110" i="61"/>
  <c r="S110" i="61" s="1"/>
  <c r="P109" i="56"/>
  <c r="V109" i="56" s="1"/>
  <c r="Q57" i="55"/>
  <c r="S57" i="55" s="1"/>
  <c r="P93" i="55"/>
  <c r="V93" i="55" s="1"/>
  <c r="Q58" i="54"/>
  <c r="Q83" i="54"/>
  <c r="P61" i="53"/>
  <c r="Q57" i="53"/>
  <c r="W57" i="53" s="1"/>
  <c r="Q62" i="54"/>
  <c r="P100" i="54"/>
  <c r="V100" i="54" s="1"/>
  <c r="P106" i="54"/>
  <c r="Q76" i="49"/>
  <c r="Q110" i="48"/>
  <c r="Q67" i="51"/>
  <c r="Q78" i="51"/>
  <c r="P70" i="52"/>
  <c r="Q53" i="52"/>
  <c r="Q58" i="60"/>
  <c r="Q73" i="61"/>
  <c r="W73" i="61" s="1"/>
  <c r="P71" i="59"/>
  <c r="P94" i="53"/>
  <c r="Q80" i="52"/>
  <c r="Q61" i="49"/>
  <c r="P90" i="46"/>
  <c r="V90" i="46" s="1"/>
  <c r="P70" i="44"/>
  <c r="P46" i="47"/>
  <c r="V46" i="47" s="1"/>
  <c r="Q40" i="47"/>
  <c r="W40" i="47" s="1"/>
  <c r="P20" i="47"/>
  <c r="V20" i="47" s="1"/>
  <c r="Q14" i="47"/>
  <c r="W14" i="47" s="1"/>
  <c r="Q50" i="47"/>
  <c r="W50" i="47" s="1"/>
  <c r="P40" i="49"/>
  <c r="V40" i="49" s="1"/>
  <c r="Q34" i="49"/>
  <c r="W34" i="49" s="1"/>
  <c r="P20" i="52"/>
  <c r="V20" i="52" s="1"/>
  <c r="Q14" i="52"/>
  <c r="W14" i="52" s="1"/>
  <c r="Q50" i="52"/>
  <c r="W50" i="52" s="1"/>
  <c r="P39" i="52"/>
  <c r="V39" i="52" s="1"/>
  <c r="Q45" i="56"/>
  <c r="W45" i="56" s="1"/>
  <c r="P22" i="58"/>
  <c r="V22" i="58" s="1"/>
  <c r="Q16" i="58"/>
  <c r="W16" i="58" s="1"/>
  <c r="Q52" i="58"/>
  <c r="W52" i="58" s="1"/>
  <c r="Q70" i="61"/>
  <c r="W70" i="61" s="1"/>
  <c r="P59" i="61"/>
  <c r="V59" i="61" s="1"/>
  <c r="Q72" i="61"/>
  <c r="P82" i="58"/>
  <c r="V82" i="58" s="1"/>
  <c r="Q69" i="58"/>
  <c r="Q104" i="59"/>
  <c r="P106" i="59"/>
  <c r="V106" i="59" s="1"/>
  <c r="Q64" i="54"/>
  <c r="P90" i="53"/>
  <c r="P87" i="54"/>
  <c r="Q61" i="54"/>
  <c r="P83" i="53"/>
  <c r="V83" i="53" s="1"/>
  <c r="P55" i="49"/>
  <c r="P83" i="52"/>
  <c r="Q74" i="52"/>
  <c r="P12" i="60"/>
  <c r="V12" i="60" s="1"/>
  <c r="Q59" i="54"/>
  <c r="S59" i="54" s="1"/>
  <c r="P60" i="48"/>
  <c r="P57" i="51"/>
  <c r="Q78" i="48"/>
  <c r="Q104" i="46"/>
  <c r="Q106" i="51"/>
  <c r="Q20" i="57"/>
  <c r="W20" i="57" s="1"/>
  <c r="S86" i="58"/>
  <c r="S85" i="60"/>
  <c r="Q40" i="61"/>
  <c r="W40" i="61" s="1"/>
  <c r="P103" i="57"/>
  <c r="P109" i="61"/>
  <c r="P103" i="61"/>
  <c r="P58" i="61"/>
  <c r="P73" i="58"/>
  <c r="V73" i="58" s="1"/>
  <c r="P104" i="55"/>
  <c r="P97" i="57"/>
  <c r="P59" i="59"/>
  <c r="Q97" i="53"/>
  <c r="W97" i="53" s="1"/>
  <c r="Y97" i="53" s="1"/>
  <c r="Q70" i="54"/>
  <c r="Q85" i="48"/>
  <c r="P97" i="46"/>
  <c r="P70" i="50"/>
  <c r="P59" i="50"/>
  <c r="Q88" i="50"/>
  <c r="P108" i="50"/>
  <c r="Q62" i="47"/>
  <c r="P89" i="54"/>
  <c r="V89" i="54" s="1"/>
  <c r="P78" i="53"/>
  <c r="V78" i="53" s="1"/>
  <c r="Y78" i="53" s="1"/>
  <c r="P99" i="55"/>
  <c r="V99" i="55" s="1"/>
  <c r="Y99" i="55" s="1"/>
  <c r="P43" i="46"/>
  <c r="V43" i="46" s="1"/>
  <c r="P49" i="49"/>
  <c r="V49" i="49" s="1"/>
  <c r="Q43" i="49"/>
  <c r="W43" i="49" s="1"/>
  <c r="P23" i="49"/>
  <c r="V23" i="49" s="1"/>
  <c r="Q17" i="49"/>
  <c r="W17" i="49" s="1"/>
  <c r="P28" i="51"/>
  <c r="V28" i="51" s="1"/>
  <c r="Q22" i="51"/>
  <c r="W22" i="51" s="1"/>
  <c r="P38" i="51"/>
  <c r="V38" i="51" s="1"/>
  <c r="Q32" i="51"/>
  <c r="W32" i="51" s="1"/>
  <c r="P31" i="56"/>
  <c r="V31" i="56" s="1"/>
  <c r="Q25" i="56"/>
  <c r="W25" i="56" s="1"/>
  <c r="P41" i="56"/>
  <c r="V41" i="56" s="1"/>
  <c r="Q35" i="56"/>
  <c r="W35" i="56" s="1"/>
  <c r="R109" i="55"/>
  <c r="P54" i="61"/>
  <c r="Q101" i="48"/>
  <c r="Q104" i="52"/>
  <c r="P89" i="52"/>
  <c r="Q103" i="52"/>
  <c r="P97" i="48"/>
  <c r="P86" i="46"/>
  <c r="S91" i="55"/>
  <c r="W91" i="55"/>
  <c r="S93" i="54"/>
  <c r="W93" i="54"/>
  <c r="Q32" i="44"/>
  <c r="W32" i="44" s="1"/>
  <c r="P49" i="46"/>
  <c r="V49" i="46" s="1"/>
  <c r="Q43" i="46"/>
  <c r="W43" i="46" s="1"/>
  <c r="P39" i="46"/>
  <c r="V39" i="46" s="1"/>
  <c r="Q33" i="46"/>
  <c r="W33" i="46" s="1"/>
  <c r="P43" i="47"/>
  <c r="V43" i="47" s="1"/>
  <c r="Q37" i="47"/>
  <c r="W37" i="47" s="1"/>
  <c r="P17" i="47"/>
  <c r="V17" i="47" s="1"/>
  <c r="Q11" i="47"/>
  <c r="W11" i="47" s="1"/>
  <c r="Q47" i="47"/>
  <c r="W47" i="47" s="1"/>
  <c r="Q23" i="50"/>
  <c r="W23" i="50" s="1"/>
  <c r="Q42" i="45"/>
  <c r="W42" i="45" s="1"/>
  <c r="Q36" i="47"/>
  <c r="W36" i="47" s="1"/>
  <c r="Y36" i="47" s="1"/>
  <c r="AB94" i="7"/>
  <c r="AC94" i="7" s="1"/>
  <c r="AD94" i="7" s="1"/>
  <c r="AB82" i="7"/>
  <c r="AC82" i="7" s="1"/>
  <c r="AD82" i="7" s="1"/>
  <c r="AB70" i="7"/>
  <c r="AC70" i="7" s="1"/>
  <c r="AD70" i="7" s="1"/>
  <c r="AB58" i="7"/>
  <c r="AC58" i="7" s="1"/>
  <c r="AD58" i="7" s="1"/>
  <c r="AB46" i="7"/>
  <c r="AB34" i="7"/>
  <c r="AC34" i="7" s="1"/>
  <c r="AD34" i="7" s="1"/>
  <c r="AB10" i="7"/>
  <c r="AC10" i="7" s="1"/>
  <c r="Q48" i="44"/>
  <c r="W48" i="44" s="1"/>
  <c r="P30" i="44"/>
  <c r="V30" i="44" s="1"/>
  <c r="P29" i="50"/>
  <c r="V29" i="50" s="1"/>
  <c r="P22" i="50"/>
  <c r="V22" i="50" s="1"/>
  <c r="W75" i="49"/>
  <c r="S75" i="49"/>
  <c r="W93" i="60"/>
  <c r="S93" i="60"/>
  <c r="Q87" i="60"/>
  <c r="W87" i="60" s="1"/>
  <c r="Q80" i="58"/>
  <c r="W80" i="58" s="1"/>
  <c r="P62" i="55"/>
  <c r="V62" i="55" s="1"/>
  <c r="Q105" i="57"/>
  <c r="W105" i="57" s="1"/>
  <c r="P73" i="59"/>
  <c r="V73" i="59" s="1"/>
  <c r="Q90" i="59"/>
  <c r="W90" i="59" s="1"/>
  <c r="W55" i="59"/>
  <c r="S55" i="59"/>
  <c r="Q55" i="55"/>
  <c r="W55" i="55" s="1"/>
  <c r="P108" i="53"/>
  <c r="V108" i="53" s="1"/>
  <c r="P67" i="54"/>
  <c r="V67" i="54" s="1"/>
  <c r="Q67" i="54"/>
  <c r="W67" i="54" s="1"/>
  <c r="P97" i="54"/>
  <c r="V97" i="54" s="1"/>
  <c r="P38" i="46"/>
  <c r="V38" i="46" s="1"/>
  <c r="Q32" i="46"/>
  <c r="W32" i="46" s="1"/>
  <c r="Q27" i="48"/>
  <c r="W27" i="48" s="1"/>
  <c r="Z106" i="7"/>
  <c r="AB79" i="9"/>
  <c r="AC79" i="9" s="1"/>
  <c r="AD79" i="9" s="1"/>
  <c r="AB19" i="9"/>
  <c r="AC19" i="9" s="1"/>
  <c r="AD19" i="9" s="1"/>
  <c r="AB7" i="9"/>
  <c r="AC7" i="9" s="1"/>
  <c r="AD7" i="9" s="1"/>
  <c r="Q15" i="44"/>
  <c r="W15" i="44" s="1"/>
  <c r="P46" i="48"/>
  <c r="V46" i="48" s="1"/>
  <c r="Q40" i="48"/>
  <c r="W40" i="48" s="1"/>
  <c r="P20" i="48"/>
  <c r="V20" i="48" s="1"/>
  <c r="Q14" i="48"/>
  <c r="W14" i="48" s="1"/>
  <c r="Q50" i="48"/>
  <c r="W50" i="48" s="1"/>
  <c r="Q30" i="48"/>
  <c r="W30" i="48" s="1"/>
  <c r="S18" i="43"/>
  <c r="W79" i="43"/>
  <c r="Y79" i="43" s="1"/>
  <c r="Q24" i="44"/>
  <c r="W24" i="44" s="1"/>
  <c r="Q43" i="44"/>
  <c r="W43" i="44" s="1"/>
  <c r="P49" i="48"/>
  <c r="V49" i="48" s="1"/>
  <c r="Q43" i="48"/>
  <c r="W43" i="48" s="1"/>
  <c r="P23" i="48"/>
  <c r="V23" i="48" s="1"/>
  <c r="Q17" i="48"/>
  <c r="W17" i="48" s="1"/>
  <c r="AB37" i="8"/>
  <c r="AC37" i="8" s="1"/>
  <c r="Q36" i="44"/>
  <c r="W36" i="44" s="1"/>
  <c r="Q37" i="50"/>
  <c r="W37" i="50" s="1"/>
  <c r="V104" i="48"/>
  <c r="R104" i="48"/>
  <c r="W82" i="47"/>
  <c r="AB16" i="1"/>
  <c r="AC16" i="1" s="1"/>
  <c r="AB60" i="11"/>
  <c r="AC60" i="11" s="1"/>
  <c r="AD60" i="11" s="1"/>
  <c r="AB96" i="15"/>
  <c r="AC96" i="15" s="1"/>
  <c r="AB72" i="15"/>
  <c r="AC72" i="15" s="1"/>
  <c r="AB72" i="7"/>
  <c r="AC72" i="7" s="1"/>
  <c r="AB24" i="7"/>
  <c r="AC24" i="7" s="1"/>
  <c r="AD24" i="7" s="1"/>
  <c r="S47" i="43"/>
  <c r="P28" i="44"/>
  <c r="V28" i="44" s="1"/>
  <c r="Q20" i="44"/>
  <c r="W20" i="44" s="1"/>
  <c r="Q51" i="44"/>
  <c r="W51" i="44" s="1"/>
  <c r="Q35" i="50"/>
  <c r="W35" i="50" s="1"/>
  <c r="W94" i="52"/>
  <c r="S94" i="52"/>
  <c r="W59" i="53"/>
  <c r="S59" i="53"/>
  <c r="Q66" i="51"/>
  <c r="W66" i="51" s="1"/>
  <c r="Q56" i="52"/>
  <c r="W56" i="52" s="1"/>
  <c r="Q82" i="52"/>
  <c r="W82" i="52" s="1"/>
  <c r="Q66" i="52"/>
  <c r="W66" i="52" s="1"/>
  <c r="Y66" i="52" s="1"/>
  <c r="AB91" i="15"/>
  <c r="AC91" i="15" s="1"/>
  <c r="AB19" i="15"/>
  <c r="AC19" i="15" s="1"/>
  <c r="Q30" i="45"/>
  <c r="W30" i="45" s="1"/>
  <c r="Q42" i="50"/>
  <c r="W42" i="50" s="1"/>
  <c r="Y42" i="50" s="1"/>
  <c r="P44" i="50"/>
  <c r="V44" i="50" s="1"/>
  <c r="AB86" i="40"/>
  <c r="AC86" i="40" s="1"/>
  <c r="AD86" i="40" s="1"/>
  <c r="P46" i="45"/>
  <c r="V46" i="45" s="1"/>
  <c r="S66" i="45"/>
  <c r="P20" i="46"/>
  <c r="V20" i="46" s="1"/>
  <c r="Q14" i="46"/>
  <c r="W14" i="46" s="1"/>
  <c r="Q50" i="46"/>
  <c r="W50" i="46" s="1"/>
  <c r="P41" i="50"/>
  <c r="V41" i="50" s="1"/>
  <c r="Q28" i="50"/>
  <c r="W28" i="50" s="1"/>
  <c r="P34" i="50"/>
  <c r="V34" i="50" s="1"/>
  <c r="R100" i="53"/>
  <c r="V100" i="53"/>
  <c r="P101" i="49"/>
  <c r="V101" i="49" s="1"/>
  <c r="P43" i="52"/>
  <c r="V43" i="52" s="1"/>
  <c r="Q37" i="52"/>
  <c r="W37" i="52" s="1"/>
  <c r="P37" i="54"/>
  <c r="V37" i="54" s="1"/>
  <c r="Q31" i="54"/>
  <c r="W31" i="54" s="1"/>
  <c r="P11" i="54"/>
  <c r="V11" i="54" s="1"/>
  <c r="P47" i="54"/>
  <c r="V47" i="54" s="1"/>
  <c r="Q54" i="60"/>
  <c r="W54" i="60" s="1"/>
  <c r="P60" i="59"/>
  <c r="P79" i="53"/>
  <c r="V79" i="53" s="1"/>
  <c r="Q108" i="49"/>
  <c r="W108" i="49" s="1"/>
  <c r="P103" i="44"/>
  <c r="Q103" i="50"/>
  <c r="W103" i="50" s="1"/>
  <c r="Q105" i="61"/>
  <c r="W105" i="61" s="1"/>
  <c r="Q92" i="58"/>
  <c r="W92" i="58" s="1"/>
  <c r="P90" i="58"/>
  <c r="V90" i="58" s="1"/>
  <c r="R109" i="58"/>
  <c r="Q74" i="60"/>
  <c r="S74" i="60" s="1"/>
  <c r="Q94" i="53"/>
  <c r="W94" i="53" s="1"/>
  <c r="P83" i="49"/>
  <c r="V83" i="49" s="1"/>
  <c r="Y83" i="49" s="1"/>
  <c r="Q67" i="48"/>
  <c r="S67" i="48" s="1"/>
  <c r="P101" i="48"/>
  <c r="V101" i="48" s="1"/>
  <c r="Q69" i="47"/>
  <c r="Q12" i="56"/>
  <c r="W12" i="56" s="1"/>
  <c r="Q103" i="60"/>
  <c r="W103" i="60" s="1"/>
  <c r="P71" i="61"/>
  <c r="Q69" i="61"/>
  <c r="W69" i="61" s="1"/>
  <c r="Q87" i="58"/>
  <c r="W87" i="58" s="1"/>
  <c r="P95" i="56"/>
  <c r="Q67" i="55"/>
  <c r="P99" i="51"/>
  <c r="P87" i="51"/>
  <c r="V87" i="51" s="1"/>
  <c r="Q59" i="48"/>
  <c r="Q15" i="51"/>
  <c r="W15" i="51" s="1"/>
  <c r="Y56" i="53"/>
  <c r="Q33" i="54"/>
  <c r="W33" i="54" s="1"/>
  <c r="P35" i="58"/>
  <c r="V35" i="58" s="1"/>
  <c r="Q29" i="58"/>
  <c r="W29" i="58" s="1"/>
  <c r="Q12" i="58"/>
  <c r="W12" i="58" s="1"/>
  <c r="Q48" i="58"/>
  <c r="W48" i="58" s="1"/>
  <c r="Q46" i="60"/>
  <c r="W46" i="60" s="1"/>
  <c r="P64" i="61"/>
  <c r="Q97" i="57"/>
  <c r="Q73" i="59"/>
  <c r="W73" i="59" s="1"/>
  <c r="Q71" i="55"/>
  <c r="W71" i="55" s="1"/>
  <c r="Y71" i="55" s="1"/>
  <c r="P68" i="55"/>
  <c r="P56" i="57"/>
  <c r="Q90" i="54"/>
  <c r="Q105" i="54"/>
  <c r="W105" i="54" s="1"/>
  <c r="Q107" i="51"/>
  <c r="W107" i="51" s="1"/>
  <c r="Y107" i="51" s="1"/>
  <c r="P77" i="51"/>
  <c r="P65" i="48"/>
  <c r="P71" i="48"/>
  <c r="Q87" i="50"/>
  <c r="W87" i="50" s="1"/>
  <c r="P95" i="55"/>
  <c r="P17" i="55"/>
  <c r="V17" i="55" s="1"/>
  <c r="P41" i="58"/>
  <c r="V41" i="58" s="1"/>
  <c r="P72" i="55"/>
  <c r="V72" i="55" s="1"/>
  <c r="P78" i="59"/>
  <c r="P54" i="57"/>
  <c r="Q62" i="59"/>
  <c r="P87" i="55"/>
  <c r="Q94" i="54"/>
  <c r="W94" i="54" s="1"/>
  <c r="Q100" i="54"/>
  <c r="W100" i="54" s="1"/>
  <c r="P80" i="48"/>
  <c r="Q76" i="51"/>
  <c r="P92" i="48"/>
  <c r="P79" i="48"/>
  <c r="Q79" i="45"/>
  <c r="P104" i="58"/>
  <c r="V104" i="58" s="1"/>
  <c r="Q30" i="50"/>
  <c r="W30" i="50" s="1"/>
  <c r="P25" i="50"/>
  <c r="V25" i="50" s="1"/>
  <c r="P37" i="51"/>
  <c r="V37" i="51" s="1"/>
  <c r="Q31" i="51"/>
  <c r="W31" i="51" s="1"/>
  <c r="P11" i="51"/>
  <c r="V11" i="51" s="1"/>
  <c r="P47" i="51"/>
  <c r="V47" i="51" s="1"/>
  <c r="P28" i="53"/>
  <c r="V28" i="53" s="1"/>
  <c r="Q83" i="60"/>
  <c r="W83" i="60" s="1"/>
  <c r="P67" i="60"/>
  <c r="P81" i="60"/>
  <c r="Q96" i="56"/>
  <c r="Q76" i="61"/>
  <c r="Q102" i="61"/>
  <c r="Q56" i="58"/>
  <c r="W56" i="58" s="1"/>
  <c r="Q59" i="58"/>
  <c r="Q62" i="58"/>
  <c r="P70" i="58"/>
  <c r="P101" i="59"/>
  <c r="V101" i="59" s="1"/>
  <c r="P55" i="54"/>
  <c r="P106" i="53"/>
  <c r="Q97" i="54"/>
  <c r="W97" i="54" s="1"/>
  <c r="P71" i="51"/>
  <c r="P58" i="51"/>
  <c r="Q65" i="49"/>
  <c r="W65" i="49" s="1"/>
  <c r="Q53" i="50"/>
  <c r="Q103" i="48"/>
  <c r="Q85" i="46"/>
  <c r="P47" i="58"/>
  <c r="V47" i="58" s="1"/>
  <c r="P28" i="60"/>
  <c r="V28" i="60" s="1"/>
  <c r="P94" i="60"/>
  <c r="P79" i="60"/>
  <c r="P66" i="60"/>
  <c r="P102" i="60"/>
  <c r="V102" i="60" s="1"/>
  <c r="Q56" i="60"/>
  <c r="W56" i="60" s="1"/>
  <c r="Q70" i="60"/>
  <c r="W70" i="60" s="1"/>
  <c r="P76" i="57"/>
  <c r="V76" i="57" s="1"/>
  <c r="Q104" i="61"/>
  <c r="P89" i="61"/>
  <c r="Q95" i="61"/>
  <c r="P108" i="61"/>
  <c r="Q61" i="61"/>
  <c r="W61" i="61" s="1"/>
  <c r="P66" i="58"/>
  <c r="V66" i="58" s="1"/>
  <c r="Q105" i="55"/>
  <c r="P79" i="55"/>
  <c r="Q75" i="53"/>
  <c r="W75" i="53" s="1"/>
  <c r="P85" i="56"/>
  <c r="P59" i="54"/>
  <c r="Q107" i="56"/>
  <c r="Q77" i="53"/>
  <c r="W77" i="53" s="1"/>
  <c r="P107" i="53"/>
  <c r="V107" i="53" s="1"/>
  <c r="Y107" i="53" s="1"/>
  <c r="P82" i="52"/>
  <c r="V82" i="52" s="1"/>
  <c r="P104" i="52"/>
  <c r="V104" i="52" s="1"/>
  <c r="P53" i="49"/>
  <c r="V53" i="49" s="1"/>
  <c r="Q62" i="48"/>
  <c r="P88" i="50"/>
  <c r="P72" i="50"/>
  <c r="Q55" i="46"/>
  <c r="Q57" i="46"/>
  <c r="P72" i="44"/>
  <c r="V72" i="44" s="1"/>
  <c r="Q58" i="46"/>
  <c r="P96" i="46"/>
  <c r="P20" i="57"/>
  <c r="V20" i="57" s="1"/>
  <c r="Q36" i="61"/>
  <c r="W36" i="61" s="1"/>
  <c r="Q107" i="60"/>
  <c r="Q94" i="61"/>
  <c r="W94" i="61" s="1"/>
  <c r="P83" i="61"/>
  <c r="V83" i="61" s="1"/>
  <c r="P92" i="53"/>
  <c r="V92" i="53" s="1"/>
  <c r="Q101" i="54"/>
  <c r="W101" i="54" s="1"/>
  <c r="P94" i="49"/>
  <c r="V94" i="49" s="1"/>
  <c r="Q104" i="51"/>
  <c r="P56" i="51"/>
  <c r="Q79" i="52"/>
  <c r="W79" i="52" s="1"/>
  <c r="P92" i="52"/>
  <c r="V92" i="52" s="1"/>
  <c r="P88" i="52"/>
  <c r="Q91" i="52"/>
  <c r="Q84" i="48"/>
  <c r="P56" i="52"/>
  <c r="P79" i="47"/>
  <c r="P66" i="46"/>
  <c r="P107" i="45"/>
  <c r="Q89" i="45"/>
  <c r="P62" i="50"/>
  <c r="R62" i="50" s="1"/>
  <c r="Q92" i="47"/>
  <c r="Q53" i="44"/>
  <c r="P87" i="44"/>
  <c r="Q41" i="49"/>
  <c r="W41" i="49" s="1"/>
  <c r="Q21" i="50"/>
  <c r="W21" i="50" s="1"/>
  <c r="Q47" i="50"/>
  <c r="W47" i="50" s="1"/>
  <c r="Q11" i="50"/>
  <c r="W11" i="50" s="1"/>
  <c r="Q15" i="54"/>
  <c r="W15" i="54" s="1"/>
  <c r="P46" i="56"/>
  <c r="V46" i="56" s="1"/>
  <c r="Q40" i="56"/>
  <c r="W40" i="56" s="1"/>
  <c r="P20" i="56"/>
  <c r="V20" i="56" s="1"/>
  <c r="Q14" i="56"/>
  <c r="W14" i="56" s="1"/>
  <c r="Q50" i="56"/>
  <c r="W50" i="56" s="1"/>
  <c r="Q39" i="57"/>
  <c r="W39" i="57" s="1"/>
  <c r="Q104" i="60"/>
  <c r="P60" i="60"/>
  <c r="Q85" i="61"/>
  <c r="P99" i="61"/>
  <c r="P91" i="61"/>
  <c r="Q57" i="61"/>
  <c r="Q54" i="59"/>
  <c r="W54" i="59" s="1"/>
  <c r="P58" i="59"/>
  <c r="R58" i="59" s="1"/>
  <c r="Q75" i="59"/>
  <c r="P57" i="58"/>
  <c r="Q92" i="56"/>
  <c r="W92" i="56" s="1"/>
  <c r="P98" i="55"/>
  <c r="Q108" i="54"/>
  <c r="Q76" i="53"/>
  <c r="Q95" i="53"/>
  <c r="Q56" i="54"/>
  <c r="P107" i="48"/>
  <c r="Q61" i="51"/>
  <c r="W61" i="51" s="1"/>
  <c r="Q105" i="51"/>
  <c r="Q54" i="52"/>
  <c r="P66" i="48"/>
  <c r="Q69" i="50"/>
  <c r="P14" i="49"/>
  <c r="V14" i="49" s="1"/>
  <c r="P50" i="49"/>
  <c r="V50" i="49" s="1"/>
  <c r="Q44" i="49"/>
  <c r="W44" i="49" s="1"/>
  <c r="Q27" i="49"/>
  <c r="W27" i="49" s="1"/>
  <c r="Y27" i="49" s="1"/>
  <c r="Q18" i="50"/>
  <c r="W18" i="50" s="1"/>
  <c r="Q44" i="50"/>
  <c r="W44" i="50" s="1"/>
  <c r="P20" i="50"/>
  <c r="V20" i="50" s="1"/>
  <c r="Q43" i="50"/>
  <c r="W43" i="50" s="1"/>
  <c r="P49" i="50"/>
  <c r="V49" i="50" s="1"/>
  <c r="P40" i="53"/>
  <c r="V40" i="53" s="1"/>
  <c r="Q34" i="53"/>
  <c r="W34" i="53" s="1"/>
  <c r="P14" i="53"/>
  <c r="V14" i="53" s="1"/>
  <c r="P50" i="53"/>
  <c r="V50" i="53" s="1"/>
  <c r="Q44" i="53"/>
  <c r="W44" i="53" s="1"/>
  <c r="Q27" i="53"/>
  <c r="W27" i="53" s="1"/>
  <c r="Q23" i="57"/>
  <c r="W23" i="57" s="1"/>
  <c r="Q71" i="58"/>
  <c r="P87" i="58"/>
  <c r="Q78" i="58"/>
  <c r="Q58" i="58"/>
  <c r="Q54" i="57"/>
  <c r="W54" i="57" s="1"/>
  <c r="P59" i="56"/>
  <c r="V59" i="56" s="1"/>
  <c r="P108" i="59"/>
  <c r="Q91" i="59"/>
  <c r="P53" i="59"/>
  <c r="Q83" i="59"/>
  <c r="W83" i="59" s="1"/>
  <c r="P67" i="55"/>
  <c r="P68" i="57"/>
  <c r="P64" i="57"/>
  <c r="Q66" i="59"/>
  <c r="W66" i="59" s="1"/>
  <c r="Q99" i="53"/>
  <c r="P74" i="49"/>
  <c r="Q94" i="48"/>
  <c r="P100" i="52"/>
  <c r="V100" i="52" s="1"/>
  <c r="Q65" i="52"/>
  <c r="P67" i="49"/>
  <c r="P56" i="48"/>
  <c r="P100" i="45"/>
  <c r="Q70" i="50"/>
  <c r="Q100" i="50"/>
  <c r="W100" i="50" s="1"/>
  <c r="Q61" i="50"/>
  <c r="Q80" i="50"/>
  <c r="P99" i="50"/>
  <c r="Q64" i="50"/>
  <c r="W64" i="50" s="1"/>
  <c r="Q83" i="50"/>
  <c r="W83" i="50" s="1"/>
  <c r="P98" i="50"/>
  <c r="Q63" i="50"/>
  <c r="P61" i="47"/>
  <c r="Q72" i="47"/>
  <c r="W72" i="47" s="1"/>
  <c r="Q105" i="45"/>
  <c r="P17" i="50"/>
  <c r="V17" i="50" s="1"/>
  <c r="Q40" i="50"/>
  <c r="W40" i="50" s="1"/>
  <c r="P40" i="52"/>
  <c r="V40" i="52" s="1"/>
  <c r="Q34" i="52"/>
  <c r="W34" i="52" s="1"/>
  <c r="Q30" i="53"/>
  <c r="W30" i="53" s="1"/>
  <c r="Q49" i="57"/>
  <c r="W49" i="57" s="1"/>
  <c r="P40" i="60"/>
  <c r="V40" i="60" s="1"/>
  <c r="Q86" i="60"/>
  <c r="P80" i="58"/>
  <c r="P98" i="58"/>
  <c r="Q55" i="56"/>
  <c r="Q93" i="55"/>
  <c r="W93" i="55" s="1"/>
  <c r="Q108" i="59"/>
  <c r="W108" i="59" s="1"/>
  <c r="P104" i="59"/>
  <c r="Q102" i="53"/>
  <c r="W102" i="53" s="1"/>
  <c r="Q105" i="49"/>
  <c r="W105" i="49" s="1"/>
  <c r="Q85" i="52"/>
  <c r="Q108" i="52"/>
  <c r="Q92" i="50"/>
  <c r="Q72" i="50"/>
  <c r="P95" i="50"/>
  <c r="V95" i="50" s="1"/>
  <c r="P80" i="47"/>
  <c r="Q97" i="47"/>
  <c r="W97" i="47" s="1"/>
  <c r="Q66" i="47"/>
  <c r="P56" i="44"/>
  <c r="P94" i="44"/>
  <c r="AB90" i="31"/>
  <c r="AC90" i="31" s="1"/>
  <c r="AD90" i="31" s="1"/>
  <c r="AB84" i="31"/>
  <c r="AC84" i="31" s="1"/>
  <c r="AD84" i="31" s="1"/>
  <c r="AB82" i="31"/>
  <c r="AC82" i="31" s="1"/>
  <c r="Z106" i="1"/>
  <c r="AB79" i="8"/>
  <c r="AC79" i="8" s="1"/>
  <c r="AD79" i="8" s="1"/>
  <c r="AB19" i="8"/>
  <c r="AC19" i="8" s="1"/>
  <c r="AB59" i="8"/>
  <c r="AC59" i="8" s="1"/>
  <c r="AD59" i="8" s="1"/>
  <c r="AB23" i="8"/>
  <c r="AC23" i="8" s="1"/>
  <c r="AD23" i="8" s="1"/>
  <c r="AB101" i="7"/>
  <c r="AC101" i="7" s="1"/>
  <c r="AD101" i="7" s="1"/>
  <c r="AB89" i="7"/>
  <c r="AC89" i="7" s="1"/>
  <c r="AD89" i="7" s="1"/>
  <c r="AB77" i="7"/>
  <c r="AC77" i="7" s="1"/>
  <c r="AB65" i="7"/>
  <c r="AC65" i="7" s="1"/>
  <c r="AD65" i="7" s="1"/>
  <c r="AB53" i="7"/>
  <c r="AC53" i="7" s="1"/>
  <c r="AD53" i="7" s="1"/>
  <c r="AB41" i="7"/>
  <c r="AC41" i="7" s="1"/>
  <c r="AB29" i="7"/>
  <c r="AC29" i="7" s="1"/>
  <c r="AB17" i="7"/>
  <c r="AC17" i="7" s="1"/>
  <c r="AD17" i="7" s="1"/>
  <c r="AB100" i="30"/>
  <c r="AC100" i="30" s="1"/>
  <c r="AD100" i="30" s="1"/>
  <c r="V69" i="52"/>
  <c r="R69" i="52"/>
  <c r="Y106" i="36"/>
  <c r="W106" i="44"/>
  <c r="S106" i="44"/>
  <c r="AB89" i="11"/>
  <c r="AC89" i="11" s="1"/>
  <c r="AD89" i="11" s="1"/>
  <c r="AB77" i="11"/>
  <c r="AC77" i="11" s="1"/>
  <c r="AD77" i="11" s="1"/>
  <c r="AB65" i="11"/>
  <c r="AC65" i="11" s="1"/>
  <c r="AD65" i="11" s="1"/>
  <c r="AB105" i="15"/>
  <c r="AC105" i="15" s="1"/>
  <c r="AD105" i="15" s="1"/>
  <c r="AB93" i="15"/>
  <c r="AC93" i="15" s="1"/>
  <c r="AD93" i="15" s="1"/>
  <c r="AB81" i="15"/>
  <c r="AC81" i="15" s="1"/>
  <c r="AD81" i="15" s="1"/>
  <c r="AB69" i="15"/>
  <c r="AC69" i="15" s="1"/>
  <c r="AD69" i="15" s="1"/>
  <c r="AB57" i="15"/>
  <c r="AC57" i="15" s="1"/>
  <c r="AD57" i="15" s="1"/>
  <c r="AB45" i="15"/>
  <c r="AC45" i="15" s="1"/>
  <c r="AD45" i="15" s="1"/>
  <c r="AB33" i="15"/>
  <c r="AC33" i="15" s="1"/>
  <c r="AD33" i="15" s="1"/>
  <c r="AB21" i="15"/>
  <c r="AC21" i="15" s="1"/>
  <c r="AD21" i="15" s="1"/>
  <c r="AB97" i="15"/>
  <c r="AC97" i="15" s="1"/>
  <c r="AD97" i="15" s="1"/>
  <c r="AB85" i="15"/>
  <c r="AC85" i="15" s="1"/>
  <c r="AD85" i="15" s="1"/>
  <c r="AB73" i="15"/>
  <c r="AC73" i="15" s="1"/>
  <c r="AD73" i="15" s="1"/>
  <c r="AB49" i="15"/>
  <c r="AC49" i="15" s="1"/>
  <c r="AD49" i="15" s="1"/>
  <c r="AB37" i="15"/>
  <c r="AC37" i="15" s="1"/>
  <c r="AD37" i="15" s="1"/>
  <c r="AB25" i="15"/>
  <c r="AC25" i="15" s="1"/>
  <c r="AD25" i="15" s="1"/>
  <c r="AB89" i="15"/>
  <c r="AC89" i="15" s="1"/>
  <c r="AD89" i="15" s="1"/>
  <c r="AB77" i="15"/>
  <c r="AC77" i="15" s="1"/>
  <c r="AD77" i="15" s="1"/>
  <c r="AB65" i="15"/>
  <c r="AC65" i="15" s="1"/>
  <c r="AD65" i="15" s="1"/>
  <c r="AB53" i="15"/>
  <c r="AC53" i="15" s="1"/>
  <c r="AD53" i="15" s="1"/>
  <c r="AB41" i="15"/>
  <c r="AC41" i="15" s="1"/>
  <c r="AD41" i="15" s="1"/>
  <c r="AB29" i="15"/>
  <c r="AC29" i="15" s="1"/>
  <c r="AD29" i="15" s="1"/>
  <c r="AB17" i="15"/>
  <c r="AC17" i="15" s="1"/>
  <c r="AD17" i="15" s="1"/>
  <c r="AB9" i="15"/>
  <c r="AC9" i="15" s="1"/>
  <c r="AD9" i="15" s="1"/>
  <c r="W93" i="45"/>
  <c r="S93" i="45"/>
  <c r="W57" i="51"/>
  <c r="S57" i="51"/>
  <c r="P55" i="60"/>
  <c r="V55" i="60" s="1"/>
  <c r="P100" i="60"/>
  <c r="V100" i="60" s="1"/>
  <c r="Q77" i="57"/>
  <c r="W77" i="57" s="1"/>
  <c r="Q83" i="56"/>
  <c r="W83" i="56" s="1"/>
  <c r="AB105" i="36"/>
  <c r="AC105" i="36" s="1"/>
  <c r="AD105" i="36" s="1"/>
  <c r="AB99" i="36"/>
  <c r="AC99" i="36" s="1"/>
  <c r="AD99" i="36" s="1"/>
  <c r="P11" i="44"/>
  <c r="V11" i="44" s="1"/>
  <c r="P47" i="44"/>
  <c r="V47" i="44" s="1"/>
  <c r="Q31" i="50"/>
  <c r="W31" i="50" s="1"/>
  <c r="Y100" i="51"/>
  <c r="P43" i="53"/>
  <c r="V43" i="53" s="1"/>
  <c r="Q37" i="53"/>
  <c r="W37" i="53" s="1"/>
  <c r="P17" i="53"/>
  <c r="V17" i="53" s="1"/>
  <c r="Q11" i="53"/>
  <c r="W11" i="53" s="1"/>
  <c r="Q47" i="53"/>
  <c r="W47" i="53" s="1"/>
  <c r="P23" i="57"/>
  <c r="V23" i="57" s="1"/>
  <c r="P46" i="61"/>
  <c r="V46" i="61" s="1"/>
  <c r="Y46" i="61" s="1"/>
  <c r="P38" i="61"/>
  <c r="V38" i="61" s="1"/>
  <c r="Q32" i="61"/>
  <c r="W32" i="61" s="1"/>
  <c r="Q21" i="61"/>
  <c r="W21" i="61" s="1"/>
  <c r="P15" i="61"/>
  <c r="V15" i="61" s="1"/>
  <c r="P51" i="61"/>
  <c r="V51" i="61" s="1"/>
  <c r="P49" i="44"/>
  <c r="V49" i="44" s="1"/>
  <c r="Q39" i="50"/>
  <c r="W39" i="50" s="1"/>
  <c r="Q29" i="50"/>
  <c r="W29" i="50" s="1"/>
  <c r="P46" i="53"/>
  <c r="V46" i="53" s="1"/>
  <c r="Q40" i="53"/>
  <c r="W40" i="53" s="1"/>
  <c r="P20" i="53"/>
  <c r="V20" i="53" s="1"/>
  <c r="Q14" i="53"/>
  <c r="W14" i="53" s="1"/>
  <c r="Q50" i="53"/>
  <c r="W50" i="53" s="1"/>
  <c r="Q33" i="53"/>
  <c r="W33" i="53" s="1"/>
  <c r="R60" i="55"/>
  <c r="P28" i="58"/>
  <c r="V28" i="58" s="1"/>
  <c r="Q22" i="58"/>
  <c r="W22" i="58" s="1"/>
  <c r="P13" i="61"/>
  <c r="V13" i="61" s="1"/>
  <c r="R104" i="53"/>
  <c r="W100" i="53"/>
  <c r="S100" i="53"/>
  <c r="P78" i="56"/>
  <c r="V90" i="54"/>
  <c r="R90" i="54"/>
  <c r="V109" i="50"/>
  <c r="R109" i="50"/>
  <c r="Q27" i="44"/>
  <c r="W27" i="44" s="1"/>
  <c r="Q36" i="50"/>
  <c r="W36" i="50" s="1"/>
  <c r="Q26" i="50"/>
  <c r="W26" i="50" s="1"/>
  <c r="P38" i="50"/>
  <c r="V38" i="50" s="1"/>
  <c r="Q25" i="50"/>
  <c r="W25" i="50" s="1"/>
  <c r="P31" i="50"/>
  <c r="V31" i="50" s="1"/>
  <c r="P46" i="51"/>
  <c r="V46" i="51" s="1"/>
  <c r="Q40" i="51"/>
  <c r="W40" i="51" s="1"/>
  <c r="P20" i="51"/>
  <c r="V20" i="51" s="1"/>
  <c r="Q14" i="51"/>
  <c r="W14" i="51" s="1"/>
  <c r="Q50" i="51"/>
  <c r="W50" i="51" s="1"/>
  <c r="Q33" i="51"/>
  <c r="W33" i="51" s="1"/>
  <c r="Y33" i="51" s="1"/>
  <c r="Q36" i="53"/>
  <c r="W36" i="53" s="1"/>
  <c r="Y36" i="53" s="1"/>
  <c r="Q27" i="56"/>
  <c r="W27" i="56" s="1"/>
  <c r="P40" i="59"/>
  <c r="V40" i="59" s="1"/>
  <c r="Q34" i="59"/>
  <c r="W34" i="59" s="1"/>
  <c r="P17" i="59"/>
  <c r="V17" i="59" s="1"/>
  <c r="P44" i="61"/>
  <c r="V44" i="61" s="1"/>
  <c r="Q38" i="61"/>
  <c r="W38" i="61" s="1"/>
  <c r="P21" i="61"/>
  <c r="V21" i="61" s="1"/>
  <c r="Q102" i="49"/>
  <c r="W102" i="49" s="1"/>
  <c r="Y71" i="53"/>
  <c r="W64" i="49"/>
  <c r="S64" i="49"/>
  <c r="AB31" i="28"/>
  <c r="AC31" i="28" s="1"/>
  <c r="AD31" i="28" s="1"/>
  <c r="AB41" i="36"/>
  <c r="AC41" i="36" s="1"/>
  <c r="AB90" i="37"/>
  <c r="AC90" i="37" s="1"/>
  <c r="AD90" i="37" s="1"/>
  <c r="AB66" i="37"/>
  <c r="AC66" i="37" s="1"/>
  <c r="AD66" i="37" s="1"/>
  <c r="Q33" i="50"/>
  <c r="W33" i="50" s="1"/>
  <c r="P35" i="50"/>
  <c r="V35" i="50" s="1"/>
  <c r="Q22" i="50"/>
  <c r="W22" i="50" s="1"/>
  <c r="P28" i="50"/>
  <c r="V28" i="50" s="1"/>
  <c r="P49" i="51"/>
  <c r="V49" i="51" s="1"/>
  <c r="Q43" i="51"/>
  <c r="W43" i="51" s="1"/>
  <c r="P23" i="51"/>
  <c r="V23" i="51" s="1"/>
  <c r="Q17" i="51"/>
  <c r="W17" i="51" s="1"/>
  <c r="Q36" i="51"/>
  <c r="W36" i="51" s="1"/>
  <c r="Q30" i="56"/>
  <c r="W30" i="56" s="1"/>
  <c r="P32" i="57"/>
  <c r="V32" i="57" s="1"/>
  <c r="Q29" i="57"/>
  <c r="W29" i="57" s="1"/>
  <c r="Q12" i="57"/>
  <c r="W12" i="57" s="1"/>
  <c r="Q48" i="57"/>
  <c r="W48" i="57" s="1"/>
  <c r="Y48" i="57" s="1"/>
  <c r="P42" i="60"/>
  <c r="V42" i="60" s="1"/>
  <c r="AB43" i="28"/>
  <c r="AC43" i="28" s="1"/>
  <c r="AD43" i="28" s="1"/>
  <c r="AB29" i="36"/>
  <c r="AC29" i="36" s="1"/>
  <c r="Q33" i="44"/>
  <c r="W33" i="44" s="1"/>
  <c r="Q20" i="50"/>
  <c r="W20" i="50" s="1"/>
  <c r="Q19" i="50"/>
  <c r="W19" i="50" s="1"/>
  <c r="P31" i="60"/>
  <c r="V31" i="60" s="1"/>
  <c r="V68" i="61"/>
  <c r="Q42" i="44"/>
  <c r="W42" i="44" s="1"/>
  <c r="Q46" i="44"/>
  <c r="W46" i="44" s="1"/>
  <c r="P26" i="44"/>
  <c r="V26" i="44" s="1"/>
  <c r="Q37" i="46"/>
  <c r="W37" i="46" s="1"/>
  <c r="P33" i="46"/>
  <c r="V33" i="46" s="1"/>
  <c r="Q27" i="46"/>
  <c r="W27" i="46" s="1"/>
  <c r="P43" i="48"/>
  <c r="V43" i="48" s="1"/>
  <c r="Q37" i="48"/>
  <c r="W37" i="48" s="1"/>
  <c r="P17" i="48"/>
  <c r="V17" i="48" s="1"/>
  <c r="Q11" i="48"/>
  <c r="W11" i="48" s="1"/>
  <c r="Q47" i="48"/>
  <c r="W47" i="48" s="1"/>
  <c r="Q17" i="50"/>
  <c r="W17" i="50" s="1"/>
  <c r="P28" i="54"/>
  <c r="V28" i="54" s="1"/>
  <c r="Q22" i="54"/>
  <c r="W22" i="54" s="1"/>
  <c r="P38" i="54"/>
  <c r="V38" i="54" s="1"/>
  <c r="Q32" i="54"/>
  <c r="W32" i="54" s="1"/>
  <c r="P40" i="55"/>
  <c r="V40" i="55" s="1"/>
  <c r="Q34" i="55"/>
  <c r="W34" i="55" s="1"/>
  <c r="Q11" i="55"/>
  <c r="W11" i="55" s="1"/>
  <c r="Q47" i="55"/>
  <c r="W47" i="55" s="1"/>
  <c r="Q48" i="55"/>
  <c r="W48" i="55" s="1"/>
  <c r="P45" i="55"/>
  <c r="V45" i="55" s="1"/>
  <c r="P49" i="56"/>
  <c r="V49" i="56" s="1"/>
  <c r="Q43" i="56"/>
  <c r="W43" i="56" s="1"/>
  <c r="P23" i="56"/>
  <c r="V23" i="56" s="1"/>
  <c r="Q17" i="56"/>
  <c r="W17" i="56" s="1"/>
  <c r="W104" i="54"/>
  <c r="Y104" i="54" s="1"/>
  <c r="S104" i="54"/>
  <c r="P109" i="49"/>
  <c r="V109" i="49" s="1"/>
  <c r="AB97" i="37"/>
  <c r="AC97" i="37" s="1"/>
  <c r="AD97" i="37" s="1"/>
  <c r="AB73" i="37"/>
  <c r="AB61" i="37"/>
  <c r="AC61" i="37" s="1"/>
  <c r="AD61" i="37" s="1"/>
  <c r="AB75" i="38"/>
  <c r="AC75" i="38" s="1"/>
  <c r="AD75" i="38" s="1"/>
  <c r="AB8" i="38"/>
  <c r="AC8" i="38" s="1"/>
  <c r="AD8" i="38" s="1"/>
  <c r="P48" i="50"/>
  <c r="V48" i="50" s="1"/>
  <c r="Q24" i="50"/>
  <c r="W24" i="50" s="1"/>
  <c r="P26" i="50"/>
  <c r="V26" i="50" s="1"/>
  <c r="P43" i="55"/>
  <c r="V43" i="55" s="1"/>
  <c r="Q37" i="55"/>
  <c r="W37" i="55" s="1"/>
  <c r="P20" i="55"/>
  <c r="V20" i="55" s="1"/>
  <c r="Q50" i="55"/>
  <c r="W50" i="55" s="1"/>
  <c r="P12" i="55"/>
  <c r="V12" i="55" s="1"/>
  <c r="P48" i="55"/>
  <c r="V48" i="55" s="1"/>
  <c r="Q21" i="57"/>
  <c r="W21" i="57" s="1"/>
  <c r="Q33" i="58"/>
  <c r="W33" i="58" s="1"/>
  <c r="R89" i="60"/>
  <c r="W89" i="60"/>
  <c r="Y89" i="60" s="1"/>
  <c r="W101" i="61"/>
  <c r="S101" i="61"/>
  <c r="AB97" i="41"/>
  <c r="AC97" i="41" s="1"/>
  <c r="AD97" i="41" s="1"/>
  <c r="AB85" i="41"/>
  <c r="AC85" i="41" s="1"/>
  <c r="AD85" i="41" s="1"/>
  <c r="AB61" i="41"/>
  <c r="AC61" i="41" s="1"/>
  <c r="AD61" i="41" s="1"/>
  <c r="AB49" i="41"/>
  <c r="AC49" i="41" s="1"/>
  <c r="AD49" i="41" s="1"/>
  <c r="AB37" i="41"/>
  <c r="AC37" i="41" s="1"/>
  <c r="AD37" i="41" s="1"/>
  <c r="AB13" i="41"/>
  <c r="AC13" i="41" s="1"/>
  <c r="AD13" i="41" s="1"/>
  <c r="P40" i="45"/>
  <c r="V40" i="45" s="1"/>
  <c r="Q34" i="45"/>
  <c r="W34" i="45" s="1"/>
  <c r="P26" i="46"/>
  <c r="V26" i="46" s="1"/>
  <c r="Q20" i="46"/>
  <c r="W20" i="46" s="1"/>
  <c r="Q33" i="47"/>
  <c r="W33" i="47" s="1"/>
  <c r="Y33" i="47" s="1"/>
  <c r="Q33" i="48"/>
  <c r="W33" i="48" s="1"/>
  <c r="P23" i="50"/>
  <c r="V23" i="50" s="1"/>
  <c r="Q46" i="50"/>
  <c r="W46" i="50" s="1"/>
  <c r="P52" i="50"/>
  <c r="V52" i="50" s="1"/>
  <c r="P16" i="50"/>
  <c r="V16" i="50" s="1"/>
  <c r="Q20" i="60"/>
  <c r="W20" i="60" s="1"/>
  <c r="Q12" i="60"/>
  <c r="W12" i="60" s="1"/>
  <c r="Q86" i="59"/>
  <c r="W86" i="59" s="1"/>
  <c r="Q77" i="54"/>
  <c r="W77" i="54" s="1"/>
  <c r="P13" i="58"/>
  <c r="V13" i="58" s="1"/>
  <c r="R72" i="49"/>
  <c r="R108" i="56"/>
  <c r="V93" i="60"/>
  <c r="R93" i="60"/>
  <c r="V82" i="54"/>
  <c r="Y82" i="54" s="1"/>
  <c r="R82" i="54"/>
  <c r="AB94" i="29"/>
  <c r="AC94" i="29" s="1"/>
  <c r="AD94" i="29" s="1"/>
  <c r="AB52" i="30"/>
  <c r="AC52" i="30" s="1"/>
  <c r="AD52" i="30" s="1"/>
  <c r="AB28" i="30"/>
  <c r="AC28" i="30" s="1"/>
  <c r="AD28" i="30" s="1"/>
  <c r="AB22" i="30"/>
  <c r="AC22" i="30" s="1"/>
  <c r="AD22" i="30" s="1"/>
  <c r="AB18" i="30"/>
  <c r="AC18" i="30" s="1"/>
  <c r="AD18" i="30" s="1"/>
  <c r="AB16" i="30"/>
  <c r="AC16" i="30" s="1"/>
  <c r="AD16" i="30" s="1"/>
  <c r="Q40" i="45"/>
  <c r="W40" i="45" s="1"/>
  <c r="P20" i="45"/>
  <c r="V20" i="45" s="1"/>
  <c r="Q14" i="45"/>
  <c r="W14" i="45" s="1"/>
  <c r="P43" i="49"/>
  <c r="V43" i="49" s="1"/>
  <c r="Q37" i="49"/>
  <c r="W37" i="49" s="1"/>
  <c r="P17" i="49"/>
  <c r="V17" i="49" s="1"/>
  <c r="Q11" i="49"/>
  <c r="W11" i="49" s="1"/>
  <c r="Q47" i="49"/>
  <c r="W47" i="49" s="1"/>
  <c r="Q30" i="49"/>
  <c r="W30" i="49" s="1"/>
  <c r="Q41" i="50"/>
  <c r="W41" i="50" s="1"/>
  <c r="P31" i="51"/>
  <c r="V31" i="51" s="1"/>
  <c r="Q25" i="51"/>
  <c r="W25" i="51" s="1"/>
  <c r="P41" i="51"/>
  <c r="V41" i="51" s="1"/>
  <c r="Q35" i="51"/>
  <c r="W35" i="51" s="1"/>
  <c r="P46" i="52"/>
  <c r="V46" i="52" s="1"/>
  <c r="Q40" i="52"/>
  <c r="W40" i="52" s="1"/>
  <c r="P23" i="52"/>
  <c r="V23" i="52" s="1"/>
  <c r="Q17" i="52"/>
  <c r="W17" i="52" s="1"/>
  <c r="P42" i="52"/>
  <c r="V42" i="52" s="1"/>
  <c r="Q48" i="56"/>
  <c r="W48" i="56" s="1"/>
  <c r="P14" i="57"/>
  <c r="V14" i="57" s="1"/>
  <c r="P50" i="57"/>
  <c r="V50" i="57" s="1"/>
  <c r="Q69" i="55"/>
  <c r="W69" i="55" s="1"/>
  <c r="Q98" i="57"/>
  <c r="W98" i="57" s="1"/>
  <c r="AB72" i="40"/>
  <c r="AC72" i="40" s="1"/>
  <c r="AD72" i="40" s="1"/>
  <c r="P41" i="44"/>
  <c r="V41" i="44" s="1"/>
  <c r="P24" i="44"/>
  <c r="V24" i="44" s="1"/>
  <c r="P46" i="49"/>
  <c r="V46" i="49" s="1"/>
  <c r="Q40" i="49"/>
  <c r="W40" i="49" s="1"/>
  <c r="P20" i="49"/>
  <c r="V20" i="49" s="1"/>
  <c r="Q14" i="49"/>
  <c r="W14" i="49" s="1"/>
  <c r="Q50" i="49"/>
  <c r="W50" i="49" s="1"/>
  <c r="Q38" i="50"/>
  <c r="W38" i="50" s="1"/>
  <c r="P43" i="50"/>
  <c r="V43" i="50" s="1"/>
  <c r="P37" i="53"/>
  <c r="V37" i="53" s="1"/>
  <c r="Q31" i="53"/>
  <c r="W31" i="53" s="1"/>
  <c r="P11" i="53"/>
  <c r="V11" i="53" s="1"/>
  <c r="P43" i="54"/>
  <c r="V43" i="54" s="1"/>
  <c r="Q37" i="54"/>
  <c r="W37" i="54" s="1"/>
  <c r="P17" i="54"/>
  <c r="V17" i="54" s="1"/>
  <c r="Q11" i="54"/>
  <c r="W11" i="54" s="1"/>
  <c r="Q47" i="54"/>
  <c r="W47" i="54" s="1"/>
  <c r="Q30" i="54"/>
  <c r="W30" i="54" s="1"/>
  <c r="P28" i="56"/>
  <c r="V28" i="56" s="1"/>
  <c r="Q22" i="56"/>
  <c r="W22" i="56" s="1"/>
  <c r="P38" i="56"/>
  <c r="V38" i="56" s="1"/>
  <c r="Q32" i="56"/>
  <c r="W32" i="56" s="1"/>
  <c r="P13" i="60"/>
  <c r="V13" i="60" s="1"/>
  <c r="S89" i="54"/>
  <c r="W89" i="54"/>
  <c r="Q98" i="46"/>
  <c r="P60" i="61"/>
  <c r="P71" i="58"/>
  <c r="V71" i="58" s="1"/>
  <c r="P86" i="58"/>
  <c r="P85" i="58"/>
  <c r="Q60" i="61"/>
  <c r="Q93" i="58"/>
  <c r="Q86" i="56"/>
  <c r="Q68" i="55"/>
  <c r="Q92" i="55"/>
  <c r="Q107" i="57"/>
  <c r="P77" i="57"/>
  <c r="P55" i="56"/>
  <c r="P87" i="56"/>
  <c r="Q91" i="56"/>
  <c r="P97" i="55"/>
  <c r="Q89" i="57"/>
  <c r="P108" i="55"/>
  <c r="Q97" i="55"/>
  <c r="Q70" i="57"/>
  <c r="Q58" i="55"/>
  <c r="P89" i="59"/>
  <c r="Q98" i="59"/>
  <c r="Q86" i="57"/>
  <c r="Q63" i="56"/>
  <c r="Q95" i="56"/>
  <c r="Q74" i="55"/>
  <c r="P60" i="56"/>
  <c r="V60" i="56" s="1"/>
  <c r="Q70" i="56"/>
  <c r="P63" i="55"/>
  <c r="P65" i="53"/>
  <c r="V65" i="53" s="1"/>
  <c r="Q80" i="53"/>
  <c r="Q58" i="53"/>
  <c r="P99" i="53"/>
  <c r="P104" i="56"/>
  <c r="P85" i="54"/>
  <c r="P104" i="51"/>
  <c r="Q95" i="51"/>
  <c r="P79" i="51"/>
  <c r="P73" i="51"/>
  <c r="Q59" i="49"/>
  <c r="Q70" i="49"/>
  <c r="Q67" i="52"/>
  <c r="Q55" i="52"/>
  <c r="Q77" i="48"/>
  <c r="Q67" i="45"/>
  <c r="Q102" i="50"/>
  <c r="Q67" i="50"/>
  <c r="Q94" i="50"/>
  <c r="P95" i="47"/>
  <c r="P69" i="46"/>
  <c r="P82" i="45"/>
  <c r="P53" i="45"/>
  <c r="P55" i="44"/>
  <c r="P100" i="44"/>
  <c r="Q66" i="50"/>
  <c r="P63" i="46"/>
  <c r="Q101" i="46"/>
  <c r="P75" i="45"/>
  <c r="Q89" i="44"/>
  <c r="P70" i="46"/>
  <c r="P88" i="51"/>
  <c r="Q89" i="47"/>
  <c r="Q99" i="47"/>
  <c r="Q95" i="47"/>
  <c r="Q68" i="47"/>
  <c r="Q83" i="45"/>
  <c r="P60" i="44"/>
  <c r="Q89" i="49"/>
  <c r="Q95" i="46"/>
  <c r="W95" i="46" s="1"/>
  <c r="Q65" i="45"/>
  <c r="P76" i="44"/>
  <c r="Q54" i="46"/>
  <c r="P102" i="45"/>
  <c r="P91" i="44"/>
  <c r="Q77" i="50"/>
  <c r="Q106" i="48"/>
  <c r="P62" i="46"/>
  <c r="P59" i="60"/>
  <c r="Q101" i="60"/>
  <c r="P76" i="60"/>
  <c r="V76" i="60" s="1"/>
  <c r="Q60" i="60"/>
  <c r="P100" i="61"/>
  <c r="Q64" i="61"/>
  <c r="P64" i="58"/>
  <c r="V64" i="58" s="1"/>
  <c r="P81" i="58"/>
  <c r="Q84" i="57"/>
  <c r="P81" i="57"/>
  <c r="Q81" i="57"/>
  <c r="W81" i="57" s="1"/>
  <c r="Q58" i="56"/>
  <c r="P91" i="56"/>
  <c r="Q61" i="55"/>
  <c r="Q100" i="55"/>
  <c r="Q96" i="58"/>
  <c r="Q85" i="57"/>
  <c r="Q73" i="55"/>
  <c r="Q58" i="57"/>
  <c r="P73" i="56"/>
  <c r="P54" i="55"/>
  <c r="P84" i="56"/>
  <c r="Q101" i="55"/>
  <c r="Q82" i="59"/>
  <c r="P103" i="58"/>
  <c r="P90" i="57"/>
  <c r="P99" i="56"/>
  <c r="P12" i="52"/>
  <c r="P67" i="56"/>
  <c r="Q61" i="53"/>
  <c r="P98" i="53"/>
  <c r="P84" i="54"/>
  <c r="P69" i="53"/>
  <c r="Q67" i="56"/>
  <c r="P103" i="53"/>
  <c r="P55" i="55"/>
  <c r="P74" i="54"/>
  <c r="Q75" i="55"/>
  <c r="W75" i="55" s="1"/>
  <c r="Q62" i="49"/>
  <c r="Q94" i="49"/>
  <c r="W94" i="49" s="1"/>
  <c r="P55" i="51"/>
  <c r="Q90" i="51"/>
  <c r="P62" i="51"/>
  <c r="P69" i="51"/>
  <c r="P91" i="48"/>
  <c r="Q107" i="52"/>
  <c r="P102" i="49"/>
  <c r="P88" i="48"/>
  <c r="Q64" i="51"/>
  <c r="Q108" i="48"/>
  <c r="Q86" i="49"/>
  <c r="Q89" i="48"/>
  <c r="Q85" i="45"/>
  <c r="W85" i="45" s="1"/>
  <c r="P93" i="45"/>
  <c r="P59" i="44"/>
  <c r="P104" i="44"/>
  <c r="P101" i="50"/>
  <c r="V101" i="50" s="1"/>
  <c r="Y101" i="50" s="1"/>
  <c r="Q107" i="45"/>
  <c r="P79" i="45"/>
  <c r="Q107" i="49"/>
  <c r="Q73" i="46"/>
  <c r="P83" i="45"/>
  <c r="P97" i="44"/>
  <c r="Q89" i="51"/>
  <c r="P89" i="47"/>
  <c r="Q81" i="47"/>
  <c r="P67" i="47"/>
  <c r="Q100" i="47"/>
  <c r="Q74" i="46"/>
  <c r="P109" i="45"/>
  <c r="Q91" i="45"/>
  <c r="P57" i="44"/>
  <c r="P95" i="44"/>
  <c r="P94" i="47"/>
  <c r="Q63" i="47"/>
  <c r="P103" i="46"/>
  <c r="P70" i="45"/>
  <c r="Q87" i="44"/>
  <c r="Q75" i="47"/>
  <c r="Q79" i="60"/>
  <c r="Q80" i="60"/>
  <c r="W80" i="60" s="1"/>
  <c r="P99" i="60"/>
  <c r="V99" i="60" s="1"/>
  <c r="P99" i="57"/>
  <c r="P62" i="61"/>
  <c r="Q80" i="61"/>
  <c r="W80" i="61" s="1"/>
  <c r="Q97" i="61"/>
  <c r="P101" i="58"/>
  <c r="Q61" i="56"/>
  <c r="W61" i="56" s="1"/>
  <c r="Q90" i="56"/>
  <c r="Q72" i="55"/>
  <c r="P96" i="55"/>
  <c r="Q53" i="57"/>
  <c r="P58" i="56"/>
  <c r="Q97" i="56"/>
  <c r="P94" i="56"/>
  <c r="Q62" i="56"/>
  <c r="Q94" i="56"/>
  <c r="Q104" i="55"/>
  <c r="Q93" i="57"/>
  <c r="W93" i="57" s="1"/>
  <c r="P77" i="56"/>
  <c r="P58" i="55"/>
  <c r="P101" i="55"/>
  <c r="Q97" i="58"/>
  <c r="Q74" i="57"/>
  <c r="P106" i="56"/>
  <c r="V106" i="56" s="1"/>
  <c r="P88" i="56"/>
  <c r="V88" i="56" s="1"/>
  <c r="Q62" i="55"/>
  <c r="W62" i="55" s="1"/>
  <c r="Q94" i="59"/>
  <c r="W94" i="59" s="1"/>
  <c r="P63" i="59"/>
  <c r="P105" i="57"/>
  <c r="P94" i="57"/>
  <c r="P103" i="56"/>
  <c r="V103" i="56" s="1"/>
  <c r="Q78" i="55"/>
  <c r="P75" i="55"/>
  <c r="P72" i="53"/>
  <c r="V72" i="53" s="1"/>
  <c r="P64" i="56"/>
  <c r="P105" i="54"/>
  <c r="P102" i="53"/>
  <c r="P70" i="56"/>
  <c r="Q101" i="59"/>
  <c r="P88" i="54"/>
  <c r="P54" i="53"/>
  <c r="Q60" i="56"/>
  <c r="Q62" i="53"/>
  <c r="P110" i="57"/>
  <c r="P66" i="53"/>
  <c r="P78" i="54"/>
  <c r="S80" i="57"/>
  <c r="Q57" i="54"/>
  <c r="P87" i="48"/>
  <c r="P109" i="51"/>
  <c r="P95" i="48"/>
  <c r="Q68" i="52"/>
  <c r="Q59" i="52"/>
  <c r="W59" i="52" s="1"/>
  <c r="P95" i="52"/>
  <c r="P108" i="48"/>
  <c r="Q91" i="48"/>
  <c r="P81" i="48"/>
  <c r="P64" i="49"/>
  <c r="P56" i="47"/>
  <c r="Q68" i="50"/>
  <c r="Q91" i="50"/>
  <c r="P53" i="50"/>
  <c r="Q98" i="50"/>
  <c r="P60" i="50"/>
  <c r="Q90" i="50"/>
  <c r="P110" i="50"/>
  <c r="Q66" i="44"/>
  <c r="P57" i="49"/>
  <c r="P60" i="45"/>
  <c r="P97" i="45"/>
  <c r="P63" i="44"/>
  <c r="Q53" i="49"/>
  <c r="Q59" i="44"/>
  <c r="Q93" i="44"/>
  <c r="Q86" i="45"/>
  <c r="P90" i="47"/>
  <c r="Q109" i="47"/>
  <c r="Q85" i="47"/>
  <c r="P59" i="47"/>
  <c r="Q64" i="47"/>
  <c r="P67" i="46"/>
  <c r="P108" i="45"/>
  <c r="P101" i="44"/>
  <c r="P64" i="46"/>
  <c r="P102" i="46"/>
  <c r="P69" i="45"/>
  <c r="Q71" i="47"/>
  <c r="Q92" i="46"/>
  <c r="W92" i="46" s="1"/>
  <c r="P107" i="44"/>
  <c r="P80" i="44"/>
  <c r="P55" i="45"/>
  <c r="P61" i="44"/>
  <c r="Q98" i="44"/>
  <c r="Q86" i="46"/>
  <c r="Q65" i="60"/>
  <c r="P72" i="60"/>
  <c r="P73" i="60"/>
  <c r="V73" i="60" s="1"/>
  <c r="Q110" i="60"/>
  <c r="P103" i="60"/>
  <c r="Q63" i="61"/>
  <c r="Q96" i="61"/>
  <c r="Q99" i="61"/>
  <c r="P65" i="61"/>
  <c r="Q68" i="61"/>
  <c r="P74" i="58"/>
  <c r="P88" i="57"/>
  <c r="V88" i="57" s="1"/>
  <c r="Q88" i="57"/>
  <c r="P85" i="57"/>
  <c r="V85" i="57" s="1"/>
  <c r="P62" i="56"/>
  <c r="Q65" i="55"/>
  <c r="W65" i="55" s="1"/>
  <c r="P102" i="58"/>
  <c r="P89" i="57"/>
  <c r="Q77" i="55"/>
  <c r="Q82" i="61"/>
  <c r="Q62" i="57"/>
  <c r="Q80" i="56"/>
  <c r="P110" i="56"/>
  <c r="P92" i="56"/>
  <c r="Q77" i="59"/>
  <c r="P96" i="59"/>
  <c r="P84" i="59"/>
  <c r="P80" i="59"/>
  <c r="P72" i="59"/>
  <c r="P87" i="59"/>
  <c r="P56" i="59"/>
  <c r="P75" i="59"/>
  <c r="P109" i="57"/>
  <c r="P98" i="57"/>
  <c r="S93" i="56"/>
  <c r="P109" i="54"/>
  <c r="P91" i="54"/>
  <c r="P76" i="53"/>
  <c r="Q88" i="58"/>
  <c r="Q91" i="54"/>
  <c r="P58" i="53"/>
  <c r="Q87" i="53"/>
  <c r="Q109" i="57"/>
  <c r="Q83" i="57"/>
  <c r="Q88" i="54"/>
  <c r="Q104" i="58"/>
  <c r="P83" i="57"/>
  <c r="P96" i="54"/>
  <c r="P70" i="53"/>
  <c r="Q103" i="53"/>
  <c r="P100" i="56"/>
  <c r="Q109" i="53"/>
  <c r="Q81" i="53"/>
  <c r="Q60" i="54"/>
  <c r="P96" i="53"/>
  <c r="V96" i="53" s="1"/>
  <c r="Y96" i="53" s="1"/>
  <c r="P72" i="51"/>
  <c r="P60" i="51"/>
  <c r="V60" i="51" s="1"/>
  <c r="Q109" i="51"/>
  <c r="P54" i="51"/>
  <c r="Q65" i="51"/>
  <c r="Q101" i="49"/>
  <c r="Q76" i="48"/>
  <c r="P67" i="52"/>
  <c r="P59" i="52"/>
  <c r="P77" i="52"/>
  <c r="P91" i="52"/>
  <c r="P76" i="52"/>
  <c r="P64" i="51"/>
  <c r="Q74" i="49"/>
  <c r="P54" i="48"/>
  <c r="P85" i="49"/>
  <c r="P106" i="55"/>
  <c r="V106" i="55" s="1"/>
  <c r="P62" i="49"/>
  <c r="Q54" i="50"/>
  <c r="P56" i="50"/>
  <c r="P106" i="50"/>
  <c r="P76" i="46"/>
  <c r="P89" i="45"/>
  <c r="P61" i="49"/>
  <c r="Q76" i="46"/>
  <c r="P64" i="45"/>
  <c r="P87" i="47"/>
  <c r="Q53" i="45"/>
  <c r="P86" i="45"/>
  <c r="Q107" i="46"/>
  <c r="Q80" i="46"/>
  <c r="P90" i="45"/>
  <c r="P92" i="51"/>
  <c r="Q98" i="47"/>
  <c r="Q65" i="47"/>
  <c r="Q102" i="47"/>
  <c r="Q70" i="46"/>
  <c r="P54" i="45"/>
  <c r="Q90" i="47"/>
  <c r="Q67" i="46"/>
  <c r="Q86" i="44"/>
  <c r="W86" i="44" s="1"/>
  <c r="P61" i="46"/>
  <c r="P73" i="45"/>
  <c r="P53" i="44"/>
  <c r="P83" i="44"/>
  <c r="P78" i="46"/>
  <c r="P95" i="45"/>
  <c r="Q68" i="46"/>
  <c r="Q72" i="49"/>
  <c r="P74" i="47"/>
  <c r="Q71" i="46"/>
  <c r="P77" i="45"/>
  <c r="Q57" i="44"/>
  <c r="P100" i="46"/>
  <c r="V100" i="46" s="1"/>
  <c r="Y100" i="46" s="1"/>
  <c r="P93" i="61"/>
  <c r="V93" i="61" s="1"/>
  <c r="P105" i="61"/>
  <c r="V105" i="61" s="1"/>
  <c r="P107" i="57"/>
  <c r="P92" i="57"/>
  <c r="V92" i="57" s="1"/>
  <c r="Q65" i="56"/>
  <c r="Q76" i="55"/>
  <c r="Q103" i="55"/>
  <c r="Q72" i="58"/>
  <c r="Q57" i="57"/>
  <c r="Q101" i="56"/>
  <c r="P66" i="56"/>
  <c r="Q106" i="61"/>
  <c r="P108" i="57"/>
  <c r="Q66" i="56"/>
  <c r="W66" i="56" s="1"/>
  <c r="P66" i="55"/>
  <c r="Q78" i="57"/>
  <c r="P56" i="56"/>
  <c r="Q66" i="55"/>
  <c r="P79" i="61"/>
  <c r="P92" i="59"/>
  <c r="Q110" i="59"/>
  <c r="Q59" i="59"/>
  <c r="P55" i="57"/>
  <c r="Q82" i="55"/>
  <c r="P89" i="56"/>
  <c r="P95" i="54"/>
  <c r="P62" i="53"/>
  <c r="Q103" i="56"/>
  <c r="Q73" i="53"/>
  <c r="Q53" i="54"/>
  <c r="P108" i="51"/>
  <c r="P70" i="49"/>
  <c r="P81" i="49"/>
  <c r="P102" i="48"/>
  <c r="P55" i="52"/>
  <c r="Q68" i="51"/>
  <c r="Q95" i="48"/>
  <c r="Q88" i="49"/>
  <c r="Q88" i="48"/>
  <c r="Q71" i="49"/>
  <c r="Q81" i="44"/>
  <c r="W81" i="44" s="1"/>
  <c r="P63" i="50"/>
  <c r="Q86" i="50"/>
  <c r="P68" i="45"/>
  <c r="Q104" i="45"/>
  <c r="P73" i="46"/>
  <c r="Q63" i="44"/>
  <c r="Q92" i="49"/>
  <c r="Q71" i="44"/>
  <c r="Q57" i="47"/>
  <c r="Q87" i="47"/>
  <c r="Q60" i="47"/>
  <c r="P94" i="45"/>
  <c r="P76" i="45"/>
  <c r="P85" i="50"/>
  <c r="Q64" i="46"/>
  <c r="P99" i="46"/>
  <c r="Q76" i="45"/>
  <c r="P63" i="47"/>
  <c r="P62" i="45"/>
  <c r="V62" i="45" s="1"/>
  <c r="P102" i="44"/>
  <c r="P93" i="46"/>
  <c r="V93" i="46" s="1"/>
  <c r="P75" i="47"/>
  <c r="Q109" i="45"/>
  <c r="Q55" i="60"/>
  <c r="Q108" i="60"/>
  <c r="P85" i="60"/>
  <c r="Q57" i="56"/>
  <c r="W57" i="56" s="1"/>
  <c r="P67" i="61"/>
  <c r="V67" i="61" s="1"/>
  <c r="Q59" i="61"/>
  <c r="W59" i="61" s="1"/>
  <c r="P96" i="58"/>
  <c r="V96" i="58" s="1"/>
  <c r="Q85" i="58"/>
  <c r="P65" i="58"/>
  <c r="V65" i="58" s="1"/>
  <c r="P53" i="57"/>
  <c r="P96" i="57"/>
  <c r="P97" i="56"/>
  <c r="P110" i="61"/>
  <c r="Q92" i="57"/>
  <c r="P69" i="56"/>
  <c r="V69" i="56" s="1"/>
  <c r="P69" i="55"/>
  <c r="Q69" i="56"/>
  <c r="W69" i="56" s="1"/>
  <c r="P102" i="56"/>
  <c r="Q81" i="55"/>
  <c r="Q86" i="61"/>
  <c r="W86" i="61" s="1"/>
  <c r="S109" i="60"/>
  <c r="Q59" i="56"/>
  <c r="P70" i="55"/>
  <c r="P109" i="60"/>
  <c r="V109" i="60" s="1"/>
  <c r="Y109" i="60" s="1"/>
  <c r="P59" i="57"/>
  <c r="Q89" i="59"/>
  <c r="Q54" i="54"/>
  <c r="Q67" i="57"/>
  <c r="Q63" i="57"/>
  <c r="W63" i="57" s="1"/>
  <c r="Q72" i="53"/>
  <c r="P99" i="54"/>
  <c r="Q97" i="59"/>
  <c r="Q55" i="57"/>
  <c r="Q95" i="54"/>
  <c r="Q91" i="53"/>
  <c r="Q79" i="57"/>
  <c r="P73" i="53"/>
  <c r="Q99" i="58"/>
  <c r="W99" i="58" s="1"/>
  <c r="P91" i="57"/>
  <c r="P91" i="55"/>
  <c r="Q85" i="54"/>
  <c r="P55" i="53"/>
  <c r="Q88" i="53"/>
  <c r="P75" i="57"/>
  <c r="P53" i="48"/>
  <c r="Q107" i="48"/>
  <c r="Q80" i="48"/>
  <c r="Q61" i="48"/>
  <c r="P109" i="52"/>
  <c r="Q106" i="49"/>
  <c r="P78" i="49"/>
  <c r="V78" i="49" s="1"/>
  <c r="P58" i="48"/>
  <c r="Q103" i="45"/>
  <c r="Q110" i="50"/>
  <c r="W110" i="50" s="1"/>
  <c r="Q83" i="46"/>
  <c r="P74" i="48"/>
  <c r="P57" i="45"/>
  <c r="P67" i="44"/>
  <c r="Q53" i="46"/>
  <c r="Q96" i="45"/>
  <c r="Q110" i="47"/>
  <c r="Q78" i="47"/>
  <c r="Q58" i="47"/>
  <c r="W58" i="47" s="1"/>
  <c r="P57" i="47"/>
  <c r="P61" i="45"/>
  <c r="P98" i="45"/>
  <c r="P80" i="45"/>
  <c r="Q56" i="44"/>
  <c r="Q90" i="44"/>
  <c r="Q89" i="50"/>
  <c r="P101" i="51"/>
  <c r="Q67" i="47"/>
  <c r="P66" i="45"/>
  <c r="Q83" i="47"/>
  <c r="P84" i="45"/>
  <c r="Q95" i="44"/>
  <c r="P97" i="60"/>
  <c r="P84" i="60"/>
  <c r="P88" i="60"/>
  <c r="Q77" i="61"/>
  <c r="Q58" i="61"/>
  <c r="P69" i="61"/>
  <c r="V69" i="61" s="1"/>
  <c r="Q78" i="60"/>
  <c r="Q75" i="58"/>
  <c r="Q82" i="58"/>
  <c r="P62" i="58"/>
  <c r="P78" i="60"/>
  <c r="P57" i="57"/>
  <c r="Q68" i="56"/>
  <c r="P101" i="56"/>
  <c r="Q80" i="55"/>
  <c r="Q56" i="61"/>
  <c r="Q61" i="57"/>
  <c r="P72" i="56"/>
  <c r="V72" i="56" s="1"/>
  <c r="P107" i="55"/>
  <c r="Q96" i="55"/>
  <c r="Q72" i="56"/>
  <c r="P73" i="55"/>
  <c r="P86" i="61"/>
  <c r="P58" i="57"/>
  <c r="Q102" i="58"/>
  <c r="P101" i="57"/>
  <c r="Q53" i="60"/>
  <c r="W53" i="60" s="1"/>
  <c r="Q82" i="57"/>
  <c r="P63" i="56"/>
  <c r="P66" i="59"/>
  <c r="Q88" i="59"/>
  <c r="Q103" i="59"/>
  <c r="W103" i="59" s="1"/>
  <c r="P99" i="59"/>
  <c r="Q64" i="59"/>
  <c r="Q79" i="59"/>
  <c r="Q106" i="59"/>
  <c r="Q67" i="59"/>
  <c r="P63" i="57"/>
  <c r="Q106" i="56"/>
  <c r="Q86" i="55"/>
  <c r="P71" i="57"/>
  <c r="Q63" i="55"/>
  <c r="P65" i="54"/>
  <c r="Q91" i="58"/>
  <c r="P61" i="54"/>
  <c r="P87" i="53"/>
  <c r="V87" i="53" s="1"/>
  <c r="P93" i="59"/>
  <c r="Q90" i="57"/>
  <c r="P62" i="54"/>
  <c r="P53" i="58"/>
  <c r="Q66" i="54"/>
  <c r="P77" i="53"/>
  <c r="V77" i="53" s="1"/>
  <c r="P59" i="53"/>
  <c r="Q107" i="54"/>
  <c r="Q83" i="51"/>
  <c r="P106" i="51"/>
  <c r="V106" i="51" s="1"/>
  <c r="P102" i="51"/>
  <c r="P97" i="51"/>
  <c r="Q77" i="49"/>
  <c r="P106" i="49"/>
  <c r="P68" i="52"/>
  <c r="Q109" i="52"/>
  <c r="P85" i="52"/>
  <c r="P103" i="52"/>
  <c r="Q95" i="52"/>
  <c r="W95" i="52" s="1"/>
  <c r="P58" i="52"/>
  <c r="P65" i="52"/>
  <c r="P99" i="48"/>
  <c r="P62" i="48"/>
  <c r="Q56" i="51"/>
  <c r="P75" i="49"/>
  <c r="Q106" i="52"/>
  <c r="P80" i="51"/>
  <c r="P106" i="48"/>
  <c r="P65" i="49"/>
  <c r="P77" i="50"/>
  <c r="V77" i="50" s="1"/>
  <c r="P73" i="50"/>
  <c r="Q60" i="50"/>
  <c r="P83" i="50"/>
  <c r="P78" i="48"/>
  <c r="Q110" i="46"/>
  <c r="W110" i="46" s="1"/>
  <c r="Q100" i="45"/>
  <c r="Q74" i="44"/>
  <c r="P96" i="49"/>
  <c r="P71" i="44"/>
  <c r="Q101" i="45"/>
  <c r="Q75" i="44"/>
  <c r="P96" i="51"/>
  <c r="V96" i="51" s="1"/>
  <c r="P104" i="47"/>
  <c r="P70" i="47"/>
  <c r="P58" i="47"/>
  <c r="P77" i="47"/>
  <c r="Q80" i="47"/>
  <c r="P53" i="47"/>
  <c r="P65" i="45"/>
  <c r="Q77" i="46"/>
  <c r="Q80" i="45"/>
  <c r="Q89" i="46"/>
  <c r="S77" i="44"/>
  <c r="P109" i="48"/>
  <c r="Q55" i="45"/>
  <c r="S68" i="60"/>
  <c r="W68" i="60"/>
  <c r="Y68" i="60" s="1"/>
  <c r="Q62" i="60"/>
  <c r="P87" i="60"/>
  <c r="V87" i="60" s="1"/>
  <c r="Q59" i="60"/>
  <c r="P91" i="60"/>
  <c r="V91" i="60" s="1"/>
  <c r="Q77" i="60"/>
  <c r="P53" i="60"/>
  <c r="Q92" i="60"/>
  <c r="P97" i="61"/>
  <c r="Q55" i="61"/>
  <c r="P88" i="61"/>
  <c r="V88" i="61" s="1"/>
  <c r="P88" i="58"/>
  <c r="V88" i="58" s="1"/>
  <c r="P91" i="58"/>
  <c r="Q81" i="58"/>
  <c r="W81" i="58" s="1"/>
  <c r="P61" i="57"/>
  <c r="Q94" i="58"/>
  <c r="Q96" i="57"/>
  <c r="P76" i="56"/>
  <c r="P53" i="55"/>
  <c r="Q68" i="58"/>
  <c r="Q69" i="57"/>
  <c r="W69" i="57" s="1"/>
  <c r="Q100" i="57"/>
  <c r="Q107" i="55"/>
  <c r="P62" i="57"/>
  <c r="Q105" i="56"/>
  <c r="W105" i="56" s="1"/>
  <c r="Q85" i="55"/>
  <c r="Q57" i="60"/>
  <c r="P70" i="57"/>
  <c r="P78" i="55"/>
  <c r="Q100" i="59"/>
  <c r="P95" i="59"/>
  <c r="P64" i="59"/>
  <c r="P86" i="59"/>
  <c r="P67" i="57"/>
  <c r="V67" i="57" s="1"/>
  <c r="Q84" i="56"/>
  <c r="Q81" i="56"/>
  <c r="P69" i="54"/>
  <c r="Q65" i="54"/>
  <c r="P91" i="53"/>
  <c r="P60" i="57"/>
  <c r="Q69" i="53"/>
  <c r="P95" i="53"/>
  <c r="Q75" i="57"/>
  <c r="P66" i="54"/>
  <c r="Q103" i="54"/>
  <c r="Q53" i="56"/>
  <c r="P81" i="53"/>
  <c r="P106" i="57"/>
  <c r="Q92" i="54"/>
  <c r="Q92" i="53"/>
  <c r="P81" i="56"/>
  <c r="P58" i="54"/>
  <c r="Q110" i="54"/>
  <c r="W110" i="54" s="1"/>
  <c r="Q55" i="54"/>
  <c r="Q80" i="49"/>
  <c r="Q98" i="48"/>
  <c r="Q60" i="51"/>
  <c r="Q98" i="51"/>
  <c r="Q74" i="51"/>
  <c r="P66" i="51"/>
  <c r="Q77" i="51"/>
  <c r="P93" i="51"/>
  <c r="Q53" i="48"/>
  <c r="P110" i="49"/>
  <c r="P91" i="49"/>
  <c r="Q65" i="48"/>
  <c r="Q70" i="52"/>
  <c r="P80" i="52"/>
  <c r="P61" i="52"/>
  <c r="Q110" i="49"/>
  <c r="P69" i="48"/>
  <c r="Q95" i="49"/>
  <c r="S82" i="49"/>
  <c r="P85" i="48"/>
  <c r="P86" i="48"/>
  <c r="Q68" i="49"/>
  <c r="Q105" i="50"/>
  <c r="P69" i="50"/>
  <c r="P92" i="50"/>
  <c r="Q57" i="50"/>
  <c r="P79" i="50"/>
  <c r="P75" i="50"/>
  <c r="P82" i="48"/>
  <c r="P91" i="46"/>
  <c r="P84" i="46"/>
  <c r="Q97" i="45"/>
  <c r="P75" i="44"/>
  <c r="Q104" i="44"/>
  <c r="Q88" i="46"/>
  <c r="Q97" i="51"/>
  <c r="P60" i="47"/>
  <c r="Q106" i="47"/>
  <c r="P66" i="47"/>
  <c r="Q54" i="47"/>
  <c r="P54" i="47"/>
  <c r="P107" i="47"/>
  <c r="P55" i="50"/>
  <c r="Q60" i="44"/>
  <c r="P82" i="49"/>
  <c r="P98" i="44"/>
  <c r="S62" i="44"/>
  <c r="Q73" i="45"/>
  <c r="Q80" i="44"/>
  <c r="P81" i="45"/>
  <c r="Q55" i="48"/>
  <c r="Q101" i="47"/>
  <c r="P82" i="46"/>
  <c r="S92" i="45"/>
  <c r="P65" i="44"/>
  <c r="P93" i="47"/>
  <c r="P57" i="60"/>
  <c r="Q93" i="61"/>
  <c r="Q103" i="61"/>
  <c r="Q54" i="61"/>
  <c r="W54" i="61" s="1"/>
  <c r="P95" i="61"/>
  <c r="Q65" i="61"/>
  <c r="Q87" i="61"/>
  <c r="P84" i="58"/>
  <c r="Q106" i="58"/>
  <c r="P56" i="58"/>
  <c r="Q109" i="58"/>
  <c r="P65" i="57"/>
  <c r="Q84" i="55"/>
  <c r="Q65" i="57"/>
  <c r="Q79" i="56"/>
  <c r="P57" i="55"/>
  <c r="P100" i="55"/>
  <c r="Q76" i="56"/>
  <c r="P81" i="55"/>
  <c r="P61" i="60"/>
  <c r="P66" i="57"/>
  <c r="P80" i="56"/>
  <c r="P74" i="57"/>
  <c r="Q98" i="56"/>
  <c r="P86" i="57"/>
  <c r="Q73" i="56"/>
  <c r="Q108" i="55"/>
  <c r="P82" i="55"/>
  <c r="P65" i="59"/>
  <c r="Q109" i="59"/>
  <c r="Q110" i="56"/>
  <c r="Q90" i="55"/>
  <c r="Q59" i="55"/>
  <c r="Q78" i="56"/>
  <c r="Q83" i="53"/>
  <c r="Q59" i="57"/>
  <c r="Q108" i="53"/>
  <c r="Q94" i="57"/>
  <c r="P73" i="54"/>
  <c r="P95" i="57"/>
  <c r="P84" i="53"/>
  <c r="P70" i="54"/>
  <c r="Q105" i="53"/>
  <c r="Q84" i="53"/>
  <c r="Q66" i="53"/>
  <c r="P57" i="54"/>
  <c r="Q109" i="49"/>
  <c r="Q79" i="51"/>
  <c r="P67" i="51"/>
  <c r="Q62" i="51"/>
  <c r="P89" i="51"/>
  <c r="Q89" i="52"/>
  <c r="Q105" i="52"/>
  <c r="P62" i="52"/>
  <c r="P88" i="49"/>
  <c r="V88" i="49" s="1"/>
  <c r="P73" i="48"/>
  <c r="Q85" i="49"/>
  <c r="P89" i="48"/>
  <c r="V89" i="48" s="1"/>
  <c r="Q73" i="50"/>
  <c r="W73" i="50" s="1"/>
  <c r="P104" i="50"/>
  <c r="V104" i="50" s="1"/>
  <c r="P91" i="50"/>
  <c r="Q56" i="50"/>
  <c r="Q75" i="50"/>
  <c r="P71" i="50"/>
  <c r="P56" i="46"/>
  <c r="V56" i="46" s="1"/>
  <c r="Q71" i="45"/>
  <c r="P104" i="45"/>
  <c r="V104" i="45" s="1"/>
  <c r="Q78" i="44"/>
  <c r="Q56" i="46"/>
  <c r="Q94" i="46"/>
  <c r="Q82" i="45"/>
  <c r="Q105" i="44"/>
  <c r="P85" i="44"/>
  <c r="P70" i="48"/>
  <c r="P107" i="46"/>
  <c r="P88" i="46"/>
  <c r="Q64" i="45"/>
  <c r="Q58" i="50"/>
  <c r="P60" i="46"/>
  <c r="P92" i="46"/>
  <c r="P72" i="45"/>
  <c r="P79" i="44"/>
  <c r="Q104" i="47"/>
  <c r="P97" i="47"/>
  <c r="P62" i="47"/>
  <c r="P69" i="47"/>
  <c r="Q107" i="47"/>
  <c r="Q76" i="47"/>
  <c r="P89" i="50"/>
  <c r="P81" i="46"/>
  <c r="Q94" i="45"/>
  <c r="P100" i="47"/>
  <c r="P87" i="45"/>
  <c r="Q68" i="44"/>
  <c r="P58" i="46"/>
  <c r="Q96" i="46"/>
  <c r="P54" i="44"/>
  <c r="V54" i="44" s="1"/>
  <c r="P105" i="46"/>
  <c r="P59" i="45"/>
  <c r="Q95" i="45"/>
  <c r="P69" i="44"/>
  <c r="P59" i="46"/>
  <c r="Q94" i="60"/>
  <c r="Q76" i="60"/>
  <c r="Q95" i="60"/>
  <c r="P96" i="60"/>
  <c r="V96" i="60" s="1"/>
  <c r="P71" i="56"/>
  <c r="P110" i="55"/>
  <c r="P78" i="61"/>
  <c r="Q109" i="61"/>
  <c r="P74" i="61"/>
  <c r="V74" i="61" s="1"/>
  <c r="Q66" i="61"/>
  <c r="P81" i="61"/>
  <c r="Q53" i="61"/>
  <c r="P83" i="58"/>
  <c r="P100" i="57"/>
  <c r="P61" i="55"/>
  <c r="Q73" i="57"/>
  <c r="Q104" i="57"/>
  <c r="Q53" i="55"/>
  <c r="P85" i="55"/>
  <c r="Q109" i="56"/>
  <c r="Q89" i="55"/>
  <c r="Q61" i="60"/>
  <c r="Q108" i="57"/>
  <c r="P78" i="57"/>
  <c r="Q58" i="59"/>
  <c r="P68" i="59"/>
  <c r="Q60" i="59"/>
  <c r="Q88" i="56"/>
  <c r="P107" i="56"/>
  <c r="P56" i="55"/>
  <c r="P74" i="56"/>
  <c r="Q76" i="54"/>
  <c r="Q53" i="53"/>
  <c r="Q69" i="54"/>
  <c r="Q98" i="53"/>
  <c r="Q70" i="59"/>
  <c r="P77" i="54"/>
  <c r="P103" i="54"/>
  <c r="V103" i="54" s="1"/>
  <c r="Q71" i="57"/>
  <c r="Q73" i="54"/>
  <c r="P57" i="56"/>
  <c r="P87" i="57"/>
  <c r="P105" i="55"/>
  <c r="P84" i="49"/>
  <c r="Q68" i="48"/>
  <c r="P91" i="51"/>
  <c r="P63" i="51"/>
  <c r="Q94" i="51"/>
  <c r="P86" i="51"/>
  <c r="Q73" i="51"/>
  <c r="P85" i="51"/>
  <c r="P57" i="48"/>
  <c r="Q98" i="49"/>
  <c r="P74" i="52"/>
  <c r="Q88" i="52"/>
  <c r="Q98" i="52"/>
  <c r="Q56" i="49"/>
  <c r="Q91" i="49"/>
  <c r="P77" i="48"/>
  <c r="P97" i="52"/>
  <c r="Q67" i="49"/>
  <c r="W67" i="49" s="1"/>
  <c r="P99" i="49"/>
  <c r="V99" i="49" s="1"/>
  <c r="Q58" i="48"/>
  <c r="Q97" i="48"/>
  <c r="Q105" i="48"/>
  <c r="Q104" i="50"/>
  <c r="P100" i="50"/>
  <c r="Q84" i="50"/>
  <c r="P80" i="50"/>
  <c r="P68" i="50"/>
  <c r="V68" i="50" s="1"/>
  <c r="P67" i="50"/>
  <c r="Q59" i="46"/>
  <c r="P89" i="44"/>
  <c r="P68" i="51"/>
  <c r="Q74" i="48"/>
  <c r="P53" i="46"/>
  <c r="Q91" i="46"/>
  <c r="P101" i="45"/>
  <c r="Q70" i="48"/>
  <c r="P106" i="44"/>
  <c r="P82" i="44"/>
  <c r="P84" i="51"/>
  <c r="Q70" i="47"/>
  <c r="Q108" i="47"/>
  <c r="P65" i="47"/>
  <c r="Q110" i="44"/>
  <c r="W110" i="44" s="1"/>
  <c r="P86" i="44"/>
  <c r="Q93" i="50"/>
  <c r="P108" i="46"/>
  <c r="P85" i="46"/>
  <c r="P58" i="45"/>
  <c r="P64" i="44"/>
  <c r="Q58" i="45"/>
  <c r="P91" i="45"/>
  <c r="P83" i="47"/>
  <c r="Q61" i="46"/>
  <c r="Q107" i="44"/>
  <c r="Q83" i="44"/>
  <c r="Q92" i="48"/>
  <c r="P109" i="46"/>
  <c r="Q62" i="45"/>
  <c r="P73" i="44"/>
  <c r="P75" i="46"/>
  <c r="P107" i="60"/>
  <c r="P93" i="58"/>
  <c r="P79" i="56"/>
  <c r="V79" i="56" s="1"/>
  <c r="Q88" i="55"/>
  <c r="P69" i="57"/>
  <c r="P104" i="57"/>
  <c r="P83" i="56"/>
  <c r="P106" i="61"/>
  <c r="P105" i="56"/>
  <c r="P89" i="55"/>
  <c r="Q64" i="58"/>
  <c r="Q87" i="56"/>
  <c r="P82" i="57"/>
  <c r="Q102" i="56"/>
  <c r="Q77" i="56"/>
  <c r="Q54" i="55"/>
  <c r="P90" i="55"/>
  <c r="Q95" i="59"/>
  <c r="Q105" i="59"/>
  <c r="Q56" i="56"/>
  <c r="Q70" i="55"/>
  <c r="P94" i="55"/>
  <c r="P53" i="56"/>
  <c r="Q74" i="56"/>
  <c r="Q80" i="54"/>
  <c r="W80" i="54" s="1"/>
  <c r="Y80" i="54" s="1"/>
  <c r="Q102" i="57"/>
  <c r="Q54" i="53"/>
  <c r="Q99" i="56"/>
  <c r="P109" i="53"/>
  <c r="P88" i="53"/>
  <c r="Q70" i="53"/>
  <c r="P60" i="54"/>
  <c r="Q55" i="49"/>
  <c r="P87" i="49"/>
  <c r="P72" i="48"/>
  <c r="V72" i="48" s="1"/>
  <c r="P82" i="51"/>
  <c r="P81" i="51"/>
  <c r="P61" i="48"/>
  <c r="P63" i="49"/>
  <c r="P64" i="52"/>
  <c r="Q62" i="52"/>
  <c r="P60" i="49"/>
  <c r="Q101" i="52"/>
  <c r="P107" i="49"/>
  <c r="P96" i="48"/>
  <c r="Q86" i="52"/>
  <c r="P96" i="50"/>
  <c r="P76" i="50"/>
  <c r="P103" i="50"/>
  <c r="Q71" i="50"/>
  <c r="P102" i="50"/>
  <c r="P94" i="46"/>
  <c r="P109" i="44"/>
  <c r="P78" i="47"/>
  <c r="P93" i="44"/>
  <c r="Q68" i="45"/>
  <c r="Q62" i="50"/>
  <c r="P110" i="44"/>
  <c r="Q85" i="51"/>
  <c r="P102" i="47"/>
  <c r="P57" i="46"/>
  <c r="P90" i="44"/>
  <c r="P54" i="46"/>
  <c r="Q61" i="45"/>
  <c r="Q98" i="45"/>
  <c r="P68" i="44"/>
  <c r="Q101" i="44"/>
  <c r="P100" i="48"/>
  <c r="Q108" i="46"/>
  <c r="Q72" i="44"/>
  <c r="P91" i="47"/>
  <c r="P65" i="46"/>
  <c r="P108" i="44"/>
  <c r="R84" i="44"/>
  <c r="P55" i="46"/>
  <c r="Q93" i="46"/>
  <c r="P99" i="45"/>
  <c r="P77" i="44"/>
  <c r="AB43" i="9"/>
  <c r="AC43" i="9" s="1"/>
  <c r="AD43" i="9" s="1"/>
  <c r="R68" i="60"/>
  <c r="AB99" i="7"/>
  <c r="AC99" i="7" s="1"/>
  <c r="AD99" i="7" s="1"/>
  <c r="AB87" i="7"/>
  <c r="AC87" i="7" s="1"/>
  <c r="AB63" i="7"/>
  <c r="AC63" i="7" s="1"/>
  <c r="AB51" i="7"/>
  <c r="AC51" i="7" s="1"/>
  <c r="AB39" i="7"/>
  <c r="AC39" i="7" s="1"/>
  <c r="AD39" i="7" s="1"/>
  <c r="AB27" i="7"/>
  <c r="AC27" i="7" s="1"/>
  <c r="AD27" i="7" s="1"/>
  <c r="AB15" i="7"/>
  <c r="AC15" i="7" s="1"/>
  <c r="AD15" i="7" s="1"/>
  <c r="AB75" i="7"/>
  <c r="AC75" i="7" s="1"/>
  <c r="AD75" i="7" s="1"/>
  <c r="AB22" i="7"/>
  <c r="AC22" i="7" s="1"/>
  <c r="AB93" i="7"/>
  <c r="AC93" i="7" s="1"/>
  <c r="AD93" i="7" s="1"/>
  <c r="AB21" i="7"/>
  <c r="AC21" i="7" s="1"/>
  <c r="AD21" i="7" s="1"/>
  <c r="AB37" i="7"/>
  <c r="AC37" i="7" s="1"/>
  <c r="AD37" i="7" s="1"/>
  <c r="AB20" i="7"/>
  <c r="AC20" i="7" s="1"/>
  <c r="AB76" i="7"/>
  <c r="AC76" i="7" s="1"/>
  <c r="Y106" i="15"/>
  <c r="AB66" i="15"/>
  <c r="AC66" i="15" s="1"/>
  <c r="AD66" i="15" s="1"/>
  <c r="Z106" i="15"/>
  <c r="AB84" i="15"/>
  <c r="AC84" i="15" s="1"/>
  <c r="AB48" i="15"/>
  <c r="AC48" i="15" s="1"/>
  <c r="AB36" i="15"/>
  <c r="AC36" i="15" s="1"/>
  <c r="AB60" i="15"/>
  <c r="AC60" i="15" s="1"/>
  <c r="AB24" i="15"/>
  <c r="AC24" i="15" s="1"/>
  <c r="AB12" i="15"/>
  <c r="AC12" i="15" s="1"/>
  <c r="AB94" i="11"/>
  <c r="AC94" i="11" s="1"/>
  <c r="AD94" i="11" s="1"/>
  <c r="AB70" i="11"/>
  <c r="AC70" i="11" s="1"/>
  <c r="AD70" i="11" s="1"/>
  <c r="AB58" i="11"/>
  <c r="AC58" i="11" s="1"/>
  <c r="AD58" i="11" s="1"/>
  <c r="AB46" i="11"/>
  <c r="AC46" i="11" s="1"/>
  <c r="AD46" i="11" s="1"/>
  <c r="AB34" i="11"/>
  <c r="AC34" i="11" s="1"/>
  <c r="AD34" i="11" s="1"/>
  <c r="AB22" i="11"/>
  <c r="AC22" i="11" s="1"/>
  <c r="AD22" i="11" s="1"/>
  <c r="AB78" i="11"/>
  <c r="AC78" i="11" s="1"/>
  <c r="AB53" i="11"/>
  <c r="AC53" i="11" s="1"/>
  <c r="AB44" i="11"/>
  <c r="AC44" i="11" s="1"/>
  <c r="AD44" i="11" s="1"/>
  <c r="AB32" i="11"/>
  <c r="AC32" i="11" s="1"/>
  <c r="AD32" i="11" s="1"/>
  <c r="AB20" i="11"/>
  <c r="AC20" i="11" s="1"/>
  <c r="AD20" i="11" s="1"/>
  <c r="AB72" i="11"/>
  <c r="AC72" i="11" s="1"/>
  <c r="AB96" i="11"/>
  <c r="AC96" i="11" s="1"/>
  <c r="AB84" i="11"/>
  <c r="AC84" i="11" s="1"/>
  <c r="AD84" i="11" s="1"/>
  <c r="AB24" i="11"/>
  <c r="AC24" i="11" s="1"/>
  <c r="AD24" i="11" s="1"/>
  <c r="AB91" i="11"/>
  <c r="AC91" i="11" s="1"/>
  <c r="AB43" i="11"/>
  <c r="AC43" i="11" s="1"/>
  <c r="AB19" i="11"/>
  <c r="AC19" i="11" s="1"/>
  <c r="AD19" i="11" s="1"/>
  <c r="AB7" i="11"/>
  <c r="AC7" i="11" s="1"/>
  <c r="AD7" i="11" s="1"/>
  <c r="AB95" i="14"/>
  <c r="AC95" i="14" s="1"/>
  <c r="AB83" i="14"/>
  <c r="AC83" i="14" s="1"/>
  <c r="AB71" i="14"/>
  <c r="AC71" i="14" s="1"/>
  <c r="AB59" i="14"/>
  <c r="AC59" i="14" s="1"/>
  <c r="AB47" i="14"/>
  <c r="AC47" i="14" s="1"/>
  <c r="AB35" i="14"/>
  <c r="AC35" i="14" s="1"/>
  <c r="AB101" i="14"/>
  <c r="AC101" i="14" s="1"/>
  <c r="AD101" i="14" s="1"/>
  <c r="AB89" i="14"/>
  <c r="AC89" i="14" s="1"/>
  <c r="AD89" i="14" s="1"/>
  <c r="AB77" i="14"/>
  <c r="AC77" i="14" s="1"/>
  <c r="AD77" i="14" s="1"/>
  <c r="AB65" i="14"/>
  <c r="AC65" i="14" s="1"/>
  <c r="AD65" i="14" s="1"/>
  <c r="AB53" i="14"/>
  <c r="AC53" i="14" s="1"/>
  <c r="AD53" i="14" s="1"/>
  <c r="AB41" i="14"/>
  <c r="AC41" i="14" s="1"/>
  <c r="AD41" i="14" s="1"/>
  <c r="AB29" i="14"/>
  <c r="AC29" i="14" s="1"/>
  <c r="AD29" i="14" s="1"/>
  <c r="AB17" i="14"/>
  <c r="AC17" i="14" s="1"/>
  <c r="AD17" i="14" s="1"/>
  <c r="AB105" i="14"/>
  <c r="AC105" i="14" s="1"/>
  <c r="AD105" i="14" s="1"/>
  <c r="AB93" i="14"/>
  <c r="AC93" i="14" s="1"/>
  <c r="AD93" i="14" s="1"/>
  <c r="AB81" i="14"/>
  <c r="AC81" i="14" s="1"/>
  <c r="AD81" i="14" s="1"/>
  <c r="AB69" i="14"/>
  <c r="AC69" i="14" s="1"/>
  <c r="AD69" i="14" s="1"/>
  <c r="AB57" i="14"/>
  <c r="AC57" i="14" s="1"/>
  <c r="AD57" i="14" s="1"/>
  <c r="AB45" i="14"/>
  <c r="AC45" i="14" s="1"/>
  <c r="AD45" i="14" s="1"/>
  <c r="AB33" i="14"/>
  <c r="AC33" i="14" s="1"/>
  <c r="AD33" i="14" s="1"/>
  <c r="AB21" i="14"/>
  <c r="AC21" i="14" s="1"/>
  <c r="AD21" i="14" s="1"/>
  <c r="AB9" i="14"/>
  <c r="AC9" i="14" s="1"/>
  <c r="AD9" i="14" s="1"/>
  <c r="AB23" i="14"/>
  <c r="AC23" i="14" s="1"/>
  <c r="AB11" i="14"/>
  <c r="AC11" i="14" s="1"/>
  <c r="U106" i="14"/>
  <c r="AB82" i="1"/>
  <c r="AC82" i="1" s="1"/>
  <c r="AB50" i="1"/>
  <c r="AC50" i="1" s="1"/>
  <c r="AB14" i="1"/>
  <c r="AC14" i="1" s="1"/>
  <c r="AB78" i="1"/>
  <c r="AC78" i="1" s="1"/>
  <c r="AB96" i="1"/>
  <c r="AC96" i="1" s="1"/>
  <c r="AD96" i="1" s="1"/>
  <c r="AB103" i="1"/>
  <c r="AC103" i="1" s="1"/>
  <c r="AD103" i="1" s="1"/>
  <c r="AB91" i="1"/>
  <c r="AC91" i="1" s="1"/>
  <c r="AD91" i="1" s="1"/>
  <c r="AB79" i="1"/>
  <c r="AC79" i="1" s="1"/>
  <c r="AD79" i="1" s="1"/>
  <c r="AB94" i="31"/>
  <c r="AC94" i="31" s="1"/>
  <c r="AA106" i="31"/>
  <c r="AB8" i="31"/>
  <c r="AC8" i="31" s="1"/>
  <c r="AD8" i="31" s="1"/>
  <c r="AB46" i="31"/>
  <c r="AC46" i="31" s="1"/>
  <c r="AB70" i="31"/>
  <c r="AC70" i="31" s="1"/>
  <c r="AB58" i="31"/>
  <c r="AC58" i="31" s="1"/>
  <c r="AB53" i="31"/>
  <c r="AC53" i="31" s="1"/>
  <c r="AD53" i="31" s="1"/>
  <c r="AB52" i="31"/>
  <c r="AC52" i="31" s="1"/>
  <c r="AD52" i="31" s="1"/>
  <c r="AB47" i="31"/>
  <c r="AC47" i="31" s="1"/>
  <c r="AD47" i="31" s="1"/>
  <c r="AB34" i="31"/>
  <c r="AC34" i="31" s="1"/>
  <c r="AB22" i="31"/>
  <c r="AC22" i="31" s="1"/>
  <c r="AB10" i="31"/>
  <c r="AC10" i="31" s="1"/>
  <c r="AB97" i="30"/>
  <c r="AC97" i="30" s="1"/>
  <c r="AD97" i="30" s="1"/>
  <c r="AB92" i="30"/>
  <c r="AC92" i="30" s="1"/>
  <c r="AD92" i="30" s="1"/>
  <c r="AB21" i="30"/>
  <c r="AC21" i="30" s="1"/>
  <c r="AD21" i="30" s="1"/>
  <c r="AB40" i="30"/>
  <c r="AC40" i="30" s="1"/>
  <c r="AD40" i="30" s="1"/>
  <c r="AB76" i="30"/>
  <c r="AC76" i="30" s="1"/>
  <c r="AD76" i="30" s="1"/>
  <c r="AB64" i="30"/>
  <c r="AC64" i="30" s="1"/>
  <c r="AD64" i="30" s="1"/>
  <c r="U106" i="30"/>
  <c r="AB63" i="30"/>
  <c r="AC63" i="30" s="1"/>
  <c r="AD63" i="30" s="1"/>
  <c r="AB55" i="30"/>
  <c r="AC55" i="30" s="1"/>
  <c r="AD55" i="30" s="1"/>
  <c r="AB48" i="30"/>
  <c r="AC48" i="30" s="1"/>
  <c r="AD48" i="30" s="1"/>
  <c r="AB47" i="30"/>
  <c r="AC47" i="30" s="1"/>
  <c r="AD47" i="30" s="1"/>
  <c r="AB88" i="30"/>
  <c r="AC88" i="30" s="1"/>
  <c r="AD88" i="30" s="1"/>
  <c r="AB70" i="29"/>
  <c r="AC70" i="29" s="1"/>
  <c r="AD70" i="29" s="1"/>
  <c r="AB46" i="29"/>
  <c r="AC46" i="29" s="1"/>
  <c r="AD46" i="29" s="1"/>
  <c r="AB22" i="29"/>
  <c r="AC22" i="29" s="1"/>
  <c r="AD22" i="29" s="1"/>
  <c r="AB71" i="29"/>
  <c r="AC71" i="29" s="1"/>
  <c r="AD71" i="29" s="1"/>
  <c r="AB95" i="29"/>
  <c r="AC95" i="29" s="1"/>
  <c r="AD95" i="29" s="1"/>
  <c r="AB82" i="29"/>
  <c r="AC82" i="29" s="1"/>
  <c r="AD82" i="29" s="1"/>
  <c r="AB58" i="29"/>
  <c r="AC58" i="29" s="1"/>
  <c r="AD58" i="29" s="1"/>
  <c r="AB47" i="29"/>
  <c r="AC47" i="29" s="1"/>
  <c r="AD47" i="29" s="1"/>
  <c r="AB34" i="29"/>
  <c r="AC34" i="29" s="1"/>
  <c r="AD34" i="29" s="1"/>
  <c r="AB23" i="29"/>
  <c r="AC23" i="29" s="1"/>
  <c r="AD23" i="29" s="1"/>
  <c r="AB10" i="29"/>
  <c r="AC10" i="29" s="1"/>
  <c r="AD10" i="29" s="1"/>
  <c r="AB83" i="29"/>
  <c r="AC83" i="29" s="1"/>
  <c r="AD83" i="29" s="1"/>
  <c r="AB59" i="29"/>
  <c r="AC59" i="29" s="1"/>
  <c r="AD59" i="29" s="1"/>
  <c r="AB35" i="29"/>
  <c r="AC35" i="29" s="1"/>
  <c r="AD35" i="29" s="1"/>
  <c r="AB11" i="29"/>
  <c r="AC11" i="29" s="1"/>
  <c r="AD11" i="29" s="1"/>
  <c r="AB97" i="29"/>
  <c r="AC97" i="29" s="1"/>
  <c r="AD97" i="29" s="1"/>
  <c r="AB49" i="29"/>
  <c r="AC49" i="29" s="1"/>
  <c r="AD49" i="29" s="1"/>
  <c r="AB79" i="28"/>
  <c r="AC79" i="28" s="1"/>
  <c r="AD79" i="28" s="1"/>
  <c r="AB91" i="28"/>
  <c r="AC91" i="28" s="1"/>
  <c r="AD91" i="28" s="1"/>
  <c r="AB103" i="28"/>
  <c r="AC103" i="28" s="1"/>
  <c r="AD103" i="28" s="1"/>
  <c r="AB50" i="28"/>
  <c r="AC50" i="28" s="1"/>
  <c r="AD50" i="28" s="1"/>
  <c r="AB67" i="28"/>
  <c r="AC67" i="28" s="1"/>
  <c r="AD67" i="28" s="1"/>
  <c r="AB55" i="28"/>
  <c r="AC55" i="28" s="1"/>
  <c r="AD55" i="28" s="1"/>
  <c r="AB19" i="28"/>
  <c r="AC19" i="28" s="1"/>
  <c r="AD19" i="28" s="1"/>
  <c r="X106" i="28"/>
  <c r="AB7" i="28"/>
  <c r="AC7" i="28" s="1"/>
  <c r="AD7" i="28" s="1"/>
  <c r="AB32" i="28"/>
  <c r="AC32" i="28" s="1"/>
  <c r="AD32" i="28" s="1"/>
  <c r="AB63" i="28"/>
  <c r="AC63" i="28" s="1"/>
  <c r="AD63" i="28" s="1"/>
  <c r="AB58" i="28"/>
  <c r="AC58" i="28" s="1"/>
  <c r="AD58" i="28" s="1"/>
  <c r="AB57" i="28"/>
  <c r="AC57" i="28" s="1"/>
  <c r="AD57" i="28" s="1"/>
  <c r="AB76" i="28"/>
  <c r="AC76" i="28" s="1"/>
  <c r="AD76" i="28" s="1"/>
  <c r="S106" i="41"/>
  <c r="AB102" i="41"/>
  <c r="AC102" i="41" s="1"/>
  <c r="AD102" i="41" s="1"/>
  <c r="AB73" i="41"/>
  <c r="AC73" i="41" s="1"/>
  <c r="AD73" i="41" s="1"/>
  <c r="AB60" i="41"/>
  <c r="AC60" i="41" s="1"/>
  <c r="AD60" i="41" s="1"/>
  <c r="AB54" i="41"/>
  <c r="AC54" i="41" s="1"/>
  <c r="AD54" i="41" s="1"/>
  <c r="AB25" i="41"/>
  <c r="AC25" i="41" s="1"/>
  <c r="AD25" i="41" s="1"/>
  <c r="AB12" i="41"/>
  <c r="AC12" i="41" s="1"/>
  <c r="AD12" i="41" s="1"/>
  <c r="AB6" i="41"/>
  <c r="AC6" i="41" s="1"/>
  <c r="AD6" i="41" s="1"/>
  <c r="AB74" i="41"/>
  <c r="AC74" i="41" s="1"/>
  <c r="AD74" i="41" s="1"/>
  <c r="AB26" i="41"/>
  <c r="AC26" i="41" s="1"/>
  <c r="AD26" i="41" s="1"/>
  <c r="AB98" i="41"/>
  <c r="AC98" i="41" s="1"/>
  <c r="AD98" i="41" s="1"/>
  <c r="AB86" i="41"/>
  <c r="AC86" i="41" s="1"/>
  <c r="AD86" i="41" s="1"/>
  <c r="AB62" i="41"/>
  <c r="AC62" i="41" s="1"/>
  <c r="AD62" i="41" s="1"/>
  <c r="AB50" i="41"/>
  <c r="AC50" i="41" s="1"/>
  <c r="AD50" i="41" s="1"/>
  <c r="AB38" i="41"/>
  <c r="AC38" i="41" s="1"/>
  <c r="AD38" i="41" s="1"/>
  <c r="AB14" i="41"/>
  <c r="AC14" i="41" s="1"/>
  <c r="AD14" i="41" s="1"/>
  <c r="AB75" i="41"/>
  <c r="AC75" i="41" s="1"/>
  <c r="AD75" i="41" s="1"/>
  <c r="AB27" i="41"/>
  <c r="AC27" i="41" s="1"/>
  <c r="AD27" i="41" s="1"/>
  <c r="AB48" i="40"/>
  <c r="AC48" i="40" s="1"/>
  <c r="AB36" i="40"/>
  <c r="AC36" i="40" s="1"/>
  <c r="AD36" i="40" s="1"/>
  <c r="AB80" i="40"/>
  <c r="AC80" i="40" s="1"/>
  <c r="AD80" i="40" s="1"/>
  <c r="AB67" i="40"/>
  <c r="AC67" i="40" s="1"/>
  <c r="AD67" i="40" s="1"/>
  <c r="AB99" i="40"/>
  <c r="AC99" i="40" s="1"/>
  <c r="AD99" i="40" s="1"/>
  <c r="AB97" i="40"/>
  <c r="AC97" i="40" s="1"/>
  <c r="AD97" i="40" s="1"/>
  <c r="AB60" i="40"/>
  <c r="AC60" i="40" s="1"/>
  <c r="AD60" i="40" s="1"/>
  <c r="AB84" i="40"/>
  <c r="AC84" i="40" s="1"/>
  <c r="AD84" i="40" s="1"/>
  <c r="AB12" i="40"/>
  <c r="AC12" i="40" s="1"/>
  <c r="AD12" i="40" s="1"/>
  <c r="AB96" i="40"/>
  <c r="AC96" i="40" s="1"/>
  <c r="AD96" i="40" s="1"/>
  <c r="AB24" i="40"/>
  <c r="AC24" i="40" s="1"/>
  <c r="AD24" i="40" s="1"/>
  <c r="AB23" i="40"/>
  <c r="AC23" i="40" s="1"/>
  <c r="AD23" i="40" s="1"/>
  <c r="AB17" i="40"/>
  <c r="AC17" i="40" s="1"/>
  <c r="AD17" i="40" s="1"/>
  <c r="AB93" i="39"/>
  <c r="AB45" i="39"/>
  <c r="AC45" i="39" s="1"/>
  <c r="AD45" i="39" s="1"/>
  <c r="Y106" i="39"/>
  <c r="AB91" i="39"/>
  <c r="AC91" i="39" s="1"/>
  <c r="AD91" i="39" s="1"/>
  <c r="AB59" i="39"/>
  <c r="AC59" i="39" s="1"/>
  <c r="AD59" i="39" s="1"/>
  <c r="AB43" i="39"/>
  <c r="AC43" i="39" s="1"/>
  <c r="AD43" i="39" s="1"/>
  <c r="AB11" i="39"/>
  <c r="AC11" i="39" s="1"/>
  <c r="AD11" i="39" s="1"/>
  <c r="AB92" i="39"/>
  <c r="AC92" i="39" s="1"/>
  <c r="AD92" i="39" s="1"/>
  <c r="AB44" i="39"/>
  <c r="AC44" i="39" s="1"/>
  <c r="AD44" i="39" s="1"/>
  <c r="AB103" i="39"/>
  <c r="AC103" i="39" s="1"/>
  <c r="AD103" i="39" s="1"/>
  <c r="AB78" i="39"/>
  <c r="AC78" i="39" s="1"/>
  <c r="AD78" i="39" s="1"/>
  <c r="AB72" i="39"/>
  <c r="AC72" i="39" s="1"/>
  <c r="AD72" i="39" s="1"/>
  <c r="AB55" i="39"/>
  <c r="AC55" i="39" s="1"/>
  <c r="AD55" i="39" s="1"/>
  <c r="AB30" i="39"/>
  <c r="AC30" i="39" s="1"/>
  <c r="AD30" i="39" s="1"/>
  <c r="AB24" i="39"/>
  <c r="AC24" i="39" s="1"/>
  <c r="AD24" i="39" s="1"/>
  <c r="AB7" i="39"/>
  <c r="AC7" i="39" s="1"/>
  <c r="AD7" i="39" s="1"/>
  <c r="AB104" i="39"/>
  <c r="AC104" i="39" s="1"/>
  <c r="AD104" i="39" s="1"/>
  <c r="AB79" i="39"/>
  <c r="AC79" i="39" s="1"/>
  <c r="AD79" i="39" s="1"/>
  <c r="AB67" i="39"/>
  <c r="AC67" i="39" s="1"/>
  <c r="AD67" i="39" s="1"/>
  <c r="AB56" i="39"/>
  <c r="AC56" i="39" s="1"/>
  <c r="AD56" i="39" s="1"/>
  <c r="AB31" i="39"/>
  <c r="AC31" i="39" s="1"/>
  <c r="AD31" i="39" s="1"/>
  <c r="AB19" i="39"/>
  <c r="AC19" i="39" s="1"/>
  <c r="AD19" i="39" s="1"/>
  <c r="AB8" i="39"/>
  <c r="AC8" i="39" s="1"/>
  <c r="AD8" i="39" s="1"/>
  <c r="AB80" i="39"/>
  <c r="AC80" i="39" s="1"/>
  <c r="AD80" i="39" s="1"/>
  <c r="AB68" i="39"/>
  <c r="AB32" i="39"/>
  <c r="AC32" i="39" s="1"/>
  <c r="AD32" i="39" s="1"/>
  <c r="AB20" i="39"/>
  <c r="AC20" i="39" s="1"/>
  <c r="AD20" i="39" s="1"/>
  <c r="AB50" i="38"/>
  <c r="AC50" i="38" s="1"/>
  <c r="AD50" i="38" s="1"/>
  <c r="AB63" i="38"/>
  <c r="AC63" i="38" s="1"/>
  <c r="AD63" i="38" s="1"/>
  <c r="AB27" i="38"/>
  <c r="AC27" i="38" s="1"/>
  <c r="AD27" i="38" s="1"/>
  <c r="AB99" i="38"/>
  <c r="AC99" i="38" s="1"/>
  <c r="AD99" i="38" s="1"/>
  <c r="AB87" i="38"/>
  <c r="AC87" i="38" s="1"/>
  <c r="AD87" i="38" s="1"/>
  <c r="AB39" i="38"/>
  <c r="AC39" i="38" s="1"/>
  <c r="AD39" i="38" s="1"/>
  <c r="AB51" i="38"/>
  <c r="AC51" i="38" s="1"/>
  <c r="AD51" i="38" s="1"/>
  <c r="AB15" i="38"/>
  <c r="AC15" i="38" s="1"/>
  <c r="AD15" i="38" s="1"/>
  <c r="AB83" i="38"/>
  <c r="AC83" i="38" s="1"/>
  <c r="AD83" i="38" s="1"/>
  <c r="AB70" i="38"/>
  <c r="AC70" i="38" s="1"/>
  <c r="AD70" i="38" s="1"/>
  <c r="AB65" i="38"/>
  <c r="AC65" i="38" s="1"/>
  <c r="AD65" i="38" s="1"/>
  <c r="AB64" i="38"/>
  <c r="AC64" i="38" s="1"/>
  <c r="AD64" i="38" s="1"/>
  <c r="AB102" i="38"/>
  <c r="AC102" i="38" s="1"/>
  <c r="AD102" i="38" s="1"/>
  <c r="T106" i="38"/>
  <c r="AB37" i="37"/>
  <c r="AC37" i="37" s="1"/>
  <c r="AD37" i="37" s="1"/>
  <c r="AB85" i="37"/>
  <c r="AC85" i="37" s="1"/>
  <c r="AD85" i="37" s="1"/>
  <c r="AB49" i="37"/>
  <c r="AC49" i="37" s="1"/>
  <c r="AD49" i="37" s="1"/>
  <c r="S69" i="45"/>
  <c r="R106" i="37"/>
  <c r="AB46" i="37"/>
  <c r="AC46" i="37" s="1"/>
  <c r="AD46" i="37" s="1"/>
  <c r="AB22" i="37"/>
  <c r="AC22" i="37" s="1"/>
  <c r="AD22" i="37" s="1"/>
  <c r="AB16" i="37"/>
  <c r="AC16" i="37" s="1"/>
  <c r="AD16" i="37" s="1"/>
  <c r="AB96" i="37"/>
  <c r="AC96" i="37" s="1"/>
  <c r="AD96" i="37" s="1"/>
  <c r="AB60" i="37"/>
  <c r="AC60" i="37" s="1"/>
  <c r="AD60" i="37" s="1"/>
  <c r="AB59" i="37"/>
  <c r="AC59" i="37" s="1"/>
  <c r="AD59" i="37" s="1"/>
  <c r="AB55" i="37"/>
  <c r="AC55" i="37" s="1"/>
  <c r="AD55" i="37" s="1"/>
  <c r="AB53" i="37"/>
  <c r="AC53" i="37" s="1"/>
  <c r="AD53" i="37" s="1"/>
  <c r="AB13" i="37"/>
  <c r="AC13" i="37" s="1"/>
  <c r="AD13" i="37" s="1"/>
  <c r="AB25" i="37"/>
  <c r="AC25" i="37" s="1"/>
  <c r="AD25" i="37" s="1"/>
  <c r="W70" i="44"/>
  <c r="AB83" i="36"/>
  <c r="AC83" i="36" s="1"/>
  <c r="AA106" i="36"/>
  <c r="AB101" i="36"/>
  <c r="AC101" i="36" s="1"/>
  <c r="AD101" i="36" s="1"/>
  <c r="AB95" i="36"/>
  <c r="AC95" i="36" s="1"/>
  <c r="Z106" i="36"/>
  <c r="AB71" i="36"/>
  <c r="AC71" i="36" s="1"/>
  <c r="AB65" i="36"/>
  <c r="AC65" i="36" s="1"/>
  <c r="AB53" i="36"/>
  <c r="AC53" i="36" s="1"/>
  <c r="V106" i="36"/>
  <c r="AB17" i="36"/>
  <c r="AC17" i="36" s="1"/>
  <c r="AB6" i="36"/>
  <c r="AC6" i="36" s="1"/>
  <c r="AB37" i="36"/>
  <c r="AC37" i="36" s="1"/>
  <c r="AD37" i="36" s="1"/>
  <c r="AB36" i="36"/>
  <c r="AC36" i="36" s="1"/>
  <c r="AD36" i="36" s="1"/>
  <c r="AB33" i="36"/>
  <c r="AC33" i="36" s="1"/>
  <c r="AD33" i="36" s="1"/>
  <c r="W106" i="36"/>
  <c r="AB55" i="36"/>
  <c r="AC55" i="36" s="1"/>
  <c r="AD55" i="36" s="1"/>
  <c r="AB70" i="36"/>
  <c r="AC70" i="36" s="1"/>
  <c r="AD70" i="36" s="1"/>
  <c r="AB68" i="36"/>
  <c r="AC68" i="36" s="1"/>
  <c r="AD68" i="36" s="1"/>
  <c r="AB66" i="36"/>
  <c r="AC66" i="36" s="1"/>
  <c r="AD66" i="36" s="1"/>
  <c r="AB54" i="36"/>
  <c r="AC54" i="36" s="1"/>
  <c r="AD54" i="36" s="1"/>
  <c r="S102" i="43"/>
  <c r="AB33" i="35"/>
  <c r="AC33" i="35" s="1"/>
  <c r="AB81" i="35"/>
  <c r="AC81" i="35" s="1"/>
  <c r="AB69" i="35"/>
  <c r="AC69" i="35" s="1"/>
  <c r="AB45" i="35"/>
  <c r="AC45" i="35" s="1"/>
  <c r="S103" i="43"/>
  <c r="AB100" i="9"/>
  <c r="AC100" i="9" s="1"/>
  <c r="AD100" i="9" s="1"/>
  <c r="AB88" i="9"/>
  <c r="AC88" i="9" s="1"/>
  <c r="AD88" i="9" s="1"/>
  <c r="AB76" i="9"/>
  <c r="AC76" i="9" s="1"/>
  <c r="AD76" i="9" s="1"/>
  <c r="AB64" i="9"/>
  <c r="AC64" i="9" s="1"/>
  <c r="AD64" i="9" s="1"/>
  <c r="AB52" i="9"/>
  <c r="AC52" i="9" s="1"/>
  <c r="AD52" i="9" s="1"/>
  <c r="AB28" i="9"/>
  <c r="AC28" i="9" s="1"/>
  <c r="AD28" i="9" s="1"/>
  <c r="AB16" i="9"/>
  <c r="AC16" i="9" s="1"/>
  <c r="AD16" i="9" s="1"/>
  <c r="AB95" i="9"/>
  <c r="AC95" i="9" s="1"/>
  <c r="AD95" i="9" s="1"/>
  <c r="AB83" i="9"/>
  <c r="AC83" i="9" s="1"/>
  <c r="AD83" i="9" s="1"/>
  <c r="AB71" i="9"/>
  <c r="AC71" i="9" s="1"/>
  <c r="AD71" i="9" s="1"/>
  <c r="AB59" i="9"/>
  <c r="AC59" i="9" s="1"/>
  <c r="AD59" i="9" s="1"/>
  <c r="AB47" i="9"/>
  <c r="AC47" i="9" s="1"/>
  <c r="AD47" i="9" s="1"/>
  <c r="AB35" i="9"/>
  <c r="AC35" i="9" s="1"/>
  <c r="AD35" i="9" s="1"/>
  <c r="AB23" i="9"/>
  <c r="AC23" i="9" s="1"/>
  <c r="AD23" i="9" s="1"/>
  <c r="AB11" i="9"/>
  <c r="AC11" i="9" s="1"/>
  <c r="AD11" i="9" s="1"/>
  <c r="S106" i="9"/>
  <c r="Y106" i="9"/>
  <c r="AB102" i="9"/>
  <c r="AC102" i="9" s="1"/>
  <c r="AD102" i="9" s="1"/>
  <c r="AB90" i="9"/>
  <c r="AC90" i="9" s="1"/>
  <c r="AD90" i="9" s="1"/>
  <c r="AB78" i="9"/>
  <c r="AC78" i="9" s="1"/>
  <c r="AD78" i="9" s="1"/>
  <c r="AB66" i="9"/>
  <c r="AC66" i="9" s="1"/>
  <c r="AD66" i="9" s="1"/>
  <c r="AB54" i="9"/>
  <c r="AC54" i="9" s="1"/>
  <c r="AD54" i="9" s="1"/>
  <c r="AB42" i="9"/>
  <c r="AC42" i="9" s="1"/>
  <c r="AD42" i="9" s="1"/>
  <c r="AB30" i="9"/>
  <c r="AC30" i="9" s="1"/>
  <c r="AD30" i="9" s="1"/>
  <c r="AB18" i="9"/>
  <c r="AC18" i="9" s="1"/>
  <c r="AD18" i="9" s="1"/>
  <c r="V106" i="9"/>
  <c r="AB97" i="9"/>
  <c r="AC97" i="9" s="1"/>
  <c r="AD97" i="9" s="1"/>
  <c r="AB85" i="9"/>
  <c r="AC85" i="9" s="1"/>
  <c r="AD85" i="9" s="1"/>
  <c r="AB73" i="9"/>
  <c r="AC73" i="9" s="1"/>
  <c r="AD73" i="9" s="1"/>
  <c r="AB61" i="9"/>
  <c r="AC61" i="9" s="1"/>
  <c r="AD61" i="9" s="1"/>
  <c r="AB49" i="9"/>
  <c r="AC49" i="9" s="1"/>
  <c r="AD49" i="9" s="1"/>
  <c r="AB37" i="9"/>
  <c r="AC37" i="9" s="1"/>
  <c r="AD37" i="9" s="1"/>
  <c r="AB25" i="9"/>
  <c r="AC25" i="9" s="1"/>
  <c r="AD25" i="9" s="1"/>
  <c r="AB13" i="9"/>
  <c r="AC13" i="9" s="1"/>
  <c r="AD13" i="9" s="1"/>
  <c r="AB104" i="9"/>
  <c r="AC104" i="9" s="1"/>
  <c r="AD104" i="9" s="1"/>
  <c r="AB92" i="9"/>
  <c r="AC92" i="9" s="1"/>
  <c r="AD92" i="9" s="1"/>
  <c r="AB80" i="9"/>
  <c r="AC80" i="9" s="1"/>
  <c r="AD80" i="9" s="1"/>
  <c r="AB68" i="9"/>
  <c r="AC68" i="9" s="1"/>
  <c r="AD68" i="9" s="1"/>
  <c r="AB56" i="9"/>
  <c r="AC56" i="9" s="1"/>
  <c r="AD56" i="9" s="1"/>
  <c r="AB44" i="9"/>
  <c r="AC44" i="9" s="1"/>
  <c r="AD44" i="9" s="1"/>
  <c r="AB32" i="9"/>
  <c r="AC32" i="9" s="1"/>
  <c r="AD32" i="9" s="1"/>
  <c r="AB20" i="9"/>
  <c r="AC20" i="9" s="1"/>
  <c r="AD20" i="9" s="1"/>
  <c r="AB8" i="9"/>
  <c r="AC8" i="9" s="1"/>
  <c r="AD8" i="9" s="1"/>
  <c r="R106" i="9"/>
  <c r="AA106" i="9"/>
  <c r="AB99" i="9"/>
  <c r="AC99" i="9" s="1"/>
  <c r="AD99" i="9" s="1"/>
  <c r="AB87" i="9"/>
  <c r="AC87" i="9" s="1"/>
  <c r="AD87" i="9" s="1"/>
  <c r="AB75" i="9"/>
  <c r="AC75" i="9" s="1"/>
  <c r="AD75" i="9" s="1"/>
  <c r="AB63" i="9"/>
  <c r="AC63" i="9" s="1"/>
  <c r="AD63" i="9" s="1"/>
  <c r="AB51" i="9"/>
  <c r="AC51" i="9" s="1"/>
  <c r="AD51" i="9" s="1"/>
  <c r="AB39" i="9"/>
  <c r="AC39" i="9" s="1"/>
  <c r="AD39" i="9" s="1"/>
  <c r="AB27" i="9"/>
  <c r="AC27" i="9" s="1"/>
  <c r="AD27" i="9" s="1"/>
  <c r="AB15" i="9"/>
  <c r="AC15" i="9" s="1"/>
  <c r="AD15" i="9" s="1"/>
  <c r="X106" i="9"/>
  <c r="AB94" i="9"/>
  <c r="AC94" i="9" s="1"/>
  <c r="AD94" i="9" s="1"/>
  <c r="AB82" i="9"/>
  <c r="AC82" i="9" s="1"/>
  <c r="AD82" i="9" s="1"/>
  <c r="AB70" i="9"/>
  <c r="AC70" i="9" s="1"/>
  <c r="AD70" i="9" s="1"/>
  <c r="AB58" i="9"/>
  <c r="AC58" i="9" s="1"/>
  <c r="AD58" i="9" s="1"/>
  <c r="AB46" i="9"/>
  <c r="AC46" i="9" s="1"/>
  <c r="AD46" i="9" s="1"/>
  <c r="AB34" i="9"/>
  <c r="AC34" i="9" s="1"/>
  <c r="AD34" i="9" s="1"/>
  <c r="AB22" i="9"/>
  <c r="AC22" i="9" s="1"/>
  <c r="AD22" i="9" s="1"/>
  <c r="AB10" i="9"/>
  <c r="AC10" i="9" s="1"/>
  <c r="AD10" i="9" s="1"/>
  <c r="AB101" i="9"/>
  <c r="AC101" i="9" s="1"/>
  <c r="AD101" i="9" s="1"/>
  <c r="AB89" i="9"/>
  <c r="AC89" i="9" s="1"/>
  <c r="AD89" i="9" s="1"/>
  <c r="AB77" i="9"/>
  <c r="AC77" i="9" s="1"/>
  <c r="AD77" i="9" s="1"/>
  <c r="AB65" i="9"/>
  <c r="AC65" i="9" s="1"/>
  <c r="AD65" i="9" s="1"/>
  <c r="AB53" i="9"/>
  <c r="AC53" i="9" s="1"/>
  <c r="AD53" i="9" s="1"/>
  <c r="AB41" i="9"/>
  <c r="AC41" i="9" s="1"/>
  <c r="AD41" i="9" s="1"/>
  <c r="AB29" i="9"/>
  <c r="AC29" i="9" s="1"/>
  <c r="AD29" i="9" s="1"/>
  <c r="AB17" i="9"/>
  <c r="AC17" i="9" s="1"/>
  <c r="AD17" i="9" s="1"/>
  <c r="T106" i="9"/>
  <c r="W106" i="9"/>
  <c r="AB86" i="9"/>
  <c r="AC86" i="9" s="1"/>
  <c r="AD86" i="9" s="1"/>
  <c r="AB74" i="9"/>
  <c r="AC74" i="9" s="1"/>
  <c r="AD74" i="9" s="1"/>
  <c r="AB62" i="9"/>
  <c r="AC62" i="9" s="1"/>
  <c r="AD62" i="9" s="1"/>
  <c r="AB50" i="9"/>
  <c r="AC50" i="9" s="1"/>
  <c r="AD50" i="9" s="1"/>
  <c r="AB38" i="9"/>
  <c r="AC38" i="9" s="1"/>
  <c r="AD38" i="9" s="1"/>
  <c r="AB26" i="9"/>
  <c r="AC26" i="9" s="1"/>
  <c r="AD26" i="9" s="1"/>
  <c r="AB14" i="9"/>
  <c r="AC14" i="9" s="1"/>
  <c r="AD14" i="9" s="1"/>
  <c r="M106" i="9"/>
  <c r="AB105" i="9"/>
  <c r="AC105" i="9" s="1"/>
  <c r="AD105" i="9" s="1"/>
  <c r="AB93" i="9"/>
  <c r="AC93" i="9" s="1"/>
  <c r="AD93" i="9" s="1"/>
  <c r="AB81" i="9"/>
  <c r="AC81" i="9" s="1"/>
  <c r="AD81" i="9" s="1"/>
  <c r="AB69" i="9"/>
  <c r="AC69" i="9" s="1"/>
  <c r="AD69" i="9" s="1"/>
  <c r="AB57" i="9"/>
  <c r="AC57" i="9" s="1"/>
  <c r="AD57" i="9" s="1"/>
  <c r="AB45" i="9"/>
  <c r="AC45" i="9" s="1"/>
  <c r="AD45" i="9" s="1"/>
  <c r="AB33" i="9"/>
  <c r="AC33" i="9" s="1"/>
  <c r="AD33" i="9" s="1"/>
  <c r="AB21" i="9"/>
  <c r="AC21" i="9" s="1"/>
  <c r="AD21" i="9" s="1"/>
  <c r="AB9" i="9"/>
  <c r="AC9" i="9" s="1"/>
  <c r="AD9" i="9" s="1"/>
  <c r="AB57" i="8"/>
  <c r="AC57" i="8" s="1"/>
  <c r="AD57" i="8" s="1"/>
  <c r="AB97" i="8"/>
  <c r="AC97" i="8" s="1"/>
  <c r="AD97" i="8" s="1"/>
  <c r="AB85" i="8"/>
  <c r="AC85" i="8" s="1"/>
  <c r="AD85" i="8" s="1"/>
  <c r="AB73" i="8"/>
  <c r="AC73" i="8" s="1"/>
  <c r="AD73" i="8" s="1"/>
  <c r="AB61" i="8"/>
  <c r="AC61" i="8" s="1"/>
  <c r="AD61" i="8" s="1"/>
  <c r="AB49" i="8"/>
  <c r="AC49" i="8" s="1"/>
  <c r="AD49" i="8" s="1"/>
  <c r="AB25" i="8"/>
  <c r="AC25" i="8" s="1"/>
  <c r="AD25" i="8" s="1"/>
  <c r="AB13" i="8"/>
  <c r="AC13" i="8" s="1"/>
  <c r="AD13" i="8" s="1"/>
  <c r="AB104" i="8"/>
  <c r="AC104" i="8" s="1"/>
  <c r="AD104" i="8" s="1"/>
  <c r="AB92" i="8"/>
  <c r="AC92" i="8" s="1"/>
  <c r="AD92" i="8" s="1"/>
  <c r="AB56" i="8"/>
  <c r="AC56" i="8" s="1"/>
  <c r="AD56" i="8" s="1"/>
  <c r="AB44" i="8"/>
  <c r="AC44" i="8" s="1"/>
  <c r="AD44" i="8" s="1"/>
  <c r="AB20" i="8"/>
  <c r="AC20" i="8" s="1"/>
  <c r="AD20" i="8" s="1"/>
  <c r="AB8" i="8"/>
  <c r="AC8" i="8" s="1"/>
  <c r="AD8" i="8" s="1"/>
  <c r="Z106" i="8"/>
  <c r="AB30" i="8"/>
  <c r="AC30" i="8" s="1"/>
  <c r="AD30" i="8" s="1"/>
  <c r="AA106" i="8"/>
  <c r="Y106" i="8"/>
  <c r="AB99" i="8"/>
  <c r="AC99" i="8" s="1"/>
  <c r="AD99" i="8" s="1"/>
  <c r="AB87" i="8"/>
  <c r="AC87" i="8" s="1"/>
  <c r="AB75" i="8"/>
  <c r="AC75" i="8" s="1"/>
  <c r="AD75" i="8" s="1"/>
  <c r="AB63" i="8"/>
  <c r="AC63" i="8" s="1"/>
  <c r="AD63" i="8" s="1"/>
  <c r="AB51" i="8"/>
  <c r="AC51" i="8" s="1"/>
  <c r="AD51" i="8" s="1"/>
  <c r="AB39" i="8"/>
  <c r="AC39" i="8" s="1"/>
  <c r="AD39" i="8" s="1"/>
  <c r="AB27" i="8"/>
  <c r="AC27" i="8" s="1"/>
  <c r="AD27" i="8" s="1"/>
  <c r="AB15" i="8"/>
  <c r="AC15" i="8" s="1"/>
  <c r="AD15" i="8" s="1"/>
  <c r="T106" i="8"/>
  <c r="AB94" i="8"/>
  <c r="AC94" i="8" s="1"/>
  <c r="AD94" i="8" s="1"/>
  <c r="S106" i="8"/>
  <c r="AB70" i="8"/>
  <c r="AC70" i="8" s="1"/>
  <c r="AD70" i="8" s="1"/>
  <c r="AB58" i="8"/>
  <c r="AC58" i="8" s="1"/>
  <c r="AD58" i="8" s="1"/>
  <c r="AB46" i="8"/>
  <c r="AC46" i="8" s="1"/>
  <c r="AD46" i="8" s="1"/>
  <c r="AB34" i="8"/>
  <c r="AC34" i="8" s="1"/>
  <c r="AD34" i="8" s="1"/>
  <c r="AB22" i="8"/>
  <c r="AC22" i="8" s="1"/>
  <c r="AD22" i="8" s="1"/>
  <c r="AB10" i="8"/>
  <c r="AC10" i="8" s="1"/>
  <c r="AD10" i="8" s="1"/>
  <c r="AB98" i="8"/>
  <c r="AC98" i="8" s="1"/>
  <c r="AD98" i="8" s="1"/>
  <c r="AB86" i="8"/>
  <c r="AC86" i="8" s="1"/>
  <c r="AD86" i="8" s="1"/>
  <c r="AB74" i="8"/>
  <c r="AC74" i="8" s="1"/>
  <c r="AD74" i="8" s="1"/>
  <c r="AB62" i="8"/>
  <c r="AC62" i="8" s="1"/>
  <c r="AD62" i="8" s="1"/>
  <c r="AB38" i="8"/>
  <c r="AC38" i="8" s="1"/>
  <c r="AD38" i="8" s="1"/>
  <c r="AB26" i="8"/>
  <c r="AC26" i="8" s="1"/>
  <c r="AD26" i="8" s="1"/>
  <c r="R106" i="8"/>
  <c r="AB101" i="8"/>
  <c r="AC101" i="8" s="1"/>
  <c r="AD101" i="8" s="1"/>
  <c r="AB89" i="8"/>
  <c r="AC89" i="8" s="1"/>
  <c r="AD89" i="8" s="1"/>
  <c r="AB77" i="8"/>
  <c r="AC77" i="8" s="1"/>
  <c r="AD77" i="8" s="1"/>
  <c r="AB65" i="8"/>
  <c r="AC65" i="8" s="1"/>
  <c r="AD65" i="8" s="1"/>
  <c r="AB53" i="8"/>
  <c r="AC53" i="8" s="1"/>
  <c r="AD53" i="8" s="1"/>
  <c r="AB41" i="8"/>
  <c r="AC41" i="8" s="1"/>
  <c r="AD41" i="8" s="1"/>
  <c r="AB29" i="8"/>
  <c r="AC29" i="8" s="1"/>
  <c r="AD29" i="8" s="1"/>
  <c r="AB17" i="8"/>
  <c r="AC17" i="8" s="1"/>
  <c r="AD17" i="8" s="1"/>
  <c r="AB105" i="8"/>
  <c r="AC105" i="8" s="1"/>
  <c r="AD105" i="8" s="1"/>
  <c r="AB93" i="8"/>
  <c r="AC93" i="8" s="1"/>
  <c r="AD93" i="8" s="1"/>
  <c r="AB81" i="8"/>
  <c r="AC81" i="8" s="1"/>
  <c r="AD81" i="8" s="1"/>
  <c r="AB69" i="8"/>
  <c r="AC69" i="8" s="1"/>
  <c r="AD69" i="8" s="1"/>
  <c r="AB45" i="8"/>
  <c r="AC45" i="8" s="1"/>
  <c r="AD45" i="8" s="1"/>
  <c r="AB33" i="8"/>
  <c r="AC33" i="8" s="1"/>
  <c r="AD33" i="8" s="1"/>
  <c r="AB21" i="8"/>
  <c r="AC21" i="8" s="1"/>
  <c r="AD21" i="8" s="1"/>
  <c r="AB9" i="8"/>
  <c r="AC9" i="8" s="1"/>
  <c r="AD9" i="8" s="1"/>
  <c r="AB96" i="8"/>
  <c r="AC96" i="8" s="1"/>
  <c r="AD96" i="8" s="1"/>
  <c r="AB84" i="8"/>
  <c r="AC84" i="8" s="1"/>
  <c r="AD84" i="8" s="1"/>
  <c r="AB72" i="8"/>
  <c r="AC72" i="8" s="1"/>
  <c r="AD72" i="8" s="1"/>
  <c r="AB60" i="8"/>
  <c r="AC60" i="8" s="1"/>
  <c r="AD60" i="8" s="1"/>
  <c r="AB48" i="8"/>
  <c r="AC48" i="8" s="1"/>
  <c r="AD48" i="8" s="1"/>
  <c r="AB36" i="8"/>
  <c r="AC36" i="8" s="1"/>
  <c r="AD36" i="8" s="1"/>
  <c r="AB24" i="8"/>
  <c r="AC24" i="8" s="1"/>
  <c r="AD24" i="8" s="1"/>
  <c r="AB12" i="8"/>
  <c r="AC12" i="8" s="1"/>
  <c r="AD12" i="8" s="1"/>
  <c r="AB100" i="8"/>
  <c r="AC100" i="8" s="1"/>
  <c r="AD100" i="8" s="1"/>
  <c r="AB88" i="8"/>
  <c r="AC88" i="8" s="1"/>
  <c r="AD88" i="8" s="1"/>
  <c r="AB76" i="8"/>
  <c r="AC76" i="8" s="1"/>
  <c r="AD76" i="8" s="1"/>
  <c r="AB64" i="8"/>
  <c r="AC64" i="8" s="1"/>
  <c r="AD64" i="8" s="1"/>
  <c r="AB52" i="8"/>
  <c r="AC52" i="8" s="1"/>
  <c r="AD52" i="8" s="1"/>
  <c r="AB40" i="8"/>
  <c r="AC40" i="8" s="1"/>
  <c r="AD40" i="8" s="1"/>
  <c r="AB28" i="8"/>
  <c r="AC28" i="8" s="1"/>
  <c r="AD28" i="8" s="1"/>
  <c r="AB16" i="8"/>
  <c r="AC16" i="8" s="1"/>
  <c r="AD16" i="8" s="1"/>
  <c r="AB103" i="8"/>
  <c r="AC103" i="8" s="1"/>
  <c r="AD103" i="8" s="1"/>
  <c r="AB91" i="8"/>
  <c r="AC91" i="8" s="1"/>
  <c r="AD91" i="8" s="1"/>
  <c r="AB67" i="8"/>
  <c r="AC67" i="8" s="1"/>
  <c r="AD67" i="8" s="1"/>
  <c r="AB55" i="8"/>
  <c r="AC55" i="8" s="1"/>
  <c r="AD55" i="8" s="1"/>
  <c r="AB43" i="8"/>
  <c r="AC43" i="8" s="1"/>
  <c r="AD43" i="8" s="1"/>
  <c r="AB31" i="8"/>
  <c r="AC31" i="8" s="1"/>
  <c r="AD31" i="8" s="1"/>
  <c r="AB7" i="8"/>
  <c r="AC7" i="8" s="1"/>
  <c r="AD7" i="8" s="1"/>
  <c r="AB95" i="8"/>
  <c r="AC95" i="8" s="1"/>
  <c r="AD95" i="8" s="1"/>
  <c r="AB83" i="8"/>
  <c r="AC83" i="8" s="1"/>
  <c r="AD83" i="8" s="1"/>
  <c r="AB71" i="8"/>
  <c r="AC71" i="8" s="1"/>
  <c r="AD71" i="8" s="1"/>
  <c r="AB47" i="8"/>
  <c r="AC47" i="8" s="1"/>
  <c r="AD47" i="8" s="1"/>
  <c r="AB35" i="8"/>
  <c r="AC35" i="8" s="1"/>
  <c r="AD35" i="8" s="1"/>
  <c r="AB11" i="8"/>
  <c r="AC11" i="8" s="1"/>
  <c r="AD11" i="8" s="1"/>
  <c r="AB14" i="8"/>
  <c r="AC14" i="8" s="1"/>
  <c r="AD14" i="8" s="1"/>
  <c r="AB102" i="8"/>
  <c r="AC102" i="8" s="1"/>
  <c r="AD102" i="8" s="1"/>
  <c r="AB90" i="8"/>
  <c r="AC90" i="8" s="1"/>
  <c r="AD90" i="8" s="1"/>
  <c r="AB78" i="8"/>
  <c r="AC78" i="8" s="1"/>
  <c r="AD78" i="8" s="1"/>
  <c r="AB66" i="8"/>
  <c r="AC66" i="8" s="1"/>
  <c r="AD66" i="8" s="1"/>
  <c r="AB54" i="8"/>
  <c r="AC54" i="8" s="1"/>
  <c r="AD54" i="8" s="1"/>
  <c r="AB42" i="8"/>
  <c r="AC42" i="8" s="1"/>
  <c r="AD42" i="8" s="1"/>
  <c r="AB18" i="8"/>
  <c r="AC18" i="8" s="1"/>
  <c r="AD18" i="8" s="1"/>
  <c r="V106" i="8"/>
  <c r="Y105" i="60"/>
  <c r="T106" i="7"/>
  <c r="AB98" i="7"/>
  <c r="AC98" i="7" s="1"/>
  <c r="AD98" i="7" s="1"/>
  <c r="AB86" i="7"/>
  <c r="AC86" i="7" s="1"/>
  <c r="AD86" i="7" s="1"/>
  <c r="AB74" i="7"/>
  <c r="AC74" i="7" s="1"/>
  <c r="AD74" i="7" s="1"/>
  <c r="AB62" i="7"/>
  <c r="AC62" i="7" s="1"/>
  <c r="AB50" i="7"/>
  <c r="AC50" i="7" s="1"/>
  <c r="AD50" i="7" s="1"/>
  <c r="AB38" i="7"/>
  <c r="AC38" i="7" s="1"/>
  <c r="AD38" i="7" s="1"/>
  <c r="AB26" i="7"/>
  <c r="AC26" i="7" s="1"/>
  <c r="AB14" i="7"/>
  <c r="AC14" i="7" s="1"/>
  <c r="AD14" i="7" s="1"/>
  <c r="AB105" i="7"/>
  <c r="AC105" i="7" s="1"/>
  <c r="AD105" i="7" s="1"/>
  <c r="AB81" i="7"/>
  <c r="AC81" i="7" s="1"/>
  <c r="AD81" i="7" s="1"/>
  <c r="AB69" i="7"/>
  <c r="AC69" i="7" s="1"/>
  <c r="AD69" i="7" s="1"/>
  <c r="AB57" i="7"/>
  <c r="AC57" i="7" s="1"/>
  <c r="AD57" i="7" s="1"/>
  <c r="AB45" i="7"/>
  <c r="AC45" i="7" s="1"/>
  <c r="AD45" i="7" s="1"/>
  <c r="AB33" i="7"/>
  <c r="AC33" i="7" s="1"/>
  <c r="AB9" i="7"/>
  <c r="AB100" i="7"/>
  <c r="AC100" i="7" s="1"/>
  <c r="AD100" i="7" s="1"/>
  <c r="AB88" i="7"/>
  <c r="AC88" i="7" s="1"/>
  <c r="AD88" i="7" s="1"/>
  <c r="AB64" i="7"/>
  <c r="AC64" i="7" s="1"/>
  <c r="AD64" i="7" s="1"/>
  <c r="AB52" i="7"/>
  <c r="AC52" i="7" s="1"/>
  <c r="AB40" i="7"/>
  <c r="AC40" i="7" s="1"/>
  <c r="AD40" i="7" s="1"/>
  <c r="AB28" i="7"/>
  <c r="AC28" i="7" s="1"/>
  <c r="AD28" i="7" s="1"/>
  <c r="AB16" i="7"/>
  <c r="AC16" i="7" s="1"/>
  <c r="AB96" i="7"/>
  <c r="AC96" i="7" s="1"/>
  <c r="AD96" i="7" s="1"/>
  <c r="AB84" i="7"/>
  <c r="AC84" i="7" s="1"/>
  <c r="AD84" i="7" s="1"/>
  <c r="AB60" i="7"/>
  <c r="AC60" i="7" s="1"/>
  <c r="AD60" i="7" s="1"/>
  <c r="AB48" i="7"/>
  <c r="AC48" i="7" s="1"/>
  <c r="AB36" i="7"/>
  <c r="AC36" i="7" s="1"/>
  <c r="AD36" i="7" s="1"/>
  <c r="AB12" i="7"/>
  <c r="AC12" i="7" s="1"/>
  <c r="AD12" i="7" s="1"/>
  <c r="M106" i="7"/>
  <c r="AB95" i="7"/>
  <c r="AC95" i="7" s="1"/>
  <c r="AB71" i="7"/>
  <c r="AC71" i="7" s="1"/>
  <c r="AD71" i="7" s="1"/>
  <c r="AB59" i="7"/>
  <c r="AC59" i="7" s="1"/>
  <c r="AD59" i="7" s="1"/>
  <c r="AB47" i="7"/>
  <c r="AC47" i="7" s="1"/>
  <c r="AB35" i="7"/>
  <c r="AC35" i="7" s="1"/>
  <c r="AD35" i="7" s="1"/>
  <c r="AB23" i="7"/>
  <c r="AC23" i="7" s="1"/>
  <c r="AD23" i="7" s="1"/>
  <c r="AB11" i="7"/>
  <c r="AB103" i="7"/>
  <c r="AC103" i="7" s="1"/>
  <c r="AD103" i="7" s="1"/>
  <c r="AB91" i="7"/>
  <c r="AB79" i="7"/>
  <c r="AC79" i="7" s="1"/>
  <c r="AD79" i="7" s="1"/>
  <c r="AB67" i="7"/>
  <c r="AC67" i="7" s="1"/>
  <c r="AD67" i="7" s="1"/>
  <c r="AB43" i="7"/>
  <c r="AB31" i="7"/>
  <c r="AC31" i="7" s="1"/>
  <c r="AD31" i="7" s="1"/>
  <c r="AB19" i="7"/>
  <c r="AC19" i="7" s="1"/>
  <c r="AD19" i="7" s="1"/>
  <c r="AB7" i="7"/>
  <c r="AC7" i="7" s="1"/>
  <c r="Y106" i="7"/>
  <c r="AB102" i="7"/>
  <c r="AB90" i="7"/>
  <c r="AC90" i="7" s="1"/>
  <c r="AB78" i="7"/>
  <c r="AC78" i="7" s="1"/>
  <c r="AB66" i="7"/>
  <c r="AC66" i="7" s="1"/>
  <c r="AD66" i="7" s="1"/>
  <c r="AB54" i="7"/>
  <c r="AB42" i="7"/>
  <c r="AC42" i="7" s="1"/>
  <c r="AD42" i="7" s="1"/>
  <c r="AB30" i="7"/>
  <c r="AB18" i="7"/>
  <c r="AC18" i="7" s="1"/>
  <c r="AB97" i="7"/>
  <c r="AC97" i="7" s="1"/>
  <c r="AD97" i="7" s="1"/>
  <c r="AB85" i="7"/>
  <c r="AC85" i="7" s="1"/>
  <c r="AD85" i="7" s="1"/>
  <c r="AB73" i="7"/>
  <c r="AB61" i="7"/>
  <c r="AB49" i="7"/>
  <c r="AC49" i="7" s="1"/>
  <c r="AD49" i="7" s="1"/>
  <c r="AB25" i="7"/>
  <c r="AC25" i="7" s="1"/>
  <c r="AB13" i="7"/>
  <c r="AA106" i="7"/>
  <c r="AB104" i="7"/>
  <c r="AC104" i="7" s="1"/>
  <c r="AD104" i="7" s="1"/>
  <c r="AB92" i="7"/>
  <c r="AC92" i="7" s="1"/>
  <c r="AB80" i="7"/>
  <c r="AC80" i="7" s="1"/>
  <c r="AB68" i="7"/>
  <c r="AB56" i="7"/>
  <c r="AC56" i="7" s="1"/>
  <c r="AB32" i="7"/>
  <c r="AB8" i="7"/>
  <c r="AC8" i="7" s="1"/>
  <c r="AD8" i="7" s="1"/>
  <c r="W106" i="15"/>
  <c r="AB98" i="15"/>
  <c r="AC98" i="15" s="1"/>
  <c r="AD98" i="15" s="1"/>
  <c r="AB86" i="15"/>
  <c r="AC86" i="15" s="1"/>
  <c r="AD86" i="15" s="1"/>
  <c r="AB74" i="15"/>
  <c r="AC74" i="15" s="1"/>
  <c r="AD74" i="15" s="1"/>
  <c r="AB62" i="15"/>
  <c r="AC62" i="15" s="1"/>
  <c r="AD62" i="15" s="1"/>
  <c r="AB50" i="15"/>
  <c r="AC50" i="15" s="1"/>
  <c r="AD50" i="15" s="1"/>
  <c r="AB38" i="15"/>
  <c r="AC38" i="15" s="1"/>
  <c r="AD38" i="15" s="1"/>
  <c r="AB26" i="15"/>
  <c r="AC26" i="15" s="1"/>
  <c r="AD26" i="15" s="1"/>
  <c r="AB14" i="15"/>
  <c r="AC14" i="15" s="1"/>
  <c r="AD14" i="15" s="1"/>
  <c r="AB100" i="15"/>
  <c r="AC100" i="15" s="1"/>
  <c r="AD100" i="15" s="1"/>
  <c r="AB88" i="15"/>
  <c r="AC88" i="15" s="1"/>
  <c r="AD88" i="15" s="1"/>
  <c r="AB76" i="15"/>
  <c r="AC76" i="15" s="1"/>
  <c r="AD76" i="15" s="1"/>
  <c r="AB64" i="15"/>
  <c r="AC64" i="15" s="1"/>
  <c r="AD64" i="15" s="1"/>
  <c r="AB52" i="15"/>
  <c r="AC52" i="15" s="1"/>
  <c r="AD52" i="15" s="1"/>
  <c r="AB40" i="15"/>
  <c r="AC40" i="15" s="1"/>
  <c r="AD40" i="15" s="1"/>
  <c r="AB28" i="15"/>
  <c r="AC28" i="15" s="1"/>
  <c r="AD28" i="15" s="1"/>
  <c r="T106" i="15"/>
  <c r="AB42" i="15"/>
  <c r="AC42" i="15" s="1"/>
  <c r="AD42" i="15" s="1"/>
  <c r="AB95" i="15"/>
  <c r="AB83" i="15"/>
  <c r="AC83" i="15" s="1"/>
  <c r="AD83" i="15" s="1"/>
  <c r="AB71" i="15"/>
  <c r="AC71" i="15" s="1"/>
  <c r="AD71" i="15" s="1"/>
  <c r="AB59" i="15"/>
  <c r="AC59" i="15" s="1"/>
  <c r="AD59" i="15" s="1"/>
  <c r="AB47" i="15"/>
  <c r="AC47" i="15" s="1"/>
  <c r="AD47" i="15" s="1"/>
  <c r="AB35" i="15"/>
  <c r="AC35" i="15" s="1"/>
  <c r="AD35" i="15" s="1"/>
  <c r="AB23" i="15"/>
  <c r="AC23" i="15" s="1"/>
  <c r="AD23" i="15" s="1"/>
  <c r="AB11" i="15"/>
  <c r="AC11" i="15" s="1"/>
  <c r="AD11" i="15" s="1"/>
  <c r="AA106" i="15"/>
  <c r="AB104" i="15"/>
  <c r="AC104" i="15" s="1"/>
  <c r="AD104" i="15" s="1"/>
  <c r="AB92" i="15"/>
  <c r="AC92" i="15" s="1"/>
  <c r="AD92" i="15" s="1"/>
  <c r="AB80" i="15"/>
  <c r="AC80" i="15" s="1"/>
  <c r="AD80" i="15" s="1"/>
  <c r="AB68" i="15"/>
  <c r="AB56" i="15"/>
  <c r="AC56" i="15" s="1"/>
  <c r="AD56" i="15" s="1"/>
  <c r="AB44" i="15"/>
  <c r="AC44" i="15" s="1"/>
  <c r="AD44" i="15" s="1"/>
  <c r="AB32" i="15"/>
  <c r="AC32" i="15" s="1"/>
  <c r="AD32" i="15" s="1"/>
  <c r="AB20" i="15"/>
  <c r="AC20" i="15" s="1"/>
  <c r="AD20" i="15" s="1"/>
  <c r="X106" i="15"/>
  <c r="U106" i="15"/>
  <c r="R106" i="15"/>
  <c r="AB90" i="15"/>
  <c r="AC90" i="15" s="1"/>
  <c r="AD90" i="15" s="1"/>
  <c r="AB54" i="15"/>
  <c r="AC54" i="15" s="1"/>
  <c r="AD54" i="15" s="1"/>
  <c r="AB30" i="15"/>
  <c r="AC30" i="15" s="1"/>
  <c r="AD30" i="15" s="1"/>
  <c r="S106" i="15"/>
  <c r="AB99" i="15"/>
  <c r="AC99" i="15" s="1"/>
  <c r="AD99" i="15" s="1"/>
  <c r="AB87" i="15"/>
  <c r="AC87" i="15" s="1"/>
  <c r="AD87" i="15" s="1"/>
  <c r="AB75" i="15"/>
  <c r="AC75" i="15" s="1"/>
  <c r="AD75" i="15" s="1"/>
  <c r="AB63" i="15"/>
  <c r="AC63" i="15" s="1"/>
  <c r="AD63" i="15" s="1"/>
  <c r="AB51" i="15"/>
  <c r="AC51" i="15" s="1"/>
  <c r="AD51" i="15" s="1"/>
  <c r="AB39" i="15"/>
  <c r="AC39" i="15" s="1"/>
  <c r="AD39" i="15" s="1"/>
  <c r="AB27" i="15"/>
  <c r="AC27" i="15" s="1"/>
  <c r="AD27" i="15" s="1"/>
  <c r="AB15" i="15"/>
  <c r="AC15" i="15" s="1"/>
  <c r="AD15" i="15" s="1"/>
  <c r="AB94" i="15"/>
  <c r="AC94" i="15" s="1"/>
  <c r="AD94" i="15" s="1"/>
  <c r="AB82" i="15"/>
  <c r="AC82" i="15" s="1"/>
  <c r="AD82" i="15" s="1"/>
  <c r="AB70" i="15"/>
  <c r="AC70" i="15" s="1"/>
  <c r="AD70" i="15" s="1"/>
  <c r="AB58" i="15"/>
  <c r="AC58" i="15" s="1"/>
  <c r="AD58" i="15" s="1"/>
  <c r="AB46" i="15"/>
  <c r="AC46" i="15" s="1"/>
  <c r="AD46" i="15" s="1"/>
  <c r="AB22" i="15"/>
  <c r="AC22" i="15" s="1"/>
  <c r="AB34" i="15"/>
  <c r="AC34" i="15" s="1"/>
  <c r="AD34" i="15" s="1"/>
  <c r="AB10" i="15"/>
  <c r="AC10" i="15" s="1"/>
  <c r="AD10" i="15" s="1"/>
  <c r="AB102" i="15"/>
  <c r="AC102" i="15" s="1"/>
  <c r="AD102" i="15" s="1"/>
  <c r="AB18" i="15"/>
  <c r="AC18" i="15" s="1"/>
  <c r="AD18" i="15" s="1"/>
  <c r="AB78" i="15"/>
  <c r="AC78" i="15" s="1"/>
  <c r="AD78" i="15" s="1"/>
  <c r="AB6" i="15"/>
  <c r="AC6" i="15" s="1"/>
  <c r="AD6" i="15" s="1"/>
  <c r="AB99" i="11"/>
  <c r="AC99" i="11" s="1"/>
  <c r="AD99" i="11" s="1"/>
  <c r="AB87" i="11"/>
  <c r="AC87" i="11" s="1"/>
  <c r="AD87" i="11" s="1"/>
  <c r="AB27" i="11"/>
  <c r="AC27" i="11" s="1"/>
  <c r="AD27" i="11" s="1"/>
  <c r="Z106" i="11"/>
  <c r="U106" i="11"/>
  <c r="AB102" i="11"/>
  <c r="AC102" i="11" s="1"/>
  <c r="AD102" i="11" s="1"/>
  <c r="AB90" i="11"/>
  <c r="AC90" i="11" s="1"/>
  <c r="AD90" i="11" s="1"/>
  <c r="AB54" i="11"/>
  <c r="AC54" i="11" s="1"/>
  <c r="AD54" i="11" s="1"/>
  <c r="AB42" i="11"/>
  <c r="AC42" i="11" s="1"/>
  <c r="AD42" i="11" s="1"/>
  <c r="AB18" i="11"/>
  <c r="AC18" i="11" s="1"/>
  <c r="AD18" i="11" s="1"/>
  <c r="R106" i="11"/>
  <c r="AB61" i="11"/>
  <c r="AC61" i="11" s="1"/>
  <c r="AD61" i="11" s="1"/>
  <c r="AB25" i="11"/>
  <c r="AC25" i="11" s="1"/>
  <c r="AD25" i="11" s="1"/>
  <c r="AB104" i="11"/>
  <c r="AC104" i="11" s="1"/>
  <c r="AD104" i="11" s="1"/>
  <c r="AB92" i="11"/>
  <c r="AC92" i="11" s="1"/>
  <c r="AD92" i="11" s="1"/>
  <c r="AB80" i="11"/>
  <c r="AC80" i="11" s="1"/>
  <c r="AD80" i="11" s="1"/>
  <c r="AB68" i="11"/>
  <c r="AB56" i="11"/>
  <c r="AC56" i="11" s="1"/>
  <c r="AD56" i="11" s="1"/>
  <c r="AB88" i="11"/>
  <c r="AC88" i="11" s="1"/>
  <c r="AD88" i="11" s="1"/>
  <c r="AB64" i="11"/>
  <c r="AC64" i="11" s="1"/>
  <c r="AD64" i="11" s="1"/>
  <c r="AB85" i="11"/>
  <c r="AC85" i="11" s="1"/>
  <c r="AD85" i="11" s="1"/>
  <c r="AB49" i="11"/>
  <c r="AC49" i="11" s="1"/>
  <c r="AD49" i="11" s="1"/>
  <c r="AB63" i="11"/>
  <c r="AC63" i="11" s="1"/>
  <c r="AD63" i="11" s="1"/>
  <c r="AB51" i="11"/>
  <c r="AC51" i="11" s="1"/>
  <c r="AD51" i="11" s="1"/>
  <c r="AB39" i="11"/>
  <c r="AC39" i="11" s="1"/>
  <c r="AD39" i="11" s="1"/>
  <c r="AB15" i="11"/>
  <c r="AC15" i="11" s="1"/>
  <c r="AD15" i="11" s="1"/>
  <c r="AB95" i="11"/>
  <c r="AC95" i="11" s="1"/>
  <c r="AD95" i="11" s="1"/>
  <c r="AB71" i="11"/>
  <c r="AC71" i="11" s="1"/>
  <c r="AD71" i="11" s="1"/>
  <c r="AB59" i="11"/>
  <c r="AC59" i="11" s="1"/>
  <c r="AD59" i="11" s="1"/>
  <c r="AB23" i="11"/>
  <c r="AC23" i="11" s="1"/>
  <c r="AD23" i="11" s="1"/>
  <c r="AB11" i="11"/>
  <c r="AC11" i="11" s="1"/>
  <c r="AD11" i="11" s="1"/>
  <c r="W106" i="11"/>
  <c r="AB82" i="11"/>
  <c r="AC82" i="11" s="1"/>
  <c r="AD82" i="11" s="1"/>
  <c r="AB10" i="11"/>
  <c r="AC10" i="11" s="1"/>
  <c r="AD10" i="11" s="1"/>
  <c r="T106" i="11"/>
  <c r="AB98" i="11"/>
  <c r="AC98" i="11" s="1"/>
  <c r="AD98" i="11" s="1"/>
  <c r="AB86" i="11"/>
  <c r="AC86" i="11" s="1"/>
  <c r="AD86" i="11" s="1"/>
  <c r="AB74" i="11"/>
  <c r="AC74" i="11" s="1"/>
  <c r="AD74" i="11" s="1"/>
  <c r="AB62" i="11"/>
  <c r="AC62" i="11" s="1"/>
  <c r="AD62" i="11" s="1"/>
  <c r="AB50" i="11"/>
  <c r="AC50" i="11" s="1"/>
  <c r="AD50" i="11" s="1"/>
  <c r="AB38" i="11"/>
  <c r="AC38" i="11" s="1"/>
  <c r="AD38" i="11" s="1"/>
  <c r="AB26" i="11"/>
  <c r="AC26" i="11" s="1"/>
  <c r="AD26" i="11" s="1"/>
  <c r="AB14" i="11"/>
  <c r="AC14" i="11" s="1"/>
  <c r="AD14" i="11" s="1"/>
  <c r="AB101" i="11"/>
  <c r="AC101" i="11" s="1"/>
  <c r="AD101" i="11" s="1"/>
  <c r="AB41" i="11"/>
  <c r="AC41" i="11" s="1"/>
  <c r="AD41" i="11" s="1"/>
  <c r="AB29" i="11"/>
  <c r="AC29" i="11" s="1"/>
  <c r="AD29" i="11" s="1"/>
  <c r="AB17" i="11"/>
  <c r="AC17" i="11" s="1"/>
  <c r="AD17" i="11" s="1"/>
  <c r="AB105" i="11"/>
  <c r="AC105" i="11" s="1"/>
  <c r="AD105" i="11" s="1"/>
  <c r="AB81" i="11"/>
  <c r="AC81" i="11" s="1"/>
  <c r="AD81" i="11" s="1"/>
  <c r="AB69" i="11"/>
  <c r="AC69" i="11" s="1"/>
  <c r="AD69" i="11" s="1"/>
  <c r="AB45" i="11"/>
  <c r="AC45" i="11" s="1"/>
  <c r="AD45" i="11" s="1"/>
  <c r="AB33" i="11"/>
  <c r="AC33" i="11" s="1"/>
  <c r="AD33" i="11" s="1"/>
  <c r="AB9" i="11"/>
  <c r="AC9" i="11" s="1"/>
  <c r="AD9" i="11" s="1"/>
  <c r="R16" i="57"/>
  <c r="AB100" i="11"/>
  <c r="AC100" i="11" s="1"/>
  <c r="AD100" i="11" s="1"/>
  <c r="AB76" i="11"/>
  <c r="AC76" i="11" s="1"/>
  <c r="AD76" i="11" s="1"/>
  <c r="AB52" i="11"/>
  <c r="AC52" i="11" s="1"/>
  <c r="AD52" i="11" s="1"/>
  <c r="AB40" i="11"/>
  <c r="AC40" i="11" s="1"/>
  <c r="AD40" i="11" s="1"/>
  <c r="AB28" i="11"/>
  <c r="AC28" i="11" s="1"/>
  <c r="AD28" i="11" s="1"/>
  <c r="AB16" i="11"/>
  <c r="AC16" i="11" s="1"/>
  <c r="AD16" i="11" s="1"/>
  <c r="AB48" i="11"/>
  <c r="AC48" i="11" s="1"/>
  <c r="AD48" i="11" s="1"/>
  <c r="AB36" i="11"/>
  <c r="AC36" i="11" s="1"/>
  <c r="AD36" i="11" s="1"/>
  <c r="AB12" i="11"/>
  <c r="AC12" i="11" s="1"/>
  <c r="AD12" i="11" s="1"/>
  <c r="AB67" i="11"/>
  <c r="AC67" i="11" s="1"/>
  <c r="AD67" i="11" s="1"/>
  <c r="AB31" i="11"/>
  <c r="AC31" i="11" s="1"/>
  <c r="AD31" i="11" s="1"/>
  <c r="Y106" i="11"/>
  <c r="AB83" i="11"/>
  <c r="AC83" i="11" s="1"/>
  <c r="AD83" i="11" s="1"/>
  <c r="AB47" i="11"/>
  <c r="AC47" i="11" s="1"/>
  <c r="AD47" i="11" s="1"/>
  <c r="AB103" i="11"/>
  <c r="AC103" i="11" s="1"/>
  <c r="AD103" i="11" s="1"/>
  <c r="AB79" i="11"/>
  <c r="AC79" i="11" s="1"/>
  <c r="AD79" i="11" s="1"/>
  <c r="AB55" i="11"/>
  <c r="AC55" i="11" s="1"/>
  <c r="AD55" i="11" s="1"/>
  <c r="S106" i="11"/>
  <c r="AB30" i="11"/>
  <c r="AC30" i="11" s="1"/>
  <c r="AD30" i="11" s="1"/>
  <c r="V106" i="11"/>
  <c r="AB97" i="11"/>
  <c r="AC97" i="11" s="1"/>
  <c r="AD97" i="11" s="1"/>
  <c r="AB73" i="11"/>
  <c r="AC73" i="11" s="1"/>
  <c r="AD73" i="11" s="1"/>
  <c r="AB37" i="11"/>
  <c r="AC37" i="11" s="1"/>
  <c r="AD37" i="11" s="1"/>
  <c r="AB13" i="11"/>
  <c r="AC13" i="11" s="1"/>
  <c r="AD13" i="11" s="1"/>
  <c r="AB93" i="11"/>
  <c r="AC93" i="11" s="1"/>
  <c r="AD93" i="11" s="1"/>
  <c r="AB57" i="11"/>
  <c r="AC57" i="11" s="1"/>
  <c r="AD57" i="11" s="1"/>
  <c r="AB21" i="11"/>
  <c r="AC21" i="11" s="1"/>
  <c r="AD21" i="11" s="1"/>
  <c r="AA106" i="11"/>
  <c r="X106" i="11"/>
  <c r="AB96" i="14"/>
  <c r="AC96" i="14" s="1"/>
  <c r="AD96" i="14" s="1"/>
  <c r="AB84" i="14"/>
  <c r="AC84" i="14" s="1"/>
  <c r="AD84" i="14" s="1"/>
  <c r="AB72" i="14"/>
  <c r="AC72" i="14" s="1"/>
  <c r="AD72" i="14" s="1"/>
  <c r="AB60" i="14"/>
  <c r="AC60" i="14" s="1"/>
  <c r="AD60" i="14" s="1"/>
  <c r="AB48" i="14"/>
  <c r="AC48" i="14" s="1"/>
  <c r="AD48" i="14" s="1"/>
  <c r="AB36" i="14"/>
  <c r="AC36" i="14" s="1"/>
  <c r="AD36" i="14" s="1"/>
  <c r="AB24" i="14"/>
  <c r="AC24" i="14" s="1"/>
  <c r="AD24" i="14" s="1"/>
  <c r="AB12" i="14"/>
  <c r="AC12" i="14" s="1"/>
  <c r="AD12" i="14" s="1"/>
  <c r="AB88" i="14"/>
  <c r="AC88" i="14" s="1"/>
  <c r="AD88" i="14" s="1"/>
  <c r="AB76" i="14"/>
  <c r="AC76" i="14" s="1"/>
  <c r="AD76" i="14" s="1"/>
  <c r="AB64" i="14"/>
  <c r="AC64" i="14" s="1"/>
  <c r="AD64" i="14" s="1"/>
  <c r="AB52" i="14"/>
  <c r="AC52" i="14" s="1"/>
  <c r="AD52" i="14" s="1"/>
  <c r="AB40" i="14"/>
  <c r="AC40" i="14" s="1"/>
  <c r="AD40" i="14" s="1"/>
  <c r="AB28" i="14"/>
  <c r="AC28" i="14" s="1"/>
  <c r="AD28" i="14" s="1"/>
  <c r="AB16" i="14"/>
  <c r="AC16" i="14" s="1"/>
  <c r="AD16" i="14" s="1"/>
  <c r="AB104" i="14"/>
  <c r="AC104" i="14" s="1"/>
  <c r="AD104" i="14" s="1"/>
  <c r="AB92" i="14"/>
  <c r="AC92" i="14" s="1"/>
  <c r="AD92" i="14" s="1"/>
  <c r="AB80" i="14"/>
  <c r="AC80" i="14" s="1"/>
  <c r="AD80" i="14" s="1"/>
  <c r="AB68" i="14"/>
  <c r="AC68" i="14" s="1"/>
  <c r="AD68" i="14" s="1"/>
  <c r="AB56" i="14"/>
  <c r="AC56" i="14" s="1"/>
  <c r="AD56" i="14" s="1"/>
  <c r="AB44" i="14"/>
  <c r="AC44" i="14" s="1"/>
  <c r="AD44" i="14" s="1"/>
  <c r="AB32" i="14"/>
  <c r="AC32" i="14" s="1"/>
  <c r="AD32" i="14" s="1"/>
  <c r="AB20" i="14"/>
  <c r="AC20" i="14" s="1"/>
  <c r="AD20" i="14" s="1"/>
  <c r="S106" i="14"/>
  <c r="AB102" i="14"/>
  <c r="AC102" i="14" s="1"/>
  <c r="AD102" i="14" s="1"/>
  <c r="AB90" i="14"/>
  <c r="AC90" i="14" s="1"/>
  <c r="AD90" i="14" s="1"/>
  <c r="AB78" i="14"/>
  <c r="AC78" i="14" s="1"/>
  <c r="AD78" i="14" s="1"/>
  <c r="AB66" i="14"/>
  <c r="AC66" i="14" s="1"/>
  <c r="AD66" i="14" s="1"/>
  <c r="AB54" i="14"/>
  <c r="AC54" i="14" s="1"/>
  <c r="AD54" i="14" s="1"/>
  <c r="AB42" i="14"/>
  <c r="AC42" i="14" s="1"/>
  <c r="AD42" i="14" s="1"/>
  <c r="AB30" i="14"/>
  <c r="AC30" i="14" s="1"/>
  <c r="AD30" i="14" s="1"/>
  <c r="AB18" i="14"/>
  <c r="AC18" i="14" s="1"/>
  <c r="AD18" i="14" s="1"/>
  <c r="V106" i="14"/>
  <c r="AB87" i="14"/>
  <c r="AC87" i="14" s="1"/>
  <c r="AD87" i="14" s="1"/>
  <c r="AB75" i="14"/>
  <c r="AC75" i="14" s="1"/>
  <c r="AD75" i="14" s="1"/>
  <c r="AB63" i="14"/>
  <c r="AC63" i="14" s="1"/>
  <c r="AD63" i="14" s="1"/>
  <c r="AB51" i="14"/>
  <c r="AC51" i="14" s="1"/>
  <c r="AD51" i="14" s="1"/>
  <c r="AB39" i="14"/>
  <c r="AC39" i="14" s="1"/>
  <c r="AD39" i="14" s="1"/>
  <c r="AB27" i="14"/>
  <c r="AC27" i="14" s="1"/>
  <c r="AD27" i="14" s="1"/>
  <c r="AB15" i="14"/>
  <c r="AC15" i="14" s="1"/>
  <c r="AD15" i="14" s="1"/>
  <c r="AB91" i="14"/>
  <c r="AC91" i="14" s="1"/>
  <c r="AD91" i="14" s="1"/>
  <c r="AB79" i="14"/>
  <c r="AC79" i="14" s="1"/>
  <c r="AD79" i="14" s="1"/>
  <c r="AB67" i="14"/>
  <c r="AC67" i="14" s="1"/>
  <c r="AD67" i="14" s="1"/>
  <c r="AB55" i="14"/>
  <c r="AC55" i="14" s="1"/>
  <c r="AD55" i="14" s="1"/>
  <c r="AB43" i="14"/>
  <c r="AC43" i="14" s="1"/>
  <c r="AD43" i="14" s="1"/>
  <c r="AB31" i="14"/>
  <c r="AC31" i="14" s="1"/>
  <c r="AD31" i="14" s="1"/>
  <c r="AB19" i="14"/>
  <c r="AC19" i="14" s="1"/>
  <c r="AD19" i="14" s="1"/>
  <c r="AB7" i="14"/>
  <c r="AC7" i="14" s="1"/>
  <c r="AD7" i="14" s="1"/>
  <c r="AA106" i="14"/>
  <c r="AB103" i="14"/>
  <c r="AC103" i="14" s="1"/>
  <c r="AD103" i="14" s="1"/>
  <c r="R106" i="14"/>
  <c r="Z106" i="14"/>
  <c r="AB100" i="14"/>
  <c r="AC100" i="14" s="1"/>
  <c r="AD100" i="14" s="1"/>
  <c r="T106" i="14"/>
  <c r="W106" i="14"/>
  <c r="AB99" i="14"/>
  <c r="AC99" i="14" s="1"/>
  <c r="AD99" i="14" s="1"/>
  <c r="AB94" i="14"/>
  <c r="AC94" i="14" s="1"/>
  <c r="AD94" i="14" s="1"/>
  <c r="AB82" i="14"/>
  <c r="AC82" i="14" s="1"/>
  <c r="AD82" i="14" s="1"/>
  <c r="AB70" i="14"/>
  <c r="AB58" i="14"/>
  <c r="AC58" i="14" s="1"/>
  <c r="AD58" i="14" s="1"/>
  <c r="AB46" i="14"/>
  <c r="AC46" i="14" s="1"/>
  <c r="AD46" i="14" s="1"/>
  <c r="AB34" i="14"/>
  <c r="AC34" i="14" s="1"/>
  <c r="AD34" i="14" s="1"/>
  <c r="AB22" i="14"/>
  <c r="AC22" i="14" s="1"/>
  <c r="AD22" i="14" s="1"/>
  <c r="AB10" i="14"/>
  <c r="AC10" i="14" s="1"/>
  <c r="AD10" i="14" s="1"/>
  <c r="AB98" i="14"/>
  <c r="AC98" i="14" s="1"/>
  <c r="AD98" i="14" s="1"/>
  <c r="AB86" i="14"/>
  <c r="AC86" i="14" s="1"/>
  <c r="AB74" i="14"/>
  <c r="AC74" i="14" s="1"/>
  <c r="AD74" i="14" s="1"/>
  <c r="AB62" i="14"/>
  <c r="AC62" i="14" s="1"/>
  <c r="AD62" i="14" s="1"/>
  <c r="AB50" i="14"/>
  <c r="AC50" i="14" s="1"/>
  <c r="AD50" i="14" s="1"/>
  <c r="AB38" i="14"/>
  <c r="AC38" i="14" s="1"/>
  <c r="AD38" i="14" s="1"/>
  <c r="AB26" i="14"/>
  <c r="AC26" i="14" s="1"/>
  <c r="AD26" i="14" s="1"/>
  <c r="AB14" i="14"/>
  <c r="AC14" i="14" s="1"/>
  <c r="AD14" i="14" s="1"/>
  <c r="Y106" i="14"/>
  <c r="AB97" i="14"/>
  <c r="AC97" i="14" s="1"/>
  <c r="AD97" i="14" s="1"/>
  <c r="AB85" i="14"/>
  <c r="AC85" i="14" s="1"/>
  <c r="AD85" i="14" s="1"/>
  <c r="AB73" i="14"/>
  <c r="AC73" i="14" s="1"/>
  <c r="AD73" i="14" s="1"/>
  <c r="AB61" i="14"/>
  <c r="AC61" i="14" s="1"/>
  <c r="AD61" i="14" s="1"/>
  <c r="AB49" i="14"/>
  <c r="AC49" i="14" s="1"/>
  <c r="AD49" i="14" s="1"/>
  <c r="AB37" i="14"/>
  <c r="AC37" i="14" s="1"/>
  <c r="AD37" i="14" s="1"/>
  <c r="AB25" i="14"/>
  <c r="AC25" i="14" s="1"/>
  <c r="AD25" i="14" s="1"/>
  <c r="AB13" i="14"/>
  <c r="AC13" i="14" s="1"/>
  <c r="AD13" i="14" s="1"/>
  <c r="AB100" i="1"/>
  <c r="AC100" i="1" s="1"/>
  <c r="AD100" i="1" s="1"/>
  <c r="AB88" i="1"/>
  <c r="AC88" i="1" s="1"/>
  <c r="AD88" i="1" s="1"/>
  <c r="AB76" i="1"/>
  <c r="AC76" i="1" s="1"/>
  <c r="AD76" i="1" s="1"/>
  <c r="AB64" i="1"/>
  <c r="AC64" i="1" s="1"/>
  <c r="AD64" i="1" s="1"/>
  <c r="AB52" i="1"/>
  <c r="AC52" i="1" s="1"/>
  <c r="AD52" i="1" s="1"/>
  <c r="AB40" i="1"/>
  <c r="AC40" i="1" s="1"/>
  <c r="AD40" i="1" s="1"/>
  <c r="AB28" i="1"/>
  <c r="AC28" i="1" s="1"/>
  <c r="AD28" i="1" s="1"/>
  <c r="AB34" i="1"/>
  <c r="AC34" i="1" s="1"/>
  <c r="AD34" i="1" s="1"/>
  <c r="Y106" i="1"/>
  <c r="AB95" i="1"/>
  <c r="AC95" i="1" s="1"/>
  <c r="AD95" i="1" s="1"/>
  <c r="AB83" i="1"/>
  <c r="AC83" i="1" s="1"/>
  <c r="AD83" i="1" s="1"/>
  <c r="AB71" i="1"/>
  <c r="AC71" i="1" s="1"/>
  <c r="AD71" i="1" s="1"/>
  <c r="AB59" i="1"/>
  <c r="AC59" i="1" s="1"/>
  <c r="AD59" i="1" s="1"/>
  <c r="AB47" i="1"/>
  <c r="AC47" i="1" s="1"/>
  <c r="AD47" i="1" s="1"/>
  <c r="AB35" i="1"/>
  <c r="AC35" i="1" s="1"/>
  <c r="AD35" i="1" s="1"/>
  <c r="AB23" i="1"/>
  <c r="AC23" i="1" s="1"/>
  <c r="AD23" i="1" s="1"/>
  <c r="AB11" i="1"/>
  <c r="AC11" i="1" s="1"/>
  <c r="AD11" i="1" s="1"/>
  <c r="AA106" i="1"/>
  <c r="AB90" i="1"/>
  <c r="AC90" i="1" s="1"/>
  <c r="AD90" i="1" s="1"/>
  <c r="V106" i="1"/>
  <c r="AB102" i="1"/>
  <c r="AC102" i="1" s="1"/>
  <c r="AD102" i="1" s="1"/>
  <c r="AB66" i="1"/>
  <c r="AC66" i="1" s="1"/>
  <c r="AD66" i="1" s="1"/>
  <c r="AB54" i="1"/>
  <c r="AC54" i="1" s="1"/>
  <c r="AD54" i="1" s="1"/>
  <c r="AB42" i="1"/>
  <c r="AC42" i="1" s="1"/>
  <c r="AD42" i="1" s="1"/>
  <c r="AB30" i="1"/>
  <c r="AC30" i="1" s="1"/>
  <c r="AD30" i="1" s="1"/>
  <c r="AB18" i="1"/>
  <c r="AC18" i="1" s="1"/>
  <c r="AD18" i="1" s="1"/>
  <c r="S106" i="1"/>
  <c r="AB85" i="1"/>
  <c r="AC85" i="1" s="1"/>
  <c r="AD85" i="1" s="1"/>
  <c r="W106" i="1"/>
  <c r="AB97" i="1"/>
  <c r="AC97" i="1" s="1"/>
  <c r="AD97" i="1" s="1"/>
  <c r="AB73" i="1"/>
  <c r="AC73" i="1" s="1"/>
  <c r="AD73" i="1" s="1"/>
  <c r="AB61" i="1"/>
  <c r="AC61" i="1" s="1"/>
  <c r="AD61" i="1" s="1"/>
  <c r="AB49" i="1"/>
  <c r="AC49" i="1" s="1"/>
  <c r="AD49" i="1" s="1"/>
  <c r="AB37" i="1"/>
  <c r="AC37" i="1" s="1"/>
  <c r="AD37" i="1" s="1"/>
  <c r="AB13" i="1"/>
  <c r="AC13" i="1" s="1"/>
  <c r="AD13" i="1" s="1"/>
  <c r="AB58" i="1"/>
  <c r="AC58" i="1" s="1"/>
  <c r="AD58" i="1" s="1"/>
  <c r="AB44" i="1"/>
  <c r="AC44" i="1" s="1"/>
  <c r="AD44" i="1" s="1"/>
  <c r="AB20" i="1"/>
  <c r="AC20" i="1" s="1"/>
  <c r="AD20" i="1" s="1"/>
  <c r="X106" i="1"/>
  <c r="AB104" i="1"/>
  <c r="AC104" i="1" s="1"/>
  <c r="AD104" i="1" s="1"/>
  <c r="AB92" i="1"/>
  <c r="AC92" i="1" s="1"/>
  <c r="AD92" i="1" s="1"/>
  <c r="AB80" i="1"/>
  <c r="AC80" i="1" s="1"/>
  <c r="AD80" i="1" s="1"/>
  <c r="AB68" i="1"/>
  <c r="AC68" i="1" s="1"/>
  <c r="AD68" i="1" s="1"/>
  <c r="AB56" i="1"/>
  <c r="AC56" i="1" s="1"/>
  <c r="AD56" i="1" s="1"/>
  <c r="AB32" i="1"/>
  <c r="AC32" i="1" s="1"/>
  <c r="AD32" i="1" s="1"/>
  <c r="AB8" i="1"/>
  <c r="AC8" i="1" s="1"/>
  <c r="AD8" i="1" s="1"/>
  <c r="AB63" i="1"/>
  <c r="AC63" i="1" s="1"/>
  <c r="AD63" i="1" s="1"/>
  <c r="AB99" i="1"/>
  <c r="AC99" i="1" s="1"/>
  <c r="AD99" i="1" s="1"/>
  <c r="AB87" i="1"/>
  <c r="AC87" i="1" s="1"/>
  <c r="AD87" i="1" s="1"/>
  <c r="AB75" i="1"/>
  <c r="AC75" i="1" s="1"/>
  <c r="AD75" i="1" s="1"/>
  <c r="AB51" i="1"/>
  <c r="AC51" i="1" s="1"/>
  <c r="AD51" i="1" s="1"/>
  <c r="AB39" i="1"/>
  <c r="AC39" i="1" s="1"/>
  <c r="AD39" i="1" s="1"/>
  <c r="AB27" i="1"/>
  <c r="AC27" i="1" s="1"/>
  <c r="AD27" i="1" s="1"/>
  <c r="AB15" i="1"/>
  <c r="AC15" i="1" s="1"/>
  <c r="AD15" i="1" s="1"/>
  <c r="AB101" i="1"/>
  <c r="AC101" i="1" s="1"/>
  <c r="AB89" i="1"/>
  <c r="AC89" i="1" s="1"/>
  <c r="AD89" i="1" s="1"/>
  <c r="AB77" i="1"/>
  <c r="AC77" i="1" s="1"/>
  <c r="AD77" i="1" s="1"/>
  <c r="AB65" i="1"/>
  <c r="AC65" i="1" s="1"/>
  <c r="AD65" i="1" s="1"/>
  <c r="AB53" i="1"/>
  <c r="AC53" i="1" s="1"/>
  <c r="AD53" i="1" s="1"/>
  <c r="AB41" i="1"/>
  <c r="AC41" i="1" s="1"/>
  <c r="AD41" i="1" s="1"/>
  <c r="AB29" i="1"/>
  <c r="AC29" i="1" s="1"/>
  <c r="AD29" i="1" s="1"/>
  <c r="AB17" i="1"/>
  <c r="AC17" i="1" s="1"/>
  <c r="AD17" i="1" s="1"/>
  <c r="AB46" i="1"/>
  <c r="AC46" i="1" s="1"/>
  <c r="AD46" i="1" s="1"/>
  <c r="AB84" i="1"/>
  <c r="AC84" i="1" s="1"/>
  <c r="AD84" i="1" s="1"/>
  <c r="AB72" i="1"/>
  <c r="AC72" i="1" s="1"/>
  <c r="AD72" i="1" s="1"/>
  <c r="AB60" i="1"/>
  <c r="AC60" i="1" s="1"/>
  <c r="AD60" i="1" s="1"/>
  <c r="AB48" i="1"/>
  <c r="AC48" i="1" s="1"/>
  <c r="AD48" i="1" s="1"/>
  <c r="AB36" i="1"/>
  <c r="AC36" i="1" s="1"/>
  <c r="AD36" i="1" s="1"/>
  <c r="AB24" i="1"/>
  <c r="AC24" i="1" s="1"/>
  <c r="AD24" i="1" s="1"/>
  <c r="AB12" i="1"/>
  <c r="AC12" i="1" s="1"/>
  <c r="AD12" i="1" s="1"/>
  <c r="T106" i="1"/>
  <c r="AB22" i="1"/>
  <c r="AC22" i="1" s="1"/>
  <c r="AD22" i="1" s="1"/>
  <c r="AB67" i="1"/>
  <c r="AC67" i="1" s="1"/>
  <c r="AD67" i="1" s="1"/>
  <c r="AB55" i="1"/>
  <c r="AC55" i="1" s="1"/>
  <c r="AD55" i="1" s="1"/>
  <c r="AB43" i="1"/>
  <c r="AC43" i="1" s="1"/>
  <c r="AD43" i="1" s="1"/>
  <c r="AB31" i="1"/>
  <c r="AC31" i="1" s="1"/>
  <c r="AD31" i="1" s="1"/>
  <c r="AB19" i="1"/>
  <c r="AC19" i="1" s="1"/>
  <c r="AD19" i="1" s="1"/>
  <c r="AB7" i="1"/>
  <c r="AC7" i="1" s="1"/>
  <c r="AD7" i="1" s="1"/>
  <c r="AB98" i="1"/>
  <c r="AC98" i="1" s="1"/>
  <c r="AD98" i="1" s="1"/>
  <c r="AB86" i="1"/>
  <c r="AC86" i="1" s="1"/>
  <c r="AD86" i="1" s="1"/>
  <c r="AB74" i="1"/>
  <c r="AC74" i="1" s="1"/>
  <c r="AD74" i="1" s="1"/>
  <c r="AB62" i="1"/>
  <c r="AC62" i="1" s="1"/>
  <c r="AD62" i="1" s="1"/>
  <c r="AB38" i="1"/>
  <c r="AC38" i="1" s="1"/>
  <c r="AD38" i="1" s="1"/>
  <c r="AB26" i="1"/>
  <c r="AC26" i="1" s="1"/>
  <c r="AD26" i="1" s="1"/>
  <c r="AB94" i="1"/>
  <c r="AC94" i="1" s="1"/>
  <c r="AD94" i="1" s="1"/>
  <c r="AB10" i="1"/>
  <c r="AC10" i="1" s="1"/>
  <c r="AD10" i="1" s="1"/>
  <c r="R106" i="1"/>
  <c r="AB105" i="1"/>
  <c r="AC105" i="1" s="1"/>
  <c r="AD105" i="1" s="1"/>
  <c r="AB93" i="1"/>
  <c r="AC93" i="1" s="1"/>
  <c r="AD93" i="1" s="1"/>
  <c r="AB57" i="1"/>
  <c r="AC57" i="1" s="1"/>
  <c r="AD57" i="1" s="1"/>
  <c r="AB45" i="1"/>
  <c r="AC45" i="1" s="1"/>
  <c r="AD45" i="1" s="1"/>
  <c r="AB33" i="1"/>
  <c r="AC33" i="1" s="1"/>
  <c r="AD33" i="1" s="1"/>
  <c r="AB21" i="1"/>
  <c r="AC21" i="1" s="1"/>
  <c r="AD21" i="1" s="1"/>
  <c r="AB9" i="1"/>
  <c r="AC9" i="1" s="1"/>
  <c r="AD9" i="1" s="1"/>
  <c r="AB86" i="32"/>
  <c r="AC86" i="32" s="1"/>
  <c r="AD86" i="32" s="1"/>
  <c r="AB80" i="32"/>
  <c r="AC80" i="32" s="1"/>
  <c r="AD80" i="32" s="1"/>
  <c r="AB66" i="32"/>
  <c r="AC66" i="32" s="1"/>
  <c r="M106" i="31"/>
  <c r="AB102" i="31"/>
  <c r="AC102" i="31" s="1"/>
  <c r="AD102" i="31" s="1"/>
  <c r="AB96" i="31"/>
  <c r="AC96" i="31" s="1"/>
  <c r="AD96" i="31" s="1"/>
  <c r="AB65" i="31"/>
  <c r="AC65" i="31" s="1"/>
  <c r="AD65" i="31" s="1"/>
  <c r="AB64" i="31"/>
  <c r="AC64" i="31" s="1"/>
  <c r="AD64" i="31" s="1"/>
  <c r="AB59" i="31"/>
  <c r="AC59" i="31" s="1"/>
  <c r="AD59" i="31" s="1"/>
  <c r="AB20" i="31"/>
  <c r="AC20" i="31" s="1"/>
  <c r="AD20" i="31" s="1"/>
  <c r="Z106" i="31"/>
  <c r="AB99" i="31"/>
  <c r="AC99" i="31" s="1"/>
  <c r="AD99" i="31" s="1"/>
  <c r="AB78" i="31"/>
  <c r="AB72" i="31"/>
  <c r="AC72" i="31" s="1"/>
  <c r="AD72" i="31" s="1"/>
  <c r="AB41" i="31"/>
  <c r="AC41" i="31" s="1"/>
  <c r="AD41" i="31" s="1"/>
  <c r="AB40" i="31"/>
  <c r="AC40" i="31" s="1"/>
  <c r="AD40" i="31" s="1"/>
  <c r="AB35" i="31"/>
  <c r="AC35" i="31" s="1"/>
  <c r="AD35" i="31" s="1"/>
  <c r="U106" i="31"/>
  <c r="Y106" i="31"/>
  <c r="AB105" i="31"/>
  <c r="AC105" i="31" s="1"/>
  <c r="AD105" i="31" s="1"/>
  <c r="AB103" i="31"/>
  <c r="AC103" i="31" s="1"/>
  <c r="AD103" i="31" s="1"/>
  <c r="AB97" i="31"/>
  <c r="AC97" i="31" s="1"/>
  <c r="AD97" i="31" s="1"/>
  <c r="AB87" i="31"/>
  <c r="AC87" i="31" s="1"/>
  <c r="AD87" i="31" s="1"/>
  <c r="AB66" i="31"/>
  <c r="AC66" i="31" s="1"/>
  <c r="AD66" i="31" s="1"/>
  <c r="AB60" i="31"/>
  <c r="AC60" i="31" s="1"/>
  <c r="AD60" i="31" s="1"/>
  <c r="AB29" i="31"/>
  <c r="AC29" i="31" s="1"/>
  <c r="AD29" i="31" s="1"/>
  <c r="AB28" i="31"/>
  <c r="AC28" i="31" s="1"/>
  <c r="AD28" i="31" s="1"/>
  <c r="AB23" i="31"/>
  <c r="AC23" i="31" s="1"/>
  <c r="AD23" i="31" s="1"/>
  <c r="AB98" i="31"/>
  <c r="AC98" i="31" s="1"/>
  <c r="AD98" i="31" s="1"/>
  <c r="AB93" i="31"/>
  <c r="AC93" i="31" s="1"/>
  <c r="AD93" i="31" s="1"/>
  <c r="AB91" i="31"/>
  <c r="AC91" i="31" s="1"/>
  <c r="AD91" i="31" s="1"/>
  <c r="AB85" i="31"/>
  <c r="AC85" i="31" s="1"/>
  <c r="AD85" i="31" s="1"/>
  <c r="AB75" i="31"/>
  <c r="AC75" i="31" s="1"/>
  <c r="AD75" i="31" s="1"/>
  <c r="AB54" i="31"/>
  <c r="AC54" i="31" s="1"/>
  <c r="AD54" i="31" s="1"/>
  <c r="AB48" i="31"/>
  <c r="AC48" i="31" s="1"/>
  <c r="AD48" i="31" s="1"/>
  <c r="AB17" i="31"/>
  <c r="AC17" i="31" s="1"/>
  <c r="AD17" i="31" s="1"/>
  <c r="AB16" i="31"/>
  <c r="AC16" i="31" s="1"/>
  <c r="AD16" i="31" s="1"/>
  <c r="AB11" i="31"/>
  <c r="AC11" i="31" s="1"/>
  <c r="AD11" i="31" s="1"/>
  <c r="AB104" i="31"/>
  <c r="AC104" i="31" s="1"/>
  <c r="AD104" i="31" s="1"/>
  <c r="AB86" i="31"/>
  <c r="AC86" i="31" s="1"/>
  <c r="AD86" i="31" s="1"/>
  <c r="AB81" i="31"/>
  <c r="AC81" i="31" s="1"/>
  <c r="AD81" i="31" s="1"/>
  <c r="AB79" i="31"/>
  <c r="AC79" i="31" s="1"/>
  <c r="AD79" i="31" s="1"/>
  <c r="AB73" i="31"/>
  <c r="AC73" i="31" s="1"/>
  <c r="AD73" i="31" s="1"/>
  <c r="AB63" i="31"/>
  <c r="AC63" i="31" s="1"/>
  <c r="AD63" i="31" s="1"/>
  <c r="AB42" i="31"/>
  <c r="AC42" i="31" s="1"/>
  <c r="AD42" i="31" s="1"/>
  <c r="AB36" i="31"/>
  <c r="AC36" i="31" s="1"/>
  <c r="AD36" i="31" s="1"/>
  <c r="X106" i="31"/>
  <c r="AB92" i="31"/>
  <c r="AC92" i="31" s="1"/>
  <c r="AD92" i="31" s="1"/>
  <c r="AB74" i="31"/>
  <c r="AC74" i="31" s="1"/>
  <c r="AD74" i="31" s="1"/>
  <c r="AB69" i="31"/>
  <c r="AC69" i="31" s="1"/>
  <c r="AD69" i="31" s="1"/>
  <c r="AB67" i="31"/>
  <c r="AC67" i="31" s="1"/>
  <c r="AD67" i="31" s="1"/>
  <c r="AB61" i="31"/>
  <c r="AC61" i="31" s="1"/>
  <c r="AD61" i="31" s="1"/>
  <c r="AB51" i="31"/>
  <c r="AC51" i="31" s="1"/>
  <c r="AD51" i="31" s="1"/>
  <c r="AB30" i="31"/>
  <c r="AC30" i="31" s="1"/>
  <c r="AD30" i="31" s="1"/>
  <c r="AB24" i="31"/>
  <c r="AC24" i="31" s="1"/>
  <c r="AD24" i="31" s="1"/>
  <c r="AB80" i="31"/>
  <c r="AC80" i="31" s="1"/>
  <c r="AD80" i="31" s="1"/>
  <c r="AB62" i="31"/>
  <c r="AC62" i="31" s="1"/>
  <c r="AD62" i="31" s="1"/>
  <c r="AB57" i="31"/>
  <c r="AC57" i="31" s="1"/>
  <c r="AD57" i="31" s="1"/>
  <c r="AB55" i="31"/>
  <c r="AC55" i="31" s="1"/>
  <c r="AD55" i="31" s="1"/>
  <c r="AB49" i="31"/>
  <c r="AC49" i="31" s="1"/>
  <c r="AD49" i="31" s="1"/>
  <c r="AB39" i="31"/>
  <c r="AC39" i="31" s="1"/>
  <c r="AD39" i="31" s="1"/>
  <c r="AB18" i="31"/>
  <c r="AC18" i="31" s="1"/>
  <c r="AD18" i="31" s="1"/>
  <c r="AB12" i="31"/>
  <c r="AC12" i="31" s="1"/>
  <c r="AD12" i="31" s="1"/>
  <c r="T106" i="31"/>
  <c r="AB68" i="31"/>
  <c r="AC68" i="31" s="1"/>
  <c r="AD68" i="31" s="1"/>
  <c r="AB50" i="31"/>
  <c r="AC50" i="31" s="1"/>
  <c r="AD50" i="31" s="1"/>
  <c r="AB45" i="31"/>
  <c r="AC45" i="31" s="1"/>
  <c r="AD45" i="31" s="1"/>
  <c r="AB43" i="31"/>
  <c r="AC43" i="31" s="1"/>
  <c r="AD43" i="31" s="1"/>
  <c r="AB37" i="31"/>
  <c r="AC37" i="31" s="1"/>
  <c r="AD37" i="31" s="1"/>
  <c r="AB27" i="31"/>
  <c r="AC27" i="31" s="1"/>
  <c r="AD27" i="31" s="1"/>
  <c r="W106" i="31"/>
  <c r="S106" i="31"/>
  <c r="AB101" i="31"/>
  <c r="AC101" i="31" s="1"/>
  <c r="AD101" i="31" s="1"/>
  <c r="AB100" i="31"/>
  <c r="AC100" i="31" s="1"/>
  <c r="AD100" i="31" s="1"/>
  <c r="AB95" i="31"/>
  <c r="AC95" i="31" s="1"/>
  <c r="AD95" i="31" s="1"/>
  <c r="AB56" i="31"/>
  <c r="AC56" i="31" s="1"/>
  <c r="AD56" i="31" s="1"/>
  <c r="AB38" i="31"/>
  <c r="AC38" i="31" s="1"/>
  <c r="AD38" i="31" s="1"/>
  <c r="AB33" i="31"/>
  <c r="AC33" i="31" s="1"/>
  <c r="AD33" i="31" s="1"/>
  <c r="AB31" i="31"/>
  <c r="AC31" i="31" s="1"/>
  <c r="AD31" i="31" s="1"/>
  <c r="AB25" i="31"/>
  <c r="AC25" i="31" s="1"/>
  <c r="AD25" i="31" s="1"/>
  <c r="AB15" i="31"/>
  <c r="AC15" i="31" s="1"/>
  <c r="AD15" i="31" s="1"/>
  <c r="AB89" i="31"/>
  <c r="AC89" i="31" s="1"/>
  <c r="AD89" i="31" s="1"/>
  <c r="AB88" i="31"/>
  <c r="AC88" i="31" s="1"/>
  <c r="AD88" i="31" s="1"/>
  <c r="AB83" i="31"/>
  <c r="AC83" i="31" s="1"/>
  <c r="AD83" i="31" s="1"/>
  <c r="AB44" i="31"/>
  <c r="AC44" i="31" s="1"/>
  <c r="AD44" i="31" s="1"/>
  <c r="AB26" i="31"/>
  <c r="AC26" i="31" s="1"/>
  <c r="AD26" i="31" s="1"/>
  <c r="AB21" i="31"/>
  <c r="AC21" i="31" s="1"/>
  <c r="AD21" i="31" s="1"/>
  <c r="AB19" i="31"/>
  <c r="AC19" i="31" s="1"/>
  <c r="AD19" i="31" s="1"/>
  <c r="AB13" i="31"/>
  <c r="AC13" i="31" s="1"/>
  <c r="AD13" i="31" s="1"/>
  <c r="AB77" i="31"/>
  <c r="AC77" i="31" s="1"/>
  <c r="AD77" i="31" s="1"/>
  <c r="AB76" i="31"/>
  <c r="AC76" i="31" s="1"/>
  <c r="AD76" i="31" s="1"/>
  <c r="AB71" i="31"/>
  <c r="AC71" i="31" s="1"/>
  <c r="AD71" i="31" s="1"/>
  <c r="AB32" i="31"/>
  <c r="AC32" i="31" s="1"/>
  <c r="AD32" i="31" s="1"/>
  <c r="AB14" i="31"/>
  <c r="AC14" i="31" s="1"/>
  <c r="AD14" i="31" s="1"/>
  <c r="V106" i="31"/>
  <c r="R106" i="31"/>
  <c r="AB94" i="30"/>
  <c r="AC94" i="30" s="1"/>
  <c r="AD94" i="30" s="1"/>
  <c r="AB90" i="30"/>
  <c r="AC90" i="30" s="1"/>
  <c r="AD90" i="30" s="1"/>
  <c r="AB57" i="30"/>
  <c r="AC57" i="30" s="1"/>
  <c r="AD57" i="30" s="1"/>
  <c r="AB53" i="30"/>
  <c r="AC53" i="30" s="1"/>
  <c r="AD53" i="30" s="1"/>
  <c r="AB50" i="30"/>
  <c r="AC50" i="30" s="1"/>
  <c r="AD50" i="30" s="1"/>
  <c r="AB25" i="30"/>
  <c r="AC25" i="30" s="1"/>
  <c r="AD25" i="30" s="1"/>
  <c r="AB20" i="30"/>
  <c r="AC20" i="30" s="1"/>
  <c r="AD20" i="30" s="1"/>
  <c r="AB82" i="30"/>
  <c r="AC82" i="30" s="1"/>
  <c r="AD82" i="30" s="1"/>
  <c r="AB78" i="30"/>
  <c r="AC78" i="30" s="1"/>
  <c r="AD78" i="30" s="1"/>
  <c r="AB45" i="30"/>
  <c r="AC45" i="30" s="1"/>
  <c r="AD45" i="30" s="1"/>
  <c r="AB41" i="30"/>
  <c r="AC41" i="30" s="1"/>
  <c r="AD41" i="30" s="1"/>
  <c r="AB38" i="30"/>
  <c r="AC38" i="30" s="1"/>
  <c r="AD38" i="30" s="1"/>
  <c r="AB13" i="30"/>
  <c r="AC13" i="30" s="1"/>
  <c r="AD13" i="30" s="1"/>
  <c r="AB8" i="30"/>
  <c r="AC8" i="30" s="1"/>
  <c r="AD8" i="30" s="1"/>
  <c r="AB103" i="30"/>
  <c r="AC103" i="30" s="1"/>
  <c r="AD103" i="30" s="1"/>
  <c r="AB96" i="30"/>
  <c r="AC96" i="30" s="1"/>
  <c r="AD96" i="30" s="1"/>
  <c r="AB95" i="30"/>
  <c r="AC95" i="30" s="1"/>
  <c r="AD95" i="30" s="1"/>
  <c r="AB70" i="30"/>
  <c r="AC70" i="30" s="1"/>
  <c r="AD70" i="30" s="1"/>
  <c r="AB66" i="30"/>
  <c r="AC66" i="30" s="1"/>
  <c r="AD66" i="30" s="1"/>
  <c r="AB33" i="30"/>
  <c r="AC33" i="30" s="1"/>
  <c r="AD33" i="30" s="1"/>
  <c r="AB29" i="30"/>
  <c r="AC29" i="30" s="1"/>
  <c r="AD29" i="30" s="1"/>
  <c r="AB26" i="30"/>
  <c r="AC26" i="30" s="1"/>
  <c r="AD26" i="30" s="1"/>
  <c r="AA106" i="30"/>
  <c r="R66" i="52"/>
  <c r="AB99" i="30"/>
  <c r="AC99" i="30" s="1"/>
  <c r="AD99" i="30" s="1"/>
  <c r="AB91" i="30"/>
  <c r="AC91" i="30" s="1"/>
  <c r="AD91" i="30" s="1"/>
  <c r="AB84" i="30"/>
  <c r="AC84" i="30" s="1"/>
  <c r="AD84" i="30" s="1"/>
  <c r="AB83" i="30"/>
  <c r="AC83" i="30" s="1"/>
  <c r="AD83" i="30" s="1"/>
  <c r="AB58" i="30"/>
  <c r="AC58" i="30" s="1"/>
  <c r="AD58" i="30" s="1"/>
  <c r="AB54" i="30"/>
  <c r="AC54" i="30" s="1"/>
  <c r="AD54" i="30" s="1"/>
  <c r="AB17" i="30"/>
  <c r="AC17" i="30" s="1"/>
  <c r="AD17" i="30" s="1"/>
  <c r="AB14" i="30"/>
  <c r="AC14" i="30" s="1"/>
  <c r="AD14" i="30" s="1"/>
  <c r="Z106" i="30"/>
  <c r="S90" i="52"/>
  <c r="AB87" i="30"/>
  <c r="AB79" i="30"/>
  <c r="AC79" i="30" s="1"/>
  <c r="AD79" i="30" s="1"/>
  <c r="AB72" i="30"/>
  <c r="AC72" i="30" s="1"/>
  <c r="AD72" i="30" s="1"/>
  <c r="AB71" i="30"/>
  <c r="AC71" i="30" s="1"/>
  <c r="AD71" i="30" s="1"/>
  <c r="AB46" i="30"/>
  <c r="AC46" i="30" s="1"/>
  <c r="AD46" i="30" s="1"/>
  <c r="AB42" i="30"/>
  <c r="AC42" i="30" s="1"/>
  <c r="AD42" i="30" s="1"/>
  <c r="AB9" i="30"/>
  <c r="AC9" i="30" s="1"/>
  <c r="AD9" i="30" s="1"/>
  <c r="Y106" i="30"/>
  <c r="AB104" i="30"/>
  <c r="AC104" i="30" s="1"/>
  <c r="AD104" i="30" s="1"/>
  <c r="AB75" i="30"/>
  <c r="AC75" i="30" s="1"/>
  <c r="AD75" i="30" s="1"/>
  <c r="AB67" i="30"/>
  <c r="AC67" i="30" s="1"/>
  <c r="AD67" i="30" s="1"/>
  <c r="AB60" i="30"/>
  <c r="AC60" i="30" s="1"/>
  <c r="AD60" i="30" s="1"/>
  <c r="AB59" i="30"/>
  <c r="AB34" i="30"/>
  <c r="AC34" i="30" s="1"/>
  <c r="AD34" i="30" s="1"/>
  <c r="AB30" i="30"/>
  <c r="AC30" i="30" s="1"/>
  <c r="AD30" i="30" s="1"/>
  <c r="AB85" i="30"/>
  <c r="AC85" i="30" s="1"/>
  <c r="AD85" i="30" s="1"/>
  <c r="AB80" i="30"/>
  <c r="AC80" i="30" s="1"/>
  <c r="AD80" i="30" s="1"/>
  <c r="AB51" i="30"/>
  <c r="AC51" i="30" s="1"/>
  <c r="AD51" i="30" s="1"/>
  <c r="AB36" i="30"/>
  <c r="AC36" i="30" s="1"/>
  <c r="AD36" i="30" s="1"/>
  <c r="AB35" i="30"/>
  <c r="AC35" i="30" s="1"/>
  <c r="AD35" i="30" s="1"/>
  <c r="AB10" i="30"/>
  <c r="AC10" i="30" s="1"/>
  <c r="AD10" i="30" s="1"/>
  <c r="X106" i="30"/>
  <c r="AB6" i="30"/>
  <c r="AC6" i="30" s="1"/>
  <c r="AD6" i="30" s="1"/>
  <c r="AB105" i="30"/>
  <c r="AC105" i="30" s="1"/>
  <c r="AD105" i="30" s="1"/>
  <c r="AB101" i="30"/>
  <c r="AC101" i="30" s="1"/>
  <c r="AD101" i="30" s="1"/>
  <c r="AB98" i="30"/>
  <c r="AC98" i="30" s="1"/>
  <c r="AD98" i="30" s="1"/>
  <c r="AB73" i="30"/>
  <c r="AC73" i="30" s="1"/>
  <c r="AD73" i="30" s="1"/>
  <c r="AB68" i="30"/>
  <c r="AC68" i="30" s="1"/>
  <c r="AD68" i="30" s="1"/>
  <c r="AB39" i="30"/>
  <c r="AC39" i="30" s="1"/>
  <c r="AD39" i="30" s="1"/>
  <c r="AB31" i="30"/>
  <c r="AC31" i="30" s="1"/>
  <c r="AB24" i="30"/>
  <c r="AC24" i="30" s="1"/>
  <c r="AD24" i="30" s="1"/>
  <c r="AB23" i="30"/>
  <c r="AC23" i="30" s="1"/>
  <c r="AD23" i="30" s="1"/>
  <c r="AB93" i="30"/>
  <c r="AC93" i="30" s="1"/>
  <c r="AD93" i="30" s="1"/>
  <c r="AB89" i="30"/>
  <c r="AC89" i="30" s="1"/>
  <c r="AD89" i="30" s="1"/>
  <c r="AB86" i="30"/>
  <c r="AC86" i="30" s="1"/>
  <c r="AD86" i="30" s="1"/>
  <c r="AB61" i="30"/>
  <c r="AC61" i="30" s="1"/>
  <c r="AB56" i="30"/>
  <c r="AC56" i="30" s="1"/>
  <c r="AD56" i="30" s="1"/>
  <c r="AB43" i="30"/>
  <c r="AC43" i="30" s="1"/>
  <c r="AD43" i="30" s="1"/>
  <c r="AB27" i="30"/>
  <c r="AC27" i="30" s="1"/>
  <c r="AD27" i="30" s="1"/>
  <c r="AB19" i="30"/>
  <c r="AC19" i="30" s="1"/>
  <c r="AD19" i="30" s="1"/>
  <c r="AB12" i="30"/>
  <c r="AC12" i="30" s="1"/>
  <c r="AD12" i="30" s="1"/>
  <c r="AB11" i="30"/>
  <c r="AC11" i="30" s="1"/>
  <c r="AD11" i="30" s="1"/>
  <c r="AB81" i="30"/>
  <c r="AC81" i="30" s="1"/>
  <c r="AD81" i="30" s="1"/>
  <c r="AB77" i="30"/>
  <c r="AC77" i="30" s="1"/>
  <c r="AD77" i="30" s="1"/>
  <c r="AB74" i="30"/>
  <c r="AC74" i="30" s="1"/>
  <c r="AD74" i="30" s="1"/>
  <c r="AB49" i="30"/>
  <c r="AC49" i="30" s="1"/>
  <c r="AD49" i="30" s="1"/>
  <c r="AB44" i="30"/>
  <c r="AC44" i="30" s="1"/>
  <c r="AD44" i="30" s="1"/>
  <c r="AB15" i="30"/>
  <c r="AC15" i="30" s="1"/>
  <c r="AD15" i="30" s="1"/>
  <c r="W106" i="30"/>
  <c r="AB7" i="30"/>
  <c r="AC7" i="30" s="1"/>
  <c r="AD7" i="30" s="1"/>
  <c r="AB102" i="30"/>
  <c r="AC102" i="30" s="1"/>
  <c r="AD102" i="30" s="1"/>
  <c r="AB69" i="30"/>
  <c r="AC69" i="30" s="1"/>
  <c r="AD69" i="30" s="1"/>
  <c r="AB65" i="30"/>
  <c r="AC65" i="30" s="1"/>
  <c r="AD65" i="30" s="1"/>
  <c r="AB62" i="30"/>
  <c r="AC62" i="30" s="1"/>
  <c r="AD62" i="30" s="1"/>
  <c r="AB37" i="30"/>
  <c r="AC37" i="30" s="1"/>
  <c r="AD37" i="30" s="1"/>
  <c r="AB32" i="30"/>
  <c r="AC32" i="30" s="1"/>
  <c r="AD32" i="30" s="1"/>
  <c r="AB103" i="29"/>
  <c r="AC103" i="29" s="1"/>
  <c r="AD103" i="29" s="1"/>
  <c r="AB90" i="29"/>
  <c r="AC90" i="29" s="1"/>
  <c r="AD90" i="29" s="1"/>
  <c r="AB77" i="29"/>
  <c r="AC77" i="29" s="1"/>
  <c r="AD77" i="29" s="1"/>
  <c r="AB68" i="29"/>
  <c r="AC68" i="29" s="1"/>
  <c r="AD68" i="29" s="1"/>
  <c r="AB64" i="29"/>
  <c r="AC64" i="29" s="1"/>
  <c r="AD64" i="29" s="1"/>
  <c r="AB60" i="29"/>
  <c r="AC60" i="29" s="1"/>
  <c r="AD60" i="29" s="1"/>
  <c r="AB55" i="29"/>
  <c r="AC55" i="29" s="1"/>
  <c r="AB42" i="29"/>
  <c r="AC42" i="29" s="1"/>
  <c r="AD42" i="29" s="1"/>
  <c r="AB29" i="29"/>
  <c r="AC29" i="29" s="1"/>
  <c r="AB20" i="29"/>
  <c r="AC20" i="29" s="1"/>
  <c r="AD20" i="29" s="1"/>
  <c r="AB16" i="29"/>
  <c r="AC16" i="29" s="1"/>
  <c r="AD16" i="29" s="1"/>
  <c r="AB12" i="29"/>
  <c r="AC12" i="29" s="1"/>
  <c r="AD12" i="29" s="1"/>
  <c r="S106" i="29"/>
  <c r="AB98" i="29"/>
  <c r="AC98" i="29" s="1"/>
  <c r="AD98" i="29" s="1"/>
  <c r="AB69" i="29"/>
  <c r="AC69" i="29" s="1"/>
  <c r="AD69" i="29" s="1"/>
  <c r="AB63" i="29"/>
  <c r="AC63" i="29" s="1"/>
  <c r="AD63" i="29" s="1"/>
  <c r="AB50" i="29"/>
  <c r="AC50" i="29" s="1"/>
  <c r="AB21" i="29"/>
  <c r="AC21" i="29" s="1"/>
  <c r="AD21" i="29" s="1"/>
  <c r="AB15" i="29"/>
  <c r="AC15" i="29" s="1"/>
  <c r="AB104" i="29"/>
  <c r="AC104" i="29" s="1"/>
  <c r="AD104" i="29" s="1"/>
  <c r="AB100" i="29"/>
  <c r="AC100" i="29" s="1"/>
  <c r="AD100" i="29" s="1"/>
  <c r="AB96" i="29"/>
  <c r="AC96" i="29" s="1"/>
  <c r="AD96" i="29" s="1"/>
  <c r="AB91" i="29"/>
  <c r="AC91" i="29" s="1"/>
  <c r="AD91" i="29" s="1"/>
  <c r="AB78" i="29"/>
  <c r="AC78" i="29" s="1"/>
  <c r="AD78" i="29" s="1"/>
  <c r="AB65" i="29"/>
  <c r="AC65" i="29" s="1"/>
  <c r="AD65" i="29" s="1"/>
  <c r="AB56" i="29"/>
  <c r="AC56" i="29" s="1"/>
  <c r="AD56" i="29" s="1"/>
  <c r="AB52" i="29"/>
  <c r="AC52" i="29" s="1"/>
  <c r="AD52" i="29" s="1"/>
  <c r="AB48" i="29"/>
  <c r="AC48" i="29" s="1"/>
  <c r="AD48" i="29" s="1"/>
  <c r="AB43" i="29"/>
  <c r="AC43" i="29" s="1"/>
  <c r="AB30" i="29"/>
  <c r="AC30" i="29" s="1"/>
  <c r="AD30" i="29" s="1"/>
  <c r="AB17" i="29"/>
  <c r="AC17" i="29" s="1"/>
  <c r="AD17" i="29" s="1"/>
  <c r="R106" i="29"/>
  <c r="AB85" i="29"/>
  <c r="AC85" i="29" s="1"/>
  <c r="AD85" i="29" s="1"/>
  <c r="AB37" i="29"/>
  <c r="AC37" i="29" s="1"/>
  <c r="AD37" i="29" s="1"/>
  <c r="Y106" i="29"/>
  <c r="AB105" i="29"/>
  <c r="AC105" i="29" s="1"/>
  <c r="AD105" i="29" s="1"/>
  <c r="AB99" i="29"/>
  <c r="AC99" i="29" s="1"/>
  <c r="AD99" i="29" s="1"/>
  <c r="AB86" i="29"/>
  <c r="AC86" i="29" s="1"/>
  <c r="AD86" i="29" s="1"/>
  <c r="AB57" i="29"/>
  <c r="AC57" i="29" s="1"/>
  <c r="AD57" i="29" s="1"/>
  <c r="AB51" i="29"/>
  <c r="AC51" i="29" s="1"/>
  <c r="AD51" i="29" s="1"/>
  <c r="AB38" i="29"/>
  <c r="AC38" i="29" s="1"/>
  <c r="AD38" i="29" s="1"/>
  <c r="AB9" i="29"/>
  <c r="AC9" i="29" s="1"/>
  <c r="AD9" i="29" s="1"/>
  <c r="Z106" i="29"/>
  <c r="X106" i="29"/>
  <c r="AB101" i="29"/>
  <c r="AC101" i="29" s="1"/>
  <c r="AD101" i="29" s="1"/>
  <c r="AB92" i="29"/>
  <c r="AC92" i="29" s="1"/>
  <c r="AD92" i="29" s="1"/>
  <c r="AB88" i="29"/>
  <c r="AC88" i="29" s="1"/>
  <c r="AD88" i="29" s="1"/>
  <c r="AB79" i="29"/>
  <c r="AC79" i="29" s="1"/>
  <c r="AD79" i="29" s="1"/>
  <c r="AB66" i="29"/>
  <c r="AC66" i="29" s="1"/>
  <c r="AD66" i="29" s="1"/>
  <c r="AB53" i="29"/>
  <c r="AC53" i="29" s="1"/>
  <c r="AD53" i="29" s="1"/>
  <c r="AB44" i="29"/>
  <c r="AC44" i="29" s="1"/>
  <c r="AD44" i="29" s="1"/>
  <c r="AB40" i="29"/>
  <c r="AC40" i="29" s="1"/>
  <c r="AD40" i="29" s="1"/>
  <c r="AB36" i="29"/>
  <c r="AC36" i="29" s="1"/>
  <c r="AD36" i="29" s="1"/>
  <c r="AB31" i="29"/>
  <c r="AC31" i="29" s="1"/>
  <c r="AD31" i="29" s="1"/>
  <c r="AB18" i="29"/>
  <c r="AC18" i="29" s="1"/>
  <c r="AD18" i="29" s="1"/>
  <c r="AB73" i="29"/>
  <c r="AC73" i="29" s="1"/>
  <c r="AD73" i="29" s="1"/>
  <c r="AB25" i="29"/>
  <c r="AC25" i="29" s="1"/>
  <c r="AD25" i="29" s="1"/>
  <c r="AB93" i="29"/>
  <c r="AC93" i="29" s="1"/>
  <c r="AB87" i="29"/>
  <c r="AC87" i="29" s="1"/>
  <c r="AD87" i="29" s="1"/>
  <c r="AB74" i="29"/>
  <c r="AC74" i="29" s="1"/>
  <c r="AD74" i="29" s="1"/>
  <c r="AB45" i="29"/>
  <c r="AC45" i="29" s="1"/>
  <c r="AD45" i="29" s="1"/>
  <c r="AB39" i="29"/>
  <c r="AC39" i="29" s="1"/>
  <c r="AD39" i="29" s="1"/>
  <c r="AB26" i="29"/>
  <c r="AC26" i="29" s="1"/>
  <c r="AD26" i="29" s="1"/>
  <c r="W106" i="29"/>
  <c r="U106" i="29"/>
  <c r="AB102" i="29"/>
  <c r="AC102" i="29" s="1"/>
  <c r="AD102" i="29" s="1"/>
  <c r="AB89" i="29"/>
  <c r="AC89" i="29" s="1"/>
  <c r="AD89" i="29" s="1"/>
  <c r="AB80" i="29"/>
  <c r="AC80" i="29" s="1"/>
  <c r="AD80" i="29" s="1"/>
  <c r="AB76" i="29"/>
  <c r="AC76" i="29" s="1"/>
  <c r="AD76" i="29" s="1"/>
  <c r="AB72" i="29"/>
  <c r="AC72" i="29" s="1"/>
  <c r="AD72" i="29" s="1"/>
  <c r="AB67" i="29"/>
  <c r="AC67" i="29" s="1"/>
  <c r="AD67" i="29" s="1"/>
  <c r="AB54" i="29"/>
  <c r="AC54" i="29" s="1"/>
  <c r="AD54" i="29" s="1"/>
  <c r="AB41" i="29"/>
  <c r="AC41" i="29" s="1"/>
  <c r="AD41" i="29" s="1"/>
  <c r="AB32" i="29"/>
  <c r="AC32" i="29" s="1"/>
  <c r="AD32" i="29" s="1"/>
  <c r="AB28" i="29"/>
  <c r="AC28" i="29" s="1"/>
  <c r="AD28" i="29" s="1"/>
  <c r="AB24" i="29"/>
  <c r="AC24" i="29" s="1"/>
  <c r="AD24" i="29" s="1"/>
  <c r="AB19" i="29"/>
  <c r="AC19" i="29" s="1"/>
  <c r="AD19" i="29" s="1"/>
  <c r="T106" i="29"/>
  <c r="AB61" i="29"/>
  <c r="AC61" i="29" s="1"/>
  <c r="AD61" i="29" s="1"/>
  <c r="AB13" i="29"/>
  <c r="AC13" i="29" s="1"/>
  <c r="AD13" i="29" s="1"/>
  <c r="AB84" i="29"/>
  <c r="AC84" i="29" s="1"/>
  <c r="AD84" i="29" s="1"/>
  <c r="AB81" i="29"/>
  <c r="AC81" i="29" s="1"/>
  <c r="AD81" i="29" s="1"/>
  <c r="AB75" i="29"/>
  <c r="AC75" i="29" s="1"/>
  <c r="AD75" i="29" s="1"/>
  <c r="AB62" i="29"/>
  <c r="AC62" i="29" s="1"/>
  <c r="AD62" i="29" s="1"/>
  <c r="AB33" i="29"/>
  <c r="AC33" i="29" s="1"/>
  <c r="AD33" i="29" s="1"/>
  <c r="AB27" i="29"/>
  <c r="AC27" i="29" s="1"/>
  <c r="AB14" i="29"/>
  <c r="AC14" i="29" s="1"/>
  <c r="AD14" i="29" s="1"/>
  <c r="AA106" i="29"/>
  <c r="AB97" i="28"/>
  <c r="AC97" i="28" s="1"/>
  <c r="AD97" i="28" s="1"/>
  <c r="AB64" i="28"/>
  <c r="AC64" i="28" s="1"/>
  <c r="AD64" i="28" s="1"/>
  <c r="AB88" i="28"/>
  <c r="AC88" i="28" s="1"/>
  <c r="AD88" i="28" s="1"/>
  <c r="AB75" i="28"/>
  <c r="AC75" i="28" s="1"/>
  <c r="AD75" i="28" s="1"/>
  <c r="AB70" i="28"/>
  <c r="AC70" i="28" s="1"/>
  <c r="AD70" i="28" s="1"/>
  <c r="AB69" i="28"/>
  <c r="AC69" i="28" s="1"/>
  <c r="AB44" i="28"/>
  <c r="AC44" i="28" s="1"/>
  <c r="AD44" i="28" s="1"/>
  <c r="AB14" i="28"/>
  <c r="AC14" i="28" s="1"/>
  <c r="AD14" i="28" s="1"/>
  <c r="Y15" i="50"/>
  <c r="AB101" i="28"/>
  <c r="AC101" i="28" s="1"/>
  <c r="AD101" i="28" s="1"/>
  <c r="AB45" i="28"/>
  <c r="AC45" i="28" s="1"/>
  <c r="AD45" i="28" s="1"/>
  <c r="AB90" i="28"/>
  <c r="AC90" i="28" s="1"/>
  <c r="AD90" i="28" s="1"/>
  <c r="AB89" i="28"/>
  <c r="AC89" i="28" s="1"/>
  <c r="AD89" i="28" s="1"/>
  <c r="AB85" i="28"/>
  <c r="AC85" i="28" s="1"/>
  <c r="AD85" i="28" s="1"/>
  <c r="AB83" i="28"/>
  <c r="AC83" i="28" s="1"/>
  <c r="AD83" i="28" s="1"/>
  <c r="AB52" i="28"/>
  <c r="AC52" i="28" s="1"/>
  <c r="AD52" i="28" s="1"/>
  <c r="AB39" i="28"/>
  <c r="AC39" i="28" s="1"/>
  <c r="AD39" i="28" s="1"/>
  <c r="AB34" i="28"/>
  <c r="AC34" i="28" s="1"/>
  <c r="AD34" i="28" s="1"/>
  <c r="AB33" i="28"/>
  <c r="AC33" i="28" s="1"/>
  <c r="AD33" i="28" s="1"/>
  <c r="AB8" i="28"/>
  <c r="AC8" i="28" s="1"/>
  <c r="AD8" i="28" s="1"/>
  <c r="AB96" i="28"/>
  <c r="AC96" i="28" s="1"/>
  <c r="AD96" i="28" s="1"/>
  <c r="AB78" i="28"/>
  <c r="AC78" i="28" s="1"/>
  <c r="AD78" i="28" s="1"/>
  <c r="AB77" i="28"/>
  <c r="AC77" i="28" s="1"/>
  <c r="AD77" i="28" s="1"/>
  <c r="AB73" i="28"/>
  <c r="AC73" i="28" s="1"/>
  <c r="AD73" i="28" s="1"/>
  <c r="AB71" i="28"/>
  <c r="AC71" i="28" s="1"/>
  <c r="AD71" i="28" s="1"/>
  <c r="AB40" i="28"/>
  <c r="AC40" i="28" s="1"/>
  <c r="AD40" i="28" s="1"/>
  <c r="AB27" i="28"/>
  <c r="AC27" i="28" s="1"/>
  <c r="AD27" i="28" s="1"/>
  <c r="AB22" i="28"/>
  <c r="AC22" i="28" s="1"/>
  <c r="AD22" i="28" s="1"/>
  <c r="AB21" i="28"/>
  <c r="AC21" i="28" s="1"/>
  <c r="AD21" i="28" s="1"/>
  <c r="AB20" i="28"/>
  <c r="AC20" i="28" s="1"/>
  <c r="AD20" i="28" s="1"/>
  <c r="AB98" i="28"/>
  <c r="AC98" i="28" s="1"/>
  <c r="AD98" i="28" s="1"/>
  <c r="AB84" i="28"/>
  <c r="AC84" i="28" s="1"/>
  <c r="AD84" i="28" s="1"/>
  <c r="AB66" i="28"/>
  <c r="AC66" i="28" s="1"/>
  <c r="AD66" i="28" s="1"/>
  <c r="AB65" i="28"/>
  <c r="AC65" i="28" s="1"/>
  <c r="AD65" i="28" s="1"/>
  <c r="AB61" i="28"/>
  <c r="AC61" i="28" s="1"/>
  <c r="AD61" i="28" s="1"/>
  <c r="AB59" i="28"/>
  <c r="AC59" i="28" s="1"/>
  <c r="AD59" i="28" s="1"/>
  <c r="AB28" i="28"/>
  <c r="AC28" i="28" s="1"/>
  <c r="AD28" i="28" s="1"/>
  <c r="AB15" i="28"/>
  <c r="AC15" i="28" s="1"/>
  <c r="AD15" i="28" s="1"/>
  <c r="AB10" i="28"/>
  <c r="AC10" i="28" s="1"/>
  <c r="AD10" i="28" s="1"/>
  <c r="AB9" i="28"/>
  <c r="AC9" i="28" s="1"/>
  <c r="AD9" i="28" s="1"/>
  <c r="AB86" i="28"/>
  <c r="AC86" i="28" s="1"/>
  <c r="AD86" i="28" s="1"/>
  <c r="AB72" i="28"/>
  <c r="AC72" i="28" s="1"/>
  <c r="AD72" i="28" s="1"/>
  <c r="AB54" i="28"/>
  <c r="AC54" i="28" s="1"/>
  <c r="AD54" i="28" s="1"/>
  <c r="AB53" i="28"/>
  <c r="AC53" i="28" s="1"/>
  <c r="AD53" i="28" s="1"/>
  <c r="AB49" i="28"/>
  <c r="AC49" i="28" s="1"/>
  <c r="AD49" i="28" s="1"/>
  <c r="AB47" i="28"/>
  <c r="AC47" i="28" s="1"/>
  <c r="AD47" i="28" s="1"/>
  <c r="S106" i="28"/>
  <c r="AA106" i="28"/>
  <c r="Z106" i="28"/>
  <c r="AB104" i="28"/>
  <c r="AC104" i="28" s="1"/>
  <c r="AD104" i="28" s="1"/>
  <c r="AB74" i="28"/>
  <c r="AC74" i="28" s="1"/>
  <c r="AD74" i="28" s="1"/>
  <c r="AB60" i="28"/>
  <c r="AC60" i="28" s="1"/>
  <c r="AD60" i="28" s="1"/>
  <c r="AB42" i="28"/>
  <c r="AC42" i="28" s="1"/>
  <c r="AD42" i="28" s="1"/>
  <c r="AB41" i="28"/>
  <c r="AC41" i="28" s="1"/>
  <c r="AD41" i="28" s="1"/>
  <c r="AB37" i="28"/>
  <c r="AC37" i="28" s="1"/>
  <c r="AD37" i="28" s="1"/>
  <c r="AB35" i="28"/>
  <c r="AC35" i="28" s="1"/>
  <c r="AD35" i="28" s="1"/>
  <c r="W106" i="28"/>
  <c r="AB92" i="28"/>
  <c r="AC92" i="28" s="1"/>
  <c r="AD92" i="28" s="1"/>
  <c r="AB62" i="28"/>
  <c r="AC62" i="28" s="1"/>
  <c r="AD62" i="28" s="1"/>
  <c r="AB48" i="28"/>
  <c r="AC48" i="28" s="1"/>
  <c r="AD48" i="28" s="1"/>
  <c r="AB30" i="28"/>
  <c r="AC30" i="28" s="1"/>
  <c r="AD30" i="28" s="1"/>
  <c r="AB29" i="28"/>
  <c r="AC29" i="28" s="1"/>
  <c r="AD29" i="28" s="1"/>
  <c r="AB25" i="28"/>
  <c r="AC25" i="28" s="1"/>
  <c r="AD25" i="28" s="1"/>
  <c r="AB23" i="28"/>
  <c r="AC23" i="28" s="1"/>
  <c r="AD23" i="28" s="1"/>
  <c r="Y106" i="28"/>
  <c r="AB102" i="28"/>
  <c r="AC102" i="28" s="1"/>
  <c r="AD102" i="28" s="1"/>
  <c r="AB95" i="28"/>
  <c r="AC95" i="28" s="1"/>
  <c r="AB51" i="28"/>
  <c r="AC51" i="28" s="1"/>
  <c r="AD51" i="28" s="1"/>
  <c r="AB105" i="28"/>
  <c r="AC105" i="28" s="1"/>
  <c r="AD105" i="28" s="1"/>
  <c r="AB80" i="28"/>
  <c r="AC80" i="28" s="1"/>
  <c r="AD80" i="28" s="1"/>
  <c r="AB36" i="28"/>
  <c r="AC36" i="28" s="1"/>
  <c r="AD36" i="28" s="1"/>
  <c r="AB18" i="28"/>
  <c r="AC18" i="28" s="1"/>
  <c r="AD18" i="28" s="1"/>
  <c r="R106" i="28"/>
  <c r="AB13" i="28"/>
  <c r="AC13" i="28" s="1"/>
  <c r="AD13" i="28" s="1"/>
  <c r="AB11" i="28"/>
  <c r="AC11" i="28" s="1"/>
  <c r="AD11" i="28" s="1"/>
  <c r="AB46" i="28"/>
  <c r="AC46" i="28" s="1"/>
  <c r="AD46" i="28" s="1"/>
  <c r="AB99" i="28"/>
  <c r="AC99" i="28" s="1"/>
  <c r="AD99" i="28" s="1"/>
  <c r="AB94" i="28"/>
  <c r="AC94" i="28" s="1"/>
  <c r="AD94" i="28" s="1"/>
  <c r="AB93" i="28"/>
  <c r="AC93" i="28" s="1"/>
  <c r="AD93" i="28" s="1"/>
  <c r="AB68" i="28"/>
  <c r="AC68" i="28" s="1"/>
  <c r="AD68" i="28" s="1"/>
  <c r="AB38" i="28"/>
  <c r="AC38" i="28" s="1"/>
  <c r="AD38" i="28" s="1"/>
  <c r="AB24" i="28"/>
  <c r="AC24" i="28" s="1"/>
  <c r="AD24" i="28" s="1"/>
  <c r="T106" i="28"/>
  <c r="AB100" i="28"/>
  <c r="AC100" i="28" s="1"/>
  <c r="AD100" i="28" s="1"/>
  <c r="AB87" i="28"/>
  <c r="AC87" i="28" s="1"/>
  <c r="AD87" i="28" s="1"/>
  <c r="AB82" i="28"/>
  <c r="AC82" i="28" s="1"/>
  <c r="AD82" i="28" s="1"/>
  <c r="AB81" i="28"/>
  <c r="AC81" i="28" s="1"/>
  <c r="AD81" i="28" s="1"/>
  <c r="AB56" i="28"/>
  <c r="AC56" i="28" s="1"/>
  <c r="AD56" i="28" s="1"/>
  <c r="AB26" i="28"/>
  <c r="AC26" i="28" s="1"/>
  <c r="AD26" i="28" s="1"/>
  <c r="AB12" i="28"/>
  <c r="AC12" i="28" s="1"/>
  <c r="AD12" i="28" s="1"/>
  <c r="V106" i="28"/>
  <c r="U106" i="28"/>
  <c r="AB100" i="41"/>
  <c r="AC100" i="41" s="1"/>
  <c r="AD100" i="41" s="1"/>
  <c r="AB95" i="41"/>
  <c r="AC95" i="41" s="1"/>
  <c r="AD95" i="41" s="1"/>
  <c r="AB52" i="41"/>
  <c r="AC52" i="41" s="1"/>
  <c r="AD52" i="41" s="1"/>
  <c r="AB47" i="41"/>
  <c r="AC47" i="41" s="1"/>
  <c r="AD47" i="41" s="1"/>
  <c r="U106" i="41"/>
  <c r="AB104" i="41"/>
  <c r="AC104" i="41" s="1"/>
  <c r="AD104" i="41" s="1"/>
  <c r="AB69" i="41"/>
  <c r="AC69" i="41" s="1"/>
  <c r="AD69" i="41" s="1"/>
  <c r="AB21" i="41"/>
  <c r="AC21" i="41" s="1"/>
  <c r="AD21" i="41" s="1"/>
  <c r="AB96" i="41"/>
  <c r="AC96" i="41" s="1"/>
  <c r="AD96" i="41" s="1"/>
  <c r="AB90" i="41"/>
  <c r="AC90" i="41" s="1"/>
  <c r="AD90" i="41" s="1"/>
  <c r="AB63" i="41"/>
  <c r="AC63" i="41" s="1"/>
  <c r="AD63" i="41" s="1"/>
  <c r="AB48" i="41"/>
  <c r="AC48" i="41" s="1"/>
  <c r="AB42" i="41"/>
  <c r="AC42" i="41" s="1"/>
  <c r="AD42" i="41" s="1"/>
  <c r="AB15" i="41"/>
  <c r="AC15" i="41" s="1"/>
  <c r="AD15" i="41" s="1"/>
  <c r="AB88" i="41"/>
  <c r="AC88" i="41" s="1"/>
  <c r="AD88" i="41" s="1"/>
  <c r="AB83" i="41"/>
  <c r="AC83" i="41" s="1"/>
  <c r="AD83" i="41" s="1"/>
  <c r="AB40" i="41"/>
  <c r="AC40" i="41" s="1"/>
  <c r="AD40" i="41" s="1"/>
  <c r="AB35" i="41"/>
  <c r="AC35" i="41" s="1"/>
  <c r="AD35" i="41" s="1"/>
  <c r="Z106" i="41"/>
  <c r="AB82" i="41"/>
  <c r="AC82" i="41" s="1"/>
  <c r="AD82" i="41" s="1"/>
  <c r="AB55" i="41"/>
  <c r="AC55" i="41" s="1"/>
  <c r="AD55" i="41" s="1"/>
  <c r="AB105" i="41"/>
  <c r="AC105" i="41" s="1"/>
  <c r="AD105" i="41" s="1"/>
  <c r="AB92" i="41"/>
  <c r="AC92" i="41" s="1"/>
  <c r="AD92" i="41" s="1"/>
  <c r="AB91" i="41"/>
  <c r="AC91" i="41" s="1"/>
  <c r="AB70" i="41"/>
  <c r="AC70" i="41" s="1"/>
  <c r="AD70" i="41" s="1"/>
  <c r="AB65" i="41"/>
  <c r="AC65" i="41" s="1"/>
  <c r="AD65" i="41" s="1"/>
  <c r="AB57" i="41"/>
  <c r="AC57" i="41" s="1"/>
  <c r="AD57" i="41" s="1"/>
  <c r="AB44" i="41"/>
  <c r="AC44" i="41" s="1"/>
  <c r="AD44" i="41" s="1"/>
  <c r="AB43" i="41"/>
  <c r="AC43" i="41" s="1"/>
  <c r="AD43" i="41" s="1"/>
  <c r="AB22" i="41"/>
  <c r="AC22" i="41" s="1"/>
  <c r="AD22" i="41" s="1"/>
  <c r="AB17" i="41"/>
  <c r="AC17" i="41" s="1"/>
  <c r="AD17" i="41" s="1"/>
  <c r="AB9" i="41"/>
  <c r="AC9" i="41" s="1"/>
  <c r="AD9" i="41" s="1"/>
  <c r="S63" i="49"/>
  <c r="AB103" i="41"/>
  <c r="AC103" i="41" s="1"/>
  <c r="AD103" i="41" s="1"/>
  <c r="AB56" i="41"/>
  <c r="AC56" i="41" s="1"/>
  <c r="AB99" i="41"/>
  <c r="AC99" i="41" s="1"/>
  <c r="AD99" i="41" s="1"/>
  <c r="AB84" i="41"/>
  <c r="AC84" i="41" s="1"/>
  <c r="AD84" i="41" s="1"/>
  <c r="AB78" i="41"/>
  <c r="AC78" i="41" s="1"/>
  <c r="AD78" i="41" s="1"/>
  <c r="AB51" i="41"/>
  <c r="AC51" i="41" s="1"/>
  <c r="AD51" i="41" s="1"/>
  <c r="AB36" i="41"/>
  <c r="AC36" i="41" s="1"/>
  <c r="AD36" i="41" s="1"/>
  <c r="AB30" i="41"/>
  <c r="AC30" i="41" s="1"/>
  <c r="X106" i="41"/>
  <c r="AB77" i="41"/>
  <c r="AC77" i="41" s="1"/>
  <c r="AD77" i="41" s="1"/>
  <c r="AB34" i="41"/>
  <c r="AC34" i="41" s="1"/>
  <c r="AD34" i="41" s="1"/>
  <c r="AB29" i="41"/>
  <c r="AC29" i="41" s="1"/>
  <c r="AD29" i="41" s="1"/>
  <c r="AB8" i="41"/>
  <c r="AC8" i="41" s="1"/>
  <c r="AD8" i="41" s="1"/>
  <c r="AB76" i="41"/>
  <c r="AC76" i="41" s="1"/>
  <c r="AD76" i="41" s="1"/>
  <c r="AB71" i="41"/>
  <c r="AC71" i="41" s="1"/>
  <c r="AD71" i="41" s="1"/>
  <c r="AB28" i="41"/>
  <c r="AC28" i="41" s="1"/>
  <c r="AD28" i="41" s="1"/>
  <c r="AB23" i="41"/>
  <c r="AC23" i="41" s="1"/>
  <c r="AD23" i="41" s="1"/>
  <c r="Y106" i="41"/>
  <c r="W106" i="41"/>
  <c r="AB7" i="41"/>
  <c r="AC7" i="41" s="1"/>
  <c r="AD7" i="41" s="1"/>
  <c r="AB101" i="41"/>
  <c r="AC101" i="41" s="1"/>
  <c r="AD101" i="41" s="1"/>
  <c r="AB93" i="41"/>
  <c r="AC93" i="41" s="1"/>
  <c r="AD93" i="41" s="1"/>
  <c r="AB80" i="41"/>
  <c r="AC80" i="41" s="1"/>
  <c r="AD80" i="41" s="1"/>
  <c r="AB79" i="41"/>
  <c r="AC79" i="41" s="1"/>
  <c r="AD79" i="41" s="1"/>
  <c r="AB58" i="41"/>
  <c r="AB53" i="41"/>
  <c r="AC53" i="41" s="1"/>
  <c r="AD53" i="41" s="1"/>
  <c r="AB45" i="41"/>
  <c r="AC45" i="41" s="1"/>
  <c r="AD45" i="41" s="1"/>
  <c r="AB32" i="41"/>
  <c r="AC32" i="41" s="1"/>
  <c r="AD32" i="41" s="1"/>
  <c r="AB31" i="41"/>
  <c r="AC31" i="41" s="1"/>
  <c r="AD31" i="41" s="1"/>
  <c r="AB10" i="41"/>
  <c r="AC10" i="41" s="1"/>
  <c r="AD10" i="41" s="1"/>
  <c r="V106" i="41"/>
  <c r="R13" i="49"/>
  <c r="AB87" i="41"/>
  <c r="AC87" i="41" s="1"/>
  <c r="AD87" i="41" s="1"/>
  <c r="AB72" i="41"/>
  <c r="AC72" i="41" s="1"/>
  <c r="AD72" i="41" s="1"/>
  <c r="AB66" i="41"/>
  <c r="AC66" i="41" s="1"/>
  <c r="AD66" i="41" s="1"/>
  <c r="AB39" i="41"/>
  <c r="AC39" i="41" s="1"/>
  <c r="AD39" i="41" s="1"/>
  <c r="AB24" i="41"/>
  <c r="AC24" i="41" s="1"/>
  <c r="AD24" i="41" s="1"/>
  <c r="AB18" i="41"/>
  <c r="AC18" i="41" s="1"/>
  <c r="AD18" i="41" s="1"/>
  <c r="AB64" i="41"/>
  <c r="AC64" i="41" s="1"/>
  <c r="AD64" i="41" s="1"/>
  <c r="AB59" i="41"/>
  <c r="AC59" i="41" s="1"/>
  <c r="AD59" i="41" s="1"/>
  <c r="AB16" i="41"/>
  <c r="AC16" i="41" s="1"/>
  <c r="AD16" i="41" s="1"/>
  <c r="AB11" i="41"/>
  <c r="AC11" i="41" s="1"/>
  <c r="AD11" i="41" s="1"/>
  <c r="AB94" i="41"/>
  <c r="AC94" i="41" s="1"/>
  <c r="AD94" i="41" s="1"/>
  <c r="AB89" i="41"/>
  <c r="AC89" i="41" s="1"/>
  <c r="AD89" i="41" s="1"/>
  <c r="AB81" i="41"/>
  <c r="AC81" i="41" s="1"/>
  <c r="AD81" i="41" s="1"/>
  <c r="AB68" i="41"/>
  <c r="AC68" i="41" s="1"/>
  <c r="AD68" i="41" s="1"/>
  <c r="AB67" i="41"/>
  <c r="AC67" i="41" s="1"/>
  <c r="AD67" i="41" s="1"/>
  <c r="AB46" i="41"/>
  <c r="AC46" i="41" s="1"/>
  <c r="AB41" i="41"/>
  <c r="AC41" i="41" s="1"/>
  <c r="AD41" i="41" s="1"/>
  <c r="AB33" i="41"/>
  <c r="AC33" i="41" s="1"/>
  <c r="AB20" i="41"/>
  <c r="AC20" i="41" s="1"/>
  <c r="AD20" i="41" s="1"/>
  <c r="AB19" i="41"/>
  <c r="AC19" i="41" s="1"/>
  <c r="AD19" i="41" s="1"/>
  <c r="AA106" i="41"/>
  <c r="S81" i="49"/>
  <c r="AB105" i="40"/>
  <c r="AC105" i="40" s="1"/>
  <c r="AD105" i="40" s="1"/>
  <c r="AB87" i="40"/>
  <c r="AB85" i="40"/>
  <c r="AC85" i="40" s="1"/>
  <c r="AD85" i="40" s="1"/>
  <c r="AB74" i="40"/>
  <c r="AC74" i="40" s="1"/>
  <c r="AD74" i="40" s="1"/>
  <c r="AB68" i="40"/>
  <c r="AB55" i="40"/>
  <c r="AC55" i="40" s="1"/>
  <c r="AD55" i="40" s="1"/>
  <c r="AB11" i="40"/>
  <c r="AC11" i="40" s="1"/>
  <c r="AD11" i="40" s="1"/>
  <c r="AB93" i="40"/>
  <c r="AC93" i="40" s="1"/>
  <c r="AD93" i="40" s="1"/>
  <c r="AB75" i="40"/>
  <c r="AC75" i="40" s="1"/>
  <c r="AD75" i="40" s="1"/>
  <c r="AB73" i="40"/>
  <c r="AC73" i="40" s="1"/>
  <c r="AD73" i="40" s="1"/>
  <c r="AB62" i="40"/>
  <c r="AC62" i="40" s="1"/>
  <c r="AD62" i="40" s="1"/>
  <c r="AB56" i="40"/>
  <c r="AC56" i="40" s="1"/>
  <c r="AD56" i="40" s="1"/>
  <c r="AB43" i="40"/>
  <c r="AC43" i="40" s="1"/>
  <c r="AD43" i="40" s="1"/>
  <c r="U106" i="40"/>
  <c r="AB102" i="40"/>
  <c r="AC102" i="40" s="1"/>
  <c r="AD102" i="40" s="1"/>
  <c r="AB100" i="40"/>
  <c r="AC100" i="40" s="1"/>
  <c r="AD100" i="40" s="1"/>
  <c r="AB81" i="40"/>
  <c r="AC81" i="40" s="1"/>
  <c r="AD81" i="40" s="1"/>
  <c r="AB63" i="40"/>
  <c r="AC63" i="40" s="1"/>
  <c r="AD63" i="40" s="1"/>
  <c r="AB61" i="40"/>
  <c r="AC61" i="40" s="1"/>
  <c r="AD61" i="40" s="1"/>
  <c r="AB50" i="40"/>
  <c r="AC50" i="40" s="1"/>
  <c r="AD50" i="40" s="1"/>
  <c r="AB44" i="40"/>
  <c r="AC44" i="40" s="1"/>
  <c r="AD44" i="40" s="1"/>
  <c r="AB31" i="40"/>
  <c r="AC31" i="40" s="1"/>
  <c r="AD31" i="40" s="1"/>
  <c r="AB94" i="40"/>
  <c r="AC94" i="40" s="1"/>
  <c r="AD94" i="40" s="1"/>
  <c r="AB90" i="40"/>
  <c r="AC90" i="40" s="1"/>
  <c r="AD90" i="40" s="1"/>
  <c r="AB88" i="40"/>
  <c r="AC88" i="40" s="1"/>
  <c r="AD88" i="40" s="1"/>
  <c r="AB69" i="40"/>
  <c r="AC69" i="40" s="1"/>
  <c r="AD69" i="40" s="1"/>
  <c r="AB51" i="40"/>
  <c r="AC51" i="40" s="1"/>
  <c r="AD51" i="40" s="1"/>
  <c r="AB49" i="40"/>
  <c r="AC49" i="40" s="1"/>
  <c r="AD49" i="40" s="1"/>
  <c r="AB38" i="40"/>
  <c r="AC38" i="40" s="1"/>
  <c r="AD38" i="40" s="1"/>
  <c r="AB32" i="40"/>
  <c r="AC32" i="40" s="1"/>
  <c r="AD32" i="40" s="1"/>
  <c r="AB19" i="40"/>
  <c r="AC19" i="40" s="1"/>
  <c r="AD19" i="40" s="1"/>
  <c r="AB101" i="40"/>
  <c r="AC101" i="40" s="1"/>
  <c r="AD101" i="40" s="1"/>
  <c r="AB82" i="40"/>
  <c r="AC82" i="40" s="1"/>
  <c r="AD82" i="40" s="1"/>
  <c r="AB78" i="40"/>
  <c r="AC78" i="40" s="1"/>
  <c r="AD78" i="40" s="1"/>
  <c r="AB76" i="40"/>
  <c r="AC76" i="40" s="1"/>
  <c r="AD76" i="40" s="1"/>
  <c r="AB57" i="40"/>
  <c r="AC57" i="40" s="1"/>
  <c r="AD57" i="40" s="1"/>
  <c r="AB39" i="40"/>
  <c r="AC39" i="40" s="1"/>
  <c r="AD39" i="40" s="1"/>
  <c r="AB37" i="40"/>
  <c r="AC37" i="40" s="1"/>
  <c r="AD37" i="40" s="1"/>
  <c r="AB26" i="40"/>
  <c r="AC26" i="40" s="1"/>
  <c r="AD26" i="40" s="1"/>
  <c r="AB20" i="40"/>
  <c r="AC20" i="40" s="1"/>
  <c r="AD20" i="40" s="1"/>
  <c r="T106" i="40"/>
  <c r="AB7" i="40"/>
  <c r="AC7" i="40" s="1"/>
  <c r="AD7" i="40" s="1"/>
  <c r="AB95" i="40"/>
  <c r="AC95" i="40" s="1"/>
  <c r="AD95" i="40" s="1"/>
  <c r="AB89" i="40"/>
  <c r="AC89" i="40" s="1"/>
  <c r="AD89" i="40" s="1"/>
  <c r="AB70" i="40"/>
  <c r="AC70" i="40" s="1"/>
  <c r="AD70" i="40" s="1"/>
  <c r="AB66" i="40"/>
  <c r="AC66" i="40" s="1"/>
  <c r="AD66" i="40" s="1"/>
  <c r="AB64" i="40"/>
  <c r="AC64" i="40" s="1"/>
  <c r="AD64" i="40" s="1"/>
  <c r="AB45" i="40"/>
  <c r="AC45" i="40" s="1"/>
  <c r="AD45" i="40" s="1"/>
  <c r="AB27" i="40"/>
  <c r="AC27" i="40" s="1"/>
  <c r="AD27" i="40" s="1"/>
  <c r="AB25" i="40"/>
  <c r="AC25" i="40" s="1"/>
  <c r="AD25" i="40" s="1"/>
  <c r="AB14" i="40"/>
  <c r="AC14" i="40" s="1"/>
  <c r="AD14" i="40" s="1"/>
  <c r="S106" i="40"/>
  <c r="R25" i="48"/>
  <c r="AB83" i="40"/>
  <c r="AC83" i="40" s="1"/>
  <c r="AD83" i="40" s="1"/>
  <c r="AB77" i="40"/>
  <c r="AC77" i="40" s="1"/>
  <c r="AD77" i="40" s="1"/>
  <c r="AB58" i="40"/>
  <c r="AC58" i="40" s="1"/>
  <c r="AD58" i="40" s="1"/>
  <c r="AB54" i="40"/>
  <c r="AC54" i="40" s="1"/>
  <c r="AD54" i="40" s="1"/>
  <c r="AB52" i="40"/>
  <c r="AC52" i="40" s="1"/>
  <c r="AD52" i="40" s="1"/>
  <c r="AB33" i="40"/>
  <c r="AC33" i="40" s="1"/>
  <c r="AD33" i="40" s="1"/>
  <c r="W106" i="40"/>
  <c r="AB15" i="40"/>
  <c r="AC15" i="40" s="1"/>
  <c r="AD15" i="40" s="1"/>
  <c r="AB13" i="40"/>
  <c r="AC13" i="40" s="1"/>
  <c r="Z106" i="40"/>
  <c r="AB71" i="40"/>
  <c r="AC71" i="40" s="1"/>
  <c r="AD71" i="40" s="1"/>
  <c r="AB65" i="40"/>
  <c r="AC65" i="40" s="1"/>
  <c r="AD65" i="40" s="1"/>
  <c r="AB46" i="40"/>
  <c r="AC46" i="40" s="1"/>
  <c r="AD46" i="40" s="1"/>
  <c r="AB42" i="40"/>
  <c r="AC42" i="40" s="1"/>
  <c r="AD42" i="40" s="1"/>
  <c r="AB40" i="40"/>
  <c r="AC40" i="40" s="1"/>
  <c r="AD40" i="40" s="1"/>
  <c r="AB21" i="40"/>
  <c r="AC21" i="40" s="1"/>
  <c r="AD21" i="40" s="1"/>
  <c r="AA106" i="40"/>
  <c r="Y106" i="40"/>
  <c r="AB103" i="40"/>
  <c r="AC103" i="40" s="1"/>
  <c r="AD103" i="40" s="1"/>
  <c r="AB59" i="40"/>
  <c r="AC59" i="40" s="1"/>
  <c r="AD59" i="40" s="1"/>
  <c r="AB53" i="40"/>
  <c r="AC53" i="40" s="1"/>
  <c r="AD53" i="40" s="1"/>
  <c r="AB34" i="40"/>
  <c r="AC34" i="40" s="1"/>
  <c r="AD34" i="40" s="1"/>
  <c r="AB30" i="40"/>
  <c r="AC30" i="40" s="1"/>
  <c r="AD30" i="40" s="1"/>
  <c r="AB28" i="40"/>
  <c r="AC28" i="40" s="1"/>
  <c r="AD28" i="40" s="1"/>
  <c r="AB9" i="40"/>
  <c r="AC9" i="40" s="1"/>
  <c r="AD9" i="40" s="1"/>
  <c r="AB104" i="40"/>
  <c r="AC104" i="40" s="1"/>
  <c r="AD104" i="40" s="1"/>
  <c r="AB91" i="40"/>
  <c r="AC91" i="40" s="1"/>
  <c r="AD91" i="40" s="1"/>
  <c r="AB47" i="40"/>
  <c r="AC47" i="40" s="1"/>
  <c r="AD47" i="40" s="1"/>
  <c r="AB41" i="40"/>
  <c r="AC41" i="40" s="1"/>
  <c r="AD41" i="40" s="1"/>
  <c r="AB22" i="40"/>
  <c r="AC22" i="40" s="1"/>
  <c r="AD22" i="40" s="1"/>
  <c r="AB18" i="40"/>
  <c r="AC18" i="40" s="1"/>
  <c r="AD18" i="40" s="1"/>
  <c r="AB16" i="40"/>
  <c r="AC16" i="40" s="1"/>
  <c r="AD16" i="40" s="1"/>
  <c r="AB98" i="40"/>
  <c r="AC98" i="40" s="1"/>
  <c r="AD98" i="40" s="1"/>
  <c r="AB92" i="40"/>
  <c r="AC92" i="40" s="1"/>
  <c r="AD92" i="40" s="1"/>
  <c r="AB79" i="40"/>
  <c r="AC79" i="40" s="1"/>
  <c r="AD79" i="40" s="1"/>
  <c r="AB35" i="40"/>
  <c r="AC35" i="40" s="1"/>
  <c r="AD35" i="40" s="1"/>
  <c r="AB29" i="40"/>
  <c r="AC29" i="40" s="1"/>
  <c r="AD29" i="40" s="1"/>
  <c r="AB10" i="40"/>
  <c r="AC10" i="40" s="1"/>
  <c r="AD10" i="40" s="1"/>
  <c r="X106" i="40"/>
  <c r="V106" i="40"/>
  <c r="M107" i="39"/>
  <c r="M106" i="39"/>
  <c r="AB99" i="39"/>
  <c r="AC99" i="39" s="1"/>
  <c r="AD99" i="39" s="1"/>
  <c r="AB85" i="39"/>
  <c r="AC85" i="39" s="1"/>
  <c r="AD85" i="39" s="1"/>
  <c r="AB64" i="39"/>
  <c r="AC64" i="39" s="1"/>
  <c r="AD64" i="39" s="1"/>
  <c r="AB58" i="39"/>
  <c r="AC58" i="39" s="1"/>
  <c r="AD58" i="39" s="1"/>
  <c r="AB51" i="39"/>
  <c r="AC51" i="39" s="1"/>
  <c r="AD51" i="39" s="1"/>
  <c r="AB16" i="39"/>
  <c r="AC16" i="39" s="1"/>
  <c r="AD16" i="39" s="1"/>
  <c r="AB10" i="39"/>
  <c r="AC10" i="39" s="1"/>
  <c r="AD10" i="39" s="1"/>
  <c r="AA106" i="39"/>
  <c r="AB74" i="39"/>
  <c r="AC74" i="39" s="1"/>
  <c r="AD74" i="39" s="1"/>
  <c r="AB65" i="39"/>
  <c r="AC65" i="39" s="1"/>
  <c r="AD65" i="39" s="1"/>
  <c r="AB26" i="39"/>
  <c r="AC26" i="39" s="1"/>
  <c r="AD26" i="39" s="1"/>
  <c r="AB25" i="39"/>
  <c r="AC25" i="39" s="1"/>
  <c r="AD25" i="39" s="1"/>
  <c r="AB17" i="39"/>
  <c r="AC17" i="39" s="1"/>
  <c r="AD17" i="39" s="1"/>
  <c r="AB100" i="39"/>
  <c r="AC100" i="39" s="1"/>
  <c r="AD100" i="39" s="1"/>
  <c r="AB94" i="39"/>
  <c r="AC94" i="39" s="1"/>
  <c r="AD94" i="39" s="1"/>
  <c r="AB87" i="39"/>
  <c r="AC87" i="39" s="1"/>
  <c r="AD87" i="39" s="1"/>
  <c r="AB73" i="39"/>
  <c r="AC73" i="39" s="1"/>
  <c r="AD73" i="39" s="1"/>
  <c r="AB52" i="39"/>
  <c r="AC52" i="39" s="1"/>
  <c r="AD52" i="39" s="1"/>
  <c r="AB46" i="39"/>
  <c r="AC46" i="39" s="1"/>
  <c r="AD46" i="39" s="1"/>
  <c r="AB39" i="39"/>
  <c r="AC39" i="39" s="1"/>
  <c r="AD39" i="39" s="1"/>
  <c r="V106" i="39"/>
  <c r="AB95" i="39"/>
  <c r="AC95" i="39" s="1"/>
  <c r="AD95" i="39" s="1"/>
  <c r="AB81" i="39"/>
  <c r="AC81" i="39" s="1"/>
  <c r="AD81" i="39" s="1"/>
  <c r="AB66" i="39"/>
  <c r="AC66" i="39" s="1"/>
  <c r="AD66" i="39" s="1"/>
  <c r="AB60" i="39"/>
  <c r="AC60" i="39" s="1"/>
  <c r="AD60" i="39" s="1"/>
  <c r="AB47" i="39"/>
  <c r="AC47" i="39" s="1"/>
  <c r="AD47" i="39" s="1"/>
  <c r="AB33" i="39"/>
  <c r="AC33" i="39" s="1"/>
  <c r="AD33" i="39" s="1"/>
  <c r="AB18" i="39"/>
  <c r="AC18" i="39" s="1"/>
  <c r="AD18" i="39" s="1"/>
  <c r="AB12" i="39"/>
  <c r="AC12" i="39" s="1"/>
  <c r="AD12" i="39" s="1"/>
  <c r="W106" i="39"/>
  <c r="U106" i="39"/>
  <c r="AB101" i="39"/>
  <c r="AC101" i="39" s="1"/>
  <c r="AD101" i="39" s="1"/>
  <c r="AB62" i="39"/>
  <c r="AC62" i="39" s="1"/>
  <c r="AD62" i="39" s="1"/>
  <c r="AB61" i="39"/>
  <c r="AC61" i="39" s="1"/>
  <c r="AD61" i="39" s="1"/>
  <c r="AB53" i="39"/>
  <c r="AC53" i="39" s="1"/>
  <c r="AD53" i="39" s="1"/>
  <c r="AB14" i="39"/>
  <c r="AC14" i="39" s="1"/>
  <c r="AD14" i="39" s="1"/>
  <c r="AB13" i="39"/>
  <c r="AC13" i="39" s="1"/>
  <c r="AD13" i="39" s="1"/>
  <c r="T106" i="39"/>
  <c r="AB88" i="39"/>
  <c r="AC88" i="39" s="1"/>
  <c r="AD88" i="39" s="1"/>
  <c r="AB82" i="39"/>
  <c r="AC82" i="39" s="1"/>
  <c r="AD82" i="39" s="1"/>
  <c r="AB75" i="39"/>
  <c r="AC75" i="39" s="1"/>
  <c r="AD75" i="39" s="1"/>
  <c r="AB40" i="39"/>
  <c r="AC40" i="39" s="1"/>
  <c r="AD40" i="39" s="1"/>
  <c r="AB34" i="39"/>
  <c r="AC34" i="39" s="1"/>
  <c r="AD34" i="39" s="1"/>
  <c r="AB27" i="39"/>
  <c r="AC27" i="39" s="1"/>
  <c r="AD27" i="39" s="1"/>
  <c r="AB102" i="39"/>
  <c r="AC102" i="39" s="1"/>
  <c r="AD102" i="39" s="1"/>
  <c r="AB96" i="39"/>
  <c r="AC96" i="39" s="1"/>
  <c r="AD96" i="39" s="1"/>
  <c r="AB83" i="39"/>
  <c r="AC83" i="39" s="1"/>
  <c r="AD83" i="39" s="1"/>
  <c r="AB69" i="39"/>
  <c r="AC69" i="39" s="1"/>
  <c r="AD69" i="39" s="1"/>
  <c r="AB54" i="39"/>
  <c r="AC54" i="39" s="1"/>
  <c r="AD54" i="39" s="1"/>
  <c r="AB48" i="39"/>
  <c r="AC48" i="39" s="1"/>
  <c r="AD48" i="39" s="1"/>
  <c r="AB35" i="39"/>
  <c r="AC35" i="39" s="1"/>
  <c r="AD35" i="39" s="1"/>
  <c r="AB21" i="39"/>
  <c r="AC21" i="39" s="1"/>
  <c r="AD21" i="39" s="1"/>
  <c r="R106" i="39"/>
  <c r="AB98" i="39"/>
  <c r="AC98" i="39" s="1"/>
  <c r="AD98" i="39" s="1"/>
  <c r="AB89" i="39"/>
  <c r="AC89" i="39" s="1"/>
  <c r="AD89" i="39" s="1"/>
  <c r="AB50" i="39"/>
  <c r="AC50" i="39" s="1"/>
  <c r="AD50" i="39" s="1"/>
  <c r="AB49" i="39"/>
  <c r="AC49" i="39" s="1"/>
  <c r="AD49" i="39" s="1"/>
  <c r="AB41" i="39"/>
  <c r="AC41" i="39" s="1"/>
  <c r="AD41" i="39" s="1"/>
  <c r="AB97" i="39"/>
  <c r="AC97" i="39" s="1"/>
  <c r="AD97" i="39" s="1"/>
  <c r="AB76" i="39"/>
  <c r="AC76" i="39" s="1"/>
  <c r="AD76" i="39" s="1"/>
  <c r="AB70" i="39"/>
  <c r="AC70" i="39" s="1"/>
  <c r="AD70" i="39" s="1"/>
  <c r="AB63" i="39"/>
  <c r="AC63" i="39" s="1"/>
  <c r="AD63" i="39" s="1"/>
  <c r="AB28" i="39"/>
  <c r="AC28" i="39" s="1"/>
  <c r="AD28" i="39" s="1"/>
  <c r="AB22" i="39"/>
  <c r="AC22" i="39" s="1"/>
  <c r="AD22" i="39" s="1"/>
  <c r="AB15" i="39"/>
  <c r="AC15" i="39" s="1"/>
  <c r="AD15" i="39" s="1"/>
  <c r="AB105" i="39"/>
  <c r="AC105" i="39" s="1"/>
  <c r="AD105" i="39" s="1"/>
  <c r="AB90" i="39"/>
  <c r="AC90" i="39" s="1"/>
  <c r="AD90" i="39" s="1"/>
  <c r="AB84" i="39"/>
  <c r="AC84" i="39" s="1"/>
  <c r="AD84" i="39" s="1"/>
  <c r="AB71" i="39"/>
  <c r="AC71" i="39" s="1"/>
  <c r="AD71" i="39" s="1"/>
  <c r="AB57" i="39"/>
  <c r="AC57" i="39" s="1"/>
  <c r="AD57" i="39" s="1"/>
  <c r="AB42" i="39"/>
  <c r="AC42" i="39" s="1"/>
  <c r="AD42" i="39" s="1"/>
  <c r="AB36" i="39"/>
  <c r="AC36" i="39" s="1"/>
  <c r="AD36" i="39" s="1"/>
  <c r="AB23" i="39"/>
  <c r="AC23" i="39" s="1"/>
  <c r="AD23" i="39" s="1"/>
  <c r="X106" i="39"/>
  <c r="AB9" i="39"/>
  <c r="AC9" i="39" s="1"/>
  <c r="AD9" i="39" s="1"/>
  <c r="AB86" i="39"/>
  <c r="AC86" i="39" s="1"/>
  <c r="AD86" i="39" s="1"/>
  <c r="AB77" i="39"/>
  <c r="AC77" i="39" s="1"/>
  <c r="AD77" i="39" s="1"/>
  <c r="AB38" i="39"/>
  <c r="AC38" i="39" s="1"/>
  <c r="AD38" i="39" s="1"/>
  <c r="AB37" i="39"/>
  <c r="AC37" i="39" s="1"/>
  <c r="AD37" i="39" s="1"/>
  <c r="AB29" i="39"/>
  <c r="AC29" i="39" s="1"/>
  <c r="AD29" i="39" s="1"/>
  <c r="S106" i="39"/>
  <c r="Z106" i="39"/>
  <c r="AB96" i="38"/>
  <c r="AC96" i="38" s="1"/>
  <c r="AD96" i="38" s="1"/>
  <c r="AB78" i="38"/>
  <c r="AC78" i="38" s="1"/>
  <c r="AD78" i="38" s="1"/>
  <c r="AB59" i="38"/>
  <c r="AC59" i="38" s="1"/>
  <c r="AD59" i="38" s="1"/>
  <c r="AB46" i="38"/>
  <c r="AC46" i="38" s="1"/>
  <c r="AB41" i="38"/>
  <c r="AC41" i="38" s="1"/>
  <c r="AB40" i="38"/>
  <c r="AC40" i="38" s="1"/>
  <c r="AD40" i="38" s="1"/>
  <c r="Y106" i="38"/>
  <c r="AB105" i="38"/>
  <c r="AC105" i="38" s="1"/>
  <c r="AD105" i="38" s="1"/>
  <c r="AB103" i="38"/>
  <c r="AC103" i="38" s="1"/>
  <c r="AD103" i="38" s="1"/>
  <c r="AB84" i="38"/>
  <c r="AC84" i="38" s="1"/>
  <c r="AD84" i="38" s="1"/>
  <c r="AB66" i="38"/>
  <c r="AC66" i="38" s="1"/>
  <c r="AD66" i="38" s="1"/>
  <c r="AB47" i="38"/>
  <c r="AC47" i="38" s="1"/>
  <c r="AD47" i="38" s="1"/>
  <c r="AB34" i="38"/>
  <c r="AC34" i="38" s="1"/>
  <c r="AD34" i="38" s="1"/>
  <c r="AB29" i="38"/>
  <c r="AC29" i="38" s="1"/>
  <c r="AD29" i="38" s="1"/>
  <c r="AB28" i="38"/>
  <c r="AC28" i="38" s="1"/>
  <c r="AD28" i="38" s="1"/>
  <c r="X106" i="38"/>
  <c r="R101" i="46"/>
  <c r="AB104" i="38"/>
  <c r="AC104" i="38" s="1"/>
  <c r="AD104" i="38" s="1"/>
  <c r="AB98" i="38"/>
  <c r="AC98" i="38" s="1"/>
  <c r="AD98" i="38" s="1"/>
  <c r="AB97" i="38"/>
  <c r="AC97" i="38" s="1"/>
  <c r="AD97" i="38" s="1"/>
  <c r="AB93" i="38"/>
  <c r="AC93" i="38" s="1"/>
  <c r="AD93" i="38" s="1"/>
  <c r="AB91" i="38"/>
  <c r="AC91" i="38" s="1"/>
  <c r="AD91" i="38" s="1"/>
  <c r="AB72" i="38"/>
  <c r="AB54" i="38"/>
  <c r="AC54" i="38" s="1"/>
  <c r="AD54" i="38" s="1"/>
  <c r="AB35" i="38"/>
  <c r="AC35" i="38" s="1"/>
  <c r="AB22" i="38"/>
  <c r="AC22" i="38" s="1"/>
  <c r="AD22" i="38" s="1"/>
  <c r="AB17" i="38"/>
  <c r="AC17" i="38" s="1"/>
  <c r="AD17" i="38" s="1"/>
  <c r="AB16" i="38"/>
  <c r="AC16" i="38" s="1"/>
  <c r="AD16" i="38" s="1"/>
  <c r="AB92" i="38"/>
  <c r="AC92" i="38" s="1"/>
  <c r="AD92" i="38" s="1"/>
  <c r="AB86" i="38"/>
  <c r="AC86" i="38" s="1"/>
  <c r="AD86" i="38" s="1"/>
  <c r="AB85" i="38"/>
  <c r="AC85" i="38" s="1"/>
  <c r="AB81" i="38"/>
  <c r="AC81" i="38" s="1"/>
  <c r="AD81" i="38" s="1"/>
  <c r="AB79" i="38"/>
  <c r="AC79" i="38" s="1"/>
  <c r="AD79" i="38" s="1"/>
  <c r="AB60" i="38"/>
  <c r="AC60" i="38" s="1"/>
  <c r="AD60" i="38" s="1"/>
  <c r="AB42" i="38"/>
  <c r="AC42" i="38" s="1"/>
  <c r="AD42" i="38" s="1"/>
  <c r="AB23" i="38"/>
  <c r="AC23" i="38" s="1"/>
  <c r="AD23" i="38" s="1"/>
  <c r="AB10" i="38"/>
  <c r="AC10" i="38" s="1"/>
  <c r="AD10" i="38" s="1"/>
  <c r="AB80" i="38"/>
  <c r="AC80" i="38" s="1"/>
  <c r="AD80" i="38" s="1"/>
  <c r="AB74" i="38"/>
  <c r="AC74" i="38" s="1"/>
  <c r="AD74" i="38" s="1"/>
  <c r="AB73" i="38"/>
  <c r="AC73" i="38" s="1"/>
  <c r="AD73" i="38" s="1"/>
  <c r="AB69" i="38"/>
  <c r="AC69" i="38" s="1"/>
  <c r="AD69" i="38" s="1"/>
  <c r="AB67" i="38"/>
  <c r="AC67" i="38" s="1"/>
  <c r="AD67" i="38" s="1"/>
  <c r="AB48" i="38"/>
  <c r="AC48" i="38" s="1"/>
  <c r="AD48" i="38" s="1"/>
  <c r="AB30" i="38"/>
  <c r="AC30" i="38" s="1"/>
  <c r="AD30" i="38" s="1"/>
  <c r="AB11" i="38"/>
  <c r="AC11" i="38" s="1"/>
  <c r="AD11" i="38" s="1"/>
  <c r="AB68" i="38"/>
  <c r="AC68" i="38" s="1"/>
  <c r="AB62" i="38"/>
  <c r="AC62" i="38" s="1"/>
  <c r="AD62" i="38" s="1"/>
  <c r="AB61" i="38"/>
  <c r="AC61" i="38" s="1"/>
  <c r="AD61" i="38" s="1"/>
  <c r="AB57" i="38"/>
  <c r="AC57" i="38" s="1"/>
  <c r="AB55" i="38"/>
  <c r="AC55" i="38" s="1"/>
  <c r="AD55" i="38" s="1"/>
  <c r="AB36" i="38"/>
  <c r="AC36" i="38" s="1"/>
  <c r="AD36" i="38" s="1"/>
  <c r="AB18" i="38"/>
  <c r="AC18" i="38" s="1"/>
  <c r="AD18" i="38" s="1"/>
  <c r="AB56" i="38"/>
  <c r="AC56" i="38" s="1"/>
  <c r="AB49" i="38"/>
  <c r="AB45" i="38"/>
  <c r="AC45" i="38" s="1"/>
  <c r="AD45" i="38" s="1"/>
  <c r="AB43" i="38"/>
  <c r="AC43" i="38" s="1"/>
  <c r="AD43" i="38" s="1"/>
  <c r="AB24" i="38"/>
  <c r="AC24" i="38" s="1"/>
  <c r="AD24" i="38" s="1"/>
  <c r="W106" i="38"/>
  <c r="AB6" i="38"/>
  <c r="AC6" i="38" s="1"/>
  <c r="AB101" i="38"/>
  <c r="AC101" i="38" s="1"/>
  <c r="AD101" i="38" s="1"/>
  <c r="AB100" i="38"/>
  <c r="AC100" i="38" s="1"/>
  <c r="AB44" i="38"/>
  <c r="AC44" i="38" s="1"/>
  <c r="AD44" i="38" s="1"/>
  <c r="AB38" i="38"/>
  <c r="AC38" i="38" s="1"/>
  <c r="AD38" i="38" s="1"/>
  <c r="AB37" i="38"/>
  <c r="AC37" i="38" s="1"/>
  <c r="AB33" i="38"/>
  <c r="AC33" i="38" s="1"/>
  <c r="AD33" i="38" s="1"/>
  <c r="AB31" i="38"/>
  <c r="AC31" i="38" s="1"/>
  <c r="AD31" i="38" s="1"/>
  <c r="AB12" i="38"/>
  <c r="AC12" i="38" s="1"/>
  <c r="AD12" i="38" s="1"/>
  <c r="V106" i="38"/>
  <c r="AB94" i="38"/>
  <c r="AC94" i="38" s="1"/>
  <c r="AD94" i="38" s="1"/>
  <c r="AB89" i="38"/>
  <c r="AC89" i="38" s="1"/>
  <c r="AD89" i="38" s="1"/>
  <c r="AB88" i="38"/>
  <c r="AC88" i="38" s="1"/>
  <c r="AD88" i="38" s="1"/>
  <c r="AB32" i="38"/>
  <c r="AC32" i="38" s="1"/>
  <c r="AD32" i="38" s="1"/>
  <c r="AB26" i="38"/>
  <c r="AC26" i="38" s="1"/>
  <c r="AD26" i="38" s="1"/>
  <c r="AB25" i="38"/>
  <c r="AC25" i="38" s="1"/>
  <c r="AD25" i="38" s="1"/>
  <c r="AB21" i="38"/>
  <c r="AC21" i="38" s="1"/>
  <c r="AD21" i="38" s="1"/>
  <c r="AB19" i="38"/>
  <c r="AC19" i="38" s="1"/>
  <c r="AD19" i="38" s="1"/>
  <c r="Z106" i="38"/>
  <c r="AB95" i="38"/>
  <c r="AC95" i="38" s="1"/>
  <c r="AD95" i="38" s="1"/>
  <c r="AB82" i="38"/>
  <c r="AC82" i="38" s="1"/>
  <c r="AD82" i="38" s="1"/>
  <c r="AB77" i="38"/>
  <c r="AC77" i="38" s="1"/>
  <c r="AD77" i="38" s="1"/>
  <c r="AB76" i="38"/>
  <c r="AC76" i="38" s="1"/>
  <c r="AD76" i="38" s="1"/>
  <c r="AB20" i="38"/>
  <c r="AC20" i="38" s="1"/>
  <c r="AD20" i="38" s="1"/>
  <c r="AB14" i="38"/>
  <c r="AC14" i="38" s="1"/>
  <c r="AD14" i="38" s="1"/>
  <c r="AB13" i="38"/>
  <c r="AC13" i="38" s="1"/>
  <c r="AB9" i="38"/>
  <c r="AC9" i="38" s="1"/>
  <c r="AD9" i="38" s="1"/>
  <c r="AB7" i="38"/>
  <c r="AC7" i="38" s="1"/>
  <c r="AD7" i="38" s="1"/>
  <c r="U106" i="38"/>
  <c r="AA106" i="38"/>
  <c r="AB90" i="38"/>
  <c r="AC90" i="38" s="1"/>
  <c r="AD90" i="38" s="1"/>
  <c r="AB71" i="38"/>
  <c r="AC71" i="38" s="1"/>
  <c r="AD71" i="38" s="1"/>
  <c r="AB58" i="38"/>
  <c r="AC58" i="38" s="1"/>
  <c r="AD58" i="38" s="1"/>
  <c r="AB53" i="38"/>
  <c r="AC53" i="38" s="1"/>
  <c r="AD53" i="38" s="1"/>
  <c r="AB52" i="38"/>
  <c r="AC52" i="38" s="1"/>
  <c r="AD52" i="38" s="1"/>
  <c r="AB78" i="37"/>
  <c r="AC78" i="37" s="1"/>
  <c r="AD78" i="37" s="1"/>
  <c r="AB72" i="37"/>
  <c r="AC72" i="37" s="1"/>
  <c r="AD72" i="37" s="1"/>
  <c r="AB71" i="37"/>
  <c r="AC71" i="37" s="1"/>
  <c r="AD71" i="37" s="1"/>
  <c r="AB67" i="37"/>
  <c r="AC67" i="37" s="1"/>
  <c r="AD67" i="37" s="1"/>
  <c r="AB65" i="37"/>
  <c r="AC65" i="37" s="1"/>
  <c r="AD65" i="37" s="1"/>
  <c r="AB34" i="37"/>
  <c r="AC34" i="37" s="1"/>
  <c r="AD34" i="37" s="1"/>
  <c r="AB28" i="37"/>
  <c r="AC28" i="37" s="1"/>
  <c r="AD28" i="37" s="1"/>
  <c r="AB15" i="37"/>
  <c r="AC15" i="37" s="1"/>
  <c r="AD15" i="37" s="1"/>
  <c r="AB9" i="37"/>
  <c r="AC9" i="37" s="1"/>
  <c r="AD9" i="37" s="1"/>
  <c r="AB54" i="37"/>
  <c r="AC54" i="37" s="1"/>
  <c r="AD54" i="37" s="1"/>
  <c r="AB48" i="37"/>
  <c r="AC48" i="37" s="1"/>
  <c r="AD48" i="37" s="1"/>
  <c r="AB47" i="37"/>
  <c r="AC47" i="37" s="1"/>
  <c r="AD47" i="37" s="1"/>
  <c r="AB43" i="37"/>
  <c r="AC43" i="37" s="1"/>
  <c r="AD43" i="37" s="1"/>
  <c r="AB41" i="37"/>
  <c r="AC41" i="37" s="1"/>
  <c r="AD41" i="37" s="1"/>
  <c r="AB10" i="37"/>
  <c r="AC10" i="37" s="1"/>
  <c r="AD10" i="37" s="1"/>
  <c r="AA106" i="37"/>
  <c r="Y106" i="37"/>
  <c r="W106" i="37"/>
  <c r="AB104" i="37"/>
  <c r="AC104" i="37" s="1"/>
  <c r="AB98" i="37"/>
  <c r="AC98" i="37" s="1"/>
  <c r="AD98" i="37" s="1"/>
  <c r="AB42" i="37"/>
  <c r="AC42" i="37" s="1"/>
  <c r="AD42" i="37" s="1"/>
  <c r="AB36" i="37"/>
  <c r="AC36" i="37" s="1"/>
  <c r="AD36" i="37" s="1"/>
  <c r="AB35" i="37"/>
  <c r="AC35" i="37" s="1"/>
  <c r="AD35" i="37" s="1"/>
  <c r="AB31" i="37"/>
  <c r="AC31" i="37" s="1"/>
  <c r="AD31" i="37" s="1"/>
  <c r="AB29" i="37"/>
  <c r="AC29" i="37" s="1"/>
  <c r="AD29" i="37" s="1"/>
  <c r="AB105" i="37"/>
  <c r="AC105" i="37" s="1"/>
  <c r="AD105" i="37" s="1"/>
  <c r="AB92" i="37"/>
  <c r="AC92" i="37" s="1"/>
  <c r="AD92" i="37" s="1"/>
  <c r="AB86" i="37"/>
  <c r="AC86" i="37" s="1"/>
  <c r="AD86" i="37" s="1"/>
  <c r="AB30" i="37"/>
  <c r="AC30" i="37" s="1"/>
  <c r="AD30" i="37" s="1"/>
  <c r="AB24" i="37"/>
  <c r="AC24" i="37" s="1"/>
  <c r="AD24" i="37" s="1"/>
  <c r="AB23" i="37"/>
  <c r="AC23" i="37" s="1"/>
  <c r="AB19" i="37"/>
  <c r="AC19" i="37" s="1"/>
  <c r="AD19" i="37" s="1"/>
  <c r="AB17" i="37"/>
  <c r="AC17" i="37" s="1"/>
  <c r="AD17" i="37" s="1"/>
  <c r="M106" i="37"/>
  <c r="AB99" i="37"/>
  <c r="AC99" i="37" s="1"/>
  <c r="AD99" i="37" s="1"/>
  <c r="AB93" i="37"/>
  <c r="AC93" i="37" s="1"/>
  <c r="AD93" i="37" s="1"/>
  <c r="AB80" i="37"/>
  <c r="AC80" i="37" s="1"/>
  <c r="AD80" i="37" s="1"/>
  <c r="AB74" i="37"/>
  <c r="AC74" i="37" s="1"/>
  <c r="AD74" i="37" s="1"/>
  <c r="AB18" i="37"/>
  <c r="AC18" i="37" s="1"/>
  <c r="AD18" i="37" s="1"/>
  <c r="AB12" i="37"/>
  <c r="AC12" i="37" s="1"/>
  <c r="AD12" i="37" s="1"/>
  <c r="AB11" i="37"/>
  <c r="AC11" i="37" s="1"/>
  <c r="AD11" i="37" s="1"/>
  <c r="V106" i="37"/>
  <c r="T106" i="37"/>
  <c r="AB100" i="37"/>
  <c r="AC100" i="37" s="1"/>
  <c r="AD100" i="37" s="1"/>
  <c r="AB87" i="37"/>
  <c r="AC87" i="37" s="1"/>
  <c r="AD87" i="37" s="1"/>
  <c r="AB81" i="37"/>
  <c r="AC81" i="37" s="1"/>
  <c r="AD81" i="37" s="1"/>
  <c r="AB68" i="37"/>
  <c r="AC68" i="37" s="1"/>
  <c r="AD68" i="37" s="1"/>
  <c r="AB62" i="37"/>
  <c r="AC62" i="37" s="1"/>
  <c r="AD62" i="37" s="1"/>
  <c r="AB6" i="37"/>
  <c r="AC6" i="37" s="1"/>
  <c r="AD6" i="37" s="1"/>
  <c r="AB94" i="37"/>
  <c r="AC94" i="37" s="1"/>
  <c r="AD94" i="37" s="1"/>
  <c r="AB88" i="37"/>
  <c r="AC88" i="37" s="1"/>
  <c r="AD88" i="37" s="1"/>
  <c r="AB75" i="37"/>
  <c r="AC75" i="37" s="1"/>
  <c r="AD75" i="37" s="1"/>
  <c r="AB69" i="37"/>
  <c r="AC69" i="37" s="1"/>
  <c r="AD69" i="37" s="1"/>
  <c r="AB56" i="37"/>
  <c r="AC56" i="37" s="1"/>
  <c r="AD56" i="37" s="1"/>
  <c r="AB50" i="37"/>
  <c r="AC50" i="37" s="1"/>
  <c r="AD50" i="37" s="1"/>
  <c r="AB82" i="37"/>
  <c r="AC82" i="37" s="1"/>
  <c r="AD82" i="37" s="1"/>
  <c r="AB76" i="37"/>
  <c r="AC76" i="37" s="1"/>
  <c r="AD76" i="37" s="1"/>
  <c r="AB63" i="37"/>
  <c r="AC63" i="37" s="1"/>
  <c r="AD63" i="37" s="1"/>
  <c r="AB57" i="37"/>
  <c r="AC57" i="37" s="1"/>
  <c r="AD57" i="37" s="1"/>
  <c r="AB44" i="37"/>
  <c r="AC44" i="37" s="1"/>
  <c r="AD44" i="37" s="1"/>
  <c r="AB38" i="37"/>
  <c r="AC38" i="37" s="1"/>
  <c r="AD38" i="37" s="1"/>
  <c r="U106" i="37"/>
  <c r="S106" i="37"/>
  <c r="S87" i="45"/>
  <c r="AB103" i="37"/>
  <c r="AC103" i="37" s="1"/>
  <c r="AD103" i="37" s="1"/>
  <c r="AB101" i="37"/>
  <c r="AC101" i="37" s="1"/>
  <c r="AD101" i="37" s="1"/>
  <c r="AB70" i="37"/>
  <c r="AC70" i="37" s="1"/>
  <c r="AD70" i="37" s="1"/>
  <c r="AB64" i="37"/>
  <c r="AC64" i="37" s="1"/>
  <c r="AD64" i="37" s="1"/>
  <c r="AB51" i="37"/>
  <c r="AC51" i="37" s="1"/>
  <c r="AD51" i="37" s="1"/>
  <c r="AB45" i="37"/>
  <c r="AC45" i="37" s="1"/>
  <c r="AD45" i="37" s="1"/>
  <c r="AB32" i="37"/>
  <c r="AC32" i="37" s="1"/>
  <c r="AD32" i="37" s="1"/>
  <c r="AB26" i="37"/>
  <c r="AC26" i="37" s="1"/>
  <c r="AD26" i="37" s="1"/>
  <c r="AB102" i="37"/>
  <c r="AC102" i="37" s="1"/>
  <c r="AD102" i="37" s="1"/>
  <c r="AB95" i="37"/>
  <c r="AC95" i="37" s="1"/>
  <c r="AD95" i="37" s="1"/>
  <c r="AB91" i="37"/>
  <c r="AC91" i="37" s="1"/>
  <c r="AD91" i="37" s="1"/>
  <c r="AB89" i="37"/>
  <c r="AC89" i="37" s="1"/>
  <c r="AD89" i="37" s="1"/>
  <c r="AB58" i="37"/>
  <c r="AC58" i="37" s="1"/>
  <c r="AD58" i="37" s="1"/>
  <c r="AB52" i="37"/>
  <c r="AC52" i="37" s="1"/>
  <c r="AD52" i="37" s="1"/>
  <c r="AB39" i="37"/>
  <c r="AC39" i="37" s="1"/>
  <c r="AD39" i="37" s="1"/>
  <c r="AB33" i="37"/>
  <c r="AC33" i="37" s="1"/>
  <c r="AD33" i="37" s="1"/>
  <c r="AB20" i="37"/>
  <c r="AC20" i="37" s="1"/>
  <c r="AD20" i="37" s="1"/>
  <c r="X106" i="37"/>
  <c r="AB14" i="37"/>
  <c r="AC14" i="37" s="1"/>
  <c r="AD14" i="37" s="1"/>
  <c r="AB84" i="37"/>
  <c r="AC84" i="37" s="1"/>
  <c r="AD84" i="37" s="1"/>
  <c r="AB83" i="37"/>
  <c r="AC83" i="37" s="1"/>
  <c r="AD83" i="37" s="1"/>
  <c r="AB79" i="37"/>
  <c r="AC79" i="37" s="1"/>
  <c r="AD79" i="37" s="1"/>
  <c r="AB77" i="37"/>
  <c r="AC77" i="37" s="1"/>
  <c r="AD77" i="37" s="1"/>
  <c r="AB40" i="37"/>
  <c r="AC40" i="37" s="1"/>
  <c r="AD40" i="37" s="1"/>
  <c r="AB27" i="37"/>
  <c r="AC27" i="37" s="1"/>
  <c r="AD27" i="37" s="1"/>
  <c r="AB21" i="37"/>
  <c r="AC21" i="37" s="1"/>
  <c r="AD21" i="37" s="1"/>
  <c r="AB8" i="37"/>
  <c r="AC8" i="37" s="1"/>
  <c r="AD8" i="37" s="1"/>
  <c r="Z106" i="37"/>
  <c r="AB93" i="36"/>
  <c r="AC93" i="36" s="1"/>
  <c r="AD93" i="36" s="1"/>
  <c r="AB89" i="36"/>
  <c r="AC89" i="36" s="1"/>
  <c r="AD89" i="36" s="1"/>
  <c r="AB87" i="36"/>
  <c r="AC87" i="36" s="1"/>
  <c r="AD87" i="36" s="1"/>
  <c r="AB62" i="36"/>
  <c r="AC62" i="36" s="1"/>
  <c r="AD62" i="36" s="1"/>
  <c r="AB58" i="36"/>
  <c r="AC58" i="36" s="1"/>
  <c r="AD58" i="36" s="1"/>
  <c r="AB56" i="36"/>
  <c r="AC56" i="36" s="1"/>
  <c r="AD56" i="36" s="1"/>
  <c r="AB43" i="36"/>
  <c r="AC43" i="36" s="1"/>
  <c r="AD43" i="36" s="1"/>
  <c r="AB25" i="36"/>
  <c r="AC25" i="36" s="1"/>
  <c r="AD25" i="36" s="1"/>
  <c r="AB24" i="36"/>
  <c r="AC24" i="36" s="1"/>
  <c r="AD24" i="36" s="1"/>
  <c r="AB21" i="36"/>
  <c r="AC21" i="36" s="1"/>
  <c r="AD21" i="36" s="1"/>
  <c r="AB13" i="36"/>
  <c r="AC13" i="36" s="1"/>
  <c r="AD13" i="36" s="1"/>
  <c r="AB9" i="36"/>
  <c r="AC9" i="36" s="1"/>
  <c r="AD9" i="36" s="1"/>
  <c r="R106" i="36"/>
  <c r="AB81" i="36"/>
  <c r="AC81" i="36" s="1"/>
  <c r="AD81" i="36" s="1"/>
  <c r="AB77" i="36"/>
  <c r="AC77" i="36" s="1"/>
  <c r="AD77" i="36" s="1"/>
  <c r="AB75" i="36"/>
  <c r="AC75" i="36" s="1"/>
  <c r="AD75" i="36" s="1"/>
  <c r="AB50" i="36"/>
  <c r="AC50" i="36" s="1"/>
  <c r="AD50" i="36" s="1"/>
  <c r="AB46" i="36"/>
  <c r="AC46" i="36" s="1"/>
  <c r="AD46" i="36" s="1"/>
  <c r="AB42" i="36"/>
  <c r="AC42" i="36" s="1"/>
  <c r="AD42" i="36" s="1"/>
  <c r="AB31" i="36"/>
  <c r="AC31" i="36" s="1"/>
  <c r="AD31" i="36" s="1"/>
  <c r="AB102" i="36"/>
  <c r="AC102" i="36" s="1"/>
  <c r="AD102" i="36" s="1"/>
  <c r="AB88" i="36"/>
  <c r="AC88" i="36" s="1"/>
  <c r="AD88" i="36" s="1"/>
  <c r="AB69" i="36"/>
  <c r="AC69" i="36" s="1"/>
  <c r="AD69" i="36" s="1"/>
  <c r="AB38" i="36"/>
  <c r="AC38" i="36" s="1"/>
  <c r="AD38" i="36" s="1"/>
  <c r="AB30" i="36"/>
  <c r="AC30" i="36" s="1"/>
  <c r="AD30" i="36" s="1"/>
  <c r="AB19" i="36"/>
  <c r="AC19" i="36" s="1"/>
  <c r="AD19" i="36" s="1"/>
  <c r="O105" i="36"/>
  <c r="AB90" i="36"/>
  <c r="AC90" i="36" s="1"/>
  <c r="AD90" i="36" s="1"/>
  <c r="AB76" i="36"/>
  <c r="AC76" i="36" s="1"/>
  <c r="AD76" i="36" s="1"/>
  <c r="AB63" i="36"/>
  <c r="AC63" i="36" s="1"/>
  <c r="AD63" i="36" s="1"/>
  <c r="AB59" i="36"/>
  <c r="AC59" i="36" s="1"/>
  <c r="AD59" i="36" s="1"/>
  <c r="AB57" i="36"/>
  <c r="AC57" i="36" s="1"/>
  <c r="AD57" i="36" s="1"/>
  <c r="AB26" i="36"/>
  <c r="AC26" i="36" s="1"/>
  <c r="AD26" i="36" s="1"/>
  <c r="AB22" i="36"/>
  <c r="AC22" i="36" s="1"/>
  <c r="AD22" i="36" s="1"/>
  <c r="AB18" i="36"/>
  <c r="AC18" i="36" s="1"/>
  <c r="AD18" i="36" s="1"/>
  <c r="AB14" i="36"/>
  <c r="AC14" i="36" s="1"/>
  <c r="AD14" i="36" s="1"/>
  <c r="AB10" i="36"/>
  <c r="AC10" i="36" s="1"/>
  <c r="AD10" i="36" s="1"/>
  <c r="U106" i="36"/>
  <c r="AB51" i="36"/>
  <c r="AC51" i="36" s="1"/>
  <c r="AD51" i="36" s="1"/>
  <c r="AB47" i="36"/>
  <c r="AC47" i="36" s="1"/>
  <c r="AD47" i="36" s="1"/>
  <c r="X106" i="36"/>
  <c r="AB97" i="36"/>
  <c r="AC97" i="36" s="1"/>
  <c r="AB96" i="36"/>
  <c r="AC96" i="36" s="1"/>
  <c r="AD96" i="36" s="1"/>
  <c r="AB64" i="36"/>
  <c r="AC64" i="36" s="1"/>
  <c r="AD64" i="36" s="1"/>
  <c r="AB39" i="36"/>
  <c r="AC39" i="36" s="1"/>
  <c r="AD39" i="36" s="1"/>
  <c r="AB34" i="36"/>
  <c r="AC34" i="36" s="1"/>
  <c r="AD34" i="36" s="1"/>
  <c r="AB85" i="36"/>
  <c r="AC85" i="36" s="1"/>
  <c r="AD85" i="36" s="1"/>
  <c r="AB84" i="36"/>
  <c r="AC84" i="36" s="1"/>
  <c r="AD84" i="36" s="1"/>
  <c r="AB52" i="36"/>
  <c r="AC52" i="36" s="1"/>
  <c r="AD52" i="36" s="1"/>
  <c r="AB27" i="36"/>
  <c r="AC27" i="36" s="1"/>
  <c r="AD27" i="36" s="1"/>
  <c r="AB15" i="36"/>
  <c r="AC15" i="36" s="1"/>
  <c r="AD15" i="36" s="1"/>
  <c r="AB11" i="36"/>
  <c r="AC11" i="36" s="1"/>
  <c r="AD11" i="36" s="1"/>
  <c r="AB7" i="36"/>
  <c r="AC7" i="36" s="1"/>
  <c r="AD7" i="36" s="1"/>
  <c r="AB103" i="36"/>
  <c r="T106" i="36"/>
  <c r="AB73" i="36"/>
  <c r="AC73" i="36" s="1"/>
  <c r="AD73" i="36" s="1"/>
  <c r="AB72" i="36"/>
  <c r="AC72" i="36" s="1"/>
  <c r="AD72" i="36" s="1"/>
  <c r="AB44" i="36"/>
  <c r="AC44" i="36" s="1"/>
  <c r="AD44" i="36" s="1"/>
  <c r="AB40" i="36"/>
  <c r="AC40" i="36" s="1"/>
  <c r="AD40" i="36" s="1"/>
  <c r="S106" i="36"/>
  <c r="AB98" i="36"/>
  <c r="AC98" i="36" s="1"/>
  <c r="AD98" i="36" s="1"/>
  <c r="AB91" i="36"/>
  <c r="AC91" i="36" s="1"/>
  <c r="AD91" i="36" s="1"/>
  <c r="AB35" i="36"/>
  <c r="AC35" i="36" s="1"/>
  <c r="AD35" i="36" s="1"/>
  <c r="AB32" i="36"/>
  <c r="AC32" i="36" s="1"/>
  <c r="AD32" i="36" s="1"/>
  <c r="AB28" i="36"/>
  <c r="AC28" i="36" s="1"/>
  <c r="AD28" i="36" s="1"/>
  <c r="AB104" i="36"/>
  <c r="AC104" i="36" s="1"/>
  <c r="AD104" i="36" s="1"/>
  <c r="AB94" i="36"/>
  <c r="AC94" i="36" s="1"/>
  <c r="AD94" i="36" s="1"/>
  <c r="AB86" i="36"/>
  <c r="AC86" i="36" s="1"/>
  <c r="AD86" i="36" s="1"/>
  <c r="AB79" i="36"/>
  <c r="AC79" i="36" s="1"/>
  <c r="AD79" i="36" s="1"/>
  <c r="AB61" i="36"/>
  <c r="AC61" i="36" s="1"/>
  <c r="AD61" i="36" s="1"/>
  <c r="AB60" i="36"/>
  <c r="AC60" i="36" s="1"/>
  <c r="AD60" i="36" s="1"/>
  <c r="AB23" i="36"/>
  <c r="AC23" i="36" s="1"/>
  <c r="AD23" i="36" s="1"/>
  <c r="AB20" i="36"/>
  <c r="AC20" i="36" s="1"/>
  <c r="AD20" i="36" s="1"/>
  <c r="AB16" i="36"/>
  <c r="AC16" i="36" s="1"/>
  <c r="AD16" i="36" s="1"/>
  <c r="AB12" i="36"/>
  <c r="AC12" i="36" s="1"/>
  <c r="AD12" i="36" s="1"/>
  <c r="AB8" i="36"/>
  <c r="AC8" i="36" s="1"/>
  <c r="AD8" i="36" s="1"/>
  <c r="AB92" i="36"/>
  <c r="AC92" i="36" s="1"/>
  <c r="AD92" i="36" s="1"/>
  <c r="AB82" i="36"/>
  <c r="AC82" i="36" s="1"/>
  <c r="AD82" i="36" s="1"/>
  <c r="AB80" i="36"/>
  <c r="AC80" i="36" s="1"/>
  <c r="AD80" i="36" s="1"/>
  <c r="AB74" i="36"/>
  <c r="AC74" i="36" s="1"/>
  <c r="AD74" i="36" s="1"/>
  <c r="AB67" i="36"/>
  <c r="AC67" i="36" s="1"/>
  <c r="AD67" i="36" s="1"/>
  <c r="AB49" i="36"/>
  <c r="AC49" i="36" s="1"/>
  <c r="AD49" i="36" s="1"/>
  <c r="AB48" i="36"/>
  <c r="AC48" i="36" s="1"/>
  <c r="AD48" i="36" s="1"/>
  <c r="AB45" i="36"/>
  <c r="AC45" i="36" s="1"/>
  <c r="AD45" i="36" s="1"/>
  <c r="AB105" i="35"/>
  <c r="AC105" i="35" s="1"/>
  <c r="AB93" i="35"/>
  <c r="AC93" i="35" s="1"/>
  <c r="AB57" i="35"/>
  <c r="AC57" i="35" s="1"/>
  <c r="AB9" i="35"/>
  <c r="AC9" i="35" s="1"/>
  <c r="S42" i="43"/>
  <c r="AB53" i="35"/>
  <c r="AC53" i="35" s="1"/>
  <c r="AD53" i="35" s="1"/>
  <c r="AB47" i="35"/>
  <c r="AC47" i="35" s="1"/>
  <c r="AD47" i="35" s="1"/>
  <c r="AB66" i="35"/>
  <c r="AC66" i="35" s="1"/>
  <c r="AD66" i="35" s="1"/>
  <c r="AB60" i="35"/>
  <c r="AC60" i="35" s="1"/>
  <c r="AD60" i="35" s="1"/>
  <c r="AB58" i="35"/>
  <c r="AC58" i="35" s="1"/>
  <c r="AD58" i="35" s="1"/>
  <c r="AB21" i="35"/>
  <c r="AC21" i="35" s="1"/>
  <c r="AB85" i="35"/>
  <c r="AC85" i="35" s="1"/>
  <c r="AD85" i="35" s="1"/>
  <c r="AB103" i="35"/>
  <c r="AC103" i="35" s="1"/>
  <c r="AD103" i="35" s="1"/>
  <c r="AB99" i="35"/>
  <c r="AC99" i="35" s="1"/>
  <c r="AD99" i="35" s="1"/>
  <c r="P48" i="61"/>
  <c r="V48" i="61" s="1"/>
  <c r="Y48" i="61" s="1"/>
  <c r="P49" i="61"/>
  <c r="V49" i="61" s="1"/>
  <c r="P41" i="61"/>
  <c r="V41" i="61" s="1"/>
  <c r="Q35" i="61"/>
  <c r="W35" i="61" s="1"/>
  <c r="P18" i="61"/>
  <c r="V18" i="61" s="1"/>
  <c r="P16" i="61"/>
  <c r="V16" i="61" s="1"/>
  <c r="P52" i="61"/>
  <c r="V52" i="61" s="1"/>
  <c r="Q24" i="61"/>
  <c r="W24" i="61" s="1"/>
  <c r="P19" i="61"/>
  <c r="V19" i="61" s="1"/>
  <c r="Q13" i="61"/>
  <c r="W13" i="61" s="1"/>
  <c r="P11" i="61"/>
  <c r="V11" i="61" s="1"/>
  <c r="P47" i="61"/>
  <c r="V47" i="61" s="1"/>
  <c r="Q41" i="61"/>
  <c r="W41" i="61" s="1"/>
  <c r="P24" i="61"/>
  <c r="V24" i="61" s="1"/>
  <c r="Q49" i="61"/>
  <c r="W49" i="61" s="1"/>
  <c r="P22" i="61"/>
  <c r="V22" i="61" s="1"/>
  <c r="Q16" i="61"/>
  <c r="W16" i="61" s="1"/>
  <c r="P14" i="61"/>
  <c r="V14" i="61" s="1"/>
  <c r="P50" i="61"/>
  <c r="V50" i="61" s="1"/>
  <c r="Q44" i="61"/>
  <c r="W44" i="61" s="1"/>
  <c r="P27" i="61"/>
  <c r="V27" i="61" s="1"/>
  <c r="P25" i="61"/>
  <c r="V25" i="61" s="1"/>
  <c r="Q19" i="61"/>
  <c r="W19" i="61" s="1"/>
  <c r="P17" i="61"/>
  <c r="V17" i="61" s="1"/>
  <c r="Q11" i="61"/>
  <c r="W11" i="61" s="1"/>
  <c r="Q47" i="61"/>
  <c r="W47" i="61" s="1"/>
  <c r="P30" i="61"/>
  <c r="V30" i="61" s="1"/>
  <c r="P28" i="61"/>
  <c r="V28" i="61" s="1"/>
  <c r="Q22" i="61"/>
  <c r="W22" i="61" s="1"/>
  <c r="P20" i="61"/>
  <c r="V20" i="61" s="1"/>
  <c r="Q14" i="61"/>
  <c r="W14" i="61" s="1"/>
  <c r="Q50" i="61"/>
  <c r="W50" i="61" s="1"/>
  <c r="P33" i="61"/>
  <c r="V33" i="61" s="1"/>
  <c r="P31" i="61"/>
  <c r="V31" i="61" s="1"/>
  <c r="Q25" i="61"/>
  <c r="W25" i="61" s="1"/>
  <c r="P23" i="61"/>
  <c r="V23" i="61" s="1"/>
  <c r="Q17" i="61"/>
  <c r="W17" i="61" s="1"/>
  <c r="P36" i="61"/>
  <c r="V36" i="61" s="1"/>
  <c r="Q52" i="61"/>
  <c r="W52" i="61" s="1"/>
  <c r="Q42" i="61"/>
  <c r="W42" i="61" s="1"/>
  <c r="P34" i="61"/>
  <c r="V34" i="61" s="1"/>
  <c r="Q28" i="61"/>
  <c r="W28" i="61" s="1"/>
  <c r="P26" i="61"/>
  <c r="V26" i="61" s="1"/>
  <c r="Q20" i="61"/>
  <c r="W20" i="61" s="1"/>
  <c r="P39" i="61"/>
  <c r="V39" i="61" s="1"/>
  <c r="Q30" i="61"/>
  <c r="W30" i="61" s="1"/>
  <c r="P37" i="61"/>
  <c r="V37" i="61" s="1"/>
  <c r="P29" i="61"/>
  <c r="V29" i="61" s="1"/>
  <c r="Q23" i="61"/>
  <c r="W23" i="61" s="1"/>
  <c r="S48" i="61"/>
  <c r="P42" i="61"/>
  <c r="V42" i="61" s="1"/>
  <c r="Q27" i="61"/>
  <c r="W27" i="61" s="1"/>
  <c r="Q43" i="61"/>
  <c r="W43" i="61" s="1"/>
  <c r="S46" i="61"/>
  <c r="P40" i="61"/>
  <c r="V40" i="61" s="1"/>
  <c r="Q34" i="61"/>
  <c r="W34" i="61" s="1"/>
  <c r="P32" i="61"/>
  <c r="V32" i="61" s="1"/>
  <c r="Q26" i="61"/>
  <c r="W26" i="61" s="1"/>
  <c r="P45" i="61"/>
  <c r="V45" i="61" s="1"/>
  <c r="Q18" i="61"/>
  <c r="W18" i="61" s="1"/>
  <c r="Q45" i="61"/>
  <c r="W45" i="61" s="1"/>
  <c r="P37" i="60"/>
  <c r="V37" i="60" s="1"/>
  <c r="Y37" i="60" s="1"/>
  <c r="P23" i="60"/>
  <c r="V23" i="60" s="1"/>
  <c r="Q17" i="60"/>
  <c r="W17" i="60" s="1"/>
  <c r="Q45" i="60"/>
  <c r="W45" i="60" s="1"/>
  <c r="Y45" i="60" s="1"/>
  <c r="S51" i="60"/>
  <c r="P43" i="60"/>
  <c r="V43" i="60" s="1"/>
  <c r="P29" i="60"/>
  <c r="V29" i="60" s="1"/>
  <c r="Q23" i="60"/>
  <c r="W23" i="60" s="1"/>
  <c r="Q15" i="60"/>
  <c r="W15" i="60" s="1"/>
  <c r="P15" i="60"/>
  <c r="V15" i="60" s="1"/>
  <c r="P46" i="60"/>
  <c r="V46" i="60" s="1"/>
  <c r="P32" i="60"/>
  <c r="V32" i="60" s="1"/>
  <c r="Q26" i="60"/>
  <c r="W26" i="60" s="1"/>
  <c r="Q18" i="60"/>
  <c r="W18" i="60" s="1"/>
  <c r="P49" i="60"/>
  <c r="V49" i="60" s="1"/>
  <c r="Y49" i="60" s="1"/>
  <c r="P35" i="60"/>
  <c r="V35" i="60" s="1"/>
  <c r="Q29" i="60"/>
  <c r="W29" i="60" s="1"/>
  <c r="Q21" i="60"/>
  <c r="W21" i="60" s="1"/>
  <c r="P27" i="60"/>
  <c r="V27" i="60" s="1"/>
  <c r="P51" i="60"/>
  <c r="V51" i="60" s="1"/>
  <c r="Y51" i="60" s="1"/>
  <c r="P16" i="60"/>
  <c r="V16" i="60" s="1"/>
  <c r="P52" i="60"/>
  <c r="V52" i="60" s="1"/>
  <c r="Y52" i="60" s="1"/>
  <c r="P38" i="60"/>
  <c r="V38" i="60" s="1"/>
  <c r="Q32" i="60"/>
  <c r="W32" i="60" s="1"/>
  <c r="Q24" i="60"/>
  <c r="W24" i="60" s="1"/>
  <c r="S52" i="60"/>
  <c r="P26" i="60"/>
  <c r="V26" i="60" s="1"/>
  <c r="P19" i="60"/>
  <c r="V19" i="60" s="1"/>
  <c r="Q13" i="60"/>
  <c r="W13" i="60" s="1"/>
  <c r="P41" i="60"/>
  <c r="V41" i="60" s="1"/>
  <c r="Q35" i="60"/>
  <c r="W35" i="60" s="1"/>
  <c r="Q27" i="60"/>
  <c r="W27" i="60" s="1"/>
  <c r="P22" i="60"/>
  <c r="V22" i="60" s="1"/>
  <c r="Q16" i="60"/>
  <c r="W16" i="60" s="1"/>
  <c r="P44" i="60"/>
  <c r="V44" i="60" s="1"/>
  <c r="Q38" i="60"/>
  <c r="W38" i="60" s="1"/>
  <c r="R36" i="60"/>
  <c r="Q30" i="60"/>
  <c r="W30" i="60" s="1"/>
  <c r="P24" i="60"/>
  <c r="V24" i="60" s="1"/>
  <c r="S37" i="60"/>
  <c r="P25" i="60"/>
  <c r="V25" i="60" s="1"/>
  <c r="Y25" i="60" s="1"/>
  <c r="Q19" i="60"/>
  <c r="W19" i="60" s="1"/>
  <c r="P47" i="60"/>
  <c r="V47" i="60" s="1"/>
  <c r="Y47" i="60" s="1"/>
  <c r="Q41" i="60"/>
  <c r="W41" i="60" s="1"/>
  <c r="Q33" i="60"/>
  <c r="W33" i="60" s="1"/>
  <c r="S25" i="60"/>
  <c r="P33" i="60"/>
  <c r="V33" i="60" s="1"/>
  <c r="P50" i="60"/>
  <c r="V50" i="60" s="1"/>
  <c r="Y50" i="60" s="1"/>
  <c r="Q44" i="60"/>
  <c r="W44" i="60" s="1"/>
  <c r="Q36" i="60"/>
  <c r="W36" i="60" s="1"/>
  <c r="Y36" i="60" s="1"/>
  <c r="S34" i="60"/>
  <c r="P17" i="60"/>
  <c r="V17" i="60" s="1"/>
  <c r="Q11" i="60"/>
  <c r="W11" i="60" s="1"/>
  <c r="R45" i="60"/>
  <c r="Q39" i="60"/>
  <c r="W39" i="60" s="1"/>
  <c r="P21" i="60"/>
  <c r="V21" i="60" s="1"/>
  <c r="S49" i="60"/>
  <c r="P30" i="60"/>
  <c r="V30" i="60" s="1"/>
  <c r="P34" i="60"/>
  <c r="V34" i="60" s="1"/>
  <c r="Y34" i="60" s="1"/>
  <c r="P20" i="60"/>
  <c r="V20" i="60" s="1"/>
  <c r="Y20" i="60" s="1"/>
  <c r="Q14" i="60"/>
  <c r="W14" i="60" s="1"/>
  <c r="Q42" i="60"/>
  <c r="W42" i="60" s="1"/>
  <c r="S50" i="60"/>
  <c r="Q47" i="59"/>
  <c r="W47" i="59" s="1"/>
  <c r="Q30" i="59"/>
  <c r="W30" i="59" s="1"/>
  <c r="P43" i="59"/>
  <c r="V43" i="59" s="1"/>
  <c r="Q37" i="59"/>
  <c r="W37" i="59" s="1"/>
  <c r="P20" i="59"/>
  <c r="V20" i="59" s="1"/>
  <c r="Q14" i="59"/>
  <c r="W14" i="59" s="1"/>
  <c r="Q50" i="59"/>
  <c r="W50" i="59" s="1"/>
  <c r="Q33" i="59"/>
  <c r="W33" i="59" s="1"/>
  <c r="P46" i="59"/>
  <c r="V46" i="59" s="1"/>
  <c r="Q40" i="59"/>
  <c r="W40" i="59" s="1"/>
  <c r="P23" i="59"/>
  <c r="V23" i="59" s="1"/>
  <c r="Q17" i="59"/>
  <c r="W17" i="59" s="1"/>
  <c r="Q36" i="59"/>
  <c r="W36" i="59" s="1"/>
  <c r="P49" i="59"/>
  <c r="V49" i="59" s="1"/>
  <c r="Q43" i="59"/>
  <c r="W43" i="59" s="1"/>
  <c r="P26" i="59"/>
  <c r="V26" i="59" s="1"/>
  <c r="Q20" i="59"/>
  <c r="W20" i="59" s="1"/>
  <c r="Q39" i="59"/>
  <c r="W39" i="59" s="1"/>
  <c r="P16" i="59"/>
  <c r="V16" i="59" s="1"/>
  <c r="P52" i="59"/>
  <c r="V52" i="59" s="1"/>
  <c r="Q46" i="59"/>
  <c r="W46" i="59" s="1"/>
  <c r="P29" i="59"/>
  <c r="V29" i="59" s="1"/>
  <c r="Q23" i="59"/>
  <c r="W23" i="59" s="1"/>
  <c r="Q42" i="59"/>
  <c r="W42" i="59" s="1"/>
  <c r="P15" i="59"/>
  <c r="V15" i="59" s="1"/>
  <c r="P19" i="59"/>
  <c r="V19" i="59" s="1"/>
  <c r="Q13" i="59"/>
  <c r="W13" i="59" s="1"/>
  <c r="Q49" i="59"/>
  <c r="W49" i="59" s="1"/>
  <c r="P32" i="59"/>
  <c r="V32" i="59" s="1"/>
  <c r="Q26" i="59"/>
  <c r="W26" i="59" s="1"/>
  <c r="Q45" i="59"/>
  <c r="W45" i="59" s="1"/>
  <c r="P22" i="59"/>
  <c r="V22" i="59" s="1"/>
  <c r="Q16" i="59"/>
  <c r="W16" i="59" s="1"/>
  <c r="Q52" i="59"/>
  <c r="W52" i="59" s="1"/>
  <c r="P35" i="59"/>
  <c r="V35" i="59" s="1"/>
  <c r="Q29" i="59"/>
  <c r="W29" i="59" s="1"/>
  <c r="Q12" i="59"/>
  <c r="W12" i="59" s="1"/>
  <c r="Q48" i="59"/>
  <c r="W48" i="59" s="1"/>
  <c r="P51" i="59"/>
  <c r="V51" i="59" s="1"/>
  <c r="P25" i="59"/>
  <c r="V25" i="59" s="1"/>
  <c r="Q19" i="59"/>
  <c r="W19" i="59" s="1"/>
  <c r="P38" i="59"/>
  <c r="V38" i="59" s="1"/>
  <c r="Q32" i="59"/>
  <c r="W32" i="59" s="1"/>
  <c r="Q15" i="59"/>
  <c r="W15" i="59" s="1"/>
  <c r="Q51" i="59"/>
  <c r="W51" i="59" s="1"/>
  <c r="P12" i="59"/>
  <c r="V12" i="59" s="1"/>
  <c r="P28" i="59"/>
  <c r="V28" i="59" s="1"/>
  <c r="Q22" i="59"/>
  <c r="W22" i="59" s="1"/>
  <c r="P41" i="59"/>
  <c r="V41" i="59" s="1"/>
  <c r="Q35" i="59"/>
  <c r="W35" i="59" s="1"/>
  <c r="Q18" i="59"/>
  <c r="W18" i="59" s="1"/>
  <c r="P24" i="59"/>
  <c r="V24" i="59" s="1"/>
  <c r="P30" i="59"/>
  <c r="V30" i="59" s="1"/>
  <c r="P31" i="59"/>
  <c r="V31" i="59" s="1"/>
  <c r="Q25" i="59"/>
  <c r="W25" i="59" s="1"/>
  <c r="P44" i="59"/>
  <c r="V44" i="59" s="1"/>
  <c r="Q38" i="59"/>
  <c r="W38" i="59" s="1"/>
  <c r="Q21" i="59"/>
  <c r="W21" i="59" s="1"/>
  <c r="P42" i="59"/>
  <c r="V42" i="59" s="1"/>
  <c r="P48" i="59"/>
  <c r="V48" i="59" s="1"/>
  <c r="P34" i="59"/>
  <c r="V34" i="59" s="1"/>
  <c r="Q28" i="59"/>
  <c r="W28" i="59" s="1"/>
  <c r="P11" i="59"/>
  <c r="V11" i="59" s="1"/>
  <c r="P47" i="59"/>
  <c r="V47" i="59" s="1"/>
  <c r="Q41" i="59"/>
  <c r="W41" i="59" s="1"/>
  <c r="Q24" i="59"/>
  <c r="W24" i="59" s="1"/>
  <c r="P27" i="59"/>
  <c r="V27" i="59" s="1"/>
  <c r="P37" i="59"/>
  <c r="V37" i="59" s="1"/>
  <c r="Q31" i="59"/>
  <c r="W31" i="59" s="1"/>
  <c r="P14" i="59"/>
  <c r="V14" i="59" s="1"/>
  <c r="P50" i="59"/>
  <c r="V50" i="59" s="1"/>
  <c r="Q44" i="59"/>
  <c r="W44" i="59" s="1"/>
  <c r="Q27" i="59"/>
  <c r="W27" i="59" s="1"/>
  <c r="P45" i="59"/>
  <c r="V45" i="59" s="1"/>
  <c r="P20" i="58"/>
  <c r="V20" i="58" s="1"/>
  <c r="Q14" i="58"/>
  <c r="W14" i="58" s="1"/>
  <c r="Q50" i="58"/>
  <c r="W50" i="58" s="1"/>
  <c r="P46" i="58"/>
  <c r="V46" i="58" s="1"/>
  <c r="Q40" i="58"/>
  <c r="W40" i="58" s="1"/>
  <c r="P23" i="58"/>
  <c r="V23" i="58" s="1"/>
  <c r="Q17" i="58"/>
  <c r="W17" i="58" s="1"/>
  <c r="Q36" i="58"/>
  <c r="W36" i="58" s="1"/>
  <c r="R19" i="58"/>
  <c r="P49" i="58"/>
  <c r="V49" i="58" s="1"/>
  <c r="Q43" i="58"/>
  <c r="W43" i="58" s="1"/>
  <c r="P26" i="58"/>
  <c r="V26" i="58" s="1"/>
  <c r="Q20" i="58"/>
  <c r="W20" i="58" s="1"/>
  <c r="Q39" i="58"/>
  <c r="W39" i="58" s="1"/>
  <c r="Y39" i="58" s="1"/>
  <c r="P16" i="58"/>
  <c r="V16" i="58" s="1"/>
  <c r="P52" i="58"/>
  <c r="V52" i="58" s="1"/>
  <c r="Q46" i="58"/>
  <c r="W46" i="58" s="1"/>
  <c r="P29" i="58"/>
  <c r="V29" i="58" s="1"/>
  <c r="Q23" i="58"/>
  <c r="W23" i="58" s="1"/>
  <c r="Q42" i="58"/>
  <c r="W42" i="58" s="1"/>
  <c r="Y42" i="58" s="1"/>
  <c r="P18" i="58"/>
  <c r="V18" i="58" s="1"/>
  <c r="Q13" i="58"/>
  <c r="W13" i="58" s="1"/>
  <c r="Q49" i="58"/>
  <c r="W49" i="58" s="1"/>
  <c r="P32" i="58"/>
  <c r="V32" i="58" s="1"/>
  <c r="Q26" i="58"/>
  <c r="W26" i="58" s="1"/>
  <c r="Q45" i="58"/>
  <c r="W45" i="58" s="1"/>
  <c r="P45" i="58"/>
  <c r="V45" i="58" s="1"/>
  <c r="P25" i="58"/>
  <c r="V25" i="58" s="1"/>
  <c r="Q19" i="58"/>
  <c r="W19" i="58" s="1"/>
  <c r="Y19" i="58" s="1"/>
  <c r="P38" i="58"/>
  <c r="V38" i="58" s="1"/>
  <c r="Q32" i="58"/>
  <c r="W32" i="58" s="1"/>
  <c r="Q15" i="58"/>
  <c r="W15" i="58" s="1"/>
  <c r="Q51" i="58"/>
  <c r="W51" i="58" s="1"/>
  <c r="P15" i="58"/>
  <c r="V15" i="58" s="1"/>
  <c r="Q35" i="58"/>
  <c r="W35" i="58" s="1"/>
  <c r="Q18" i="58"/>
  <c r="W18" i="58" s="1"/>
  <c r="P24" i="58"/>
  <c r="V24" i="58" s="1"/>
  <c r="P31" i="58"/>
  <c r="V31" i="58" s="1"/>
  <c r="Q25" i="58"/>
  <c r="W25" i="58" s="1"/>
  <c r="P44" i="58"/>
  <c r="V44" i="58" s="1"/>
  <c r="Q38" i="58"/>
  <c r="W38" i="58" s="1"/>
  <c r="R33" i="58"/>
  <c r="Q21" i="58"/>
  <c r="W21" i="58" s="1"/>
  <c r="P51" i="58"/>
  <c r="V51" i="58" s="1"/>
  <c r="P34" i="58"/>
  <c r="V34" i="58" s="1"/>
  <c r="Q28" i="58"/>
  <c r="W28" i="58" s="1"/>
  <c r="Q41" i="58"/>
  <c r="W41" i="58" s="1"/>
  <c r="Q24" i="58"/>
  <c r="W24" i="58" s="1"/>
  <c r="P11" i="58"/>
  <c r="V11" i="58" s="1"/>
  <c r="P12" i="58"/>
  <c r="V12" i="58" s="1"/>
  <c r="P37" i="58"/>
  <c r="V37" i="58" s="1"/>
  <c r="Q31" i="58"/>
  <c r="W31" i="58" s="1"/>
  <c r="P14" i="58"/>
  <c r="V14" i="58" s="1"/>
  <c r="P50" i="58"/>
  <c r="V50" i="58" s="1"/>
  <c r="Q44" i="58"/>
  <c r="W44" i="58" s="1"/>
  <c r="R39" i="58"/>
  <c r="Q27" i="58"/>
  <c r="W27" i="58" s="1"/>
  <c r="P30" i="58"/>
  <c r="V30" i="58" s="1"/>
  <c r="P40" i="58"/>
  <c r="V40" i="58" s="1"/>
  <c r="Q34" i="58"/>
  <c r="W34" i="58" s="1"/>
  <c r="P17" i="58"/>
  <c r="V17" i="58" s="1"/>
  <c r="Q11" i="58"/>
  <c r="W11" i="58" s="1"/>
  <c r="Q47" i="58"/>
  <c r="W47" i="58" s="1"/>
  <c r="R42" i="58"/>
  <c r="Q30" i="58"/>
  <c r="W30" i="58" s="1"/>
  <c r="P21" i="58"/>
  <c r="V21" i="58" s="1"/>
  <c r="P48" i="58"/>
  <c r="V48" i="58" s="1"/>
  <c r="P19" i="57"/>
  <c r="V19" i="57" s="1"/>
  <c r="Q13" i="57"/>
  <c r="W13" i="57" s="1"/>
  <c r="P29" i="57"/>
  <c r="V29" i="57" s="1"/>
  <c r="Q26" i="57"/>
  <c r="W26" i="57" s="1"/>
  <c r="Q45" i="57"/>
  <c r="W45" i="57" s="1"/>
  <c r="P22" i="57"/>
  <c r="V22" i="57" s="1"/>
  <c r="Q16" i="57"/>
  <c r="W16" i="57" s="1"/>
  <c r="Y16" i="57" s="1"/>
  <c r="P25" i="57"/>
  <c r="V25" i="57" s="1"/>
  <c r="Q19" i="57"/>
  <c r="W19" i="57" s="1"/>
  <c r="P35" i="57"/>
  <c r="V35" i="57" s="1"/>
  <c r="Q32" i="57"/>
  <c r="W32" i="57" s="1"/>
  <c r="Q15" i="57"/>
  <c r="W15" i="57" s="1"/>
  <c r="Q51" i="57"/>
  <c r="W51" i="57" s="1"/>
  <c r="Y51" i="57" s="1"/>
  <c r="P28" i="57"/>
  <c r="V28" i="57" s="1"/>
  <c r="Q22" i="57"/>
  <c r="W22" i="57" s="1"/>
  <c r="P38" i="57"/>
  <c r="V38" i="57" s="1"/>
  <c r="Q35" i="57"/>
  <c r="W35" i="57" s="1"/>
  <c r="Q18" i="57"/>
  <c r="W18" i="57" s="1"/>
  <c r="P24" i="57"/>
  <c r="V24" i="57" s="1"/>
  <c r="P31" i="57"/>
  <c r="V31" i="57" s="1"/>
  <c r="Q25" i="57"/>
  <c r="W25" i="57" s="1"/>
  <c r="Q38" i="57"/>
  <c r="W38" i="57" s="1"/>
  <c r="R33" i="57"/>
  <c r="P30" i="57"/>
  <c r="V30" i="57" s="1"/>
  <c r="P34" i="57"/>
  <c r="V34" i="57" s="1"/>
  <c r="Q28" i="57"/>
  <c r="W28" i="57" s="1"/>
  <c r="P44" i="57"/>
  <c r="V44" i="57" s="1"/>
  <c r="Q41" i="57"/>
  <c r="W41" i="57" s="1"/>
  <c r="R36" i="57"/>
  <c r="Q24" i="57"/>
  <c r="W24" i="57" s="1"/>
  <c r="P37" i="57"/>
  <c r="V37" i="57" s="1"/>
  <c r="Q31" i="57"/>
  <c r="W31" i="57" s="1"/>
  <c r="P11" i="57"/>
  <c r="V11" i="57" s="1"/>
  <c r="P47" i="57"/>
  <c r="V47" i="57" s="1"/>
  <c r="Q44" i="57"/>
  <c r="W44" i="57" s="1"/>
  <c r="Q27" i="57"/>
  <c r="W27" i="57" s="1"/>
  <c r="Q11" i="57"/>
  <c r="W11" i="57" s="1"/>
  <c r="S52" i="57"/>
  <c r="P40" i="57"/>
  <c r="V40" i="57" s="1"/>
  <c r="Q34" i="57"/>
  <c r="W34" i="57" s="1"/>
  <c r="Q47" i="57"/>
  <c r="W47" i="57" s="1"/>
  <c r="Q30" i="57"/>
  <c r="W30" i="57" s="1"/>
  <c r="P27" i="57"/>
  <c r="V27" i="57" s="1"/>
  <c r="P43" i="57"/>
  <c r="V43" i="57" s="1"/>
  <c r="Q37" i="57"/>
  <c r="W37" i="57" s="1"/>
  <c r="P17" i="57"/>
  <c r="V17" i="57" s="1"/>
  <c r="Q14" i="57"/>
  <c r="W14" i="57" s="1"/>
  <c r="Q50" i="57"/>
  <c r="W50" i="57" s="1"/>
  <c r="Q33" i="57"/>
  <c r="W33" i="57" s="1"/>
  <c r="Y33" i="57" s="1"/>
  <c r="P21" i="57"/>
  <c r="V21" i="57" s="1"/>
  <c r="P46" i="57"/>
  <c r="V46" i="57" s="1"/>
  <c r="Q40" i="57"/>
  <c r="W40" i="57" s="1"/>
  <c r="R48" i="57"/>
  <c r="Q36" i="57"/>
  <c r="W36" i="57" s="1"/>
  <c r="Y36" i="57" s="1"/>
  <c r="P39" i="57"/>
  <c r="V39" i="57" s="1"/>
  <c r="P49" i="57"/>
  <c r="V49" i="57" s="1"/>
  <c r="R51" i="57"/>
  <c r="P52" i="57"/>
  <c r="V52" i="57" s="1"/>
  <c r="Y52" i="57" s="1"/>
  <c r="P26" i="57"/>
  <c r="V26" i="57" s="1"/>
  <c r="Q42" i="57"/>
  <c r="W42" i="57" s="1"/>
  <c r="P18" i="57"/>
  <c r="V18" i="57" s="1"/>
  <c r="P40" i="56"/>
  <c r="V40" i="56" s="1"/>
  <c r="Q34" i="56"/>
  <c r="W34" i="56" s="1"/>
  <c r="P14" i="56"/>
  <c r="V14" i="56" s="1"/>
  <c r="P50" i="56"/>
  <c r="V50" i="56" s="1"/>
  <c r="Q44" i="56"/>
  <c r="W44" i="56" s="1"/>
  <c r="P43" i="56"/>
  <c r="V43" i="56" s="1"/>
  <c r="Q37" i="56"/>
  <c r="W37" i="56" s="1"/>
  <c r="P17" i="56"/>
  <c r="V17" i="56" s="1"/>
  <c r="Q11" i="56"/>
  <c r="W11" i="56" s="1"/>
  <c r="Q47" i="56"/>
  <c r="W47" i="56" s="1"/>
  <c r="P39" i="56"/>
  <c r="V39" i="56" s="1"/>
  <c r="Q33" i="56"/>
  <c r="W33" i="56" s="1"/>
  <c r="Y33" i="56" s="1"/>
  <c r="Q36" i="56"/>
  <c r="W36" i="56" s="1"/>
  <c r="P16" i="56"/>
  <c r="V16" i="56" s="1"/>
  <c r="P52" i="56"/>
  <c r="V52" i="56" s="1"/>
  <c r="Q46" i="56"/>
  <c r="W46" i="56" s="1"/>
  <c r="P26" i="56"/>
  <c r="V26" i="56" s="1"/>
  <c r="Q20" i="56"/>
  <c r="W20" i="56" s="1"/>
  <c r="Q39" i="56"/>
  <c r="W39" i="56" s="1"/>
  <c r="P15" i="56"/>
  <c r="V15" i="56" s="1"/>
  <c r="P19" i="56"/>
  <c r="V19" i="56" s="1"/>
  <c r="Q13" i="56"/>
  <c r="W13" i="56" s="1"/>
  <c r="Y13" i="56" s="1"/>
  <c r="Q49" i="56"/>
  <c r="W49" i="56" s="1"/>
  <c r="P29" i="56"/>
  <c r="V29" i="56" s="1"/>
  <c r="Q23" i="56"/>
  <c r="W23" i="56" s="1"/>
  <c r="Q42" i="56"/>
  <c r="W42" i="56" s="1"/>
  <c r="P22" i="56"/>
  <c r="V22" i="56" s="1"/>
  <c r="Q16" i="56"/>
  <c r="W16" i="56" s="1"/>
  <c r="Q52" i="56"/>
  <c r="W52" i="56" s="1"/>
  <c r="P32" i="56"/>
  <c r="V32" i="56" s="1"/>
  <c r="Q26" i="56"/>
  <c r="W26" i="56" s="1"/>
  <c r="P51" i="56"/>
  <c r="V51" i="56" s="1"/>
  <c r="P25" i="56"/>
  <c r="V25" i="56" s="1"/>
  <c r="Q19" i="56"/>
  <c r="W19" i="56" s="1"/>
  <c r="P35" i="56"/>
  <c r="V35" i="56" s="1"/>
  <c r="Q29" i="56"/>
  <c r="W29" i="56" s="1"/>
  <c r="P12" i="56"/>
  <c r="V12" i="56" s="1"/>
  <c r="Q15" i="56"/>
  <c r="W15" i="56" s="1"/>
  <c r="Q51" i="56"/>
  <c r="W51" i="56" s="1"/>
  <c r="R30" i="56"/>
  <c r="Q18" i="56"/>
  <c r="W18" i="56" s="1"/>
  <c r="P24" i="56"/>
  <c r="V24" i="56" s="1"/>
  <c r="P48" i="56"/>
  <c r="V48" i="56" s="1"/>
  <c r="P34" i="56"/>
  <c r="V34" i="56" s="1"/>
  <c r="Q28" i="56"/>
  <c r="W28" i="56" s="1"/>
  <c r="P44" i="56"/>
  <c r="V44" i="56" s="1"/>
  <c r="Q38" i="56"/>
  <c r="W38" i="56" s="1"/>
  <c r="R33" i="56"/>
  <c r="Q21" i="56"/>
  <c r="W21" i="56" s="1"/>
  <c r="P42" i="56"/>
  <c r="V42" i="56" s="1"/>
  <c r="P27" i="56"/>
  <c r="V27" i="56" s="1"/>
  <c r="P37" i="56"/>
  <c r="V37" i="56" s="1"/>
  <c r="Q31" i="56"/>
  <c r="W31" i="56" s="1"/>
  <c r="P11" i="56"/>
  <c r="V11" i="56" s="1"/>
  <c r="P47" i="56"/>
  <c r="V47" i="56" s="1"/>
  <c r="Q41" i="56"/>
  <c r="W41" i="56" s="1"/>
  <c r="Q24" i="56"/>
  <c r="W24" i="56" s="1"/>
  <c r="R13" i="56"/>
  <c r="P45" i="56"/>
  <c r="V45" i="56" s="1"/>
  <c r="P37" i="55"/>
  <c r="V37" i="55" s="1"/>
  <c r="Q31" i="55"/>
  <c r="W31" i="55" s="1"/>
  <c r="P14" i="55"/>
  <c r="V14" i="55" s="1"/>
  <c r="P50" i="55"/>
  <c r="V50" i="55" s="1"/>
  <c r="Q44" i="55"/>
  <c r="W44" i="55" s="1"/>
  <c r="Q45" i="55"/>
  <c r="W45" i="55" s="1"/>
  <c r="P42" i="55"/>
  <c r="V42" i="55" s="1"/>
  <c r="Q14" i="55"/>
  <c r="W14" i="55" s="1"/>
  <c r="P46" i="55"/>
  <c r="V46" i="55" s="1"/>
  <c r="Q40" i="55"/>
  <c r="W40" i="55" s="1"/>
  <c r="P23" i="55"/>
  <c r="V23" i="55" s="1"/>
  <c r="Q17" i="55"/>
  <c r="W17" i="55" s="1"/>
  <c r="R48" i="55"/>
  <c r="P15" i="55"/>
  <c r="V15" i="55" s="1"/>
  <c r="P51" i="55"/>
  <c r="V51" i="55" s="1"/>
  <c r="P49" i="55"/>
  <c r="V49" i="55" s="1"/>
  <c r="Q43" i="55"/>
  <c r="W43" i="55" s="1"/>
  <c r="P26" i="55"/>
  <c r="V26" i="55" s="1"/>
  <c r="Q20" i="55"/>
  <c r="W20" i="55" s="1"/>
  <c r="P18" i="55"/>
  <c r="V18" i="55" s="1"/>
  <c r="Q18" i="55"/>
  <c r="W18" i="55" s="1"/>
  <c r="P16" i="55"/>
  <c r="V16" i="55" s="1"/>
  <c r="P52" i="55"/>
  <c r="V52" i="55" s="1"/>
  <c r="Q46" i="55"/>
  <c r="W46" i="55" s="1"/>
  <c r="P29" i="55"/>
  <c r="V29" i="55" s="1"/>
  <c r="Q23" i="55"/>
  <c r="W23" i="55" s="1"/>
  <c r="P21" i="55"/>
  <c r="V21" i="55" s="1"/>
  <c r="Q27" i="55"/>
  <c r="W27" i="55" s="1"/>
  <c r="P19" i="55"/>
  <c r="V19" i="55" s="1"/>
  <c r="Q13" i="55"/>
  <c r="W13" i="55" s="1"/>
  <c r="Y13" i="55" s="1"/>
  <c r="Q49" i="55"/>
  <c r="W49" i="55" s="1"/>
  <c r="P32" i="55"/>
  <c r="V32" i="55" s="1"/>
  <c r="Q26" i="55"/>
  <c r="W26" i="55" s="1"/>
  <c r="P24" i="55"/>
  <c r="V24" i="55" s="1"/>
  <c r="Q33" i="55"/>
  <c r="W33" i="55" s="1"/>
  <c r="P22" i="55"/>
  <c r="V22" i="55" s="1"/>
  <c r="Q16" i="55"/>
  <c r="W16" i="55" s="1"/>
  <c r="Q52" i="55"/>
  <c r="W52" i="55" s="1"/>
  <c r="P35" i="55"/>
  <c r="V35" i="55" s="1"/>
  <c r="Q29" i="55"/>
  <c r="W29" i="55" s="1"/>
  <c r="Q15" i="55"/>
  <c r="W15" i="55" s="1"/>
  <c r="P27" i="55"/>
  <c r="V27" i="55" s="1"/>
  <c r="Q39" i="55"/>
  <c r="W39" i="55" s="1"/>
  <c r="P25" i="55"/>
  <c r="V25" i="55" s="1"/>
  <c r="Q19" i="55"/>
  <c r="W19" i="55" s="1"/>
  <c r="P38" i="55"/>
  <c r="V38" i="55" s="1"/>
  <c r="Q32" i="55"/>
  <c r="W32" i="55" s="1"/>
  <c r="Q21" i="55"/>
  <c r="W21" i="55" s="1"/>
  <c r="P30" i="55"/>
  <c r="V30" i="55" s="1"/>
  <c r="Q42" i="55"/>
  <c r="W42" i="55" s="1"/>
  <c r="P28" i="55"/>
  <c r="V28" i="55" s="1"/>
  <c r="Q22" i="55"/>
  <c r="W22" i="55" s="1"/>
  <c r="P41" i="55"/>
  <c r="V41" i="55" s="1"/>
  <c r="Q35" i="55"/>
  <c r="W35" i="55" s="1"/>
  <c r="Q24" i="55"/>
  <c r="W24" i="55" s="1"/>
  <c r="P33" i="55"/>
  <c r="V33" i="55" s="1"/>
  <c r="Q51" i="55"/>
  <c r="W51" i="55" s="1"/>
  <c r="P31" i="55"/>
  <c r="V31" i="55" s="1"/>
  <c r="Q25" i="55"/>
  <c r="W25" i="55" s="1"/>
  <c r="P44" i="55"/>
  <c r="V44" i="55" s="1"/>
  <c r="Q38" i="55"/>
  <c r="W38" i="55" s="1"/>
  <c r="Q30" i="55"/>
  <c r="W30" i="55" s="1"/>
  <c r="P36" i="55"/>
  <c r="V36" i="55" s="1"/>
  <c r="R13" i="55"/>
  <c r="P34" i="55"/>
  <c r="V34" i="55" s="1"/>
  <c r="Q28" i="55"/>
  <c r="W28" i="55" s="1"/>
  <c r="P11" i="55"/>
  <c r="V11" i="55" s="1"/>
  <c r="P47" i="55"/>
  <c r="V47" i="55" s="1"/>
  <c r="Q41" i="55"/>
  <c r="W41" i="55" s="1"/>
  <c r="Q36" i="55"/>
  <c r="W36" i="55" s="1"/>
  <c r="P39" i="55"/>
  <c r="V39" i="55" s="1"/>
  <c r="Q12" i="55"/>
  <c r="W12" i="55" s="1"/>
  <c r="P40" i="54"/>
  <c r="V40" i="54" s="1"/>
  <c r="Q34" i="54"/>
  <c r="W34" i="54" s="1"/>
  <c r="P14" i="54"/>
  <c r="V14" i="54" s="1"/>
  <c r="Y14" i="54" s="1"/>
  <c r="P50" i="54"/>
  <c r="V50" i="54" s="1"/>
  <c r="Q44" i="54"/>
  <c r="W44" i="54" s="1"/>
  <c r="Q27" i="54"/>
  <c r="W27" i="54" s="1"/>
  <c r="Y27" i="54" s="1"/>
  <c r="P39" i="54"/>
  <c r="V39" i="54" s="1"/>
  <c r="P49" i="54"/>
  <c r="V49" i="54" s="1"/>
  <c r="Q43" i="54"/>
  <c r="W43" i="54" s="1"/>
  <c r="P23" i="54"/>
  <c r="V23" i="54" s="1"/>
  <c r="Q17" i="54"/>
  <c r="W17" i="54" s="1"/>
  <c r="Q36" i="54"/>
  <c r="W36" i="54" s="1"/>
  <c r="P16" i="54"/>
  <c r="V16" i="54" s="1"/>
  <c r="P52" i="54"/>
  <c r="V52" i="54" s="1"/>
  <c r="Q46" i="54"/>
  <c r="W46" i="54" s="1"/>
  <c r="P26" i="54"/>
  <c r="V26" i="54" s="1"/>
  <c r="Q20" i="54"/>
  <c r="W20" i="54" s="1"/>
  <c r="Q39" i="54"/>
  <c r="W39" i="54" s="1"/>
  <c r="P19" i="54"/>
  <c r="V19" i="54" s="1"/>
  <c r="Q13" i="54"/>
  <c r="W13" i="54" s="1"/>
  <c r="Q49" i="54"/>
  <c r="W49" i="54" s="1"/>
  <c r="P29" i="54"/>
  <c r="V29" i="54" s="1"/>
  <c r="Q23" i="54"/>
  <c r="W23" i="54" s="1"/>
  <c r="R18" i="54"/>
  <c r="Q42" i="54"/>
  <c r="W42" i="54" s="1"/>
  <c r="P15" i="54"/>
  <c r="V15" i="54" s="1"/>
  <c r="P22" i="54"/>
  <c r="V22" i="54" s="1"/>
  <c r="Q16" i="54"/>
  <c r="W16" i="54" s="1"/>
  <c r="Q52" i="54"/>
  <c r="W52" i="54" s="1"/>
  <c r="P32" i="54"/>
  <c r="V32" i="54" s="1"/>
  <c r="Q26" i="54"/>
  <c r="W26" i="54" s="1"/>
  <c r="Q45" i="54"/>
  <c r="W45" i="54" s="1"/>
  <c r="P25" i="54"/>
  <c r="V25" i="54" s="1"/>
  <c r="Q19" i="54"/>
  <c r="W19" i="54" s="1"/>
  <c r="P35" i="54"/>
  <c r="V35" i="54" s="1"/>
  <c r="Q29" i="54"/>
  <c r="W29" i="54" s="1"/>
  <c r="Q12" i="54"/>
  <c r="W12" i="54" s="1"/>
  <c r="Q48" i="54"/>
  <c r="W48" i="54" s="1"/>
  <c r="P51" i="54"/>
  <c r="V51" i="54" s="1"/>
  <c r="R27" i="54"/>
  <c r="Q51" i="54"/>
  <c r="W51" i="54" s="1"/>
  <c r="P12" i="54"/>
  <c r="V12" i="54" s="1"/>
  <c r="P31" i="54"/>
  <c r="V31" i="54" s="1"/>
  <c r="Q25" i="54"/>
  <c r="W25" i="54" s="1"/>
  <c r="P41" i="54"/>
  <c r="V41" i="54" s="1"/>
  <c r="Q35" i="54"/>
  <c r="W35" i="54" s="1"/>
  <c r="Q18" i="54"/>
  <c r="W18" i="54" s="1"/>
  <c r="Y18" i="54" s="1"/>
  <c r="P24" i="54"/>
  <c r="V24" i="54" s="1"/>
  <c r="P30" i="54"/>
  <c r="V30" i="54" s="1"/>
  <c r="P34" i="54"/>
  <c r="V34" i="54" s="1"/>
  <c r="Q28" i="54"/>
  <c r="W28" i="54" s="1"/>
  <c r="P44" i="54"/>
  <c r="V44" i="54" s="1"/>
  <c r="Q38" i="54"/>
  <c r="W38" i="54" s="1"/>
  <c r="Q21" i="54"/>
  <c r="W21" i="54" s="1"/>
  <c r="P42" i="54"/>
  <c r="V42" i="54" s="1"/>
  <c r="P48" i="54"/>
  <c r="V48" i="54" s="1"/>
  <c r="Q41" i="54"/>
  <c r="W41" i="54" s="1"/>
  <c r="Q24" i="54"/>
  <c r="W24" i="54" s="1"/>
  <c r="P21" i="54"/>
  <c r="V21" i="54" s="1"/>
  <c r="P45" i="54"/>
  <c r="V45" i="54" s="1"/>
  <c r="P39" i="53"/>
  <c r="V39" i="53" s="1"/>
  <c r="P49" i="53"/>
  <c r="V49" i="53" s="1"/>
  <c r="Q43" i="53"/>
  <c r="W43" i="53" s="1"/>
  <c r="P23" i="53"/>
  <c r="V23" i="53" s="1"/>
  <c r="Q17" i="53"/>
  <c r="W17" i="53" s="1"/>
  <c r="P16" i="53"/>
  <c r="V16" i="53" s="1"/>
  <c r="P52" i="53"/>
  <c r="V52" i="53" s="1"/>
  <c r="Q46" i="53"/>
  <c r="W46" i="53" s="1"/>
  <c r="P26" i="53"/>
  <c r="V26" i="53" s="1"/>
  <c r="Q20" i="53"/>
  <c r="W20" i="53" s="1"/>
  <c r="Q39" i="53"/>
  <c r="W39" i="53" s="1"/>
  <c r="P15" i="53"/>
  <c r="V15" i="53" s="1"/>
  <c r="P19" i="53"/>
  <c r="V19" i="53" s="1"/>
  <c r="Q13" i="53"/>
  <c r="W13" i="53" s="1"/>
  <c r="Y13" i="53" s="1"/>
  <c r="Q49" i="53"/>
  <c r="W49" i="53" s="1"/>
  <c r="P29" i="53"/>
  <c r="V29" i="53" s="1"/>
  <c r="Q23" i="53"/>
  <c r="W23" i="53" s="1"/>
  <c r="R18" i="53"/>
  <c r="Q42" i="53"/>
  <c r="W42" i="53" s="1"/>
  <c r="P22" i="53"/>
  <c r="V22" i="53" s="1"/>
  <c r="Q16" i="53"/>
  <c r="W16" i="53" s="1"/>
  <c r="Q52" i="53"/>
  <c r="W52" i="53" s="1"/>
  <c r="P32" i="53"/>
  <c r="V32" i="53" s="1"/>
  <c r="Q26" i="53"/>
  <c r="W26" i="53" s="1"/>
  <c r="R21" i="53"/>
  <c r="Q45" i="53"/>
  <c r="W45" i="53" s="1"/>
  <c r="P51" i="53"/>
  <c r="V51" i="53" s="1"/>
  <c r="P25" i="53"/>
  <c r="V25" i="53" s="1"/>
  <c r="Q19" i="53"/>
  <c r="W19" i="53" s="1"/>
  <c r="P35" i="53"/>
  <c r="V35" i="53" s="1"/>
  <c r="Q29" i="53"/>
  <c r="W29" i="53" s="1"/>
  <c r="Q12" i="53"/>
  <c r="W12" i="53" s="1"/>
  <c r="Q48" i="53"/>
  <c r="W48" i="53" s="1"/>
  <c r="P12" i="53"/>
  <c r="V12" i="53" s="1"/>
  <c r="Q22" i="53"/>
  <c r="W22" i="53" s="1"/>
  <c r="P38" i="53"/>
  <c r="V38" i="53" s="1"/>
  <c r="Q32" i="53"/>
  <c r="W32" i="53" s="1"/>
  <c r="Q15" i="53"/>
  <c r="W15" i="53" s="1"/>
  <c r="Q51" i="53"/>
  <c r="W51" i="53" s="1"/>
  <c r="P31" i="53"/>
  <c r="V31" i="53" s="1"/>
  <c r="Q25" i="53"/>
  <c r="W25" i="53" s="1"/>
  <c r="P41" i="53"/>
  <c r="V41" i="53" s="1"/>
  <c r="Q35" i="53"/>
  <c r="W35" i="53" s="1"/>
  <c r="Q18" i="53"/>
  <c r="W18" i="53" s="1"/>
  <c r="Y18" i="53" s="1"/>
  <c r="P24" i="53"/>
  <c r="V24" i="53" s="1"/>
  <c r="P48" i="53"/>
  <c r="V48" i="53" s="1"/>
  <c r="P34" i="53"/>
  <c r="V34" i="53" s="1"/>
  <c r="Q28" i="53"/>
  <c r="W28" i="53" s="1"/>
  <c r="P44" i="53"/>
  <c r="V44" i="53" s="1"/>
  <c r="Q38" i="53"/>
  <c r="W38" i="53" s="1"/>
  <c r="Q21" i="53"/>
  <c r="W21" i="53" s="1"/>
  <c r="Y21" i="53" s="1"/>
  <c r="P42" i="53"/>
  <c r="V42" i="53" s="1"/>
  <c r="P27" i="53"/>
  <c r="V27" i="53" s="1"/>
  <c r="P47" i="53"/>
  <c r="V47" i="53" s="1"/>
  <c r="Q41" i="53"/>
  <c r="W41" i="53" s="1"/>
  <c r="R36" i="53"/>
  <c r="Q24" i="53"/>
  <c r="W24" i="53" s="1"/>
  <c r="R13" i="53"/>
  <c r="P45" i="53"/>
  <c r="V45" i="53" s="1"/>
  <c r="P17" i="52"/>
  <c r="V17" i="52" s="1"/>
  <c r="Q11" i="52"/>
  <c r="W11" i="52" s="1"/>
  <c r="Q47" i="52"/>
  <c r="W47" i="52" s="1"/>
  <c r="P36" i="52"/>
  <c r="V36" i="52" s="1"/>
  <c r="Y36" i="52" s="1"/>
  <c r="P49" i="52"/>
  <c r="V49" i="52" s="1"/>
  <c r="Q43" i="52"/>
  <c r="W43" i="52" s="1"/>
  <c r="P26" i="52"/>
  <c r="V26" i="52" s="1"/>
  <c r="Q20" i="52"/>
  <c r="W20" i="52" s="1"/>
  <c r="P45" i="52"/>
  <c r="V45" i="52" s="1"/>
  <c r="P16" i="52"/>
  <c r="V16" i="52" s="1"/>
  <c r="P52" i="52"/>
  <c r="V52" i="52" s="1"/>
  <c r="Q46" i="52"/>
  <c r="W46" i="52" s="1"/>
  <c r="P29" i="52"/>
  <c r="V29" i="52" s="1"/>
  <c r="Q23" i="52"/>
  <c r="W23" i="52" s="1"/>
  <c r="P48" i="52"/>
  <c r="V48" i="52" s="1"/>
  <c r="Q15" i="52"/>
  <c r="W15" i="52" s="1"/>
  <c r="P19" i="52"/>
  <c r="V19" i="52" s="1"/>
  <c r="Q13" i="52"/>
  <c r="W13" i="52" s="1"/>
  <c r="Q49" i="52"/>
  <c r="W49" i="52" s="1"/>
  <c r="P32" i="52"/>
  <c r="V32" i="52" s="1"/>
  <c r="Q26" i="52"/>
  <c r="W26" i="52" s="1"/>
  <c r="P15" i="52"/>
  <c r="V15" i="52" s="1"/>
  <c r="P51" i="52"/>
  <c r="V51" i="52" s="1"/>
  <c r="P22" i="52"/>
  <c r="V22" i="52" s="1"/>
  <c r="Q16" i="52"/>
  <c r="W16" i="52" s="1"/>
  <c r="Q52" i="52"/>
  <c r="W52" i="52" s="1"/>
  <c r="P35" i="52"/>
  <c r="V35" i="52" s="1"/>
  <c r="Q29" i="52"/>
  <c r="W29" i="52" s="1"/>
  <c r="P18" i="52"/>
  <c r="V18" i="52" s="1"/>
  <c r="Q51" i="52"/>
  <c r="W51" i="52" s="1"/>
  <c r="P25" i="52"/>
  <c r="V25" i="52" s="1"/>
  <c r="Q19" i="52"/>
  <c r="W19" i="52" s="1"/>
  <c r="P38" i="52"/>
  <c r="V38" i="52" s="1"/>
  <c r="Q32" i="52"/>
  <c r="W32" i="52" s="1"/>
  <c r="P21" i="52"/>
  <c r="V21" i="52" s="1"/>
  <c r="Q24" i="52"/>
  <c r="W24" i="52" s="1"/>
  <c r="Q12" i="52"/>
  <c r="W12" i="52" s="1"/>
  <c r="P28" i="52"/>
  <c r="V28" i="52" s="1"/>
  <c r="Q22" i="52"/>
  <c r="W22" i="52" s="1"/>
  <c r="P41" i="52"/>
  <c r="V41" i="52" s="1"/>
  <c r="Q35" i="52"/>
  <c r="W35" i="52" s="1"/>
  <c r="P24" i="52"/>
  <c r="V24" i="52" s="1"/>
  <c r="Q42" i="52"/>
  <c r="W42" i="52" s="1"/>
  <c r="P31" i="52"/>
  <c r="V31" i="52" s="1"/>
  <c r="Q25" i="52"/>
  <c r="W25" i="52" s="1"/>
  <c r="P44" i="52"/>
  <c r="V44" i="52" s="1"/>
  <c r="Q38" i="52"/>
  <c r="W38" i="52" s="1"/>
  <c r="P27" i="52"/>
  <c r="V27" i="52" s="1"/>
  <c r="P11" i="52"/>
  <c r="V11" i="52" s="1"/>
  <c r="Q48" i="52"/>
  <c r="W48" i="52" s="1"/>
  <c r="P34" i="52"/>
  <c r="V34" i="52" s="1"/>
  <c r="Q28" i="52"/>
  <c r="W28" i="52" s="1"/>
  <c r="P47" i="52"/>
  <c r="V47" i="52" s="1"/>
  <c r="Q41" i="52"/>
  <c r="W41" i="52" s="1"/>
  <c r="S33" i="52"/>
  <c r="P30" i="52"/>
  <c r="V30" i="52" s="1"/>
  <c r="Q21" i="52"/>
  <c r="W21" i="52" s="1"/>
  <c r="Q27" i="52"/>
  <c r="W27" i="52" s="1"/>
  <c r="P37" i="52"/>
  <c r="V37" i="52" s="1"/>
  <c r="Q31" i="52"/>
  <c r="W31" i="52" s="1"/>
  <c r="P14" i="52"/>
  <c r="V14" i="52" s="1"/>
  <c r="P50" i="52"/>
  <c r="V50" i="52" s="1"/>
  <c r="Q44" i="52"/>
  <c r="W44" i="52" s="1"/>
  <c r="S36" i="52"/>
  <c r="P33" i="52"/>
  <c r="V33" i="52" s="1"/>
  <c r="Y33" i="52" s="1"/>
  <c r="Q39" i="52"/>
  <c r="W39" i="52" s="1"/>
  <c r="Q45" i="52"/>
  <c r="W45" i="52" s="1"/>
  <c r="P43" i="51"/>
  <c r="V43" i="51" s="1"/>
  <c r="Q37" i="51"/>
  <c r="W37" i="51" s="1"/>
  <c r="P17" i="51"/>
  <c r="V17" i="51" s="1"/>
  <c r="Q11" i="51"/>
  <c r="W11" i="51" s="1"/>
  <c r="Q47" i="51"/>
  <c r="W47" i="51" s="1"/>
  <c r="Q30" i="51"/>
  <c r="W30" i="51" s="1"/>
  <c r="P52" i="51"/>
  <c r="V52" i="51" s="1"/>
  <c r="Q46" i="51"/>
  <c r="W46" i="51" s="1"/>
  <c r="P26" i="51"/>
  <c r="V26" i="51" s="1"/>
  <c r="Q20" i="51"/>
  <c r="W20" i="51" s="1"/>
  <c r="Q39" i="51"/>
  <c r="W39" i="51" s="1"/>
  <c r="Y39" i="51" s="1"/>
  <c r="P19" i="51"/>
  <c r="V19" i="51" s="1"/>
  <c r="Q13" i="51"/>
  <c r="W13" i="51" s="1"/>
  <c r="Y13" i="51" s="1"/>
  <c r="Q49" i="51"/>
  <c r="W49" i="51" s="1"/>
  <c r="P29" i="51"/>
  <c r="V29" i="51" s="1"/>
  <c r="Q23" i="51"/>
  <c r="W23" i="51" s="1"/>
  <c r="R18" i="51"/>
  <c r="Q42" i="51"/>
  <c r="W42" i="51" s="1"/>
  <c r="P15" i="51"/>
  <c r="V15" i="51" s="1"/>
  <c r="P22" i="51"/>
  <c r="V22" i="51" s="1"/>
  <c r="Q16" i="51"/>
  <c r="W16" i="51" s="1"/>
  <c r="Q52" i="51"/>
  <c r="W52" i="51" s="1"/>
  <c r="P32" i="51"/>
  <c r="V32" i="51" s="1"/>
  <c r="Q26" i="51"/>
  <c r="W26" i="51" s="1"/>
  <c r="Q45" i="51"/>
  <c r="W45" i="51" s="1"/>
  <c r="P25" i="51"/>
  <c r="V25" i="51" s="1"/>
  <c r="Q19" i="51"/>
  <c r="W19" i="51" s="1"/>
  <c r="P35" i="51"/>
  <c r="V35" i="51" s="1"/>
  <c r="Q29" i="51"/>
  <c r="W29" i="51" s="1"/>
  <c r="Q12" i="51"/>
  <c r="W12" i="51" s="1"/>
  <c r="Y12" i="51" s="1"/>
  <c r="Q48" i="51"/>
  <c r="W48" i="51" s="1"/>
  <c r="P51" i="51"/>
  <c r="V51" i="51" s="1"/>
  <c r="Q51" i="51"/>
  <c r="W51" i="51" s="1"/>
  <c r="Q18" i="51"/>
  <c r="W18" i="51" s="1"/>
  <c r="Y18" i="51" s="1"/>
  <c r="R13" i="51"/>
  <c r="P30" i="51"/>
  <c r="V30" i="51" s="1"/>
  <c r="R12" i="51"/>
  <c r="P34" i="51"/>
  <c r="V34" i="51" s="1"/>
  <c r="Q28" i="51"/>
  <c r="W28" i="51" s="1"/>
  <c r="P44" i="51"/>
  <c r="V44" i="51" s="1"/>
  <c r="Q38" i="51"/>
  <c r="W38" i="51" s="1"/>
  <c r="R33" i="51"/>
  <c r="Q21" i="51"/>
  <c r="W21" i="51" s="1"/>
  <c r="P24" i="51"/>
  <c r="V24" i="51" s="1"/>
  <c r="P48" i="51"/>
  <c r="V48" i="51" s="1"/>
  <c r="Q41" i="51"/>
  <c r="W41" i="51" s="1"/>
  <c r="Q24" i="51"/>
  <c r="W24" i="51" s="1"/>
  <c r="P42" i="51"/>
  <c r="V42" i="51" s="1"/>
  <c r="P27" i="51"/>
  <c r="V27" i="51" s="1"/>
  <c r="P40" i="51"/>
  <c r="V40" i="51" s="1"/>
  <c r="Q34" i="51"/>
  <c r="W34" i="51" s="1"/>
  <c r="P14" i="51"/>
  <c r="V14" i="51" s="1"/>
  <c r="P50" i="51"/>
  <c r="V50" i="51" s="1"/>
  <c r="Q44" i="51"/>
  <c r="W44" i="51" s="1"/>
  <c r="R39" i="51"/>
  <c r="Q27" i="51"/>
  <c r="W27" i="51" s="1"/>
  <c r="P21" i="51"/>
  <c r="V21" i="51" s="1"/>
  <c r="P45" i="51"/>
  <c r="V45" i="51" s="1"/>
  <c r="P24" i="50"/>
  <c r="V24" i="50" s="1"/>
  <c r="S15" i="50"/>
  <c r="S51" i="50"/>
  <c r="Q48" i="50"/>
  <c r="W48" i="50" s="1"/>
  <c r="P46" i="50"/>
  <c r="V46" i="50" s="1"/>
  <c r="P27" i="50"/>
  <c r="V27" i="50" s="1"/>
  <c r="R15" i="50"/>
  <c r="P51" i="50"/>
  <c r="V51" i="50" s="1"/>
  <c r="Y51" i="50" s="1"/>
  <c r="S45" i="50"/>
  <c r="P30" i="50"/>
  <c r="V30" i="50" s="1"/>
  <c r="R42" i="50"/>
  <c r="P12" i="50"/>
  <c r="V12" i="50" s="1"/>
  <c r="R16" i="50"/>
  <c r="P39" i="50"/>
  <c r="V39" i="50" s="1"/>
  <c r="P21" i="50"/>
  <c r="V21" i="50" s="1"/>
  <c r="P18" i="50"/>
  <c r="V18" i="50" s="1"/>
  <c r="P39" i="49"/>
  <c r="V39" i="49" s="1"/>
  <c r="Q33" i="49"/>
  <c r="W33" i="49" s="1"/>
  <c r="Q36" i="49"/>
  <c r="W36" i="49" s="1"/>
  <c r="Y36" i="49" s="1"/>
  <c r="P16" i="49"/>
  <c r="V16" i="49" s="1"/>
  <c r="P52" i="49"/>
  <c r="V52" i="49" s="1"/>
  <c r="Q46" i="49"/>
  <c r="W46" i="49" s="1"/>
  <c r="P26" i="49"/>
  <c r="V26" i="49" s="1"/>
  <c r="Q20" i="49"/>
  <c r="W20" i="49" s="1"/>
  <c r="P19" i="49"/>
  <c r="V19" i="49" s="1"/>
  <c r="Q13" i="49"/>
  <c r="W13" i="49" s="1"/>
  <c r="Y13" i="49" s="1"/>
  <c r="Q49" i="49"/>
  <c r="W49" i="49" s="1"/>
  <c r="P29" i="49"/>
  <c r="V29" i="49" s="1"/>
  <c r="Q23" i="49"/>
  <c r="W23" i="49" s="1"/>
  <c r="Q42" i="49"/>
  <c r="W42" i="49" s="1"/>
  <c r="P45" i="49"/>
  <c r="V45" i="49" s="1"/>
  <c r="P22" i="49"/>
  <c r="V22" i="49" s="1"/>
  <c r="Q16" i="49"/>
  <c r="W16" i="49" s="1"/>
  <c r="Q52" i="49"/>
  <c r="W52" i="49" s="1"/>
  <c r="P32" i="49"/>
  <c r="V32" i="49" s="1"/>
  <c r="Q26" i="49"/>
  <c r="W26" i="49" s="1"/>
  <c r="Q45" i="49"/>
  <c r="W45" i="49" s="1"/>
  <c r="P15" i="49"/>
  <c r="V15" i="49" s="1"/>
  <c r="P25" i="49"/>
  <c r="V25" i="49" s="1"/>
  <c r="Q19" i="49"/>
  <c r="W19" i="49" s="1"/>
  <c r="P35" i="49"/>
  <c r="V35" i="49" s="1"/>
  <c r="Q29" i="49"/>
  <c r="W29" i="49" s="1"/>
  <c r="Q12" i="49"/>
  <c r="W12" i="49" s="1"/>
  <c r="Q48" i="49"/>
  <c r="W48" i="49" s="1"/>
  <c r="P28" i="49"/>
  <c r="V28" i="49" s="1"/>
  <c r="Q22" i="49"/>
  <c r="W22" i="49" s="1"/>
  <c r="P38" i="49"/>
  <c r="V38" i="49" s="1"/>
  <c r="Q32" i="49"/>
  <c r="W32" i="49" s="1"/>
  <c r="R27" i="49"/>
  <c r="Q15" i="49"/>
  <c r="W15" i="49" s="1"/>
  <c r="Q51" i="49"/>
  <c r="W51" i="49" s="1"/>
  <c r="P51" i="49"/>
  <c r="V51" i="49" s="1"/>
  <c r="P31" i="49"/>
  <c r="V31" i="49" s="1"/>
  <c r="Q25" i="49"/>
  <c r="W25" i="49" s="1"/>
  <c r="P41" i="49"/>
  <c r="V41" i="49" s="1"/>
  <c r="Q35" i="49"/>
  <c r="W35" i="49" s="1"/>
  <c r="Q18" i="49"/>
  <c r="W18" i="49" s="1"/>
  <c r="P24" i="49"/>
  <c r="V24" i="49" s="1"/>
  <c r="P12" i="49"/>
  <c r="V12" i="49" s="1"/>
  <c r="P34" i="49"/>
  <c r="V34" i="49" s="1"/>
  <c r="Q28" i="49"/>
  <c r="W28" i="49" s="1"/>
  <c r="P44" i="49"/>
  <c r="V44" i="49" s="1"/>
  <c r="Q38" i="49"/>
  <c r="W38" i="49" s="1"/>
  <c r="Q21" i="49"/>
  <c r="W21" i="49" s="1"/>
  <c r="P42" i="49"/>
  <c r="V42" i="49" s="1"/>
  <c r="P30" i="49"/>
  <c r="V30" i="49" s="1"/>
  <c r="P37" i="49"/>
  <c r="V37" i="49" s="1"/>
  <c r="Q31" i="49"/>
  <c r="W31" i="49" s="1"/>
  <c r="P11" i="49"/>
  <c r="V11" i="49" s="1"/>
  <c r="P47" i="49"/>
  <c r="V47" i="49" s="1"/>
  <c r="R36" i="49"/>
  <c r="Q24" i="49"/>
  <c r="W24" i="49" s="1"/>
  <c r="P21" i="49"/>
  <c r="V21" i="49" s="1"/>
  <c r="P48" i="49"/>
  <c r="V48" i="49" s="1"/>
  <c r="P16" i="48"/>
  <c r="V16" i="48" s="1"/>
  <c r="P52" i="48"/>
  <c r="V52" i="48" s="1"/>
  <c r="Q46" i="48"/>
  <c r="W46" i="48" s="1"/>
  <c r="P26" i="48"/>
  <c r="V26" i="48" s="1"/>
  <c r="Q20" i="48"/>
  <c r="W20" i="48" s="1"/>
  <c r="Q36" i="48"/>
  <c r="W36" i="48" s="1"/>
  <c r="P19" i="48"/>
  <c r="V19" i="48" s="1"/>
  <c r="Q13" i="48"/>
  <c r="W13" i="48" s="1"/>
  <c r="Y13" i="48" s="1"/>
  <c r="Q49" i="48"/>
  <c r="W49" i="48" s="1"/>
  <c r="P29" i="48"/>
  <c r="V29" i="48" s="1"/>
  <c r="Q23" i="48"/>
  <c r="W23" i="48" s="1"/>
  <c r="R18" i="48"/>
  <c r="Q39" i="48"/>
  <c r="W39" i="48" s="1"/>
  <c r="P51" i="48"/>
  <c r="V51" i="48" s="1"/>
  <c r="P22" i="48"/>
  <c r="V22" i="48" s="1"/>
  <c r="Q16" i="48"/>
  <c r="W16" i="48" s="1"/>
  <c r="Q52" i="48"/>
  <c r="W52" i="48" s="1"/>
  <c r="P32" i="48"/>
  <c r="V32" i="48" s="1"/>
  <c r="Q26" i="48"/>
  <c r="W26" i="48" s="1"/>
  <c r="Q42" i="48"/>
  <c r="W42" i="48" s="1"/>
  <c r="Q19" i="48"/>
  <c r="W19" i="48" s="1"/>
  <c r="P35" i="48"/>
  <c r="V35" i="48" s="1"/>
  <c r="Q29" i="48"/>
  <c r="W29" i="48" s="1"/>
  <c r="P15" i="48"/>
  <c r="V15" i="48" s="1"/>
  <c r="Q45" i="48"/>
  <c r="W45" i="48" s="1"/>
  <c r="P48" i="48"/>
  <c r="V48" i="48" s="1"/>
  <c r="P28" i="48"/>
  <c r="V28" i="48" s="1"/>
  <c r="Q22" i="48"/>
  <c r="W22" i="48" s="1"/>
  <c r="P38" i="48"/>
  <c r="V38" i="48" s="1"/>
  <c r="Q32" i="48"/>
  <c r="W32" i="48" s="1"/>
  <c r="Q12" i="48"/>
  <c r="W12" i="48" s="1"/>
  <c r="Q48" i="48"/>
  <c r="W48" i="48" s="1"/>
  <c r="P12" i="48"/>
  <c r="V12" i="48" s="1"/>
  <c r="P31" i="48"/>
  <c r="V31" i="48" s="1"/>
  <c r="Q25" i="48"/>
  <c r="W25" i="48" s="1"/>
  <c r="Y25" i="48" s="1"/>
  <c r="P41" i="48"/>
  <c r="V41" i="48" s="1"/>
  <c r="Q35" i="48"/>
  <c r="W35" i="48" s="1"/>
  <c r="Q15" i="48"/>
  <c r="W15" i="48" s="1"/>
  <c r="Q51" i="48"/>
  <c r="W51" i="48" s="1"/>
  <c r="P27" i="48"/>
  <c r="V27" i="48" s="1"/>
  <c r="S40" i="48"/>
  <c r="P34" i="48"/>
  <c r="V34" i="48" s="1"/>
  <c r="Q28" i="48"/>
  <c r="W28" i="48" s="1"/>
  <c r="P44" i="48"/>
  <c r="V44" i="48" s="1"/>
  <c r="Q38" i="48"/>
  <c r="W38" i="48" s="1"/>
  <c r="Q18" i="48"/>
  <c r="W18" i="48" s="1"/>
  <c r="Y18" i="48" s="1"/>
  <c r="P21" i="48"/>
  <c r="V21" i="48" s="1"/>
  <c r="P45" i="48"/>
  <c r="V45" i="48" s="1"/>
  <c r="P37" i="48"/>
  <c r="V37" i="48" s="1"/>
  <c r="Q31" i="48"/>
  <c r="W31" i="48" s="1"/>
  <c r="S17" i="48"/>
  <c r="P11" i="48"/>
  <c r="V11" i="48" s="1"/>
  <c r="P47" i="48"/>
  <c r="V47" i="48" s="1"/>
  <c r="Q41" i="48"/>
  <c r="W41" i="48" s="1"/>
  <c r="Q21" i="48"/>
  <c r="W21" i="48" s="1"/>
  <c r="P24" i="48"/>
  <c r="V24" i="48" s="1"/>
  <c r="P40" i="48"/>
  <c r="V40" i="48" s="1"/>
  <c r="Y40" i="48" s="1"/>
  <c r="Q34" i="48"/>
  <c r="W34" i="48" s="1"/>
  <c r="P14" i="48"/>
  <c r="V14" i="48" s="1"/>
  <c r="P50" i="48"/>
  <c r="V50" i="48" s="1"/>
  <c r="Q44" i="48"/>
  <c r="W44" i="48" s="1"/>
  <c r="Q24" i="48"/>
  <c r="W24" i="48" s="1"/>
  <c r="R13" i="48"/>
  <c r="P42" i="48"/>
  <c r="V42" i="48" s="1"/>
  <c r="P40" i="47"/>
  <c r="V40" i="47" s="1"/>
  <c r="Q34" i="47"/>
  <c r="W34" i="47" s="1"/>
  <c r="P14" i="47"/>
  <c r="V14" i="47" s="1"/>
  <c r="P50" i="47"/>
  <c r="V50" i="47" s="1"/>
  <c r="Q44" i="47"/>
  <c r="W44" i="47" s="1"/>
  <c r="Q30" i="47"/>
  <c r="W30" i="47" s="1"/>
  <c r="P49" i="47"/>
  <c r="V49" i="47" s="1"/>
  <c r="Q43" i="47"/>
  <c r="W43" i="47" s="1"/>
  <c r="P23" i="47"/>
  <c r="V23" i="47" s="1"/>
  <c r="Q17" i="47"/>
  <c r="W17" i="47" s="1"/>
  <c r="Q39" i="47"/>
  <c r="W39" i="47" s="1"/>
  <c r="P16" i="47"/>
  <c r="V16" i="47" s="1"/>
  <c r="P52" i="47"/>
  <c r="V52" i="47" s="1"/>
  <c r="Q46" i="47"/>
  <c r="W46" i="47" s="1"/>
  <c r="P26" i="47"/>
  <c r="V26" i="47" s="1"/>
  <c r="Q20" i="47"/>
  <c r="W20" i="47" s="1"/>
  <c r="Q42" i="47"/>
  <c r="W42" i="47" s="1"/>
  <c r="P15" i="47"/>
  <c r="V15" i="47" s="1"/>
  <c r="P19" i="47"/>
  <c r="V19" i="47" s="1"/>
  <c r="Q13" i="47"/>
  <c r="W13" i="47" s="1"/>
  <c r="Y13" i="47" s="1"/>
  <c r="Q49" i="47"/>
  <c r="W49" i="47" s="1"/>
  <c r="P29" i="47"/>
  <c r="V29" i="47" s="1"/>
  <c r="Q23" i="47"/>
  <c r="W23" i="47" s="1"/>
  <c r="Q45" i="47"/>
  <c r="W45" i="47" s="1"/>
  <c r="P22" i="47"/>
  <c r="V22" i="47" s="1"/>
  <c r="Q16" i="47"/>
  <c r="W16" i="47" s="1"/>
  <c r="Q52" i="47"/>
  <c r="W52" i="47" s="1"/>
  <c r="P32" i="47"/>
  <c r="V32" i="47" s="1"/>
  <c r="Q26" i="47"/>
  <c r="W26" i="47" s="1"/>
  <c r="Q48" i="47"/>
  <c r="W48" i="47" s="1"/>
  <c r="P51" i="47"/>
  <c r="V51" i="47" s="1"/>
  <c r="P25" i="47"/>
  <c r="V25" i="47" s="1"/>
  <c r="Q19" i="47"/>
  <c r="W19" i="47" s="1"/>
  <c r="P35" i="47"/>
  <c r="V35" i="47" s="1"/>
  <c r="Q29" i="47"/>
  <c r="W29" i="47" s="1"/>
  <c r="Q15" i="47"/>
  <c r="W15" i="47" s="1"/>
  <c r="Q51" i="47"/>
  <c r="W51" i="47" s="1"/>
  <c r="P12" i="47"/>
  <c r="V12" i="47" s="1"/>
  <c r="P28" i="47"/>
  <c r="V28" i="47" s="1"/>
  <c r="Q22" i="47"/>
  <c r="W22" i="47" s="1"/>
  <c r="P38" i="47"/>
  <c r="V38" i="47" s="1"/>
  <c r="Q32" i="47"/>
  <c r="W32" i="47" s="1"/>
  <c r="Q18" i="47"/>
  <c r="W18" i="47" s="1"/>
  <c r="P24" i="47"/>
  <c r="V24" i="47" s="1"/>
  <c r="S37" i="47"/>
  <c r="P31" i="47"/>
  <c r="V31" i="47" s="1"/>
  <c r="Q25" i="47"/>
  <c r="W25" i="47" s="1"/>
  <c r="P41" i="47"/>
  <c r="V41" i="47" s="1"/>
  <c r="Q35" i="47"/>
  <c r="W35" i="47" s="1"/>
  <c r="Q21" i="47"/>
  <c r="W21" i="47" s="1"/>
  <c r="P42" i="47"/>
  <c r="V42" i="47" s="1"/>
  <c r="P48" i="47"/>
  <c r="V48" i="47" s="1"/>
  <c r="P34" i="47"/>
  <c r="V34" i="47" s="1"/>
  <c r="Q28" i="47"/>
  <c r="W28" i="47" s="1"/>
  <c r="S50" i="47"/>
  <c r="P44" i="47"/>
  <c r="V44" i="47" s="1"/>
  <c r="Q38" i="47"/>
  <c r="W38" i="47" s="1"/>
  <c r="R33" i="47"/>
  <c r="Q24" i="47"/>
  <c r="W24" i="47" s="1"/>
  <c r="R13" i="47"/>
  <c r="P27" i="47"/>
  <c r="V27" i="47" s="1"/>
  <c r="P37" i="47"/>
  <c r="V37" i="47" s="1"/>
  <c r="Q31" i="47"/>
  <c r="W31" i="47" s="1"/>
  <c r="P11" i="47"/>
  <c r="V11" i="47" s="1"/>
  <c r="Y11" i="47" s="1"/>
  <c r="P47" i="47"/>
  <c r="V47" i="47" s="1"/>
  <c r="Q41" i="47"/>
  <c r="W41" i="47" s="1"/>
  <c r="R36" i="47"/>
  <c r="Q27" i="47"/>
  <c r="W27" i="47" s="1"/>
  <c r="P45" i="47"/>
  <c r="V45" i="47" s="1"/>
  <c r="P40" i="46"/>
  <c r="V40" i="46" s="1"/>
  <c r="Q34" i="46"/>
  <c r="W34" i="46" s="1"/>
  <c r="P17" i="46"/>
  <c r="V17" i="46" s="1"/>
  <c r="Q11" i="46"/>
  <c r="W11" i="46" s="1"/>
  <c r="Q47" i="46"/>
  <c r="W47" i="46" s="1"/>
  <c r="P30" i="46"/>
  <c r="V30" i="46" s="1"/>
  <c r="Q24" i="46"/>
  <c r="W24" i="46" s="1"/>
  <c r="P16" i="46"/>
  <c r="V16" i="46" s="1"/>
  <c r="P52" i="46"/>
  <c r="V52" i="46" s="1"/>
  <c r="Q46" i="46"/>
  <c r="W46" i="46" s="1"/>
  <c r="P29" i="46"/>
  <c r="V29" i="46" s="1"/>
  <c r="Q23" i="46"/>
  <c r="W23" i="46" s="1"/>
  <c r="P42" i="46"/>
  <c r="V42" i="46" s="1"/>
  <c r="Q36" i="46"/>
  <c r="W36" i="46" s="1"/>
  <c r="P19" i="46"/>
  <c r="V19" i="46" s="1"/>
  <c r="Q13" i="46"/>
  <c r="W13" i="46" s="1"/>
  <c r="Q49" i="46"/>
  <c r="W49" i="46" s="1"/>
  <c r="P32" i="46"/>
  <c r="V32" i="46" s="1"/>
  <c r="Q26" i="46"/>
  <c r="W26" i="46" s="1"/>
  <c r="P45" i="46"/>
  <c r="V45" i="46" s="1"/>
  <c r="Q39" i="46"/>
  <c r="W39" i="46" s="1"/>
  <c r="P22" i="46"/>
  <c r="V22" i="46" s="1"/>
  <c r="Q16" i="46"/>
  <c r="W16" i="46" s="1"/>
  <c r="Q52" i="46"/>
  <c r="W52" i="46" s="1"/>
  <c r="P35" i="46"/>
  <c r="V35" i="46" s="1"/>
  <c r="Q29" i="46"/>
  <c r="W29" i="46" s="1"/>
  <c r="P12" i="46"/>
  <c r="V12" i="46" s="1"/>
  <c r="P48" i="46"/>
  <c r="V48" i="46" s="1"/>
  <c r="Q42" i="46"/>
  <c r="W42" i="46" s="1"/>
  <c r="P25" i="46"/>
  <c r="V25" i="46" s="1"/>
  <c r="Q19" i="46"/>
  <c r="W19" i="46" s="1"/>
  <c r="P15" i="46"/>
  <c r="V15" i="46" s="1"/>
  <c r="P51" i="46"/>
  <c r="V51" i="46" s="1"/>
  <c r="Q45" i="46"/>
  <c r="W45" i="46" s="1"/>
  <c r="P28" i="46"/>
  <c r="V28" i="46" s="1"/>
  <c r="Q22" i="46"/>
  <c r="W22" i="46" s="1"/>
  <c r="P41" i="46"/>
  <c r="V41" i="46" s="1"/>
  <c r="Q35" i="46"/>
  <c r="W35" i="46" s="1"/>
  <c r="P18" i="46"/>
  <c r="V18" i="46" s="1"/>
  <c r="Q12" i="46"/>
  <c r="W12" i="46" s="1"/>
  <c r="Q48" i="46"/>
  <c r="W48" i="46" s="1"/>
  <c r="P31" i="46"/>
  <c r="V31" i="46" s="1"/>
  <c r="Q25" i="46"/>
  <c r="W25" i="46" s="1"/>
  <c r="P44" i="46"/>
  <c r="V44" i="46" s="1"/>
  <c r="Q38" i="46"/>
  <c r="W38" i="46" s="1"/>
  <c r="P21" i="46"/>
  <c r="V21" i="46" s="1"/>
  <c r="Q15" i="46"/>
  <c r="W15" i="46" s="1"/>
  <c r="Q51" i="46"/>
  <c r="W51" i="46" s="1"/>
  <c r="P34" i="46"/>
  <c r="V34" i="46" s="1"/>
  <c r="Q28" i="46"/>
  <c r="W28" i="46" s="1"/>
  <c r="P47" i="46"/>
  <c r="V47" i="46" s="1"/>
  <c r="Q41" i="46"/>
  <c r="W41" i="46" s="1"/>
  <c r="P24" i="46"/>
  <c r="V24" i="46" s="1"/>
  <c r="Q18" i="46"/>
  <c r="W18" i="46" s="1"/>
  <c r="P11" i="46"/>
  <c r="V11" i="46" s="1"/>
  <c r="P37" i="46"/>
  <c r="V37" i="46" s="1"/>
  <c r="Q31" i="46"/>
  <c r="W31" i="46" s="1"/>
  <c r="P14" i="46"/>
  <c r="V14" i="46" s="1"/>
  <c r="P50" i="46"/>
  <c r="V50" i="46" s="1"/>
  <c r="Q44" i="46"/>
  <c r="W44" i="46" s="1"/>
  <c r="P27" i="46"/>
  <c r="V27" i="46" s="1"/>
  <c r="Q21" i="46"/>
  <c r="W21" i="46" s="1"/>
  <c r="Q50" i="45"/>
  <c r="W50" i="45" s="1"/>
  <c r="Q33" i="45"/>
  <c r="W33" i="45" s="1"/>
  <c r="Y33" i="45" s="1"/>
  <c r="P49" i="45"/>
  <c r="V49" i="45" s="1"/>
  <c r="Q43" i="45"/>
  <c r="W43" i="45" s="1"/>
  <c r="Q36" i="45"/>
  <c r="W36" i="45" s="1"/>
  <c r="R16" i="45"/>
  <c r="P52" i="45"/>
  <c r="V52" i="45" s="1"/>
  <c r="Q46" i="45"/>
  <c r="W46" i="45" s="1"/>
  <c r="P26" i="45"/>
  <c r="V26" i="45" s="1"/>
  <c r="Q20" i="45"/>
  <c r="W20" i="45" s="1"/>
  <c r="Q39" i="45"/>
  <c r="W39" i="45" s="1"/>
  <c r="Y39" i="45" s="1"/>
  <c r="P19" i="45"/>
  <c r="V19" i="45" s="1"/>
  <c r="Q13" i="45"/>
  <c r="W13" i="45" s="1"/>
  <c r="Q49" i="45"/>
  <c r="W49" i="45" s="1"/>
  <c r="P29" i="45"/>
  <c r="V29" i="45" s="1"/>
  <c r="Q23" i="45"/>
  <c r="W23" i="45" s="1"/>
  <c r="R18" i="45"/>
  <c r="P22" i="45"/>
  <c r="V22" i="45" s="1"/>
  <c r="Q16" i="45"/>
  <c r="W16" i="45" s="1"/>
  <c r="Y16" i="45" s="1"/>
  <c r="Q52" i="45"/>
  <c r="W52" i="45" s="1"/>
  <c r="P32" i="45"/>
  <c r="V32" i="45" s="1"/>
  <c r="Q26" i="45"/>
  <c r="W26" i="45" s="1"/>
  <c r="Q45" i="45"/>
  <c r="W45" i="45" s="1"/>
  <c r="P15" i="45"/>
  <c r="V15" i="45" s="1"/>
  <c r="P25" i="45"/>
  <c r="V25" i="45" s="1"/>
  <c r="Q19" i="45"/>
  <c r="W19" i="45" s="1"/>
  <c r="P35" i="45"/>
  <c r="V35" i="45" s="1"/>
  <c r="Q29" i="45"/>
  <c r="W29" i="45" s="1"/>
  <c r="Q12" i="45"/>
  <c r="W12" i="45" s="1"/>
  <c r="Q48" i="45"/>
  <c r="W48" i="45" s="1"/>
  <c r="P28" i="45"/>
  <c r="V28" i="45" s="1"/>
  <c r="Q22" i="45"/>
  <c r="W22" i="45" s="1"/>
  <c r="P38" i="45"/>
  <c r="V38" i="45" s="1"/>
  <c r="Q32" i="45"/>
  <c r="W32" i="45" s="1"/>
  <c r="Q15" i="45"/>
  <c r="W15" i="45" s="1"/>
  <c r="Q51" i="45"/>
  <c r="W51" i="45" s="1"/>
  <c r="P51" i="45"/>
  <c r="V51" i="45" s="1"/>
  <c r="P31" i="45"/>
  <c r="V31" i="45" s="1"/>
  <c r="Q25" i="45"/>
  <c r="W25" i="45" s="1"/>
  <c r="P41" i="45"/>
  <c r="V41" i="45" s="1"/>
  <c r="Q35" i="45"/>
  <c r="W35" i="45" s="1"/>
  <c r="Q18" i="45"/>
  <c r="W18" i="45" s="1"/>
  <c r="Y18" i="45" s="1"/>
  <c r="P12" i="45"/>
  <c r="V12" i="45" s="1"/>
  <c r="P34" i="45"/>
  <c r="V34" i="45" s="1"/>
  <c r="Q28" i="45"/>
  <c r="W28" i="45" s="1"/>
  <c r="P44" i="45"/>
  <c r="V44" i="45" s="1"/>
  <c r="Q38" i="45"/>
  <c r="W38" i="45" s="1"/>
  <c r="R33" i="45"/>
  <c r="Q21" i="45"/>
  <c r="W21" i="45" s="1"/>
  <c r="P24" i="45"/>
  <c r="V24" i="45" s="1"/>
  <c r="P30" i="45"/>
  <c r="V30" i="45" s="1"/>
  <c r="P37" i="45"/>
  <c r="V37" i="45" s="1"/>
  <c r="Q31" i="45"/>
  <c r="W31" i="45" s="1"/>
  <c r="P11" i="45"/>
  <c r="V11" i="45" s="1"/>
  <c r="P47" i="45"/>
  <c r="V47" i="45" s="1"/>
  <c r="Q41" i="45"/>
  <c r="W41" i="45" s="1"/>
  <c r="Q24" i="45"/>
  <c r="W24" i="45" s="1"/>
  <c r="P48" i="45"/>
  <c r="V48" i="45" s="1"/>
  <c r="P14" i="45"/>
  <c r="V14" i="45" s="1"/>
  <c r="P50" i="45"/>
  <c r="V50" i="45" s="1"/>
  <c r="Q44" i="45"/>
  <c r="W44" i="45" s="1"/>
  <c r="R39" i="45"/>
  <c r="Q27" i="45"/>
  <c r="W27" i="45" s="1"/>
  <c r="P27" i="45"/>
  <c r="V27" i="45" s="1"/>
  <c r="P21" i="45"/>
  <c r="V21" i="45" s="1"/>
  <c r="P45" i="45"/>
  <c r="V45" i="45" s="1"/>
  <c r="P46" i="44"/>
  <c r="V46" i="44" s="1"/>
  <c r="Q28" i="44"/>
  <c r="W28" i="44" s="1"/>
  <c r="P44" i="44"/>
  <c r="V44" i="44" s="1"/>
  <c r="Q35" i="44"/>
  <c r="W35" i="44" s="1"/>
  <c r="Q39" i="44"/>
  <c r="W39" i="44" s="1"/>
  <c r="P27" i="44"/>
  <c r="V27" i="44" s="1"/>
  <c r="Q31" i="44"/>
  <c r="W31" i="44" s="1"/>
  <c r="P16" i="44"/>
  <c r="V16" i="44" s="1"/>
  <c r="P52" i="44"/>
  <c r="V52" i="44" s="1"/>
  <c r="Q34" i="44"/>
  <c r="W34" i="44" s="1"/>
  <c r="P14" i="44"/>
  <c r="V14" i="44" s="1"/>
  <c r="P50" i="44"/>
  <c r="V50" i="44" s="1"/>
  <c r="Q41" i="44"/>
  <c r="W41" i="44" s="1"/>
  <c r="P33" i="44"/>
  <c r="V33" i="44" s="1"/>
  <c r="P19" i="44"/>
  <c r="V19" i="44" s="1"/>
  <c r="Q37" i="44"/>
  <c r="W37" i="44" s="1"/>
  <c r="P17" i="44"/>
  <c r="V17" i="44" s="1"/>
  <c r="Q44" i="44"/>
  <c r="W44" i="44" s="1"/>
  <c r="P36" i="44"/>
  <c r="V36" i="44" s="1"/>
  <c r="P22" i="44"/>
  <c r="V22" i="44" s="1"/>
  <c r="Q40" i="44"/>
  <c r="W40" i="44" s="1"/>
  <c r="P20" i="44"/>
  <c r="V20" i="44" s="1"/>
  <c r="Q11" i="44"/>
  <c r="W11" i="44" s="1"/>
  <c r="Q47" i="44"/>
  <c r="W47" i="44" s="1"/>
  <c r="Q18" i="44"/>
  <c r="W18" i="44" s="1"/>
  <c r="P39" i="44"/>
  <c r="V39" i="44" s="1"/>
  <c r="P25" i="44"/>
  <c r="V25" i="44" s="1"/>
  <c r="P23" i="44"/>
  <c r="V23" i="44" s="1"/>
  <c r="Q14" i="44"/>
  <c r="W14" i="44" s="1"/>
  <c r="Q50" i="44"/>
  <c r="W50" i="44" s="1"/>
  <c r="P42" i="44"/>
  <c r="V42" i="44" s="1"/>
  <c r="Q17" i="44"/>
  <c r="W17" i="44" s="1"/>
  <c r="Q45" i="44"/>
  <c r="W45" i="44" s="1"/>
  <c r="P45" i="44"/>
  <c r="V45" i="44" s="1"/>
  <c r="P31" i="44"/>
  <c r="V31" i="44" s="1"/>
  <c r="Q13" i="44"/>
  <c r="W13" i="44" s="1"/>
  <c r="Y13" i="44" s="1"/>
  <c r="Q49" i="44"/>
  <c r="W49" i="44" s="1"/>
  <c r="P29" i="44"/>
  <c r="V29" i="44" s="1"/>
  <c r="P12" i="44"/>
  <c r="V12" i="44" s="1"/>
  <c r="P48" i="44"/>
  <c r="V48" i="44" s="1"/>
  <c r="P34" i="44"/>
  <c r="V34" i="44" s="1"/>
  <c r="Q16" i="44"/>
  <c r="W16" i="44" s="1"/>
  <c r="Q52" i="44"/>
  <c r="W52" i="44" s="1"/>
  <c r="P32" i="44"/>
  <c r="V32" i="44" s="1"/>
  <c r="Q23" i="44"/>
  <c r="W23" i="44" s="1"/>
  <c r="P15" i="44"/>
  <c r="V15" i="44" s="1"/>
  <c r="P51" i="44"/>
  <c r="V51" i="44" s="1"/>
  <c r="P37" i="44"/>
  <c r="V37" i="44" s="1"/>
  <c r="Q19" i="44"/>
  <c r="W19" i="44" s="1"/>
  <c r="P35" i="44"/>
  <c r="V35" i="44" s="1"/>
  <c r="Q26" i="44"/>
  <c r="W26" i="44" s="1"/>
  <c r="P18" i="44"/>
  <c r="V18" i="44" s="1"/>
  <c r="R13" i="44"/>
  <c r="P40" i="44"/>
  <c r="V40" i="44" s="1"/>
  <c r="Q22" i="44"/>
  <c r="W22" i="44" s="1"/>
  <c r="P38" i="44"/>
  <c r="V38" i="44" s="1"/>
  <c r="Q29" i="44"/>
  <c r="W29" i="44" s="1"/>
  <c r="Q21" i="44"/>
  <c r="W21" i="44" s="1"/>
  <c r="P21" i="44"/>
  <c r="V21" i="44" s="1"/>
  <c r="Q12" i="44"/>
  <c r="W12" i="44" s="1"/>
  <c r="O105" i="9"/>
  <c r="M107" i="9"/>
  <c r="Z106" i="9"/>
  <c r="U106" i="9"/>
  <c r="AB6" i="9"/>
  <c r="O105" i="8"/>
  <c r="M106" i="8"/>
  <c r="M107" i="8"/>
  <c r="X106" i="8"/>
  <c r="U106" i="8"/>
  <c r="W106" i="8"/>
  <c r="V106" i="7"/>
  <c r="AB6" i="7"/>
  <c r="M107" i="7"/>
  <c r="U106" i="7"/>
  <c r="X106" i="7"/>
  <c r="W106" i="7"/>
  <c r="O105" i="7"/>
  <c r="AC55" i="7"/>
  <c r="AD55" i="7" s="1"/>
  <c r="S106" i="7"/>
  <c r="R106" i="7"/>
  <c r="AC68" i="15"/>
  <c r="AD68" i="15" s="1"/>
  <c r="O105" i="15"/>
  <c r="AC95" i="15"/>
  <c r="AD95" i="15" s="1"/>
  <c r="M106" i="15"/>
  <c r="AB16" i="15"/>
  <c r="M107" i="15"/>
  <c r="AB8" i="15"/>
  <c r="V106" i="15"/>
  <c r="M107" i="11"/>
  <c r="O105" i="11"/>
  <c r="M106" i="11"/>
  <c r="AC68" i="11"/>
  <c r="AD68" i="11" s="1"/>
  <c r="AB6" i="11"/>
  <c r="AB8" i="11"/>
  <c r="M107" i="14"/>
  <c r="O105" i="14"/>
  <c r="M106" i="14"/>
  <c r="AB6" i="14"/>
  <c r="AB8" i="14"/>
  <c r="X106" i="14"/>
  <c r="M107" i="1"/>
  <c r="O105" i="1"/>
  <c r="U106" i="1"/>
  <c r="AB6" i="1"/>
  <c r="M106" i="1"/>
  <c r="AB68" i="32"/>
  <c r="AC68" i="32" s="1"/>
  <c r="AD68" i="32" s="1"/>
  <c r="AB58" i="32"/>
  <c r="AC58" i="32" s="1"/>
  <c r="AD58" i="32" s="1"/>
  <c r="AB105" i="32"/>
  <c r="AC105" i="32" s="1"/>
  <c r="AD105" i="32" s="1"/>
  <c r="W106" i="32"/>
  <c r="AB95" i="32"/>
  <c r="AC95" i="32" s="1"/>
  <c r="AD95" i="32" s="1"/>
  <c r="AB90" i="32"/>
  <c r="AC90" i="32" s="1"/>
  <c r="AB85" i="32"/>
  <c r="AC85" i="32" s="1"/>
  <c r="AD85" i="32" s="1"/>
  <c r="AB17" i="32"/>
  <c r="AC17" i="32" s="1"/>
  <c r="AD17" i="32" s="1"/>
  <c r="AB12" i="32"/>
  <c r="AC12" i="32" s="1"/>
  <c r="AD12" i="32" s="1"/>
  <c r="AB102" i="32"/>
  <c r="AC102" i="32" s="1"/>
  <c r="AB78" i="32"/>
  <c r="AC78" i="32" s="1"/>
  <c r="AB54" i="32"/>
  <c r="AC54" i="32" s="1"/>
  <c r="AB6" i="32"/>
  <c r="AC6" i="32" s="1"/>
  <c r="AB42" i="32"/>
  <c r="AC42" i="32" s="1"/>
  <c r="AB31" i="32"/>
  <c r="AC31" i="32" s="1"/>
  <c r="AD31" i="32" s="1"/>
  <c r="AB30" i="32"/>
  <c r="AC30" i="32" s="1"/>
  <c r="AB18" i="32"/>
  <c r="AC18" i="32" s="1"/>
  <c r="AB49" i="32"/>
  <c r="AC49" i="32" s="1"/>
  <c r="AD49" i="32" s="1"/>
  <c r="O105" i="31"/>
  <c r="AB9" i="31"/>
  <c r="AB7" i="31"/>
  <c r="M107" i="31"/>
  <c r="AB6" i="31"/>
  <c r="O105" i="30"/>
  <c r="AC87" i="30"/>
  <c r="AD87" i="30" s="1"/>
  <c r="AC59" i="30"/>
  <c r="AD59" i="30" s="1"/>
  <c r="M107" i="30"/>
  <c r="M106" i="30"/>
  <c r="V106" i="30"/>
  <c r="T106" i="30"/>
  <c r="S106" i="30"/>
  <c r="R106" i="30"/>
  <c r="O105" i="29"/>
  <c r="M106" i="29"/>
  <c r="AB8" i="29"/>
  <c r="AB7" i="29"/>
  <c r="M107" i="29"/>
  <c r="AB6" i="29"/>
  <c r="V106" i="29"/>
  <c r="M106" i="28"/>
  <c r="O105" i="28"/>
  <c r="M107" i="28"/>
  <c r="AB6" i="28"/>
  <c r="AB17" i="28"/>
  <c r="AB16" i="28"/>
  <c r="O105" i="41"/>
  <c r="M106" i="41"/>
  <c r="M107" i="41"/>
  <c r="T106" i="41"/>
  <c r="R106" i="41"/>
  <c r="M106" i="40"/>
  <c r="M107" i="40"/>
  <c r="O105" i="40"/>
  <c r="AC87" i="40"/>
  <c r="AD87" i="40" s="1"/>
  <c r="R106" i="40"/>
  <c r="AB8" i="40"/>
  <c r="AB6" i="40"/>
  <c r="AC93" i="39"/>
  <c r="AD93" i="39" s="1"/>
  <c r="O105" i="39"/>
  <c r="AC68" i="39"/>
  <c r="AD68" i="39" s="1"/>
  <c r="AB6" i="39"/>
  <c r="O105" i="38"/>
  <c r="M106" i="38"/>
  <c r="M107" i="38"/>
  <c r="S106" i="38"/>
  <c r="R106" i="38"/>
  <c r="O105" i="37"/>
  <c r="AC73" i="37"/>
  <c r="AD73" i="37" s="1"/>
  <c r="AB7" i="37"/>
  <c r="M107" i="37"/>
  <c r="M106" i="36"/>
  <c r="M107" i="36"/>
  <c r="AB78" i="36"/>
  <c r="AB100" i="36"/>
  <c r="R86" i="43"/>
  <c r="R63" i="43"/>
  <c r="S15" i="43"/>
  <c r="S56" i="43"/>
  <c r="R90" i="43"/>
  <c r="W26" i="43"/>
  <c r="R46" i="43"/>
  <c r="AB91" i="35"/>
  <c r="AC91" i="35" s="1"/>
  <c r="AD91" i="35" s="1"/>
  <c r="AB87" i="35"/>
  <c r="AC87" i="35" s="1"/>
  <c r="AD87" i="35" s="1"/>
  <c r="AB73" i="35"/>
  <c r="AC73" i="35" s="1"/>
  <c r="AD73" i="35" s="1"/>
  <c r="AB54" i="35"/>
  <c r="AC54" i="35" s="1"/>
  <c r="AD54" i="35" s="1"/>
  <c r="AB48" i="35"/>
  <c r="AC48" i="35" s="1"/>
  <c r="AD48" i="35" s="1"/>
  <c r="AB46" i="35"/>
  <c r="AC46" i="35" s="1"/>
  <c r="AD46" i="35" s="1"/>
  <c r="AB41" i="35"/>
  <c r="AC41" i="35" s="1"/>
  <c r="AB35" i="35"/>
  <c r="AC35" i="35" s="1"/>
  <c r="AD35" i="35" s="1"/>
  <c r="W106" i="35"/>
  <c r="AB104" i="35"/>
  <c r="AC104" i="35" s="1"/>
  <c r="AB98" i="35"/>
  <c r="AC98" i="35" s="1"/>
  <c r="AD98" i="35" s="1"/>
  <c r="AB79" i="35"/>
  <c r="AC79" i="35" s="1"/>
  <c r="AD79" i="35" s="1"/>
  <c r="AB75" i="35"/>
  <c r="AC75" i="35" s="1"/>
  <c r="AD75" i="35" s="1"/>
  <c r="AB61" i="35"/>
  <c r="AC61" i="35" s="1"/>
  <c r="AD61" i="35" s="1"/>
  <c r="AB42" i="35"/>
  <c r="AC42" i="35" s="1"/>
  <c r="AD42" i="35" s="1"/>
  <c r="AB36" i="35"/>
  <c r="AC36" i="35" s="1"/>
  <c r="AD36" i="35" s="1"/>
  <c r="AB34" i="35"/>
  <c r="AC34" i="35" s="1"/>
  <c r="AD34" i="35" s="1"/>
  <c r="AB29" i="35"/>
  <c r="AC29" i="35" s="1"/>
  <c r="AD29" i="35" s="1"/>
  <c r="AB23" i="35"/>
  <c r="AC23" i="35" s="1"/>
  <c r="X106" i="35"/>
  <c r="S105" i="43"/>
  <c r="AB92" i="35"/>
  <c r="AC92" i="35" s="1"/>
  <c r="AD92" i="35" s="1"/>
  <c r="AB63" i="35"/>
  <c r="AC63" i="35" s="1"/>
  <c r="AB22" i="35"/>
  <c r="AC22" i="35" s="1"/>
  <c r="AD22" i="35" s="1"/>
  <c r="AB88" i="35"/>
  <c r="AC88" i="35" s="1"/>
  <c r="AD88" i="35" s="1"/>
  <c r="AB74" i="35"/>
  <c r="AC74" i="35" s="1"/>
  <c r="AD74" i="35" s="1"/>
  <c r="AB55" i="35"/>
  <c r="AC55" i="35" s="1"/>
  <c r="AD55" i="35" s="1"/>
  <c r="AB37" i="35"/>
  <c r="AC37" i="35" s="1"/>
  <c r="AD37" i="35" s="1"/>
  <c r="AB10" i="35"/>
  <c r="AC10" i="35" s="1"/>
  <c r="AD10" i="35" s="1"/>
  <c r="AB76" i="35"/>
  <c r="AC76" i="35" s="1"/>
  <c r="AD76" i="35" s="1"/>
  <c r="AB68" i="35"/>
  <c r="AC68" i="35" s="1"/>
  <c r="AD68" i="35" s="1"/>
  <c r="AB62" i="35"/>
  <c r="AC62" i="35" s="1"/>
  <c r="AD62" i="35" s="1"/>
  <c r="AB43" i="35"/>
  <c r="AC43" i="35" s="1"/>
  <c r="AD43" i="35" s="1"/>
  <c r="AB39" i="35"/>
  <c r="AC39" i="35" s="1"/>
  <c r="AB25" i="35"/>
  <c r="S106" i="35"/>
  <c r="AB86" i="35"/>
  <c r="AC86" i="35" s="1"/>
  <c r="AD86" i="35" s="1"/>
  <c r="AB64" i="35"/>
  <c r="AC64" i="35" s="1"/>
  <c r="AB56" i="35"/>
  <c r="AC56" i="35" s="1"/>
  <c r="AD56" i="35" s="1"/>
  <c r="AB50" i="35"/>
  <c r="AC50" i="35" s="1"/>
  <c r="AD50" i="35" s="1"/>
  <c r="AB31" i="35"/>
  <c r="AC31" i="35" s="1"/>
  <c r="AD31" i="35" s="1"/>
  <c r="AB27" i="35"/>
  <c r="AC27" i="35" s="1"/>
  <c r="AD27" i="35" s="1"/>
  <c r="AB13" i="35"/>
  <c r="AC13" i="35" s="1"/>
  <c r="AD13" i="35" s="1"/>
  <c r="AB67" i="35"/>
  <c r="AC67" i="35" s="1"/>
  <c r="AD67" i="35" s="1"/>
  <c r="AB49" i="35"/>
  <c r="AC49" i="35" s="1"/>
  <c r="AD49" i="35" s="1"/>
  <c r="AB30" i="35"/>
  <c r="AC30" i="35" s="1"/>
  <c r="AB18" i="35"/>
  <c r="AC18" i="35" s="1"/>
  <c r="AD18" i="35" s="1"/>
  <c r="AB12" i="35"/>
  <c r="AC12" i="35" s="1"/>
  <c r="AD12" i="35" s="1"/>
  <c r="T106" i="35"/>
  <c r="R101" i="43"/>
  <c r="AB52" i="35"/>
  <c r="AC52" i="35" s="1"/>
  <c r="AD52" i="35" s="1"/>
  <c r="AB44" i="35"/>
  <c r="AC44" i="35" s="1"/>
  <c r="AD44" i="35" s="1"/>
  <c r="AB38" i="35"/>
  <c r="AC38" i="35" s="1"/>
  <c r="AD38" i="35" s="1"/>
  <c r="AB19" i="35"/>
  <c r="AC19" i="35" s="1"/>
  <c r="AD19" i="35" s="1"/>
  <c r="AB15" i="35"/>
  <c r="AC15" i="35" s="1"/>
  <c r="AD15" i="35" s="1"/>
  <c r="S36" i="43"/>
  <c r="Y68" i="43"/>
  <c r="AB11" i="35"/>
  <c r="AC11" i="35" s="1"/>
  <c r="AD11" i="35" s="1"/>
  <c r="AB101" i="35"/>
  <c r="AC101" i="35" s="1"/>
  <c r="AB95" i="35"/>
  <c r="AC95" i="35" s="1"/>
  <c r="AB40" i="35"/>
  <c r="AC40" i="35" s="1"/>
  <c r="AD40" i="35" s="1"/>
  <c r="AB32" i="35"/>
  <c r="AB26" i="35"/>
  <c r="AC26" i="35" s="1"/>
  <c r="AD26" i="35" s="1"/>
  <c r="AB7" i="35"/>
  <c r="AC7" i="35" s="1"/>
  <c r="AD7" i="35" s="1"/>
  <c r="Z106" i="35"/>
  <c r="AB24" i="35"/>
  <c r="AC24" i="35" s="1"/>
  <c r="AD24" i="35" s="1"/>
  <c r="AB80" i="35"/>
  <c r="AC80" i="35" s="1"/>
  <c r="AD80" i="35" s="1"/>
  <c r="AB51" i="35"/>
  <c r="AC51" i="35" s="1"/>
  <c r="AD51" i="35" s="1"/>
  <c r="S73" i="43"/>
  <c r="AB102" i="35"/>
  <c r="AC102" i="35" s="1"/>
  <c r="AB96" i="35"/>
  <c r="AC96" i="35" s="1"/>
  <c r="AB94" i="35"/>
  <c r="AC94" i="35" s="1"/>
  <c r="AD94" i="35" s="1"/>
  <c r="AB89" i="35"/>
  <c r="AC89" i="35" s="1"/>
  <c r="AD89" i="35" s="1"/>
  <c r="AB83" i="35"/>
  <c r="AC83" i="35" s="1"/>
  <c r="AD83" i="35" s="1"/>
  <c r="AB28" i="35"/>
  <c r="AC28" i="35" s="1"/>
  <c r="AD28" i="35" s="1"/>
  <c r="AB20" i="35"/>
  <c r="AC20" i="35" s="1"/>
  <c r="AD20" i="35" s="1"/>
  <c r="AB14" i="35"/>
  <c r="AC14" i="35" s="1"/>
  <c r="AD14" i="35" s="1"/>
  <c r="Y36" i="43"/>
  <c r="AB90" i="35"/>
  <c r="AC90" i="35" s="1"/>
  <c r="AB84" i="35"/>
  <c r="AC84" i="35" s="1"/>
  <c r="AD84" i="35" s="1"/>
  <c r="AB82" i="35"/>
  <c r="AC82" i="35" s="1"/>
  <c r="AD82" i="35" s="1"/>
  <c r="AB77" i="35"/>
  <c r="AC77" i="35" s="1"/>
  <c r="AD77" i="35" s="1"/>
  <c r="AB71" i="35"/>
  <c r="AC71" i="35" s="1"/>
  <c r="AB16" i="35"/>
  <c r="R84" i="43"/>
  <c r="AB100" i="35"/>
  <c r="AC100" i="35" s="1"/>
  <c r="AB17" i="35"/>
  <c r="AC17" i="35" s="1"/>
  <c r="AD17" i="35" s="1"/>
  <c r="AB97" i="35"/>
  <c r="AC97" i="35" s="1"/>
  <c r="AD97" i="35" s="1"/>
  <c r="AB78" i="35"/>
  <c r="AC78" i="35" s="1"/>
  <c r="AB72" i="35"/>
  <c r="AC72" i="35" s="1"/>
  <c r="AD72" i="35" s="1"/>
  <c r="AB70" i="35"/>
  <c r="AC70" i="35" s="1"/>
  <c r="AD70" i="35" s="1"/>
  <c r="AB65" i="35"/>
  <c r="AC65" i="35" s="1"/>
  <c r="AD65" i="35" s="1"/>
  <c r="AB59" i="35"/>
  <c r="Y106" i="35"/>
  <c r="R68" i="43"/>
  <c r="R50" i="43"/>
  <c r="V106" i="35"/>
  <c r="M3" i="42"/>
  <c r="R106" i="35"/>
  <c r="M17" i="42"/>
  <c r="Y62" i="43"/>
  <c r="S63" i="43"/>
  <c r="Y14" i="43"/>
  <c r="S49" i="43"/>
  <c r="S20" i="43"/>
  <c r="V94" i="43"/>
  <c r="R88" i="43"/>
  <c r="O105" i="35"/>
  <c r="M106" i="35"/>
  <c r="M107" i="35"/>
  <c r="AA106" i="35"/>
  <c r="AB8" i="35"/>
  <c r="Y63" i="43"/>
  <c r="AB6" i="35"/>
  <c r="S106" i="43"/>
  <c r="M10" i="42"/>
  <c r="Y95" i="43"/>
  <c r="R55" i="43"/>
  <c r="U106" i="35"/>
  <c r="R70" i="43"/>
  <c r="S74" i="43"/>
  <c r="M6" i="42"/>
  <c r="M5" i="42"/>
  <c r="M15" i="42"/>
  <c r="M13" i="42"/>
  <c r="M18" i="42"/>
  <c r="M16" i="42"/>
  <c r="S93" i="43"/>
  <c r="Y74" i="43"/>
  <c r="S96" i="43"/>
  <c r="S87" i="43"/>
  <c r="V98" i="43"/>
  <c r="Y98" i="43" s="1"/>
  <c r="R92" i="43"/>
  <c r="S81" i="43"/>
  <c r="W66" i="43"/>
  <c r="Y66" i="43" s="1"/>
  <c r="S31" i="43"/>
  <c r="V72" i="43"/>
  <c r="Y72" i="43" s="1"/>
  <c r="Y75" i="43"/>
  <c r="S62" i="43"/>
  <c r="R83" i="43"/>
  <c r="S109" i="43"/>
  <c r="Y45" i="43"/>
  <c r="S23" i="43"/>
  <c r="Y84" i="43"/>
  <c r="S45" i="43"/>
  <c r="Y28" i="43"/>
  <c r="R62" i="43"/>
  <c r="R82" i="43"/>
  <c r="Y107" i="43"/>
  <c r="R91" i="43"/>
  <c r="V80" i="43"/>
  <c r="Y67" i="43"/>
  <c r="R42" i="43"/>
  <c r="R108" i="43"/>
  <c r="Y30" i="43"/>
  <c r="R89" i="43"/>
  <c r="Y90" i="43"/>
  <c r="S48" i="43"/>
  <c r="R13" i="43"/>
  <c r="R85" i="43"/>
  <c r="S32" i="43"/>
  <c r="S30" i="43"/>
  <c r="Y99" i="43"/>
  <c r="Y32" i="43"/>
  <c r="S78" i="43"/>
  <c r="Y48" i="43"/>
  <c r="S90" i="43"/>
  <c r="R30" i="43"/>
  <c r="S95" i="43"/>
  <c r="Y77" i="43"/>
  <c r="S54" i="43"/>
  <c r="S84" i="43"/>
  <c r="S27" i="43"/>
  <c r="R53" i="43"/>
  <c r="S98" i="43"/>
  <c r="R107" i="43"/>
  <c r="S76" i="43"/>
  <c r="Y16" i="43"/>
  <c r="Y40" i="43"/>
  <c r="Y33" i="43"/>
  <c r="S99" i="43"/>
  <c r="Y83" i="43"/>
  <c r="Y71" i="43"/>
  <c r="R28" i="43"/>
  <c r="Y41" i="43"/>
  <c r="S68" i="43"/>
  <c r="S37" i="43"/>
  <c r="Y108" i="43"/>
  <c r="R58" i="43"/>
  <c r="R99" i="43"/>
  <c r="R33" i="43"/>
  <c r="S21" i="43"/>
  <c r="S108" i="43"/>
  <c r="S92" i="43"/>
  <c r="Y92" i="43"/>
  <c r="S110" i="43"/>
  <c r="S94" i="43"/>
  <c r="S16" i="43"/>
  <c r="R56" i="43"/>
  <c r="Y18" i="43"/>
  <c r="V11" i="43"/>
  <c r="Y11" i="43" s="1"/>
  <c r="R79" i="43"/>
  <c r="S70" i="43"/>
  <c r="S11" i="43"/>
  <c r="Y110" i="43"/>
  <c r="S75" i="43"/>
  <c r="R75" i="43"/>
  <c r="S41" i="43"/>
  <c r="R41" i="43"/>
  <c r="R110" i="43"/>
  <c r="R66" i="43"/>
  <c r="R74" i="43"/>
  <c r="S33" i="43"/>
  <c r="R40" i="43"/>
  <c r="Y39" i="43"/>
  <c r="Y38" i="43"/>
  <c r="S69" i="43"/>
  <c r="R95" i="43"/>
  <c r="S57" i="43"/>
  <c r="R18" i="43"/>
  <c r="R64" i="43"/>
  <c r="R21" i="43"/>
  <c r="Y56" i="43"/>
  <c r="S40" i="43"/>
  <c r="S60" i="43"/>
  <c r="W60" i="43"/>
  <c r="R104" i="43"/>
  <c r="S51" i="43"/>
  <c r="S38" i="43"/>
  <c r="S100" i="43"/>
  <c r="R19" i="43"/>
  <c r="R38" i="43"/>
  <c r="S28" i="43"/>
  <c r="W64" i="43"/>
  <c r="Y64" i="43" s="1"/>
  <c r="S34" i="43"/>
  <c r="R97" i="43"/>
  <c r="R44" i="43"/>
  <c r="V54" i="43"/>
  <c r="Y54" i="43" s="1"/>
  <c r="R54" i="43"/>
  <c r="S43" i="43"/>
  <c r="R32" i="43"/>
  <c r="S83" i="43"/>
  <c r="V20" i="43"/>
  <c r="Y20" i="43" s="1"/>
  <c r="R20" i="43"/>
  <c r="V49" i="43"/>
  <c r="Y49" i="43" s="1"/>
  <c r="R49" i="43"/>
  <c r="Y70" i="43"/>
  <c r="Y47" i="43"/>
  <c r="R65" i="43"/>
  <c r="R48" i="43"/>
  <c r="R16" i="43"/>
  <c r="Y43" i="43"/>
  <c r="S77" i="43"/>
  <c r="V26" i="43"/>
  <c r="R26" i="43"/>
  <c r="R45" i="43"/>
  <c r="Y25" i="43"/>
  <c r="R36" i="43"/>
  <c r="R25" i="43"/>
  <c r="V23" i="43"/>
  <c r="Y23" i="43" s="1"/>
  <c r="R23" i="43"/>
  <c r="R29" i="43"/>
  <c r="R12" i="43"/>
  <c r="R43" i="43"/>
  <c r="R47" i="43"/>
  <c r="R52" i="43"/>
  <c r="R77" i="43"/>
  <c r="S25" i="43"/>
  <c r="S39" i="43"/>
  <c r="R14" i="43"/>
  <c r="S59" i="43"/>
  <c r="R17" i="43"/>
  <c r="Y42" i="43"/>
  <c r="R35" i="43"/>
  <c r="R39" i="43"/>
  <c r="S71" i="43"/>
  <c r="S24" i="43"/>
  <c r="R71" i="43"/>
  <c r="V59" i="43"/>
  <c r="Y59" i="43" s="1"/>
  <c r="R59" i="43"/>
  <c r="R67" i="43"/>
  <c r="R22" i="43"/>
  <c r="Y21" i="43"/>
  <c r="U106" i="32"/>
  <c r="AB99" i="32"/>
  <c r="AC99" i="32" s="1"/>
  <c r="AD99" i="32" s="1"/>
  <c r="AB93" i="32"/>
  <c r="AC93" i="32" s="1"/>
  <c r="AD93" i="32" s="1"/>
  <c r="AB87" i="32"/>
  <c r="AC87" i="32" s="1"/>
  <c r="AD87" i="32" s="1"/>
  <c r="AB83" i="32"/>
  <c r="AC83" i="32" s="1"/>
  <c r="AB74" i="32"/>
  <c r="AC74" i="32" s="1"/>
  <c r="AB56" i="32"/>
  <c r="AC56" i="32" s="1"/>
  <c r="AD56" i="32" s="1"/>
  <c r="AB37" i="32"/>
  <c r="AC37" i="32" s="1"/>
  <c r="AD37" i="32" s="1"/>
  <c r="AB19" i="32"/>
  <c r="AC19" i="32" s="1"/>
  <c r="Y106" i="32"/>
  <c r="AB81" i="32"/>
  <c r="AC81" i="32" s="1"/>
  <c r="AD81" i="32" s="1"/>
  <c r="AB75" i="32"/>
  <c r="AC75" i="32" s="1"/>
  <c r="AD75" i="32" s="1"/>
  <c r="AB71" i="32"/>
  <c r="AB62" i="32"/>
  <c r="AB44" i="32"/>
  <c r="AC44" i="32" s="1"/>
  <c r="AD44" i="32" s="1"/>
  <c r="AB25" i="32"/>
  <c r="AC25" i="32" s="1"/>
  <c r="AD25" i="32" s="1"/>
  <c r="AB7" i="32"/>
  <c r="AC7" i="32" s="1"/>
  <c r="AD7" i="32" s="1"/>
  <c r="AB100" i="32"/>
  <c r="AC100" i="32" s="1"/>
  <c r="AD100" i="32" s="1"/>
  <c r="AB69" i="32"/>
  <c r="AC69" i="32" s="1"/>
  <c r="AD69" i="32" s="1"/>
  <c r="AB63" i="32"/>
  <c r="AC63" i="32" s="1"/>
  <c r="AD63" i="32" s="1"/>
  <c r="AB59" i="32"/>
  <c r="AC59" i="32" s="1"/>
  <c r="AD59" i="32" s="1"/>
  <c r="AB50" i="32"/>
  <c r="AC50" i="32" s="1"/>
  <c r="AD50" i="32" s="1"/>
  <c r="AB46" i="32"/>
  <c r="AC46" i="32" s="1"/>
  <c r="AB32" i="32"/>
  <c r="AC32" i="32" s="1"/>
  <c r="AD32" i="32" s="1"/>
  <c r="AB13" i="32"/>
  <c r="AC13" i="32" s="1"/>
  <c r="AD13" i="32" s="1"/>
  <c r="AB88" i="32"/>
  <c r="AC88" i="32" s="1"/>
  <c r="AD88" i="32" s="1"/>
  <c r="AB57" i="32"/>
  <c r="AC57" i="32" s="1"/>
  <c r="AD57" i="32" s="1"/>
  <c r="AB51" i="32"/>
  <c r="AC51" i="32" s="1"/>
  <c r="AD51" i="32" s="1"/>
  <c r="AB47" i="32"/>
  <c r="AB38" i="32"/>
  <c r="AC38" i="32" s="1"/>
  <c r="AD38" i="32" s="1"/>
  <c r="AB34" i="32"/>
  <c r="AC34" i="32" s="1"/>
  <c r="AD34" i="32" s="1"/>
  <c r="AB20" i="32"/>
  <c r="AC20" i="32" s="1"/>
  <c r="AD20" i="32" s="1"/>
  <c r="X106" i="32"/>
  <c r="AB101" i="32"/>
  <c r="AC101" i="32" s="1"/>
  <c r="AD101" i="32" s="1"/>
  <c r="AB96" i="32"/>
  <c r="AC96" i="32" s="1"/>
  <c r="AD96" i="32" s="1"/>
  <c r="AB76" i="32"/>
  <c r="AC76" i="32" s="1"/>
  <c r="AD76" i="32" s="1"/>
  <c r="AB45" i="32"/>
  <c r="AC45" i="32" s="1"/>
  <c r="AD45" i="32" s="1"/>
  <c r="AB39" i="32"/>
  <c r="AC39" i="32" s="1"/>
  <c r="AD39" i="32" s="1"/>
  <c r="AB35" i="32"/>
  <c r="AB26" i="32"/>
  <c r="AC26" i="32" s="1"/>
  <c r="AD26" i="32" s="1"/>
  <c r="AB22" i="32"/>
  <c r="AC22" i="32" s="1"/>
  <c r="AD22" i="32" s="1"/>
  <c r="AB8" i="32"/>
  <c r="AC8" i="32" s="1"/>
  <c r="AD8" i="32" s="1"/>
  <c r="AB97" i="32"/>
  <c r="AC97" i="32" s="1"/>
  <c r="AD97" i="32" s="1"/>
  <c r="AB89" i="32"/>
  <c r="AC89" i="32" s="1"/>
  <c r="AD89" i="32" s="1"/>
  <c r="AB84" i="32"/>
  <c r="AC84" i="32" s="1"/>
  <c r="AD84" i="32" s="1"/>
  <c r="AB64" i="32"/>
  <c r="AC64" i="32" s="1"/>
  <c r="AD64" i="32" s="1"/>
  <c r="AB33" i="32"/>
  <c r="AC33" i="32" s="1"/>
  <c r="AD33" i="32" s="1"/>
  <c r="AB27" i="32"/>
  <c r="AC27" i="32" s="1"/>
  <c r="AD27" i="32" s="1"/>
  <c r="AB23" i="32"/>
  <c r="AC23" i="32" s="1"/>
  <c r="AD23" i="32" s="1"/>
  <c r="AB14" i="32"/>
  <c r="AC14" i="32" s="1"/>
  <c r="AD14" i="32" s="1"/>
  <c r="AB10" i="32"/>
  <c r="AC10" i="32" s="1"/>
  <c r="AD10" i="32" s="1"/>
  <c r="AB77" i="32"/>
  <c r="AC77" i="32" s="1"/>
  <c r="AD77" i="32" s="1"/>
  <c r="AB72" i="32"/>
  <c r="AC72" i="32" s="1"/>
  <c r="AD72" i="32" s="1"/>
  <c r="AB52" i="32"/>
  <c r="AC52" i="32" s="1"/>
  <c r="AD52" i="32" s="1"/>
  <c r="AB21" i="32"/>
  <c r="AC21" i="32" s="1"/>
  <c r="AD21" i="32" s="1"/>
  <c r="AB15" i="32"/>
  <c r="AC15" i="32" s="1"/>
  <c r="AD15" i="32" s="1"/>
  <c r="AB11" i="32"/>
  <c r="AA106" i="32"/>
  <c r="M9" i="42"/>
  <c r="M7" i="42"/>
  <c r="M8" i="42"/>
  <c r="M19" i="42"/>
  <c r="M21" i="42"/>
  <c r="M4" i="42"/>
  <c r="M20" i="42"/>
  <c r="M12" i="42"/>
  <c r="AB103" i="32"/>
  <c r="AC103" i="32" s="1"/>
  <c r="AD103" i="32" s="1"/>
  <c r="AB65" i="32"/>
  <c r="AC65" i="32" s="1"/>
  <c r="AD65" i="32" s="1"/>
  <c r="AB60" i="32"/>
  <c r="AC60" i="32" s="1"/>
  <c r="AD60" i="32" s="1"/>
  <c r="AB40" i="32"/>
  <c r="AC40" i="32" s="1"/>
  <c r="AD40" i="32" s="1"/>
  <c r="AB9" i="32"/>
  <c r="AC9" i="32" s="1"/>
  <c r="AB104" i="32"/>
  <c r="AC104" i="32" s="1"/>
  <c r="AB94" i="32"/>
  <c r="AC94" i="32" s="1"/>
  <c r="AD94" i="32" s="1"/>
  <c r="AB91" i="32"/>
  <c r="AB53" i="32"/>
  <c r="AC53" i="32" s="1"/>
  <c r="AD53" i="32" s="1"/>
  <c r="AB48" i="32"/>
  <c r="AC48" i="32" s="1"/>
  <c r="AB28" i="32"/>
  <c r="AC28" i="32" s="1"/>
  <c r="AD28" i="32" s="1"/>
  <c r="M11" i="42"/>
  <c r="AB92" i="32"/>
  <c r="AC92" i="32" s="1"/>
  <c r="AD92" i="32" s="1"/>
  <c r="AB82" i="32"/>
  <c r="AC82" i="32" s="1"/>
  <c r="AD82" i="32" s="1"/>
  <c r="AB79" i="32"/>
  <c r="AC79" i="32" s="1"/>
  <c r="AD79" i="32" s="1"/>
  <c r="AB73" i="32"/>
  <c r="AC73" i="32" s="1"/>
  <c r="AD73" i="32" s="1"/>
  <c r="AB41" i="32"/>
  <c r="AC41" i="32" s="1"/>
  <c r="AD41" i="32" s="1"/>
  <c r="AB36" i="32"/>
  <c r="AB16" i="32"/>
  <c r="AC16" i="32" s="1"/>
  <c r="V106" i="32"/>
  <c r="Z106" i="32"/>
  <c r="AB98" i="32"/>
  <c r="AC98" i="32" s="1"/>
  <c r="AD98" i="32" s="1"/>
  <c r="AB70" i="32"/>
  <c r="AC70" i="32" s="1"/>
  <c r="AD70" i="32" s="1"/>
  <c r="AB67" i="32"/>
  <c r="AC67" i="32" s="1"/>
  <c r="AB61" i="32"/>
  <c r="AC61" i="32" s="1"/>
  <c r="AD61" i="32" s="1"/>
  <c r="AB55" i="32"/>
  <c r="AC55" i="32" s="1"/>
  <c r="AD55" i="32" s="1"/>
  <c r="AB43" i="32"/>
  <c r="AC43" i="32" s="1"/>
  <c r="AD43" i="32" s="1"/>
  <c r="AB29" i="32"/>
  <c r="AC29" i="32" s="1"/>
  <c r="AD29" i="32" s="1"/>
  <c r="AB24" i="32"/>
  <c r="AC24" i="32" s="1"/>
  <c r="AD24" i="32" s="1"/>
  <c r="M106" i="32"/>
  <c r="M107" i="32"/>
  <c r="M14" i="42"/>
  <c r="O105" i="32"/>
  <c r="T106" i="32"/>
  <c r="S106" i="32"/>
  <c r="R106" i="32"/>
  <c r="Y42" i="45" l="1"/>
  <c r="R57" i="52"/>
  <c r="R42" i="45"/>
  <c r="S17" i="45"/>
  <c r="S75" i="46"/>
  <c r="V89" i="58"/>
  <c r="Y39" i="49"/>
  <c r="Y52" i="58"/>
  <c r="R24" i="43"/>
  <c r="S80" i="51"/>
  <c r="S101" i="43"/>
  <c r="S11" i="47"/>
  <c r="S88" i="47"/>
  <c r="W68" i="57"/>
  <c r="S78" i="52"/>
  <c r="R73" i="43"/>
  <c r="Y78" i="52"/>
  <c r="Y33" i="53"/>
  <c r="R108" i="54"/>
  <c r="S88" i="43"/>
  <c r="R31" i="60"/>
  <c r="Y80" i="43"/>
  <c r="S80" i="43"/>
  <c r="S61" i="43"/>
  <c r="S85" i="43"/>
  <c r="R33" i="53"/>
  <c r="R64" i="48"/>
  <c r="V64" i="48"/>
  <c r="S83" i="49"/>
  <c r="R103" i="43"/>
  <c r="R41" i="56"/>
  <c r="Y41" i="56"/>
  <c r="R100" i="43"/>
  <c r="S12" i="61"/>
  <c r="R54" i="56"/>
  <c r="R30" i="53"/>
  <c r="S65" i="43"/>
  <c r="Y47" i="58"/>
  <c r="R39" i="60"/>
  <c r="S47" i="50"/>
  <c r="Y39" i="60"/>
  <c r="R76" i="43"/>
  <c r="S19" i="43"/>
  <c r="S106" i="54"/>
  <c r="Y33" i="58"/>
  <c r="V78" i="50"/>
  <c r="Y78" i="50" s="1"/>
  <c r="R78" i="50"/>
  <c r="R85" i="45"/>
  <c r="V85" i="45"/>
  <c r="Y85" i="45" s="1"/>
  <c r="W71" i="48"/>
  <c r="S71" i="48"/>
  <c r="W109" i="44"/>
  <c r="S109" i="44"/>
  <c r="R88" i="45"/>
  <c r="V88" i="45"/>
  <c r="W65" i="46"/>
  <c r="S65" i="46"/>
  <c r="R13" i="50"/>
  <c r="V67" i="59"/>
  <c r="Y34" i="52"/>
  <c r="S22" i="58"/>
  <c r="S34" i="52"/>
  <c r="R43" i="53"/>
  <c r="Y43" i="53"/>
  <c r="Y28" i="58"/>
  <c r="R15" i="61"/>
  <c r="R47" i="58"/>
  <c r="S71" i="61"/>
  <c r="Y100" i="60"/>
  <c r="S106" i="55"/>
  <c r="S63" i="52"/>
  <c r="R89" i="46"/>
  <c r="S100" i="60"/>
  <c r="Y30" i="53"/>
  <c r="AD59" i="14"/>
  <c r="R43" i="55"/>
  <c r="Y36" i="45"/>
  <c r="Y51" i="61"/>
  <c r="V34" i="43"/>
  <c r="Y34" i="43" s="1"/>
  <c r="S11" i="59"/>
  <c r="R36" i="45"/>
  <c r="Y14" i="56"/>
  <c r="S51" i="61"/>
  <c r="Y30" i="54"/>
  <c r="Y54" i="44"/>
  <c r="S14" i="49"/>
  <c r="S97" i="52"/>
  <c r="Y16" i="50"/>
  <c r="S48" i="60"/>
  <c r="R77" i="60"/>
  <c r="R60" i="43"/>
  <c r="S93" i="48"/>
  <c r="W35" i="43"/>
  <c r="Y35" i="43" s="1"/>
  <c r="S107" i="43"/>
  <c r="R36" i="51"/>
  <c r="Y44" i="61"/>
  <c r="S83" i="58"/>
  <c r="Y60" i="43"/>
  <c r="S90" i="48"/>
  <c r="Y90" i="48"/>
  <c r="S109" i="54"/>
  <c r="S16" i="50"/>
  <c r="R104" i="46"/>
  <c r="AD24" i="15"/>
  <c r="R69" i="43"/>
  <c r="Y34" i="50"/>
  <c r="AD50" i="1"/>
  <c r="AD6" i="8"/>
  <c r="S96" i="54"/>
  <c r="S12" i="43"/>
  <c r="R78" i="43"/>
  <c r="R33" i="54"/>
  <c r="R38" i="61"/>
  <c r="AD17" i="36"/>
  <c r="S50" i="51"/>
  <c r="Y23" i="51"/>
  <c r="S50" i="53"/>
  <c r="R101" i="52"/>
  <c r="R87" i="43"/>
  <c r="S72" i="59"/>
  <c r="Y30" i="48"/>
  <c r="R59" i="55"/>
  <c r="S97" i="44"/>
  <c r="R79" i="57"/>
  <c r="R87" i="52"/>
  <c r="Y47" i="44"/>
  <c r="S39" i="49"/>
  <c r="R16" i="51"/>
  <c r="S87" i="48"/>
  <c r="Y97" i="43"/>
  <c r="R36" i="59"/>
  <c r="S20" i="60"/>
  <c r="S81" i="52"/>
  <c r="S97" i="43"/>
  <c r="S23" i="50"/>
  <c r="R23" i="51"/>
  <c r="S90" i="58"/>
  <c r="R51" i="43"/>
  <c r="S41" i="50"/>
  <c r="Y16" i="51"/>
  <c r="Y29" i="61"/>
  <c r="Y40" i="49"/>
  <c r="R33" i="50"/>
  <c r="Y50" i="51"/>
  <c r="Y15" i="57"/>
  <c r="Y36" i="59"/>
  <c r="S63" i="53"/>
  <c r="R40" i="49"/>
  <c r="S64" i="44"/>
  <c r="AD81" i="1"/>
  <c r="S34" i="50"/>
  <c r="R65" i="60"/>
  <c r="V109" i="59"/>
  <c r="AD25" i="1"/>
  <c r="R47" i="44"/>
  <c r="S37" i="53"/>
  <c r="R15" i="57"/>
  <c r="Y40" i="59"/>
  <c r="S87" i="49"/>
  <c r="S43" i="48"/>
  <c r="W52" i="43"/>
  <c r="Y52" i="43" s="1"/>
  <c r="Y15" i="44"/>
  <c r="Y23" i="56"/>
  <c r="S60" i="49"/>
  <c r="Y36" i="56"/>
  <c r="S30" i="54"/>
  <c r="S46" i="57"/>
  <c r="Y46" i="57"/>
  <c r="Y63" i="52"/>
  <c r="Y11" i="59"/>
  <c r="Y18" i="59"/>
  <c r="R15" i="43"/>
  <c r="R18" i="59"/>
  <c r="S79" i="55"/>
  <c r="V55" i="59"/>
  <c r="Y55" i="59" s="1"/>
  <c r="S86" i="47"/>
  <c r="R91" i="59"/>
  <c r="R62" i="60"/>
  <c r="S90" i="53"/>
  <c r="Y12" i="61"/>
  <c r="R105" i="53"/>
  <c r="Y22" i="50"/>
  <c r="S57" i="59"/>
  <c r="Y59" i="61"/>
  <c r="AD78" i="1"/>
  <c r="S77" i="58"/>
  <c r="Y77" i="58"/>
  <c r="AD71" i="36"/>
  <c r="S31" i="50"/>
  <c r="S33" i="53"/>
  <c r="Y46" i="54"/>
  <c r="Y32" i="61"/>
  <c r="R27" i="43"/>
  <c r="S12" i="56"/>
  <c r="AD12" i="9"/>
  <c r="Y12" i="56"/>
  <c r="S41" i="49"/>
  <c r="R14" i="57"/>
  <c r="S32" i="61"/>
  <c r="Y31" i="50"/>
  <c r="Y100" i="53"/>
  <c r="R25" i="50"/>
  <c r="S38" i="50"/>
  <c r="Y14" i="57"/>
  <c r="R11" i="60"/>
  <c r="Y30" i="56"/>
  <c r="S35" i="50"/>
  <c r="Y106" i="60"/>
  <c r="R43" i="50"/>
  <c r="R21" i="56"/>
  <c r="S59" i="47"/>
  <c r="Y87" i="51"/>
  <c r="Y99" i="52"/>
  <c r="R39" i="48"/>
  <c r="S34" i="49"/>
  <c r="S95" i="57"/>
  <c r="Y39" i="48"/>
  <c r="Y33" i="50"/>
  <c r="Y32" i="44"/>
  <c r="R33" i="49"/>
  <c r="R12" i="60"/>
  <c r="W13" i="43"/>
  <c r="Y13" i="43" s="1"/>
  <c r="Y21" i="56"/>
  <c r="S46" i="43"/>
  <c r="Y32" i="46"/>
  <c r="Y33" i="49"/>
  <c r="Y23" i="49"/>
  <c r="S54" i="45"/>
  <c r="S99" i="59"/>
  <c r="AD40" i="9"/>
  <c r="Y13" i="46"/>
  <c r="S57" i="52"/>
  <c r="AD83" i="14"/>
  <c r="R13" i="46"/>
  <c r="Y34" i="49"/>
  <c r="S40" i="60"/>
  <c r="Y73" i="60"/>
  <c r="AD79" i="15"/>
  <c r="R23" i="49"/>
  <c r="Y40" i="60"/>
  <c r="Y50" i="47"/>
  <c r="V68" i="48"/>
  <c r="R105" i="45"/>
  <c r="S53" i="58"/>
  <c r="R69" i="58"/>
  <c r="S50" i="43"/>
  <c r="AD22" i="31"/>
  <c r="Y14" i="45"/>
  <c r="S33" i="48"/>
  <c r="R20" i="52"/>
  <c r="R46" i="54"/>
  <c r="R38" i="54"/>
  <c r="Y43" i="55"/>
  <c r="Y11" i="60"/>
  <c r="S39" i="61"/>
  <c r="R13" i="54"/>
  <c r="R82" i="59"/>
  <c r="Y41" i="44"/>
  <c r="R21" i="47"/>
  <c r="Y94" i="43"/>
  <c r="Y21" i="47"/>
  <c r="R39" i="47"/>
  <c r="R33" i="59"/>
  <c r="R102" i="52"/>
  <c r="Y99" i="58"/>
  <c r="S60" i="57"/>
  <c r="S99" i="52"/>
  <c r="R73" i="49"/>
  <c r="R43" i="44"/>
  <c r="S50" i="46"/>
  <c r="R30" i="47"/>
  <c r="R31" i="50"/>
  <c r="R11" i="54"/>
  <c r="S69" i="52"/>
  <c r="Y83" i="61"/>
  <c r="R76" i="59"/>
  <c r="R26" i="44"/>
  <c r="Y50" i="46"/>
  <c r="Y33" i="59"/>
  <c r="R44" i="61"/>
  <c r="R12" i="61"/>
  <c r="S73" i="44"/>
  <c r="Y23" i="46"/>
  <c r="Y13" i="54"/>
  <c r="Y39" i="61"/>
  <c r="S90" i="60"/>
  <c r="R99" i="52"/>
  <c r="Y38" i="54"/>
  <c r="Y33" i="54"/>
  <c r="Y30" i="47"/>
  <c r="S32" i="46"/>
  <c r="Y39" i="47"/>
  <c r="S30" i="48"/>
  <c r="R22" i="50"/>
  <c r="S25" i="51"/>
  <c r="R58" i="49"/>
  <c r="Y73" i="49"/>
  <c r="S82" i="43"/>
  <c r="R23" i="46"/>
  <c r="AD43" i="15"/>
  <c r="Y26" i="44"/>
  <c r="R17" i="45"/>
  <c r="S50" i="48"/>
  <c r="Y20" i="52"/>
  <c r="W76" i="57"/>
  <c r="Y76" i="57" s="1"/>
  <c r="S92" i="46"/>
  <c r="Y61" i="43"/>
  <c r="R19" i="50"/>
  <c r="R34" i="50"/>
  <c r="Y43" i="50"/>
  <c r="Y37" i="54"/>
  <c r="Y43" i="45"/>
  <c r="S37" i="54"/>
  <c r="S43" i="50"/>
  <c r="S17" i="50"/>
  <c r="Y90" i="59"/>
  <c r="Y24" i="50"/>
  <c r="V57" i="59"/>
  <c r="Y57" i="59" s="1"/>
  <c r="S24" i="50"/>
  <c r="Y50" i="54"/>
  <c r="Y43" i="58"/>
  <c r="S43" i="56"/>
  <c r="Y43" i="61"/>
  <c r="Y11" i="54"/>
  <c r="Y43" i="47"/>
  <c r="AD72" i="7"/>
  <c r="Y49" i="57"/>
  <c r="V75" i="52"/>
  <c r="Y75" i="52" s="1"/>
  <c r="S49" i="57"/>
  <c r="V85" i="59"/>
  <c r="Y85" i="59" s="1"/>
  <c r="V101" i="61"/>
  <c r="Y101" i="61" s="1"/>
  <c r="R43" i="45"/>
  <c r="S14" i="46"/>
  <c r="Y45" i="56"/>
  <c r="S92" i="44"/>
  <c r="R37" i="54"/>
  <c r="R43" i="61"/>
  <c r="R109" i="43"/>
  <c r="Y14" i="46"/>
  <c r="S20" i="46"/>
  <c r="S50" i="54"/>
  <c r="R43" i="58"/>
  <c r="S12" i="47"/>
  <c r="R76" i="54"/>
  <c r="AD53" i="11"/>
  <c r="Y36" i="58"/>
  <c r="S101" i="51"/>
  <c r="V57" i="53"/>
  <c r="Y57" i="53" s="1"/>
  <c r="AD11" i="14"/>
  <c r="Y18" i="50"/>
  <c r="R28" i="51"/>
  <c r="R20" i="54"/>
  <c r="S102" i="59"/>
  <c r="AD48" i="15"/>
  <c r="Y28" i="51"/>
  <c r="S36" i="51"/>
  <c r="Y45" i="57"/>
  <c r="R61" i="43"/>
  <c r="AD95" i="14"/>
  <c r="Y11" i="45"/>
  <c r="R37" i="51"/>
  <c r="Y20" i="54"/>
  <c r="R36" i="58"/>
  <c r="S55" i="43"/>
  <c r="R45" i="57"/>
  <c r="S66" i="60"/>
  <c r="Y102" i="59"/>
  <c r="Y12" i="47"/>
  <c r="R71" i="60"/>
  <c r="Y40" i="46"/>
  <c r="S18" i="50"/>
  <c r="S63" i="51"/>
  <c r="R13" i="58"/>
  <c r="Y13" i="58"/>
  <c r="R87" i="61"/>
  <c r="R64" i="53"/>
  <c r="S87" i="51"/>
  <c r="W60" i="46"/>
  <c r="V71" i="46"/>
  <c r="R71" i="46"/>
  <c r="W84" i="45"/>
  <c r="S84" i="45"/>
  <c r="Y90" i="60"/>
  <c r="W29" i="43"/>
  <c r="Y29" i="43" s="1"/>
  <c r="Y20" i="51"/>
  <c r="S31" i="53"/>
  <c r="S31" i="60"/>
  <c r="S37" i="61"/>
  <c r="Y110" i="46"/>
  <c r="Y75" i="53"/>
  <c r="Y18" i="56"/>
  <c r="Y69" i="52"/>
  <c r="S100" i="61"/>
  <c r="R20" i="51"/>
  <c r="R50" i="53"/>
  <c r="Y41" i="58"/>
  <c r="S85" i="56"/>
  <c r="R31" i="43"/>
  <c r="Y37" i="47"/>
  <c r="Y46" i="48"/>
  <c r="R60" i="52"/>
  <c r="Y41" i="51"/>
  <c r="Y36" i="54"/>
  <c r="R41" i="58"/>
  <c r="Y37" i="61"/>
  <c r="R90" i="60"/>
  <c r="Y31" i="60"/>
  <c r="R74" i="55"/>
  <c r="S40" i="45"/>
  <c r="R41" i="51"/>
  <c r="Y20" i="53"/>
  <c r="R13" i="60"/>
  <c r="S52" i="50"/>
  <c r="R49" i="51"/>
  <c r="Y49" i="51"/>
  <c r="R96" i="43"/>
  <c r="Y31" i="53"/>
  <c r="R18" i="56"/>
  <c r="Y60" i="52"/>
  <c r="R36" i="54"/>
  <c r="S50" i="55"/>
  <c r="R84" i="57"/>
  <c r="R20" i="53"/>
  <c r="R70" i="60"/>
  <c r="Y52" i="50"/>
  <c r="W56" i="47"/>
  <c r="S56" i="47"/>
  <c r="W53" i="43"/>
  <c r="Y53" i="43" s="1"/>
  <c r="R103" i="49"/>
  <c r="S81" i="45"/>
  <c r="S33" i="50"/>
  <c r="R38" i="51"/>
  <c r="Y39" i="52"/>
  <c r="R39" i="52"/>
  <c r="R28" i="53"/>
  <c r="Y17" i="57"/>
  <c r="Y28" i="56"/>
  <c r="R28" i="56"/>
  <c r="S17" i="57"/>
  <c r="S30" i="49"/>
  <c r="S28" i="60"/>
  <c r="Y28" i="60"/>
  <c r="R36" i="46"/>
  <c r="S50" i="49"/>
  <c r="R23" i="56"/>
  <c r="R18" i="49"/>
  <c r="R81" i="43"/>
  <c r="Y42" i="44"/>
  <c r="S11" i="53"/>
  <c r="R28" i="54"/>
  <c r="S12" i="57"/>
  <c r="AD7" i="7"/>
  <c r="AD36" i="15"/>
  <c r="S42" i="44"/>
  <c r="Y18" i="49"/>
  <c r="S28" i="50"/>
  <c r="Y38" i="51"/>
  <c r="R40" i="60"/>
  <c r="R90" i="46"/>
  <c r="Y28" i="53"/>
  <c r="Y28" i="54"/>
  <c r="V81" i="50"/>
  <c r="Y81" i="50" s="1"/>
  <c r="S43" i="51"/>
  <c r="S35" i="51"/>
  <c r="S97" i="53"/>
  <c r="AD69" i="1"/>
  <c r="AD47" i="14"/>
  <c r="AD90" i="7"/>
  <c r="Y14" i="48"/>
  <c r="S47" i="47"/>
  <c r="Y43" i="51"/>
  <c r="Y14" i="60"/>
  <c r="R86" i="50"/>
  <c r="R20" i="45"/>
  <c r="Y35" i="51"/>
  <c r="AD14" i="1"/>
  <c r="AD25" i="7"/>
  <c r="R14" i="60"/>
  <c r="Y20" i="45"/>
  <c r="Y47" i="47"/>
  <c r="S14" i="48"/>
  <c r="S69" i="49"/>
  <c r="Y69" i="49"/>
  <c r="Y15" i="61"/>
  <c r="R17" i="48"/>
  <c r="Y43" i="57"/>
  <c r="R105" i="50"/>
  <c r="V105" i="50"/>
  <c r="R28" i="44"/>
  <c r="Y17" i="47"/>
  <c r="Y11" i="51"/>
  <c r="S36" i="53"/>
  <c r="AD75" i="11"/>
  <c r="Y43" i="48"/>
  <c r="AD71" i="14"/>
  <c r="M108" i="7"/>
  <c r="R12" i="57"/>
  <c r="S15" i="61"/>
  <c r="W93" i="53"/>
  <c r="Y93" i="53" s="1"/>
  <c r="S93" i="53"/>
  <c r="AD46" i="31"/>
  <c r="Y25" i="44"/>
  <c r="Y27" i="44"/>
  <c r="Y49" i="48"/>
  <c r="S43" i="57"/>
  <c r="R69" i="49"/>
  <c r="V71" i="54"/>
  <c r="R71" i="54"/>
  <c r="AD91" i="15"/>
  <c r="S25" i="44"/>
  <c r="S48" i="55"/>
  <c r="S12" i="58"/>
  <c r="Y69" i="61"/>
  <c r="S100" i="49"/>
  <c r="R102" i="59"/>
  <c r="AD18" i="32"/>
  <c r="Y12" i="58"/>
  <c r="S66" i="59"/>
  <c r="S59" i="45"/>
  <c r="S87" i="55"/>
  <c r="AD60" i="15"/>
  <c r="R11" i="51"/>
  <c r="S106" i="60"/>
  <c r="S22" i="43"/>
  <c r="V70" i="59"/>
  <c r="Y12" i="57"/>
  <c r="Y28" i="44"/>
  <c r="R49" i="48"/>
  <c r="R46" i="49"/>
  <c r="AD82" i="1"/>
  <c r="S77" i="52"/>
  <c r="W68" i="53"/>
  <c r="W77" i="45"/>
  <c r="S77" i="45"/>
  <c r="AD29" i="7"/>
  <c r="R17" i="47"/>
  <c r="R50" i="50"/>
  <c r="R40" i="50"/>
  <c r="S102" i="45"/>
  <c r="V100" i="59"/>
  <c r="R96" i="52"/>
  <c r="V83" i="55"/>
  <c r="Y83" i="55" s="1"/>
  <c r="V61" i="59"/>
  <c r="S102" i="46"/>
  <c r="S78" i="59"/>
  <c r="R94" i="58"/>
  <c r="R56" i="54"/>
  <c r="S64" i="56"/>
  <c r="V82" i="56"/>
  <c r="Y82" i="56" s="1"/>
  <c r="Y93" i="54"/>
  <c r="S110" i="50"/>
  <c r="Y81" i="52"/>
  <c r="Y26" i="50"/>
  <c r="W66" i="58"/>
  <c r="Y66" i="58" s="1"/>
  <c r="R110" i="60"/>
  <c r="R90" i="61"/>
  <c r="W67" i="61"/>
  <c r="Y67" i="61" s="1"/>
  <c r="W79" i="48"/>
  <c r="S95" i="58"/>
  <c r="Y90" i="61"/>
  <c r="W65" i="53"/>
  <c r="Y65" i="53" s="1"/>
  <c r="Y13" i="50"/>
  <c r="Y61" i="61"/>
  <c r="R61" i="61"/>
  <c r="V77" i="61"/>
  <c r="S84" i="54"/>
  <c r="R95" i="49"/>
  <c r="V83" i="46"/>
  <c r="R68" i="58"/>
  <c r="S91" i="44"/>
  <c r="R95" i="60"/>
  <c r="R75" i="53"/>
  <c r="Y35" i="50"/>
  <c r="Y40" i="45"/>
  <c r="Y50" i="49"/>
  <c r="R37" i="43"/>
  <c r="S44" i="43"/>
  <c r="AD72" i="15"/>
  <c r="AD36" i="9"/>
  <c r="R41" i="44"/>
  <c r="Y40" i="47"/>
  <c r="Y25" i="51"/>
  <c r="S22" i="54"/>
  <c r="S40" i="56"/>
  <c r="Y39" i="57"/>
  <c r="S47" i="60"/>
  <c r="Y43" i="60"/>
  <c r="S85" i="53"/>
  <c r="S89" i="58"/>
  <c r="V107" i="59"/>
  <c r="S27" i="48"/>
  <c r="Y48" i="58"/>
  <c r="S33" i="58"/>
  <c r="Y16" i="58"/>
  <c r="R40" i="59"/>
  <c r="S12" i="60"/>
  <c r="S87" i="59"/>
  <c r="R108" i="52"/>
  <c r="S99" i="49"/>
  <c r="R102" i="43"/>
  <c r="S40" i="47"/>
  <c r="S11" i="48"/>
  <c r="R50" i="49"/>
  <c r="S22" i="50"/>
  <c r="S16" i="58"/>
  <c r="R28" i="60"/>
  <c r="Y96" i="60"/>
  <c r="R90" i="59"/>
  <c r="W67" i="44"/>
  <c r="AD72" i="11"/>
  <c r="AD52" i="7"/>
  <c r="Y36" i="46"/>
  <c r="Y47" i="51"/>
  <c r="R46" i="52"/>
  <c r="R13" i="52"/>
  <c r="Y13" i="52"/>
  <c r="S84" i="61"/>
  <c r="W58" i="44"/>
  <c r="S91" i="43"/>
  <c r="AD78" i="11"/>
  <c r="AD26" i="7"/>
  <c r="S46" i="44"/>
  <c r="S44" i="53"/>
  <c r="S97" i="46"/>
  <c r="R94" i="61"/>
  <c r="Y92" i="44"/>
  <c r="V98" i="56"/>
  <c r="S63" i="60"/>
  <c r="R77" i="49"/>
  <c r="AD63" i="7"/>
  <c r="AD66" i="32"/>
  <c r="AD82" i="31"/>
  <c r="AD12" i="15"/>
  <c r="Y50" i="48"/>
  <c r="Y46" i="49"/>
  <c r="S26" i="50"/>
  <c r="Y38" i="56"/>
  <c r="Y41" i="57"/>
  <c r="S48" i="58"/>
  <c r="R59" i="49"/>
  <c r="V58" i="59"/>
  <c r="R102" i="61"/>
  <c r="R63" i="58"/>
  <c r="R88" i="55"/>
  <c r="Y30" i="52"/>
  <c r="S30" i="52"/>
  <c r="R40" i="53"/>
  <c r="R38" i="56"/>
  <c r="S29" i="61"/>
  <c r="V79" i="59"/>
  <c r="Y72" i="48"/>
  <c r="Y23" i="50"/>
  <c r="Y43" i="44"/>
  <c r="S81" i="51"/>
  <c r="Y22" i="60"/>
  <c r="R14" i="50"/>
  <c r="R75" i="61"/>
  <c r="S14" i="45"/>
  <c r="R40" i="45"/>
  <c r="Y27" i="48"/>
  <c r="R26" i="50"/>
  <c r="R47" i="51"/>
  <c r="Y44" i="53"/>
  <c r="S14" i="56"/>
  <c r="Y99" i="60"/>
  <c r="V61" i="56"/>
  <c r="Y61" i="56" s="1"/>
  <c r="S72" i="57"/>
  <c r="S84" i="49"/>
  <c r="R58" i="60"/>
  <c r="S22" i="60"/>
  <c r="Y94" i="52"/>
  <c r="AD80" i="7"/>
  <c r="S27" i="44"/>
  <c r="S17" i="49"/>
  <c r="R52" i="50"/>
  <c r="S37" i="50"/>
  <c r="S33" i="51"/>
  <c r="Y46" i="52"/>
  <c r="R41" i="57"/>
  <c r="S43" i="60"/>
  <c r="R81" i="52"/>
  <c r="AD60" i="9"/>
  <c r="R90" i="58"/>
  <c r="Y89" i="58"/>
  <c r="R76" i="55"/>
  <c r="Y96" i="52"/>
  <c r="R74" i="51"/>
  <c r="R80" i="55"/>
  <c r="R93" i="57"/>
  <c r="R84" i="52"/>
  <c r="Y37" i="44"/>
  <c r="Y79" i="53"/>
  <c r="Y48" i="60"/>
  <c r="R72" i="58"/>
  <c r="V62" i="50"/>
  <c r="Y40" i="50"/>
  <c r="S99" i="54"/>
  <c r="R63" i="52"/>
  <c r="Y100" i="54"/>
  <c r="S93" i="52"/>
  <c r="Y25" i="50"/>
  <c r="Y70" i="61"/>
  <c r="AD80" i="8"/>
  <c r="R108" i="58"/>
  <c r="R83" i="60"/>
  <c r="Y83" i="60"/>
  <c r="Y73" i="61"/>
  <c r="S57" i="45"/>
  <c r="S101" i="58"/>
  <c r="R70" i="61"/>
  <c r="S84" i="58"/>
  <c r="Y22" i="58"/>
  <c r="Y14" i="50"/>
  <c r="Y84" i="52"/>
  <c r="S84" i="46"/>
  <c r="V81" i="44"/>
  <c r="Y81" i="44" s="1"/>
  <c r="Y64" i="55"/>
  <c r="S84" i="52"/>
  <c r="S98" i="54"/>
  <c r="R17" i="53"/>
  <c r="S34" i="53"/>
  <c r="S11" i="55"/>
  <c r="R83" i="49"/>
  <c r="Y100" i="52"/>
  <c r="Y18" i="47"/>
  <c r="Y11" i="55"/>
  <c r="Y17" i="55"/>
  <c r="S94" i="54"/>
  <c r="Y17" i="45"/>
  <c r="W100" i="48"/>
  <c r="S100" i="48"/>
  <c r="AD67" i="15"/>
  <c r="S14" i="50"/>
  <c r="R17" i="55"/>
  <c r="Y42" i="57"/>
  <c r="R42" i="57"/>
  <c r="R22" i="58"/>
  <c r="R78" i="52"/>
  <c r="R96" i="56"/>
  <c r="R72" i="61"/>
  <c r="S78" i="46"/>
  <c r="S22" i="51"/>
  <c r="Y94" i="49"/>
  <c r="Y95" i="46"/>
  <c r="Y28" i="50"/>
  <c r="R79" i="49"/>
  <c r="V65" i="51"/>
  <c r="W56" i="57"/>
  <c r="R106" i="60"/>
  <c r="Y34" i="53"/>
  <c r="R36" i="56"/>
  <c r="Y20" i="56"/>
  <c r="R18" i="60"/>
  <c r="R79" i="54"/>
  <c r="S100" i="52"/>
  <c r="AD33" i="35"/>
  <c r="AD24" i="9"/>
  <c r="S47" i="54"/>
  <c r="Y18" i="60"/>
  <c r="AD82" i="8"/>
  <c r="R73" i="61"/>
  <c r="Y82" i="52"/>
  <c r="R64" i="50"/>
  <c r="S83" i="55"/>
  <c r="R53" i="53"/>
  <c r="AD57" i="35"/>
  <c r="S32" i="50"/>
  <c r="Y79" i="54"/>
  <c r="S99" i="46"/>
  <c r="S76" i="52"/>
  <c r="W106" i="53"/>
  <c r="S106" i="53"/>
  <c r="R49" i="44"/>
  <c r="Y46" i="47"/>
  <c r="R20" i="56"/>
  <c r="W57" i="55"/>
  <c r="Y40" i="53"/>
  <c r="R104" i="49"/>
  <c r="S108" i="56"/>
  <c r="S69" i="51"/>
  <c r="V66" i="49"/>
  <c r="Y66" i="49" s="1"/>
  <c r="R66" i="49"/>
  <c r="R43" i="48"/>
  <c r="R106" i="43"/>
  <c r="Y49" i="44"/>
  <c r="R99" i="58"/>
  <c r="S73" i="52"/>
  <c r="V94" i="54"/>
  <c r="Y94" i="54" s="1"/>
  <c r="R94" i="54"/>
  <c r="S75" i="54"/>
  <c r="AD9" i="35"/>
  <c r="R18" i="47"/>
  <c r="R30" i="48"/>
  <c r="Y22" i="51"/>
  <c r="S81" i="48"/>
  <c r="Y70" i="60"/>
  <c r="R110" i="45"/>
  <c r="Y107" i="61"/>
  <c r="S81" i="59"/>
  <c r="R90" i="49"/>
  <c r="AD29" i="36"/>
  <c r="R46" i="47"/>
  <c r="Y17" i="53"/>
  <c r="Y36" i="51"/>
  <c r="R63" i="61"/>
  <c r="R102" i="54"/>
  <c r="R103" i="47"/>
  <c r="V103" i="47"/>
  <c r="S74" i="50"/>
  <c r="W79" i="61"/>
  <c r="R67" i="48"/>
  <c r="V67" i="48"/>
  <c r="R110" i="54"/>
  <c r="V110" i="59"/>
  <c r="Y103" i="51"/>
  <c r="R57" i="61"/>
  <c r="S78" i="45"/>
  <c r="Y110" i="54"/>
  <c r="R103" i="59"/>
  <c r="W98" i="60"/>
  <c r="Y98" i="60" s="1"/>
  <c r="S56" i="45"/>
  <c r="S60" i="48"/>
  <c r="Y48" i="55"/>
  <c r="Y102" i="54"/>
  <c r="Y20" i="49"/>
  <c r="S12" i="50"/>
  <c r="Y46" i="60"/>
  <c r="V54" i="58"/>
  <c r="Y54" i="58" s="1"/>
  <c r="R68" i="47"/>
  <c r="V68" i="47"/>
  <c r="AD96" i="15"/>
  <c r="Y30" i="45"/>
  <c r="S46" i="60"/>
  <c r="Y33" i="48"/>
  <c r="Y36" i="50"/>
  <c r="R84" i="47"/>
  <c r="V74" i="46"/>
  <c r="R74" i="46"/>
  <c r="S14" i="43"/>
  <c r="S58" i="43"/>
  <c r="Y11" i="49"/>
  <c r="S30" i="53"/>
  <c r="S57" i="53"/>
  <c r="Y20" i="57"/>
  <c r="S83" i="61"/>
  <c r="S65" i="44"/>
  <c r="S102" i="54"/>
  <c r="V99" i="47"/>
  <c r="R99" i="47"/>
  <c r="Y20" i="48"/>
  <c r="R20" i="49"/>
  <c r="Y31" i="61"/>
  <c r="R92" i="60"/>
  <c r="R86" i="47"/>
  <c r="V86" i="47"/>
  <c r="Y86" i="47" s="1"/>
  <c r="AD87" i="7"/>
  <c r="S30" i="45"/>
  <c r="R36" i="50"/>
  <c r="R45" i="50"/>
  <c r="Y45" i="54"/>
  <c r="S82" i="46"/>
  <c r="S90" i="61"/>
  <c r="R92" i="54"/>
  <c r="R33" i="48"/>
  <c r="R57" i="43"/>
  <c r="AD76" i="7"/>
  <c r="AD78" i="7"/>
  <c r="S11" i="54"/>
  <c r="S20" i="57"/>
  <c r="Y33" i="61"/>
  <c r="S66" i="46"/>
  <c r="W54" i="51"/>
  <c r="W102" i="52"/>
  <c r="Y102" i="52" s="1"/>
  <c r="W74" i="54"/>
  <c r="S73" i="58"/>
  <c r="S66" i="49"/>
  <c r="Y38" i="46"/>
  <c r="R38" i="46"/>
  <c r="R48" i="60"/>
  <c r="R83" i="53"/>
  <c r="S96" i="60"/>
  <c r="W108" i="45"/>
  <c r="S108" i="45"/>
  <c r="W91" i="47"/>
  <c r="S91" i="47"/>
  <c r="AD48" i="9"/>
  <c r="Y37" i="48"/>
  <c r="R20" i="48"/>
  <c r="S31" i="54"/>
  <c r="S33" i="61"/>
  <c r="W71" i="51"/>
  <c r="R60" i="58"/>
  <c r="V110" i="47"/>
  <c r="R110" i="47"/>
  <c r="V64" i="54"/>
  <c r="R64" i="54"/>
  <c r="Y12" i="50"/>
  <c r="S71" i="56"/>
  <c r="R76" i="47"/>
  <c r="V76" i="47"/>
  <c r="R99" i="49"/>
  <c r="Y47" i="50"/>
  <c r="R43" i="56"/>
  <c r="W84" i="51"/>
  <c r="S78" i="49"/>
  <c r="Y78" i="49"/>
  <c r="AD81" i="35"/>
  <c r="Y84" i="47"/>
  <c r="S87" i="54"/>
  <c r="V54" i="49"/>
  <c r="Y54" i="49" s="1"/>
  <c r="S88" i="51"/>
  <c r="S48" i="44"/>
  <c r="S32" i="51"/>
  <c r="S52" i="58"/>
  <c r="Y21" i="59"/>
  <c r="S36" i="61"/>
  <c r="AD72" i="9"/>
  <c r="Y105" i="61"/>
  <c r="S102" i="60"/>
  <c r="AD10" i="31"/>
  <c r="AD23" i="14"/>
  <c r="R47" i="50"/>
  <c r="Y27" i="50"/>
  <c r="S52" i="51"/>
  <c r="S93" i="51"/>
  <c r="AD31" i="15"/>
  <c r="Y20" i="47"/>
  <c r="S21" i="50"/>
  <c r="S31" i="51"/>
  <c r="S37" i="55"/>
  <c r="Y87" i="60"/>
  <c r="V72" i="54"/>
  <c r="R72" i="54"/>
  <c r="AD84" i="15"/>
  <c r="R20" i="47"/>
  <c r="S27" i="49"/>
  <c r="Y31" i="51"/>
  <c r="S72" i="52"/>
  <c r="Y21" i="50"/>
  <c r="Y34" i="56"/>
  <c r="Y37" i="58"/>
  <c r="S106" i="57"/>
  <c r="AD94" i="31"/>
  <c r="Y48" i="44"/>
  <c r="R95" i="46"/>
  <c r="S82" i="50"/>
  <c r="V57" i="50"/>
  <c r="AD66" i="11"/>
  <c r="S43" i="47"/>
  <c r="Y32" i="51"/>
  <c r="S23" i="57"/>
  <c r="R21" i="59"/>
  <c r="W55" i="44"/>
  <c r="S99" i="60"/>
  <c r="R49" i="46"/>
  <c r="S27" i="50"/>
  <c r="Y37" i="55"/>
  <c r="Y27" i="56"/>
  <c r="S37" i="58"/>
  <c r="AD67" i="9"/>
  <c r="AD21" i="35"/>
  <c r="AD6" i="36"/>
  <c r="R43" i="49"/>
  <c r="S40" i="52"/>
  <c r="R46" i="53"/>
  <c r="Y36" i="61"/>
  <c r="V105" i="58"/>
  <c r="R105" i="58"/>
  <c r="S86" i="43"/>
  <c r="Y23" i="57"/>
  <c r="Y20" i="46"/>
  <c r="W102" i="44"/>
  <c r="S102" i="44"/>
  <c r="V54" i="50"/>
  <c r="R54" i="50"/>
  <c r="R94" i="48"/>
  <c r="V94" i="48"/>
  <c r="V58" i="50"/>
  <c r="R58" i="50"/>
  <c r="W96" i="50"/>
  <c r="S96" i="50"/>
  <c r="S110" i="46"/>
  <c r="R99" i="44"/>
  <c r="V99" i="44"/>
  <c r="Y99" i="44" s="1"/>
  <c r="S44" i="44"/>
  <c r="W103" i="47"/>
  <c r="S103" i="47"/>
  <c r="R58" i="44"/>
  <c r="V58" i="44"/>
  <c r="R20" i="59"/>
  <c r="V98" i="49"/>
  <c r="R98" i="49"/>
  <c r="S73" i="48"/>
  <c r="W73" i="48"/>
  <c r="R82" i="47"/>
  <c r="V82" i="47"/>
  <c r="Y82" i="47" s="1"/>
  <c r="V76" i="51"/>
  <c r="R76" i="51"/>
  <c r="V75" i="54"/>
  <c r="Y75" i="54" s="1"/>
  <c r="R75" i="54"/>
  <c r="V86" i="53"/>
  <c r="Y86" i="53" s="1"/>
  <c r="R86" i="53"/>
  <c r="Y32" i="50"/>
  <c r="Y37" i="50"/>
  <c r="Y13" i="57"/>
  <c r="Y50" i="50"/>
  <c r="R68" i="56"/>
  <c r="V68" i="56"/>
  <c r="R98" i="61"/>
  <c r="V98" i="61"/>
  <c r="Y98" i="61" s="1"/>
  <c r="S53" i="47"/>
  <c r="S102" i="51"/>
  <c r="S54" i="49"/>
  <c r="V88" i="59"/>
  <c r="S77" i="47"/>
  <c r="S34" i="44"/>
  <c r="R26" i="48"/>
  <c r="R86" i="55"/>
  <c r="W79" i="50"/>
  <c r="S79" i="50"/>
  <c r="R98" i="47"/>
  <c r="S79" i="53"/>
  <c r="R49" i="56"/>
  <c r="Y50" i="56"/>
  <c r="S100" i="56"/>
  <c r="S71" i="54"/>
  <c r="W71" i="54"/>
  <c r="R52" i="48"/>
  <c r="R11" i="50"/>
  <c r="S50" i="50"/>
  <c r="R32" i="50"/>
  <c r="R72" i="44"/>
  <c r="R53" i="49"/>
  <c r="W104" i="53"/>
  <c r="Y104" i="53" s="1"/>
  <c r="S104" i="53"/>
  <c r="W55" i="47"/>
  <c r="S55" i="47"/>
  <c r="R93" i="43"/>
  <c r="Y34" i="44"/>
  <c r="Y17" i="52"/>
  <c r="R17" i="54"/>
  <c r="Y49" i="56"/>
  <c r="R27" i="58"/>
  <c r="Y14" i="53"/>
  <c r="Y49" i="50"/>
  <c r="R46" i="44"/>
  <c r="Y46" i="46"/>
  <c r="S49" i="50"/>
  <c r="S15" i="51"/>
  <c r="S58" i="52"/>
  <c r="S32" i="44"/>
  <c r="R14" i="53"/>
  <c r="R35" i="61"/>
  <c r="W61" i="59"/>
  <c r="S61" i="59"/>
  <c r="V101" i="54"/>
  <c r="Y101" i="54" s="1"/>
  <c r="R101" i="54"/>
  <c r="S75" i="51"/>
  <c r="R36" i="48"/>
  <c r="R17" i="49"/>
  <c r="S40" i="54"/>
  <c r="Y40" i="54"/>
  <c r="R31" i="56"/>
  <c r="Y35" i="61"/>
  <c r="AD32" i="8"/>
  <c r="Y11" i="50"/>
  <c r="S56" i="55"/>
  <c r="S110" i="58"/>
  <c r="W110" i="58"/>
  <c r="AD10" i="7"/>
  <c r="Y36" i="48"/>
  <c r="R23" i="50"/>
  <c r="S93" i="57"/>
  <c r="S60" i="45"/>
  <c r="Y12" i="60"/>
  <c r="S103" i="57"/>
  <c r="W17" i="43"/>
  <c r="Y17" i="43" s="1"/>
  <c r="AD69" i="28"/>
  <c r="S11" i="45"/>
  <c r="R20" i="46"/>
  <c r="Y47" i="48"/>
  <c r="S17" i="52"/>
  <c r="S50" i="56"/>
  <c r="S48" i="57"/>
  <c r="R21" i="61"/>
  <c r="R78" i="58"/>
  <c r="R71" i="49"/>
  <c r="AD7" i="15"/>
  <c r="S14" i="47"/>
  <c r="R13" i="57"/>
  <c r="Y27" i="58"/>
  <c r="S21" i="61"/>
  <c r="S109" i="55"/>
  <c r="S47" i="48"/>
  <c r="R37" i="50"/>
  <c r="Y15" i="51"/>
  <c r="Y31" i="56"/>
  <c r="R75" i="58"/>
  <c r="Y100" i="58"/>
  <c r="AD93" i="35"/>
  <c r="R46" i="46"/>
  <c r="Y14" i="47"/>
  <c r="R23" i="53"/>
  <c r="R93" i="46"/>
  <c r="R109" i="60"/>
  <c r="AD34" i="31"/>
  <c r="V93" i="49"/>
  <c r="Y93" i="49" s="1"/>
  <c r="R93" i="49"/>
  <c r="R59" i="48"/>
  <c r="V59" i="48"/>
  <c r="V110" i="52"/>
  <c r="Y110" i="52" s="1"/>
  <c r="R110" i="52"/>
  <c r="V98" i="54"/>
  <c r="Y98" i="54" s="1"/>
  <c r="R98" i="54"/>
  <c r="R52" i="44"/>
  <c r="Y46" i="45"/>
  <c r="S33" i="46"/>
  <c r="R49" i="49"/>
  <c r="S47" i="55"/>
  <c r="Y50" i="57"/>
  <c r="Y39" i="59"/>
  <c r="S40" i="61"/>
  <c r="W71" i="52"/>
  <c r="Y71" i="52" s="1"/>
  <c r="S71" i="52"/>
  <c r="W86" i="51"/>
  <c r="S86" i="51"/>
  <c r="V62" i="44"/>
  <c r="Y62" i="44" s="1"/>
  <c r="R62" i="44"/>
  <c r="V78" i="45"/>
  <c r="Y78" i="45" s="1"/>
  <c r="R78" i="45"/>
  <c r="S89" i="43"/>
  <c r="AD53" i="36"/>
  <c r="Y47" i="45"/>
  <c r="S47" i="45"/>
  <c r="S18" i="52"/>
  <c r="Y20" i="55"/>
  <c r="Y40" i="56"/>
  <c r="S64" i="50"/>
  <c r="Y94" i="61"/>
  <c r="V59" i="51"/>
  <c r="V80" i="49"/>
  <c r="R80" i="49"/>
  <c r="S55" i="51"/>
  <c r="W55" i="51"/>
  <c r="R55" i="48"/>
  <c r="V55" i="48"/>
  <c r="S33" i="47"/>
  <c r="R46" i="48"/>
  <c r="S37" i="48"/>
  <c r="Y23" i="48"/>
  <c r="R31" i="51"/>
  <c r="Y13" i="59"/>
  <c r="R46" i="61"/>
  <c r="S95" i="50"/>
  <c r="R80" i="53"/>
  <c r="R66" i="61"/>
  <c r="S61" i="58"/>
  <c r="W60" i="55"/>
  <c r="Y60" i="55" s="1"/>
  <c r="R65" i="55"/>
  <c r="V75" i="51"/>
  <c r="Y75" i="51" s="1"/>
  <c r="R75" i="51"/>
  <c r="R83" i="48"/>
  <c r="V83" i="48"/>
  <c r="Y11" i="44"/>
  <c r="R50" i="57"/>
  <c r="R74" i="60"/>
  <c r="W104" i="56"/>
  <c r="S104" i="56"/>
  <c r="V56" i="49"/>
  <c r="R56" i="49"/>
  <c r="W72" i="46"/>
  <c r="Y72" i="46" s="1"/>
  <c r="S72" i="46"/>
  <c r="R80" i="57"/>
  <c r="V80" i="57"/>
  <c r="Y80" i="57" s="1"/>
  <c r="R30" i="44"/>
  <c r="R23" i="45"/>
  <c r="Y23" i="45"/>
  <c r="S42" i="45"/>
  <c r="Y40" i="61"/>
  <c r="AD95" i="28"/>
  <c r="Y65" i="55"/>
  <c r="R61" i="50"/>
  <c r="S105" i="57"/>
  <c r="S88" i="61"/>
  <c r="S81" i="60"/>
  <c r="V98" i="48"/>
  <c r="R98" i="48"/>
  <c r="Y49" i="49"/>
  <c r="Y18" i="52"/>
  <c r="R71" i="45"/>
  <c r="V71" i="45"/>
  <c r="W93" i="47"/>
  <c r="S93" i="47"/>
  <c r="V100" i="49"/>
  <c r="Y100" i="49" s="1"/>
  <c r="R100" i="49"/>
  <c r="Y37" i="45"/>
  <c r="Y47" i="55"/>
  <c r="Y17" i="59"/>
  <c r="Y88" i="61"/>
  <c r="R89" i="54"/>
  <c r="S66" i="57"/>
  <c r="W107" i="50"/>
  <c r="S88" i="45"/>
  <c r="W88" i="45"/>
  <c r="R93" i="50"/>
  <c r="V93" i="50"/>
  <c r="V87" i="46"/>
  <c r="Y87" i="46" s="1"/>
  <c r="R87" i="46"/>
  <c r="S37" i="45"/>
  <c r="R49" i="50"/>
  <c r="R13" i="59"/>
  <c r="R17" i="59"/>
  <c r="S77" i="54"/>
  <c r="S54" i="57"/>
  <c r="Y95" i="50"/>
  <c r="R98" i="60"/>
  <c r="S96" i="59"/>
  <c r="S68" i="54"/>
  <c r="W68" i="54"/>
  <c r="Y68" i="54" s="1"/>
  <c r="R96" i="44"/>
  <c r="V96" i="44"/>
  <c r="Y96" i="44" s="1"/>
  <c r="W94" i="47"/>
  <c r="S94" i="47"/>
  <c r="S51" i="44"/>
  <c r="R46" i="45"/>
  <c r="R23" i="48"/>
  <c r="R20" i="55"/>
  <c r="Y96" i="51"/>
  <c r="S54" i="59"/>
  <c r="S78" i="61"/>
  <c r="V90" i="50"/>
  <c r="R90" i="50"/>
  <c r="W59" i="50"/>
  <c r="S59" i="50"/>
  <c r="R98" i="59"/>
  <c r="V98" i="59"/>
  <c r="V110" i="51"/>
  <c r="Y110" i="51" s="1"/>
  <c r="R110" i="51"/>
  <c r="V105" i="49"/>
  <c r="Y105" i="49" s="1"/>
  <c r="R105" i="49"/>
  <c r="R105" i="43"/>
  <c r="Y51" i="44"/>
  <c r="S25" i="50"/>
  <c r="S45" i="57"/>
  <c r="R39" i="59"/>
  <c r="Y63" i="60"/>
  <c r="Y60" i="58"/>
  <c r="S96" i="52"/>
  <c r="R94" i="52"/>
  <c r="R79" i="46"/>
  <c r="V79" i="46"/>
  <c r="Y79" i="46" s="1"/>
  <c r="W110" i="45"/>
  <c r="Y110" i="45" s="1"/>
  <c r="S110" i="45"/>
  <c r="W65" i="58"/>
  <c r="Y65" i="58" s="1"/>
  <c r="S65" i="58"/>
  <c r="W92" i="51"/>
  <c r="S92" i="51"/>
  <c r="R75" i="60"/>
  <c r="S30" i="47"/>
  <c r="S40" i="49"/>
  <c r="Y43" i="56"/>
  <c r="S71" i="59"/>
  <c r="Y21" i="57"/>
  <c r="S21" i="57"/>
  <c r="S95" i="46"/>
  <c r="Y50" i="53"/>
  <c r="Y14" i="49"/>
  <c r="S60" i="58"/>
  <c r="Y30" i="44"/>
  <c r="S14" i="58"/>
  <c r="R51" i="61"/>
  <c r="S62" i="55"/>
  <c r="Y17" i="49"/>
  <c r="Y17" i="48"/>
  <c r="Y38" i="61"/>
  <c r="S84" i="47"/>
  <c r="S84" i="59"/>
  <c r="S94" i="59"/>
  <c r="Y19" i="50"/>
  <c r="Y108" i="49"/>
  <c r="R108" i="49"/>
  <c r="R106" i="46"/>
  <c r="S96" i="49"/>
  <c r="R49" i="45"/>
  <c r="S34" i="54"/>
  <c r="Y17" i="54"/>
  <c r="Y37" i="53"/>
  <c r="Y38" i="50"/>
  <c r="S73" i="49"/>
  <c r="R40" i="54"/>
  <c r="S69" i="60"/>
  <c r="R59" i="56"/>
  <c r="R93" i="55"/>
  <c r="S98" i="61"/>
  <c r="R28" i="58"/>
  <c r="R76" i="61"/>
  <c r="S110" i="51"/>
  <c r="Y89" i="54"/>
  <c r="R14" i="56"/>
  <c r="R100" i="58"/>
  <c r="S105" i="61"/>
  <c r="Y47" i="54"/>
  <c r="W76" i="59"/>
  <c r="Y76" i="59" s="1"/>
  <c r="S76" i="59"/>
  <c r="M108" i="31"/>
  <c r="AD43" i="11"/>
  <c r="S34" i="56"/>
  <c r="R49" i="60"/>
  <c r="S86" i="44"/>
  <c r="S88" i="60"/>
  <c r="Y84" i="61"/>
  <c r="S80" i="59"/>
  <c r="S92" i="58"/>
  <c r="Y93" i="55"/>
  <c r="R85" i="61"/>
  <c r="R92" i="47"/>
  <c r="V92" i="47"/>
  <c r="V84" i="50"/>
  <c r="R84" i="50"/>
  <c r="V93" i="52"/>
  <c r="Y93" i="52" s="1"/>
  <c r="R93" i="52"/>
  <c r="V105" i="52"/>
  <c r="R105" i="52"/>
  <c r="R85" i="47"/>
  <c r="V85" i="47"/>
  <c r="W89" i="53"/>
  <c r="S89" i="53"/>
  <c r="W103" i="49"/>
  <c r="Y103" i="49" s="1"/>
  <c r="S103" i="49"/>
  <c r="R43" i="51"/>
  <c r="S14" i="53"/>
  <c r="S34" i="59"/>
  <c r="S71" i="60"/>
  <c r="W71" i="60"/>
  <c r="Y71" i="60" s="1"/>
  <c r="W59" i="51"/>
  <c r="S59" i="51"/>
  <c r="R92" i="45"/>
  <c r="V92" i="45"/>
  <c r="Y92" i="45" s="1"/>
  <c r="W108" i="58"/>
  <c r="Y108" i="58" s="1"/>
  <c r="S108" i="58"/>
  <c r="W72" i="51"/>
  <c r="S72" i="51"/>
  <c r="S104" i="48"/>
  <c r="S110" i="55"/>
  <c r="S105" i="47"/>
  <c r="W105" i="47"/>
  <c r="R83" i="51"/>
  <c r="V83" i="51"/>
  <c r="V68" i="46"/>
  <c r="R68" i="46"/>
  <c r="W70" i="58"/>
  <c r="S70" i="58"/>
  <c r="R89" i="53"/>
  <c r="V89" i="53"/>
  <c r="S74" i="45"/>
  <c r="S30" i="44"/>
  <c r="Y44" i="49"/>
  <c r="Y41" i="49"/>
  <c r="S44" i="49"/>
  <c r="S17" i="53"/>
  <c r="S30" i="56"/>
  <c r="S45" i="56"/>
  <c r="Y47" i="59"/>
  <c r="Y103" i="59"/>
  <c r="Y43" i="49"/>
  <c r="V74" i="59"/>
  <c r="R105" i="59"/>
  <c r="V72" i="47"/>
  <c r="Y72" i="47" s="1"/>
  <c r="R72" i="47"/>
  <c r="W53" i="51"/>
  <c r="Y53" i="51" s="1"/>
  <c r="S53" i="51"/>
  <c r="S63" i="58"/>
  <c r="W63" i="58"/>
  <c r="Y63" i="58" s="1"/>
  <c r="S85" i="59"/>
  <c r="S103" i="51"/>
  <c r="R90" i="48"/>
  <c r="AD6" i="32"/>
  <c r="AD62" i="7"/>
  <c r="S33" i="44"/>
  <c r="Y36" i="44"/>
  <c r="S17" i="46"/>
  <c r="S11" i="49"/>
  <c r="Y32" i="54"/>
  <c r="Y35" i="56"/>
  <c r="S31" i="61"/>
  <c r="V74" i="45"/>
  <c r="Y74" i="45" s="1"/>
  <c r="Y29" i="50"/>
  <c r="S84" i="60"/>
  <c r="W99" i="57"/>
  <c r="S99" i="57"/>
  <c r="W58" i="49"/>
  <c r="Y58" i="49" s="1"/>
  <c r="S58" i="49"/>
  <c r="R65" i="56"/>
  <c r="V65" i="56"/>
  <c r="R84" i="61"/>
  <c r="AD95" i="36"/>
  <c r="S36" i="44"/>
  <c r="S37" i="46"/>
  <c r="R43" i="47"/>
  <c r="R14" i="49"/>
  <c r="R42" i="52"/>
  <c r="Y27" i="53"/>
  <c r="S40" i="53"/>
  <c r="S14" i="54"/>
  <c r="S27" i="56"/>
  <c r="Y17" i="56"/>
  <c r="Y93" i="57"/>
  <c r="S97" i="60"/>
  <c r="Y102" i="60"/>
  <c r="W59" i="54"/>
  <c r="R95" i="58"/>
  <c r="V95" i="58"/>
  <c r="Y95" i="58" s="1"/>
  <c r="W78" i="54"/>
  <c r="S78" i="54"/>
  <c r="W76" i="58"/>
  <c r="S76" i="58"/>
  <c r="V61" i="51"/>
  <c r="Y61" i="51" s="1"/>
  <c r="R61" i="51"/>
  <c r="R82" i="53"/>
  <c r="S64" i="57"/>
  <c r="S38" i="44"/>
  <c r="Y46" i="44"/>
  <c r="R43" i="46"/>
  <c r="S42" i="50"/>
  <c r="S17" i="51"/>
  <c r="Y47" i="52"/>
  <c r="S32" i="56"/>
  <c r="R20" i="57"/>
  <c r="R56" i="46"/>
  <c r="Y41" i="50"/>
  <c r="V93" i="56"/>
  <c r="Y93" i="56" s="1"/>
  <c r="R93" i="56"/>
  <c r="W109" i="50"/>
  <c r="Y109" i="50" s="1"/>
  <c r="S109" i="50"/>
  <c r="V54" i="60"/>
  <c r="Y54" i="60" s="1"/>
  <c r="R54" i="60"/>
  <c r="R83" i="59"/>
  <c r="V83" i="59"/>
  <c r="Y83" i="59" s="1"/>
  <c r="W92" i="61"/>
  <c r="S92" i="61"/>
  <c r="R103" i="55"/>
  <c r="V103" i="55"/>
  <c r="S96" i="44"/>
  <c r="S57" i="49"/>
  <c r="S85" i="44"/>
  <c r="S78" i="50"/>
  <c r="S97" i="49"/>
  <c r="R68" i="54"/>
  <c r="R111" i="14"/>
  <c r="R112" i="14" s="1"/>
  <c r="AD20" i="7"/>
  <c r="R44" i="44"/>
  <c r="Y37" i="46"/>
  <c r="S43" i="49"/>
  <c r="Y50" i="52"/>
  <c r="S50" i="52"/>
  <c r="S47" i="52"/>
  <c r="Y22" i="54"/>
  <c r="S32" i="54"/>
  <c r="S47" i="56"/>
  <c r="S35" i="56"/>
  <c r="Y34" i="59"/>
  <c r="Y77" i="53"/>
  <c r="R95" i="50"/>
  <c r="W74" i="60"/>
  <c r="Y74" i="60" s="1"/>
  <c r="R80" i="60"/>
  <c r="S72" i="54"/>
  <c r="W72" i="54"/>
  <c r="W68" i="59"/>
  <c r="S68" i="59"/>
  <c r="S75" i="48"/>
  <c r="R92" i="49"/>
  <c r="S54" i="44"/>
  <c r="AD54" i="32"/>
  <c r="Y38" i="44"/>
  <c r="R11" i="44"/>
  <c r="S40" i="46"/>
  <c r="Y45" i="53"/>
  <c r="S27" i="53"/>
  <c r="R23" i="54"/>
  <c r="Y31" i="54"/>
  <c r="R47" i="54"/>
  <c r="S17" i="56"/>
  <c r="S40" i="59"/>
  <c r="S63" i="57"/>
  <c r="Y94" i="59"/>
  <c r="S92" i="56"/>
  <c r="Y104" i="48"/>
  <c r="V69" i="59"/>
  <c r="Y69" i="59" s="1"/>
  <c r="R69" i="59"/>
  <c r="W106" i="45"/>
  <c r="Y106" i="45" s="1"/>
  <c r="S106" i="45"/>
  <c r="V81" i="47"/>
  <c r="R81" i="47"/>
  <c r="S107" i="59"/>
  <c r="W107" i="59"/>
  <c r="R71" i="52"/>
  <c r="R72" i="46"/>
  <c r="S36" i="50"/>
  <c r="S33" i="54"/>
  <c r="R106" i="45"/>
  <c r="Y62" i="55"/>
  <c r="S67" i="60"/>
  <c r="Y40" i="52"/>
  <c r="R77" i="58"/>
  <c r="S91" i="60"/>
  <c r="V102" i="57"/>
  <c r="R102" i="57"/>
  <c r="W69" i="46"/>
  <c r="S69" i="46"/>
  <c r="R94" i="51"/>
  <c r="V94" i="51"/>
  <c r="S106" i="50"/>
  <c r="S87" i="57"/>
  <c r="S82" i="48"/>
  <c r="AD41" i="36"/>
  <c r="AD96" i="11"/>
  <c r="R38" i="50"/>
  <c r="Y17" i="51"/>
  <c r="Y42" i="52"/>
  <c r="R11" i="53"/>
  <c r="Y32" i="56"/>
  <c r="R23" i="57"/>
  <c r="R52" i="58"/>
  <c r="R60" i="51"/>
  <c r="Y99" i="49"/>
  <c r="R69" i="56"/>
  <c r="Y91" i="60"/>
  <c r="Y106" i="55"/>
  <c r="S72" i="60"/>
  <c r="R73" i="47"/>
  <c r="V73" i="47"/>
  <c r="Y73" i="47" s="1"/>
  <c r="W88" i="44"/>
  <c r="Y88" i="44" s="1"/>
  <c r="S88" i="44"/>
  <c r="R103" i="45"/>
  <c r="V103" i="45"/>
  <c r="W56" i="48"/>
  <c r="S56" i="48"/>
  <c r="R86" i="56"/>
  <c r="V86" i="56"/>
  <c r="R75" i="56"/>
  <c r="S100" i="58"/>
  <c r="S107" i="58"/>
  <c r="AD70" i="1"/>
  <c r="AD55" i="15"/>
  <c r="AD19" i="8"/>
  <c r="Y40" i="44"/>
  <c r="S43" i="44"/>
  <c r="S40" i="44"/>
  <c r="Y33" i="44"/>
  <c r="S46" i="45"/>
  <c r="Y17" i="46"/>
  <c r="S36" i="47"/>
  <c r="R29" i="50"/>
  <c r="Y37" i="51"/>
  <c r="R50" i="56"/>
  <c r="S39" i="57"/>
  <c r="W110" i="61"/>
  <c r="Y33" i="46"/>
  <c r="R107" i="52"/>
  <c r="S87" i="60"/>
  <c r="W72" i="45"/>
  <c r="S72" i="45"/>
  <c r="S73" i="60"/>
  <c r="S91" i="57"/>
  <c r="R64" i="47"/>
  <c r="S86" i="48"/>
  <c r="S110" i="57"/>
  <c r="R64" i="55"/>
  <c r="S58" i="51"/>
  <c r="W58" i="51"/>
  <c r="AD48" i="40"/>
  <c r="AD103" i="15"/>
  <c r="S11" i="50"/>
  <c r="R48" i="50"/>
  <c r="S46" i="51"/>
  <c r="Y30" i="51"/>
  <c r="S14" i="52"/>
  <c r="Y74" i="61"/>
  <c r="R78" i="53"/>
  <c r="R92" i="61"/>
  <c r="V92" i="61"/>
  <c r="V65" i="50"/>
  <c r="R65" i="50"/>
  <c r="W81" i="54"/>
  <c r="Y81" i="54" s="1"/>
  <c r="S81" i="54"/>
  <c r="Y45" i="51"/>
  <c r="R23" i="52"/>
  <c r="Y23" i="52"/>
  <c r="S44" i="54"/>
  <c r="S32" i="57"/>
  <c r="R108" i="53"/>
  <c r="Y43" i="46"/>
  <c r="V56" i="60"/>
  <c r="Y56" i="60" s="1"/>
  <c r="R56" i="60"/>
  <c r="V74" i="50"/>
  <c r="Y74" i="50" s="1"/>
  <c r="R74" i="50"/>
  <c r="W92" i="52"/>
  <c r="Y92" i="52" s="1"/>
  <c r="S92" i="52"/>
  <c r="V97" i="58"/>
  <c r="R97" i="58"/>
  <c r="AD18" i="7"/>
  <c r="S24" i="44"/>
  <c r="R36" i="44"/>
  <c r="Y11" i="46"/>
  <c r="Y49" i="46"/>
  <c r="Y48" i="48"/>
  <c r="S13" i="50"/>
  <c r="Y46" i="50"/>
  <c r="S37" i="51"/>
  <c r="R43" i="52"/>
  <c r="Y48" i="53"/>
  <c r="Y44" i="54"/>
  <c r="Y50" i="59"/>
  <c r="S93" i="55"/>
  <c r="R84" i="48"/>
  <c r="R67" i="54"/>
  <c r="R59" i="58"/>
  <c r="S70" i="51"/>
  <c r="W70" i="51"/>
  <c r="AD65" i="36"/>
  <c r="AD95" i="7"/>
  <c r="Y30" i="46"/>
  <c r="Y37" i="49"/>
  <c r="S44" i="50"/>
  <c r="S25" i="56"/>
  <c r="S22" i="56"/>
  <c r="W67" i="48"/>
  <c r="R78" i="51"/>
  <c r="R63" i="60"/>
  <c r="Y17" i="50"/>
  <c r="R54" i="52"/>
  <c r="R99" i="55"/>
  <c r="W83" i="48"/>
  <c r="S83" i="48"/>
  <c r="W67" i="58"/>
  <c r="Y67" i="58" s="1"/>
  <c r="S67" i="58"/>
  <c r="R110" i="58"/>
  <c r="V110" i="58"/>
  <c r="W74" i="58"/>
  <c r="S74" i="58"/>
  <c r="AD19" i="15"/>
  <c r="AD92" i="7"/>
  <c r="Y18" i="44"/>
  <c r="R30" i="46"/>
  <c r="S17" i="54"/>
  <c r="Y44" i="55"/>
  <c r="Y22" i="56"/>
  <c r="Y42" i="60"/>
  <c r="S97" i="47"/>
  <c r="S61" i="56"/>
  <c r="R81" i="54"/>
  <c r="R109" i="56"/>
  <c r="S76" i="44"/>
  <c r="W76" i="44"/>
  <c r="W81" i="61"/>
  <c r="S81" i="61"/>
  <c r="R80" i="61"/>
  <c r="V80" i="61"/>
  <c r="Y80" i="61" s="1"/>
  <c r="S62" i="61"/>
  <c r="S54" i="58"/>
  <c r="Y20" i="44"/>
  <c r="S30" i="46"/>
  <c r="S37" i="49"/>
  <c r="Y46" i="53"/>
  <c r="R45" i="55"/>
  <c r="Y40" i="58"/>
  <c r="R46" i="59"/>
  <c r="R78" i="49"/>
  <c r="S74" i="61"/>
  <c r="S70" i="60"/>
  <c r="V109" i="47"/>
  <c r="R109" i="47"/>
  <c r="S91" i="61"/>
  <c r="W91" i="61"/>
  <c r="R79" i="58"/>
  <c r="S35" i="44"/>
  <c r="R23" i="47"/>
  <c r="S14" i="51"/>
  <c r="Y31" i="55"/>
  <c r="R35" i="57"/>
  <c r="R48" i="61"/>
  <c r="R73" i="57"/>
  <c r="W74" i="59"/>
  <c r="S74" i="59"/>
  <c r="R107" i="58"/>
  <c r="V107" i="58"/>
  <c r="Y107" i="58" s="1"/>
  <c r="Y35" i="44"/>
  <c r="Y48" i="50"/>
  <c r="Y14" i="51"/>
  <c r="S43" i="54"/>
  <c r="Y34" i="54"/>
  <c r="S40" i="55"/>
  <c r="R13" i="61"/>
  <c r="S95" i="52"/>
  <c r="R82" i="58"/>
  <c r="V107" i="50"/>
  <c r="R107" i="50"/>
  <c r="W97" i="50"/>
  <c r="Y97" i="50" s="1"/>
  <c r="S97" i="50"/>
  <c r="W64" i="53"/>
  <c r="Y64" i="53" s="1"/>
  <c r="S64" i="53"/>
  <c r="W69" i="44"/>
  <c r="S69" i="44"/>
  <c r="S46" i="50"/>
  <c r="R26" i="51"/>
  <c r="Y43" i="52"/>
  <c r="Y45" i="55"/>
  <c r="R42" i="60"/>
  <c r="Y13" i="61"/>
  <c r="S107" i="51"/>
  <c r="S79" i="54"/>
  <c r="V54" i="54"/>
  <c r="R54" i="54"/>
  <c r="W99" i="50"/>
  <c r="S99" i="50"/>
  <c r="W76" i="50"/>
  <c r="S76" i="50"/>
  <c r="R104" i="61"/>
  <c r="S20" i="44"/>
  <c r="Y11" i="48"/>
  <c r="R37" i="53"/>
  <c r="Y12" i="54"/>
  <c r="Y25" i="56"/>
  <c r="Y24" i="44"/>
  <c r="R58" i="58"/>
  <c r="R101" i="60"/>
  <c r="R55" i="61"/>
  <c r="V61" i="58"/>
  <c r="Y61" i="58" s="1"/>
  <c r="R61" i="58"/>
  <c r="W108" i="50"/>
  <c r="S108" i="50"/>
  <c r="W81" i="46"/>
  <c r="S81" i="46"/>
  <c r="W62" i="46"/>
  <c r="S62" i="46"/>
  <c r="V79" i="52"/>
  <c r="Y79" i="52" s="1"/>
  <c r="R79" i="52"/>
  <c r="R82" i="61"/>
  <c r="R28" i="50"/>
  <c r="R41" i="50"/>
  <c r="Y14" i="52"/>
  <c r="R40" i="52"/>
  <c r="Y42" i="54"/>
  <c r="S31" i="55"/>
  <c r="Y93" i="60"/>
  <c r="V75" i="48"/>
  <c r="Y75" i="48" s="1"/>
  <c r="R75" i="48"/>
  <c r="R55" i="47"/>
  <c r="V55" i="47"/>
  <c r="V73" i="52"/>
  <c r="Y73" i="52" s="1"/>
  <c r="R73" i="52"/>
  <c r="R108" i="60"/>
  <c r="AC68" i="40"/>
  <c r="AD68" i="40" s="1"/>
  <c r="AD48" i="7"/>
  <c r="R97" i="48"/>
  <c r="V97" i="48"/>
  <c r="R108" i="50"/>
  <c r="V108" i="50"/>
  <c r="V104" i="55"/>
  <c r="R104" i="55"/>
  <c r="V55" i="49"/>
  <c r="R55" i="49"/>
  <c r="W80" i="52"/>
  <c r="S80" i="52"/>
  <c r="V106" i="54"/>
  <c r="Y106" i="54" s="1"/>
  <c r="R106" i="54"/>
  <c r="V13" i="45"/>
  <c r="Y13" i="45" s="1"/>
  <c r="R13" i="45"/>
  <c r="V106" i="58"/>
  <c r="R106" i="58"/>
  <c r="R70" i="51"/>
  <c r="V70" i="51"/>
  <c r="W63" i="59"/>
  <c r="S63" i="59"/>
  <c r="W63" i="48"/>
  <c r="Y63" i="48" s="1"/>
  <c r="S63" i="48"/>
  <c r="AD48" i="41"/>
  <c r="M108" i="9"/>
  <c r="S36" i="58"/>
  <c r="R18" i="61"/>
  <c r="W103" i="52"/>
  <c r="S103" i="52"/>
  <c r="W88" i="50"/>
  <c r="S88" i="50"/>
  <c r="V94" i="53"/>
  <c r="Y94" i="53" s="1"/>
  <c r="R94" i="53"/>
  <c r="W54" i="56"/>
  <c r="Y54" i="56" s="1"/>
  <c r="S54" i="56"/>
  <c r="V108" i="47"/>
  <c r="R108" i="47"/>
  <c r="V76" i="58"/>
  <c r="R76" i="58"/>
  <c r="R76" i="48"/>
  <c r="V76" i="48"/>
  <c r="W54" i="48"/>
  <c r="S54" i="48"/>
  <c r="S75" i="56"/>
  <c r="W75" i="56"/>
  <c r="Y75" i="56" s="1"/>
  <c r="Y37" i="56"/>
  <c r="R20" i="58"/>
  <c r="Y45" i="58"/>
  <c r="V89" i="52"/>
  <c r="R89" i="52"/>
  <c r="V59" i="50"/>
  <c r="R59" i="50"/>
  <c r="V58" i="61"/>
  <c r="R58" i="61"/>
  <c r="W106" i="51"/>
  <c r="Y106" i="51" s="1"/>
  <c r="S106" i="51"/>
  <c r="W61" i="54"/>
  <c r="S61" i="54"/>
  <c r="R71" i="59"/>
  <c r="V71" i="59"/>
  <c r="Y71" i="59" s="1"/>
  <c r="V106" i="47"/>
  <c r="R106" i="47"/>
  <c r="W108" i="61"/>
  <c r="S108" i="61"/>
  <c r="W90" i="49"/>
  <c r="Y90" i="49" s="1"/>
  <c r="S90" i="49"/>
  <c r="V53" i="61"/>
  <c r="R53" i="61"/>
  <c r="R100" i="54"/>
  <c r="R106" i="55"/>
  <c r="W104" i="52"/>
  <c r="Y104" i="52" s="1"/>
  <c r="S104" i="52"/>
  <c r="V70" i="50"/>
  <c r="R70" i="50"/>
  <c r="V103" i="61"/>
  <c r="R103" i="61"/>
  <c r="W104" i="46"/>
  <c r="Y104" i="46" s="1"/>
  <c r="S104" i="46"/>
  <c r="V87" i="54"/>
  <c r="Y87" i="54" s="1"/>
  <c r="R87" i="54"/>
  <c r="S62" i="54"/>
  <c r="W62" i="54"/>
  <c r="V87" i="50"/>
  <c r="Y87" i="50" s="1"/>
  <c r="R87" i="50"/>
  <c r="V107" i="54"/>
  <c r="R107" i="54"/>
  <c r="R77" i="59"/>
  <c r="V77" i="59"/>
  <c r="AC32" i="35"/>
  <c r="AD32" i="35" s="1"/>
  <c r="R46" i="55"/>
  <c r="Y27" i="57"/>
  <c r="Y12" i="59"/>
  <c r="Y21" i="60"/>
  <c r="R111" i="28"/>
  <c r="R112" i="28" s="1"/>
  <c r="R107" i="36"/>
  <c r="X108" i="36" s="1"/>
  <c r="X109" i="36" s="1"/>
  <c r="X110" i="36" s="1"/>
  <c r="R88" i="57"/>
  <c r="Y90" i="58"/>
  <c r="W101" i="48"/>
  <c r="Y101" i="48" s="1"/>
  <c r="S101" i="48"/>
  <c r="V97" i="46"/>
  <c r="Y97" i="46" s="1"/>
  <c r="R97" i="46"/>
  <c r="V109" i="61"/>
  <c r="R109" i="61"/>
  <c r="W78" i="48"/>
  <c r="S78" i="48"/>
  <c r="V90" i="53"/>
  <c r="Y90" i="53" s="1"/>
  <c r="R90" i="53"/>
  <c r="W58" i="60"/>
  <c r="Y58" i="60" s="1"/>
  <c r="S58" i="60"/>
  <c r="Y73" i="58"/>
  <c r="W65" i="50"/>
  <c r="S65" i="50"/>
  <c r="W74" i="47"/>
  <c r="S74" i="47"/>
  <c r="S86" i="54"/>
  <c r="W86" i="54"/>
  <c r="Y86" i="54" s="1"/>
  <c r="R92" i="58"/>
  <c r="V92" i="58"/>
  <c r="Y92" i="58" s="1"/>
  <c r="R107" i="61"/>
  <c r="AD91" i="41"/>
  <c r="S17" i="47"/>
  <c r="S27" i="54"/>
  <c r="S69" i="57"/>
  <c r="S56" i="58"/>
  <c r="V54" i="61"/>
  <c r="Y54" i="61" s="1"/>
  <c r="R54" i="61"/>
  <c r="R103" i="57"/>
  <c r="V103" i="57"/>
  <c r="Y103" i="57" s="1"/>
  <c r="V57" i="51"/>
  <c r="Y57" i="51" s="1"/>
  <c r="R57" i="51"/>
  <c r="W64" i="54"/>
  <c r="S64" i="54"/>
  <c r="R61" i="53"/>
  <c r="V61" i="53"/>
  <c r="W64" i="48"/>
  <c r="Y64" i="48" s="1"/>
  <c r="S64" i="48"/>
  <c r="W108" i="51"/>
  <c r="S108" i="51"/>
  <c r="W61" i="47"/>
  <c r="S61" i="47"/>
  <c r="V53" i="54"/>
  <c r="R53" i="54"/>
  <c r="R106" i="59"/>
  <c r="R73" i="58"/>
  <c r="S49" i="55"/>
  <c r="Y15" i="60"/>
  <c r="R104" i="45"/>
  <c r="R101" i="48"/>
  <c r="V60" i="48"/>
  <c r="Y60" i="48" s="1"/>
  <c r="R60" i="48"/>
  <c r="W53" i="52"/>
  <c r="Y53" i="52" s="1"/>
  <c r="S53" i="52"/>
  <c r="S83" i="54"/>
  <c r="W83" i="54"/>
  <c r="Y83" i="54" s="1"/>
  <c r="V105" i="47"/>
  <c r="R105" i="47"/>
  <c r="V68" i="53"/>
  <c r="R68" i="53"/>
  <c r="R77" i="55"/>
  <c r="AD33" i="7"/>
  <c r="R49" i="52"/>
  <c r="R111" i="39"/>
  <c r="R112" i="39" s="1"/>
  <c r="S66" i="52"/>
  <c r="W85" i="48"/>
  <c r="S85" i="48"/>
  <c r="W104" i="59"/>
  <c r="S104" i="59"/>
  <c r="V70" i="52"/>
  <c r="R70" i="52"/>
  <c r="S58" i="54"/>
  <c r="W58" i="54"/>
  <c r="W56" i="59"/>
  <c r="S56" i="59"/>
  <c r="V69" i="60"/>
  <c r="Y69" i="60" s="1"/>
  <c r="R69" i="60"/>
  <c r="V96" i="45"/>
  <c r="R96" i="45"/>
  <c r="S107" i="61"/>
  <c r="AD102" i="32"/>
  <c r="AD70" i="31"/>
  <c r="AD101" i="1"/>
  <c r="S36" i="49"/>
  <c r="S46" i="58"/>
  <c r="R19" i="61"/>
  <c r="R106" i="56"/>
  <c r="Y21" i="61"/>
  <c r="R100" i="52"/>
  <c r="W70" i="54"/>
  <c r="S70" i="54"/>
  <c r="W69" i="58"/>
  <c r="Y69" i="58" s="1"/>
  <c r="S69" i="58"/>
  <c r="S78" i="51"/>
  <c r="W78" i="51"/>
  <c r="Y78" i="51" s="1"/>
  <c r="W75" i="60"/>
  <c r="Y75" i="60" s="1"/>
  <c r="S75" i="60"/>
  <c r="W99" i="48"/>
  <c r="S99" i="48"/>
  <c r="V98" i="46"/>
  <c r="R98" i="46"/>
  <c r="R64" i="60"/>
  <c r="S53" i="59"/>
  <c r="S73" i="61"/>
  <c r="AD105" i="35"/>
  <c r="Y45" i="47"/>
  <c r="Y37" i="59"/>
  <c r="R111" i="11"/>
  <c r="T108" i="11" s="1"/>
  <c r="T109" i="11" s="1"/>
  <c r="T110" i="11" s="1"/>
  <c r="Y46" i="51"/>
  <c r="Y44" i="50"/>
  <c r="Y67" i="54"/>
  <c r="R70" i="44"/>
  <c r="V70" i="44"/>
  <c r="Y70" i="44" s="1"/>
  <c r="S67" i="51"/>
  <c r="W67" i="51"/>
  <c r="V81" i="59"/>
  <c r="Y81" i="59" s="1"/>
  <c r="R81" i="59"/>
  <c r="W69" i="48"/>
  <c r="S69" i="48"/>
  <c r="W90" i="46"/>
  <c r="Y90" i="46" s="1"/>
  <c r="S90" i="46"/>
  <c r="S70" i="61"/>
  <c r="R59" i="61"/>
  <c r="M108" i="37"/>
  <c r="R33" i="55"/>
  <c r="R30" i="55"/>
  <c r="R37" i="55"/>
  <c r="R82" i="60"/>
  <c r="S56" i="52"/>
  <c r="Y64" i="50"/>
  <c r="S103" i="60"/>
  <c r="R59" i="59"/>
  <c r="V59" i="59"/>
  <c r="W74" i="52"/>
  <c r="S74" i="52"/>
  <c r="W72" i="61"/>
  <c r="Y72" i="61" s="1"/>
  <c r="S72" i="61"/>
  <c r="W110" i="48"/>
  <c r="Y110" i="48" s="1"/>
  <c r="S110" i="48"/>
  <c r="V55" i="58"/>
  <c r="Y55" i="58" s="1"/>
  <c r="R55" i="58"/>
  <c r="V54" i="59"/>
  <c r="Y54" i="59" s="1"/>
  <c r="R54" i="59"/>
  <c r="S89" i="61"/>
  <c r="S37" i="56"/>
  <c r="R111" i="36"/>
  <c r="R112" i="36" s="1"/>
  <c r="R111" i="31"/>
  <c r="R112" i="31" s="1"/>
  <c r="Y20" i="50"/>
  <c r="S90" i="59"/>
  <c r="V86" i="46"/>
  <c r="R86" i="46"/>
  <c r="W62" i="47"/>
  <c r="S62" i="47"/>
  <c r="R97" i="57"/>
  <c r="V97" i="57"/>
  <c r="R83" i="52"/>
  <c r="V83" i="52"/>
  <c r="Y83" i="52" s="1"/>
  <c r="W61" i="49"/>
  <c r="S61" i="49"/>
  <c r="W76" i="49"/>
  <c r="Y76" i="49" s="1"/>
  <c r="S76" i="49"/>
  <c r="W105" i="58"/>
  <c r="S105" i="58"/>
  <c r="W92" i="59"/>
  <c r="S92" i="59"/>
  <c r="V68" i="49"/>
  <c r="R68" i="49"/>
  <c r="S65" i="59"/>
  <c r="R96" i="61"/>
  <c r="R101" i="50"/>
  <c r="W70" i="50"/>
  <c r="S70" i="50"/>
  <c r="V67" i="55"/>
  <c r="R67" i="55"/>
  <c r="W56" i="54"/>
  <c r="Y56" i="54" s="1"/>
  <c r="S56" i="54"/>
  <c r="V99" i="61"/>
  <c r="R99" i="61"/>
  <c r="R79" i="47"/>
  <c r="V79" i="47"/>
  <c r="Y79" i="47" s="1"/>
  <c r="V72" i="50"/>
  <c r="R72" i="50"/>
  <c r="V79" i="55"/>
  <c r="Y79" i="55" s="1"/>
  <c r="R79" i="55"/>
  <c r="V66" i="60"/>
  <c r="Y66" i="60" s="1"/>
  <c r="R66" i="60"/>
  <c r="R71" i="51"/>
  <c r="V71" i="51"/>
  <c r="V81" i="60"/>
  <c r="Y81" i="60" s="1"/>
  <c r="R81" i="60"/>
  <c r="V78" i="59"/>
  <c r="Y78" i="59" s="1"/>
  <c r="R78" i="59"/>
  <c r="S90" i="54"/>
  <c r="W90" i="54"/>
  <c r="Y90" i="54" s="1"/>
  <c r="S103" i="50"/>
  <c r="AC46" i="7"/>
  <c r="AD46" i="7" s="1"/>
  <c r="V91" i="61"/>
  <c r="R91" i="61"/>
  <c r="AD64" i="35"/>
  <c r="AC103" i="36"/>
  <c r="AD103" i="36" s="1"/>
  <c r="AC70" i="14"/>
  <c r="AD70" i="14" s="1"/>
  <c r="AD16" i="7"/>
  <c r="R12" i="44"/>
  <c r="S27" i="46"/>
  <c r="Y47" i="49"/>
  <c r="S20" i="50"/>
  <c r="Y15" i="54"/>
  <c r="R50" i="55"/>
  <c r="Y48" i="56"/>
  <c r="R26" i="59"/>
  <c r="AD37" i="8"/>
  <c r="Y11" i="53"/>
  <c r="W108" i="52"/>
  <c r="Y108" i="52" s="1"/>
  <c r="S108" i="52"/>
  <c r="W105" i="45"/>
  <c r="Y105" i="45" s="1"/>
  <c r="S105" i="45"/>
  <c r="V100" i="45"/>
  <c r="R100" i="45"/>
  <c r="W95" i="53"/>
  <c r="S95" i="53"/>
  <c r="W85" i="61"/>
  <c r="Y85" i="61" s="1"/>
  <c r="S85" i="61"/>
  <c r="V56" i="52"/>
  <c r="Y56" i="52" s="1"/>
  <c r="R56" i="52"/>
  <c r="V88" i="50"/>
  <c r="R88" i="50"/>
  <c r="W105" i="55"/>
  <c r="S105" i="55"/>
  <c r="V79" i="60"/>
  <c r="R79" i="60"/>
  <c r="V67" i="60"/>
  <c r="Y67" i="60" s="1"/>
  <c r="R67" i="60"/>
  <c r="W79" i="45"/>
  <c r="S79" i="45"/>
  <c r="R56" i="57"/>
  <c r="V56" i="57"/>
  <c r="R103" i="44"/>
  <c r="V103" i="44"/>
  <c r="Y103" i="44" s="1"/>
  <c r="R104" i="52"/>
  <c r="S77" i="53"/>
  <c r="S105" i="54"/>
  <c r="S83" i="59"/>
  <c r="R83" i="61"/>
  <c r="S30" i="50"/>
  <c r="R111" i="1"/>
  <c r="R112" i="1" s="1"/>
  <c r="R107" i="11"/>
  <c r="R108" i="11" s="1"/>
  <c r="R109" i="11" s="1"/>
  <c r="R110" i="11" s="1"/>
  <c r="Y34" i="45"/>
  <c r="S34" i="45"/>
  <c r="R33" i="46"/>
  <c r="S18" i="49"/>
  <c r="R44" i="50"/>
  <c r="S39" i="50"/>
  <c r="R14" i="55"/>
  <c r="R32" i="57"/>
  <c r="S29" i="58"/>
  <c r="R43" i="60"/>
  <c r="S38" i="61"/>
  <c r="R87" i="53"/>
  <c r="R92" i="53"/>
  <c r="W85" i="52"/>
  <c r="S85" i="52"/>
  <c r="R56" i="48"/>
  <c r="V56" i="48"/>
  <c r="R53" i="59"/>
  <c r="V53" i="59"/>
  <c r="Y53" i="59" s="1"/>
  <c r="W76" i="53"/>
  <c r="S76" i="53"/>
  <c r="V60" i="60"/>
  <c r="R60" i="60"/>
  <c r="W84" i="48"/>
  <c r="Y84" i="48" s="1"/>
  <c r="S84" i="48"/>
  <c r="W62" i="48"/>
  <c r="S62" i="48"/>
  <c r="V94" i="60"/>
  <c r="R94" i="60"/>
  <c r="V106" i="53"/>
  <c r="R106" i="53"/>
  <c r="R79" i="48"/>
  <c r="V79" i="48"/>
  <c r="V68" i="55"/>
  <c r="R68" i="55"/>
  <c r="R101" i="49"/>
  <c r="R82" i="52"/>
  <c r="S72" i="47"/>
  <c r="S100" i="54"/>
  <c r="Y73" i="59"/>
  <c r="S80" i="58"/>
  <c r="S56" i="60"/>
  <c r="S83" i="60"/>
  <c r="W86" i="60"/>
  <c r="Y86" i="60" s="1"/>
  <c r="S86" i="60"/>
  <c r="R46" i="56"/>
  <c r="AD97" i="36"/>
  <c r="R107" i="28"/>
  <c r="X108" i="28" s="1"/>
  <c r="X109" i="28" s="1"/>
  <c r="X110" i="28" s="1"/>
  <c r="S41" i="44"/>
  <c r="R29" i="47"/>
  <c r="S40" i="50"/>
  <c r="S19" i="50"/>
  <c r="R14" i="54"/>
  <c r="S34" i="55"/>
  <c r="S48" i="56"/>
  <c r="R35" i="58"/>
  <c r="Y30" i="59"/>
  <c r="Y13" i="60"/>
  <c r="S94" i="49"/>
  <c r="R61" i="47"/>
  <c r="V61" i="47"/>
  <c r="V67" i="49"/>
  <c r="Y67" i="49" s="1"/>
  <c r="R67" i="49"/>
  <c r="W91" i="59"/>
  <c r="Y91" i="59" s="1"/>
  <c r="S91" i="59"/>
  <c r="S108" i="54"/>
  <c r="W108" i="54"/>
  <c r="Y108" i="54" s="1"/>
  <c r="S104" i="60"/>
  <c r="W104" i="60"/>
  <c r="Y104" i="60" s="1"/>
  <c r="W91" i="52"/>
  <c r="S91" i="52"/>
  <c r="S107" i="60"/>
  <c r="W107" i="60"/>
  <c r="V55" i="54"/>
  <c r="R55" i="54"/>
  <c r="V92" i="48"/>
  <c r="R92" i="48"/>
  <c r="R76" i="57"/>
  <c r="R73" i="59"/>
  <c r="S75" i="53"/>
  <c r="R107" i="53"/>
  <c r="S36" i="45"/>
  <c r="Y44" i="47"/>
  <c r="S47" i="49"/>
  <c r="R40" i="55"/>
  <c r="R12" i="55"/>
  <c r="Y50" i="55"/>
  <c r="S29" i="57"/>
  <c r="R49" i="59"/>
  <c r="S94" i="53"/>
  <c r="S80" i="61"/>
  <c r="R94" i="44"/>
  <c r="V94" i="44"/>
  <c r="Y94" i="44" s="1"/>
  <c r="W63" i="50"/>
  <c r="S63" i="50"/>
  <c r="W65" i="52"/>
  <c r="S65" i="52"/>
  <c r="V108" i="59"/>
  <c r="Y108" i="59" s="1"/>
  <c r="R108" i="59"/>
  <c r="V98" i="55"/>
  <c r="Y98" i="55" s="1"/>
  <c r="R98" i="55"/>
  <c r="V88" i="52"/>
  <c r="R88" i="52"/>
  <c r="V108" i="61"/>
  <c r="R108" i="61"/>
  <c r="W76" i="51"/>
  <c r="S76" i="51"/>
  <c r="W59" i="48"/>
  <c r="S59" i="48"/>
  <c r="V60" i="59"/>
  <c r="R60" i="59"/>
  <c r="S82" i="52"/>
  <c r="S73" i="59"/>
  <c r="S71" i="55"/>
  <c r="S97" i="54"/>
  <c r="S96" i="56"/>
  <c r="W96" i="56"/>
  <c r="Y96" i="56" s="1"/>
  <c r="AD22" i="15"/>
  <c r="AD56" i="7"/>
  <c r="R50" i="44"/>
  <c r="R26" i="46"/>
  <c r="S44" i="47"/>
  <c r="R20" i="50"/>
  <c r="R32" i="51"/>
  <c r="Y34" i="55"/>
  <c r="Y44" i="56"/>
  <c r="Y29" i="57"/>
  <c r="Y29" i="58"/>
  <c r="R56" i="44"/>
  <c r="V56" i="44"/>
  <c r="R104" i="59"/>
  <c r="V104" i="59"/>
  <c r="V98" i="50"/>
  <c r="R98" i="50"/>
  <c r="V87" i="44"/>
  <c r="R87" i="44"/>
  <c r="W95" i="61"/>
  <c r="S95" i="61"/>
  <c r="V70" i="58"/>
  <c r="R70" i="58"/>
  <c r="R80" i="48"/>
  <c r="V80" i="48"/>
  <c r="V95" i="55"/>
  <c r="Y95" i="55" s="1"/>
  <c r="R95" i="55"/>
  <c r="S97" i="57"/>
  <c r="W97" i="57"/>
  <c r="W69" i="47"/>
  <c r="S69" i="47"/>
  <c r="R87" i="51"/>
  <c r="S100" i="50"/>
  <c r="R72" i="55"/>
  <c r="R101" i="59"/>
  <c r="R66" i="58"/>
  <c r="S61" i="61"/>
  <c r="R79" i="53"/>
  <c r="S108" i="59"/>
  <c r="V66" i="46"/>
  <c r="Y66" i="46" s="1"/>
  <c r="R66" i="46"/>
  <c r="V54" i="57"/>
  <c r="Y54" i="57" s="1"/>
  <c r="R54" i="57"/>
  <c r="AC78" i="31"/>
  <c r="AD78" i="31" s="1"/>
  <c r="AD57" i="38"/>
  <c r="AD13" i="40"/>
  <c r="AD61" i="30"/>
  <c r="AD58" i="31"/>
  <c r="R107" i="15"/>
  <c r="R108" i="15" s="1"/>
  <c r="R109" i="15" s="1"/>
  <c r="R110" i="15" s="1"/>
  <c r="AD47" i="7"/>
  <c r="R24" i="44"/>
  <c r="S43" i="46"/>
  <c r="Y31" i="46"/>
  <c r="Y45" i="48"/>
  <c r="Y39" i="50"/>
  <c r="S48" i="50"/>
  <c r="R35" i="50"/>
  <c r="Y47" i="53"/>
  <c r="S47" i="53"/>
  <c r="R49" i="55"/>
  <c r="S20" i="58"/>
  <c r="Y14" i="58"/>
  <c r="Y48" i="59"/>
  <c r="W66" i="47"/>
  <c r="S66" i="47"/>
  <c r="S94" i="48"/>
  <c r="W94" i="48"/>
  <c r="W69" i="50"/>
  <c r="S69" i="50"/>
  <c r="V57" i="58"/>
  <c r="Y57" i="58" s="1"/>
  <c r="R57" i="58"/>
  <c r="W53" i="44"/>
  <c r="S53" i="44"/>
  <c r="R89" i="61"/>
  <c r="V89" i="61"/>
  <c r="Y89" i="61" s="1"/>
  <c r="W62" i="58"/>
  <c r="S62" i="58"/>
  <c r="V64" i="61"/>
  <c r="R64" i="61"/>
  <c r="V99" i="51"/>
  <c r="Y99" i="51" s="1"/>
  <c r="R99" i="51"/>
  <c r="S79" i="52"/>
  <c r="S61" i="51"/>
  <c r="S105" i="49"/>
  <c r="S55" i="55"/>
  <c r="S54" i="60"/>
  <c r="S87" i="58"/>
  <c r="W92" i="50"/>
  <c r="S92" i="50"/>
  <c r="V58" i="51"/>
  <c r="R58" i="51"/>
  <c r="AC35" i="32"/>
  <c r="AD35" i="32" s="1"/>
  <c r="AD69" i="35"/>
  <c r="AD83" i="36"/>
  <c r="M108" i="40"/>
  <c r="S15" i="44"/>
  <c r="Y39" i="46"/>
  <c r="S29" i="50"/>
  <c r="Y40" i="51"/>
  <c r="R35" i="51"/>
  <c r="S29" i="51"/>
  <c r="S15" i="54"/>
  <c r="Y40" i="55"/>
  <c r="Y35" i="58"/>
  <c r="R55" i="60"/>
  <c r="V74" i="49"/>
  <c r="R74" i="49"/>
  <c r="W58" i="58"/>
  <c r="Y58" i="58" s="1"/>
  <c r="S58" i="58"/>
  <c r="V66" i="48"/>
  <c r="Y66" i="48" s="1"/>
  <c r="R66" i="48"/>
  <c r="W75" i="59"/>
  <c r="S75" i="59"/>
  <c r="W92" i="47"/>
  <c r="S92" i="47"/>
  <c r="R56" i="51"/>
  <c r="V56" i="51"/>
  <c r="V96" i="46"/>
  <c r="R96" i="46"/>
  <c r="W104" i="61"/>
  <c r="Y104" i="61" s="1"/>
  <c r="S104" i="61"/>
  <c r="W85" i="46"/>
  <c r="S85" i="46"/>
  <c r="W59" i="58"/>
  <c r="Y59" i="58" s="1"/>
  <c r="S59" i="58"/>
  <c r="R71" i="48"/>
  <c r="V71" i="48"/>
  <c r="W67" i="55"/>
  <c r="S67" i="55"/>
  <c r="S65" i="49"/>
  <c r="R102" i="60"/>
  <c r="R97" i="54"/>
  <c r="R62" i="55"/>
  <c r="AD16" i="1"/>
  <c r="R107" i="29"/>
  <c r="R108" i="29" s="1"/>
  <c r="M108" i="1"/>
  <c r="AD91" i="11"/>
  <c r="AD51" i="7"/>
  <c r="AD87" i="8"/>
  <c r="Y27" i="46"/>
  <c r="R17" i="50"/>
  <c r="R25" i="51"/>
  <c r="Y37" i="52"/>
  <c r="S30" i="59"/>
  <c r="S47" i="59"/>
  <c r="R103" i="54"/>
  <c r="R65" i="53"/>
  <c r="R80" i="47"/>
  <c r="V80" i="47"/>
  <c r="W55" i="56"/>
  <c r="S55" i="56"/>
  <c r="V99" i="50"/>
  <c r="R99" i="50"/>
  <c r="W99" i="53"/>
  <c r="S99" i="53"/>
  <c r="W78" i="58"/>
  <c r="Y78" i="58" s="1"/>
  <c r="S78" i="58"/>
  <c r="W54" i="52"/>
  <c r="Y54" i="52" s="1"/>
  <c r="S54" i="52"/>
  <c r="W104" i="51"/>
  <c r="S104" i="51"/>
  <c r="W58" i="46"/>
  <c r="S58" i="46"/>
  <c r="W107" i="56"/>
  <c r="S107" i="56"/>
  <c r="S103" i="48"/>
  <c r="W103" i="48"/>
  <c r="Y103" i="48" s="1"/>
  <c r="R65" i="48"/>
  <c r="V65" i="48"/>
  <c r="R95" i="56"/>
  <c r="V95" i="56"/>
  <c r="S83" i="50"/>
  <c r="R104" i="58"/>
  <c r="Y97" i="54"/>
  <c r="S94" i="61"/>
  <c r="R107" i="48"/>
  <c r="V107" i="48"/>
  <c r="R71" i="61"/>
  <c r="V71" i="61"/>
  <c r="Y71" i="61" s="1"/>
  <c r="AD45" i="35"/>
  <c r="AD90" i="32"/>
  <c r="AD33" i="41"/>
  <c r="R107" i="31"/>
  <c r="X108" i="31" s="1"/>
  <c r="X109" i="31" s="1"/>
  <c r="X110" i="31" s="1"/>
  <c r="Y39" i="44"/>
  <c r="S33" i="45"/>
  <c r="Y26" i="46"/>
  <c r="Y21" i="49"/>
  <c r="Y30" i="49"/>
  <c r="S40" i="51"/>
  <c r="S43" i="52"/>
  <c r="S43" i="53"/>
  <c r="R43" i="54"/>
  <c r="Y12" i="55"/>
  <c r="Y32" i="57"/>
  <c r="S43" i="58"/>
  <c r="S33" i="59"/>
  <c r="R98" i="58"/>
  <c r="V98" i="58"/>
  <c r="Y98" i="58" s="1"/>
  <c r="W80" i="50"/>
  <c r="S80" i="50"/>
  <c r="V87" i="58"/>
  <c r="Y87" i="58" s="1"/>
  <c r="R87" i="58"/>
  <c r="W105" i="51"/>
  <c r="Y105" i="51" s="1"/>
  <c r="S105" i="51"/>
  <c r="W89" i="45"/>
  <c r="S89" i="45"/>
  <c r="V59" i="54"/>
  <c r="R59" i="54"/>
  <c r="W53" i="50"/>
  <c r="S53" i="50"/>
  <c r="W102" i="61"/>
  <c r="Y102" i="61" s="1"/>
  <c r="S102" i="61"/>
  <c r="R87" i="55"/>
  <c r="V87" i="55"/>
  <c r="Y87" i="55" s="1"/>
  <c r="R77" i="51"/>
  <c r="V77" i="51"/>
  <c r="R92" i="52"/>
  <c r="S87" i="50"/>
  <c r="S101" i="54"/>
  <c r="S67" i="54"/>
  <c r="R68" i="57"/>
  <c r="V68" i="57"/>
  <c r="Y68" i="57" s="1"/>
  <c r="S55" i="46"/>
  <c r="W55" i="46"/>
  <c r="R107" i="39"/>
  <c r="X108" i="39" s="1"/>
  <c r="X109" i="39" s="1"/>
  <c r="X110" i="39" s="1"/>
  <c r="R39" i="46"/>
  <c r="R35" i="46"/>
  <c r="Y42" i="49"/>
  <c r="Y30" i="50"/>
  <c r="R46" i="51"/>
  <c r="S37" i="52"/>
  <c r="R29" i="54"/>
  <c r="Y43" i="54"/>
  <c r="Y39" i="55"/>
  <c r="S44" i="56"/>
  <c r="Y46" i="56"/>
  <c r="R49" i="58"/>
  <c r="AD77" i="7"/>
  <c r="Y80" i="60"/>
  <c r="W72" i="50"/>
  <c r="S72" i="50"/>
  <c r="V80" i="58"/>
  <c r="Y80" i="58" s="1"/>
  <c r="R80" i="58"/>
  <c r="W61" i="50"/>
  <c r="Y61" i="50" s="1"/>
  <c r="S61" i="50"/>
  <c r="V64" i="57"/>
  <c r="Y64" i="57" s="1"/>
  <c r="R64" i="57"/>
  <c r="W71" i="58"/>
  <c r="Y71" i="58" s="1"/>
  <c r="S71" i="58"/>
  <c r="W57" i="61"/>
  <c r="Y57" i="61" s="1"/>
  <c r="S57" i="61"/>
  <c r="V107" i="45"/>
  <c r="R107" i="45"/>
  <c r="W57" i="46"/>
  <c r="S57" i="46"/>
  <c r="V85" i="56"/>
  <c r="Y85" i="56" s="1"/>
  <c r="R85" i="56"/>
  <c r="W76" i="61"/>
  <c r="Y76" i="61" s="1"/>
  <c r="S76" i="61"/>
  <c r="W62" i="59"/>
  <c r="Y62" i="59" s="1"/>
  <c r="S62" i="59"/>
  <c r="S66" i="51"/>
  <c r="R94" i="49"/>
  <c r="S108" i="49"/>
  <c r="S102" i="53"/>
  <c r="S69" i="61"/>
  <c r="M108" i="28"/>
  <c r="S85" i="51"/>
  <c r="W85" i="51"/>
  <c r="V76" i="50"/>
  <c r="R76" i="50"/>
  <c r="R88" i="53"/>
  <c r="V88" i="53"/>
  <c r="W95" i="59"/>
  <c r="S95" i="59"/>
  <c r="R83" i="56"/>
  <c r="V83" i="56"/>
  <c r="Y83" i="56" s="1"/>
  <c r="R108" i="46"/>
  <c r="V108" i="46"/>
  <c r="W84" i="50"/>
  <c r="S84" i="50"/>
  <c r="S56" i="49"/>
  <c r="W56" i="49"/>
  <c r="W69" i="54"/>
  <c r="S69" i="54"/>
  <c r="W61" i="60"/>
  <c r="S61" i="60"/>
  <c r="R83" i="58"/>
  <c r="V83" i="58"/>
  <c r="Y83" i="58" s="1"/>
  <c r="W76" i="60"/>
  <c r="Y76" i="60" s="1"/>
  <c r="S76" i="60"/>
  <c r="R100" i="47"/>
  <c r="V100" i="47"/>
  <c r="V92" i="46"/>
  <c r="Y92" i="46" s="1"/>
  <c r="R92" i="46"/>
  <c r="W78" i="44"/>
  <c r="Y78" i="44" s="1"/>
  <c r="S78" i="44"/>
  <c r="W109" i="49"/>
  <c r="Y109" i="49" s="1"/>
  <c r="S109" i="49"/>
  <c r="W83" i="53"/>
  <c r="Y83" i="53" s="1"/>
  <c r="S83" i="53"/>
  <c r="R74" i="57"/>
  <c r="V74" i="57"/>
  <c r="R65" i="57"/>
  <c r="V65" i="57"/>
  <c r="V57" i="60"/>
  <c r="R57" i="60"/>
  <c r="W80" i="44"/>
  <c r="S80" i="44"/>
  <c r="W106" i="47"/>
  <c r="S106" i="47"/>
  <c r="S57" i="50"/>
  <c r="W57" i="50"/>
  <c r="V80" i="52"/>
  <c r="R80" i="52"/>
  <c r="W74" i="51"/>
  <c r="Y74" i="51" s="1"/>
  <c r="S74" i="51"/>
  <c r="V81" i="53"/>
  <c r="R81" i="53"/>
  <c r="R62" i="57"/>
  <c r="V62" i="57"/>
  <c r="V91" i="58"/>
  <c r="R91" i="58"/>
  <c r="R53" i="47"/>
  <c r="V53" i="47"/>
  <c r="Y53" i="47" s="1"/>
  <c r="W74" i="44"/>
  <c r="Y74" i="44" s="1"/>
  <c r="S74" i="44"/>
  <c r="R80" i="51"/>
  <c r="V80" i="51"/>
  <c r="Y80" i="51" s="1"/>
  <c r="V68" i="52"/>
  <c r="R68" i="52"/>
  <c r="V53" i="58"/>
  <c r="Y53" i="58" s="1"/>
  <c r="R53" i="58"/>
  <c r="W106" i="56"/>
  <c r="Y106" i="56" s="1"/>
  <c r="S106" i="56"/>
  <c r="W56" i="61"/>
  <c r="Y56" i="61" s="1"/>
  <c r="S56" i="61"/>
  <c r="W58" i="61"/>
  <c r="S58" i="61"/>
  <c r="W67" i="47"/>
  <c r="S67" i="47"/>
  <c r="W96" i="45"/>
  <c r="S96" i="45"/>
  <c r="W106" i="49"/>
  <c r="S106" i="49"/>
  <c r="R91" i="55"/>
  <c r="V91" i="55"/>
  <c r="Y91" i="55" s="1"/>
  <c r="S67" i="57"/>
  <c r="W67" i="57"/>
  <c r="Y67" i="57" s="1"/>
  <c r="V102" i="56"/>
  <c r="R102" i="56"/>
  <c r="W85" i="58"/>
  <c r="S85" i="58"/>
  <c r="V75" i="47"/>
  <c r="R75" i="47"/>
  <c r="W60" i="47"/>
  <c r="S60" i="47"/>
  <c r="V108" i="51"/>
  <c r="R108" i="51"/>
  <c r="W59" i="59"/>
  <c r="S59" i="59"/>
  <c r="W101" i="56"/>
  <c r="S101" i="56"/>
  <c r="R53" i="44"/>
  <c r="V53" i="44"/>
  <c r="V90" i="45"/>
  <c r="Y90" i="45" s="1"/>
  <c r="R90" i="45"/>
  <c r="V56" i="50"/>
  <c r="R56" i="50"/>
  <c r="V59" i="52"/>
  <c r="Y59" i="52" s="1"/>
  <c r="R59" i="52"/>
  <c r="S60" i="54"/>
  <c r="W60" i="54"/>
  <c r="W87" i="53"/>
  <c r="Y87" i="53" s="1"/>
  <c r="S87" i="53"/>
  <c r="V87" i="59"/>
  <c r="Y87" i="59" s="1"/>
  <c r="R87" i="59"/>
  <c r="V89" i="57"/>
  <c r="R89" i="57"/>
  <c r="W63" i="61"/>
  <c r="Y63" i="61" s="1"/>
  <c r="S63" i="61"/>
  <c r="R80" i="44"/>
  <c r="V80" i="44"/>
  <c r="W85" i="47"/>
  <c r="S85" i="47"/>
  <c r="V110" i="50"/>
  <c r="Y110" i="50" s="1"/>
  <c r="R110" i="50"/>
  <c r="S91" i="48"/>
  <c r="W91" i="48"/>
  <c r="R110" i="57"/>
  <c r="V110" i="57"/>
  <c r="Y110" i="57" s="1"/>
  <c r="V101" i="55"/>
  <c r="R101" i="55"/>
  <c r="S72" i="55"/>
  <c r="W72" i="55"/>
  <c r="Y72" i="55" s="1"/>
  <c r="V109" i="45"/>
  <c r="R109" i="45"/>
  <c r="W107" i="45"/>
  <c r="S107" i="45"/>
  <c r="V102" i="49"/>
  <c r="Y102" i="49" s="1"/>
  <c r="R102" i="49"/>
  <c r="V74" i="54"/>
  <c r="R74" i="54"/>
  <c r="V90" i="57"/>
  <c r="R90" i="57"/>
  <c r="W61" i="55"/>
  <c r="S61" i="55"/>
  <c r="S101" i="60"/>
  <c r="W101" i="60"/>
  <c r="Y101" i="60" s="1"/>
  <c r="W65" i="45"/>
  <c r="S65" i="45"/>
  <c r="V75" i="45"/>
  <c r="Y75" i="45" s="1"/>
  <c r="R75" i="45"/>
  <c r="W102" i="50"/>
  <c r="S102" i="50"/>
  <c r="R104" i="51"/>
  <c r="V104" i="51"/>
  <c r="R97" i="55"/>
  <c r="V97" i="55"/>
  <c r="V85" i="58"/>
  <c r="R85" i="58"/>
  <c r="S19" i="46"/>
  <c r="R49" i="47"/>
  <c r="Y26" i="57"/>
  <c r="R28" i="57"/>
  <c r="W72" i="44"/>
  <c r="Y72" i="44" s="1"/>
  <c r="S72" i="44"/>
  <c r="V96" i="50"/>
  <c r="R96" i="50"/>
  <c r="V63" i="49"/>
  <c r="Y63" i="49" s="1"/>
  <c r="R63" i="49"/>
  <c r="V109" i="53"/>
  <c r="R109" i="53"/>
  <c r="V90" i="55"/>
  <c r="R90" i="55"/>
  <c r="R104" i="57"/>
  <c r="V104" i="57"/>
  <c r="V109" i="46"/>
  <c r="Y109" i="46" s="1"/>
  <c r="R109" i="46"/>
  <c r="W93" i="50"/>
  <c r="S93" i="50"/>
  <c r="S70" i="48"/>
  <c r="W70" i="48"/>
  <c r="V100" i="50"/>
  <c r="Y100" i="50" s="1"/>
  <c r="R100" i="50"/>
  <c r="W98" i="52"/>
  <c r="Y98" i="52" s="1"/>
  <c r="S98" i="52"/>
  <c r="W68" i="48"/>
  <c r="S68" i="48"/>
  <c r="S53" i="53"/>
  <c r="W53" i="53"/>
  <c r="Y53" i="53" s="1"/>
  <c r="W89" i="55"/>
  <c r="S89" i="55"/>
  <c r="W53" i="61"/>
  <c r="S53" i="61"/>
  <c r="W94" i="60"/>
  <c r="S94" i="60"/>
  <c r="W94" i="45"/>
  <c r="S94" i="45"/>
  <c r="V60" i="46"/>
  <c r="R60" i="46"/>
  <c r="V57" i="54"/>
  <c r="R57" i="54"/>
  <c r="S78" i="56"/>
  <c r="W78" i="56"/>
  <c r="R80" i="56"/>
  <c r="V80" i="56"/>
  <c r="W109" i="58"/>
  <c r="Y109" i="58" s="1"/>
  <c r="S109" i="58"/>
  <c r="R96" i="60"/>
  <c r="S73" i="45"/>
  <c r="W73" i="45"/>
  <c r="V60" i="47"/>
  <c r="R60" i="47"/>
  <c r="V92" i="50"/>
  <c r="R92" i="50"/>
  <c r="W98" i="51"/>
  <c r="Y98" i="51" s="1"/>
  <c r="S98" i="51"/>
  <c r="W53" i="56"/>
  <c r="S53" i="56"/>
  <c r="W84" i="56"/>
  <c r="S84" i="56"/>
  <c r="S107" i="55"/>
  <c r="W107" i="55"/>
  <c r="S62" i="60"/>
  <c r="W62" i="60"/>
  <c r="Y62" i="60" s="1"/>
  <c r="W80" i="47"/>
  <c r="S80" i="47"/>
  <c r="S100" i="45"/>
  <c r="W100" i="45"/>
  <c r="W106" i="52"/>
  <c r="Y106" i="52" s="1"/>
  <c r="S106" i="52"/>
  <c r="V106" i="49"/>
  <c r="R106" i="49"/>
  <c r="V62" i="54"/>
  <c r="R62" i="54"/>
  <c r="V63" i="57"/>
  <c r="Y63" i="57" s="1"/>
  <c r="R63" i="57"/>
  <c r="V101" i="57"/>
  <c r="Y101" i="57" s="1"/>
  <c r="R101" i="57"/>
  <c r="W80" i="55"/>
  <c r="Y80" i="55" s="1"/>
  <c r="S80" i="55"/>
  <c r="W77" i="61"/>
  <c r="S77" i="61"/>
  <c r="R101" i="51"/>
  <c r="V101" i="51"/>
  <c r="Y101" i="51" s="1"/>
  <c r="W53" i="46"/>
  <c r="S53" i="46"/>
  <c r="V109" i="52"/>
  <c r="R109" i="52"/>
  <c r="V91" i="57"/>
  <c r="Y91" i="57" s="1"/>
  <c r="R91" i="57"/>
  <c r="W54" i="54"/>
  <c r="S54" i="54"/>
  <c r="W87" i="47"/>
  <c r="S87" i="47"/>
  <c r="R106" i="51"/>
  <c r="S110" i="59"/>
  <c r="W110" i="59"/>
  <c r="S66" i="56"/>
  <c r="W57" i="44"/>
  <c r="S57" i="44"/>
  <c r="R73" i="45"/>
  <c r="V73" i="45"/>
  <c r="W80" i="46"/>
  <c r="Y80" i="46" s="1"/>
  <c r="S80" i="46"/>
  <c r="V67" i="52"/>
  <c r="R67" i="52"/>
  <c r="W81" i="53"/>
  <c r="S81" i="53"/>
  <c r="R58" i="53"/>
  <c r="V58" i="53"/>
  <c r="V72" i="59"/>
  <c r="Y72" i="59" s="1"/>
  <c r="R72" i="59"/>
  <c r="V102" i="58"/>
  <c r="R102" i="58"/>
  <c r="V103" i="60"/>
  <c r="Y103" i="60" s="1"/>
  <c r="R103" i="60"/>
  <c r="V107" i="44"/>
  <c r="R107" i="44"/>
  <c r="W109" i="47"/>
  <c r="S109" i="47"/>
  <c r="W90" i="50"/>
  <c r="S90" i="50"/>
  <c r="R108" i="48"/>
  <c r="V108" i="48"/>
  <c r="S62" i="53"/>
  <c r="W62" i="53"/>
  <c r="S78" i="55"/>
  <c r="W78" i="55"/>
  <c r="V58" i="55"/>
  <c r="R58" i="55"/>
  <c r="W90" i="56"/>
  <c r="Y90" i="56" s="1"/>
  <c r="S90" i="56"/>
  <c r="W79" i="60"/>
  <c r="S79" i="60"/>
  <c r="W74" i="46"/>
  <c r="S74" i="46"/>
  <c r="V55" i="55"/>
  <c r="Y55" i="55" s="1"/>
  <c r="R55" i="55"/>
  <c r="V103" i="58"/>
  <c r="Y103" i="58" s="1"/>
  <c r="R103" i="58"/>
  <c r="V91" i="56"/>
  <c r="R91" i="56"/>
  <c r="V59" i="60"/>
  <c r="R59" i="60"/>
  <c r="W101" i="46"/>
  <c r="Y101" i="46" s="1"/>
  <c r="S101" i="46"/>
  <c r="R104" i="50"/>
  <c r="W74" i="55"/>
  <c r="Y74" i="55" s="1"/>
  <c r="S74" i="55"/>
  <c r="W91" i="56"/>
  <c r="S91" i="56"/>
  <c r="V86" i="58"/>
  <c r="Y86" i="58" s="1"/>
  <c r="R86" i="58"/>
  <c r="R103" i="56"/>
  <c r="S98" i="57"/>
  <c r="R99" i="60"/>
  <c r="S80" i="54"/>
  <c r="S54" i="61"/>
  <c r="S20" i="59"/>
  <c r="R46" i="60"/>
  <c r="M108" i="39"/>
  <c r="W108" i="46"/>
  <c r="S108" i="46"/>
  <c r="V110" i="44"/>
  <c r="Y110" i="44" s="1"/>
  <c r="R110" i="44"/>
  <c r="R61" i="48"/>
  <c r="V61" i="48"/>
  <c r="S99" i="56"/>
  <c r="W99" i="56"/>
  <c r="S54" i="55"/>
  <c r="W54" i="55"/>
  <c r="V69" i="57"/>
  <c r="Y69" i="57" s="1"/>
  <c r="R69" i="57"/>
  <c r="W92" i="48"/>
  <c r="S92" i="48"/>
  <c r="R86" i="44"/>
  <c r="V86" i="44"/>
  <c r="Y86" i="44" s="1"/>
  <c r="R101" i="45"/>
  <c r="V101" i="45"/>
  <c r="W104" i="50"/>
  <c r="Y104" i="50" s="1"/>
  <c r="S104" i="50"/>
  <c r="W88" i="52"/>
  <c r="S88" i="52"/>
  <c r="V84" i="49"/>
  <c r="Y84" i="49" s="1"/>
  <c r="R84" i="49"/>
  <c r="W76" i="54"/>
  <c r="Y76" i="54" s="1"/>
  <c r="S76" i="54"/>
  <c r="V81" i="61"/>
  <c r="R81" i="61"/>
  <c r="V59" i="46"/>
  <c r="R59" i="46"/>
  <c r="V81" i="46"/>
  <c r="R81" i="46"/>
  <c r="W58" i="50"/>
  <c r="S58" i="50"/>
  <c r="W71" i="45"/>
  <c r="S71" i="45"/>
  <c r="W85" i="49"/>
  <c r="S85" i="49"/>
  <c r="W66" i="53"/>
  <c r="S66" i="53"/>
  <c r="W59" i="55"/>
  <c r="Y59" i="55" s="1"/>
  <c r="S59" i="55"/>
  <c r="V56" i="58"/>
  <c r="Y56" i="58" s="1"/>
  <c r="R56" i="58"/>
  <c r="S97" i="51"/>
  <c r="W97" i="51"/>
  <c r="V69" i="50"/>
  <c r="R69" i="50"/>
  <c r="W70" i="52"/>
  <c r="S70" i="52"/>
  <c r="W60" i="51"/>
  <c r="Y60" i="51" s="1"/>
  <c r="S60" i="51"/>
  <c r="W103" i="54"/>
  <c r="Y103" i="54" s="1"/>
  <c r="S103" i="54"/>
  <c r="S100" i="57"/>
  <c r="W100" i="57"/>
  <c r="R77" i="47"/>
  <c r="V77" i="47"/>
  <c r="Y77" i="47" s="1"/>
  <c r="V75" i="49"/>
  <c r="Y75" i="49" s="1"/>
  <c r="R75" i="49"/>
  <c r="S77" i="49"/>
  <c r="W77" i="49"/>
  <c r="Y77" i="49" s="1"/>
  <c r="W90" i="57"/>
  <c r="S90" i="57"/>
  <c r="W67" i="59"/>
  <c r="S67" i="59"/>
  <c r="R67" i="57"/>
  <c r="R101" i="56"/>
  <c r="V101" i="56"/>
  <c r="W89" i="50"/>
  <c r="S89" i="50"/>
  <c r="R67" i="44"/>
  <c r="V67" i="44"/>
  <c r="S61" i="48"/>
  <c r="W61" i="48"/>
  <c r="W89" i="59"/>
  <c r="S89" i="59"/>
  <c r="V69" i="55"/>
  <c r="Y69" i="55" s="1"/>
  <c r="R69" i="55"/>
  <c r="R102" i="44"/>
  <c r="V102" i="44"/>
  <c r="W57" i="47"/>
  <c r="S57" i="47"/>
  <c r="S110" i="54"/>
  <c r="R92" i="59"/>
  <c r="V92" i="59"/>
  <c r="W57" i="57"/>
  <c r="S57" i="57"/>
  <c r="R77" i="45"/>
  <c r="V77" i="45"/>
  <c r="R61" i="46"/>
  <c r="V61" i="46"/>
  <c r="W107" i="46"/>
  <c r="S107" i="46"/>
  <c r="W54" i="50"/>
  <c r="S54" i="50"/>
  <c r="S76" i="48"/>
  <c r="W76" i="48"/>
  <c r="W109" i="53"/>
  <c r="S109" i="53"/>
  <c r="W91" i="54"/>
  <c r="S91" i="54"/>
  <c r="R80" i="59"/>
  <c r="V80" i="59"/>
  <c r="Y80" i="59" s="1"/>
  <c r="W110" i="60"/>
  <c r="Y110" i="60" s="1"/>
  <c r="S110" i="60"/>
  <c r="V90" i="47"/>
  <c r="R90" i="47"/>
  <c r="V60" i="50"/>
  <c r="R60" i="50"/>
  <c r="R95" i="52"/>
  <c r="V95" i="52"/>
  <c r="Y95" i="52" s="1"/>
  <c r="S60" i="56"/>
  <c r="W60" i="56"/>
  <c r="Y60" i="56" s="1"/>
  <c r="R77" i="56"/>
  <c r="V77" i="56"/>
  <c r="S100" i="47"/>
  <c r="W100" i="47"/>
  <c r="R104" i="44"/>
  <c r="V104" i="44"/>
  <c r="W107" i="52"/>
  <c r="Y107" i="52" s="1"/>
  <c r="S107" i="52"/>
  <c r="R103" i="53"/>
  <c r="V103" i="53"/>
  <c r="W82" i="59"/>
  <c r="Y82" i="59" s="1"/>
  <c r="S82" i="59"/>
  <c r="W58" i="56"/>
  <c r="S58" i="56"/>
  <c r="W89" i="49"/>
  <c r="Y89" i="49" s="1"/>
  <c r="S89" i="49"/>
  <c r="V63" i="46"/>
  <c r="Y63" i="46" s="1"/>
  <c r="R63" i="46"/>
  <c r="R77" i="50"/>
  <c r="W95" i="56"/>
  <c r="S95" i="56"/>
  <c r="V87" i="56"/>
  <c r="R87" i="56"/>
  <c r="S81" i="44"/>
  <c r="R96" i="51"/>
  <c r="S81" i="58"/>
  <c r="S80" i="60"/>
  <c r="R88" i="61"/>
  <c r="AD42" i="32"/>
  <c r="AD41" i="35"/>
  <c r="AD100" i="35"/>
  <c r="Y12" i="48"/>
  <c r="R30" i="50"/>
  <c r="R17" i="51"/>
  <c r="Y21" i="54"/>
  <c r="R38" i="57"/>
  <c r="R23" i="59"/>
  <c r="S17" i="59"/>
  <c r="S50" i="59"/>
  <c r="AD86" i="14"/>
  <c r="R77" i="44"/>
  <c r="V77" i="44"/>
  <c r="Y77" i="44" s="1"/>
  <c r="R100" i="48"/>
  <c r="V100" i="48"/>
  <c r="W62" i="50"/>
  <c r="S62" i="50"/>
  <c r="W86" i="52"/>
  <c r="Y86" i="52" s="1"/>
  <c r="S86" i="52"/>
  <c r="V81" i="51"/>
  <c r="Y81" i="51" s="1"/>
  <c r="R81" i="51"/>
  <c r="W54" i="53"/>
  <c r="S54" i="53"/>
  <c r="W77" i="56"/>
  <c r="S77" i="56"/>
  <c r="S88" i="55"/>
  <c r="W88" i="55"/>
  <c r="Y88" i="55" s="1"/>
  <c r="W83" i="44"/>
  <c r="S83" i="44"/>
  <c r="W91" i="46"/>
  <c r="S91" i="46"/>
  <c r="V74" i="52"/>
  <c r="R74" i="52"/>
  <c r="R105" i="55"/>
  <c r="V105" i="55"/>
  <c r="R74" i="56"/>
  <c r="V74" i="56"/>
  <c r="W109" i="56"/>
  <c r="Y109" i="56" s="1"/>
  <c r="S109" i="56"/>
  <c r="W66" i="61"/>
  <c r="Y66" i="61" s="1"/>
  <c r="S66" i="61"/>
  <c r="V69" i="44"/>
  <c r="R69" i="44"/>
  <c r="V89" i="50"/>
  <c r="R89" i="50"/>
  <c r="S64" i="45"/>
  <c r="W64" i="45"/>
  <c r="R73" i="48"/>
  <c r="V73" i="48"/>
  <c r="W84" i="53"/>
  <c r="S84" i="53"/>
  <c r="W90" i="55"/>
  <c r="S90" i="55"/>
  <c r="V66" i="57"/>
  <c r="Y66" i="57" s="1"/>
  <c r="R66" i="57"/>
  <c r="W106" i="58"/>
  <c r="S106" i="58"/>
  <c r="W88" i="46"/>
  <c r="S88" i="46"/>
  <c r="S105" i="50"/>
  <c r="W105" i="50"/>
  <c r="W98" i="48"/>
  <c r="S98" i="48"/>
  <c r="V66" i="54"/>
  <c r="R66" i="54"/>
  <c r="R86" i="59"/>
  <c r="V86" i="59"/>
  <c r="Y86" i="59" s="1"/>
  <c r="R58" i="47"/>
  <c r="V58" i="47"/>
  <c r="Y58" i="47" s="1"/>
  <c r="V78" i="48"/>
  <c r="R78" i="48"/>
  <c r="S56" i="51"/>
  <c r="W56" i="51"/>
  <c r="R97" i="51"/>
  <c r="V97" i="51"/>
  <c r="V93" i="59"/>
  <c r="Y93" i="59" s="1"/>
  <c r="R93" i="59"/>
  <c r="W106" i="59"/>
  <c r="Y106" i="59" s="1"/>
  <c r="S106" i="59"/>
  <c r="W102" i="58"/>
  <c r="S102" i="58"/>
  <c r="W68" i="56"/>
  <c r="S68" i="56"/>
  <c r="W90" i="44"/>
  <c r="S90" i="44"/>
  <c r="V57" i="45"/>
  <c r="Y57" i="45" s="1"/>
  <c r="R57" i="45"/>
  <c r="W80" i="48"/>
  <c r="S80" i="48"/>
  <c r="R73" i="53"/>
  <c r="V73" i="53"/>
  <c r="R59" i="57"/>
  <c r="V59" i="57"/>
  <c r="Y69" i="56"/>
  <c r="S71" i="49"/>
  <c r="W71" i="49"/>
  <c r="Y71" i="49" s="1"/>
  <c r="S53" i="54"/>
  <c r="W53" i="54"/>
  <c r="V79" i="61"/>
  <c r="R79" i="61"/>
  <c r="W72" i="58"/>
  <c r="Y72" i="58" s="1"/>
  <c r="S72" i="58"/>
  <c r="R86" i="45"/>
  <c r="V86" i="45"/>
  <c r="V62" i="49"/>
  <c r="R62" i="49"/>
  <c r="W101" i="49"/>
  <c r="Y101" i="49" s="1"/>
  <c r="S101" i="49"/>
  <c r="V100" i="56"/>
  <c r="Y100" i="56" s="1"/>
  <c r="R100" i="56"/>
  <c r="W88" i="58"/>
  <c r="Y88" i="58" s="1"/>
  <c r="S88" i="58"/>
  <c r="V84" i="59"/>
  <c r="Y84" i="59" s="1"/>
  <c r="R84" i="59"/>
  <c r="V62" i="56"/>
  <c r="R62" i="56"/>
  <c r="W71" i="47"/>
  <c r="Y71" i="47" s="1"/>
  <c r="S71" i="47"/>
  <c r="W86" i="45"/>
  <c r="S86" i="45"/>
  <c r="W98" i="50"/>
  <c r="S98" i="50"/>
  <c r="R54" i="53"/>
  <c r="V54" i="53"/>
  <c r="V94" i="57"/>
  <c r="R94" i="57"/>
  <c r="R85" i="57"/>
  <c r="W75" i="47"/>
  <c r="S75" i="47"/>
  <c r="R67" i="47"/>
  <c r="V67" i="47"/>
  <c r="R59" i="44"/>
  <c r="V59" i="44"/>
  <c r="W67" i="56"/>
  <c r="S67" i="56"/>
  <c r="W101" i="55"/>
  <c r="S101" i="55"/>
  <c r="V60" i="44"/>
  <c r="R60" i="44"/>
  <c r="W66" i="50"/>
  <c r="Y66" i="50" s="1"/>
  <c r="S66" i="50"/>
  <c r="S67" i="45"/>
  <c r="W67" i="45"/>
  <c r="Y67" i="45" s="1"/>
  <c r="R96" i="53"/>
  <c r="W63" i="56"/>
  <c r="S63" i="56"/>
  <c r="R55" i="56"/>
  <c r="V55" i="56"/>
  <c r="V60" i="61"/>
  <c r="R60" i="61"/>
  <c r="S105" i="56"/>
  <c r="R74" i="61"/>
  <c r="AD30" i="32"/>
  <c r="M108" i="14"/>
  <c r="M108" i="15"/>
  <c r="R14" i="44"/>
  <c r="R49" i="53"/>
  <c r="R40" i="56"/>
  <c r="R26" i="58"/>
  <c r="S13" i="61"/>
  <c r="AD41" i="7"/>
  <c r="V99" i="45"/>
  <c r="Y99" i="45" s="1"/>
  <c r="R99" i="45"/>
  <c r="W101" i="44"/>
  <c r="S101" i="44"/>
  <c r="W68" i="45"/>
  <c r="S68" i="45"/>
  <c r="V96" i="48"/>
  <c r="Y96" i="48" s="1"/>
  <c r="R96" i="48"/>
  <c r="R82" i="51"/>
  <c r="V82" i="51"/>
  <c r="Y82" i="51" s="1"/>
  <c r="W102" i="57"/>
  <c r="S102" i="57"/>
  <c r="W107" i="44"/>
  <c r="S107" i="44"/>
  <c r="V53" i="46"/>
  <c r="R53" i="46"/>
  <c r="W105" i="48"/>
  <c r="Y105" i="48" s="1"/>
  <c r="S105" i="48"/>
  <c r="W98" i="49"/>
  <c r="S98" i="49"/>
  <c r="V87" i="57"/>
  <c r="Y87" i="57" s="1"/>
  <c r="R87" i="57"/>
  <c r="V56" i="55"/>
  <c r="Y56" i="55" s="1"/>
  <c r="R56" i="55"/>
  <c r="V85" i="55"/>
  <c r="R85" i="55"/>
  <c r="W95" i="45"/>
  <c r="S95" i="45"/>
  <c r="W76" i="47"/>
  <c r="S76" i="47"/>
  <c r="V88" i="46"/>
  <c r="R88" i="46"/>
  <c r="V71" i="50"/>
  <c r="R71" i="50"/>
  <c r="W105" i="53"/>
  <c r="Y105" i="53" s="1"/>
  <c r="S105" i="53"/>
  <c r="W110" i="56"/>
  <c r="S110" i="56"/>
  <c r="V61" i="60"/>
  <c r="R61" i="60"/>
  <c r="V84" i="58"/>
  <c r="Y84" i="58" s="1"/>
  <c r="R84" i="58"/>
  <c r="R98" i="44"/>
  <c r="V98" i="44"/>
  <c r="W104" i="44"/>
  <c r="S104" i="44"/>
  <c r="S68" i="49"/>
  <c r="W68" i="49"/>
  <c r="W65" i="48"/>
  <c r="S65" i="48"/>
  <c r="W80" i="49"/>
  <c r="S80" i="49"/>
  <c r="W75" i="57"/>
  <c r="S75" i="57"/>
  <c r="R64" i="59"/>
  <c r="V64" i="59"/>
  <c r="W68" i="58"/>
  <c r="Y68" i="58" s="1"/>
  <c r="S68" i="58"/>
  <c r="S55" i="61"/>
  <c r="W55" i="61"/>
  <c r="Y55" i="61" s="1"/>
  <c r="R70" i="47"/>
  <c r="V70" i="47"/>
  <c r="V83" i="50"/>
  <c r="Y83" i="50" s="1"/>
  <c r="R83" i="50"/>
  <c r="R62" i="48"/>
  <c r="V62" i="48"/>
  <c r="V102" i="51"/>
  <c r="Y102" i="51" s="1"/>
  <c r="R102" i="51"/>
  <c r="W79" i="59"/>
  <c r="S79" i="59"/>
  <c r="V58" i="57"/>
  <c r="R58" i="57"/>
  <c r="V57" i="57"/>
  <c r="R57" i="57"/>
  <c r="V88" i="60"/>
  <c r="Y88" i="60" s="1"/>
  <c r="R88" i="60"/>
  <c r="W56" i="44"/>
  <c r="S56" i="44"/>
  <c r="R74" i="48"/>
  <c r="V74" i="48"/>
  <c r="W107" i="48"/>
  <c r="S107" i="48"/>
  <c r="S79" i="57"/>
  <c r="W79" i="57"/>
  <c r="Y79" i="57" s="1"/>
  <c r="W71" i="44"/>
  <c r="S71" i="44"/>
  <c r="S88" i="48"/>
  <c r="W88" i="48"/>
  <c r="W73" i="53"/>
  <c r="S73" i="53"/>
  <c r="S66" i="55"/>
  <c r="W66" i="55"/>
  <c r="S103" i="55"/>
  <c r="W103" i="55"/>
  <c r="W71" i="46"/>
  <c r="S71" i="46"/>
  <c r="W67" i="46"/>
  <c r="S67" i="46"/>
  <c r="W53" i="45"/>
  <c r="S53" i="45"/>
  <c r="S65" i="51"/>
  <c r="W65" i="51"/>
  <c r="W103" i="53"/>
  <c r="S103" i="53"/>
  <c r="R76" i="53"/>
  <c r="V76" i="53"/>
  <c r="V96" i="59"/>
  <c r="Y96" i="59" s="1"/>
  <c r="R96" i="59"/>
  <c r="V72" i="60"/>
  <c r="Y72" i="60" s="1"/>
  <c r="R72" i="60"/>
  <c r="V69" i="45"/>
  <c r="Y69" i="45" s="1"/>
  <c r="R69" i="45"/>
  <c r="W93" i="44"/>
  <c r="S93" i="44"/>
  <c r="V53" i="50"/>
  <c r="R53" i="50"/>
  <c r="W68" i="52"/>
  <c r="S68" i="52"/>
  <c r="V88" i="54"/>
  <c r="R88" i="54"/>
  <c r="V105" i="57"/>
  <c r="Y105" i="57" s="1"/>
  <c r="R105" i="57"/>
  <c r="W104" i="55"/>
  <c r="S104" i="55"/>
  <c r="V101" i="58"/>
  <c r="Y101" i="58" s="1"/>
  <c r="R101" i="58"/>
  <c r="W87" i="44"/>
  <c r="S87" i="44"/>
  <c r="W81" i="47"/>
  <c r="S81" i="47"/>
  <c r="V93" i="45"/>
  <c r="Y93" i="45" s="1"/>
  <c r="R93" i="45"/>
  <c r="R91" i="48"/>
  <c r="V91" i="48"/>
  <c r="V69" i="53"/>
  <c r="R69" i="53"/>
  <c r="V84" i="56"/>
  <c r="R84" i="56"/>
  <c r="V81" i="57"/>
  <c r="Y81" i="57" s="1"/>
  <c r="R81" i="57"/>
  <c r="V62" i="46"/>
  <c r="R62" i="46"/>
  <c r="W83" i="45"/>
  <c r="S83" i="45"/>
  <c r="R100" i="44"/>
  <c r="V100" i="44"/>
  <c r="Y100" i="44" s="1"/>
  <c r="W77" i="48"/>
  <c r="S77" i="48"/>
  <c r="V85" i="54"/>
  <c r="R85" i="54"/>
  <c r="W86" i="57"/>
  <c r="S86" i="57"/>
  <c r="R77" i="57"/>
  <c r="V77" i="57"/>
  <c r="Y77" i="57" s="1"/>
  <c r="R73" i="60"/>
  <c r="R68" i="50"/>
  <c r="R60" i="56"/>
  <c r="S110" i="44"/>
  <c r="R76" i="60"/>
  <c r="S59" i="61"/>
  <c r="R17" i="46"/>
  <c r="Y38" i="52"/>
  <c r="Y15" i="52"/>
  <c r="Y47" i="56"/>
  <c r="R23" i="58"/>
  <c r="R25" i="59"/>
  <c r="W93" i="46"/>
  <c r="Y93" i="46" s="1"/>
  <c r="S93" i="46"/>
  <c r="R68" i="44"/>
  <c r="V68" i="44"/>
  <c r="R93" i="44"/>
  <c r="V93" i="44"/>
  <c r="V107" i="49"/>
  <c r="R107" i="49"/>
  <c r="S102" i="56"/>
  <c r="W102" i="56"/>
  <c r="V93" i="58"/>
  <c r="R93" i="58"/>
  <c r="W61" i="46"/>
  <c r="S61" i="46"/>
  <c r="R65" i="47"/>
  <c r="V65" i="47"/>
  <c r="W74" i="48"/>
  <c r="S74" i="48"/>
  <c r="S97" i="48"/>
  <c r="W97" i="48"/>
  <c r="V57" i="48"/>
  <c r="Y57" i="48" s="1"/>
  <c r="R57" i="48"/>
  <c r="V57" i="56"/>
  <c r="Y57" i="56" s="1"/>
  <c r="R57" i="56"/>
  <c r="V107" i="56"/>
  <c r="R107" i="56"/>
  <c r="W53" i="55"/>
  <c r="S53" i="55"/>
  <c r="S109" i="61"/>
  <c r="W109" i="61"/>
  <c r="R59" i="45"/>
  <c r="V59" i="45"/>
  <c r="Y59" i="45" s="1"/>
  <c r="W107" i="47"/>
  <c r="S107" i="47"/>
  <c r="R107" i="46"/>
  <c r="V107" i="46"/>
  <c r="W75" i="50"/>
  <c r="S75" i="50"/>
  <c r="V62" i="52"/>
  <c r="R62" i="52"/>
  <c r="V70" i="54"/>
  <c r="R70" i="54"/>
  <c r="W109" i="59"/>
  <c r="S109" i="59"/>
  <c r="R81" i="55"/>
  <c r="V81" i="55"/>
  <c r="V93" i="47"/>
  <c r="R93" i="47"/>
  <c r="V82" i="49"/>
  <c r="Y82" i="49" s="1"/>
  <c r="R82" i="49"/>
  <c r="V75" i="44"/>
  <c r="R75" i="44"/>
  <c r="V86" i="48"/>
  <c r="Y86" i="48" s="1"/>
  <c r="R86" i="48"/>
  <c r="V91" i="49"/>
  <c r="R91" i="49"/>
  <c r="S55" i="54"/>
  <c r="W55" i="54"/>
  <c r="V95" i="53"/>
  <c r="R95" i="53"/>
  <c r="V95" i="59"/>
  <c r="R95" i="59"/>
  <c r="V53" i="55"/>
  <c r="Y53" i="55" s="1"/>
  <c r="R53" i="55"/>
  <c r="V97" i="61"/>
  <c r="R97" i="61"/>
  <c r="S55" i="45"/>
  <c r="W55" i="45"/>
  <c r="V104" i="47"/>
  <c r="R104" i="47"/>
  <c r="W60" i="50"/>
  <c r="S60" i="50"/>
  <c r="V99" i="48"/>
  <c r="R99" i="48"/>
  <c r="V61" i="54"/>
  <c r="R61" i="54"/>
  <c r="W64" i="59"/>
  <c r="S64" i="59"/>
  <c r="R86" i="61"/>
  <c r="V86" i="61"/>
  <c r="Y86" i="61" s="1"/>
  <c r="V78" i="60"/>
  <c r="R78" i="60"/>
  <c r="V84" i="60"/>
  <c r="Y84" i="60" s="1"/>
  <c r="R84" i="60"/>
  <c r="V80" i="45"/>
  <c r="R80" i="45"/>
  <c r="W83" i="46"/>
  <c r="S83" i="46"/>
  <c r="W91" i="53"/>
  <c r="S91" i="53"/>
  <c r="S69" i="56"/>
  <c r="V63" i="47"/>
  <c r="R63" i="47"/>
  <c r="W92" i="49"/>
  <c r="Y92" i="49" s="1"/>
  <c r="S92" i="49"/>
  <c r="W88" i="49"/>
  <c r="Y88" i="49" s="1"/>
  <c r="S88" i="49"/>
  <c r="V56" i="56"/>
  <c r="R56" i="56"/>
  <c r="S76" i="55"/>
  <c r="W76" i="55"/>
  <c r="Y76" i="55" s="1"/>
  <c r="R74" i="47"/>
  <c r="V74" i="47"/>
  <c r="W90" i="47"/>
  <c r="S90" i="47"/>
  <c r="V87" i="47"/>
  <c r="R87" i="47"/>
  <c r="V85" i="49"/>
  <c r="R85" i="49"/>
  <c r="V54" i="51"/>
  <c r="R54" i="51"/>
  <c r="R70" i="53"/>
  <c r="V70" i="53"/>
  <c r="V91" i="54"/>
  <c r="R91" i="54"/>
  <c r="W77" i="59"/>
  <c r="S77" i="59"/>
  <c r="S88" i="57"/>
  <c r="W88" i="57"/>
  <c r="Y88" i="57" s="1"/>
  <c r="S65" i="60"/>
  <c r="W65" i="60"/>
  <c r="Y65" i="60" s="1"/>
  <c r="V102" i="46"/>
  <c r="Y102" i="46" s="1"/>
  <c r="R102" i="46"/>
  <c r="W59" i="44"/>
  <c r="S59" i="44"/>
  <c r="W91" i="50"/>
  <c r="S91" i="50"/>
  <c r="V95" i="48"/>
  <c r="R95" i="48"/>
  <c r="W101" i="59"/>
  <c r="Y101" i="59" s="1"/>
  <c r="S101" i="59"/>
  <c r="V63" i="59"/>
  <c r="R63" i="59"/>
  <c r="W94" i="56"/>
  <c r="S94" i="56"/>
  <c r="W97" i="61"/>
  <c r="S97" i="61"/>
  <c r="V70" i="45"/>
  <c r="Y70" i="45" s="1"/>
  <c r="R70" i="45"/>
  <c r="R89" i="47"/>
  <c r="V89" i="47"/>
  <c r="V69" i="51"/>
  <c r="Y69" i="51" s="1"/>
  <c r="R69" i="51"/>
  <c r="V84" i="54"/>
  <c r="Y84" i="54" s="1"/>
  <c r="R84" i="54"/>
  <c r="V54" i="55"/>
  <c r="R54" i="55"/>
  <c r="W84" i="57"/>
  <c r="Y84" i="57" s="1"/>
  <c r="S84" i="57"/>
  <c r="W106" i="48"/>
  <c r="S106" i="48"/>
  <c r="W68" i="47"/>
  <c r="S68" i="47"/>
  <c r="R55" i="44"/>
  <c r="V55" i="44"/>
  <c r="W55" i="52"/>
  <c r="S55" i="52"/>
  <c r="R104" i="56"/>
  <c r="V104" i="56"/>
  <c r="W98" i="59"/>
  <c r="S98" i="59"/>
  <c r="W107" i="57"/>
  <c r="S107" i="57"/>
  <c r="W98" i="46"/>
  <c r="S98" i="46"/>
  <c r="R62" i="45"/>
  <c r="R91" i="60"/>
  <c r="R72" i="53"/>
  <c r="R71" i="58"/>
  <c r="S65" i="55"/>
  <c r="R93" i="61"/>
  <c r="S20" i="48"/>
  <c r="S27" i="52"/>
  <c r="Y42" i="53"/>
  <c r="R49" i="61"/>
  <c r="AD100" i="38"/>
  <c r="R55" i="46"/>
  <c r="V55" i="46"/>
  <c r="W98" i="45"/>
  <c r="S98" i="45"/>
  <c r="V78" i="47"/>
  <c r="R78" i="47"/>
  <c r="W101" i="52"/>
  <c r="Y101" i="52" s="1"/>
  <c r="S101" i="52"/>
  <c r="W74" i="56"/>
  <c r="S74" i="56"/>
  <c r="V82" i="57"/>
  <c r="R82" i="57"/>
  <c r="R83" i="47"/>
  <c r="V83" i="47"/>
  <c r="S108" i="47"/>
  <c r="W108" i="47"/>
  <c r="R68" i="51"/>
  <c r="V68" i="51"/>
  <c r="S58" i="48"/>
  <c r="W58" i="48"/>
  <c r="R85" i="51"/>
  <c r="V85" i="51"/>
  <c r="W73" i="54"/>
  <c r="S73" i="54"/>
  <c r="W88" i="56"/>
  <c r="Y88" i="56" s="1"/>
  <c r="S88" i="56"/>
  <c r="W104" i="57"/>
  <c r="S104" i="57"/>
  <c r="V78" i="61"/>
  <c r="Y78" i="61" s="1"/>
  <c r="R78" i="61"/>
  <c r="R105" i="46"/>
  <c r="V105" i="46"/>
  <c r="Y105" i="46" s="1"/>
  <c r="V69" i="47"/>
  <c r="R69" i="47"/>
  <c r="R70" i="48"/>
  <c r="V70" i="48"/>
  <c r="W56" i="50"/>
  <c r="S56" i="50"/>
  <c r="S105" i="52"/>
  <c r="W105" i="52"/>
  <c r="V84" i="53"/>
  <c r="R84" i="53"/>
  <c r="R65" i="59"/>
  <c r="V65" i="59"/>
  <c r="Y65" i="59" s="1"/>
  <c r="W76" i="56"/>
  <c r="S76" i="56"/>
  <c r="W87" i="61"/>
  <c r="Y87" i="61" s="1"/>
  <c r="S87" i="61"/>
  <c r="R65" i="44"/>
  <c r="V65" i="44"/>
  <c r="Y65" i="44" s="1"/>
  <c r="W60" i="44"/>
  <c r="S60" i="44"/>
  <c r="S97" i="45"/>
  <c r="W97" i="45"/>
  <c r="R85" i="48"/>
  <c r="V85" i="48"/>
  <c r="V110" i="49"/>
  <c r="R110" i="49"/>
  <c r="W69" i="53"/>
  <c r="S69" i="53"/>
  <c r="W100" i="59"/>
  <c r="S100" i="59"/>
  <c r="R76" i="56"/>
  <c r="V76" i="56"/>
  <c r="S92" i="60"/>
  <c r="W92" i="60"/>
  <c r="Y92" i="60" s="1"/>
  <c r="V109" i="48"/>
  <c r="Y109" i="48" s="1"/>
  <c r="R109" i="48"/>
  <c r="V73" i="50"/>
  <c r="Y73" i="50" s="1"/>
  <c r="R73" i="50"/>
  <c r="V65" i="52"/>
  <c r="R65" i="52"/>
  <c r="W83" i="51"/>
  <c r="S83" i="51"/>
  <c r="W91" i="58"/>
  <c r="S91" i="58"/>
  <c r="V99" i="59"/>
  <c r="Y99" i="59" s="1"/>
  <c r="R99" i="59"/>
  <c r="V73" i="55"/>
  <c r="R73" i="55"/>
  <c r="R72" i="56"/>
  <c r="V97" i="60"/>
  <c r="Y97" i="60" s="1"/>
  <c r="R97" i="60"/>
  <c r="R98" i="45"/>
  <c r="V98" i="45"/>
  <c r="W95" i="54"/>
  <c r="S95" i="54"/>
  <c r="S92" i="57"/>
  <c r="W92" i="57"/>
  <c r="Y92" i="57" s="1"/>
  <c r="W76" i="45"/>
  <c r="S76" i="45"/>
  <c r="W63" i="44"/>
  <c r="S63" i="44"/>
  <c r="W95" i="48"/>
  <c r="S95" i="48"/>
  <c r="W103" i="56"/>
  <c r="Y103" i="56" s="1"/>
  <c r="S103" i="56"/>
  <c r="W78" i="57"/>
  <c r="S78" i="57"/>
  <c r="W65" i="56"/>
  <c r="S65" i="56"/>
  <c r="W72" i="49"/>
  <c r="Y72" i="49" s="1"/>
  <c r="S72" i="49"/>
  <c r="V54" i="45"/>
  <c r="Y54" i="45" s="1"/>
  <c r="R54" i="45"/>
  <c r="R64" i="45"/>
  <c r="V64" i="45"/>
  <c r="V54" i="48"/>
  <c r="R54" i="48"/>
  <c r="W109" i="51"/>
  <c r="S109" i="51"/>
  <c r="V96" i="54"/>
  <c r="Y96" i="54" s="1"/>
  <c r="R96" i="54"/>
  <c r="V109" i="54"/>
  <c r="Y109" i="54" s="1"/>
  <c r="R109" i="54"/>
  <c r="R92" i="56"/>
  <c r="V92" i="56"/>
  <c r="Y92" i="56" s="1"/>
  <c r="R64" i="46"/>
  <c r="V64" i="46"/>
  <c r="S53" i="49"/>
  <c r="W53" i="49"/>
  <c r="Y53" i="49" s="1"/>
  <c r="W68" i="50"/>
  <c r="Y68" i="50" s="1"/>
  <c r="S68" i="50"/>
  <c r="V109" i="51"/>
  <c r="R109" i="51"/>
  <c r="V70" i="56"/>
  <c r="R70" i="56"/>
  <c r="W62" i="56"/>
  <c r="S62" i="56"/>
  <c r="R69" i="61"/>
  <c r="V103" i="46"/>
  <c r="Y103" i="46" s="1"/>
  <c r="R103" i="46"/>
  <c r="W89" i="51"/>
  <c r="S89" i="51"/>
  <c r="R62" i="51"/>
  <c r="V62" i="51"/>
  <c r="V98" i="53"/>
  <c r="R98" i="53"/>
  <c r="R73" i="56"/>
  <c r="V73" i="56"/>
  <c r="V81" i="58"/>
  <c r="Y81" i="58" s="1"/>
  <c r="R81" i="58"/>
  <c r="W77" i="50"/>
  <c r="Y77" i="50" s="1"/>
  <c r="S77" i="50"/>
  <c r="W95" i="47"/>
  <c r="S95" i="47"/>
  <c r="R53" i="45"/>
  <c r="V53" i="45"/>
  <c r="W67" i="52"/>
  <c r="S67" i="52"/>
  <c r="V99" i="53"/>
  <c r="R99" i="53"/>
  <c r="R89" i="59"/>
  <c r="V89" i="59"/>
  <c r="W92" i="55"/>
  <c r="Y92" i="55" s="1"/>
  <c r="S92" i="55"/>
  <c r="S58" i="47"/>
  <c r="R88" i="56"/>
  <c r="S85" i="45"/>
  <c r="S83" i="56"/>
  <c r="R67" i="61"/>
  <c r="S26" i="57"/>
  <c r="Y30" i="60"/>
  <c r="S61" i="45"/>
  <c r="W61" i="45"/>
  <c r="V109" i="44"/>
  <c r="Y109" i="44" s="1"/>
  <c r="R109" i="44"/>
  <c r="V60" i="49"/>
  <c r="Y60" i="49" s="1"/>
  <c r="R60" i="49"/>
  <c r="V87" i="49"/>
  <c r="Y87" i="49" s="1"/>
  <c r="R87" i="49"/>
  <c r="V53" i="56"/>
  <c r="R53" i="56"/>
  <c r="W87" i="56"/>
  <c r="S87" i="56"/>
  <c r="R91" i="45"/>
  <c r="V91" i="45"/>
  <c r="R89" i="44"/>
  <c r="V89" i="44"/>
  <c r="S73" i="51"/>
  <c r="W73" i="51"/>
  <c r="W71" i="57"/>
  <c r="S71" i="57"/>
  <c r="W60" i="59"/>
  <c r="S60" i="59"/>
  <c r="S73" i="57"/>
  <c r="W73" i="57"/>
  <c r="Y73" i="57" s="1"/>
  <c r="R110" i="55"/>
  <c r="V110" i="55"/>
  <c r="Y110" i="55" s="1"/>
  <c r="R62" i="47"/>
  <c r="V62" i="47"/>
  <c r="R85" i="44"/>
  <c r="V85" i="44"/>
  <c r="Y85" i="44" s="1"/>
  <c r="V91" i="50"/>
  <c r="R91" i="50"/>
  <c r="W89" i="52"/>
  <c r="S89" i="52"/>
  <c r="V95" i="57"/>
  <c r="Y95" i="57" s="1"/>
  <c r="R95" i="57"/>
  <c r="V82" i="55"/>
  <c r="R82" i="55"/>
  <c r="R100" i="55"/>
  <c r="V100" i="55"/>
  <c r="W65" i="61"/>
  <c r="S65" i="61"/>
  <c r="V55" i="50"/>
  <c r="Y55" i="50" s="1"/>
  <c r="R55" i="50"/>
  <c r="V84" i="46"/>
  <c r="Y84" i="46" s="1"/>
  <c r="R84" i="46"/>
  <c r="W53" i="48"/>
  <c r="S53" i="48"/>
  <c r="V58" i="54"/>
  <c r="R58" i="54"/>
  <c r="V60" i="57"/>
  <c r="Y60" i="57" s="1"/>
  <c r="R60" i="57"/>
  <c r="V78" i="55"/>
  <c r="R78" i="55"/>
  <c r="W96" i="57"/>
  <c r="S96" i="57"/>
  <c r="V53" i="60"/>
  <c r="Y53" i="60" s="1"/>
  <c r="R53" i="60"/>
  <c r="W75" i="44"/>
  <c r="S75" i="44"/>
  <c r="V58" i="52"/>
  <c r="Y58" i="52" s="1"/>
  <c r="R58" i="52"/>
  <c r="W72" i="56"/>
  <c r="Y72" i="56" s="1"/>
  <c r="S72" i="56"/>
  <c r="V62" i="58"/>
  <c r="R62" i="58"/>
  <c r="R61" i="45"/>
  <c r="V61" i="45"/>
  <c r="R53" i="48"/>
  <c r="V53" i="48"/>
  <c r="S55" i="57"/>
  <c r="W55" i="57"/>
  <c r="V70" i="55"/>
  <c r="R70" i="55"/>
  <c r="R110" i="61"/>
  <c r="V110" i="61"/>
  <c r="V85" i="60"/>
  <c r="Y85" i="60" s="1"/>
  <c r="R85" i="60"/>
  <c r="V99" i="46"/>
  <c r="Y99" i="46" s="1"/>
  <c r="R99" i="46"/>
  <c r="R73" i="46"/>
  <c r="V73" i="46"/>
  <c r="S68" i="51"/>
  <c r="W68" i="51"/>
  <c r="V62" i="53"/>
  <c r="R62" i="53"/>
  <c r="V66" i="55"/>
  <c r="R66" i="55"/>
  <c r="W68" i="46"/>
  <c r="S68" i="46"/>
  <c r="W70" i="46"/>
  <c r="S70" i="46"/>
  <c r="W76" i="46"/>
  <c r="S76" i="46"/>
  <c r="W74" i="49"/>
  <c r="S74" i="49"/>
  <c r="V83" i="57"/>
  <c r="R83" i="57"/>
  <c r="V110" i="56"/>
  <c r="R110" i="56"/>
  <c r="R74" i="58"/>
  <c r="V74" i="58"/>
  <c r="W86" i="46"/>
  <c r="S86" i="46"/>
  <c r="R101" i="44"/>
  <c r="V101" i="44"/>
  <c r="V63" i="44"/>
  <c r="R63" i="44"/>
  <c r="S73" i="50"/>
  <c r="V87" i="48"/>
  <c r="Y87" i="48" s="1"/>
  <c r="R87" i="48"/>
  <c r="V102" i="53"/>
  <c r="Y102" i="53" s="1"/>
  <c r="R102" i="53"/>
  <c r="V94" i="56"/>
  <c r="R94" i="56"/>
  <c r="W63" i="47"/>
  <c r="S63" i="47"/>
  <c r="R97" i="44"/>
  <c r="V97" i="44"/>
  <c r="Y97" i="44" s="1"/>
  <c r="W89" i="48"/>
  <c r="Y89" i="48" s="1"/>
  <c r="S89" i="48"/>
  <c r="W90" i="51"/>
  <c r="Y90" i="51" s="1"/>
  <c r="S90" i="51"/>
  <c r="W61" i="53"/>
  <c r="S61" i="53"/>
  <c r="W58" i="57"/>
  <c r="S58" i="57"/>
  <c r="R91" i="44"/>
  <c r="V91" i="44"/>
  <c r="Y91" i="44" s="1"/>
  <c r="W99" i="47"/>
  <c r="S99" i="47"/>
  <c r="R82" i="45"/>
  <c r="V82" i="45"/>
  <c r="W70" i="49"/>
  <c r="S70" i="49"/>
  <c r="W58" i="53"/>
  <c r="S58" i="53"/>
  <c r="W58" i="55"/>
  <c r="S58" i="55"/>
  <c r="W68" i="55"/>
  <c r="S68" i="55"/>
  <c r="S103" i="59"/>
  <c r="R65" i="58"/>
  <c r="R109" i="49"/>
  <c r="S77" i="57"/>
  <c r="R79" i="56"/>
  <c r="AD23" i="35"/>
  <c r="R52" i="51"/>
  <c r="R36" i="52"/>
  <c r="R42" i="55"/>
  <c r="V108" i="44"/>
  <c r="Y108" i="44" s="1"/>
  <c r="R108" i="44"/>
  <c r="V54" i="46"/>
  <c r="R54" i="46"/>
  <c r="V94" i="46"/>
  <c r="R94" i="46"/>
  <c r="W55" i="49"/>
  <c r="S55" i="49"/>
  <c r="R94" i="55"/>
  <c r="V94" i="55"/>
  <c r="Y94" i="55" s="1"/>
  <c r="W64" i="58"/>
  <c r="Y64" i="58" s="1"/>
  <c r="S64" i="58"/>
  <c r="R107" i="60"/>
  <c r="V107" i="60"/>
  <c r="S58" i="45"/>
  <c r="W58" i="45"/>
  <c r="W70" i="47"/>
  <c r="S70" i="47"/>
  <c r="W59" i="46"/>
  <c r="S59" i="46"/>
  <c r="R86" i="51"/>
  <c r="V86" i="51"/>
  <c r="V68" i="59"/>
  <c r="R68" i="59"/>
  <c r="V61" i="55"/>
  <c r="R61" i="55"/>
  <c r="R71" i="56"/>
  <c r="V71" i="56"/>
  <c r="Y71" i="56" s="1"/>
  <c r="W96" i="46"/>
  <c r="S96" i="46"/>
  <c r="V97" i="47"/>
  <c r="Y97" i="47" s="1"/>
  <c r="R97" i="47"/>
  <c r="W105" i="44"/>
  <c r="Y105" i="44" s="1"/>
  <c r="S105" i="44"/>
  <c r="R89" i="51"/>
  <c r="V89" i="51"/>
  <c r="V73" i="54"/>
  <c r="R73" i="54"/>
  <c r="W108" i="55"/>
  <c r="S108" i="55"/>
  <c r="V57" i="55"/>
  <c r="R57" i="55"/>
  <c r="V95" i="61"/>
  <c r="R95" i="61"/>
  <c r="R82" i="46"/>
  <c r="V82" i="46"/>
  <c r="Y82" i="46" s="1"/>
  <c r="V107" i="47"/>
  <c r="R107" i="47"/>
  <c r="V91" i="46"/>
  <c r="R91" i="46"/>
  <c r="W95" i="49"/>
  <c r="Y95" i="49" s="1"/>
  <c r="S95" i="49"/>
  <c r="V81" i="56"/>
  <c r="R81" i="56"/>
  <c r="R91" i="53"/>
  <c r="V91" i="53"/>
  <c r="Y91" i="53" s="1"/>
  <c r="V70" i="57"/>
  <c r="R70" i="57"/>
  <c r="W94" i="58"/>
  <c r="Y94" i="58" s="1"/>
  <c r="S94" i="58"/>
  <c r="S77" i="60"/>
  <c r="W77" i="60"/>
  <c r="Y77" i="60" s="1"/>
  <c r="W89" i="46"/>
  <c r="Y89" i="46" s="1"/>
  <c r="S89" i="46"/>
  <c r="W101" i="45"/>
  <c r="S101" i="45"/>
  <c r="W107" i="54"/>
  <c r="S107" i="54"/>
  <c r="V65" i="54"/>
  <c r="R65" i="54"/>
  <c r="W88" i="59"/>
  <c r="S88" i="59"/>
  <c r="W96" i="55"/>
  <c r="S96" i="55"/>
  <c r="W82" i="58"/>
  <c r="Y82" i="58" s="1"/>
  <c r="S82" i="58"/>
  <c r="W95" i="44"/>
  <c r="S95" i="44"/>
  <c r="V57" i="47"/>
  <c r="R57" i="47"/>
  <c r="S103" i="45"/>
  <c r="W103" i="45"/>
  <c r="V75" i="57"/>
  <c r="R75" i="57"/>
  <c r="W97" i="59"/>
  <c r="Y97" i="59" s="1"/>
  <c r="S97" i="59"/>
  <c r="W59" i="56"/>
  <c r="Y59" i="56" s="1"/>
  <c r="S59" i="56"/>
  <c r="V97" i="56"/>
  <c r="R97" i="56"/>
  <c r="S108" i="60"/>
  <c r="W108" i="60"/>
  <c r="Y108" i="60" s="1"/>
  <c r="W64" i="46"/>
  <c r="S64" i="46"/>
  <c r="W104" i="45"/>
  <c r="Y104" i="45" s="1"/>
  <c r="S104" i="45"/>
  <c r="V55" i="52"/>
  <c r="R55" i="52"/>
  <c r="V95" i="54"/>
  <c r="R95" i="54"/>
  <c r="R107" i="57"/>
  <c r="V107" i="57"/>
  <c r="R95" i="45"/>
  <c r="V95" i="45"/>
  <c r="W102" i="47"/>
  <c r="S102" i="47"/>
  <c r="V61" i="49"/>
  <c r="R61" i="49"/>
  <c r="R64" i="51"/>
  <c r="V64" i="51"/>
  <c r="V72" i="51"/>
  <c r="R72" i="51"/>
  <c r="W104" i="58"/>
  <c r="Y104" i="58" s="1"/>
  <c r="S104" i="58"/>
  <c r="V98" i="57"/>
  <c r="Y98" i="57" s="1"/>
  <c r="R98" i="57"/>
  <c r="W80" i="56"/>
  <c r="S80" i="56"/>
  <c r="W68" i="61"/>
  <c r="Y68" i="61" s="1"/>
  <c r="S68" i="61"/>
  <c r="R108" i="45"/>
  <c r="V108" i="45"/>
  <c r="R97" i="45"/>
  <c r="V97" i="45"/>
  <c r="W57" i="54"/>
  <c r="S57" i="54"/>
  <c r="V105" i="54"/>
  <c r="Y105" i="54" s="1"/>
  <c r="R105" i="54"/>
  <c r="W97" i="56"/>
  <c r="S97" i="56"/>
  <c r="R94" i="47"/>
  <c r="V94" i="47"/>
  <c r="V83" i="45"/>
  <c r="R83" i="45"/>
  <c r="S86" i="49"/>
  <c r="W86" i="49"/>
  <c r="Y86" i="49" s="1"/>
  <c r="R55" i="51"/>
  <c r="V55" i="51"/>
  <c r="V67" i="56"/>
  <c r="R67" i="56"/>
  <c r="S73" i="55"/>
  <c r="W73" i="55"/>
  <c r="W64" i="61"/>
  <c r="S64" i="61"/>
  <c r="R54" i="44"/>
  <c r="W89" i="47"/>
  <c r="S89" i="47"/>
  <c r="V69" i="46"/>
  <c r="R69" i="46"/>
  <c r="S59" i="49"/>
  <c r="W59" i="49"/>
  <c r="Y59" i="49" s="1"/>
  <c r="S80" i="53"/>
  <c r="W80" i="53"/>
  <c r="Y80" i="53" s="1"/>
  <c r="S70" i="57"/>
  <c r="W70" i="57"/>
  <c r="W86" i="56"/>
  <c r="S86" i="56"/>
  <c r="S57" i="56"/>
  <c r="V78" i="56"/>
  <c r="R78" i="56"/>
  <c r="R105" i="61"/>
  <c r="S99" i="58"/>
  <c r="R92" i="57"/>
  <c r="R16" i="44"/>
  <c r="Y21" i="51"/>
  <c r="S19" i="51"/>
  <c r="S30" i="55"/>
  <c r="S36" i="56"/>
  <c r="AD68" i="38"/>
  <c r="R100" i="46"/>
  <c r="R90" i="44"/>
  <c r="V90" i="44"/>
  <c r="V102" i="50"/>
  <c r="R102" i="50"/>
  <c r="W62" i="52"/>
  <c r="S62" i="52"/>
  <c r="V60" i="54"/>
  <c r="R60" i="54"/>
  <c r="S70" i="55"/>
  <c r="W70" i="55"/>
  <c r="V89" i="55"/>
  <c r="R89" i="55"/>
  <c r="V75" i="46"/>
  <c r="Y75" i="46" s="1"/>
  <c r="R75" i="46"/>
  <c r="R64" i="44"/>
  <c r="V64" i="44"/>
  <c r="Y64" i="44" s="1"/>
  <c r="V84" i="51"/>
  <c r="R84" i="51"/>
  <c r="V67" i="50"/>
  <c r="R67" i="50"/>
  <c r="V97" i="52"/>
  <c r="Y97" i="52" s="1"/>
  <c r="R97" i="52"/>
  <c r="S94" i="51"/>
  <c r="W94" i="51"/>
  <c r="V77" i="54"/>
  <c r="Y77" i="54" s="1"/>
  <c r="R77" i="54"/>
  <c r="W58" i="59"/>
  <c r="S58" i="59"/>
  <c r="R100" i="57"/>
  <c r="V100" i="57"/>
  <c r="R58" i="46"/>
  <c r="V58" i="46"/>
  <c r="W104" i="47"/>
  <c r="S104" i="47"/>
  <c r="S82" i="45"/>
  <c r="W82" i="45"/>
  <c r="W62" i="51"/>
  <c r="S62" i="51"/>
  <c r="S94" i="57"/>
  <c r="W94" i="57"/>
  <c r="W73" i="56"/>
  <c r="S73" i="56"/>
  <c r="W79" i="56"/>
  <c r="Y79" i="56" s="1"/>
  <c r="S79" i="56"/>
  <c r="W101" i="47"/>
  <c r="Y101" i="47" s="1"/>
  <c r="S101" i="47"/>
  <c r="V54" i="47"/>
  <c r="R54" i="47"/>
  <c r="R82" i="48"/>
  <c r="V82" i="48"/>
  <c r="Y82" i="48" s="1"/>
  <c r="V69" i="48"/>
  <c r="R69" i="48"/>
  <c r="V93" i="51"/>
  <c r="Y93" i="51" s="1"/>
  <c r="R93" i="51"/>
  <c r="W92" i="53"/>
  <c r="Y92" i="53" s="1"/>
  <c r="S92" i="53"/>
  <c r="S65" i="54"/>
  <c r="W65" i="54"/>
  <c r="W57" i="60"/>
  <c r="S57" i="60"/>
  <c r="W80" i="45"/>
  <c r="S80" i="45"/>
  <c r="R71" i="44"/>
  <c r="V71" i="44"/>
  <c r="Y71" i="44" s="1"/>
  <c r="V65" i="49"/>
  <c r="Y65" i="49" s="1"/>
  <c r="R65" i="49"/>
  <c r="V103" i="52"/>
  <c r="R103" i="52"/>
  <c r="R59" i="53"/>
  <c r="V59" i="53"/>
  <c r="Y59" i="53" s="1"/>
  <c r="S63" i="55"/>
  <c r="W63" i="55"/>
  <c r="V66" i="59"/>
  <c r="Y66" i="59" s="1"/>
  <c r="R66" i="59"/>
  <c r="V107" i="55"/>
  <c r="R107" i="55"/>
  <c r="W75" i="58"/>
  <c r="Y75" i="58" s="1"/>
  <c r="S75" i="58"/>
  <c r="V84" i="45"/>
  <c r="Y84" i="45" s="1"/>
  <c r="R84" i="45"/>
  <c r="R89" i="48"/>
  <c r="W88" i="53"/>
  <c r="S88" i="53"/>
  <c r="V99" i="54"/>
  <c r="Y99" i="54" s="1"/>
  <c r="R99" i="54"/>
  <c r="V96" i="57"/>
  <c r="R96" i="57"/>
  <c r="W55" i="60"/>
  <c r="Y55" i="60" s="1"/>
  <c r="S55" i="60"/>
  <c r="V85" i="50"/>
  <c r="Y85" i="50" s="1"/>
  <c r="R85" i="50"/>
  <c r="V68" i="45"/>
  <c r="R68" i="45"/>
  <c r="V102" i="48"/>
  <c r="Y102" i="48" s="1"/>
  <c r="R102" i="48"/>
  <c r="R89" i="56"/>
  <c r="V89" i="56"/>
  <c r="Y89" i="56" s="1"/>
  <c r="V108" i="57"/>
  <c r="R108" i="57"/>
  <c r="W65" i="47"/>
  <c r="S65" i="47"/>
  <c r="R89" i="45"/>
  <c r="V89" i="45"/>
  <c r="V76" i="52"/>
  <c r="Y76" i="52" s="1"/>
  <c r="R76" i="52"/>
  <c r="W88" i="54"/>
  <c r="S88" i="54"/>
  <c r="V109" i="57"/>
  <c r="R109" i="57"/>
  <c r="S62" i="57"/>
  <c r="W62" i="57"/>
  <c r="R65" i="61"/>
  <c r="V65" i="61"/>
  <c r="W98" i="44"/>
  <c r="S98" i="44"/>
  <c r="R67" i="46"/>
  <c r="V67" i="46"/>
  <c r="V60" i="45"/>
  <c r="Y60" i="45" s="1"/>
  <c r="R60" i="45"/>
  <c r="R56" i="47"/>
  <c r="V56" i="47"/>
  <c r="R64" i="56"/>
  <c r="V64" i="56"/>
  <c r="Y64" i="56" s="1"/>
  <c r="R58" i="56"/>
  <c r="V58" i="56"/>
  <c r="R62" i="61"/>
  <c r="V62" i="61"/>
  <c r="Y62" i="61" s="1"/>
  <c r="R95" i="44"/>
  <c r="V95" i="44"/>
  <c r="W73" i="46"/>
  <c r="S73" i="46"/>
  <c r="W108" i="48"/>
  <c r="S108" i="48"/>
  <c r="S85" i="57"/>
  <c r="W85" i="57"/>
  <c r="Y85" i="57" s="1"/>
  <c r="V100" i="61"/>
  <c r="Y100" i="61" s="1"/>
  <c r="R100" i="61"/>
  <c r="V102" i="45"/>
  <c r="Y102" i="45" s="1"/>
  <c r="R102" i="45"/>
  <c r="R88" i="51"/>
  <c r="V88" i="51"/>
  <c r="Y88" i="51" s="1"/>
  <c r="V95" i="47"/>
  <c r="R95" i="47"/>
  <c r="R73" i="51"/>
  <c r="V73" i="51"/>
  <c r="S97" i="55"/>
  <c r="W97" i="55"/>
  <c r="S81" i="57"/>
  <c r="R77" i="53"/>
  <c r="S59" i="52"/>
  <c r="S75" i="55"/>
  <c r="S86" i="61"/>
  <c r="S102" i="49"/>
  <c r="R64" i="58"/>
  <c r="S53" i="60"/>
  <c r="R19" i="44"/>
  <c r="S29" i="46"/>
  <c r="Y42" i="51"/>
  <c r="R50" i="54"/>
  <c r="V65" i="46"/>
  <c r="Y65" i="46" s="1"/>
  <c r="R65" i="46"/>
  <c r="V57" i="46"/>
  <c r="Y57" i="46" s="1"/>
  <c r="R57" i="46"/>
  <c r="W71" i="50"/>
  <c r="S71" i="50"/>
  <c r="W56" i="56"/>
  <c r="S56" i="56"/>
  <c r="V105" i="56"/>
  <c r="Y105" i="56" s="1"/>
  <c r="R105" i="56"/>
  <c r="V73" i="44"/>
  <c r="Y73" i="44" s="1"/>
  <c r="R73" i="44"/>
  <c r="R58" i="45"/>
  <c r="V58" i="45"/>
  <c r="V82" i="44"/>
  <c r="Y82" i="44" s="1"/>
  <c r="R82" i="44"/>
  <c r="R77" i="48"/>
  <c r="V77" i="48"/>
  <c r="V63" i="51"/>
  <c r="Y63" i="51" s="1"/>
  <c r="R63" i="51"/>
  <c r="W70" i="59"/>
  <c r="Y70" i="59" s="1"/>
  <c r="S70" i="59"/>
  <c r="V78" i="57"/>
  <c r="R78" i="57"/>
  <c r="W68" i="44"/>
  <c r="S68" i="44"/>
  <c r="R79" i="44"/>
  <c r="V79" i="44"/>
  <c r="Y79" i="44" s="1"/>
  <c r="W94" i="46"/>
  <c r="S94" i="46"/>
  <c r="R67" i="51"/>
  <c r="V67" i="51"/>
  <c r="S108" i="53"/>
  <c r="W108" i="53"/>
  <c r="Y108" i="53" s="1"/>
  <c r="V86" i="57"/>
  <c r="R86" i="57"/>
  <c r="S65" i="57"/>
  <c r="W65" i="57"/>
  <c r="W103" i="61"/>
  <c r="S103" i="61"/>
  <c r="S55" i="48"/>
  <c r="W55" i="48"/>
  <c r="W54" i="47"/>
  <c r="S54" i="47"/>
  <c r="V75" i="50"/>
  <c r="R75" i="50"/>
  <c r="W110" i="49"/>
  <c r="S110" i="49"/>
  <c r="W77" i="51"/>
  <c r="S77" i="51"/>
  <c r="W92" i="54"/>
  <c r="Y92" i="54" s="1"/>
  <c r="S92" i="54"/>
  <c r="V69" i="54"/>
  <c r="R69" i="54"/>
  <c r="S85" i="55"/>
  <c r="W85" i="55"/>
  <c r="V61" i="57"/>
  <c r="R61" i="57"/>
  <c r="W77" i="46"/>
  <c r="Y77" i="46" s="1"/>
  <c r="S77" i="46"/>
  <c r="V85" i="52"/>
  <c r="R85" i="52"/>
  <c r="R71" i="57"/>
  <c r="V71" i="57"/>
  <c r="V63" i="56"/>
  <c r="R63" i="56"/>
  <c r="W78" i="60"/>
  <c r="S78" i="60"/>
  <c r="W83" i="47"/>
  <c r="S83" i="47"/>
  <c r="W78" i="47"/>
  <c r="S78" i="47"/>
  <c r="R58" i="48"/>
  <c r="V58" i="48"/>
  <c r="V55" i="53"/>
  <c r="Y55" i="53" s="1"/>
  <c r="R55" i="53"/>
  <c r="W72" i="53"/>
  <c r="Y72" i="53" s="1"/>
  <c r="S72" i="53"/>
  <c r="R53" i="57"/>
  <c r="V53" i="57"/>
  <c r="R76" i="45"/>
  <c r="V76" i="45"/>
  <c r="W86" i="50"/>
  <c r="Y86" i="50" s="1"/>
  <c r="S86" i="50"/>
  <c r="V81" i="49"/>
  <c r="Y81" i="49" s="1"/>
  <c r="R81" i="49"/>
  <c r="S82" i="55"/>
  <c r="W82" i="55"/>
  <c r="W106" i="61"/>
  <c r="S106" i="61"/>
  <c r="V78" i="46"/>
  <c r="Y78" i="46" s="1"/>
  <c r="R78" i="46"/>
  <c r="W98" i="47"/>
  <c r="Y98" i="47" s="1"/>
  <c r="S98" i="47"/>
  <c r="R76" i="46"/>
  <c r="V76" i="46"/>
  <c r="V91" i="52"/>
  <c r="R91" i="52"/>
  <c r="W83" i="57"/>
  <c r="S83" i="57"/>
  <c r="V75" i="59"/>
  <c r="R75" i="59"/>
  <c r="W82" i="61"/>
  <c r="Y82" i="61" s="1"/>
  <c r="S82" i="61"/>
  <c r="W99" i="61"/>
  <c r="S99" i="61"/>
  <c r="R61" i="44"/>
  <c r="V61" i="44"/>
  <c r="Y61" i="44" s="1"/>
  <c r="W64" i="47"/>
  <c r="Y64" i="47" s="1"/>
  <c r="S64" i="47"/>
  <c r="V57" i="49"/>
  <c r="Y57" i="49" s="1"/>
  <c r="R57" i="49"/>
  <c r="V64" i="49"/>
  <c r="Y64" i="49" s="1"/>
  <c r="R64" i="49"/>
  <c r="V78" i="54"/>
  <c r="R78" i="54"/>
  <c r="W74" i="57"/>
  <c r="S74" i="57"/>
  <c r="W53" i="57"/>
  <c r="S53" i="57"/>
  <c r="V99" i="57"/>
  <c r="R99" i="57"/>
  <c r="V57" i="44"/>
  <c r="R57" i="44"/>
  <c r="W107" i="49"/>
  <c r="S107" i="49"/>
  <c r="S64" i="51"/>
  <c r="W64" i="51"/>
  <c r="S62" i="49"/>
  <c r="W62" i="49"/>
  <c r="V12" i="52"/>
  <c r="Y12" i="52" s="1"/>
  <c r="R12" i="52"/>
  <c r="W96" i="58"/>
  <c r="Y96" i="58" s="1"/>
  <c r="S96" i="58"/>
  <c r="W60" i="60"/>
  <c r="S60" i="60"/>
  <c r="W54" i="46"/>
  <c r="S54" i="46"/>
  <c r="R70" i="46"/>
  <c r="V70" i="46"/>
  <c r="W94" i="50"/>
  <c r="Y94" i="50" s="1"/>
  <c r="S94" i="50"/>
  <c r="R79" i="51"/>
  <c r="V79" i="51"/>
  <c r="R63" i="55"/>
  <c r="V63" i="55"/>
  <c r="R108" i="55"/>
  <c r="V108" i="55"/>
  <c r="W93" i="58"/>
  <c r="S93" i="58"/>
  <c r="R87" i="60"/>
  <c r="R96" i="58"/>
  <c r="S67" i="49"/>
  <c r="R88" i="58"/>
  <c r="S43" i="45"/>
  <c r="R35" i="45"/>
  <c r="R37" i="46"/>
  <c r="S40" i="57"/>
  <c r="V91" i="47"/>
  <c r="R91" i="47"/>
  <c r="V102" i="47"/>
  <c r="R102" i="47"/>
  <c r="V103" i="50"/>
  <c r="Y103" i="50" s="1"/>
  <c r="R103" i="50"/>
  <c r="V64" i="52"/>
  <c r="Y64" i="52" s="1"/>
  <c r="R64" i="52"/>
  <c r="W70" i="53"/>
  <c r="S70" i="53"/>
  <c r="W105" i="59"/>
  <c r="Y105" i="59" s="1"/>
  <c r="S105" i="59"/>
  <c r="V106" i="61"/>
  <c r="R106" i="61"/>
  <c r="W62" i="45"/>
  <c r="Y62" i="45" s="1"/>
  <c r="S62" i="45"/>
  <c r="R85" i="46"/>
  <c r="V85" i="46"/>
  <c r="V106" i="44"/>
  <c r="Y106" i="44" s="1"/>
  <c r="R106" i="44"/>
  <c r="V80" i="50"/>
  <c r="R80" i="50"/>
  <c r="W91" i="49"/>
  <c r="S91" i="49"/>
  <c r="R91" i="51"/>
  <c r="V91" i="51"/>
  <c r="Y91" i="51" s="1"/>
  <c r="W98" i="53"/>
  <c r="S98" i="53"/>
  <c r="W108" i="57"/>
  <c r="S108" i="57"/>
  <c r="S95" i="60"/>
  <c r="W95" i="60"/>
  <c r="Y95" i="60" s="1"/>
  <c r="V87" i="45"/>
  <c r="Y87" i="45" s="1"/>
  <c r="R87" i="45"/>
  <c r="V72" i="45"/>
  <c r="R72" i="45"/>
  <c r="W56" i="46"/>
  <c r="Y56" i="46" s="1"/>
  <c r="S56" i="46"/>
  <c r="S79" i="51"/>
  <c r="W79" i="51"/>
  <c r="S59" i="57"/>
  <c r="W59" i="57"/>
  <c r="W98" i="56"/>
  <c r="S98" i="56"/>
  <c r="W84" i="55"/>
  <c r="Y84" i="55" s="1"/>
  <c r="S84" i="55"/>
  <c r="W93" i="61"/>
  <c r="Y93" i="61" s="1"/>
  <c r="S93" i="61"/>
  <c r="V81" i="45"/>
  <c r="Y81" i="45" s="1"/>
  <c r="R81" i="45"/>
  <c r="V66" i="47"/>
  <c r="Y66" i="47" s="1"/>
  <c r="R66" i="47"/>
  <c r="V79" i="50"/>
  <c r="R79" i="50"/>
  <c r="V61" i="52"/>
  <c r="Y61" i="52" s="1"/>
  <c r="R61" i="52"/>
  <c r="V66" i="51"/>
  <c r="Y66" i="51" s="1"/>
  <c r="R66" i="51"/>
  <c r="R106" i="57"/>
  <c r="V106" i="57"/>
  <c r="Y106" i="57" s="1"/>
  <c r="S81" i="56"/>
  <c r="W81" i="56"/>
  <c r="S59" i="60"/>
  <c r="W59" i="60"/>
  <c r="R65" i="45"/>
  <c r="V65" i="45"/>
  <c r="V96" i="49"/>
  <c r="Y96" i="49" s="1"/>
  <c r="R96" i="49"/>
  <c r="V106" i="48"/>
  <c r="R106" i="48"/>
  <c r="W109" i="52"/>
  <c r="S109" i="52"/>
  <c r="W66" i="54"/>
  <c r="S66" i="54"/>
  <c r="W86" i="55"/>
  <c r="Y86" i="55" s="1"/>
  <c r="S86" i="55"/>
  <c r="S82" i="57"/>
  <c r="W82" i="57"/>
  <c r="S61" i="57"/>
  <c r="W61" i="57"/>
  <c r="V66" i="45"/>
  <c r="Y66" i="45" s="1"/>
  <c r="R66" i="45"/>
  <c r="W110" i="47"/>
  <c r="S110" i="47"/>
  <c r="W85" i="54"/>
  <c r="S85" i="54"/>
  <c r="S81" i="55"/>
  <c r="W81" i="55"/>
  <c r="W109" i="45"/>
  <c r="S109" i="45"/>
  <c r="R94" i="45"/>
  <c r="V94" i="45"/>
  <c r="V63" i="50"/>
  <c r="R63" i="50"/>
  <c r="V70" i="49"/>
  <c r="R70" i="49"/>
  <c r="V55" i="57"/>
  <c r="R55" i="57"/>
  <c r="V66" i="56"/>
  <c r="Y66" i="56" s="1"/>
  <c r="R66" i="56"/>
  <c r="V83" i="44"/>
  <c r="R83" i="44"/>
  <c r="R92" i="51"/>
  <c r="V92" i="51"/>
  <c r="V106" i="50"/>
  <c r="Y106" i="50" s="1"/>
  <c r="R106" i="50"/>
  <c r="V77" i="52"/>
  <c r="Y77" i="52" s="1"/>
  <c r="R77" i="52"/>
  <c r="W109" i="57"/>
  <c r="S109" i="57"/>
  <c r="R56" i="59"/>
  <c r="V56" i="59"/>
  <c r="W77" i="55"/>
  <c r="Y77" i="55" s="1"/>
  <c r="S77" i="55"/>
  <c r="W96" i="61"/>
  <c r="Y96" i="61" s="1"/>
  <c r="S96" i="61"/>
  <c r="R55" i="45"/>
  <c r="V55" i="45"/>
  <c r="R59" i="47"/>
  <c r="V59" i="47"/>
  <c r="Y59" i="47" s="1"/>
  <c r="W66" i="44"/>
  <c r="Y66" i="44" s="1"/>
  <c r="S66" i="44"/>
  <c r="V81" i="48"/>
  <c r="Y81" i="48" s="1"/>
  <c r="R81" i="48"/>
  <c r="V66" i="53"/>
  <c r="R66" i="53"/>
  <c r="V75" i="55"/>
  <c r="Y75" i="55" s="1"/>
  <c r="R75" i="55"/>
  <c r="W97" i="58"/>
  <c r="S97" i="58"/>
  <c r="R96" i="55"/>
  <c r="V96" i="55"/>
  <c r="W91" i="45"/>
  <c r="S91" i="45"/>
  <c r="R79" i="45"/>
  <c r="V79" i="45"/>
  <c r="R88" i="48"/>
  <c r="V88" i="48"/>
  <c r="Y88" i="48" s="1"/>
  <c r="V99" i="56"/>
  <c r="R99" i="56"/>
  <c r="S100" i="55"/>
  <c r="W100" i="55"/>
  <c r="R76" i="44"/>
  <c r="V76" i="44"/>
  <c r="W89" i="44"/>
  <c r="S89" i="44"/>
  <c r="W67" i="50"/>
  <c r="S67" i="50"/>
  <c r="W95" i="51"/>
  <c r="Y95" i="51" s="1"/>
  <c r="S95" i="51"/>
  <c r="W70" i="56"/>
  <c r="S70" i="56"/>
  <c r="W89" i="57"/>
  <c r="S89" i="57"/>
  <c r="W60" i="61"/>
  <c r="S60" i="61"/>
  <c r="R88" i="49"/>
  <c r="S69" i="55"/>
  <c r="R100" i="60"/>
  <c r="R72" i="48"/>
  <c r="S86" i="59"/>
  <c r="Y42" i="61"/>
  <c r="R26" i="61"/>
  <c r="Y25" i="61"/>
  <c r="S35" i="61"/>
  <c r="R41" i="61"/>
  <c r="S47" i="61"/>
  <c r="S11" i="61"/>
  <c r="R14" i="61"/>
  <c r="R27" i="61"/>
  <c r="Y26" i="60"/>
  <c r="S29" i="60"/>
  <c r="R21" i="60"/>
  <c r="S15" i="59"/>
  <c r="R38" i="59"/>
  <c r="Y51" i="59"/>
  <c r="Y32" i="59"/>
  <c r="R24" i="59"/>
  <c r="S45" i="59"/>
  <c r="AD22" i="7"/>
  <c r="Y45" i="59"/>
  <c r="S37" i="59"/>
  <c r="R46" i="58"/>
  <c r="Y17" i="58"/>
  <c r="Y50" i="58"/>
  <c r="S50" i="58"/>
  <c r="S17" i="58"/>
  <c r="Y21" i="58"/>
  <c r="S40" i="58"/>
  <c r="R29" i="57"/>
  <c r="Y44" i="57"/>
  <c r="S37" i="57"/>
  <c r="Y47" i="57"/>
  <c r="R17" i="56"/>
  <c r="AD35" i="14"/>
  <c r="Y11" i="56"/>
  <c r="S11" i="56"/>
  <c r="S18" i="56"/>
  <c r="S43" i="55"/>
  <c r="R36" i="55"/>
  <c r="S27" i="55"/>
  <c r="R24" i="55"/>
  <c r="Y33" i="55"/>
  <c r="R27" i="55"/>
  <c r="Y35" i="54"/>
  <c r="AC47" i="32"/>
  <c r="AD47" i="32" s="1"/>
  <c r="AC71" i="32"/>
  <c r="AD71" i="32" s="1"/>
  <c r="Y48" i="54"/>
  <c r="S26" i="54"/>
  <c r="R32" i="54"/>
  <c r="R15" i="53"/>
  <c r="S15" i="52"/>
  <c r="S28" i="52"/>
  <c r="S41" i="52"/>
  <c r="Y41" i="52"/>
  <c r="R15" i="52"/>
  <c r="R51" i="51"/>
  <c r="R48" i="51"/>
  <c r="R111" i="29"/>
  <c r="R112" i="29" s="1"/>
  <c r="R44" i="49"/>
  <c r="Y38" i="49"/>
  <c r="S49" i="49"/>
  <c r="AD30" i="41"/>
  <c r="S28" i="49"/>
  <c r="Y25" i="49"/>
  <c r="Y29" i="49"/>
  <c r="R28" i="49"/>
  <c r="R41" i="49"/>
  <c r="S38" i="49"/>
  <c r="R27" i="48"/>
  <c r="Y42" i="48"/>
  <c r="S46" i="48"/>
  <c r="S34" i="47"/>
  <c r="Y34" i="47"/>
  <c r="R40" i="47"/>
  <c r="AD13" i="38"/>
  <c r="AC49" i="38"/>
  <c r="AD49" i="38" s="1"/>
  <c r="AD41" i="38"/>
  <c r="AC72" i="38"/>
  <c r="AD72" i="38" s="1"/>
  <c r="R25" i="46"/>
  <c r="AD35" i="38"/>
  <c r="AD6" i="38"/>
  <c r="AD46" i="38"/>
  <c r="S34" i="46"/>
  <c r="Y34" i="46"/>
  <c r="R40" i="46"/>
  <c r="R42" i="46"/>
  <c r="Y31" i="45"/>
  <c r="S18" i="45"/>
  <c r="R107" i="37"/>
  <c r="R108" i="37" s="1"/>
  <c r="R109" i="37" s="1"/>
  <c r="R110" i="37" s="1"/>
  <c r="AD23" i="37"/>
  <c r="Y48" i="45"/>
  <c r="R52" i="45"/>
  <c r="Y49" i="45"/>
  <c r="S26" i="45"/>
  <c r="Y45" i="45"/>
  <c r="R27" i="44"/>
  <c r="S42" i="61"/>
  <c r="R45" i="61"/>
  <c r="Y14" i="61"/>
  <c r="R29" i="61"/>
  <c r="Y45" i="61"/>
  <c r="S43" i="61"/>
  <c r="Y22" i="61"/>
  <c r="R17" i="61"/>
  <c r="Y34" i="61"/>
  <c r="Y23" i="61"/>
  <c r="S28" i="61"/>
  <c r="S14" i="61"/>
  <c r="Y28" i="61"/>
  <c r="Y24" i="61"/>
  <c r="R20" i="61"/>
  <c r="S34" i="61"/>
  <c r="S30" i="61"/>
  <c r="Y52" i="61"/>
  <c r="S16" i="61"/>
  <c r="Y16" i="61"/>
  <c r="Y30" i="61"/>
  <c r="Y47" i="61"/>
  <c r="R25" i="61"/>
  <c r="R39" i="61"/>
  <c r="S24" i="61"/>
  <c r="Y50" i="61"/>
  <c r="S39" i="60"/>
  <c r="R38" i="60"/>
  <c r="R23" i="60"/>
  <c r="Y33" i="60"/>
  <c r="Y17" i="60"/>
  <c r="Y41" i="60"/>
  <c r="S14" i="60"/>
  <c r="R17" i="60"/>
  <c r="R29" i="60"/>
  <c r="R26" i="60"/>
  <c r="S38" i="60"/>
  <c r="Y27" i="60"/>
  <c r="S26" i="60"/>
  <c r="S13" i="60"/>
  <c r="R44" i="60"/>
  <c r="R32" i="60"/>
  <c r="S19" i="59"/>
  <c r="AC73" i="7"/>
  <c r="AD73" i="7" s="1"/>
  <c r="AC68" i="7"/>
  <c r="AD68" i="7" s="1"/>
  <c r="Y43" i="59"/>
  <c r="S49" i="59"/>
  <c r="Y24" i="59"/>
  <c r="S21" i="59"/>
  <c r="Y35" i="59"/>
  <c r="Y14" i="59"/>
  <c r="S27" i="59"/>
  <c r="R15" i="59"/>
  <c r="AC30" i="7"/>
  <c r="AD30" i="7" s="1"/>
  <c r="AC32" i="7"/>
  <c r="AD32" i="7" s="1"/>
  <c r="AC61" i="7"/>
  <c r="AD61" i="7" s="1"/>
  <c r="AC11" i="7"/>
  <c r="AD11" i="7" s="1"/>
  <c r="S48" i="59"/>
  <c r="Y46" i="59"/>
  <c r="AC43" i="7"/>
  <c r="AD43" i="7" s="1"/>
  <c r="AC102" i="7"/>
  <c r="AD102" i="7" s="1"/>
  <c r="S44" i="59"/>
  <c r="S12" i="59"/>
  <c r="S52" i="59"/>
  <c r="AC54" i="7"/>
  <c r="AD54" i="7" s="1"/>
  <c r="Y44" i="59"/>
  <c r="R47" i="59"/>
  <c r="S32" i="59"/>
  <c r="S16" i="59"/>
  <c r="S46" i="59"/>
  <c r="AC13" i="7"/>
  <c r="AD13" i="7" s="1"/>
  <c r="R16" i="59"/>
  <c r="AC91" i="7"/>
  <c r="AD91" i="7" s="1"/>
  <c r="AC9" i="7"/>
  <c r="AD9" i="7" s="1"/>
  <c r="S43" i="59"/>
  <c r="S14" i="59"/>
  <c r="Y28" i="59"/>
  <c r="Y38" i="58"/>
  <c r="R25" i="58"/>
  <c r="Y20" i="58"/>
  <c r="S45" i="58"/>
  <c r="Y23" i="58"/>
  <c r="S18" i="58"/>
  <c r="S38" i="58"/>
  <c r="R18" i="58"/>
  <c r="S30" i="58"/>
  <c r="S21" i="58"/>
  <c r="Y32" i="58"/>
  <c r="S19" i="58"/>
  <c r="Y24" i="57"/>
  <c r="R52" i="57"/>
  <c r="Y11" i="57"/>
  <c r="S24" i="57"/>
  <c r="S36" i="57"/>
  <c r="S28" i="57"/>
  <c r="Y37" i="57"/>
  <c r="Y22" i="57"/>
  <c r="S31" i="57"/>
  <c r="S27" i="57"/>
  <c r="Y40" i="57"/>
  <c r="R37" i="57"/>
  <c r="S15" i="57"/>
  <c r="R49" i="57"/>
  <c r="R43" i="57"/>
  <c r="Y24" i="56"/>
  <c r="R27" i="56"/>
  <c r="S23" i="56"/>
  <c r="S24" i="56"/>
  <c r="R51" i="56"/>
  <c r="R48" i="56"/>
  <c r="S51" i="56"/>
  <c r="R15" i="56"/>
  <c r="S33" i="56"/>
  <c r="R32" i="56"/>
  <c r="S16" i="56"/>
  <c r="Y39" i="56"/>
  <c r="S20" i="56"/>
  <c r="Y16" i="56"/>
  <c r="S21" i="56"/>
  <c r="S45" i="55"/>
  <c r="Y30" i="55"/>
  <c r="S13" i="55"/>
  <c r="R51" i="55"/>
  <c r="Y23" i="55"/>
  <c r="S21" i="55"/>
  <c r="S17" i="55"/>
  <c r="S33" i="55"/>
  <c r="R18" i="55"/>
  <c r="S20" i="55"/>
  <c r="S51" i="55"/>
  <c r="R32" i="55"/>
  <c r="R21" i="55"/>
  <c r="S32" i="55"/>
  <c r="S44" i="55"/>
  <c r="R41" i="55"/>
  <c r="S22" i="55"/>
  <c r="S39" i="55"/>
  <c r="Y22" i="55"/>
  <c r="Y19" i="55"/>
  <c r="S46" i="55"/>
  <c r="S18" i="54"/>
  <c r="S19" i="54"/>
  <c r="R25" i="54"/>
  <c r="Y52" i="54"/>
  <c r="Y39" i="54"/>
  <c r="R41" i="54"/>
  <c r="Y16" i="54"/>
  <c r="R39" i="54"/>
  <c r="AD19" i="32"/>
  <c r="R34" i="54"/>
  <c r="Y19" i="54"/>
  <c r="S39" i="54"/>
  <c r="AC91" i="32"/>
  <c r="AD91" i="32" s="1"/>
  <c r="R42" i="54"/>
  <c r="AC36" i="32"/>
  <c r="AD36" i="32" s="1"/>
  <c r="R15" i="54"/>
  <c r="AD74" i="32"/>
  <c r="R45" i="54"/>
  <c r="AD83" i="32"/>
  <c r="S48" i="54"/>
  <c r="Y26" i="54"/>
  <c r="S51" i="54"/>
  <c r="S12" i="54"/>
  <c r="Y49" i="54"/>
  <c r="R52" i="54"/>
  <c r="R51" i="53"/>
  <c r="Y25" i="53"/>
  <c r="R32" i="53"/>
  <c r="Y39" i="53"/>
  <c r="Y29" i="53"/>
  <c r="S25" i="53"/>
  <c r="Y24" i="53"/>
  <c r="S42" i="53"/>
  <c r="S45" i="53"/>
  <c r="R33" i="52"/>
  <c r="AD31" i="30"/>
  <c r="S23" i="52"/>
  <c r="S11" i="52"/>
  <c r="Y16" i="52"/>
  <c r="M108" i="30"/>
  <c r="R17" i="52"/>
  <c r="Y19" i="52"/>
  <c r="S29" i="52"/>
  <c r="Y11" i="52"/>
  <c r="R35" i="52"/>
  <c r="Y49" i="52"/>
  <c r="S45" i="51"/>
  <c r="M108" i="29"/>
  <c r="S47" i="51"/>
  <c r="AD29" i="29"/>
  <c r="S11" i="51"/>
  <c r="S18" i="51"/>
  <c r="Y26" i="51"/>
  <c r="R24" i="51"/>
  <c r="AD93" i="29"/>
  <c r="AD15" i="29"/>
  <c r="S30" i="51"/>
  <c r="S39" i="51"/>
  <c r="S49" i="51"/>
  <c r="AD55" i="29"/>
  <c r="Y48" i="51"/>
  <c r="AD43" i="29"/>
  <c r="AD50" i="29"/>
  <c r="S20" i="51"/>
  <c r="Y19" i="51"/>
  <c r="AD27" i="29"/>
  <c r="S27" i="51"/>
  <c r="R24" i="50"/>
  <c r="AC58" i="41"/>
  <c r="AD58" i="41" s="1"/>
  <c r="Y31" i="49"/>
  <c r="Y22" i="49"/>
  <c r="Y12" i="49"/>
  <c r="S13" i="49"/>
  <c r="S31" i="49"/>
  <c r="S45" i="49"/>
  <c r="Y51" i="49"/>
  <c r="R37" i="49"/>
  <c r="R51" i="49"/>
  <c r="Y15" i="49"/>
  <c r="S12" i="49"/>
  <c r="R45" i="49"/>
  <c r="M108" i="41"/>
  <c r="AD56" i="41"/>
  <c r="AD46" i="41"/>
  <c r="R29" i="49"/>
  <c r="S21" i="49"/>
  <c r="S22" i="49"/>
  <c r="Y34" i="48"/>
  <c r="Y26" i="48"/>
  <c r="S48" i="48"/>
  <c r="Y35" i="48"/>
  <c r="Y16" i="48"/>
  <c r="R22" i="48"/>
  <c r="R19" i="48"/>
  <c r="S13" i="48"/>
  <c r="R31" i="48"/>
  <c r="Y24" i="47"/>
  <c r="Y32" i="47"/>
  <c r="S13" i="47"/>
  <c r="S24" i="47"/>
  <c r="Y35" i="47"/>
  <c r="Y15" i="47"/>
  <c r="R11" i="47"/>
  <c r="Y22" i="47"/>
  <c r="R12" i="47"/>
  <c r="S28" i="47"/>
  <c r="S48" i="47"/>
  <c r="R51" i="47"/>
  <c r="R37" i="47"/>
  <c r="R35" i="47"/>
  <c r="Y28" i="47"/>
  <c r="S15" i="47"/>
  <c r="R19" i="47"/>
  <c r="R28" i="47"/>
  <c r="S26" i="47"/>
  <c r="Y24" i="46"/>
  <c r="Y15" i="46"/>
  <c r="R48" i="46"/>
  <c r="AD56" i="38"/>
  <c r="Y47" i="46"/>
  <c r="S24" i="46"/>
  <c r="R12" i="46"/>
  <c r="Y19" i="46"/>
  <c r="AD37" i="38"/>
  <c r="S38" i="46"/>
  <c r="S26" i="46"/>
  <c r="S47" i="46"/>
  <c r="Y41" i="46"/>
  <c r="S31" i="46"/>
  <c r="R45" i="46"/>
  <c r="AD85" i="38"/>
  <c r="S44" i="46"/>
  <c r="S23" i="46"/>
  <c r="Y22" i="46"/>
  <c r="R29" i="46"/>
  <c r="R111" i="37"/>
  <c r="W108" i="37" s="1"/>
  <c r="W109" i="37" s="1"/>
  <c r="W110" i="37" s="1"/>
  <c r="R29" i="45"/>
  <c r="R26" i="45"/>
  <c r="R28" i="45"/>
  <c r="S29" i="45"/>
  <c r="Y27" i="45"/>
  <c r="R38" i="45"/>
  <c r="S16" i="45"/>
  <c r="AD104" i="37"/>
  <c r="Y51" i="45"/>
  <c r="S41" i="45"/>
  <c r="R11" i="45"/>
  <c r="Y29" i="45"/>
  <c r="Y21" i="45"/>
  <c r="R32" i="45"/>
  <c r="Y50" i="45"/>
  <c r="Y15" i="45"/>
  <c r="Y19" i="45"/>
  <c r="S23" i="45"/>
  <c r="S20" i="45"/>
  <c r="S50" i="45"/>
  <c r="S51" i="45"/>
  <c r="S22" i="45"/>
  <c r="R33" i="44"/>
  <c r="S18" i="44"/>
  <c r="Y17" i="44"/>
  <c r="Y52" i="44"/>
  <c r="M108" i="36"/>
  <c r="R40" i="44"/>
  <c r="S37" i="44"/>
  <c r="R39" i="44"/>
  <c r="S39" i="44"/>
  <c r="R18" i="44"/>
  <c r="S12" i="44"/>
  <c r="Y45" i="44"/>
  <c r="Y23" i="44"/>
  <c r="R15" i="44"/>
  <c r="AC16" i="35"/>
  <c r="AD16" i="35" s="1"/>
  <c r="R28" i="61"/>
  <c r="Y26" i="61"/>
  <c r="S18" i="61"/>
  <c r="S44" i="61"/>
  <c r="R37" i="61"/>
  <c r="R24" i="61"/>
  <c r="R36" i="61"/>
  <c r="Y49" i="61"/>
  <c r="R34" i="61"/>
  <c r="S20" i="61"/>
  <c r="S19" i="61"/>
  <c r="S41" i="61"/>
  <c r="R47" i="61"/>
  <c r="Y11" i="61"/>
  <c r="R50" i="61"/>
  <c r="R22" i="61"/>
  <c r="R11" i="61"/>
  <c r="R42" i="61"/>
  <c r="S17" i="61"/>
  <c r="Y18" i="61"/>
  <c r="Y20" i="61"/>
  <c r="S25" i="61"/>
  <c r="R23" i="61"/>
  <c r="S27" i="61"/>
  <c r="S49" i="61"/>
  <c r="S45" i="61"/>
  <c r="S26" i="61"/>
  <c r="R31" i="61"/>
  <c r="R33" i="61"/>
  <c r="R30" i="61"/>
  <c r="R52" i="61"/>
  <c r="R32" i="61"/>
  <c r="Y17" i="61"/>
  <c r="Y27" i="61"/>
  <c r="Y19" i="61"/>
  <c r="S52" i="61"/>
  <c r="R16" i="61"/>
  <c r="R40" i="61"/>
  <c r="S23" i="61"/>
  <c r="S22" i="61"/>
  <c r="S50" i="61"/>
  <c r="Y41" i="61"/>
  <c r="S35" i="60"/>
  <c r="S24" i="60"/>
  <c r="Y29" i="60"/>
  <c r="R19" i="60"/>
  <c r="R52" i="60"/>
  <c r="R41" i="60"/>
  <c r="R30" i="60"/>
  <c r="S19" i="60"/>
  <c r="S23" i="60"/>
  <c r="R16" i="60"/>
  <c r="R37" i="60"/>
  <c r="R25" i="60"/>
  <c r="S42" i="60"/>
  <c r="Y19" i="60"/>
  <c r="Y38" i="60"/>
  <c r="S21" i="60"/>
  <c r="S36" i="60"/>
  <c r="S33" i="60"/>
  <c r="Y24" i="60"/>
  <c r="R34" i="60"/>
  <c r="S32" i="60"/>
  <c r="R27" i="60"/>
  <c r="S16" i="60"/>
  <c r="S45" i="60"/>
  <c r="R22" i="60"/>
  <c r="R51" i="60"/>
  <c r="S30" i="60"/>
  <c r="Y35" i="60"/>
  <c r="S18" i="60"/>
  <c r="R15" i="60"/>
  <c r="Y16" i="60"/>
  <c r="R24" i="60"/>
  <c r="R20" i="60"/>
  <c r="S44" i="60"/>
  <c r="S41" i="60"/>
  <c r="S27" i="60"/>
  <c r="R35" i="60"/>
  <c r="Y23" i="60"/>
  <c r="S11" i="60"/>
  <c r="R50" i="60"/>
  <c r="R47" i="60"/>
  <c r="Y44" i="60"/>
  <c r="R33" i="60"/>
  <c r="Y32" i="60"/>
  <c r="S15" i="60"/>
  <c r="S17" i="60"/>
  <c r="R28" i="59"/>
  <c r="R11" i="59"/>
  <c r="S41" i="59"/>
  <c r="R22" i="59"/>
  <c r="S13" i="59"/>
  <c r="R52" i="59"/>
  <c r="Y25" i="59"/>
  <c r="R44" i="59"/>
  <c r="S38" i="59"/>
  <c r="R51" i="59"/>
  <c r="S42" i="59"/>
  <c r="R19" i="59"/>
  <c r="S24" i="59"/>
  <c r="S31" i="59"/>
  <c r="R41" i="59"/>
  <c r="Y29" i="59"/>
  <c r="R48" i="59"/>
  <c r="S39" i="59"/>
  <c r="R30" i="59"/>
  <c r="R37" i="59"/>
  <c r="S35" i="59"/>
  <c r="R12" i="59"/>
  <c r="R45" i="59"/>
  <c r="Y27" i="59"/>
  <c r="Y22" i="59"/>
  <c r="Y26" i="59"/>
  <c r="S36" i="59"/>
  <c r="Y31" i="59"/>
  <c r="Y41" i="59"/>
  <c r="S28" i="59"/>
  <c r="Y19" i="59"/>
  <c r="Y23" i="59"/>
  <c r="R42" i="59"/>
  <c r="R27" i="59"/>
  <c r="R34" i="59"/>
  <c r="S25" i="59"/>
  <c r="Y52" i="59"/>
  <c r="R35" i="59"/>
  <c r="S29" i="59"/>
  <c r="Y20" i="59"/>
  <c r="Y42" i="59"/>
  <c r="R43" i="59"/>
  <c r="R50" i="59"/>
  <c r="R31" i="59"/>
  <c r="Y16" i="59"/>
  <c r="R32" i="59"/>
  <c r="S26" i="59"/>
  <c r="R14" i="59"/>
  <c r="Y38" i="59"/>
  <c r="S18" i="59"/>
  <c r="S51" i="59"/>
  <c r="Y15" i="59"/>
  <c r="S22" i="59"/>
  <c r="Y49" i="59"/>
  <c r="R29" i="59"/>
  <c r="S23" i="59"/>
  <c r="Y44" i="58"/>
  <c r="Y15" i="58"/>
  <c r="S31" i="58"/>
  <c r="S15" i="58"/>
  <c r="Y34" i="58"/>
  <c r="S47" i="58"/>
  <c r="R37" i="58"/>
  <c r="R21" i="58"/>
  <c r="S26" i="58"/>
  <c r="S11" i="58"/>
  <c r="S44" i="58"/>
  <c r="R32" i="58"/>
  <c r="S23" i="58"/>
  <c r="Y11" i="58"/>
  <c r="R17" i="58"/>
  <c r="R50" i="58"/>
  <c r="R29" i="58"/>
  <c r="R14" i="58"/>
  <c r="R24" i="58"/>
  <c r="S35" i="58"/>
  <c r="R51" i="58"/>
  <c r="Y46" i="58"/>
  <c r="Y31" i="58"/>
  <c r="R15" i="58"/>
  <c r="S49" i="58"/>
  <c r="S34" i="58"/>
  <c r="S32" i="58"/>
  <c r="S13" i="58"/>
  <c r="Y51" i="58"/>
  <c r="R40" i="58"/>
  <c r="S41" i="58"/>
  <c r="R44" i="58"/>
  <c r="R38" i="58"/>
  <c r="Y26" i="58"/>
  <c r="R16" i="58"/>
  <c r="Y24" i="58"/>
  <c r="S28" i="58"/>
  <c r="S42" i="58"/>
  <c r="Y30" i="58"/>
  <c r="S27" i="58"/>
  <c r="R11" i="58"/>
  <c r="R34" i="58"/>
  <c r="S25" i="58"/>
  <c r="R48" i="58"/>
  <c r="S39" i="58"/>
  <c r="S24" i="58"/>
  <c r="R31" i="58"/>
  <c r="R12" i="58"/>
  <c r="R45" i="58"/>
  <c r="R30" i="58"/>
  <c r="Y25" i="58"/>
  <c r="S51" i="58"/>
  <c r="Y18" i="58"/>
  <c r="Y49" i="58"/>
  <c r="R18" i="57"/>
  <c r="Y30" i="57"/>
  <c r="R11" i="57"/>
  <c r="R44" i="57"/>
  <c r="S35" i="57"/>
  <c r="Y25" i="57"/>
  <c r="S50" i="57"/>
  <c r="R30" i="57"/>
  <c r="S19" i="57"/>
  <c r="S16" i="57"/>
  <c r="Y19" i="57"/>
  <c r="S34" i="57"/>
  <c r="S14" i="57"/>
  <c r="R25" i="57"/>
  <c r="R22" i="57"/>
  <c r="S13" i="57"/>
  <c r="R40" i="57"/>
  <c r="S47" i="57"/>
  <c r="Y38" i="57"/>
  <c r="R19" i="57"/>
  <c r="R26" i="57"/>
  <c r="S11" i="57"/>
  <c r="S44" i="57"/>
  <c r="Y34" i="57"/>
  <c r="R17" i="57"/>
  <c r="R27" i="57"/>
  <c r="S51" i="57"/>
  <c r="Y18" i="57"/>
  <c r="R46" i="57"/>
  <c r="S18" i="57"/>
  <c r="R34" i="57"/>
  <c r="Y31" i="57"/>
  <c r="Y35" i="57"/>
  <c r="R24" i="57"/>
  <c r="R21" i="57"/>
  <c r="S33" i="57"/>
  <c r="S25" i="57"/>
  <c r="Y28" i="57"/>
  <c r="S41" i="57"/>
  <c r="S42" i="57"/>
  <c r="R39" i="57"/>
  <c r="S30" i="57"/>
  <c r="R31" i="57"/>
  <c r="S22" i="57"/>
  <c r="R47" i="57"/>
  <c r="S38" i="57"/>
  <c r="R24" i="56"/>
  <c r="S15" i="56"/>
  <c r="Y52" i="56"/>
  <c r="R12" i="56"/>
  <c r="R22" i="56"/>
  <c r="R29" i="56"/>
  <c r="R26" i="56"/>
  <c r="Y15" i="56"/>
  <c r="S29" i="56"/>
  <c r="S41" i="56"/>
  <c r="R35" i="56"/>
  <c r="S49" i="56"/>
  <c r="S46" i="56"/>
  <c r="R47" i="56"/>
  <c r="S38" i="56"/>
  <c r="Y29" i="56"/>
  <c r="S39" i="56"/>
  <c r="S13" i="56"/>
  <c r="R52" i="56"/>
  <c r="R11" i="56"/>
  <c r="R44" i="56"/>
  <c r="R45" i="56"/>
  <c r="R19" i="56"/>
  <c r="R16" i="56"/>
  <c r="S19" i="56"/>
  <c r="R25" i="56"/>
  <c r="S26" i="56"/>
  <c r="R42" i="56"/>
  <c r="R39" i="56"/>
  <c r="Y42" i="56"/>
  <c r="S31" i="56"/>
  <c r="Y26" i="56"/>
  <c r="R37" i="56"/>
  <c r="S28" i="56"/>
  <c r="Y19" i="56"/>
  <c r="Y51" i="56"/>
  <c r="R34" i="56"/>
  <c r="S42" i="56"/>
  <c r="S52" i="56"/>
  <c r="S24" i="55"/>
  <c r="S15" i="55"/>
  <c r="Y52" i="55"/>
  <c r="Y18" i="55"/>
  <c r="R28" i="55"/>
  <c r="Y42" i="55"/>
  <c r="R52" i="55"/>
  <c r="R23" i="55"/>
  <c r="Y16" i="55"/>
  <c r="R29" i="55"/>
  <c r="R16" i="55"/>
  <c r="S25" i="55"/>
  <c r="S41" i="55"/>
  <c r="Y36" i="55"/>
  <c r="Y41" i="55"/>
  <c r="Y32" i="55"/>
  <c r="Y21" i="55"/>
  <c r="R31" i="55"/>
  <c r="R15" i="55"/>
  <c r="Y46" i="55"/>
  <c r="S14" i="55"/>
  <c r="R39" i="55"/>
  <c r="S35" i="55"/>
  <c r="Y27" i="55"/>
  <c r="S26" i="55"/>
  <c r="R26" i="55"/>
  <c r="R47" i="55"/>
  <c r="Y38" i="55"/>
  <c r="R38" i="55"/>
  <c r="S12" i="55"/>
  <c r="Y26" i="55"/>
  <c r="Y51" i="55"/>
  <c r="S19" i="55"/>
  <c r="R11" i="55"/>
  <c r="S18" i="55"/>
  <c r="Y15" i="55"/>
  <c r="R25" i="55"/>
  <c r="S52" i="55"/>
  <c r="Y14" i="55"/>
  <c r="R44" i="55"/>
  <c r="S42" i="55"/>
  <c r="S16" i="55"/>
  <c r="Y28" i="55"/>
  <c r="Y29" i="55"/>
  <c r="R22" i="55"/>
  <c r="S38" i="55"/>
  <c r="Y35" i="55"/>
  <c r="S28" i="55"/>
  <c r="S23" i="55"/>
  <c r="S36" i="55"/>
  <c r="Y49" i="55"/>
  <c r="Y25" i="55"/>
  <c r="S29" i="55"/>
  <c r="Y24" i="55"/>
  <c r="R34" i="55"/>
  <c r="R35" i="55"/>
  <c r="R19" i="55"/>
  <c r="R49" i="54"/>
  <c r="R24" i="54"/>
  <c r="S36" i="54"/>
  <c r="S28" i="54"/>
  <c r="R16" i="54"/>
  <c r="S13" i="54"/>
  <c r="S41" i="54"/>
  <c r="S25" i="54"/>
  <c r="S42" i="54"/>
  <c r="R21" i="54"/>
  <c r="R31" i="54"/>
  <c r="R48" i="54"/>
  <c r="Y24" i="54"/>
  <c r="R12" i="54"/>
  <c r="S20" i="54"/>
  <c r="S23" i="54"/>
  <c r="S24" i="54"/>
  <c r="Y25" i="54"/>
  <c r="S38" i="54"/>
  <c r="S49" i="54"/>
  <c r="Y23" i="54"/>
  <c r="S52" i="54"/>
  <c r="R26" i="54"/>
  <c r="R30" i="54"/>
  <c r="Y51" i="54"/>
  <c r="R44" i="54"/>
  <c r="S29" i="54"/>
  <c r="S16" i="54"/>
  <c r="R19" i="54"/>
  <c r="S21" i="54"/>
  <c r="Y29" i="54"/>
  <c r="S45" i="54"/>
  <c r="R35" i="54"/>
  <c r="R22" i="54"/>
  <c r="Y41" i="54"/>
  <c r="S35" i="54"/>
  <c r="R51" i="54"/>
  <c r="S46" i="54"/>
  <c r="Y38" i="53"/>
  <c r="R44" i="53"/>
  <c r="S19" i="53"/>
  <c r="R22" i="53"/>
  <c r="S18" i="53"/>
  <c r="R25" i="53"/>
  <c r="R39" i="53"/>
  <c r="R24" i="53"/>
  <c r="S24" i="53"/>
  <c r="Y22" i="53"/>
  <c r="S35" i="53"/>
  <c r="R48" i="53"/>
  <c r="Y35" i="53"/>
  <c r="Y51" i="53"/>
  <c r="S28" i="53"/>
  <c r="R41" i="53"/>
  <c r="Y26" i="53"/>
  <c r="R12" i="53"/>
  <c r="S39" i="53"/>
  <c r="R42" i="53"/>
  <c r="S20" i="53"/>
  <c r="S41" i="53"/>
  <c r="R34" i="53"/>
  <c r="S32" i="53"/>
  <c r="R45" i="53"/>
  <c r="R26" i="53"/>
  <c r="Y41" i="53"/>
  <c r="R47" i="53"/>
  <c r="S51" i="53"/>
  <c r="R38" i="53"/>
  <c r="Y23" i="53"/>
  <c r="S23" i="53"/>
  <c r="S15" i="53"/>
  <c r="Y19" i="53"/>
  <c r="S29" i="53"/>
  <c r="S26" i="53"/>
  <c r="R29" i="53"/>
  <c r="S46" i="53"/>
  <c r="Y52" i="53"/>
  <c r="R35" i="53"/>
  <c r="R52" i="53"/>
  <c r="S21" i="53"/>
  <c r="R31" i="53"/>
  <c r="Y16" i="53"/>
  <c r="S49" i="53"/>
  <c r="R16" i="53"/>
  <c r="R27" i="53"/>
  <c r="Y12" i="53"/>
  <c r="Y32" i="53"/>
  <c r="S48" i="53"/>
  <c r="Y15" i="53"/>
  <c r="S22" i="53"/>
  <c r="Y49" i="53"/>
  <c r="S52" i="53"/>
  <c r="S13" i="53"/>
  <c r="S38" i="53"/>
  <c r="S12" i="53"/>
  <c r="S16" i="53"/>
  <c r="R19" i="53"/>
  <c r="Y22" i="52"/>
  <c r="R38" i="52"/>
  <c r="R47" i="52"/>
  <c r="R34" i="52"/>
  <c r="S25" i="52"/>
  <c r="Y52" i="52"/>
  <c r="S26" i="52"/>
  <c r="R29" i="52"/>
  <c r="S20" i="52"/>
  <c r="Y31" i="52"/>
  <c r="R11" i="52"/>
  <c r="Y51" i="52"/>
  <c r="R31" i="52"/>
  <c r="R32" i="52"/>
  <c r="R26" i="52"/>
  <c r="S44" i="52"/>
  <c r="S21" i="52"/>
  <c r="S22" i="52"/>
  <c r="S49" i="52"/>
  <c r="R50" i="52"/>
  <c r="Y25" i="52"/>
  <c r="R27" i="52"/>
  <c r="Y48" i="52"/>
  <c r="R28" i="52"/>
  <c r="S19" i="52"/>
  <c r="S52" i="52"/>
  <c r="S13" i="52"/>
  <c r="S46" i="52"/>
  <c r="Y27" i="52"/>
  <c r="R14" i="52"/>
  <c r="S31" i="52"/>
  <c r="R24" i="52"/>
  <c r="S51" i="52"/>
  <c r="Y45" i="52"/>
  <c r="R25" i="52"/>
  <c r="S16" i="52"/>
  <c r="R19" i="52"/>
  <c r="R52" i="52"/>
  <c r="R37" i="52"/>
  <c r="Y35" i="52"/>
  <c r="S48" i="52"/>
  <c r="R22" i="52"/>
  <c r="R16" i="52"/>
  <c r="Y28" i="52"/>
  <c r="Y21" i="52"/>
  <c r="S38" i="52"/>
  <c r="Y32" i="52"/>
  <c r="R21" i="52"/>
  <c r="S12" i="52"/>
  <c r="S24" i="52"/>
  <c r="R44" i="52"/>
  <c r="S35" i="52"/>
  <c r="R18" i="52"/>
  <c r="S39" i="52"/>
  <c r="Y44" i="52"/>
  <c r="R30" i="52"/>
  <c r="R41" i="52"/>
  <c r="Y29" i="52"/>
  <c r="S45" i="52"/>
  <c r="S42" i="52"/>
  <c r="R45" i="52"/>
  <c r="Y24" i="52"/>
  <c r="S32" i="52"/>
  <c r="Y26" i="52"/>
  <c r="R51" i="52"/>
  <c r="R48" i="52"/>
  <c r="R14" i="51"/>
  <c r="S34" i="51"/>
  <c r="S28" i="51"/>
  <c r="R15" i="51"/>
  <c r="S13" i="51"/>
  <c r="R40" i="51"/>
  <c r="R34" i="51"/>
  <c r="R19" i="51"/>
  <c r="Y27" i="51"/>
  <c r="Y44" i="51"/>
  <c r="S41" i="51"/>
  <c r="S51" i="51"/>
  <c r="R22" i="51"/>
  <c r="R42" i="51"/>
  <c r="S24" i="51"/>
  <c r="R21" i="51"/>
  <c r="R30" i="51"/>
  <c r="S21" i="51"/>
  <c r="R45" i="51"/>
  <c r="S48" i="51"/>
  <c r="R27" i="51"/>
  <c r="S16" i="51"/>
  <c r="S12" i="51"/>
  <c r="Y52" i="51"/>
  <c r="Y34" i="51"/>
  <c r="Y51" i="51"/>
  <c r="S38" i="51"/>
  <c r="S42" i="51"/>
  <c r="S23" i="51"/>
  <c r="S44" i="51"/>
  <c r="R44" i="51"/>
  <c r="S26" i="51"/>
  <c r="R29" i="51"/>
  <c r="Y24" i="51"/>
  <c r="R50" i="51"/>
  <c r="Y29" i="51"/>
  <c r="R12" i="50"/>
  <c r="R18" i="50"/>
  <c r="R51" i="50"/>
  <c r="R21" i="50"/>
  <c r="R46" i="50"/>
  <c r="R27" i="50"/>
  <c r="R39" i="50"/>
  <c r="R42" i="49"/>
  <c r="S19" i="49"/>
  <c r="R25" i="49"/>
  <c r="S33" i="49"/>
  <c r="R39" i="49"/>
  <c r="S35" i="49"/>
  <c r="R15" i="49"/>
  <c r="S26" i="49"/>
  <c r="S20" i="49"/>
  <c r="S42" i="49"/>
  <c r="R32" i="49"/>
  <c r="R26" i="49"/>
  <c r="Y24" i="49"/>
  <c r="R24" i="49"/>
  <c r="R34" i="49"/>
  <c r="Y26" i="49"/>
  <c r="R48" i="49"/>
  <c r="S46" i="49"/>
  <c r="S23" i="49"/>
  <c r="S51" i="49"/>
  <c r="S32" i="49"/>
  <c r="R12" i="49"/>
  <c r="S52" i="49"/>
  <c r="R52" i="49"/>
  <c r="S24" i="49"/>
  <c r="Y28" i="49"/>
  <c r="Y35" i="49"/>
  <c r="S15" i="49"/>
  <c r="Y19" i="49"/>
  <c r="R38" i="49"/>
  <c r="S16" i="49"/>
  <c r="R16" i="49"/>
  <c r="R30" i="49"/>
  <c r="R21" i="49"/>
  <c r="Y45" i="49"/>
  <c r="S25" i="49"/>
  <c r="S29" i="49"/>
  <c r="R22" i="49"/>
  <c r="R47" i="49"/>
  <c r="R31" i="49"/>
  <c r="Y52" i="49"/>
  <c r="R35" i="49"/>
  <c r="Y48" i="49"/>
  <c r="R11" i="49"/>
  <c r="Y32" i="49"/>
  <c r="S48" i="49"/>
  <c r="Y16" i="49"/>
  <c r="R19" i="49"/>
  <c r="Y24" i="48"/>
  <c r="S21" i="48"/>
  <c r="R44" i="48"/>
  <c r="Y51" i="48"/>
  <c r="S25" i="48"/>
  <c r="Y52" i="48"/>
  <c r="S19" i="48"/>
  <c r="S16" i="48"/>
  <c r="S31" i="48"/>
  <c r="S22" i="48"/>
  <c r="Y21" i="48"/>
  <c r="Y38" i="48"/>
  <c r="R37" i="48"/>
  <c r="Y22" i="48"/>
  <c r="S12" i="48"/>
  <c r="R28" i="48"/>
  <c r="S36" i="48"/>
  <c r="Y31" i="48"/>
  <c r="S44" i="48"/>
  <c r="Y15" i="48"/>
  <c r="S28" i="48"/>
  <c r="S45" i="48"/>
  <c r="S42" i="48"/>
  <c r="R42" i="48"/>
  <c r="R50" i="48"/>
  <c r="S18" i="48"/>
  <c r="R34" i="48"/>
  <c r="R51" i="48"/>
  <c r="R48" i="48"/>
  <c r="S39" i="48"/>
  <c r="S23" i="48"/>
  <c r="R14" i="48"/>
  <c r="R24" i="48"/>
  <c r="S51" i="48"/>
  <c r="Y29" i="48"/>
  <c r="R15" i="48"/>
  <c r="R12" i="48"/>
  <c r="R45" i="48"/>
  <c r="R29" i="48"/>
  <c r="S15" i="48"/>
  <c r="S35" i="48"/>
  <c r="S49" i="48"/>
  <c r="Y44" i="48"/>
  <c r="S24" i="48"/>
  <c r="Y28" i="48"/>
  <c r="R21" i="48"/>
  <c r="R41" i="48"/>
  <c r="S29" i="48"/>
  <c r="S26" i="48"/>
  <c r="S34" i="48"/>
  <c r="S41" i="48"/>
  <c r="S32" i="48"/>
  <c r="R35" i="48"/>
  <c r="R32" i="48"/>
  <c r="R16" i="48"/>
  <c r="R40" i="48"/>
  <c r="R47" i="48"/>
  <c r="Y32" i="48"/>
  <c r="R38" i="48"/>
  <c r="Y41" i="48"/>
  <c r="R11" i="48"/>
  <c r="S38" i="48"/>
  <c r="Y19" i="48"/>
  <c r="S52" i="48"/>
  <c r="Y42" i="47"/>
  <c r="R24" i="47"/>
  <c r="S22" i="47"/>
  <c r="S29" i="47"/>
  <c r="R45" i="47"/>
  <c r="S27" i="47"/>
  <c r="S41" i="47"/>
  <c r="Y29" i="47"/>
  <c r="Y49" i="47"/>
  <c r="R32" i="47"/>
  <c r="S20" i="47"/>
  <c r="R47" i="47"/>
  <c r="Y51" i="47"/>
  <c r="R34" i="47"/>
  <c r="S35" i="47"/>
  <c r="R15" i="47"/>
  <c r="S49" i="47"/>
  <c r="R26" i="47"/>
  <c r="Y41" i="47"/>
  <c r="R41" i="47"/>
  <c r="S19" i="47"/>
  <c r="S52" i="47"/>
  <c r="Y27" i="47"/>
  <c r="R27" i="47"/>
  <c r="S18" i="47"/>
  <c r="Y26" i="47"/>
  <c r="R25" i="47"/>
  <c r="S16" i="47"/>
  <c r="Y25" i="47"/>
  <c r="S32" i="47"/>
  <c r="S45" i="47"/>
  <c r="R22" i="47"/>
  <c r="S46" i="47"/>
  <c r="Y38" i="47"/>
  <c r="S31" i="47"/>
  <c r="Y19" i="47"/>
  <c r="R38" i="47"/>
  <c r="R48" i="47"/>
  <c r="S39" i="47"/>
  <c r="R52" i="47"/>
  <c r="S25" i="47"/>
  <c r="R16" i="47"/>
  <c r="S23" i="47"/>
  <c r="Y31" i="47"/>
  <c r="R50" i="47"/>
  <c r="S38" i="47"/>
  <c r="R31" i="47"/>
  <c r="Y52" i="47"/>
  <c r="Y48" i="47"/>
  <c r="R14" i="47"/>
  <c r="S21" i="47"/>
  <c r="R44" i="47"/>
  <c r="S51" i="47"/>
  <c r="R42" i="47"/>
  <c r="Y16" i="47"/>
  <c r="Y23" i="47"/>
  <c r="S42" i="47"/>
  <c r="Y18" i="46"/>
  <c r="Y35" i="46"/>
  <c r="S36" i="46"/>
  <c r="S11" i="46"/>
  <c r="S35" i="46"/>
  <c r="Y51" i="46"/>
  <c r="R44" i="46"/>
  <c r="R41" i="46"/>
  <c r="S39" i="46"/>
  <c r="Y52" i="46"/>
  <c r="S21" i="46"/>
  <c r="R15" i="46"/>
  <c r="Y16" i="46"/>
  <c r="R32" i="46"/>
  <c r="R27" i="46"/>
  <c r="S22" i="46"/>
  <c r="R50" i="46"/>
  <c r="S28" i="46"/>
  <c r="S25" i="46"/>
  <c r="Y42" i="46"/>
  <c r="R28" i="46"/>
  <c r="S52" i="46"/>
  <c r="S49" i="46"/>
  <c r="Y21" i="46"/>
  <c r="R14" i="46"/>
  <c r="S41" i="46"/>
  <c r="Y48" i="46"/>
  <c r="R34" i="46"/>
  <c r="Y45" i="46"/>
  <c r="R31" i="46"/>
  <c r="S48" i="46"/>
  <c r="R51" i="46"/>
  <c r="S16" i="46"/>
  <c r="S13" i="46"/>
  <c r="R47" i="46"/>
  <c r="Y12" i="46"/>
  <c r="S51" i="46"/>
  <c r="S12" i="46"/>
  <c r="R22" i="46"/>
  <c r="R19" i="46"/>
  <c r="Y28" i="46"/>
  <c r="R11" i="46"/>
  <c r="S18" i="46"/>
  <c r="S15" i="46"/>
  <c r="R18" i="46"/>
  <c r="S45" i="46"/>
  <c r="S46" i="46"/>
  <c r="R24" i="46"/>
  <c r="R21" i="46"/>
  <c r="R52" i="46"/>
  <c r="Y44" i="46"/>
  <c r="Y25" i="46"/>
  <c r="Y29" i="46"/>
  <c r="S42" i="46"/>
  <c r="R16" i="46"/>
  <c r="S27" i="45"/>
  <c r="R27" i="45"/>
  <c r="R34" i="45"/>
  <c r="Y22" i="45"/>
  <c r="S32" i="45"/>
  <c r="Y38" i="45"/>
  <c r="R31" i="45"/>
  <c r="Y44" i="45"/>
  <c r="S44" i="45"/>
  <c r="R24" i="45"/>
  <c r="Y52" i="45"/>
  <c r="Y12" i="45"/>
  <c r="R50" i="45"/>
  <c r="S15" i="45"/>
  <c r="S48" i="45"/>
  <c r="S49" i="45"/>
  <c r="R14" i="45"/>
  <c r="Y35" i="45"/>
  <c r="R21" i="45"/>
  <c r="S12" i="45"/>
  <c r="S19" i="45"/>
  <c r="S52" i="45"/>
  <c r="S13" i="45"/>
  <c r="S24" i="45"/>
  <c r="R25" i="45"/>
  <c r="R19" i="45"/>
  <c r="S25" i="45"/>
  <c r="R30" i="45"/>
  <c r="Y28" i="45"/>
  <c r="R47" i="45"/>
  <c r="Y32" i="45"/>
  <c r="S45" i="45"/>
  <c r="R22" i="45"/>
  <c r="S31" i="45"/>
  <c r="S38" i="45"/>
  <c r="R51" i="45"/>
  <c r="Y41" i="45"/>
  <c r="R37" i="45"/>
  <c r="R44" i="45"/>
  <c r="S35" i="45"/>
  <c r="R15" i="45"/>
  <c r="S39" i="45"/>
  <c r="Y24" i="45"/>
  <c r="Y25" i="45"/>
  <c r="R41" i="45"/>
  <c r="R48" i="45"/>
  <c r="R45" i="45"/>
  <c r="S21" i="45"/>
  <c r="S28" i="45"/>
  <c r="Y26" i="45"/>
  <c r="R12" i="45"/>
  <c r="Y31" i="44"/>
  <c r="R38" i="44"/>
  <c r="S23" i="44"/>
  <c r="R17" i="44"/>
  <c r="S29" i="44"/>
  <c r="R29" i="44"/>
  <c r="Y44" i="44"/>
  <c r="R48" i="44"/>
  <c r="R35" i="44"/>
  <c r="Y50" i="44"/>
  <c r="S19" i="44"/>
  <c r="S50" i="44"/>
  <c r="Y19" i="44"/>
  <c r="Y14" i="44"/>
  <c r="S49" i="44"/>
  <c r="R25" i="44"/>
  <c r="S14" i="44"/>
  <c r="Y12" i="44"/>
  <c r="S47" i="44"/>
  <c r="S31" i="44"/>
  <c r="S26" i="44"/>
  <c r="R21" i="44"/>
  <c r="R20" i="44"/>
  <c r="R37" i="44"/>
  <c r="R32" i="44"/>
  <c r="S13" i="44"/>
  <c r="R31" i="44"/>
  <c r="S45" i="44"/>
  <c r="R51" i="44"/>
  <c r="R45" i="44"/>
  <c r="Y29" i="44"/>
  <c r="Y22" i="44"/>
  <c r="S52" i="44"/>
  <c r="R42" i="44"/>
  <c r="S21" i="44"/>
  <c r="S11" i="44"/>
  <c r="S28" i="44"/>
  <c r="Y16" i="44"/>
  <c r="S16" i="44"/>
  <c r="R34" i="44"/>
  <c r="S22" i="44"/>
  <c r="S17" i="44"/>
  <c r="R22" i="44"/>
  <c r="Y21" i="44"/>
  <c r="R23" i="44"/>
  <c r="AC6" i="9"/>
  <c r="AD6" i="9" s="1"/>
  <c r="R107" i="9"/>
  <c r="R111" i="9"/>
  <c r="R112" i="9" s="1"/>
  <c r="M108" i="8"/>
  <c r="R107" i="8"/>
  <c r="R111" i="8"/>
  <c r="R112" i="8" s="1"/>
  <c r="AC6" i="7"/>
  <c r="AD6" i="7" s="1"/>
  <c r="R111" i="7"/>
  <c r="R112" i="7" s="1"/>
  <c r="R107" i="7"/>
  <c r="R111" i="15"/>
  <c r="AC16" i="15"/>
  <c r="AD16" i="15" s="1"/>
  <c r="AC8" i="15"/>
  <c r="AD8" i="15" s="1"/>
  <c r="X108" i="11"/>
  <c r="X109" i="11" s="1"/>
  <c r="X110" i="11" s="1"/>
  <c r="AC6" i="11"/>
  <c r="AD6" i="11" s="1"/>
  <c r="M108" i="11"/>
  <c r="AC8" i="11"/>
  <c r="AD8" i="11" s="1"/>
  <c r="R107" i="14"/>
  <c r="AC8" i="14"/>
  <c r="AD8" i="14" s="1"/>
  <c r="AC6" i="14"/>
  <c r="AD6" i="14" s="1"/>
  <c r="R107" i="1"/>
  <c r="AC6" i="1"/>
  <c r="AD6" i="1" s="1"/>
  <c r="AD46" i="32"/>
  <c r="AC62" i="32"/>
  <c r="AD62" i="32" s="1"/>
  <c r="AC11" i="32"/>
  <c r="AD11" i="32" s="1"/>
  <c r="AD78" i="32"/>
  <c r="AD48" i="32"/>
  <c r="AD9" i="32"/>
  <c r="AC6" i="31"/>
  <c r="AD6" i="31" s="1"/>
  <c r="AC7" i="31"/>
  <c r="AD7" i="31" s="1"/>
  <c r="AC9" i="31"/>
  <c r="AD9" i="31" s="1"/>
  <c r="R111" i="30"/>
  <c r="R107" i="30"/>
  <c r="AC8" i="29"/>
  <c r="AD8" i="29" s="1"/>
  <c r="AC6" i="29"/>
  <c r="AD6" i="29" s="1"/>
  <c r="X108" i="29"/>
  <c r="X109" i="29" s="1"/>
  <c r="X110" i="29" s="1"/>
  <c r="AC7" i="29"/>
  <c r="AD7" i="29" s="1"/>
  <c r="AC16" i="28"/>
  <c r="AD16" i="28" s="1"/>
  <c r="AC17" i="28"/>
  <c r="AD17" i="28" s="1"/>
  <c r="AC6" i="28"/>
  <c r="AD6" i="28" s="1"/>
  <c r="R111" i="41"/>
  <c r="R112" i="41" s="1"/>
  <c r="R107" i="41"/>
  <c r="R107" i="40"/>
  <c r="R111" i="40"/>
  <c r="R112" i="40" s="1"/>
  <c r="AC6" i="40"/>
  <c r="AD6" i="40" s="1"/>
  <c r="AC8" i="40"/>
  <c r="AD8" i="40" s="1"/>
  <c r="AC6" i="39"/>
  <c r="AD6" i="39" s="1"/>
  <c r="AD106" i="39" s="1"/>
  <c r="M108" i="38"/>
  <c r="R111" i="38"/>
  <c r="R107" i="38"/>
  <c r="AC7" i="37"/>
  <c r="AD7" i="37" s="1"/>
  <c r="AC100" i="36"/>
  <c r="AD100" i="36" s="1"/>
  <c r="AC78" i="36"/>
  <c r="AD78" i="36" s="1"/>
  <c r="Y26" i="43"/>
  <c r="AC25" i="35"/>
  <c r="AD25" i="35" s="1"/>
  <c r="AC59" i="35"/>
  <c r="AD59" i="35" s="1"/>
  <c r="AD71" i="35"/>
  <c r="AD95" i="35"/>
  <c r="AD39" i="35"/>
  <c r="AD101" i="35"/>
  <c r="AD30" i="35"/>
  <c r="AD96" i="35"/>
  <c r="AD90" i="35"/>
  <c r="AD63" i="35"/>
  <c r="AD104" i="35"/>
  <c r="AD78" i="35"/>
  <c r="AD102" i="35"/>
  <c r="AC8" i="35"/>
  <c r="AD8" i="35" s="1"/>
  <c r="M108" i="35"/>
  <c r="R111" i="35"/>
  <c r="R112" i="35" s="1"/>
  <c r="R107" i="35"/>
  <c r="AC6" i="35"/>
  <c r="AD6" i="35" s="1"/>
  <c r="AD104" i="32"/>
  <c r="AD67" i="32"/>
  <c r="AD16" i="32"/>
  <c r="M108" i="32"/>
  <c r="R111" i="32"/>
  <c r="R112" i="32" s="1"/>
  <c r="R107" i="32"/>
  <c r="X108" i="15" l="1"/>
  <c r="X109" i="15" s="1"/>
  <c r="X110" i="15" s="1"/>
  <c r="Y71" i="46"/>
  <c r="Y67" i="59"/>
  <c r="Y71" i="48"/>
  <c r="Y88" i="45"/>
  <c r="Y67" i="46"/>
  <c r="Y77" i="45"/>
  <c r="Y103" i="45"/>
  <c r="Y109" i="59"/>
  <c r="Y107" i="60"/>
  <c r="Y62" i="58"/>
  <c r="Y107" i="48"/>
  <c r="Y68" i="47"/>
  <c r="Y68" i="48"/>
  <c r="Y105" i="50"/>
  <c r="Y79" i="61"/>
  <c r="Y68" i="46"/>
  <c r="Y102" i="44"/>
  <c r="Y77" i="61"/>
  <c r="Y68" i="56"/>
  <c r="Y58" i="46"/>
  <c r="Y55" i="46"/>
  <c r="Y83" i="46"/>
  <c r="Y98" i="56"/>
  <c r="U91" i="43"/>
  <c r="Y84" i="51"/>
  <c r="Y85" i="48"/>
  <c r="Y69" i="46"/>
  <c r="Y62" i="50"/>
  <c r="Y53" i="61"/>
  <c r="Y58" i="56"/>
  <c r="Y96" i="50"/>
  <c r="Y72" i="54"/>
  <c r="R108" i="31"/>
  <c r="R109" i="31" s="1"/>
  <c r="R110" i="31" s="1"/>
  <c r="Y78" i="54"/>
  <c r="Y100" i="59"/>
  <c r="Y110" i="61"/>
  <c r="Y61" i="47"/>
  <c r="Y54" i="50"/>
  <c r="Y60" i="46"/>
  <c r="Y107" i="54"/>
  <c r="Y56" i="47"/>
  <c r="Y89" i="52"/>
  <c r="Y103" i="55"/>
  <c r="Y107" i="50"/>
  <c r="Y85" i="47"/>
  <c r="U11" i="43"/>
  <c r="Y61" i="59"/>
  <c r="Y57" i="50"/>
  <c r="Y107" i="59"/>
  <c r="Y71" i="54"/>
  <c r="U53" i="43"/>
  <c r="U47" i="43"/>
  <c r="Y94" i="51"/>
  <c r="Y79" i="59"/>
  <c r="U56" i="43"/>
  <c r="U16" i="43"/>
  <c r="U68" i="43"/>
  <c r="Y71" i="45"/>
  <c r="Y71" i="51"/>
  <c r="V108" i="11"/>
  <c r="V109" i="11" s="1"/>
  <c r="V110" i="11" s="1"/>
  <c r="Y108" i="11"/>
  <c r="Y109" i="11" s="1"/>
  <c r="Y110" i="11" s="1"/>
  <c r="Y104" i="56"/>
  <c r="Y79" i="48"/>
  <c r="Y58" i="44"/>
  <c r="Y69" i="50"/>
  <c r="Y68" i="53"/>
  <c r="Y97" i="45"/>
  <c r="Y76" i="45"/>
  <c r="Y53" i="56"/>
  <c r="Y87" i="47"/>
  <c r="Y94" i="56"/>
  <c r="Y89" i="59"/>
  <c r="Y59" i="51"/>
  <c r="Y103" i="47"/>
  <c r="Y93" i="44"/>
  <c r="Y56" i="57"/>
  <c r="Y58" i="59"/>
  <c r="Y68" i="49"/>
  <c r="Y76" i="51"/>
  <c r="T83" i="43"/>
  <c r="Y100" i="48"/>
  <c r="Y66" i="53"/>
  <c r="Y83" i="44"/>
  <c r="Y98" i="49"/>
  <c r="Y74" i="46"/>
  <c r="Y110" i="59"/>
  <c r="Y91" i="47"/>
  <c r="Y105" i="58"/>
  <c r="Y54" i="51"/>
  <c r="Y62" i="46"/>
  <c r="Y67" i="44"/>
  <c r="Y93" i="50"/>
  <c r="T34" i="43"/>
  <c r="Y55" i="48"/>
  <c r="Y88" i="59"/>
  <c r="Y58" i="50"/>
  <c r="Y64" i="54"/>
  <c r="Y59" i="48"/>
  <c r="Y99" i="47"/>
  <c r="Y95" i="56"/>
  <c r="Y98" i="50"/>
  <c r="Y76" i="58"/>
  <c r="Y79" i="60"/>
  <c r="Y95" i="61"/>
  <c r="Y58" i="54"/>
  <c r="Y68" i="59"/>
  <c r="T39" i="43"/>
  <c r="T43" i="43"/>
  <c r="T32" i="43"/>
  <c r="T25" i="43"/>
  <c r="Y110" i="47"/>
  <c r="AA108" i="11"/>
  <c r="AA109" i="11" s="1"/>
  <c r="AA110" i="11" s="1"/>
  <c r="Z108" i="11"/>
  <c r="Z109" i="11" s="1"/>
  <c r="Z110" i="11" s="1"/>
  <c r="T21" i="43"/>
  <c r="Y102" i="50"/>
  <c r="Y57" i="55"/>
  <c r="Y92" i="61"/>
  <c r="U108" i="11"/>
  <c r="U109" i="11" s="1"/>
  <c r="U110" i="11" s="1"/>
  <c r="T81" i="43"/>
  <c r="T38" i="43"/>
  <c r="Y97" i="58"/>
  <c r="T42" i="43"/>
  <c r="T16" i="43"/>
  <c r="T69" i="43"/>
  <c r="T109" i="43"/>
  <c r="R112" i="11"/>
  <c r="Y100" i="45"/>
  <c r="Y106" i="47"/>
  <c r="Y67" i="48"/>
  <c r="T107" i="43"/>
  <c r="T99" i="43"/>
  <c r="T68" i="43"/>
  <c r="W108" i="11"/>
  <c r="W109" i="11" s="1"/>
  <c r="W110" i="11" s="1"/>
  <c r="T79" i="43"/>
  <c r="S108" i="11"/>
  <c r="S109" i="11" s="1"/>
  <c r="S110" i="11" s="1"/>
  <c r="T71" i="43"/>
  <c r="Y81" i="47"/>
  <c r="Y85" i="46"/>
  <c r="Y79" i="50"/>
  <c r="Y106" i="53"/>
  <c r="Y65" i="50"/>
  <c r="Y59" i="60"/>
  <c r="Y65" i="52"/>
  <c r="Y65" i="51"/>
  <c r="Y58" i="51"/>
  <c r="Y84" i="56"/>
  <c r="Y76" i="47"/>
  <c r="Y76" i="44"/>
  <c r="Y85" i="51"/>
  <c r="Y57" i="44"/>
  <c r="Y97" i="57"/>
  <c r="Y109" i="47"/>
  <c r="Y55" i="47"/>
  <c r="U110" i="43"/>
  <c r="Y74" i="54"/>
  <c r="U43" i="43"/>
  <c r="U104" i="43"/>
  <c r="U97" i="43"/>
  <c r="U93" i="43"/>
  <c r="U83" i="43"/>
  <c r="U69" i="43"/>
  <c r="U44" i="43"/>
  <c r="U23" i="43"/>
  <c r="U100" i="43"/>
  <c r="U48" i="43"/>
  <c r="U28" i="43"/>
  <c r="U40" i="43"/>
  <c r="X108" i="37"/>
  <c r="X109" i="37" s="1"/>
  <c r="X110" i="37" s="1"/>
  <c r="Y61" i="49"/>
  <c r="Y73" i="48"/>
  <c r="U51" i="43"/>
  <c r="U55" i="43"/>
  <c r="Y86" i="51"/>
  <c r="Y74" i="47"/>
  <c r="U31" i="43"/>
  <c r="U62" i="43"/>
  <c r="U30" i="43"/>
  <c r="U96" i="43"/>
  <c r="U36" i="43"/>
  <c r="U88" i="43"/>
  <c r="U85" i="43"/>
  <c r="T108" i="31"/>
  <c r="T109" i="31" s="1"/>
  <c r="T110" i="31" s="1"/>
  <c r="U19" i="43"/>
  <c r="U102" i="43"/>
  <c r="U76" i="43"/>
  <c r="U79" i="43"/>
  <c r="U80" i="43"/>
  <c r="U60" i="43"/>
  <c r="U101" i="43"/>
  <c r="U109" i="43"/>
  <c r="U66" i="43"/>
  <c r="U92" i="43"/>
  <c r="U67" i="43"/>
  <c r="U27" i="43"/>
  <c r="U74" i="43"/>
  <c r="U45" i="43"/>
  <c r="U18" i="43"/>
  <c r="U98" i="43"/>
  <c r="U20" i="43"/>
  <c r="U71" i="43"/>
  <c r="U37" i="43"/>
  <c r="U75" i="43"/>
  <c r="U89" i="43"/>
  <c r="U106" i="43"/>
  <c r="U65" i="43"/>
  <c r="U54" i="43"/>
  <c r="U22" i="43"/>
  <c r="U14" i="43"/>
  <c r="U33" i="43"/>
  <c r="U86" i="43"/>
  <c r="U34" i="43"/>
  <c r="Y58" i="61"/>
  <c r="Y59" i="54"/>
  <c r="U87" i="43"/>
  <c r="U64" i="43"/>
  <c r="U103" i="43"/>
  <c r="U21" i="43"/>
  <c r="U25" i="43"/>
  <c r="U107" i="43"/>
  <c r="U42" i="43"/>
  <c r="U77" i="43"/>
  <c r="U46" i="43"/>
  <c r="AD106" i="9"/>
  <c r="R113" i="9" s="1"/>
  <c r="U94" i="43"/>
  <c r="U38" i="43"/>
  <c r="U50" i="43"/>
  <c r="U105" i="43"/>
  <c r="U78" i="43"/>
  <c r="U82" i="43"/>
  <c r="U81" i="43"/>
  <c r="U84" i="43"/>
  <c r="U24" i="43"/>
  <c r="U57" i="43"/>
  <c r="U95" i="43"/>
  <c r="U58" i="43"/>
  <c r="U32" i="43"/>
  <c r="U13" i="43"/>
  <c r="U41" i="43"/>
  <c r="U26" i="43"/>
  <c r="U90" i="43"/>
  <c r="U73" i="43"/>
  <c r="U15" i="43"/>
  <c r="U49" i="43"/>
  <c r="U17" i="43"/>
  <c r="U12" i="43"/>
  <c r="U59" i="43"/>
  <c r="U29" i="43"/>
  <c r="U99" i="43"/>
  <c r="Y92" i="51"/>
  <c r="Y102" i="57"/>
  <c r="U61" i="43"/>
  <c r="U35" i="43"/>
  <c r="U39" i="43"/>
  <c r="U63" i="43"/>
  <c r="U108" i="43"/>
  <c r="U72" i="43"/>
  <c r="U52" i="43"/>
  <c r="U70" i="43"/>
  <c r="Y108" i="51"/>
  <c r="Y101" i="56"/>
  <c r="Y95" i="53"/>
  <c r="Y76" i="53"/>
  <c r="Y98" i="48"/>
  <c r="Y98" i="46"/>
  <c r="Y59" i="50"/>
  <c r="Y72" i="45"/>
  <c r="Y53" i="48"/>
  <c r="Y60" i="59"/>
  <c r="Y108" i="47"/>
  <c r="Y108" i="45"/>
  <c r="Y55" i="54"/>
  <c r="Y104" i="51"/>
  <c r="Y70" i="52"/>
  <c r="Y92" i="50"/>
  <c r="Y56" i="49"/>
  <c r="Y75" i="59"/>
  <c r="Y55" i="44"/>
  <c r="Y93" i="47"/>
  <c r="Y91" i="46"/>
  <c r="Y94" i="48"/>
  <c r="Y55" i="51"/>
  <c r="Y103" i="52"/>
  <c r="Y88" i="52"/>
  <c r="Y84" i="50"/>
  <c r="Y110" i="58"/>
  <c r="U108" i="31"/>
  <c r="U109" i="31" s="1"/>
  <c r="U110" i="31" s="1"/>
  <c r="Y107" i="57"/>
  <c r="Y98" i="59"/>
  <c r="Y104" i="55"/>
  <c r="Y80" i="49"/>
  <c r="Y108" i="31"/>
  <c r="Y109" i="31" s="1"/>
  <c r="Y110" i="31" s="1"/>
  <c r="Y55" i="45"/>
  <c r="Y91" i="48"/>
  <c r="Y106" i="58"/>
  <c r="Y74" i="52"/>
  <c r="Y74" i="59"/>
  <c r="V108" i="31"/>
  <c r="V109" i="31" s="1"/>
  <c r="V110" i="31" s="1"/>
  <c r="Y99" i="48"/>
  <c r="Y109" i="61"/>
  <c r="R113" i="39"/>
  <c r="S108" i="31"/>
  <c r="S109" i="31" s="1"/>
  <c r="S110" i="31" s="1"/>
  <c r="Y83" i="48"/>
  <c r="Z108" i="31"/>
  <c r="Z109" i="31" s="1"/>
  <c r="Z110" i="31" s="1"/>
  <c r="W108" i="31"/>
  <c r="W109" i="31" s="1"/>
  <c r="W110" i="31" s="1"/>
  <c r="Y55" i="56"/>
  <c r="Y91" i="61"/>
  <c r="AA108" i="31"/>
  <c r="AA109" i="31" s="1"/>
  <c r="AA110" i="31" s="1"/>
  <c r="Y94" i="47"/>
  <c r="Y74" i="58"/>
  <c r="Y54" i="54"/>
  <c r="Y56" i="59"/>
  <c r="Y95" i="59"/>
  <c r="Y105" i="47"/>
  <c r="T97" i="43"/>
  <c r="X97" i="43" s="1"/>
  <c r="AB97" i="43" s="1"/>
  <c r="T15" i="43"/>
  <c r="T86" i="43"/>
  <c r="T108" i="43"/>
  <c r="T22" i="43"/>
  <c r="T46" i="43"/>
  <c r="T23" i="43"/>
  <c r="T20" i="43"/>
  <c r="T62" i="43"/>
  <c r="T104" i="43"/>
  <c r="Y65" i="56"/>
  <c r="Y105" i="52"/>
  <c r="T59" i="43"/>
  <c r="T84" i="43"/>
  <c r="X84" i="43" s="1"/>
  <c r="AB84" i="43" s="1"/>
  <c r="T92" i="43"/>
  <c r="T31" i="43"/>
  <c r="T85" i="43"/>
  <c r="T28" i="43"/>
  <c r="T26" i="43"/>
  <c r="T29" i="43"/>
  <c r="T35" i="43"/>
  <c r="T65" i="43"/>
  <c r="T74" i="43"/>
  <c r="T36" i="43"/>
  <c r="T82" i="43"/>
  <c r="T41" i="43"/>
  <c r="T110" i="43"/>
  <c r="Y66" i="54"/>
  <c r="Y106" i="61"/>
  <c r="Y60" i="60"/>
  <c r="Y89" i="45"/>
  <c r="Y83" i="51"/>
  <c r="T98" i="43"/>
  <c r="T44" i="43"/>
  <c r="T72" i="43"/>
  <c r="T73" i="43"/>
  <c r="T94" i="43"/>
  <c r="T33" i="43"/>
  <c r="T17" i="43"/>
  <c r="X17" i="43" s="1"/>
  <c r="AB17" i="43" s="1"/>
  <c r="T37" i="43"/>
  <c r="T56" i="43"/>
  <c r="Y96" i="55"/>
  <c r="T45" i="43"/>
  <c r="T103" i="43"/>
  <c r="T88" i="43"/>
  <c r="T40" i="43"/>
  <c r="X40" i="43" s="1"/>
  <c r="AB40" i="43" s="1"/>
  <c r="T105" i="43"/>
  <c r="T50" i="43"/>
  <c r="T67" i="43"/>
  <c r="Y76" i="46"/>
  <c r="Y91" i="54"/>
  <c r="T47" i="43"/>
  <c r="T76" i="43"/>
  <c r="T54" i="43"/>
  <c r="T106" i="43"/>
  <c r="T63" i="43"/>
  <c r="T75" i="43"/>
  <c r="X75" i="43" s="1"/>
  <c r="AB75" i="43" s="1"/>
  <c r="T30" i="43"/>
  <c r="T91" i="43"/>
  <c r="X91" i="43" s="1"/>
  <c r="AB91" i="43" s="1"/>
  <c r="T87" i="43"/>
  <c r="T57" i="43"/>
  <c r="T66" i="43"/>
  <c r="T78" i="43"/>
  <c r="T13" i="43"/>
  <c r="T51" i="43"/>
  <c r="T77" i="43"/>
  <c r="T58" i="43"/>
  <c r="T61" i="43"/>
  <c r="T14" i="43"/>
  <c r="T93" i="43"/>
  <c r="T18" i="43"/>
  <c r="T89" i="43"/>
  <c r="T90" i="43"/>
  <c r="T19" i="43"/>
  <c r="X19" i="43" s="1"/>
  <c r="AB19" i="43" s="1"/>
  <c r="Y61" i="60"/>
  <c r="Y90" i="50"/>
  <c r="T49" i="43"/>
  <c r="T55" i="43"/>
  <c r="T60" i="43"/>
  <c r="X60" i="43" s="1"/>
  <c r="AB60" i="43" s="1"/>
  <c r="T48" i="43"/>
  <c r="X48" i="43" s="1"/>
  <c r="AB48" i="43" s="1"/>
  <c r="T53" i="43"/>
  <c r="T11" i="43"/>
  <c r="Y107" i="45"/>
  <c r="T24" i="43"/>
  <c r="T80" i="43"/>
  <c r="T52" i="43"/>
  <c r="T27" i="43"/>
  <c r="T96" i="43"/>
  <c r="T95" i="43"/>
  <c r="X95" i="43" s="1"/>
  <c r="AB95" i="43" s="1"/>
  <c r="T70" i="43"/>
  <c r="T101" i="43"/>
  <c r="T102" i="43"/>
  <c r="T100" i="43"/>
  <c r="T12" i="43"/>
  <c r="T64" i="43"/>
  <c r="Y82" i="57"/>
  <c r="Y72" i="51"/>
  <c r="Y74" i="49"/>
  <c r="Y99" i="53"/>
  <c r="Y81" i="46"/>
  <c r="Y73" i="54"/>
  <c r="Y69" i="44"/>
  <c r="Y94" i="60"/>
  <c r="Y59" i="59"/>
  <c r="Y64" i="61"/>
  <c r="Y81" i="61"/>
  <c r="Y92" i="48"/>
  <c r="Y108" i="61"/>
  <c r="Y99" i="57"/>
  <c r="Y97" i="48"/>
  <c r="Y87" i="44"/>
  <c r="Y70" i="51"/>
  <c r="Y99" i="50"/>
  <c r="Y67" i="55"/>
  <c r="Y55" i="49"/>
  <c r="Y105" i="55"/>
  <c r="Y73" i="51"/>
  <c r="Y96" i="46"/>
  <c r="Y69" i="47"/>
  <c r="Y70" i="54"/>
  <c r="Y78" i="48"/>
  <c r="Y92" i="47"/>
  <c r="Y56" i="48"/>
  <c r="Y53" i="54"/>
  <c r="Y67" i="56"/>
  <c r="Y66" i="55"/>
  <c r="Y76" i="50"/>
  <c r="R108" i="39"/>
  <c r="R109" i="39" s="1"/>
  <c r="R110" i="39" s="1"/>
  <c r="Y86" i="57"/>
  <c r="Y56" i="44"/>
  <c r="Y60" i="47"/>
  <c r="Y53" i="44"/>
  <c r="Y70" i="58"/>
  <c r="Y62" i="54"/>
  <c r="Y67" i="51"/>
  <c r="Y78" i="56"/>
  <c r="Y95" i="54"/>
  <c r="Y61" i="54"/>
  <c r="Y80" i="52"/>
  <c r="R108" i="36"/>
  <c r="T108" i="36" s="1"/>
  <c r="T109" i="36" s="1"/>
  <c r="T110" i="36" s="1"/>
  <c r="Y79" i="45"/>
  <c r="Y95" i="47"/>
  <c r="Y89" i="55"/>
  <c r="Y65" i="48"/>
  <c r="Y106" i="49"/>
  <c r="Y65" i="54"/>
  <c r="Y70" i="55"/>
  <c r="Y84" i="53"/>
  <c r="Y77" i="51"/>
  <c r="Y102" i="47"/>
  <c r="Y86" i="56"/>
  <c r="Y68" i="55"/>
  <c r="Y85" i="49"/>
  <c r="Y80" i="44"/>
  <c r="Y89" i="53"/>
  <c r="AD106" i="37"/>
  <c r="R113" i="37" s="1"/>
  <c r="Y81" i="56"/>
  <c r="Y86" i="46"/>
  <c r="Y80" i="48"/>
  <c r="Y104" i="59"/>
  <c r="AD106" i="8"/>
  <c r="R113" i="8" s="1"/>
  <c r="Y77" i="56"/>
  <c r="Y86" i="45"/>
  <c r="Y95" i="44"/>
  <c r="Y61" i="45"/>
  <c r="Y76" i="56"/>
  <c r="Y108" i="50"/>
  <c r="Y63" i="44"/>
  <c r="U96" i="50"/>
  <c r="U100" i="50"/>
  <c r="R108" i="28"/>
  <c r="R109" i="28" s="1"/>
  <c r="R110" i="28" s="1"/>
  <c r="Y77" i="48"/>
  <c r="Y57" i="57"/>
  <c r="Y61" i="55"/>
  <c r="Y107" i="56"/>
  <c r="Y82" i="55"/>
  <c r="Y71" i="57"/>
  <c r="Y53" i="45"/>
  <c r="Y63" i="59"/>
  <c r="Y103" i="61"/>
  <c r="Y68" i="45"/>
  <c r="Y75" i="57"/>
  <c r="Y70" i="50"/>
  <c r="Y63" i="55"/>
  <c r="Y58" i="48"/>
  <c r="Y73" i="55"/>
  <c r="Y91" i="50"/>
  <c r="U93" i="50"/>
  <c r="Y91" i="52"/>
  <c r="Y76" i="48"/>
  <c r="Y92" i="59"/>
  <c r="Y95" i="45"/>
  <c r="Y61" i="53"/>
  <c r="Y78" i="55"/>
  <c r="Y54" i="48"/>
  <c r="Y77" i="59"/>
  <c r="Y53" i="50"/>
  <c r="AD106" i="1"/>
  <c r="R113" i="1" s="1"/>
  <c r="Y78" i="57"/>
  <c r="Y62" i="47"/>
  <c r="Y80" i="47"/>
  <c r="Y69" i="48"/>
  <c r="Y96" i="45"/>
  <c r="Y88" i="50"/>
  <c r="Y96" i="57"/>
  <c r="Y90" i="44"/>
  <c r="Y57" i="54"/>
  <c r="U79" i="50"/>
  <c r="AD106" i="30"/>
  <c r="R113" i="30" s="1"/>
  <c r="Y107" i="46"/>
  <c r="AA108" i="37"/>
  <c r="AA109" i="37" s="1"/>
  <c r="AA110" i="37" s="1"/>
  <c r="Y63" i="50"/>
  <c r="Y100" i="57"/>
  <c r="Y102" i="56"/>
  <c r="T108" i="37"/>
  <c r="T109" i="37" s="1"/>
  <c r="T110" i="37" s="1"/>
  <c r="Y94" i="45"/>
  <c r="Y80" i="50"/>
  <c r="Y98" i="45"/>
  <c r="Y89" i="47"/>
  <c r="Y104" i="47"/>
  <c r="Y85" i="58"/>
  <c r="R112" i="37"/>
  <c r="AD106" i="15"/>
  <c r="R113" i="15" s="1"/>
  <c r="Y99" i="56"/>
  <c r="Y107" i="55"/>
  <c r="Y110" i="56"/>
  <c r="Y95" i="48"/>
  <c r="Y63" i="47"/>
  <c r="U74" i="50"/>
  <c r="Y85" i="52"/>
  <c r="Y58" i="57"/>
  <c r="U108" i="37"/>
  <c r="U109" i="37" s="1"/>
  <c r="U110" i="37" s="1"/>
  <c r="Y65" i="45"/>
  <c r="Y99" i="61"/>
  <c r="Y75" i="50"/>
  <c r="Y100" i="55"/>
  <c r="Y89" i="44"/>
  <c r="Y108" i="37"/>
  <c r="Y109" i="37" s="1"/>
  <c r="Y110" i="37" s="1"/>
  <c r="Y70" i="46"/>
  <c r="Y85" i="55"/>
  <c r="Y62" i="48"/>
  <c r="V108" i="37"/>
  <c r="V109" i="37" s="1"/>
  <c r="V110" i="37" s="1"/>
  <c r="U106" i="50"/>
  <c r="Y94" i="46"/>
  <c r="Y73" i="45"/>
  <c r="Z108" i="37"/>
  <c r="Z109" i="37" s="1"/>
  <c r="Z110" i="37" s="1"/>
  <c r="U54" i="53"/>
  <c r="T32" i="57"/>
  <c r="T46" i="60"/>
  <c r="Y54" i="47"/>
  <c r="Y56" i="51"/>
  <c r="Y102" i="58"/>
  <c r="Y72" i="50"/>
  <c r="U71" i="50"/>
  <c r="Y101" i="44"/>
  <c r="Y90" i="47"/>
  <c r="U89" i="50"/>
  <c r="S108" i="37"/>
  <c r="S109" i="37" s="1"/>
  <c r="S110" i="37" s="1"/>
  <c r="Y83" i="45"/>
  <c r="Y55" i="52"/>
  <c r="Y53" i="46"/>
  <c r="Y67" i="47"/>
  <c r="U91" i="50"/>
  <c r="U58" i="50"/>
  <c r="U110" i="50"/>
  <c r="U56" i="50"/>
  <c r="U73" i="50"/>
  <c r="Y70" i="49"/>
  <c r="Y82" i="45"/>
  <c r="Y70" i="48"/>
  <c r="Y59" i="57"/>
  <c r="Y97" i="55"/>
  <c r="U44" i="47"/>
  <c r="T13" i="58"/>
  <c r="U103" i="50"/>
  <c r="U61" i="50"/>
  <c r="U53" i="50"/>
  <c r="U102" i="50"/>
  <c r="U65" i="50"/>
  <c r="Y64" i="51"/>
  <c r="Y54" i="46"/>
  <c r="Y83" i="57"/>
  <c r="Y64" i="46"/>
  <c r="Y64" i="45"/>
  <c r="Y91" i="49"/>
  <c r="Y107" i="49"/>
  <c r="Y74" i="48"/>
  <c r="Y62" i="56"/>
  <c r="Y108" i="48"/>
  <c r="U84" i="47"/>
  <c r="U104" i="50"/>
  <c r="U80" i="50"/>
  <c r="U95" i="50"/>
  <c r="U99" i="50"/>
  <c r="U68" i="50"/>
  <c r="Y79" i="51"/>
  <c r="Y62" i="53"/>
  <c r="Y91" i="45"/>
  <c r="Y106" i="48"/>
  <c r="Y64" i="59"/>
  <c r="Y98" i="44"/>
  <c r="Y71" i="50"/>
  <c r="Y60" i="44"/>
  <c r="Y73" i="53"/>
  <c r="Y89" i="50"/>
  <c r="Y61" i="46"/>
  <c r="Y91" i="58"/>
  <c r="U51" i="54"/>
  <c r="U75" i="50"/>
  <c r="U98" i="50"/>
  <c r="U109" i="50"/>
  <c r="U107" i="50"/>
  <c r="Y89" i="51"/>
  <c r="Y55" i="57"/>
  <c r="Y110" i="49"/>
  <c r="Y70" i="53"/>
  <c r="Y97" i="61"/>
  <c r="Y85" i="54"/>
  <c r="Y60" i="61"/>
  <c r="Y94" i="57"/>
  <c r="Y58" i="53"/>
  <c r="Y109" i="52"/>
  <c r="Y90" i="57"/>
  <c r="Y101" i="55"/>
  <c r="Y56" i="50"/>
  <c r="Y62" i="57"/>
  <c r="U62" i="50"/>
  <c r="U83" i="50"/>
  <c r="U59" i="50"/>
  <c r="U87" i="50"/>
  <c r="U54" i="50"/>
  <c r="U76" i="50"/>
  <c r="Y62" i="49"/>
  <c r="Y58" i="45"/>
  <c r="Y67" i="50"/>
  <c r="Y107" i="47"/>
  <c r="Y73" i="56"/>
  <c r="Y65" i="47"/>
  <c r="Y68" i="44"/>
  <c r="Y88" i="46"/>
  <c r="Y54" i="53"/>
  <c r="Y101" i="45"/>
  <c r="Y61" i="48"/>
  <c r="Y88" i="53"/>
  <c r="T41" i="44"/>
  <c r="U88" i="50"/>
  <c r="U57" i="50"/>
  <c r="U66" i="50"/>
  <c r="U64" i="50"/>
  <c r="AD106" i="38"/>
  <c r="R113" i="38" s="1"/>
  <c r="U55" i="50"/>
  <c r="Y65" i="61"/>
  <c r="Y73" i="46"/>
  <c r="Y75" i="44"/>
  <c r="Y62" i="52"/>
  <c r="Y69" i="53"/>
  <c r="Y87" i="56"/>
  <c r="Y103" i="53"/>
  <c r="Y59" i="46"/>
  <c r="Y104" i="57"/>
  <c r="Y89" i="57"/>
  <c r="Y75" i="47"/>
  <c r="Y69" i="54"/>
  <c r="U22" i="50"/>
  <c r="U77" i="50"/>
  <c r="U82" i="50"/>
  <c r="U86" i="50"/>
  <c r="U63" i="50"/>
  <c r="Y109" i="45"/>
  <c r="Y70" i="57"/>
  <c r="Y70" i="56"/>
  <c r="Y68" i="51"/>
  <c r="Y54" i="55"/>
  <c r="Y56" i="56"/>
  <c r="Y97" i="51"/>
  <c r="Y68" i="52"/>
  <c r="Y81" i="53"/>
  <c r="Y57" i="60"/>
  <c r="U30" i="50"/>
  <c r="U85" i="50"/>
  <c r="U90" i="50"/>
  <c r="U67" i="50"/>
  <c r="U78" i="50"/>
  <c r="Y98" i="53"/>
  <c r="Y78" i="47"/>
  <c r="Y80" i="45"/>
  <c r="Y63" i="56"/>
  <c r="Y59" i="44"/>
  <c r="Y65" i="57"/>
  <c r="U11" i="45"/>
  <c r="U47" i="50"/>
  <c r="U60" i="50"/>
  <c r="U84" i="50"/>
  <c r="U70" i="50"/>
  <c r="U81" i="50"/>
  <c r="Y53" i="57"/>
  <c r="Y61" i="57"/>
  <c r="Y108" i="57"/>
  <c r="Y57" i="47"/>
  <c r="Y62" i="51"/>
  <c r="Y70" i="47"/>
  <c r="Y91" i="56"/>
  <c r="Y58" i="55"/>
  <c r="Y107" i="44"/>
  <c r="Y67" i="52"/>
  <c r="Y90" i="55"/>
  <c r="Y100" i="47"/>
  <c r="T38" i="59"/>
  <c r="AD106" i="41"/>
  <c r="R113" i="41" s="1"/>
  <c r="U101" i="50"/>
  <c r="U69" i="50"/>
  <c r="U105" i="50"/>
  <c r="U108" i="50"/>
  <c r="Y78" i="60"/>
  <c r="Y93" i="58"/>
  <c r="Y88" i="54"/>
  <c r="Y74" i="56"/>
  <c r="Y104" i="44"/>
  <c r="Y60" i="50"/>
  <c r="Y74" i="57"/>
  <c r="U92" i="50"/>
  <c r="U97" i="50"/>
  <c r="U72" i="50"/>
  <c r="U94" i="50"/>
  <c r="Y108" i="55"/>
  <c r="Y109" i="57"/>
  <c r="Y97" i="56"/>
  <c r="Y109" i="51"/>
  <c r="Y83" i="47"/>
  <c r="Y81" i="55"/>
  <c r="Y80" i="56"/>
  <c r="Y109" i="53"/>
  <c r="Y60" i="54"/>
  <c r="Y108" i="46"/>
  <c r="U100" i="61"/>
  <c r="U36" i="61"/>
  <c r="T14" i="61"/>
  <c r="U72" i="61"/>
  <c r="T18" i="60"/>
  <c r="T106" i="60"/>
  <c r="T92" i="60"/>
  <c r="U88" i="59"/>
  <c r="U80" i="59"/>
  <c r="U58" i="56"/>
  <c r="T15" i="56"/>
  <c r="U32" i="56"/>
  <c r="U85" i="55"/>
  <c r="U106" i="54"/>
  <c r="T68" i="54"/>
  <c r="U30" i="53"/>
  <c r="T15" i="53"/>
  <c r="U109" i="53"/>
  <c r="T85" i="53"/>
  <c r="T23" i="52"/>
  <c r="U40" i="52"/>
  <c r="T17" i="52"/>
  <c r="T49" i="52"/>
  <c r="T36" i="51"/>
  <c r="T95" i="51"/>
  <c r="U43" i="51"/>
  <c r="T63" i="50"/>
  <c r="T80" i="50"/>
  <c r="U98" i="49"/>
  <c r="U11" i="49"/>
  <c r="U65" i="49"/>
  <c r="U72" i="48"/>
  <c r="U99" i="47"/>
  <c r="T21" i="47"/>
  <c r="U83" i="47"/>
  <c r="U55" i="47"/>
  <c r="U80" i="47"/>
  <c r="T23" i="46"/>
  <c r="U94" i="45"/>
  <c r="U96" i="45"/>
  <c r="T84" i="44"/>
  <c r="T95" i="44"/>
  <c r="U38" i="44"/>
  <c r="AD106" i="36"/>
  <c r="R113" i="36" s="1"/>
  <c r="U61" i="61"/>
  <c r="U71" i="61"/>
  <c r="U60" i="61"/>
  <c r="U92" i="61"/>
  <c r="U84" i="61"/>
  <c r="U66" i="61"/>
  <c r="U81" i="61"/>
  <c r="U63" i="61"/>
  <c r="U57" i="61"/>
  <c r="U93" i="61"/>
  <c r="U110" i="61"/>
  <c r="U62" i="61"/>
  <c r="U88" i="61"/>
  <c r="U82" i="61"/>
  <c r="U74" i="61"/>
  <c r="U65" i="61"/>
  <c r="U90" i="61"/>
  <c r="U101" i="61"/>
  <c r="U77" i="61"/>
  <c r="U53" i="61"/>
  <c r="U102" i="61"/>
  <c r="T45" i="61"/>
  <c r="U79" i="61"/>
  <c r="U107" i="61"/>
  <c r="U69" i="61"/>
  <c r="U104" i="61"/>
  <c r="U58" i="61"/>
  <c r="U67" i="61"/>
  <c r="U106" i="61"/>
  <c r="U70" i="61"/>
  <c r="U32" i="61"/>
  <c r="U91" i="61"/>
  <c r="U68" i="61"/>
  <c r="U96" i="61"/>
  <c r="U83" i="61"/>
  <c r="U99" i="61"/>
  <c r="U87" i="61"/>
  <c r="U55" i="61"/>
  <c r="T52" i="61"/>
  <c r="U11" i="61"/>
  <c r="U78" i="61"/>
  <c r="U59" i="61"/>
  <c r="U89" i="61"/>
  <c r="U105" i="61"/>
  <c r="U97" i="61"/>
  <c r="U109" i="61"/>
  <c r="U64" i="61"/>
  <c r="U85" i="61"/>
  <c r="U56" i="61"/>
  <c r="U54" i="61"/>
  <c r="T35" i="61"/>
  <c r="U86" i="61"/>
  <c r="U94" i="61"/>
  <c r="U103" i="61"/>
  <c r="U108" i="61"/>
  <c r="U95" i="61"/>
  <c r="U48" i="61"/>
  <c r="T27" i="61"/>
  <c r="T102" i="61"/>
  <c r="T106" i="61"/>
  <c r="T91" i="61"/>
  <c r="T62" i="61"/>
  <c r="T63" i="61"/>
  <c r="T107" i="61"/>
  <c r="T66" i="61"/>
  <c r="T70" i="61"/>
  <c r="X70" i="61" s="1"/>
  <c r="Z70" i="61" s="1"/>
  <c r="AA70" i="61" s="1"/>
  <c r="T80" i="61"/>
  <c r="T99" i="61"/>
  <c r="T53" i="61"/>
  <c r="T100" i="61"/>
  <c r="T98" i="61"/>
  <c r="T65" i="61"/>
  <c r="T61" i="61"/>
  <c r="X61" i="61" s="1"/>
  <c r="T71" i="61"/>
  <c r="X71" i="61" s="1"/>
  <c r="T56" i="61"/>
  <c r="T97" i="61"/>
  <c r="T90" i="61"/>
  <c r="X90" i="61" s="1"/>
  <c r="T83" i="61"/>
  <c r="T82" i="61"/>
  <c r="T89" i="61"/>
  <c r="T81" i="61"/>
  <c r="T74" i="61"/>
  <c r="T75" i="61"/>
  <c r="T101" i="61"/>
  <c r="T79" i="61"/>
  <c r="T92" i="61"/>
  <c r="T87" i="61"/>
  <c r="T96" i="61"/>
  <c r="T57" i="61"/>
  <c r="T110" i="61"/>
  <c r="T108" i="61"/>
  <c r="T78" i="61"/>
  <c r="T59" i="61"/>
  <c r="T72" i="61"/>
  <c r="T73" i="61"/>
  <c r="T77" i="61"/>
  <c r="T55" i="61"/>
  <c r="T54" i="61"/>
  <c r="T95" i="61"/>
  <c r="T58" i="61"/>
  <c r="T68" i="61"/>
  <c r="T64" i="61"/>
  <c r="T105" i="61"/>
  <c r="T67" i="61"/>
  <c r="T84" i="61"/>
  <c r="T103" i="61"/>
  <c r="T76" i="61"/>
  <c r="T86" i="61"/>
  <c r="T88" i="61"/>
  <c r="X88" i="61" s="1"/>
  <c r="T109" i="61"/>
  <c r="T60" i="61"/>
  <c r="X60" i="61" s="1"/>
  <c r="T94" i="61"/>
  <c r="T69" i="61"/>
  <c r="T93" i="61"/>
  <c r="T104" i="61"/>
  <c r="T85" i="61"/>
  <c r="U76" i="61"/>
  <c r="U80" i="61"/>
  <c r="U98" i="61"/>
  <c r="U75" i="61"/>
  <c r="U73" i="61"/>
  <c r="U48" i="60"/>
  <c r="U109" i="60"/>
  <c r="U108" i="60"/>
  <c r="U53" i="60"/>
  <c r="U63" i="60"/>
  <c r="U86" i="60"/>
  <c r="U79" i="60"/>
  <c r="U66" i="60"/>
  <c r="U104" i="60"/>
  <c r="U107" i="60"/>
  <c r="U58" i="60"/>
  <c r="U85" i="60"/>
  <c r="U82" i="60"/>
  <c r="U54" i="60"/>
  <c r="U93" i="60"/>
  <c r="U67" i="60"/>
  <c r="U76" i="60"/>
  <c r="U90" i="60"/>
  <c r="U80" i="60"/>
  <c r="U68" i="60"/>
  <c r="U88" i="60"/>
  <c r="U83" i="60"/>
  <c r="U87" i="60"/>
  <c r="U101" i="60"/>
  <c r="U69" i="60"/>
  <c r="U71" i="60"/>
  <c r="U103" i="60"/>
  <c r="U65" i="60"/>
  <c r="U62" i="60"/>
  <c r="U64" i="60"/>
  <c r="U73" i="60"/>
  <c r="U100" i="60"/>
  <c r="U70" i="60"/>
  <c r="U81" i="60"/>
  <c r="U57" i="60"/>
  <c r="U75" i="60"/>
  <c r="U106" i="60"/>
  <c r="U55" i="60"/>
  <c r="U97" i="60"/>
  <c r="U60" i="60"/>
  <c r="U99" i="60"/>
  <c r="U98" i="60"/>
  <c r="U61" i="60"/>
  <c r="U96" i="60"/>
  <c r="U59" i="60"/>
  <c r="U94" i="60"/>
  <c r="U91" i="60"/>
  <c r="U77" i="60"/>
  <c r="U72" i="60"/>
  <c r="U56" i="60"/>
  <c r="U84" i="60"/>
  <c r="U89" i="60"/>
  <c r="U105" i="60"/>
  <c r="U95" i="60"/>
  <c r="U78" i="60"/>
  <c r="U74" i="60"/>
  <c r="U102" i="60"/>
  <c r="U92" i="60"/>
  <c r="X92" i="60" s="1"/>
  <c r="T91" i="60"/>
  <c r="X91" i="60" s="1"/>
  <c r="Z91" i="60" s="1"/>
  <c r="AA91" i="60" s="1"/>
  <c r="T98" i="60"/>
  <c r="T68" i="60"/>
  <c r="T21" i="60"/>
  <c r="T67" i="60"/>
  <c r="T71" i="60"/>
  <c r="T93" i="60"/>
  <c r="T108" i="60"/>
  <c r="T76" i="60"/>
  <c r="T80" i="60"/>
  <c r="T105" i="60"/>
  <c r="T64" i="60"/>
  <c r="U110" i="60"/>
  <c r="T101" i="60"/>
  <c r="X101" i="60" s="1"/>
  <c r="T60" i="60"/>
  <c r="T72" i="60"/>
  <c r="T63" i="60"/>
  <c r="T83" i="60"/>
  <c r="T84" i="60"/>
  <c r="T86" i="60"/>
  <c r="X86" i="60" s="1"/>
  <c r="Z86" i="60" s="1"/>
  <c r="AA86" i="60" s="1"/>
  <c r="T103" i="60"/>
  <c r="T87" i="60"/>
  <c r="T96" i="60"/>
  <c r="T62" i="60"/>
  <c r="T56" i="60"/>
  <c r="T88" i="60"/>
  <c r="T54" i="60"/>
  <c r="T90" i="60"/>
  <c r="T53" i="60"/>
  <c r="T95" i="60"/>
  <c r="T75" i="60"/>
  <c r="T57" i="60"/>
  <c r="T107" i="60"/>
  <c r="T79" i="60"/>
  <c r="T82" i="60"/>
  <c r="T85" i="60"/>
  <c r="T102" i="60"/>
  <c r="T65" i="60"/>
  <c r="T58" i="60"/>
  <c r="T69" i="60"/>
  <c r="T89" i="60"/>
  <c r="T99" i="60"/>
  <c r="T66" i="60"/>
  <c r="T100" i="60"/>
  <c r="T104" i="60"/>
  <c r="T61" i="60"/>
  <c r="T97" i="60"/>
  <c r="T73" i="60"/>
  <c r="T109" i="60"/>
  <c r="T55" i="60"/>
  <c r="T94" i="60"/>
  <c r="T70" i="60"/>
  <c r="T74" i="60"/>
  <c r="T110" i="60"/>
  <c r="T81" i="60"/>
  <c r="T59" i="60"/>
  <c r="T78" i="60"/>
  <c r="X78" i="60" s="1"/>
  <c r="Z78" i="60" s="1"/>
  <c r="AA78" i="60" s="1"/>
  <c r="T77" i="60"/>
  <c r="U48" i="59"/>
  <c r="U53" i="59"/>
  <c r="U75" i="59"/>
  <c r="U108" i="59"/>
  <c r="U90" i="59"/>
  <c r="U98" i="59"/>
  <c r="U69" i="59"/>
  <c r="U84" i="59"/>
  <c r="U68" i="59"/>
  <c r="U101" i="59"/>
  <c r="U91" i="59"/>
  <c r="U86" i="59"/>
  <c r="U106" i="59"/>
  <c r="U47" i="59"/>
  <c r="U49" i="59"/>
  <c r="T15" i="59"/>
  <c r="T106" i="59"/>
  <c r="T105" i="59"/>
  <c r="T57" i="59"/>
  <c r="T66" i="59"/>
  <c r="T69" i="59"/>
  <c r="T68" i="59"/>
  <c r="T72" i="59"/>
  <c r="T86" i="59"/>
  <c r="X86" i="59" s="1"/>
  <c r="T100" i="59"/>
  <c r="T81" i="59"/>
  <c r="T98" i="59"/>
  <c r="T109" i="59"/>
  <c r="T93" i="59"/>
  <c r="T84" i="59"/>
  <c r="T63" i="59"/>
  <c r="T96" i="59"/>
  <c r="T97" i="59"/>
  <c r="T92" i="59"/>
  <c r="T73" i="59"/>
  <c r="T67" i="59"/>
  <c r="T54" i="59"/>
  <c r="T103" i="59"/>
  <c r="T80" i="59"/>
  <c r="T60" i="59"/>
  <c r="T87" i="59"/>
  <c r="T74" i="59"/>
  <c r="T78" i="59"/>
  <c r="T107" i="59"/>
  <c r="T101" i="59"/>
  <c r="T88" i="59"/>
  <c r="T91" i="59"/>
  <c r="T110" i="59"/>
  <c r="T62" i="59"/>
  <c r="T65" i="59"/>
  <c r="T99" i="59"/>
  <c r="T104" i="59"/>
  <c r="T55" i="59"/>
  <c r="T56" i="59"/>
  <c r="T75" i="59"/>
  <c r="T59" i="59"/>
  <c r="T89" i="59"/>
  <c r="T61" i="59"/>
  <c r="T77" i="59"/>
  <c r="T70" i="59"/>
  <c r="T53" i="59"/>
  <c r="T64" i="59"/>
  <c r="T82" i="59"/>
  <c r="T85" i="59"/>
  <c r="T58" i="59"/>
  <c r="T90" i="59"/>
  <c r="T79" i="59"/>
  <c r="T108" i="59"/>
  <c r="T95" i="59"/>
  <c r="T71" i="59"/>
  <c r="T76" i="59"/>
  <c r="T94" i="59"/>
  <c r="T102" i="59"/>
  <c r="T83" i="59"/>
  <c r="U57" i="59"/>
  <c r="U97" i="59"/>
  <c r="U79" i="59"/>
  <c r="U54" i="59"/>
  <c r="U96" i="59"/>
  <c r="U92" i="59"/>
  <c r="U66" i="59"/>
  <c r="U58" i="59"/>
  <c r="U103" i="59"/>
  <c r="U105" i="59"/>
  <c r="U72" i="59"/>
  <c r="U67" i="59"/>
  <c r="U73" i="59"/>
  <c r="U77" i="59"/>
  <c r="U100" i="59"/>
  <c r="U71" i="59"/>
  <c r="U82" i="59"/>
  <c r="T36" i="59"/>
  <c r="T33" i="59"/>
  <c r="U109" i="59"/>
  <c r="U76" i="59"/>
  <c r="U95" i="59"/>
  <c r="U89" i="59"/>
  <c r="AD106" i="7"/>
  <c r="R113" i="7" s="1"/>
  <c r="U63" i="59"/>
  <c r="U99" i="59"/>
  <c r="U87" i="59"/>
  <c r="U83" i="59"/>
  <c r="U60" i="59"/>
  <c r="U59" i="59"/>
  <c r="U107" i="59"/>
  <c r="U102" i="59"/>
  <c r="U56" i="59"/>
  <c r="U62" i="59"/>
  <c r="U70" i="59"/>
  <c r="U74" i="59"/>
  <c r="U64" i="59"/>
  <c r="U78" i="59"/>
  <c r="U61" i="59"/>
  <c r="U85" i="59"/>
  <c r="U104" i="59"/>
  <c r="U94" i="59"/>
  <c r="U110" i="59"/>
  <c r="U55" i="59"/>
  <c r="U65" i="59"/>
  <c r="U93" i="59"/>
  <c r="U81" i="59"/>
  <c r="T35" i="58"/>
  <c r="U96" i="58"/>
  <c r="U55" i="58"/>
  <c r="U73" i="58"/>
  <c r="U93" i="58"/>
  <c r="U58" i="58"/>
  <c r="U103" i="58"/>
  <c r="U91" i="58"/>
  <c r="U109" i="58"/>
  <c r="U110" i="58"/>
  <c r="U79" i="58"/>
  <c r="U71" i="58"/>
  <c r="U59" i="58"/>
  <c r="U86" i="58"/>
  <c r="U102" i="58"/>
  <c r="U107" i="58"/>
  <c r="U92" i="58"/>
  <c r="U68" i="58"/>
  <c r="U88" i="58"/>
  <c r="U83" i="58"/>
  <c r="U108" i="58"/>
  <c r="U98" i="58"/>
  <c r="U99" i="58"/>
  <c r="U78" i="58"/>
  <c r="U66" i="58"/>
  <c r="U64" i="58"/>
  <c r="U89" i="58"/>
  <c r="U70" i="58"/>
  <c r="U85" i="58"/>
  <c r="U80" i="58"/>
  <c r="U84" i="58"/>
  <c r="U106" i="58"/>
  <c r="U53" i="58"/>
  <c r="U76" i="58"/>
  <c r="U104" i="58"/>
  <c r="U77" i="58"/>
  <c r="U62" i="58"/>
  <c r="U101" i="58"/>
  <c r="U69" i="58"/>
  <c r="U54" i="58"/>
  <c r="U74" i="58"/>
  <c r="U97" i="58"/>
  <c r="U61" i="58"/>
  <c r="U87" i="58"/>
  <c r="U95" i="58"/>
  <c r="U65" i="58"/>
  <c r="U63" i="58"/>
  <c r="U56" i="58"/>
  <c r="U105" i="58"/>
  <c r="U67" i="58"/>
  <c r="U72" i="58"/>
  <c r="U81" i="58"/>
  <c r="U60" i="58"/>
  <c r="U57" i="58"/>
  <c r="U90" i="58"/>
  <c r="U75" i="58"/>
  <c r="U82" i="58"/>
  <c r="U100" i="58"/>
  <c r="U94" i="58"/>
  <c r="T26" i="58"/>
  <c r="T109" i="58"/>
  <c r="T77" i="58"/>
  <c r="T53" i="58"/>
  <c r="T110" i="58"/>
  <c r="T54" i="58"/>
  <c r="T89" i="58"/>
  <c r="T62" i="58"/>
  <c r="T79" i="58"/>
  <c r="T71" i="58"/>
  <c r="T107" i="58"/>
  <c r="T72" i="58"/>
  <c r="T92" i="58"/>
  <c r="T55" i="58"/>
  <c r="T87" i="58"/>
  <c r="T97" i="58"/>
  <c r="T101" i="58"/>
  <c r="T99" i="58"/>
  <c r="T78" i="58"/>
  <c r="T83" i="58"/>
  <c r="T67" i="58"/>
  <c r="T70" i="58"/>
  <c r="T74" i="58"/>
  <c r="T100" i="58"/>
  <c r="T68" i="58"/>
  <c r="T56" i="58"/>
  <c r="T85" i="58"/>
  <c r="T105" i="58"/>
  <c r="T88" i="58"/>
  <c r="T73" i="58"/>
  <c r="T95" i="58"/>
  <c r="T102" i="58"/>
  <c r="T96" i="58"/>
  <c r="T91" i="58"/>
  <c r="T84" i="58"/>
  <c r="T93" i="58"/>
  <c r="T104" i="58"/>
  <c r="T58" i="58"/>
  <c r="T65" i="58"/>
  <c r="T63" i="58"/>
  <c r="T61" i="58"/>
  <c r="T75" i="58"/>
  <c r="T103" i="58"/>
  <c r="T60" i="58"/>
  <c r="T64" i="58"/>
  <c r="T69" i="58"/>
  <c r="T76" i="58"/>
  <c r="X76" i="58" s="1"/>
  <c r="T80" i="58"/>
  <c r="T82" i="58"/>
  <c r="T59" i="58"/>
  <c r="X59" i="58" s="1"/>
  <c r="T108" i="58"/>
  <c r="T81" i="58"/>
  <c r="T94" i="58"/>
  <c r="T98" i="58"/>
  <c r="T86" i="58"/>
  <c r="T57" i="58"/>
  <c r="T106" i="58"/>
  <c r="T90" i="58"/>
  <c r="T66" i="58"/>
  <c r="U50" i="58"/>
  <c r="U20" i="58"/>
  <c r="U29" i="57"/>
  <c r="T28" i="57"/>
  <c r="T104" i="57"/>
  <c r="T105" i="57"/>
  <c r="T92" i="57"/>
  <c r="T80" i="57"/>
  <c r="T88" i="57"/>
  <c r="T101" i="57"/>
  <c r="T56" i="57"/>
  <c r="T106" i="57"/>
  <c r="T89" i="57"/>
  <c r="T81" i="57"/>
  <c r="T85" i="57"/>
  <c r="T62" i="57"/>
  <c r="T57" i="57"/>
  <c r="T60" i="57"/>
  <c r="T67" i="57"/>
  <c r="T91" i="57"/>
  <c r="T82" i="57"/>
  <c r="T94" i="57"/>
  <c r="T76" i="57"/>
  <c r="T68" i="57"/>
  <c r="T78" i="57"/>
  <c r="T109" i="57"/>
  <c r="T64" i="57"/>
  <c r="T102" i="57"/>
  <c r="T61" i="57"/>
  <c r="T96" i="57"/>
  <c r="T77" i="57"/>
  <c r="T70" i="57"/>
  <c r="T86" i="57"/>
  <c r="T110" i="57"/>
  <c r="T87" i="57"/>
  <c r="T59" i="57"/>
  <c r="T54" i="57"/>
  <c r="T55" i="57"/>
  <c r="T75" i="57"/>
  <c r="T83" i="57"/>
  <c r="T107" i="57"/>
  <c r="T84" i="57"/>
  <c r="T99" i="57"/>
  <c r="T100" i="57"/>
  <c r="T74" i="57"/>
  <c r="T72" i="57"/>
  <c r="T97" i="57"/>
  <c r="T63" i="57"/>
  <c r="T53" i="57"/>
  <c r="T95" i="57"/>
  <c r="T79" i="57"/>
  <c r="T98" i="57"/>
  <c r="T71" i="57"/>
  <c r="T93" i="57"/>
  <c r="T58" i="57"/>
  <c r="T66" i="57"/>
  <c r="T69" i="57"/>
  <c r="T108" i="57"/>
  <c r="T90" i="57"/>
  <c r="T103" i="57"/>
  <c r="T65" i="57"/>
  <c r="T73" i="57"/>
  <c r="U43" i="57"/>
  <c r="AD106" i="11"/>
  <c r="R113" i="11" s="1"/>
  <c r="U20" i="57"/>
  <c r="U106" i="57"/>
  <c r="U109" i="57"/>
  <c r="U56" i="57"/>
  <c r="U64" i="57"/>
  <c r="U62" i="57"/>
  <c r="U76" i="57"/>
  <c r="U63" i="57"/>
  <c r="U54" i="57"/>
  <c r="U103" i="57"/>
  <c r="U86" i="57"/>
  <c r="U108" i="57"/>
  <c r="U90" i="57"/>
  <c r="U99" i="57"/>
  <c r="U110" i="57"/>
  <c r="U53" i="57"/>
  <c r="U87" i="57"/>
  <c r="U58" i="57"/>
  <c r="U81" i="57"/>
  <c r="U89" i="57"/>
  <c r="U79" i="57"/>
  <c r="U107" i="57"/>
  <c r="U95" i="57"/>
  <c r="U73" i="57"/>
  <c r="U60" i="57"/>
  <c r="U102" i="57"/>
  <c r="U74" i="57"/>
  <c r="U69" i="57"/>
  <c r="U82" i="57"/>
  <c r="U80" i="57"/>
  <c r="U59" i="57"/>
  <c r="U78" i="57"/>
  <c r="U72" i="57"/>
  <c r="U71" i="57"/>
  <c r="U55" i="57"/>
  <c r="U77" i="57"/>
  <c r="U57" i="57"/>
  <c r="X57" i="57" s="1"/>
  <c r="U104" i="57"/>
  <c r="U101" i="57"/>
  <c r="U84" i="57"/>
  <c r="U61" i="57"/>
  <c r="U85" i="57"/>
  <c r="U100" i="57"/>
  <c r="U97" i="57"/>
  <c r="U96" i="57"/>
  <c r="U70" i="57"/>
  <c r="U65" i="57"/>
  <c r="U68" i="57"/>
  <c r="U94" i="57"/>
  <c r="U98" i="57"/>
  <c r="U105" i="57"/>
  <c r="U92" i="57"/>
  <c r="U93" i="57"/>
  <c r="U67" i="57"/>
  <c r="U91" i="57"/>
  <c r="U83" i="57"/>
  <c r="U75" i="57"/>
  <c r="U66" i="57"/>
  <c r="U88" i="57"/>
  <c r="U15" i="57"/>
  <c r="U88" i="56"/>
  <c r="U109" i="56"/>
  <c r="U108" i="56"/>
  <c r="U63" i="56"/>
  <c r="U87" i="56"/>
  <c r="U71" i="56"/>
  <c r="U73" i="56"/>
  <c r="U110" i="56"/>
  <c r="U67" i="56"/>
  <c r="U54" i="56"/>
  <c r="U91" i="56"/>
  <c r="U83" i="56"/>
  <c r="U55" i="56"/>
  <c r="U70" i="56"/>
  <c r="U76" i="56"/>
  <c r="U104" i="56"/>
  <c r="U102" i="56"/>
  <c r="U12" i="56"/>
  <c r="U103" i="56"/>
  <c r="U69" i="56"/>
  <c r="U74" i="56"/>
  <c r="U53" i="56"/>
  <c r="U84" i="56"/>
  <c r="AD106" i="14"/>
  <c r="R113" i="14" s="1"/>
  <c r="U79" i="56"/>
  <c r="U98" i="56"/>
  <c r="U59" i="56"/>
  <c r="U57" i="56"/>
  <c r="U96" i="56"/>
  <c r="U62" i="56"/>
  <c r="U97" i="56"/>
  <c r="U90" i="56"/>
  <c r="U66" i="56"/>
  <c r="U99" i="56"/>
  <c r="U61" i="56"/>
  <c r="U56" i="56"/>
  <c r="U95" i="56"/>
  <c r="U81" i="56"/>
  <c r="U82" i="56"/>
  <c r="U101" i="56"/>
  <c r="U75" i="56"/>
  <c r="U107" i="56"/>
  <c r="U60" i="56"/>
  <c r="T110" i="56"/>
  <c r="T107" i="56"/>
  <c r="T106" i="56"/>
  <c r="T109" i="56"/>
  <c r="T108" i="56"/>
  <c r="T105" i="56"/>
  <c r="T56" i="56"/>
  <c r="T61" i="56"/>
  <c r="T78" i="56"/>
  <c r="T83" i="56"/>
  <c r="T100" i="56"/>
  <c r="T53" i="56"/>
  <c r="T55" i="56"/>
  <c r="T82" i="56"/>
  <c r="T81" i="56"/>
  <c r="T58" i="56"/>
  <c r="T93" i="56"/>
  <c r="T62" i="56"/>
  <c r="T63" i="56"/>
  <c r="T77" i="56"/>
  <c r="T70" i="56"/>
  <c r="T85" i="56"/>
  <c r="T68" i="56"/>
  <c r="T80" i="56"/>
  <c r="T87" i="56"/>
  <c r="T92" i="56"/>
  <c r="T67" i="56"/>
  <c r="T75" i="56"/>
  <c r="T57" i="56"/>
  <c r="T99" i="56"/>
  <c r="T96" i="56"/>
  <c r="T59" i="56"/>
  <c r="T54" i="56"/>
  <c r="T76" i="56"/>
  <c r="T84" i="56"/>
  <c r="T102" i="56"/>
  <c r="T66" i="56"/>
  <c r="T90" i="56"/>
  <c r="T86" i="56"/>
  <c r="T98" i="56"/>
  <c r="T71" i="56"/>
  <c r="T95" i="56"/>
  <c r="X95" i="56" s="1"/>
  <c r="AB95" i="56" s="1"/>
  <c r="T60" i="56"/>
  <c r="T88" i="56"/>
  <c r="T73" i="56"/>
  <c r="T101" i="56"/>
  <c r="T94" i="56"/>
  <c r="T91" i="56"/>
  <c r="T64" i="56"/>
  <c r="T79" i="56"/>
  <c r="T74" i="56"/>
  <c r="T72" i="56"/>
  <c r="T65" i="56"/>
  <c r="T89" i="56"/>
  <c r="T69" i="56"/>
  <c r="T104" i="56"/>
  <c r="T97" i="56"/>
  <c r="T103" i="56"/>
  <c r="U72" i="56"/>
  <c r="U92" i="56"/>
  <c r="U80" i="56"/>
  <c r="U78" i="56"/>
  <c r="U89" i="56"/>
  <c r="T46" i="56"/>
  <c r="U94" i="56"/>
  <c r="U65" i="56"/>
  <c r="U93" i="56"/>
  <c r="U77" i="56"/>
  <c r="U23" i="56"/>
  <c r="U100" i="56"/>
  <c r="U68" i="56"/>
  <c r="U64" i="56"/>
  <c r="U85" i="56"/>
  <c r="U106" i="56"/>
  <c r="U86" i="56"/>
  <c r="U105" i="56"/>
  <c r="T13" i="55"/>
  <c r="T109" i="55"/>
  <c r="T108" i="55"/>
  <c r="T106" i="55"/>
  <c r="T53" i="55"/>
  <c r="T82" i="55"/>
  <c r="T61" i="55"/>
  <c r="T110" i="55"/>
  <c r="T99" i="55"/>
  <c r="T98" i="55"/>
  <c r="T86" i="55"/>
  <c r="T90" i="55"/>
  <c r="T72" i="55"/>
  <c r="T76" i="55"/>
  <c r="T75" i="55"/>
  <c r="T96" i="55"/>
  <c r="T66" i="55"/>
  <c r="T102" i="55"/>
  <c r="T81" i="55"/>
  <c r="T69" i="55"/>
  <c r="T87" i="55"/>
  <c r="T88" i="55"/>
  <c r="T103" i="55"/>
  <c r="T101" i="55"/>
  <c r="T59" i="55"/>
  <c r="T71" i="55"/>
  <c r="T83" i="55"/>
  <c r="T94" i="55"/>
  <c r="T93" i="55"/>
  <c r="T85" i="55"/>
  <c r="X85" i="55" s="1"/>
  <c r="T100" i="55"/>
  <c r="T107" i="55"/>
  <c r="T56" i="55"/>
  <c r="T54" i="55"/>
  <c r="T79" i="55"/>
  <c r="T74" i="55"/>
  <c r="T77" i="55"/>
  <c r="T67" i="55"/>
  <c r="T89" i="55"/>
  <c r="T63" i="55"/>
  <c r="T68" i="55"/>
  <c r="T105" i="55"/>
  <c r="T57" i="55"/>
  <c r="T84" i="55"/>
  <c r="T65" i="55"/>
  <c r="T95" i="55"/>
  <c r="T80" i="55"/>
  <c r="T78" i="55"/>
  <c r="T73" i="55"/>
  <c r="T55" i="55"/>
  <c r="T58" i="55"/>
  <c r="T91" i="55"/>
  <c r="T104" i="55"/>
  <c r="T62" i="55"/>
  <c r="T97" i="55"/>
  <c r="T92" i="55"/>
  <c r="T60" i="55"/>
  <c r="T70" i="55"/>
  <c r="T64" i="55"/>
  <c r="U97" i="55"/>
  <c r="U108" i="55"/>
  <c r="U54" i="55"/>
  <c r="U102" i="55"/>
  <c r="U17" i="55"/>
  <c r="U66" i="55"/>
  <c r="U92" i="55"/>
  <c r="U70" i="55"/>
  <c r="U110" i="55"/>
  <c r="X110" i="55" s="1"/>
  <c r="U104" i="55"/>
  <c r="U56" i="55"/>
  <c r="U67" i="55"/>
  <c r="U95" i="55"/>
  <c r="U101" i="55"/>
  <c r="U44" i="55"/>
  <c r="U79" i="55"/>
  <c r="U107" i="55"/>
  <c r="U75" i="55"/>
  <c r="U77" i="55"/>
  <c r="U58" i="55"/>
  <c r="U106" i="55"/>
  <c r="U60" i="55"/>
  <c r="U53" i="55"/>
  <c r="U73" i="55"/>
  <c r="U94" i="55"/>
  <c r="U76" i="55"/>
  <c r="U65" i="55"/>
  <c r="U55" i="55"/>
  <c r="U99" i="55"/>
  <c r="U78" i="55"/>
  <c r="U72" i="55"/>
  <c r="U90" i="55"/>
  <c r="U98" i="55"/>
  <c r="U63" i="55"/>
  <c r="U105" i="55"/>
  <c r="U62" i="55"/>
  <c r="U84" i="55"/>
  <c r="U86" i="55"/>
  <c r="U69" i="55"/>
  <c r="U47" i="55"/>
  <c r="U103" i="55"/>
  <c r="U64" i="55"/>
  <c r="U93" i="55"/>
  <c r="U81" i="55"/>
  <c r="U109" i="55"/>
  <c r="U83" i="55"/>
  <c r="U71" i="55"/>
  <c r="U87" i="55"/>
  <c r="U96" i="55"/>
  <c r="U89" i="55"/>
  <c r="U61" i="55"/>
  <c r="U82" i="55"/>
  <c r="U59" i="55"/>
  <c r="U91" i="55"/>
  <c r="U80" i="55"/>
  <c r="U100" i="55"/>
  <c r="U88" i="55"/>
  <c r="U57" i="55"/>
  <c r="U68" i="55"/>
  <c r="U74" i="55"/>
  <c r="T81" i="54"/>
  <c r="T92" i="54"/>
  <c r="U71" i="54"/>
  <c r="T33" i="54"/>
  <c r="T106" i="54"/>
  <c r="T89" i="54"/>
  <c r="T108" i="54"/>
  <c r="T54" i="54"/>
  <c r="U96" i="54"/>
  <c r="T76" i="54"/>
  <c r="U85" i="54"/>
  <c r="T110" i="54"/>
  <c r="U92" i="54"/>
  <c r="U107" i="54"/>
  <c r="U108" i="54"/>
  <c r="U79" i="54"/>
  <c r="U97" i="54"/>
  <c r="T72" i="54"/>
  <c r="U95" i="54"/>
  <c r="T102" i="54"/>
  <c r="U91" i="54"/>
  <c r="U110" i="54"/>
  <c r="T107" i="54"/>
  <c r="U109" i="54"/>
  <c r="U63" i="54"/>
  <c r="U101" i="54"/>
  <c r="U105" i="54"/>
  <c r="U66" i="54"/>
  <c r="U61" i="54"/>
  <c r="U81" i="54"/>
  <c r="T79" i="54"/>
  <c r="U62" i="54"/>
  <c r="T101" i="54"/>
  <c r="T59" i="54"/>
  <c r="T84" i="54"/>
  <c r="T98" i="54"/>
  <c r="U55" i="54"/>
  <c r="T65" i="54"/>
  <c r="T62" i="54"/>
  <c r="T71" i="54"/>
  <c r="T99" i="54"/>
  <c r="T63" i="54"/>
  <c r="U87" i="54"/>
  <c r="U86" i="54"/>
  <c r="T75" i="54"/>
  <c r="U54" i="54"/>
  <c r="T91" i="54"/>
  <c r="U104" i="54"/>
  <c r="T55" i="54"/>
  <c r="X55" i="54" s="1"/>
  <c r="U78" i="54"/>
  <c r="U82" i="54"/>
  <c r="U100" i="54"/>
  <c r="U77" i="54"/>
  <c r="T70" i="54"/>
  <c r="U70" i="54"/>
  <c r="T90" i="54"/>
  <c r="U69" i="54"/>
  <c r="U56" i="54"/>
  <c r="U53" i="54"/>
  <c r="U76" i="54"/>
  <c r="T74" i="54"/>
  <c r="T69" i="54"/>
  <c r="U58" i="54"/>
  <c r="U84" i="54"/>
  <c r="T94" i="54"/>
  <c r="T56" i="54"/>
  <c r="T97" i="54"/>
  <c r="T100" i="54"/>
  <c r="AD106" i="32"/>
  <c r="R113" i="32" s="1"/>
  <c r="T66" i="54"/>
  <c r="T58" i="54"/>
  <c r="T104" i="54"/>
  <c r="X104" i="54" s="1"/>
  <c r="U72" i="54"/>
  <c r="T64" i="54"/>
  <c r="U64" i="54"/>
  <c r="T77" i="54"/>
  <c r="U57" i="54"/>
  <c r="U99" i="54"/>
  <c r="U102" i="54"/>
  <c r="T87" i="54"/>
  <c r="U103" i="54"/>
  <c r="T82" i="54"/>
  <c r="U98" i="54"/>
  <c r="U83" i="54"/>
  <c r="T96" i="54"/>
  <c r="T60" i="54"/>
  <c r="U94" i="54"/>
  <c r="U73" i="54"/>
  <c r="U18" i="54"/>
  <c r="T93" i="54"/>
  <c r="T67" i="54"/>
  <c r="U67" i="54"/>
  <c r="T80" i="54"/>
  <c r="U65" i="54"/>
  <c r="T85" i="54"/>
  <c r="X85" i="54" s="1"/>
  <c r="U74" i="54"/>
  <c r="U75" i="54"/>
  <c r="U59" i="54"/>
  <c r="T46" i="54"/>
  <c r="T53" i="54"/>
  <c r="T57" i="54"/>
  <c r="U89" i="54"/>
  <c r="X89" i="54" s="1"/>
  <c r="U90" i="54"/>
  <c r="U60" i="54"/>
  <c r="T88" i="54"/>
  <c r="T73" i="54"/>
  <c r="T61" i="54"/>
  <c r="T78" i="54"/>
  <c r="T109" i="54"/>
  <c r="U93" i="54"/>
  <c r="T105" i="54"/>
  <c r="X105" i="54" s="1"/>
  <c r="U27" i="54"/>
  <c r="T95" i="54"/>
  <c r="T83" i="54"/>
  <c r="U88" i="54"/>
  <c r="U80" i="54"/>
  <c r="T86" i="54"/>
  <c r="U68" i="54"/>
  <c r="T103" i="54"/>
  <c r="T49" i="53"/>
  <c r="T55" i="53"/>
  <c r="T57" i="53"/>
  <c r="T96" i="53"/>
  <c r="U68" i="53"/>
  <c r="T60" i="53"/>
  <c r="T70" i="53"/>
  <c r="U90" i="53"/>
  <c r="U102" i="53"/>
  <c r="T93" i="53"/>
  <c r="U71" i="53"/>
  <c r="T73" i="53"/>
  <c r="T95" i="53"/>
  <c r="T98" i="53"/>
  <c r="T53" i="53"/>
  <c r="T74" i="53"/>
  <c r="AD106" i="31"/>
  <c r="R113" i="31" s="1"/>
  <c r="U50" i="53"/>
  <c r="U87" i="53"/>
  <c r="U105" i="53"/>
  <c r="U75" i="53"/>
  <c r="U70" i="53"/>
  <c r="T103" i="53"/>
  <c r="U83" i="53"/>
  <c r="T101" i="53"/>
  <c r="T83" i="53"/>
  <c r="U80" i="53"/>
  <c r="U60" i="53"/>
  <c r="U106" i="53"/>
  <c r="T109" i="53"/>
  <c r="U84" i="53"/>
  <c r="U103" i="53"/>
  <c r="T71" i="53"/>
  <c r="U79" i="53"/>
  <c r="U73" i="53"/>
  <c r="T63" i="53"/>
  <c r="T88" i="53"/>
  <c r="T30" i="53"/>
  <c r="T18" i="53"/>
  <c r="U110" i="53"/>
  <c r="T62" i="53"/>
  <c r="U53" i="53"/>
  <c r="U77" i="53"/>
  <c r="U99" i="53"/>
  <c r="T92" i="53"/>
  <c r="U59" i="53"/>
  <c r="U92" i="53"/>
  <c r="U95" i="53"/>
  <c r="U89" i="53"/>
  <c r="T105" i="53"/>
  <c r="U62" i="53"/>
  <c r="U104" i="53"/>
  <c r="U81" i="53"/>
  <c r="T77" i="53"/>
  <c r="T58" i="53"/>
  <c r="T76" i="53"/>
  <c r="U65" i="53"/>
  <c r="T72" i="53"/>
  <c r="U67" i="53"/>
  <c r="U85" i="53"/>
  <c r="T106" i="53"/>
  <c r="T86" i="53"/>
  <c r="T64" i="53"/>
  <c r="T56" i="53"/>
  <c r="U100" i="53"/>
  <c r="U82" i="53"/>
  <c r="T75" i="53"/>
  <c r="T100" i="53"/>
  <c r="U72" i="53"/>
  <c r="U94" i="53"/>
  <c r="T102" i="53"/>
  <c r="T79" i="53"/>
  <c r="T108" i="53"/>
  <c r="T87" i="53"/>
  <c r="T91" i="53"/>
  <c r="T59" i="53"/>
  <c r="U96" i="53"/>
  <c r="T67" i="53"/>
  <c r="U78" i="53"/>
  <c r="U74" i="53"/>
  <c r="U69" i="53"/>
  <c r="T82" i="53"/>
  <c r="T61" i="53"/>
  <c r="T78" i="53"/>
  <c r="T110" i="53"/>
  <c r="T84" i="53"/>
  <c r="U86" i="53"/>
  <c r="U64" i="53"/>
  <c r="T81" i="53"/>
  <c r="X81" i="53" s="1"/>
  <c r="U61" i="53"/>
  <c r="U107" i="53"/>
  <c r="T97" i="53"/>
  <c r="U58" i="53"/>
  <c r="U63" i="53"/>
  <c r="T99" i="53"/>
  <c r="T89" i="53"/>
  <c r="U98" i="53"/>
  <c r="U55" i="53"/>
  <c r="T94" i="53"/>
  <c r="U57" i="53"/>
  <c r="U66" i="53"/>
  <c r="U76" i="53"/>
  <c r="U101" i="53"/>
  <c r="U93" i="53"/>
  <c r="T65" i="53"/>
  <c r="X65" i="53" s="1"/>
  <c r="T68" i="53"/>
  <c r="T80" i="53"/>
  <c r="T69" i="53"/>
  <c r="U88" i="53"/>
  <c r="U91" i="53"/>
  <c r="U97" i="53"/>
  <c r="T66" i="53"/>
  <c r="T107" i="53"/>
  <c r="T90" i="53"/>
  <c r="T54" i="53"/>
  <c r="T104" i="53"/>
  <c r="U108" i="53"/>
  <c r="U56" i="53"/>
  <c r="T33" i="52"/>
  <c r="T43" i="52"/>
  <c r="U70" i="52"/>
  <c r="U57" i="52"/>
  <c r="U66" i="52"/>
  <c r="U73" i="52"/>
  <c r="U55" i="52"/>
  <c r="U93" i="52"/>
  <c r="U102" i="52"/>
  <c r="U71" i="52"/>
  <c r="U53" i="52"/>
  <c r="U101" i="52"/>
  <c r="U91" i="52"/>
  <c r="U83" i="52"/>
  <c r="U59" i="52"/>
  <c r="U68" i="52"/>
  <c r="U82" i="52"/>
  <c r="U75" i="52"/>
  <c r="U67" i="52"/>
  <c r="U95" i="52"/>
  <c r="U104" i="52"/>
  <c r="U81" i="52"/>
  <c r="U58" i="52"/>
  <c r="U109" i="52"/>
  <c r="U80" i="52"/>
  <c r="U103" i="52"/>
  <c r="U56" i="52"/>
  <c r="U79" i="52"/>
  <c r="U94" i="52"/>
  <c r="U108" i="52"/>
  <c r="U77" i="52"/>
  <c r="U87" i="52"/>
  <c r="U92" i="52"/>
  <c r="U63" i="52"/>
  <c r="U88" i="52"/>
  <c r="U78" i="52"/>
  <c r="U64" i="52"/>
  <c r="U76" i="52"/>
  <c r="U99" i="52"/>
  <c r="U72" i="52"/>
  <c r="U107" i="52"/>
  <c r="U100" i="52"/>
  <c r="U60" i="52"/>
  <c r="U65" i="52"/>
  <c r="U105" i="52"/>
  <c r="U74" i="52"/>
  <c r="U84" i="52"/>
  <c r="U96" i="52"/>
  <c r="U110" i="52"/>
  <c r="U61" i="52"/>
  <c r="U89" i="52"/>
  <c r="U62" i="52"/>
  <c r="U85" i="52"/>
  <c r="U106" i="52"/>
  <c r="U97" i="52"/>
  <c r="U86" i="52"/>
  <c r="U98" i="52"/>
  <c r="U69" i="52"/>
  <c r="U54" i="52"/>
  <c r="U29" i="52"/>
  <c r="T90" i="52"/>
  <c r="T72" i="52"/>
  <c r="T92" i="52"/>
  <c r="T105" i="52"/>
  <c r="T95" i="52"/>
  <c r="T100" i="52"/>
  <c r="X100" i="52" s="1"/>
  <c r="T76" i="52"/>
  <c r="T85" i="52"/>
  <c r="T74" i="52"/>
  <c r="T80" i="52"/>
  <c r="T61" i="52"/>
  <c r="T98" i="52"/>
  <c r="T57" i="52"/>
  <c r="T62" i="52"/>
  <c r="T71" i="52"/>
  <c r="T107" i="52"/>
  <c r="T97" i="52"/>
  <c r="T73" i="52"/>
  <c r="X73" i="52" s="1"/>
  <c r="T66" i="52"/>
  <c r="T53" i="52"/>
  <c r="T94" i="52"/>
  <c r="T108" i="52"/>
  <c r="T86" i="52"/>
  <c r="T60" i="52"/>
  <c r="T59" i="52"/>
  <c r="T84" i="52"/>
  <c r="T88" i="52"/>
  <c r="T58" i="52"/>
  <c r="T89" i="52"/>
  <c r="T78" i="52"/>
  <c r="T102" i="52"/>
  <c r="T55" i="52"/>
  <c r="T96" i="52"/>
  <c r="T82" i="52"/>
  <c r="T110" i="52"/>
  <c r="T91" i="52"/>
  <c r="T54" i="52"/>
  <c r="T70" i="52"/>
  <c r="T68" i="52"/>
  <c r="T99" i="52"/>
  <c r="T77" i="52"/>
  <c r="T67" i="52"/>
  <c r="T56" i="52"/>
  <c r="T79" i="52"/>
  <c r="T83" i="52"/>
  <c r="T64" i="52"/>
  <c r="T103" i="52"/>
  <c r="T104" i="52"/>
  <c r="T65" i="52"/>
  <c r="T69" i="52"/>
  <c r="T109" i="52"/>
  <c r="T75" i="52"/>
  <c r="T101" i="52"/>
  <c r="T63" i="52"/>
  <c r="T87" i="52"/>
  <c r="T106" i="52"/>
  <c r="T93" i="52"/>
  <c r="T81" i="52"/>
  <c r="U90" i="52"/>
  <c r="T88" i="51"/>
  <c r="T67" i="51"/>
  <c r="T60" i="51"/>
  <c r="T109" i="51"/>
  <c r="T77" i="51"/>
  <c r="T55" i="51"/>
  <c r="T74" i="51"/>
  <c r="T79" i="51"/>
  <c r="T92" i="51"/>
  <c r="T68" i="51"/>
  <c r="T107" i="51"/>
  <c r="T103" i="51"/>
  <c r="T82" i="51"/>
  <c r="T58" i="51"/>
  <c r="T59" i="51"/>
  <c r="T94" i="51"/>
  <c r="T72" i="51"/>
  <c r="T102" i="51"/>
  <c r="U95" i="51"/>
  <c r="U75" i="51"/>
  <c r="U76" i="51"/>
  <c r="U84" i="51"/>
  <c r="U98" i="51"/>
  <c r="U57" i="51"/>
  <c r="U106" i="51"/>
  <c r="U109" i="51"/>
  <c r="U64" i="51"/>
  <c r="U73" i="51"/>
  <c r="U61" i="51"/>
  <c r="U70" i="51"/>
  <c r="U79" i="51"/>
  <c r="U100" i="51"/>
  <c r="U66" i="51"/>
  <c r="U99" i="51"/>
  <c r="U55" i="51"/>
  <c r="U104" i="51"/>
  <c r="U69" i="51"/>
  <c r="U105" i="51"/>
  <c r="U80" i="51"/>
  <c r="U90" i="51"/>
  <c r="U58" i="51"/>
  <c r="U56" i="51"/>
  <c r="U92" i="51"/>
  <c r="U72" i="51"/>
  <c r="U65" i="51"/>
  <c r="U110" i="51"/>
  <c r="U103" i="51"/>
  <c r="U63" i="51"/>
  <c r="U102" i="51"/>
  <c r="U83" i="51"/>
  <c r="U81" i="51"/>
  <c r="U107" i="51"/>
  <c r="U59" i="51"/>
  <c r="U88" i="51"/>
  <c r="U93" i="51"/>
  <c r="U74" i="51"/>
  <c r="U53" i="51"/>
  <c r="U71" i="51"/>
  <c r="U68" i="51"/>
  <c r="U78" i="51"/>
  <c r="U82" i="51"/>
  <c r="U94" i="51"/>
  <c r="U96" i="51"/>
  <c r="U67" i="51"/>
  <c r="U91" i="51"/>
  <c r="U89" i="51"/>
  <c r="U108" i="51"/>
  <c r="U60" i="51"/>
  <c r="U97" i="51"/>
  <c r="U62" i="51"/>
  <c r="U77" i="51"/>
  <c r="U85" i="51"/>
  <c r="U101" i="51"/>
  <c r="U87" i="51"/>
  <c r="U86" i="51"/>
  <c r="U54" i="51"/>
  <c r="T90" i="51"/>
  <c r="T84" i="51"/>
  <c r="T96" i="51"/>
  <c r="U50" i="51"/>
  <c r="U31" i="51"/>
  <c r="T86" i="51"/>
  <c r="T53" i="51"/>
  <c r="T66" i="51"/>
  <c r="T63" i="51"/>
  <c r="U19" i="51"/>
  <c r="T56" i="51"/>
  <c r="T78" i="51"/>
  <c r="T80" i="51"/>
  <c r="T47" i="51"/>
  <c r="T105" i="51"/>
  <c r="T62" i="51"/>
  <c r="T83" i="51"/>
  <c r="T98" i="51"/>
  <c r="T76" i="51"/>
  <c r="T91" i="51"/>
  <c r="T57" i="51"/>
  <c r="T69" i="51"/>
  <c r="T93" i="51"/>
  <c r="T54" i="51"/>
  <c r="T65" i="51"/>
  <c r="T75" i="51"/>
  <c r="T108" i="51"/>
  <c r="X108" i="51" s="1"/>
  <c r="T70" i="51"/>
  <c r="T73" i="51"/>
  <c r="T110" i="51"/>
  <c r="X110" i="51" s="1"/>
  <c r="T89" i="51"/>
  <c r="T61" i="51"/>
  <c r="T64" i="51"/>
  <c r="U18" i="51"/>
  <c r="T85" i="51"/>
  <c r="T106" i="51"/>
  <c r="T87" i="51"/>
  <c r="T101" i="51"/>
  <c r="T71" i="51"/>
  <c r="T48" i="51"/>
  <c r="T100" i="51"/>
  <c r="T81" i="51"/>
  <c r="T99" i="51"/>
  <c r="T104" i="51"/>
  <c r="X104" i="51" s="1"/>
  <c r="T97" i="51"/>
  <c r="T60" i="50"/>
  <c r="T75" i="50"/>
  <c r="T92" i="50"/>
  <c r="T65" i="50"/>
  <c r="T97" i="50"/>
  <c r="T94" i="50"/>
  <c r="T68" i="50"/>
  <c r="T61" i="50"/>
  <c r="T106" i="50"/>
  <c r="T88" i="50"/>
  <c r="T85" i="50"/>
  <c r="T78" i="50"/>
  <c r="T84" i="50"/>
  <c r="T102" i="50"/>
  <c r="T105" i="50"/>
  <c r="T89" i="50"/>
  <c r="T24" i="50"/>
  <c r="T96" i="50"/>
  <c r="T86" i="50"/>
  <c r="T74" i="50"/>
  <c r="T54" i="50"/>
  <c r="T55" i="50"/>
  <c r="X55" i="50" s="1"/>
  <c r="AB55" i="50" s="1"/>
  <c r="T71" i="50"/>
  <c r="T95" i="50"/>
  <c r="X95" i="50" s="1"/>
  <c r="T110" i="50"/>
  <c r="T70" i="50"/>
  <c r="T58" i="50"/>
  <c r="T59" i="50"/>
  <c r="T99" i="50"/>
  <c r="T76" i="50"/>
  <c r="T101" i="50"/>
  <c r="T66" i="50"/>
  <c r="T57" i="50"/>
  <c r="T62" i="50"/>
  <c r="X62" i="50" s="1"/>
  <c r="T83" i="50"/>
  <c r="T77" i="50"/>
  <c r="X77" i="50" s="1"/>
  <c r="T108" i="50"/>
  <c r="T100" i="50"/>
  <c r="T87" i="50"/>
  <c r="T79" i="50"/>
  <c r="T90" i="50"/>
  <c r="T98" i="50"/>
  <c r="T69" i="50"/>
  <c r="AD106" i="28"/>
  <c r="R113" i="28" s="1"/>
  <c r="T64" i="50"/>
  <c r="T73" i="50"/>
  <c r="X73" i="50" s="1"/>
  <c r="Z73" i="50" s="1"/>
  <c r="AA73" i="50" s="1"/>
  <c r="T109" i="50"/>
  <c r="T53" i="50"/>
  <c r="T67" i="50"/>
  <c r="T50" i="50"/>
  <c r="T93" i="50"/>
  <c r="T82" i="50"/>
  <c r="T103" i="50"/>
  <c r="T104" i="50"/>
  <c r="T91" i="50"/>
  <c r="T72" i="50"/>
  <c r="T81" i="50"/>
  <c r="T107" i="50"/>
  <c r="T56" i="50"/>
  <c r="T27" i="49"/>
  <c r="T68" i="49"/>
  <c r="T75" i="49"/>
  <c r="T97" i="49"/>
  <c r="T63" i="49"/>
  <c r="T90" i="49"/>
  <c r="T80" i="49"/>
  <c r="T81" i="49"/>
  <c r="T110" i="49"/>
  <c r="T71" i="49"/>
  <c r="T102" i="49"/>
  <c r="T82" i="49"/>
  <c r="T85" i="49"/>
  <c r="T61" i="49"/>
  <c r="T57" i="49"/>
  <c r="T91" i="49"/>
  <c r="T66" i="49"/>
  <c r="T83" i="49"/>
  <c r="T73" i="49"/>
  <c r="T65" i="49"/>
  <c r="T93" i="49"/>
  <c r="T92" i="49"/>
  <c r="T101" i="49"/>
  <c r="T88" i="49"/>
  <c r="T100" i="49"/>
  <c r="T86" i="49"/>
  <c r="T76" i="49"/>
  <c r="T69" i="49"/>
  <c r="T96" i="49"/>
  <c r="T89" i="49"/>
  <c r="T64" i="49"/>
  <c r="T67" i="49"/>
  <c r="T103" i="49"/>
  <c r="T79" i="49"/>
  <c r="T77" i="49"/>
  <c r="T60" i="49"/>
  <c r="T84" i="49"/>
  <c r="T53" i="49"/>
  <c r="T74" i="49"/>
  <c r="T104" i="49"/>
  <c r="T107" i="49"/>
  <c r="T70" i="49"/>
  <c r="T72" i="49"/>
  <c r="T87" i="49"/>
  <c r="T105" i="49"/>
  <c r="T58" i="49"/>
  <c r="T55" i="49"/>
  <c r="T54" i="49"/>
  <c r="T59" i="49"/>
  <c r="T62" i="49"/>
  <c r="T106" i="49"/>
  <c r="T109" i="49"/>
  <c r="T78" i="49"/>
  <c r="T94" i="49"/>
  <c r="T99" i="49"/>
  <c r="T95" i="49"/>
  <c r="T98" i="49"/>
  <c r="T108" i="49"/>
  <c r="T56" i="49"/>
  <c r="U59" i="49"/>
  <c r="U66" i="49"/>
  <c r="U54" i="49"/>
  <c r="U27" i="49"/>
  <c r="U88" i="49"/>
  <c r="U61" i="49"/>
  <c r="U76" i="49"/>
  <c r="U55" i="49"/>
  <c r="U82" i="49"/>
  <c r="U105" i="49"/>
  <c r="U72" i="49"/>
  <c r="U53" i="49"/>
  <c r="U100" i="49"/>
  <c r="U85" i="49"/>
  <c r="U63" i="49"/>
  <c r="U67" i="49"/>
  <c r="U71" i="49"/>
  <c r="U104" i="49"/>
  <c r="U73" i="49"/>
  <c r="U96" i="49"/>
  <c r="U101" i="49"/>
  <c r="U108" i="49"/>
  <c r="U102" i="49"/>
  <c r="U68" i="49"/>
  <c r="U81" i="49"/>
  <c r="U110" i="49"/>
  <c r="U79" i="49"/>
  <c r="U93" i="49"/>
  <c r="U60" i="49"/>
  <c r="U80" i="49"/>
  <c r="U83" i="49"/>
  <c r="U92" i="49"/>
  <c r="U58" i="49"/>
  <c r="U62" i="49"/>
  <c r="U99" i="49"/>
  <c r="U103" i="49"/>
  <c r="U69" i="49"/>
  <c r="U74" i="49"/>
  <c r="U97" i="49"/>
  <c r="U84" i="49"/>
  <c r="U77" i="49"/>
  <c r="U95" i="49"/>
  <c r="U90" i="49"/>
  <c r="U107" i="49"/>
  <c r="U78" i="49"/>
  <c r="U70" i="49"/>
  <c r="U57" i="49"/>
  <c r="U106" i="49"/>
  <c r="U94" i="49"/>
  <c r="U75" i="49"/>
  <c r="U87" i="49"/>
  <c r="U91" i="49"/>
  <c r="U109" i="49"/>
  <c r="U89" i="49"/>
  <c r="U56" i="49"/>
  <c r="U64" i="49"/>
  <c r="U86" i="49"/>
  <c r="U103" i="48"/>
  <c r="U97" i="48"/>
  <c r="U95" i="48"/>
  <c r="U86" i="48"/>
  <c r="U98" i="48"/>
  <c r="U87" i="48"/>
  <c r="U92" i="48"/>
  <c r="U100" i="48"/>
  <c r="U105" i="48"/>
  <c r="U101" i="48"/>
  <c r="U54" i="48"/>
  <c r="U102" i="48"/>
  <c r="U71" i="48"/>
  <c r="U109" i="48"/>
  <c r="T22" i="48"/>
  <c r="T106" i="48"/>
  <c r="T108" i="48"/>
  <c r="T56" i="48"/>
  <c r="T69" i="48"/>
  <c r="T100" i="48"/>
  <c r="X100" i="48" s="1"/>
  <c r="T77" i="48"/>
  <c r="T95" i="48"/>
  <c r="T84" i="48"/>
  <c r="T59" i="48"/>
  <c r="T87" i="48"/>
  <c r="T94" i="48"/>
  <c r="T65" i="48"/>
  <c r="T76" i="48"/>
  <c r="T83" i="48"/>
  <c r="T80" i="48"/>
  <c r="T101" i="48"/>
  <c r="T81" i="48"/>
  <c r="T90" i="48"/>
  <c r="T91" i="48"/>
  <c r="T109" i="48"/>
  <c r="T85" i="48"/>
  <c r="T75" i="48"/>
  <c r="T73" i="48"/>
  <c r="T104" i="48"/>
  <c r="T110" i="48"/>
  <c r="T88" i="48"/>
  <c r="T102" i="48"/>
  <c r="T57" i="48"/>
  <c r="T63" i="48"/>
  <c r="T105" i="48"/>
  <c r="X105" i="48" s="1"/>
  <c r="T97" i="48"/>
  <c r="T79" i="48"/>
  <c r="T64" i="48"/>
  <c r="T74" i="48"/>
  <c r="T70" i="48"/>
  <c r="T89" i="48"/>
  <c r="T60" i="48"/>
  <c r="T72" i="48"/>
  <c r="T78" i="48"/>
  <c r="T92" i="48"/>
  <c r="X92" i="48" s="1"/>
  <c r="AB92" i="48" s="1"/>
  <c r="T93" i="48"/>
  <c r="T98" i="48"/>
  <c r="T67" i="48"/>
  <c r="T58" i="48"/>
  <c r="T99" i="48"/>
  <c r="T66" i="48"/>
  <c r="T96" i="48"/>
  <c r="T68" i="48"/>
  <c r="T107" i="48"/>
  <c r="T54" i="48"/>
  <c r="T61" i="48"/>
  <c r="T103" i="48"/>
  <c r="T53" i="48"/>
  <c r="T71" i="48"/>
  <c r="T55" i="48"/>
  <c r="T62" i="48"/>
  <c r="T82" i="48"/>
  <c r="T86" i="48"/>
  <c r="U70" i="48"/>
  <c r="U82" i="48"/>
  <c r="U88" i="48"/>
  <c r="U79" i="48"/>
  <c r="U93" i="48"/>
  <c r="U74" i="48"/>
  <c r="U108" i="48"/>
  <c r="U99" i="48"/>
  <c r="U81" i="48"/>
  <c r="U110" i="48"/>
  <c r="U76" i="48"/>
  <c r="U94" i="48"/>
  <c r="U59" i="48"/>
  <c r="U64" i="48"/>
  <c r="U77" i="48"/>
  <c r="U65" i="48"/>
  <c r="U68" i="48"/>
  <c r="U106" i="48"/>
  <c r="U96" i="48"/>
  <c r="U55" i="48"/>
  <c r="U91" i="48"/>
  <c r="U104" i="48"/>
  <c r="U63" i="48"/>
  <c r="U89" i="48"/>
  <c r="U37" i="48"/>
  <c r="U80" i="48"/>
  <c r="U58" i="48"/>
  <c r="U67" i="48"/>
  <c r="U85" i="48"/>
  <c r="U75" i="48"/>
  <c r="U107" i="48"/>
  <c r="U83" i="48"/>
  <c r="U73" i="48"/>
  <c r="U90" i="48"/>
  <c r="U84" i="48"/>
  <c r="U61" i="48"/>
  <c r="U56" i="48"/>
  <c r="U53" i="48"/>
  <c r="U66" i="48"/>
  <c r="U62" i="48"/>
  <c r="U57" i="48"/>
  <c r="U78" i="48"/>
  <c r="U69" i="48"/>
  <c r="U60" i="48"/>
  <c r="T43" i="47"/>
  <c r="U43" i="47"/>
  <c r="U104" i="47"/>
  <c r="U91" i="47"/>
  <c r="U57" i="47"/>
  <c r="U100" i="47"/>
  <c r="U85" i="47"/>
  <c r="U73" i="47"/>
  <c r="U102" i="47"/>
  <c r="U95" i="47"/>
  <c r="U110" i="47"/>
  <c r="U71" i="47"/>
  <c r="T68" i="47"/>
  <c r="T110" i="47"/>
  <c r="T77" i="47"/>
  <c r="T59" i="47"/>
  <c r="T53" i="47"/>
  <c r="T103" i="47"/>
  <c r="T54" i="47"/>
  <c r="T65" i="47"/>
  <c r="T97" i="47"/>
  <c r="T99" i="47"/>
  <c r="T58" i="47"/>
  <c r="T90" i="47"/>
  <c r="T61" i="47"/>
  <c r="T81" i="47"/>
  <c r="T109" i="47"/>
  <c r="T71" i="47"/>
  <c r="T87" i="47"/>
  <c r="T62" i="47"/>
  <c r="T78" i="47"/>
  <c r="T75" i="47"/>
  <c r="T96" i="47"/>
  <c r="T95" i="47"/>
  <c r="X95" i="47" s="1"/>
  <c r="T60" i="47"/>
  <c r="T55" i="47"/>
  <c r="T72" i="47"/>
  <c r="T107" i="47"/>
  <c r="T70" i="47"/>
  <c r="T63" i="47"/>
  <c r="T100" i="47"/>
  <c r="T69" i="47"/>
  <c r="T108" i="47"/>
  <c r="T67" i="47"/>
  <c r="T98" i="47"/>
  <c r="T91" i="47"/>
  <c r="T56" i="47"/>
  <c r="T82" i="47"/>
  <c r="T106" i="47"/>
  <c r="T86" i="47"/>
  <c r="T88" i="47"/>
  <c r="T74" i="47"/>
  <c r="T76" i="47"/>
  <c r="T92" i="47"/>
  <c r="T83" i="47"/>
  <c r="T85" i="47"/>
  <c r="T102" i="47"/>
  <c r="X102" i="47" s="1"/>
  <c r="T93" i="47"/>
  <c r="T104" i="47"/>
  <c r="T84" i="47"/>
  <c r="T57" i="47"/>
  <c r="T66" i="47"/>
  <c r="T73" i="47"/>
  <c r="T64" i="47"/>
  <c r="T105" i="47"/>
  <c r="T101" i="47"/>
  <c r="T79" i="47"/>
  <c r="T80" i="47"/>
  <c r="T89" i="47"/>
  <c r="T94" i="47"/>
  <c r="U106" i="47"/>
  <c r="U81" i="47"/>
  <c r="U59" i="47"/>
  <c r="U105" i="47"/>
  <c r="U60" i="47"/>
  <c r="U77" i="47"/>
  <c r="U66" i="47"/>
  <c r="U64" i="47"/>
  <c r="U89" i="47"/>
  <c r="U76" i="47"/>
  <c r="U69" i="47"/>
  <c r="U96" i="47"/>
  <c r="U93" i="47"/>
  <c r="U75" i="47"/>
  <c r="U107" i="47"/>
  <c r="U70" i="47"/>
  <c r="U61" i="47"/>
  <c r="U65" i="47"/>
  <c r="U97" i="47"/>
  <c r="U108" i="47"/>
  <c r="U94" i="47"/>
  <c r="U103" i="47"/>
  <c r="U63" i="47"/>
  <c r="U90" i="47"/>
  <c r="U88" i="47"/>
  <c r="U82" i="47"/>
  <c r="U79" i="47"/>
  <c r="U54" i="47"/>
  <c r="U68" i="47"/>
  <c r="U98" i="47"/>
  <c r="U87" i="47"/>
  <c r="U53" i="47"/>
  <c r="U74" i="47"/>
  <c r="U67" i="47"/>
  <c r="U62" i="47"/>
  <c r="U92" i="47"/>
  <c r="U101" i="47"/>
  <c r="U78" i="47"/>
  <c r="U72" i="47"/>
  <c r="U56" i="47"/>
  <c r="U109" i="47"/>
  <c r="U86" i="47"/>
  <c r="U58" i="47"/>
  <c r="T38" i="46"/>
  <c r="T92" i="46"/>
  <c r="T101" i="46"/>
  <c r="T88" i="46"/>
  <c r="T79" i="46"/>
  <c r="T100" i="46"/>
  <c r="T103" i="46"/>
  <c r="T102" i="46"/>
  <c r="T97" i="46"/>
  <c r="T62" i="46"/>
  <c r="T106" i="46"/>
  <c r="T81" i="46"/>
  <c r="T67" i="46"/>
  <c r="T91" i="46"/>
  <c r="T80" i="46"/>
  <c r="T96" i="46"/>
  <c r="T60" i="46"/>
  <c r="T58" i="46"/>
  <c r="T61" i="46"/>
  <c r="T73" i="46"/>
  <c r="T69" i="46"/>
  <c r="T78" i="46"/>
  <c r="T93" i="46"/>
  <c r="T109" i="46"/>
  <c r="T74" i="46"/>
  <c r="T76" i="46"/>
  <c r="T65" i="46"/>
  <c r="T56" i="46"/>
  <c r="T98" i="46"/>
  <c r="T83" i="46"/>
  <c r="T89" i="46"/>
  <c r="T64" i="46"/>
  <c r="T53" i="46"/>
  <c r="T72" i="46"/>
  <c r="T63" i="46"/>
  <c r="T110" i="46"/>
  <c r="T75" i="46"/>
  <c r="T59" i="46"/>
  <c r="T84" i="46"/>
  <c r="T68" i="46"/>
  <c r="T66" i="46"/>
  <c r="T71" i="46"/>
  <c r="T108" i="46"/>
  <c r="T95" i="46"/>
  <c r="T77" i="46"/>
  <c r="T90" i="46"/>
  <c r="T57" i="46"/>
  <c r="T86" i="46"/>
  <c r="T54" i="46"/>
  <c r="T107" i="46"/>
  <c r="T99" i="46"/>
  <c r="T104" i="46"/>
  <c r="T82" i="46"/>
  <c r="T87" i="46"/>
  <c r="T70" i="46"/>
  <c r="T55" i="46"/>
  <c r="T94" i="46"/>
  <c r="T85" i="46"/>
  <c r="T105" i="46"/>
  <c r="U64" i="46"/>
  <c r="U54" i="46"/>
  <c r="U95" i="46"/>
  <c r="U62" i="46"/>
  <c r="U84" i="46"/>
  <c r="U89" i="46"/>
  <c r="U93" i="46"/>
  <c r="U98" i="46"/>
  <c r="U80" i="46"/>
  <c r="U82" i="46"/>
  <c r="U75" i="46"/>
  <c r="U73" i="46"/>
  <c r="U68" i="46"/>
  <c r="U55" i="46"/>
  <c r="U66" i="46"/>
  <c r="U92" i="46"/>
  <c r="U59" i="46"/>
  <c r="U106" i="46"/>
  <c r="U101" i="46"/>
  <c r="U85" i="46"/>
  <c r="U102" i="46"/>
  <c r="U97" i="46"/>
  <c r="U71" i="46"/>
  <c r="U110" i="46"/>
  <c r="U61" i="46"/>
  <c r="U70" i="46"/>
  <c r="U77" i="46"/>
  <c r="U104" i="46"/>
  <c r="U56" i="46"/>
  <c r="U94" i="46"/>
  <c r="U105" i="46"/>
  <c r="U103" i="46"/>
  <c r="U107" i="46"/>
  <c r="U90" i="46"/>
  <c r="U74" i="46"/>
  <c r="U63" i="46"/>
  <c r="U79" i="46"/>
  <c r="U72" i="46"/>
  <c r="U81" i="46"/>
  <c r="U109" i="46"/>
  <c r="U65" i="46"/>
  <c r="U99" i="46"/>
  <c r="U86" i="46"/>
  <c r="U67" i="46"/>
  <c r="U91" i="46"/>
  <c r="U88" i="46"/>
  <c r="U87" i="46"/>
  <c r="U57" i="46"/>
  <c r="U69" i="46"/>
  <c r="U60" i="46"/>
  <c r="U78" i="46"/>
  <c r="U58" i="46"/>
  <c r="U83" i="46"/>
  <c r="U100" i="46"/>
  <c r="U108" i="46"/>
  <c r="U96" i="46"/>
  <c r="U76" i="46"/>
  <c r="U53" i="46"/>
  <c r="U32" i="46"/>
  <c r="T16" i="46"/>
  <c r="U106" i="45"/>
  <c r="U73" i="45"/>
  <c r="U81" i="45"/>
  <c r="U66" i="45"/>
  <c r="U109" i="45"/>
  <c r="U26" i="45"/>
  <c r="U68" i="45"/>
  <c r="U54" i="45"/>
  <c r="U57" i="45"/>
  <c r="U97" i="45"/>
  <c r="U103" i="45"/>
  <c r="U82" i="45"/>
  <c r="U61" i="45"/>
  <c r="U77" i="45"/>
  <c r="U87" i="45"/>
  <c r="U102" i="45"/>
  <c r="U79" i="45"/>
  <c r="U62" i="45"/>
  <c r="U88" i="45"/>
  <c r="U63" i="45"/>
  <c r="U83" i="45"/>
  <c r="U92" i="45"/>
  <c r="U76" i="45"/>
  <c r="U89" i="45"/>
  <c r="U100" i="45"/>
  <c r="U107" i="45"/>
  <c r="U84" i="45"/>
  <c r="U91" i="45"/>
  <c r="U95" i="45"/>
  <c r="U105" i="45"/>
  <c r="U110" i="45"/>
  <c r="U70" i="45"/>
  <c r="U60" i="45"/>
  <c r="U72" i="45"/>
  <c r="U74" i="45"/>
  <c r="U64" i="45"/>
  <c r="U69" i="45"/>
  <c r="U108" i="45"/>
  <c r="U58" i="45"/>
  <c r="U101" i="45"/>
  <c r="U65" i="45"/>
  <c r="U71" i="45"/>
  <c r="U80" i="45"/>
  <c r="U85" i="45"/>
  <c r="U90" i="45"/>
  <c r="U59" i="45"/>
  <c r="U55" i="45"/>
  <c r="U93" i="45"/>
  <c r="U53" i="45"/>
  <c r="U98" i="45"/>
  <c r="T108" i="45"/>
  <c r="T106" i="45"/>
  <c r="T110" i="45"/>
  <c r="T109" i="45"/>
  <c r="T87" i="45"/>
  <c r="T64" i="45"/>
  <c r="T69" i="45"/>
  <c r="T86" i="45"/>
  <c r="T54" i="45"/>
  <c r="T96" i="45"/>
  <c r="T62" i="45"/>
  <c r="T72" i="45"/>
  <c r="T102" i="45"/>
  <c r="T66" i="45"/>
  <c r="X66" i="45" s="1"/>
  <c r="Z66" i="45" s="1"/>
  <c r="AA66" i="45" s="1"/>
  <c r="T103" i="45"/>
  <c r="T90" i="45"/>
  <c r="T67" i="45"/>
  <c r="T73" i="45"/>
  <c r="T81" i="45"/>
  <c r="T77" i="45"/>
  <c r="T107" i="45"/>
  <c r="T85" i="45"/>
  <c r="T76" i="45"/>
  <c r="T84" i="45"/>
  <c r="T83" i="45"/>
  <c r="T74" i="45"/>
  <c r="T78" i="45"/>
  <c r="T95" i="45"/>
  <c r="T60" i="45"/>
  <c r="T89" i="45"/>
  <c r="T79" i="45"/>
  <c r="T61" i="45"/>
  <c r="T57" i="45"/>
  <c r="T104" i="45"/>
  <c r="T59" i="45"/>
  <c r="T58" i="45"/>
  <c r="T93" i="45"/>
  <c r="T70" i="45"/>
  <c r="T63" i="45"/>
  <c r="T105" i="45"/>
  <c r="X105" i="45" s="1"/>
  <c r="T91" i="45"/>
  <c r="T101" i="45"/>
  <c r="T94" i="45"/>
  <c r="T53" i="45"/>
  <c r="T99" i="45"/>
  <c r="T92" i="45"/>
  <c r="T68" i="45"/>
  <c r="T100" i="45"/>
  <c r="T56" i="45"/>
  <c r="T98" i="45"/>
  <c r="T75" i="45"/>
  <c r="T80" i="45"/>
  <c r="T65" i="45"/>
  <c r="T97" i="45"/>
  <c r="T82" i="45"/>
  <c r="T71" i="45"/>
  <c r="T88" i="45"/>
  <c r="T55" i="45"/>
  <c r="T39" i="45"/>
  <c r="U86" i="45"/>
  <c r="U104" i="45"/>
  <c r="U99" i="45"/>
  <c r="U75" i="45"/>
  <c r="U56" i="45"/>
  <c r="U78" i="45"/>
  <c r="U67" i="45"/>
  <c r="T92" i="44"/>
  <c r="T88" i="44"/>
  <c r="T78" i="44"/>
  <c r="T90" i="44"/>
  <c r="T77" i="44"/>
  <c r="T105" i="44"/>
  <c r="T103" i="44"/>
  <c r="T70" i="44"/>
  <c r="T66" i="44"/>
  <c r="T24" i="44"/>
  <c r="T63" i="44"/>
  <c r="T87" i="44"/>
  <c r="T86" i="44"/>
  <c r="T91" i="44"/>
  <c r="T71" i="44"/>
  <c r="T81" i="44"/>
  <c r="T76" i="44"/>
  <c r="T60" i="44"/>
  <c r="T59" i="44"/>
  <c r="U18" i="44"/>
  <c r="T68" i="44"/>
  <c r="T109" i="44"/>
  <c r="T99" i="44"/>
  <c r="T69" i="44"/>
  <c r="T110" i="44"/>
  <c r="T55" i="44"/>
  <c r="T85" i="44"/>
  <c r="T67" i="44"/>
  <c r="T53" i="44"/>
  <c r="T73" i="44"/>
  <c r="T62" i="44"/>
  <c r="U32" i="44"/>
  <c r="U110" i="44"/>
  <c r="U109" i="44"/>
  <c r="U69" i="44"/>
  <c r="U79" i="44"/>
  <c r="U97" i="44"/>
  <c r="U104" i="44"/>
  <c r="U61" i="44"/>
  <c r="U81" i="44"/>
  <c r="U85" i="44"/>
  <c r="U86" i="44"/>
  <c r="U76" i="44"/>
  <c r="U108" i="44"/>
  <c r="U60" i="44"/>
  <c r="U53" i="44"/>
  <c r="U84" i="44"/>
  <c r="U94" i="44"/>
  <c r="U87" i="44"/>
  <c r="U58" i="44"/>
  <c r="U90" i="44"/>
  <c r="U68" i="44"/>
  <c r="U59" i="44"/>
  <c r="U78" i="44"/>
  <c r="U99" i="44"/>
  <c r="U93" i="44"/>
  <c r="U88" i="44"/>
  <c r="U54" i="44"/>
  <c r="U103" i="44"/>
  <c r="U80" i="44"/>
  <c r="U98" i="44"/>
  <c r="U91" i="44"/>
  <c r="U72" i="44"/>
  <c r="U95" i="44"/>
  <c r="U83" i="44"/>
  <c r="U73" i="44"/>
  <c r="U74" i="44"/>
  <c r="U67" i="44"/>
  <c r="U82" i="44"/>
  <c r="U75" i="44"/>
  <c r="U70" i="44"/>
  <c r="U66" i="44"/>
  <c r="U64" i="44"/>
  <c r="U62" i="44"/>
  <c r="U106" i="44"/>
  <c r="U65" i="44"/>
  <c r="U71" i="44"/>
  <c r="U92" i="44"/>
  <c r="U57" i="44"/>
  <c r="U100" i="44"/>
  <c r="U107" i="44"/>
  <c r="U55" i="44"/>
  <c r="U56" i="44"/>
  <c r="U63" i="44"/>
  <c r="U89" i="44"/>
  <c r="U101" i="44"/>
  <c r="U102" i="44"/>
  <c r="U105" i="44"/>
  <c r="U77" i="44"/>
  <c r="U96" i="44"/>
  <c r="U46" i="44"/>
  <c r="T64" i="44"/>
  <c r="T75" i="44"/>
  <c r="T94" i="44"/>
  <c r="T96" i="44"/>
  <c r="T104" i="44"/>
  <c r="T50" i="44"/>
  <c r="T98" i="44"/>
  <c r="T61" i="44"/>
  <c r="X61" i="44" s="1"/>
  <c r="Z61" i="44" s="1"/>
  <c r="AA61" i="44" s="1"/>
  <c r="T101" i="44"/>
  <c r="T93" i="44"/>
  <c r="T58" i="44"/>
  <c r="T80" i="44"/>
  <c r="T100" i="44"/>
  <c r="X100" i="44" s="1"/>
  <c r="T57" i="44"/>
  <c r="T65" i="44"/>
  <c r="T72" i="44"/>
  <c r="T89" i="44"/>
  <c r="T106" i="44"/>
  <c r="T83" i="44"/>
  <c r="T82" i="44"/>
  <c r="T56" i="44"/>
  <c r="T54" i="44"/>
  <c r="U35" i="44"/>
  <c r="T108" i="44"/>
  <c r="T79" i="44"/>
  <c r="T102" i="44"/>
  <c r="T74" i="44"/>
  <c r="T97" i="44"/>
  <c r="T107" i="44"/>
  <c r="U42" i="61"/>
  <c r="T30" i="61"/>
  <c r="U24" i="61"/>
  <c r="T43" i="61"/>
  <c r="U29" i="61"/>
  <c r="T36" i="61"/>
  <c r="T37" i="61"/>
  <c r="U30" i="61"/>
  <c r="T16" i="61"/>
  <c r="T33" i="61"/>
  <c r="U27" i="61"/>
  <c r="U31" i="61"/>
  <c r="U40" i="61"/>
  <c r="U28" i="61"/>
  <c r="U44" i="61"/>
  <c r="T41" i="61"/>
  <c r="U50" i="61"/>
  <c r="U52" i="61"/>
  <c r="T31" i="61"/>
  <c r="T23" i="61"/>
  <c r="T12" i="61"/>
  <c r="T48" i="61"/>
  <c r="U22" i="61"/>
  <c r="T13" i="61"/>
  <c r="U25" i="61"/>
  <c r="U38" i="61"/>
  <c r="U41" i="61"/>
  <c r="T38" i="61"/>
  <c r="U49" i="61"/>
  <c r="U33" i="61"/>
  <c r="U26" i="61"/>
  <c r="U19" i="61"/>
  <c r="U43" i="61"/>
  <c r="U51" i="61"/>
  <c r="U47" i="61"/>
  <c r="U23" i="61"/>
  <c r="T19" i="61"/>
  <c r="U21" i="61"/>
  <c r="U15" i="61"/>
  <c r="U14" i="61"/>
  <c r="T40" i="61"/>
  <c r="T32" i="61"/>
  <c r="U45" i="61"/>
  <c r="U12" i="61"/>
  <c r="T47" i="61"/>
  <c r="U20" i="61"/>
  <c r="T28" i="61"/>
  <c r="T15" i="61"/>
  <c r="U37" i="61"/>
  <c r="T18" i="61"/>
  <c r="T44" i="61"/>
  <c r="T11" i="61"/>
  <c r="U16" i="61"/>
  <c r="T34" i="61"/>
  <c r="U18" i="61"/>
  <c r="T39" i="61"/>
  <c r="U46" i="61"/>
  <c r="T51" i="61"/>
  <c r="X51" i="61" s="1"/>
  <c r="T22" i="61"/>
  <c r="T25" i="61"/>
  <c r="U39" i="61"/>
  <c r="T29" i="61"/>
  <c r="U17" i="61"/>
  <c r="T50" i="61"/>
  <c r="U13" i="61"/>
  <c r="T46" i="61"/>
  <c r="T24" i="61"/>
  <c r="T20" i="61"/>
  <c r="U35" i="61"/>
  <c r="T42" i="61"/>
  <c r="T26" i="61"/>
  <c r="T21" i="61"/>
  <c r="T17" i="61"/>
  <c r="U34" i="61"/>
  <c r="T49" i="61"/>
  <c r="U40" i="60"/>
  <c r="U15" i="60"/>
  <c r="T35" i="60"/>
  <c r="T22" i="60"/>
  <c r="T27" i="60"/>
  <c r="U37" i="60"/>
  <c r="T16" i="60"/>
  <c r="T52" i="60"/>
  <c r="U26" i="60"/>
  <c r="T31" i="60"/>
  <c r="T36" i="60"/>
  <c r="T38" i="60"/>
  <c r="U32" i="60"/>
  <c r="U42" i="60"/>
  <c r="U51" i="60"/>
  <c r="T19" i="60"/>
  <c r="U28" i="60"/>
  <c r="U47" i="60"/>
  <c r="U52" i="60"/>
  <c r="U14" i="60"/>
  <c r="T34" i="60"/>
  <c r="U13" i="60"/>
  <c r="U23" i="60"/>
  <c r="U38" i="60"/>
  <c r="T33" i="60"/>
  <c r="U27" i="60"/>
  <c r="T15" i="60"/>
  <c r="T39" i="60"/>
  <c r="U20" i="60"/>
  <c r="U19" i="60"/>
  <c r="U46" i="60"/>
  <c r="T11" i="60"/>
  <c r="U41" i="60"/>
  <c r="U18" i="60"/>
  <c r="T42" i="60"/>
  <c r="U33" i="60"/>
  <c r="T13" i="60"/>
  <c r="T30" i="60"/>
  <c r="U24" i="60"/>
  <c r="T14" i="60"/>
  <c r="T51" i="60"/>
  <c r="T47" i="60"/>
  <c r="U44" i="60"/>
  <c r="U39" i="60"/>
  <c r="U36" i="60"/>
  <c r="T29" i="60"/>
  <c r="T41" i="60"/>
  <c r="U35" i="60"/>
  <c r="T17" i="60"/>
  <c r="U17" i="60"/>
  <c r="U29" i="60"/>
  <c r="T50" i="60"/>
  <c r="T20" i="60"/>
  <c r="T48" i="60"/>
  <c r="T25" i="60"/>
  <c r="T40" i="60"/>
  <c r="T26" i="60"/>
  <c r="T49" i="60"/>
  <c r="U11" i="60"/>
  <c r="U30" i="60"/>
  <c r="T37" i="60"/>
  <c r="U43" i="60"/>
  <c r="U50" i="60"/>
  <c r="T28" i="60"/>
  <c r="T45" i="60"/>
  <c r="U25" i="60"/>
  <c r="U34" i="60"/>
  <c r="T32" i="60"/>
  <c r="U31" i="60"/>
  <c r="U45" i="60"/>
  <c r="U21" i="60"/>
  <c r="T12" i="60"/>
  <c r="U22" i="60"/>
  <c r="T23" i="60"/>
  <c r="T24" i="60"/>
  <c r="X24" i="60" s="1"/>
  <c r="T44" i="60"/>
  <c r="U16" i="60"/>
  <c r="U49" i="60"/>
  <c r="U12" i="60"/>
  <c r="T43" i="60"/>
  <c r="U22" i="59"/>
  <c r="T31" i="59"/>
  <c r="T34" i="59"/>
  <c r="T17" i="59"/>
  <c r="U52" i="59"/>
  <c r="U51" i="59"/>
  <c r="T43" i="59"/>
  <c r="U21" i="59"/>
  <c r="T13" i="59"/>
  <c r="T28" i="59"/>
  <c r="U28" i="59"/>
  <c r="U18" i="59"/>
  <c r="U37" i="59"/>
  <c r="U40" i="59"/>
  <c r="U39" i="59"/>
  <c r="T16" i="59"/>
  <c r="U16" i="59"/>
  <c r="U15" i="59"/>
  <c r="T26" i="59"/>
  <c r="U30" i="59"/>
  <c r="T39" i="59"/>
  <c r="T48" i="59"/>
  <c r="T19" i="59"/>
  <c r="T52" i="59"/>
  <c r="T25" i="59"/>
  <c r="T24" i="59"/>
  <c r="U46" i="59"/>
  <c r="T14" i="59"/>
  <c r="T46" i="59"/>
  <c r="U42" i="59"/>
  <c r="U13" i="59"/>
  <c r="U12" i="59"/>
  <c r="U44" i="59"/>
  <c r="T50" i="59"/>
  <c r="U19" i="59"/>
  <c r="U11" i="59"/>
  <c r="T51" i="59"/>
  <c r="T22" i="59"/>
  <c r="T11" i="59"/>
  <c r="U27" i="59"/>
  <c r="U33" i="59"/>
  <c r="T45" i="59"/>
  <c r="T41" i="59"/>
  <c r="U38" i="59"/>
  <c r="U45" i="59"/>
  <c r="U34" i="59"/>
  <c r="T27" i="59"/>
  <c r="U20" i="59"/>
  <c r="U29" i="59"/>
  <c r="T47" i="59"/>
  <c r="T12" i="59"/>
  <c r="U31" i="59"/>
  <c r="T44" i="59"/>
  <c r="T18" i="59"/>
  <c r="T23" i="59"/>
  <c r="U23" i="59"/>
  <c r="U26" i="59"/>
  <c r="T35" i="59"/>
  <c r="T42" i="59"/>
  <c r="U35" i="59"/>
  <c r="U24" i="59"/>
  <c r="U41" i="59"/>
  <c r="T29" i="59"/>
  <c r="T32" i="59"/>
  <c r="T21" i="59"/>
  <c r="T37" i="59"/>
  <c r="U14" i="59"/>
  <c r="U50" i="59"/>
  <c r="T40" i="59"/>
  <c r="T49" i="59"/>
  <c r="U25" i="59"/>
  <c r="U32" i="59"/>
  <c r="U36" i="59"/>
  <c r="T30" i="59"/>
  <c r="U43" i="59"/>
  <c r="T20" i="59"/>
  <c r="U17" i="59"/>
  <c r="T42" i="58"/>
  <c r="T48" i="58"/>
  <c r="T47" i="58"/>
  <c r="U46" i="58"/>
  <c r="U52" i="58"/>
  <c r="T14" i="58"/>
  <c r="T21" i="58"/>
  <c r="T45" i="58"/>
  <c r="T15" i="58"/>
  <c r="T37" i="58"/>
  <c r="T12" i="58"/>
  <c r="U25" i="58"/>
  <c r="T52" i="58"/>
  <c r="U13" i="58"/>
  <c r="T41" i="58"/>
  <c r="U23" i="58"/>
  <c r="U47" i="58"/>
  <c r="T31" i="58"/>
  <c r="T34" i="58"/>
  <c r="T16" i="58"/>
  <c r="U16" i="58"/>
  <c r="T29" i="58"/>
  <c r="T32" i="58"/>
  <c r="U24" i="58"/>
  <c r="T11" i="58"/>
  <c r="T22" i="58"/>
  <c r="T19" i="58"/>
  <c r="U30" i="58"/>
  <c r="U45" i="58"/>
  <c r="T25" i="58"/>
  <c r="T39" i="58"/>
  <c r="T33" i="58"/>
  <c r="U27" i="58"/>
  <c r="U32" i="58"/>
  <c r="U17" i="58"/>
  <c r="T18" i="58"/>
  <c r="U12" i="58"/>
  <c r="U22" i="58"/>
  <c r="U14" i="58"/>
  <c r="T38" i="58"/>
  <c r="U38" i="58"/>
  <c r="U18" i="58"/>
  <c r="U44" i="58"/>
  <c r="T28" i="58"/>
  <c r="T49" i="58"/>
  <c r="U43" i="58"/>
  <c r="T44" i="58"/>
  <c r="U34" i="58"/>
  <c r="U21" i="58"/>
  <c r="U11" i="58"/>
  <c r="U15" i="58"/>
  <c r="U51" i="58"/>
  <c r="U41" i="58"/>
  <c r="U37" i="58"/>
  <c r="T51" i="58"/>
  <c r="T50" i="58"/>
  <c r="U40" i="58"/>
  <c r="U31" i="58"/>
  <c r="U36" i="58"/>
  <c r="U42" i="58"/>
  <c r="T40" i="58"/>
  <c r="T36" i="58"/>
  <c r="U35" i="58"/>
  <c r="T17" i="58"/>
  <c r="U26" i="58"/>
  <c r="T30" i="58"/>
  <c r="U29" i="58"/>
  <c r="T43" i="58"/>
  <c r="T23" i="58"/>
  <c r="T24" i="58"/>
  <c r="T46" i="58"/>
  <c r="U19" i="58"/>
  <c r="T20" i="58"/>
  <c r="U39" i="58"/>
  <c r="U28" i="58"/>
  <c r="U49" i="58"/>
  <c r="T27" i="58"/>
  <c r="U48" i="58"/>
  <c r="U33" i="58"/>
  <c r="T43" i="57"/>
  <c r="U25" i="57"/>
  <c r="U46" i="57"/>
  <c r="T19" i="57"/>
  <c r="T45" i="57"/>
  <c r="T44" i="57"/>
  <c r="U33" i="57"/>
  <c r="U38" i="57"/>
  <c r="U48" i="57"/>
  <c r="U27" i="57"/>
  <c r="U51" i="57"/>
  <c r="U47" i="57"/>
  <c r="T35" i="57"/>
  <c r="T11" i="57"/>
  <c r="T16" i="57"/>
  <c r="T47" i="57"/>
  <c r="T21" i="57"/>
  <c r="T27" i="57"/>
  <c r="T20" i="57"/>
  <c r="T12" i="57"/>
  <c r="T38" i="57"/>
  <c r="U22" i="57"/>
  <c r="T24" i="57"/>
  <c r="U18" i="57"/>
  <c r="T50" i="57"/>
  <c r="U21" i="57"/>
  <c r="T40" i="57"/>
  <c r="T36" i="57"/>
  <c r="T31" i="57"/>
  <c r="T14" i="57"/>
  <c r="T17" i="57"/>
  <c r="U44" i="57"/>
  <c r="T13" i="57"/>
  <c r="U16" i="57"/>
  <c r="T41" i="57"/>
  <c r="U30" i="57"/>
  <c r="U28" i="57"/>
  <c r="U11" i="57"/>
  <c r="U13" i="57"/>
  <c r="U19" i="57"/>
  <c r="U37" i="57"/>
  <c r="T39" i="57"/>
  <c r="T34" i="57"/>
  <c r="T37" i="57"/>
  <c r="U31" i="57"/>
  <c r="T52" i="57"/>
  <c r="T22" i="57"/>
  <c r="T30" i="57"/>
  <c r="U24" i="57"/>
  <c r="T48" i="57"/>
  <c r="U42" i="57"/>
  <c r="T42" i="57"/>
  <c r="U52" i="57"/>
  <c r="T25" i="57"/>
  <c r="U50" i="57"/>
  <c r="T33" i="57"/>
  <c r="U45" i="57"/>
  <c r="U12" i="57"/>
  <c r="T29" i="57"/>
  <c r="U23" i="57"/>
  <c r="U36" i="57"/>
  <c r="U14" i="57"/>
  <c r="U17" i="57"/>
  <c r="T15" i="57"/>
  <c r="T18" i="57"/>
  <c r="U41" i="57"/>
  <c r="T46" i="57"/>
  <c r="U40" i="57"/>
  <c r="T23" i="57"/>
  <c r="U39" i="57"/>
  <c r="U32" i="57"/>
  <c r="U49" i="57"/>
  <c r="T49" i="57"/>
  <c r="T26" i="57"/>
  <c r="U34" i="57"/>
  <c r="U26" i="57"/>
  <c r="U35" i="57"/>
  <c r="T51" i="57"/>
  <c r="U27" i="56"/>
  <c r="T40" i="56"/>
  <c r="U36" i="56"/>
  <c r="T11" i="56"/>
  <c r="U44" i="56"/>
  <c r="T24" i="56"/>
  <c r="T23" i="56"/>
  <c r="U37" i="56"/>
  <c r="U19" i="56"/>
  <c r="T14" i="56"/>
  <c r="U38" i="56"/>
  <c r="U14" i="56"/>
  <c r="T21" i="56"/>
  <c r="U21" i="56"/>
  <c r="T27" i="56"/>
  <c r="T41" i="56"/>
  <c r="T36" i="56"/>
  <c r="T50" i="56"/>
  <c r="U29" i="56"/>
  <c r="U24" i="56"/>
  <c r="U28" i="56"/>
  <c r="T17" i="56"/>
  <c r="U47" i="56"/>
  <c r="U22" i="56"/>
  <c r="U43" i="56"/>
  <c r="T37" i="56"/>
  <c r="T39" i="56"/>
  <c r="U18" i="56"/>
  <c r="T20" i="56"/>
  <c r="T26" i="56"/>
  <c r="U11" i="56"/>
  <c r="U52" i="56"/>
  <c r="T43" i="56"/>
  <c r="T42" i="56"/>
  <c r="T16" i="56"/>
  <c r="U30" i="56"/>
  <c r="T18" i="56"/>
  <c r="T29" i="56"/>
  <c r="U51" i="56"/>
  <c r="U42" i="56"/>
  <c r="U17" i="56"/>
  <c r="U26" i="56"/>
  <c r="T19" i="56"/>
  <c r="T33" i="56"/>
  <c r="U46" i="56"/>
  <c r="T30" i="56"/>
  <c r="T22" i="56"/>
  <c r="U20" i="56"/>
  <c r="T38" i="56"/>
  <c r="T25" i="56"/>
  <c r="T45" i="56"/>
  <c r="T52" i="56"/>
  <c r="U49" i="56"/>
  <c r="U50" i="56"/>
  <c r="T12" i="56"/>
  <c r="U25" i="56"/>
  <c r="T32" i="56"/>
  <c r="U34" i="56"/>
  <c r="T51" i="56"/>
  <c r="U13" i="56"/>
  <c r="T35" i="56"/>
  <c r="T49" i="56"/>
  <c r="U16" i="56"/>
  <c r="T47" i="56"/>
  <c r="T34" i="56"/>
  <c r="U40" i="56"/>
  <c r="U35" i="56"/>
  <c r="U39" i="56"/>
  <c r="T28" i="56"/>
  <c r="X28" i="56" s="1"/>
  <c r="T13" i="56"/>
  <c r="U48" i="56"/>
  <c r="T48" i="56"/>
  <c r="U31" i="56"/>
  <c r="U33" i="56"/>
  <c r="T44" i="56"/>
  <c r="U45" i="56"/>
  <c r="U41" i="56"/>
  <c r="U15" i="56"/>
  <c r="T31" i="56"/>
  <c r="T19" i="55"/>
  <c r="U24" i="55"/>
  <c r="U28" i="55"/>
  <c r="T24" i="55"/>
  <c r="U32" i="55"/>
  <c r="T27" i="55"/>
  <c r="T52" i="55"/>
  <c r="U29" i="55"/>
  <c r="U50" i="55"/>
  <c r="T44" i="55"/>
  <c r="X44" i="55" s="1"/>
  <c r="T11" i="55"/>
  <c r="T47" i="55"/>
  <c r="U37" i="55"/>
  <c r="U11" i="55"/>
  <c r="T33" i="55"/>
  <c r="U27" i="55"/>
  <c r="U22" i="55"/>
  <c r="T46" i="55"/>
  <c r="U39" i="55"/>
  <c r="T45" i="55"/>
  <c r="T43" i="55"/>
  <c r="U38" i="55"/>
  <c r="U49" i="55"/>
  <c r="U43" i="55"/>
  <c r="T36" i="55"/>
  <c r="T16" i="55"/>
  <c r="T50" i="55"/>
  <c r="T49" i="55"/>
  <c r="U34" i="55"/>
  <c r="T26" i="55"/>
  <c r="T39" i="55"/>
  <c r="U41" i="55"/>
  <c r="T29" i="55"/>
  <c r="T28" i="55"/>
  <c r="U30" i="55"/>
  <c r="T14" i="55"/>
  <c r="U14" i="55"/>
  <c r="U45" i="55"/>
  <c r="U52" i="55"/>
  <c r="U48" i="55"/>
  <c r="U33" i="55"/>
  <c r="U51" i="55"/>
  <c r="T41" i="55"/>
  <c r="T25" i="55"/>
  <c r="U19" i="55"/>
  <c r="U26" i="55"/>
  <c r="T15" i="55"/>
  <c r="T51" i="55"/>
  <c r="T21" i="55"/>
  <c r="U15" i="55"/>
  <c r="T12" i="55"/>
  <c r="T20" i="55"/>
  <c r="T37" i="55"/>
  <c r="T31" i="55"/>
  <c r="U25" i="55"/>
  <c r="T23" i="55"/>
  <c r="T40" i="55"/>
  <c r="U16" i="55"/>
  <c r="U13" i="55"/>
  <c r="T35" i="55"/>
  <c r="U36" i="55"/>
  <c r="T42" i="55"/>
  <c r="U42" i="55"/>
  <c r="T18" i="55"/>
  <c r="U12" i="55"/>
  <c r="U35" i="55"/>
  <c r="U21" i="55"/>
  <c r="T22" i="55"/>
  <c r="U20" i="55"/>
  <c r="T30" i="55"/>
  <c r="T34" i="55"/>
  <c r="U23" i="55"/>
  <c r="T48" i="55"/>
  <c r="T32" i="55"/>
  <c r="U18" i="55"/>
  <c r="T38" i="55"/>
  <c r="T17" i="55"/>
  <c r="U31" i="55"/>
  <c r="U40" i="55"/>
  <c r="U46" i="55"/>
  <c r="T25" i="54"/>
  <c r="T40" i="54"/>
  <c r="T36" i="54"/>
  <c r="U30" i="54"/>
  <c r="U32" i="54"/>
  <c r="T51" i="54"/>
  <c r="U45" i="54"/>
  <c r="U29" i="54"/>
  <c r="U52" i="54"/>
  <c r="U20" i="54"/>
  <c r="T15" i="54"/>
  <c r="T52" i="54"/>
  <c r="U35" i="54"/>
  <c r="T28" i="54"/>
  <c r="T13" i="54"/>
  <c r="T39" i="54"/>
  <c r="U50" i="54"/>
  <c r="T42" i="54"/>
  <c r="T16" i="54"/>
  <c r="T41" i="54"/>
  <c r="T27" i="54"/>
  <c r="T37" i="54"/>
  <c r="T44" i="54"/>
  <c r="U22" i="54"/>
  <c r="U12" i="54"/>
  <c r="T48" i="54"/>
  <c r="U42" i="54"/>
  <c r="U33" i="54"/>
  <c r="U39" i="54"/>
  <c r="T45" i="54"/>
  <c r="T35" i="54"/>
  <c r="U21" i="54"/>
  <c r="U31" i="54"/>
  <c r="U49" i="54"/>
  <c r="U26" i="54"/>
  <c r="T31" i="54"/>
  <c r="T38" i="54"/>
  <c r="U19" i="54"/>
  <c r="U28" i="54"/>
  <c r="T26" i="54"/>
  <c r="T23" i="54"/>
  <c r="T18" i="54"/>
  <c r="T29" i="54"/>
  <c r="T21" i="54"/>
  <c r="X21" i="54" s="1"/>
  <c r="U25" i="54"/>
  <c r="U13" i="54"/>
  <c r="U36" i="54"/>
  <c r="U47" i="54"/>
  <c r="T22" i="54"/>
  <c r="U16" i="54"/>
  <c r="T30" i="54"/>
  <c r="U38" i="54"/>
  <c r="T47" i="54"/>
  <c r="U15" i="54"/>
  <c r="T34" i="54"/>
  <c r="T24" i="54"/>
  <c r="T43" i="54"/>
  <c r="U46" i="54"/>
  <c r="T12" i="54"/>
  <c r="U34" i="54"/>
  <c r="U41" i="54"/>
  <c r="T50" i="54"/>
  <c r="U44" i="54"/>
  <c r="U43" i="54"/>
  <c r="T19" i="54"/>
  <c r="U23" i="54"/>
  <c r="U17" i="54"/>
  <c r="U24" i="54"/>
  <c r="U48" i="54"/>
  <c r="U37" i="54"/>
  <c r="T32" i="54"/>
  <c r="T17" i="54"/>
  <c r="U11" i="54"/>
  <c r="T14" i="54"/>
  <c r="U40" i="54"/>
  <c r="T11" i="54"/>
  <c r="T20" i="54"/>
  <c r="U14" i="54"/>
  <c r="T49" i="54"/>
  <c r="T36" i="53"/>
  <c r="U13" i="53"/>
  <c r="U49" i="53"/>
  <c r="T46" i="53"/>
  <c r="U40" i="53"/>
  <c r="T34" i="53"/>
  <c r="U42" i="53"/>
  <c r="U43" i="53"/>
  <c r="U16" i="53"/>
  <c r="U22" i="53"/>
  <c r="U21" i="53"/>
  <c r="U46" i="53"/>
  <c r="U36" i="53"/>
  <c r="T50" i="53"/>
  <c r="T22" i="53"/>
  <c r="U23" i="53"/>
  <c r="T28" i="53"/>
  <c r="T17" i="53"/>
  <c r="T29" i="53"/>
  <c r="T38" i="53"/>
  <c r="U20" i="53"/>
  <c r="T48" i="53"/>
  <c r="U19" i="53"/>
  <c r="T31" i="53"/>
  <c r="U12" i="53"/>
  <c r="U48" i="53"/>
  <c r="T52" i="53"/>
  <c r="U26" i="53"/>
  <c r="U51" i="53"/>
  <c r="T42" i="53"/>
  <c r="U35" i="53"/>
  <c r="U45" i="53"/>
  <c r="U33" i="53"/>
  <c r="U38" i="53"/>
  <c r="T32" i="53"/>
  <c r="U29" i="53"/>
  <c r="T47" i="53"/>
  <c r="U39" i="53"/>
  <c r="T39" i="53"/>
  <c r="T19" i="53"/>
  <c r="T20" i="53"/>
  <c r="T37" i="53"/>
  <c r="U31" i="53"/>
  <c r="T35" i="53"/>
  <c r="U34" i="53"/>
  <c r="T12" i="53"/>
  <c r="T14" i="53"/>
  <c r="T25" i="53"/>
  <c r="T44" i="53"/>
  <c r="U41" i="53"/>
  <c r="T13" i="53"/>
  <c r="T33" i="53"/>
  <c r="U15" i="53"/>
  <c r="U24" i="53"/>
  <c r="T51" i="53"/>
  <c r="U17" i="53"/>
  <c r="T27" i="53"/>
  <c r="U25" i="53"/>
  <c r="T11" i="53"/>
  <c r="T26" i="53"/>
  <c r="T41" i="53"/>
  <c r="U14" i="53"/>
  <c r="U18" i="53"/>
  <c r="U37" i="53"/>
  <c r="U52" i="53"/>
  <c r="T24" i="53"/>
  <c r="U27" i="53"/>
  <c r="T21" i="53"/>
  <c r="T40" i="53"/>
  <c r="T45" i="53"/>
  <c r="U28" i="53"/>
  <c r="U44" i="53"/>
  <c r="T23" i="53"/>
  <c r="T16" i="53"/>
  <c r="U11" i="53"/>
  <c r="U47" i="53"/>
  <c r="U32" i="53"/>
  <c r="T43" i="53"/>
  <c r="T42" i="52"/>
  <c r="U50" i="52"/>
  <c r="T11" i="52"/>
  <c r="T12" i="52"/>
  <c r="U33" i="52"/>
  <c r="U17" i="52"/>
  <c r="U41" i="52"/>
  <c r="T21" i="52"/>
  <c r="T16" i="52"/>
  <c r="T19" i="52"/>
  <c r="U13" i="52"/>
  <c r="U49" i="52"/>
  <c r="U28" i="52"/>
  <c r="T15" i="52"/>
  <c r="U23" i="52"/>
  <c r="T52" i="52"/>
  <c r="T45" i="52"/>
  <c r="T22" i="52"/>
  <c r="U16" i="52"/>
  <c r="U52" i="52"/>
  <c r="U22" i="52"/>
  <c r="U20" i="52"/>
  <c r="U47" i="52"/>
  <c r="U42" i="52"/>
  <c r="T35" i="52"/>
  <c r="U38" i="52"/>
  <c r="U48" i="52"/>
  <c r="T25" i="52"/>
  <c r="U19" i="52"/>
  <c r="U21" i="52"/>
  <c r="T29" i="52"/>
  <c r="T38" i="52"/>
  <c r="U43" i="52"/>
  <c r="U12" i="52"/>
  <c r="U45" i="52"/>
  <c r="U39" i="52"/>
  <c r="U15" i="52"/>
  <c r="T28" i="52"/>
  <c r="U44" i="52"/>
  <c r="U26" i="52"/>
  <c r="T18" i="52"/>
  <c r="U51" i="52"/>
  <c r="U37" i="52"/>
  <c r="U27" i="52"/>
  <c r="U46" i="52"/>
  <c r="T48" i="52"/>
  <c r="T41" i="52"/>
  <c r="U35" i="52"/>
  <c r="T36" i="52"/>
  <c r="T37" i="52"/>
  <c r="T24" i="52"/>
  <c r="U18" i="52"/>
  <c r="T26" i="52"/>
  <c r="U25" i="52"/>
  <c r="U11" i="52"/>
  <c r="T39" i="52"/>
  <c r="T51" i="52"/>
  <c r="T30" i="52"/>
  <c r="T44" i="52"/>
  <c r="T20" i="52"/>
  <c r="U30" i="52"/>
  <c r="U31" i="52"/>
  <c r="T27" i="52"/>
  <c r="T32" i="52"/>
  <c r="T34" i="52"/>
  <c r="T46" i="52"/>
  <c r="T40" i="52"/>
  <c r="U24" i="52"/>
  <c r="U36" i="52"/>
  <c r="U14" i="52"/>
  <c r="T14" i="52"/>
  <c r="T31" i="52"/>
  <c r="T13" i="52"/>
  <c r="U32" i="52"/>
  <c r="U34" i="52"/>
  <c r="T50" i="52"/>
  <c r="T47" i="52"/>
  <c r="T28" i="51"/>
  <c r="U26" i="51"/>
  <c r="U38" i="51"/>
  <c r="U39" i="51"/>
  <c r="U20" i="51"/>
  <c r="U49" i="51"/>
  <c r="U51" i="51"/>
  <c r="T40" i="51"/>
  <c r="U45" i="51"/>
  <c r="T50" i="51"/>
  <c r="T37" i="51"/>
  <c r="T26" i="51"/>
  <c r="T38" i="51"/>
  <c r="U32" i="51"/>
  <c r="T32" i="51"/>
  <c r="T39" i="51"/>
  <c r="X39" i="51" s="1"/>
  <c r="U35" i="51"/>
  <c r="T17" i="51"/>
  <c r="U44" i="51"/>
  <c r="U47" i="51"/>
  <c r="T31" i="51"/>
  <c r="U25" i="51"/>
  <c r="T13" i="51"/>
  <c r="T46" i="51"/>
  <c r="U11" i="51"/>
  <c r="T21" i="51"/>
  <c r="U15" i="51"/>
  <c r="T24" i="51"/>
  <c r="T44" i="51"/>
  <c r="U40" i="51"/>
  <c r="U52" i="51"/>
  <c r="U48" i="51"/>
  <c r="T11" i="51"/>
  <c r="T49" i="51"/>
  <c r="U13" i="51"/>
  <c r="T14" i="51"/>
  <c r="T42" i="51"/>
  <c r="U46" i="51"/>
  <c r="T45" i="51"/>
  <c r="U29" i="51"/>
  <c r="T15" i="51"/>
  <c r="U37" i="51"/>
  <c r="U41" i="51"/>
  <c r="T51" i="51"/>
  <c r="T41" i="51"/>
  <c r="U21" i="51"/>
  <c r="U24" i="51"/>
  <c r="T22" i="51"/>
  <c r="U28" i="51"/>
  <c r="U17" i="51"/>
  <c r="T16" i="51"/>
  <c r="T30" i="51"/>
  <c r="U14" i="51"/>
  <c r="U34" i="51"/>
  <c r="T52" i="51"/>
  <c r="X52" i="51" s="1"/>
  <c r="U27" i="51"/>
  <c r="U23" i="51"/>
  <c r="U12" i="51"/>
  <c r="T20" i="51"/>
  <c r="T35" i="51"/>
  <c r="T43" i="51"/>
  <c r="T33" i="51"/>
  <c r="T29" i="51"/>
  <c r="U42" i="51"/>
  <c r="U16" i="51"/>
  <c r="T25" i="51"/>
  <c r="T12" i="51"/>
  <c r="T19" i="51"/>
  <c r="U33" i="51"/>
  <c r="U22" i="51"/>
  <c r="T18" i="51"/>
  <c r="T27" i="51"/>
  <c r="U30" i="51"/>
  <c r="U36" i="51"/>
  <c r="T34" i="51"/>
  <c r="T23" i="51"/>
  <c r="U33" i="50"/>
  <c r="T32" i="50"/>
  <c r="T37" i="50"/>
  <c r="T46" i="50"/>
  <c r="T18" i="50"/>
  <c r="T22" i="50"/>
  <c r="T35" i="50"/>
  <c r="T29" i="50"/>
  <c r="T40" i="50"/>
  <c r="T34" i="50"/>
  <c r="T43" i="50"/>
  <c r="T21" i="50"/>
  <c r="T15" i="50"/>
  <c r="U28" i="50"/>
  <c r="U23" i="50"/>
  <c r="U36" i="50"/>
  <c r="U19" i="50"/>
  <c r="U42" i="50"/>
  <c r="U50" i="50"/>
  <c r="T48" i="50"/>
  <c r="U17" i="50"/>
  <c r="U13" i="50"/>
  <c r="U40" i="50"/>
  <c r="U35" i="50"/>
  <c r="U20" i="50"/>
  <c r="T39" i="50"/>
  <c r="U52" i="50"/>
  <c r="U11" i="50"/>
  <c r="T17" i="50"/>
  <c r="T20" i="50"/>
  <c r="U21" i="50"/>
  <c r="T12" i="50"/>
  <c r="U43" i="50"/>
  <c r="U24" i="50"/>
  <c r="U49" i="50"/>
  <c r="T14" i="50"/>
  <c r="U37" i="50"/>
  <c r="T19" i="50"/>
  <c r="U29" i="50"/>
  <c r="U51" i="50"/>
  <c r="T31" i="50"/>
  <c r="T25" i="50"/>
  <c r="T16" i="50"/>
  <c r="U46" i="50"/>
  <c r="U18" i="50"/>
  <c r="T42" i="50"/>
  <c r="U12" i="50"/>
  <c r="T11" i="50"/>
  <c r="U39" i="50"/>
  <c r="U38" i="50"/>
  <c r="T26" i="50"/>
  <c r="T36" i="50"/>
  <c r="U16" i="50"/>
  <c r="U44" i="50"/>
  <c r="T30" i="50"/>
  <c r="U48" i="50"/>
  <c r="T47" i="50"/>
  <c r="U27" i="50"/>
  <c r="U32" i="50"/>
  <c r="T45" i="50"/>
  <c r="T52" i="50"/>
  <c r="T27" i="50"/>
  <c r="T41" i="50"/>
  <c r="U14" i="50"/>
  <c r="T44" i="50"/>
  <c r="U31" i="50"/>
  <c r="U15" i="50"/>
  <c r="U26" i="50"/>
  <c r="T38" i="50"/>
  <c r="U25" i="50"/>
  <c r="U34" i="50"/>
  <c r="T33" i="50"/>
  <c r="T49" i="50"/>
  <c r="T51" i="50"/>
  <c r="T13" i="50"/>
  <c r="T28" i="50"/>
  <c r="U41" i="50"/>
  <c r="U45" i="50"/>
  <c r="T23" i="50"/>
  <c r="U48" i="49"/>
  <c r="T22" i="49"/>
  <c r="T38" i="49"/>
  <c r="U51" i="49"/>
  <c r="T15" i="49"/>
  <c r="U45" i="49"/>
  <c r="U29" i="49"/>
  <c r="T11" i="49"/>
  <c r="T13" i="49"/>
  <c r="U25" i="49"/>
  <c r="U15" i="49"/>
  <c r="T23" i="49"/>
  <c r="T32" i="49"/>
  <c r="U44" i="49"/>
  <c r="T29" i="49"/>
  <c r="U40" i="49"/>
  <c r="U35" i="49"/>
  <c r="T49" i="49"/>
  <c r="U46" i="49"/>
  <c r="U42" i="49"/>
  <c r="T17" i="49"/>
  <c r="U31" i="49"/>
  <c r="T21" i="49"/>
  <c r="T48" i="49"/>
  <c r="T41" i="49"/>
  <c r="T46" i="49"/>
  <c r="T42" i="49"/>
  <c r="T35" i="49"/>
  <c r="U41" i="49"/>
  <c r="U13" i="49"/>
  <c r="U28" i="49"/>
  <c r="T39" i="49"/>
  <c r="U30" i="49"/>
  <c r="U22" i="49"/>
  <c r="U34" i="49"/>
  <c r="U24" i="49"/>
  <c r="T34" i="49"/>
  <c r="U18" i="49"/>
  <c r="T51" i="49"/>
  <c r="U39" i="49"/>
  <c r="U36" i="49"/>
  <c r="T31" i="49"/>
  <c r="T30" i="49"/>
  <c r="U50" i="49"/>
  <c r="T24" i="49"/>
  <c r="T50" i="49"/>
  <c r="T37" i="49"/>
  <c r="U19" i="49"/>
  <c r="U12" i="49"/>
  <c r="T47" i="49"/>
  <c r="U14" i="49"/>
  <c r="T52" i="49"/>
  <c r="T14" i="49"/>
  <c r="U37" i="49"/>
  <c r="T36" i="49"/>
  <c r="T28" i="49"/>
  <c r="U38" i="49"/>
  <c r="U23" i="49"/>
  <c r="T40" i="49"/>
  <c r="T16" i="49"/>
  <c r="U52" i="49"/>
  <c r="T43" i="49"/>
  <c r="T33" i="49"/>
  <c r="U33" i="49"/>
  <c r="U49" i="49"/>
  <c r="U21" i="49"/>
  <c r="T26" i="49"/>
  <c r="T19" i="49"/>
  <c r="T20" i="49"/>
  <c r="U16" i="49"/>
  <c r="T12" i="49"/>
  <c r="U20" i="49"/>
  <c r="T45" i="49"/>
  <c r="T18" i="49"/>
  <c r="U47" i="49"/>
  <c r="U43" i="49"/>
  <c r="U32" i="49"/>
  <c r="U17" i="49"/>
  <c r="U26" i="49"/>
  <c r="T25" i="49"/>
  <c r="T44" i="49"/>
  <c r="U52" i="48"/>
  <c r="T38" i="48"/>
  <c r="U41" i="48"/>
  <c r="U17" i="48"/>
  <c r="T33" i="48"/>
  <c r="U20" i="48"/>
  <c r="T27" i="48"/>
  <c r="U38" i="48"/>
  <c r="T47" i="48"/>
  <c r="T30" i="48"/>
  <c r="U23" i="48"/>
  <c r="T19" i="48"/>
  <c r="U19" i="48"/>
  <c r="T11" i="48"/>
  <c r="T25" i="48"/>
  <c r="T40" i="48"/>
  <c r="U50" i="48"/>
  <c r="T23" i="48"/>
  <c r="T29" i="48"/>
  <c r="U39" i="48"/>
  <c r="T42" i="48"/>
  <c r="U36" i="48"/>
  <c r="U14" i="48"/>
  <c r="T52" i="48"/>
  <c r="T45" i="48"/>
  <c r="T48" i="48"/>
  <c r="U42" i="48"/>
  <c r="T28" i="48"/>
  <c r="U22" i="48"/>
  <c r="U25" i="48"/>
  <c r="T20" i="48"/>
  <c r="U33" i="48"/>
  <c r="T13" i="48"/>
  <c r="T12" i="48"/>
  <c r="T51" i="48"/>
  <c r="U45" i="48"/>
  <c r="U12" i="48"/>
  <c r="U48" i="48"/>
  <c r="U24" i="48"/>
  <c r="U43" i="48"/>
  <c r="T15" i="48"/>
  <c r="T34" i="48"/>
  <c r="T18" i="48"/>
  <c r="U31" i="48"/>
  <c r="T44" i="48"/>
  <c r="U34" i="48"/>
  <c r="T39" i="48"/>
  <c r="U13" i="48"/>
  <c r="U18" i="48"/>
  <c r="U28" i="48"/>
  <c r="T37" i="48"/>
  <c r="T17" i="48"/>
  <c r="X17" i="48" s="1"/>
  <c r="U21" i="48"/>
  <c r="U46" i="48"/>
  <c r="T16" i="48"/>
  <c r="U26" i="48"/>
  <c r="T31" i="48"/>
  <c r="U51" i="48"/>
  <c r="T50" i="48"/>
  <c r="U40" i="48"/>
  <c r="U47" i="48"/>
  <c r="T32" i="48"/>
  <c r="U29" i="48"/>
  <c r="U49" i="48"/>
  <c r="T24" i="48"/>
  <c r="U44" i="48"/>
  <c r="T46" i="48"/>
  <c r="U30" i="48"/>
  <c r="T49" i="48"/>
  <c r="T35" i="48"/>
  <c r="T41" i="48"/>
  <c r="U35" i="48"/>
  <c r="T14" i="48"/>
  <c r="U27" i="48"/>
  <c r="U16" i="48"/>
  <c r="U11" i="48"/>
  <c r="U32" i="48"/>
  <c r="T21" i="48"/>
  <c r="U15" i="48"/>
  <c r="T43" i="48"/>
  <c r="T26" i="48"/>
  <c r="T36" i="48"/>
  <c r="U42" i="47"/>
  <c r="U36" i="47"/>
  <c r="T37" i="47"/>
  <c r="U32" i="47"/>
  <c r="U24" i="47"/>
  <c r="T36" i="47"/>
  <c r="T40" i="47"/>
  <c r="U12" i="47"/>
  <c r="T45" i="47"/>
  <c r="T31" i="47"/>
  <c r="U30" i="47"/>
  <c r="T27" i="47"/>
  <c r="T20" i="47"/>
  <c r="U29" i="47"/>
  <c r="U31" i="47"/>
  <c r="T42" i="47"/>
  <c r="U38" i="47"/>
  <c r="T23" i="47"/>
  <c r="T17" i="47"/>
  <c r="U11" i="47"/>
  <c r="U47" i="47"/>
  <c r="T35" i="47"/>
  <c r="U33" i="47"/>
  <c r="U22" i="47"/>
  <c r="U51" i="47"/>
  <c r="T50" i="47"/>
  <c r="U17" i="47"/>
  <c r="T46" i="47"/>
  <c r="U40" i="47"/>
  <c r="T49" i="47"/>
  <c r="U20" i="47"/>
  <c r="U15" i="47"/>
  <c r="T44" i="47"/>
  <c r="T13" i="47"/>
  <c r="T26" i="47"/>
  <c r="T32" i="47"/>
  <c r="T18" i="47"/>
  <c r="T24" i="47"/>
  <c r="T30" i="47"/>
  <c r="U21" i="47"/>
  <c r="U23" i="47"/>
  <c r="U49" i="47"/>
  <c r="U26" i="47"/>
  <c r="T14" i="47"/>
  <c r="T33" i="47"/>
  <c r="U50" i="47"/>
  <c r="U52" i="47"/>
  <c r="T15" i="47"/>
  <c r="T51" i="47"/>
  <c r="X51" i="47" s="1"/>
  <c r="U48" i="47"/>
  <c r="U37" i="47"/>
  <c r="T16" i="47"/>
  <c r="T52" i="47"/>
  <c r="U46" i="47"/>
  <c r="U19" i="47"/>
  <c r="U35" i="47"/>
  <c r="U34" i="47"/>
  <c r="U18" i="47"/>
  <c r="T19" i="47"/>
  <c r="U39" i="47"/>
  <c r="T22" i="47"/>
  <c r="T28" i="47"/>
  <c r="U13" i="47"/>
  <c r="T34" i="47"/>
  <c r="U28" i="47"/>
  <c r="U27" i="47"/>
  <c r="T12" i="47"/>
  <c r="T48" i="47"/>
  <c r="U16" i="47"/>
  <c r="T41" i="47"/>
  <c r="T29" i="47"/>
  <c r="U14" i="47"/>
  <c r="T39" i="47"/>
  <c r="U25" i="47"/>
  <c r="T38" i="47"/>
  <c r="U45" i="47"/>
  <c r="T25" i="47"/>
  <c r="T11" i="47"/>
  <c r="T47" i="47"/>
  <c r="U41" i="47"/>
  <c r="U50" i="46"/>
  <c r="T22" i="46"/>
  <c r="T34" i="46"/>
  <c r="U25" i="46"/>
  <c r="U37" i="46"/>
  <c r="T45" i="46"/>
  <c r="T17" i="46"/>
  <c r="U43" i="46"/>
  <c r="T13" i="46"/>
  <c r="U42" i="46"/>
  <c r="U46" i="46"/>
  <c r="U51" i="46"/>
  <c r="U41" i="46"/>
  <c r="T50" i="46"/>
  <c r="U23" i="46"/>
  <c r="U36" i="46"/>
  <c r="U45" i="46"/>
  <c r="T14" i="46"/>
  <c r="T43" i="46"/>
  <c r="T32" i="46"/>
  <c r="U29" i="46"/>
  <c r="T48" i="46"/>
  <c r="T18" i="46"/>
  <c r="T47" i="46"/>
  <c r="U30" i="46"/>
  <c r="T35" i="46"/>
  <c r="T42" i="46"/>
  <c r="U12" i="46"/>
  <c r="T40" i="46"/>
  <c r="U15" i="46"/>
  <c r="U27" i="46"/>
  <c r="T36" i="46"/>
  <c r="T15" i="46"/>
  <c r="U40" i="46"/>
  <c r="T12" i="46"/>
  <c r="U26" i="46"/>
  <c r="U18" i="46"/>
  <c r="U13" i="46"/>
  <c r="U20" i="46"/>
  <c r="U19" i="46"/>
  <c r="U31" i="46"/>
  <c r="U14" i="46"/>
  <c r="T11" i="46"/>
  <c r="U16" i="46"/>
  <c r="T26" i="46"/>
  <c r="T29" i="46"/>
  <c r="U21" i="46"/>
  <c r="U39" i="46"/>
  <c r="U35" i="46"/>
  <c r="T39" i="46"/>
  <c r="T52" i="46"/>
  <c r="T51" i="46"/>
  <c r="U49" i="46"/>
  <c r="U22" i="46"/>
  <c r="T46" i="46"/>
  <c r="T41" i="46"/>
  <c r="U38" i="46"/>
  <c r="U47" i="46"/>
  <c r="U28" i="46"/>
  <c r="T21" i="46"/>
  <c r="T33" i="46"/>
  <c r="U48" i="46"/>
  <c r="U52" i="46"/>
  <c r="T25" i="46"/>
  <c r="X25" i="46" s="1"/>
  <c r="U33" i="46"/>
  <c r="T44" i="46"/>
  <c r="T37" i="46"/>
  <c r="T20" i="46"/>
  <c r="T49" i="46"/>
  <c r="T24" i="46"/>
  <c r="U17" i="46"/>
  <c r="T31" i="46"/>
  <c r="T28" i="46"/>
  <c r="T27" i="46"/>
  <c r="U24" i="46"/>
  <c r="U34" i="46"/>
  <c r="T19" i="46"/>
  <c r="U44" i="46"/>
  <c r="T30" i="46"/>
  <c r="U11" i="46"/>
  <c r="U28" i="45"/>
  <c r="U17" i="45"/>
  <c r="U43" i="45"/>
  <c r="T47" i="45"/>
  <c r="U24" i="45"/>
  <c r="U52" i="45"/>
  <c r="U15" i="45"/>
  <c r="T46" i="45"/>
  <c r="U21" i="45"/>
  <c r="T49" i="45"/>
  <c r="T20" i="45"/>
  <c r="U19" i="45"/>
  <c r="T50" i="45"/>
  <c r="T29" i="45"/>
  <c r="U32" i="45"/>
  <c r="T51" i="45"/>
  <c r="T30" i="45"/>
  <c r="T36" i="45"/>
  <c r="U12" i="45"/>
  <c r="T40" i="45"/>
  <c r="T32" i="45"/>
  <c r="T23" i="45"/>
  <c r="U33" i="45"/>
  <c r="U38" i="45"/>
  <c r="T26" i="45"/>
  <c r="U20" i="45"/>
  <c r="T21" i="45"/>
  <c r="T35" i="45"/>
  <c r="T34" i="45"/>
  <c r="U39" i="45"/>
  <c r="T11" i="45"/>
  <c r="T52" i="45"/>
  <c r="U50" i="45"/>
  <c r="U22" i="45"/>
  <c r="T27" i="45"/>
  <c r="T45" i="45"/>
  <c r="U42" i="45"/>
  <c r="U31" i="45"/>
  <c r="T14" i="45"/>
  <c r="T31" i="45"/>
  <c r="T17" i="45"/>
  <c r="T48" i="45"/>
  <c r="T15" i="45"/>
  <c r="X15" i="45" s="1"/>
  <c r="U25" i="45"/>
  <c r="U14" i="45"/>
  <c r="T28" i="45"/>
  <c r="U18" i="45"/>
  <c r="U27" i="45"/>
  <c r="T41" i="45"/>
  <c r="U35" i="45"/>
  <c r="T38" i="45"/>
  <c r="T19" i="45"/>
  <c r="U30" i="45"/>
  <c r="U51" i="45"/>
  <c r="U36" i="45"/>
  <c r="T44" i="45"/>
  <c r="T22" i="45"/>
  <c r="U16" i="45"/>
  <c r="U46" i="45"/>
  <c r="T24" i="45"/>
  <c r="U40" i="45"/>
  <c r="U47" i="45"/>
  <c r="T37" i="45"/>
  <c r="T16" i="45"/>
  <c r="T25" i="45"/>
  <c r="U29" i="45"/>
  <c r="U44" i="45"/>
  <c r="T12" i="45"/>
  <c r="T13" i="45"/>
  <c r="T43" i="45"/>
  <c r="U45" i="45"/>
  <c r="T18" i="45"/>
  <c r="T42" i="45"/>
  <c r="U49" i="45"/>
  <c r="U34" i="45"/>
  <c r="U23" i="45"/>
  <c r="U37" i="45"/>
  <c r="U41" i="45"/>
  <c r="U13" i="45"/>
  <c r="U48" i="45"/>
  <c r="T33" i="45"/>
  <c r="U33" i="44"/>
  <c r="T23" i="44"/>
  <c r="T34" i="44"/>
  <c r="U19" i="44"/>
  <c r="T28" i="44"/>
  <c r="T39" i="44"/>
  <c r="T20" i="44"/>
  <c r="U14" i="44"/>
  <c r="U39" i="44"/>
  <c r="T29" i="44"/>
  <c r="T46" i="44"/>
  <c r="U48" i="44"/>
  <c r="T51" i="44"/>
  <c r="U20" i="44"/>
  <c r="T25" i="44"/>
  <c r="U29" i="44"/>
  <c r="T11" i="44"/>
  <c r="U41" i="44"/>
  <c r="U52" i="44"/>
  <c r="T14" i="44"/>
  <c r="U25" i="44"/>
  <c r="U49" i="44"/>
  <c r="T35" i="44"/>
  <c r="U37" i="44"/>
  <c r="T38" i="44"/>
  <c r="T52" i="44"/>
  <c r="U16" i="44"/>
  <c r="U51" i="44"/>
  <c r="U45" i="44"/>
  <c r="T21" i="44"/>
  <c r="U34" i="44"/>
  <c r="U30" i="44"/>
  <c r="U12" i="44"/>
  <c r="T26" i="44"/>
  <c r="U26" i="44"/>
  <c r="T43" i="44"/>
  <c r="T17" i="44"/>
  <c r="T45" i="44"/>
  <c r="U15" i="44"/>
  <c r="U24" i="44"/>
  <c r="T31" i="44"/>
  <c r="U31" i="44"/>
  <c r="T40" i="44"/>
  <c r="T48" i="44"/>
  <c r="T18" i="44"/>
  <c r="T22" i="44"/>
  <c r="U28" i="44"/>
  <c r="U13" i="44"/>
  <c r="U47" i="44"/>
  <c r="T12" i="44"/>
  <c r="T19" i="44"/>
  <c r="U40" i="44"/>
  <c r="T33" i="44"/>
  <c r="U42" i="44"/>
  <c r="U11" i="44"/>
  <c r="T44" i="44"/>
  <c r="T32" i="44"/>
  <c r="U43" i="44"/>
  <c r="T30" i="44"/>
  <c r="T47" i="44"/>
  <c r="U50" i="44"/>
  <c r="U17" i="44"/>
  <c r="U21" i="44"/>
  <c r="T15" i="44"/>
  <c r="T37" i="44"/>
  <c r="T49" i="44"/>
  <c r="T13" i="44"/>
  <c r="U23" i="44"/>
  <c r="T16" i="44"/>
  <c r="U22" i="44"/>
  <c r="T42" i="44"/>
  <c r="T27" i="44"/>
  <c r="U27" i="44"/>
  <c r="U44" i="44"/>
  <c r="T36" i="44"/>
  <c r="U36" i="44"/>
  <c r="R108" i="9"/>
  <c r="R109" i="9" s="1"/>
  <c r="R110" i="9" s="1"/>
  <c r="S108" i="9"/>
  <c r="S109" i="9" s="1"/>
  <c r="S110" i="9" s="1"/>
  <c r="T108" i="9"/>
  <c r="T109" i="9" s="1"/>
  <c r="T110" i="9" s="1"/>
  <c r="Y108" i="9"/>
  <c r="Y109" i="9" s="1"/>
  <c r="Y110" i="9" s="1"/>
  <c r="V108" i="9"/>
  <c r="V109" i="9" s="1"/>
  <c r="V110" i="9" s="1"/>
  <c r="X108" i="9"/>
  <c r="X109" i="9" s="1"/>
  <c r="X110" i="9" s="1"/>
  <c r="U108" i="9"/>
  <c r="U109" i="9" s="1"/>
  <c r="U110" i="9" s="1"/>
  <c r="W108" i="9"/>
  <c r="W109" i="9" s="1"/>
  <c r="W110" i="9" s="1"/>
  <c r="Z108" i="9"/>
  <c r="Z109" i="9" s="1"/>
  <c r="Z110" i="9" s="1"/>
  <c r="AA108" i="9"/>
  <c r="AA109" i="9" s="1"/>
  <c r="AA110" i="9" s="1"/>
  <c r="R108" i="8"/>
  <c r="X108" i="8"/>
  <c r="X109" i="8" s="1"/>
  <c r="X110" i="8" s="1"/>
  <c r="R108" i="7"/>
  <c r="X108" i="7"/>
  <c r="X109" i="7" s="1"/>
  <c r="X110" i="7" s="1"/>
  <c r="Y108" i="15"/>
  <c r="Y109" i="15" s="1"/>
  <c r="Y110" i="15" s="1"/>
  <c r="T108" i="15"/>
  <c r="T109" i="15" s="1"/>
  <c r="T110" i="15" s="1"/>
  <c r="S108" i="15"/>
  <c r="S109" i="15" s="1"/>
  <c r="S110" i="15" s="1"/>
  <c r="V108" i="15"/>
  <c r="V109" i="15" s="1"/>
  <c r="V110" i="15" s="1"/>
  <c r="W108" i="15"/>
  <c r="W109" i="15" s="1"/>
  <c r="W110" i="15" s="1"/>
  <c r="R112" i="15"/>
  <c r="AA108" i="15"/>
  <c r="AA109" i="15" s="1"/>
  <c r="AA110" i="15" s="1"/>
  <c r="U108" i="15"/>
  <c r="U109" i="15" s="1"/>
  <c r="U110" i="15" s="1"/>
  <c r="Z108" i="15"/>
  <c r="Z109" i="15" s="1"/>
  <c r="Z110" i="15" s="1"/>
  <c r="R108" i="14"/>
  <c r="X108" i="14"/>
  <c r="X109" i="14" s="1"/>
  <c r="X110" i="14" s="1"/>
  <c r="X108" i="1"/>
  <c r="X109" i="1" s="1"/>
  <c r="X110" i="1" s="1"/>
  <c r="R108" i="1"/>
  <c r="V108" i="30"/>
  <c r="V109" i="30" s="1"/>
  <c r="V110" i="30" s="1"/>
  <c r="Y108" i="30"/>
  <c r="Y109" i="30" s="1"/>
  <c r="Y110" i="30" s="1"/>
  <c r="U108" i="30"/>
  <c r="U109" i="30" s="1"/>
  <c r="U110" i="30" s="1"/>
  <c r="T108" i="30"/>
  <c r="T109" i="30" s="1"/>
  <c r="T110" i="30" s="1"/>
  <c r="R112" i="30"/>
  <c r="AA108" i="30"/>
  <c r="AA109" i="30" s="1"/>
  <c r="AA110" i="30" s="1"/>
  <c r="W108" i="30"/>
  <c r="W109" i="30" s="1"/>
  <c r="W110" i="30" s="1"/>
  <c r="S108" i="30"/>
  <c r="S109" i="30" s="1"/>
  <c r="S110" i="30" s="1"/>
  <c r="Z108" i="30"/>
  <c r="Z109" i="30" s="1"/>
  <c r="Z110" i="30" s="1"/>
  <c r="R108" i="30"/>
  <c r="R109" i="30" s="1"/>
  <c r="R110" i="30" s="1"/>
  <c r="X108" i="30"/>
  <c r="X109" i="30" s="1"/>
  <c r="X110" i="30" s="1"/>
  <c r="T108" i="29"/>
  <c r="T109" i="29" s="1"/>
  <c r="T110" i="29" s="1"/>
  <c r="AA108" i="29"/>
  <c r="AA109" i="29" s="1"/>
  <c r="AA110" i="29" s="1"/>
  <c r="W108" i="29"/>
  <c r="W109" i="29" s="1"/>
  <c r="W110" i="29" s="1"/>
  <c r="S108" i="29"/>
  <c r="S109" i="29" s="1"/>
  <c r="S110" i="29" s="1"/>
  <c r="Z108" i="29"/>
  <c r="Z109" i="29" s="1"/>
  <c r="Z110" i="29" s="1"/>
  <c r="V108" i="29"/>
  <c r="V109" i="29" s="1"/>
  <c r="V110" i="29" s="1"/>
  <c r="Y108" i="29"/>
  <c r="Y109" i="29" s="1"/>
  <c r="Y110" i="29" s="1"/>
  <c r="U108" i="29"/>
  <c r="U109" i="29" s="1"/>
  <c r="U110" i="29" s="1"/>
  <c r="R109" i="29"/>
  <c r="R110" i="29" s="1"/>
  <c r="AD106" i="29"/>
  <c r="R113" i="29" s="1"/>
  <c r="Z108" i="41"/>
  <c r="Z109" i="41" s="1"/>
  <c r="Z110" i="41" s="1"/>
  <c r="V108" i="41"/>
  <c r="V109" i="41" s="1"/>
  <c r="V110" i="41" s="1"/>
  <c r="R108" i="41"/>
  <c r="R109" i="41" s="1"/>
  <c r="R110" i="41" s="1"/>
  <c r="Y108" i="41"/>
  <c r="Y109" i="41" s="1"/>
  <c r="Y110" i="41" s="1"/>
  <c r="U108" i="41"/>
  <c r="U109" i="41" s="1"/>
  <c r="U110" i="41" s="1"/>
  <c r="X108" i="41"/>
  <c r="X109" i="41" s="1"/>
  <c r="X110" i="41" s="1"/>
  <c r="T108" i="41"/>
  <c r="T109" i="41" s="1"/>
  <c r="T110" i="41" s="1"/>
  <c r="AA108" i="41"/>
  <c r="AA109" i="41" s="1"/>
  <c r="AA110" i="41" s="1"/>
  <c r="W108" i="41"/>
  <c r="W109" i="41" s="1"/>
  <c r="W110" i="41" s="1"/>
  <c r="S108" i="41"/>
  <c r="S109" i="41" s="1"/>
  <c r="S110" i="41" s="1"/>
  <c r="AD106" i="40"/>
  <c r="R113" i="40" s="1"/>
  <c r="R108" i="40"/>
  <c r="X108" i="40"/>
  <c r="X109" i="40" s="1"/>
  <c r="X110" i="40" s="1"/>
  <c r="Z108" i="38"/>
  <c r="Z109" i="38" s="1"/>
  <c r="Z110" i="38" s="1"/>
  <c r="V108" i="38"/>
  <c r="V109" i="38" s="1"/>
  <c r="V110" i="38" s="1"/>
  <c r="Y108" i="38"/>
  <c r="Y109" i="38" s="1"/>
  <c r="Y110" i="38" s="1"/>
  <c r="U108" i="38"/>
  <c r="U109" i="38" s="1"/>
  <c r="U110" i="38" s="1"/>
  <c r="T108" i="38"/>
  <c r="T109" i="38" s="1"/>
  <c r="T110" i="38" s="1"/>
  <c r="R112" i="38"/>
  <c r="AA108" i="38"/>
  <c r="AA109" i="38" s="1"/>
  <c r="AA110" i="38" s="1"/>
  <c r="W108" i="38"/>
  <c r="W109" i="38" s="1"/>
  <c r="W110" i="38" s="1"/>
  <c r="S108" i="38"/>
  <c r="S109" i="38" s="1"/>
  <c r="S110" i="38" s="1"/>
  <c r="R108" i="38"/>
  <c r="R109" i="38" s="1"/>
  <c r="R110" i="38" s="1"/>
  <c r="X108" i="38"/>
  <c r="X109" i="38" s="1"/>
  <c r="X110" i="38" s="1"/>
  <c r="X43" i="43"/>
  <c r="AB43" i="43" s="1"/>
  <c r="AD106" i="35"/>
  <c r="R113" i="35" s="1"/>
  <c r="X108" i="35"/>
  <c r="X109" i="35" s="1"/>
  <c r="X110" i="35" s="1"/>
  <c r="R108" i="35"/>
  <c r="X108" i="32"/>
  <c r="X109" i="32" s="1"/>
  <c r="X110" i="32" s="1"/>
  <c r="R108" i="32"/>
  <c r="X54" i="61" l="1"/>
  <c r="X73" i="43"/>
  <c r="AB73" i="43" s="1"/>
  <c r="X57" i="54"/>
  <c r="X77" i="43"/>
  <c r="AB77" i="43" s="1"/>
  <c r="X39" i="55"/>
  <c r="X32" i="61"/>
  <c r="AB86" i="60"/>
  <c r="X14" i="61"/>
  <c r="X94" i="45"/>
  <c r="Z94" i="45" s="1"/>
  <c r="AA94" i="45" s="1"/>
  <c r="X108" i="61"/>
  <c r="X108" i="50"/>
  <c r="X68" i="54"/>
  <c r="Z68" i="54" s="1"/>
  <c r="AA68" i="54" s="1"/>
  <c r="X18" i="49"/>
  <c r="AB18" i="49" s="1"/>
  <c r="X58" i="43"/>
  <c r="AB58" i="43" s="1"/>
  <c r="X23" i="43"/>
  <c r="AB23" i="43" s="1"/>
  <c r="X56" i="43"/>
  <c r="AB56" i="43" s="1"/>
  <c r="X29" i="52"/>
  <c r="Z29" i="52" s="1"/>
  <c r="AA29" i="52" s="1"/>
  <c r="X31" i="43"/>
  <c r="AB31" i="43" s="1"/>
  <c r="AB66" i="45"/>
  <c r="X80" i="43"/>
  <c r="AB80" i="43" s="1"/>
  <c r="X59" i="50"/>
  <c r="Z59" i="50" s="1"/>
  <c r="AA59" i="50" s="1"/>
  <c r="X89" i="50"/>
  <c r="X32" i="44"/>
  <c r="Z32" i="44" s="1"/>
  <c r="AA32" i="44" s="1"/>
  <c r="X18" i="44"/>
  <c r="AB18" i="44" s="1"/>
  <c r="X77" i="61"/>
  <c r="X11" i="43"/>
  <c r="Z11" i="43" s="1"/>
  <c r="AA11" i="43" s="1"/>
  <c r="X43" i="52"/>
  <c r="Z43" i="52" s="1"/>
  <c r="AA43" i="52" s="1"/>
  <c r="X20" i="60"/>
  <c r="Z20" i="60" s="1"/>
  <c r="AA20" i="60" s="1"/>
  <c r="X54" i="51"/>
  <c r="AB54" i="51" s="1"/>
  <c r="Z95" i="47"/>
  <c r="AA95" i="47" s="1"/>
  <c r="X39" i="43"/>
  <c r="AB39" i="43" s="1"/>
  <c r="X47" i="60"/>
  <c r="X81" i="43"/>
  <c r="AB81" i="43" s="1"/>
  <c r="X103" i="50"/>
  <c r="AB103" i="50" s="1"/>
  <c r="X46" i="54"/>
  <c r="AB46" i="54" s="1"/>
  <c r="X99" i="47"/>
  <c r="Z99" i="47" s="1"/>
  <c r="AA99" i="47" s="1"/>
  <c r="X20" i="57"/>
  <c r="Z20" i="57" s="1"/>
  <c r="AA20" i="57" s="1"/>
  <c r="X30" i="57"/>
  <c r="AB30" i="57" s="1"/>
  <c r="X40" i="52"/>
  <c r="Z40" i="52" s="1"/>
  <c r="AA40" i="52" s="1"/>
  <c r="X15" i="59"/>
  <c r="AB15" i="59" s="1"/>
  <c r="X78" i="50"/>
  <c r="X109" i="50"/>
  <c r="X81" i="50"/>
  <c r="Z81" i="50" s="1"/>
  <c r="AA81" i="50" s="1"/>
  <c r="X57" i="50"/>
  <c r="Z57" i="50" s="1"/>
  <c r="AA57" i="50" s="1"/>
  <c r="X91" i="50"/>
  <c r="Z91" i="50" s="1"/>
  <c r="AA91" i="50" s="1"/>
  <c r="X67" i="43"/>
  <c r="AB67" i="43" s="1"/>
  <c r="X82" i="43"/>
  <c r="AB82" i="43" s="1"/>
  <c r="X54" i="43"/>
  <c r="AB54" i="43" s="1"/>
  <c r="X25" i="43"/>
  <c r="AB25" i="43" s="1"/>
  <c r="X48" i="51"/>
  <c r="AB48" i="51" s="1"/>
  <c r="X48" i="60"/>
  <c r="AB48" i="60" s="1"/>
  <c r="X38" i="59"/>
  <c r="Z38" i="59" s="1"/>
  <c r="AA38" i="59" s="1"/>
  <c r="X63" i="43"/>
  <c r="AB63" i="43" s="1"/>
  <c r="X27" i="54"/>
  <c r="X17" i="52"/>
  <c r="Z17" i="52" s="1"/>
  <c r="AA17" i="52" s="1"/>
  <c r="AB61" i="44"/>
  <c r="X21" i="47"/>
  <c r="AB21" i="47" s="1"/>
  <c r="X50" i="51"/>
  <c r="AB50" i="51" s="1"/>
  <c r="X33" i="54"/>
  <c r="AB33" i="54" s="1"/>
  <c r="X47" i="55"/>
  <c r="Z47" i="55" s="1"/>
  <c r="AA47" i="55" s="1"/>
  <c r="X66" i="50"/>
  <c r="AB66" i="50" s="1"/>
  <c r="X74" i="50"/>
  <c r="Z74" i="50" s="1"/>
  <c r="AA74" i="50" s="1"/>
  <c r="X61" i="50"/>
  <c r="Z61" i="50" s="1"/>
  <c r="AA61" i="50" s="1"/>
  <c r="X27" i="49"/>
  <c r="AB27" i="49" s="1"/>
  <c r="X53" i="43"/>
  <c r="AB53" i="43" s="1"/>
  <c r="X47" i="43"/>
  <c r="AB47" i="43" s="1"/>
  <c r="X29" i="43"/>
  <c r="AB29" i="43" s="1"/>
  <c r="X20" i="43"/>
  <c r="AB20" i="43" s="1"/>
  <c r="X99" i="43"/>
  <c r="AB99" i="43" s="1"/>
  <c r="U108" i="36"/>
  <c r="U109" i="36" s="1"/>
  <c r="U110" i="36" s="1"/>
  <c r="AA108" i="39"/>
  <c r="AA109" i="39" s="1"/>
  <c r="AA110" i="39" s="1"/>
  <c r="X47" i="50"/>
  <c r="Z47" i="50" s="1"/>
  <c r="AA47" i="50" s="1"/>
  <c r="X38" i="43"/>
  <c r="AB38" i="43" s="1"/>
  <c r="X32" i="43"/>
  <c r="AB32" i="43" s="1"/>
  <c r="X34" i="43"/>
  <c r="AB34" i="43" s="1"/>
  <c r="X68" i="43"/>
  <c r="AB68" i="43" s="1"/>
  <c r="X16" i="43"/>
  <c r="AB16" i="43" s="1"/>
  <c r="Z108" i="36"/>
  <c r="Z109" i="36" s="1"/>
  <c r="Z110" i="36" s="1"/>
  <c r="Z108" i="39"/>
  <c r="Z109" i="39" s="1"/>
  <c r="Z110" i="39" s="1"/>
  <c r="V108" i="39"/>
  <c r="V109" i="39" s="1"/>
  <c r="V110" i="39" s="1"/>
  <c r="S108" i="39"/>
  <c r="S109" i="39" s="1"/>
  <c r="S110" i="39" s="1"/>
  <c r="X15" i="53"/>
  <c r="AB15" i="53" s="1"/>
  <c r="X30" i="43"/>
  <c r="AB30" i="43" s="1"/>
  <c r="W108" i="36"/>
  <c r="W109" i="36" s="1"/>
  <c r="W110" i="36" s="1"/>
  <c r="R109" i="36"/>
  <c r="R110" i="36" s="1"/>
  <c r="W108" i="39"/>
  <c r="W109" i="39" s="1"/>
  <c r="W110" i="39" s="1"/>
  <c r="X48" i="61"/>
  <c r="AB48" i="61" s="1"/>
  <c r="X84" i="44"/>
  <c r="Z84" i="44" s="1"/>
  <c r="AA84" i="44" s="1"/>
  <c r="X93" i="50"/>
  <c r="Z93" i="50" s="1"/>
  <c r="AA93" i="50" s="1"/>
  <c r="Y108" i="36"/>
  <c r="Y109" i="36" s="1"/>
  <c r="Y110" i="36" s="1"/>
  <c r="T108" i="39"/>
  <c r="T109" i="39" s="1"/>
  <c r="T110" i="39" s="1"/>
  <c r="AB95" i="47"/>
  <c r="X101" i="43"/>
  <c r="AB101" i="43" s="1"/>
  <c r="X94" i="43"/>
  <c r="AB94" i="43" s="1"/>
  <c r="V108" i="36"/>
  <c r="V109" i="36" s="1"/>
  <c r="V110" i="36" s="1"/>
  <c r="U108" i="39"/>
  <c r="U109" i="39" s="1"/>
  <c r="U110" i="39" s="1"/>
  <c r="X30" i="50"/>
  <c r="AB30" i="50" s="1"/>
  <c r="X50" i="50"/>
  <c r="Z50" i="50" s="1"/>
  <c r="AA50" i="50" s="1"/>
  <c r="S108" i="36"/>
  <c r="S109" i="36" s="1"/>
  <c r="S110" i="36" s="1"/>
  <c r="X13" i="43"/>
  <c r="AB13" i="43" s="1"/>
  <c r="X37" i="43"/>
  <c r="AB37" i="43" s="1"/>
  <c r="X54" i="50"/>
  <c r="Z54" i="50" s="1"/>
  <c r="AA54" i="50" s="1"/>
  <c r="X54" i="53"/>
  <c r="Z54" i="53" s="1"/>
  <c r="AA54" i="53" s="1"/>
  <c r="AA108" i="36"/>
  <c r="AA109" i="36" s="1"/>
  <c r="AA110" i="36" s="1"/>
  <c r="X26" i="45"/>
  <c r="Z26" i="45" s="1"/>
  <c r="AA26" i="45" s="1"/>
  <c r="X18" i="60"/>
  <c r="AB18" i="60" s="1"/>
  <c r="X98" i="49"/>
  <c r="Z98" i="49" s="1"/>
  <c r="AA98" i="49" s="1"/>
  <c r="Z60" i="61"/>
  <c r="AA60" i="61" s="1"/>
  <c r="Y108" i="39"/>
  <c r="Y109" i="39" s="1"/>
  <c r="Y110" i="39" s="1"/>
  <c r="X50" i="58"/>
  <c r="Z50" i="58" s="1"/>
  <c r="AA50" i="58" s="1"/>
  <c r="X86" i="50"/>
  <c r="X68" i="50"/>
  <c r="Z68" i="50" s="1"/>
  <c r="AA68" i="50" s="1"/>
  <c r="X100" i="43"/>
  <c r="AB100" i="43" s="1"/>
  <c r="X62" i="43"/>
  <c r="AB62" i="43" s="1"/>
  <c r="X50" i="43"/>
  <c r="AB50" i="43" s="1"/>
  <c r="X87" i="43"/>
  <c r="AB87" i="43" s="1"/>
  <c r="X28" i="43"/>
  <c r="AB28" i="43" s="1"/>
  <c r="X107" i="43"/>
  <c r="AB107" i="43" s="1"/>
  <c r="X45" i="61"/>
  <c r="AB45" i="61" s="1"/>
  <c r="X51" i="54"/>
  <c r="AB51" i="54" s="1"/>
  <c r="X96" i="43"/>
  <c r="AB96" i="43" s="1"/>
  <c r="X110" i="43"/>
  <c r="AB110" i="43" s="1"/>
  <c r="X48" i="59"/>
  <c r="AB48" i="59" s="1"/>
  <c r="X42" i="45"/>
  <c r="AB42" i="45" s="1"/>
  <c r="X64" i="43"/>
  <c r="AB64" i="43" s="1"/>
  <c r="X105" i="43"/>
  <c r="AB105" i="43" s="1"/>
  <c r="X85" i="43"/>
  <c r="AB85" i="43" s="1"/>
  <c r="X46" i="43"/>
  <c r="AB46" i="43" s="1"/>
  <c r="X45" i="43"/>
  <c r="AB45" i="43" s="1"/>
  <c r="X14" i="43"/>
  <c r="AB14" i="43" s="1"/>
  <c r="X12" i="56"/>
  <c r="AB12" i="56" s="1"/>
  <c r="X83" i="43"/>
  <c r="AB83" i="43" s="1"/>
  <c r="X41" i="43"/>
  <c r="AB41" i="43" s="1"/>
  <c r="X71" i="43"/>
  <c r="AB71" i="43" s="1"/>
  <c r="X27" i="43"/>
  <c r="AB27" i="43" s="1"/>
  <c r="X42" i="43"/>
  <c r="AB42" i="43" s="1"/>
  <c r="X69" i="43"/>
  <c r="AB69" i="43" s="1"/>
  <c r="X74" i="43"/>
  <c r="AB74" i="43" s="1"/>
  <c r="X93" i="43"/>
  <c r="AB93" i="43" s="1"/>
  <c r="X49" i="43"/>
  <c r="AB49" i="43" s="1"/>
  <c r="X51" i="43"/>
  <c r="AB51" i="43" s="1"/>
  <c r="X57" i="43"/>
  <c r="AB57" i="43" s="1"/>
  <c r="X109" i="43"/>
  <c r="AB109" i="43" s="1"/>
  <c r="X102" i="43"/>
  <c r="AB102" i="43" s="1"/>
  <c r="X55" i="43"/>
  <c r="AB55" i="43" s="1"/>
  <c r="Z95" i="56"/>
  <c r="AA95" i="56" s="1"/>
  <c r="X24" i="43"/>
  <c r="X72" i="43"/>
  <c r="AB72" i="43" s="1"/>
  <c r="V108" i="28"/>
  <c r="V109" i="28" s="1"/>
  <c r="V110" i="28" s="1"/>
  <c r="X76" i="43"/>
  <c r="AB76" i="43" s="1"/>
  <c r="X65" i="43"/>
  <c r="AB65" i="43" s="1"/>
  <c r="X104" i="43"/>
  <c r="AB104" i="43" s="1"/>
  <c r="X22" i="43"/>
  <c r="AB22" i="43" s="1"/>
  <c r="X70" i="43"/>
  <c r="AB70" i="43" s="1"/>
  <c r="X59" i="43"/>
  <c r="AB59" i="43" s="1"/>
  <c r="X79" i="43"/>
  <c r="AB79" i="43" s="1"/>
  <c r="X86" i="43"/>
  <c r="AB86" i="43" s="1"/>
  <c r="X21" i="43"/>
  <c r="AB21" i="43" s="1"/>
  <c r="X52" i="43"/>
  <c r="AB52" i="43" s="1"/>
  <c r="X33" i="43"/>
  <c r="AB33" i="43" s="1"/>
  <c r="AB70" i="61"/>
  <c r="X46" i="44"/>
  <c r="Z46" i="44" s="1"/>
  <c r="AA46" i="44" s="1"/>
  <c r="X18" i="43"/>
  <c r="AB18" i="43" s="1"/>
  <c r="X12" i="43"/>
  <c r="AB12" i="43" s="1"/>
  <c r="X44" i="43"/>
  <c r="AB44" i="43" s="1"/>
  <c r="X43" i="51"/>
  <c r="Z43" i="51" s="1"/>
  <c r="AA43" i="51" s="1"/>
  <c r="X98" i="43"/>
  <c r="X23" i="46"/>
  <c r="Z23" i="46" s="1"/>
  <c r="AA23" i="46" s="1"/>
  <c r="X33" i="59"/>
  <c r="AB33" i="59" s="1"/>
  <c r="X15" i="43"/>
  <c r="AB15" i="43" s="1"/>
  <c r="X14" i="44"/>
  <c r="Z14" i="44" s="1"/>
  <c r="AA14" i="44" s="1"/>
  <c r="X35" i="43"/>
  <c r="AB35" i="43" s="1"/>
  <c r="X90" i="43"/>
  <c r="AB90" i="43" s="1"/>
  <c r="X78" i="43"/>
  <c r="AB78" i="43" s="1"/>
  <c r="X106" i="43"/>
  <c r="AB106" i="43" s="1"/>
  <c r="X92" i="43"/>
  <c r="AB92" i="43" s="1"/>
  <c r="X88" i="43"/>
  <c r="AB88" i="43" s="1"/>
  <c r="X61" i="43"/>
  <c r="AB61" i="43" s="1"/>
  <c r="X26" i="43"/>
  <c r="AB26" i="43" s="1"/>
  <c r="X89" i="43"/>
  <c r="AB89" i="43" s="1"/>
  <c r="X36" i="43"/>
  <c r="AB36" i="43" s="1"/>
  <c r="X108" i="43"/>
  <c r="AB108" i="43" s="1"/>
  <c r="X41" i="44"/>
  <c r="Z41" i="44" s="1"/>
  <c r="AA41" i="44" s="1"/>
  <c r="X44" i="47"/>
  <c r="Z44" i="47" s="1"/>
  <c r="AA44" i="47" s="1"/>
  <c r="X103" i="43"/>
  <c r="AB103" i="43" s="1"/>
  <c r="X15" i="57"/>
  <c r="AB15" i="57" s="1"/>
  <c r="X13" i="55"/>
  <c r="Z13" i="55" s="1"/>
  <c r="AA13" i="55" s="1"/>
  <c r="X83" i="52"/>
  <c r="Z83" i="52" s="1"/>
  <c r="AA83" i="52" s="1"/>
  <c r="X66" i="43"/>
  <c r="AB66" i="43" s="1"/>
  <c r="X49" i="59"/>
  <c r="Z49" i="59" s="1"/>
  <c r="AA49" i="59" s="1"/>
  <c r="X95" i="58"/>
  <c r="Z95" i="58" s="1"/>
  <c r="AA95" i="58" s="1"/>
  <c r="X101" i="52"/>
  <c r="Z101" i="52" s="1"/>
  <c r="AA101" i="52" s="1"/>
  <c r="X96" i="52"/>
  <c r="Z96" i="52" s="1"/>
  <c r="AA96" i="52" s="1"/>
  <c r="X97" i="56"/>
  <c r="AB97" i="56" s="1"/>
  <c r="X73" i="56"/>
  <c r="Z73" i="56" s="1"/>
  <c r="AA73" i="56" s="1"/>
  <c r="X101" i="45"/>
  <c r="AB101" i="45" s="1"/>
  <c r="X64" i="60"/>
  <c r="Z64" i="60" s="1"/>
  <c r="AA64" i="60" s="1"/>
  <c r="X98" i="48"/>
  <c r="Z98" i="48" s="1"/>
  <c r="AA98" i="48" s="1"/>
  <c r="X91" i="45"/>
  <c r="AB91" i="45" s="1"/>
  <c r="X43" i="47"/>
  <c r="Z43" i="47" s="1"/>
  <c r="AA43" i="47" s="1"/>
  <c r="X64" i="54"/>
  <c r="Z64" i="54" s="1"/>
  <c r="AA64" i="54" s="1"/>
  <c r="X65" i="56"/>
  <c r="Z65" i="56" s="1"/>
  <c r="AA65" i="56" s="1"/>
  <c r="X80" i="59"/>
  <c r="Z80" i="59" s="1"/>
  <c r="AA80" i="59" s="1"/>
  <c r="X55" i="58"/>
  <c r="Z55" i="58" s="1"/>
  <c r="AA55" i="58" s="1"/>
  <c r="X85" i="60"/>
  <c r="Z85" i="60" s="1"/>
  <c r="AA85" i="60" s="1"/>
  <c r="X69" i="58"/>
  <c r="Z69" i="58" s="1"/>
  <c r="AA69" i="58" s="1"/>
  <c r="X102" i="58"/>
  <c r="Z102" i="58" s="1"/>
  <c r="AA102" i="58" s="1"/>
  <c r="X108" i="59"/>
  <c r="Z108" i="59" s="1"/>
  <c r="AA108" i="59" s="1"/>
  <c r="X69" i="61"/>
  <c r="AB69" i="61" s="1"/>
  <c r="X89" i="58"/>
  <c r="Z89" i="58" s="1"/>
  <c r="AA89" i="58" s="1"/>
  <c r="X101" i="44"/>
  <c r="AB101" i="44" s="1"/>
  <c r="X106" i="52"/>
  <c r="AB106" i="52" s="1"/>
  <c r="X88" i="56"/>
  <c r="Z88" i="56" s="1"/>
  <c r="AA88" i="56" s="1"/>
  <c r="X87" i="61"/>
  <c r="Z87" i="61" s="1"/>
  <c r="AA87" i="61" s="1"/>
  <c r="X56" i="61"/>
  <c r="Z56" i="61" s="1"/>
  <c r="AA56" i="61" s="1"/>
  <c r="X71" i="54"/>
  <c r="X104" i="57"/>
  <c r="AB104" i="57" s="1"/>
  <c r="Z92" i="48"/>
  <c r="AA92" i="48" s="1"/>
  <c r="X54" i="44"/>
  <c r="AB54" i="44" s="1"/>
  <c r="X62" i="45"/>
  <c r="Z62" i="45" s="1"/>
  <c r="AA62" i="45" s="1"/>
  <c r="X97" i="44"/>
  <c r="Z97" i="44" s="1"/>
  <c r="AA97" i="44" s="1"/>
  <c r="X18" i="53"/>
  <c r="AB18" i="53" s="1"/>
  <c r="X28" i="57"/>
  <c r="Z28" i="57" s="1"/>
  <c r="AA28" i="57" s="1"/>
  <c r="X50" i="44"/>
  <c r="Z50" i="44" s="1"/>
  <c r="AA50" i="44" s="1"/>
  <c r="AB91" i="60"/>
  <c r="X60" i="50"/>
  <c r="AB60" i="50" s="1"/>
  <c r="AB94" i="45"/>
  <c r="X32" i="57"/>
  <c r="Z32" i="57" s="1"/>
  <c r="AA32" i="57" s="1"/>
  <c r="X72" i="48"/>
  <c r="AB72" i="48" s="1"/>
  <c r="X35" i="54"/>
  <c r="Z35" i="54" s="1"/>
  <c r="AA35" i="54" s="1"/>
  <c r="X83" i="45"/>
  <c r="Z83" i="45" s="1"/>
  <c r="X85" i="50"/>
  <c r="X75" i="59"/>
  <c r="AB75" i="59" s="1"/>
  <c r="X92" i="44"/>
  <c r="AB92" i="44" s="1"/>
  <c r="X109" i="53"/>
  <c r="AB109" i="53" s="1"/>
  <c r="X81" i="52"/>
  <c r="AB81" i="52" s="1"/>
  <c r="X47" i="51"/>
  <c r="AB47" i="51" s="1"/>
  <c r="X57" i="45"/>
  <c r="AB57" i="45" s="1"/>
  <c r="X24" i="50"/>
  <c r="AB24" i="50" s="1"/>
  <c r="X76" i="50"/>
  <c r="Z76" i="50" s="1"/>
  <c r="AA76" i="50" s="1"/>
  <c r="X73" i="58"/>
  <c r="Z73" i="58" s="1"/>
  <c r="AA73" i="58" s="1"/>
  <c r="X90" i="59"/>
  <c r="Z90" i="59" s="1"/>
  <c r="AA90" i="59" s="1"/>
  <c r="X69" i="60"/>
  <c r="Z69" i="60" s="1"/>
  <c r="AA69" i="60" s="1"/>
  <c r="X106" i="50"/>
  <c r="Z106" i="50" s="1"/>
  <c r="AA106" i="50" s="1"/>
  <c r="X79" i="50"/>
  <c r="Z79" i="50" s="1"/>
  <c r="AA79" i="50" s="1"/>
  <c r="X64" i="50"/>
  <c r="Z64" i="50" s="1"/>
  <c r="AA64" i="50" s="1"/>
  <c r="X58" i="61"/>
  <c r="AB58" i="61" s="1"/>
  <c r="X41" i="48"/>
  <c r="AB41" i="48" s="1"/>
  <c r="X21" i="59"/>
  <c r="AB21" i="59" s="1"/>
  <c r="X49" i="52"/>
  <c r="Z49" i="52" s="1"/>
  <c r="AA49" i="52" s="1"/>
  <c r="X15" i="56"/>
  <c r="AB15" i="56" s="1"/>
  <c r="X92" i="50"/>
  <c r="AB92" i="50" s="1"/>
  <c r="X52" i="61"/>
  <c r="Z52" i="61" s="1"/>
  <c r="AA52" i="61" s="1"/>
  <c r="X100" i="50"/>
  <c r="X110" i="50"/>
  <c r="Z110" i="50" s="1"/>
  <c r="AA110" i="50" s="1"/>
  <c r="X53" i="50"/>
  <c r="X83" i="47"/>
  <c r="Z83" i="47" s="1"/>
  <c r="AA83" i="47" s="1"/>
  <c r="AB78" i="60"/>
  <c r="X87" i="50"/>
  <c r="AB87" i="50" s="1"/>
  <c r="X72" i="61"/>
  <c r="Z72" i="61" s="1"/>
  <c r="AA72" i="61" s="1"/>
  <c r="X33" i="52"/>
  <c r="Z33" i="52" s="1"/>
  <c r="AA33" i="52" s="1"/>
  <c r="X44" i="49"/>
  <c r="Z44" i="49" s="1"/>
  <c r="AA44" i="49" s="1"/>
  <c r="X50" i="52"/>
  <c r="Z50" i="52" s="1"/>
  <c r="AA50" i="52" s="1"/>
  <c r="X31" i="51"/>
  <c r="Z31" i="51" s="1"/>
  <c r="AA31" i="51" s="1"/>
  <c r="X64" i="52"/>
  <c r="Z64" i="52" s="1"/>
  <c r="AA64" i="52" s="1"/>
  <c r="X93" i="52"/>
  <c r="Z93" i="52" s="1"/>
  <c r="AA93" i="52" s="1"/>
  <c r="X98" i="58"/>
  <c r="Z98" i="58" s="1"/>
  <c r="AA98" i="58" s="1"/>
  <c r="X11" i="45"/>
  <c r="Z11" i="45" s="1"/>
  <c r="AA11" i="45" s="1"/>
  <c r="X96" i="45"/>
  <c r="AB96" i="45" s="1"/>
  <c r="X39" i="47"/>
  <c r="Z39" i="47" s="1"/>
  <c r="AA39" i="47" s="1"/>
  <c r="X22" i="47"/>
  <c r="AB22" i="47" s="1"/>
  <c r="X99" i="50"/>
  <c r="AB99" i="50" s="1"/>
  <c r="X82" i="50"/>
  <c r="AB82" i="50" s="1"/>
  <c r="X90" i="51"/>
  <c r="Z90" i="51" s="1"/>
  <c r="AA90" i="51" s="1"/>
  <c r="X99" i="52"/>
  <c r="Z99" i="52" s="1"/>
  <c r="X30" i="53"/>
  <c r="AB30" i="53" s="1"/>
  <c r="X72" i="56"/>
  <c r="AB72" i="56" s="1"/>
  <c r="X73" i="60"/>
  <c r="Z73" i="60" s="1"/>
  <c r="AA73" i="60" s="1"/>
  <c r="X73" i="61"/>
  <c r="Z73" i="61" s="1"/>
  <c r="AA73" i="61" s="1"/>
  <c r="X91" i="58"/>
  <c r="X83" i="58"/>
  <c r="Z83" i="58" s="1"/>
  <c r="AA83" i="58" s="1"/>
  <c r="X63" i="60"/>
  <c r="AB63" i="60" s="1"/>
  <c r="X34" i="51"/>
  <c r="Z34" i="51" s="1"/>
  <c r="AA34" i="51" s="1"/>
  <c r="X94" i="54"/>
  <c r="Z94" i="54" s="1"/>
  <c r="AA94" i="54" s="1"/>
  <c r="X71" i="56"/>
  <c r="Z71" i="56" s="1"/>
  <c r="AA71" i="56" s="1"/>
  <c r="X101" i="61"/>
  <c r="X101" i="50"/>
  <c r="S108" i="28"/>
  <c r="S109" i="28" s="1"/>
  <c r="S110" i="28" s="1"/>
  <c r="W108" i="28"/>
  <c r="W109" i="28" s="1"/>
  <c r="W110" i="28" s="1"/>
  <c r="X23" i="53"/>
  <c r="Z23" i="53" s="1"/>
  <c r="AA23" i="53" s="1"/>
  <c r="X96" i="50"/>
  <c r="AB96" i="50" s="1"/>
  <c r="Z108" i="28"/>
  <c r="Z109" i="28" s="1"/>
  <c r="Z110" i="28" s="1"/>
  <c r="AA108" i="28"/>
  <c r="AA109" i="28" s="1"/>
  <c r="AA110" i="28" s="1"/>
  <c r="X17" i="55"/>
  <c r="Z17" i="55" s="1"/>
  <c r="AA17" i="55" s="1"/>
  <c r="X97" i="50"/>
  <c r="X75" i="51"/>
  <c r="AB75" i="51" s="1"/>
  <c r="X77" i="52"/>
  <c r="T108" i="28"/>
  <c r="T109" i="28" s="1"/>
  <c r="T110" i="28" s="1"/>
  <c r="X18" i="54"/>
  <c r="AB18" i="54" s="1"/>
  <c r="X84" i="47"/>
  <c r="Z84" i="47" s="1"/>
  <c r="AA84" i="47" s="1"/>
  <c r="X98" i="56"/>
  <c r="Z98" i="56" s="1"/>
  <c r="AA98" i="56" s="1"/>
  <c r="X58" i="56"/>
  <c r="Z58" i="56" s="1"/>
  <c r="AA58" i="56" s="1"/>
  <c r="U108" i="28"/>
  <c r="U109" i="28" s="1"/>
  <c r="U110" i="28" s="1"/>
  <c r="X16" i="46"/>
  <c r="Z16" i="46" s="1"/>
  <c r="AA16" i="46" s="1"/>
  <c r="X32" i="46"/>
  <c r="Z32" i="46" s="1"/>
  <c r="AA32" i="46" s="1"/>
  <c r="X15" i="60"/>
  <c r="AB15" i="60" s="1"/>
  <c r="X58" i="50"/>
  <c r="Z58" i="50" s="1"/>
  <c r="AA58" i="50" s="1"/>
  <c r="X106" i="51"/>
  <c r="Z106" i="51" s="1"/>
  <c r="AA106" i="51" s="1"/>
  <c r="X67" i="55"/>
  <c r="Z67" i="55" s="1"/>
  <c r="AA67" i="55" s="1"/>
  <c r="X82" i="60"/>
  <c r="X103" i="61"/>
  <c r="Z103" i="61" s="1"/>
  <c r="AA103" i="61" s="1"/>
  <c r="X32" i="56"/>
  <c r="Z32" i="56" s="1"/>
  <c r="AA32" i="56" s="1"/>
  <c r="X102" i="50"/>
  <c r="X93" i="51"/>
  <c r="X79" i="56"/>
  <c r="Z79" i="56" s="1"/>
  <c r="AA79" i="56" s="1"/>
  <c r="X72" i="58"/>
  <c r="X59" i="61"/>
  <c r="Z59" i="61" s="1"/>
  <c r="AA59" i="61" s="1"/>
  <c r="X59" i="56"/>
  <c r="Y108" i="28"/>
  <c r="Y109" i="28" s="1"/>
  <c r="Y110" i="28" s="1"/>
  <c r="X82" i="54"/>
  <c r="Z82" i="54" s="1"/>
  <c r="AA82" i="54" s="1"/>
  <c r="X55" i="56"/>
  <c r="X24" i="44"/>
  <c r="AB24" i="44" s="1"/>
  <c r="X51" i="53"/>
  <c r="AB51" i="53" s="1"/>
  <c r="AB60" i="61"/>
  <c r="AB68" i="50"/>
  <c r="X21" i="60"/>
  <c r="AB21" i="60" s="1"/>
  <c r="X35" i="61"/>
  <c r="Z35" i="61" s="1"/>
  <c r="AA35" i="61" s="1"/>
  <c r="X56" i="50"/>
  <c r="Z56" i="50" s="1"/>
  <c r="AA56" i="50" s="1"/>
  <c r="X71" i="50"/>
  <c r="AB71" i="50" s="1"/>
  <c r="X100" i="45"/>
  <c r="Z100" i="45" s="1"/>
  <c r="AA100" i="45" s="1"/>
  <c r="X107" i="50"/>
  <c r="AB107" i="50" s="1"/>
  <c r="X89" i="51"/>
  <c r="AB89" i="51" s="1"/>
  <c r="X53" i="51"/>
  <c r="Z53" i="51" s="1"/>
  <c r="AA53" i="51" s="1"/>
  <c r="X82" i="52"/>
  <c r="Z82" i="52" s="1"/>
  <c r="AA82" i="52" s="1"/>
  <c r="X108" i="52"/>
  <c r="Z108" i="52" s="1"/>
  <c r="AA108" i="52" s="1"/>
  <c r="X104" i="53"/>
  <c r="Z104" i="53" s="1"/>
  <c r="AA104" i="53" s="1"/>
  <c r="X74" i="53"/>
  <c r="AB74" i="53" s="1"/>
  <c r="X97" i="54"/>
  <c r="Z97" i="54" s="1"/>
  <c r="AA97" i="54" s="1"/>
  <c r="X77" i="55"/>
  <c r="Z77" i="55" s="1"/>
  <c r="AA77" i="55" s="1"/>
  <c r="X103" i="56"/>
  <c r="Z103" i="56" s="1"/>
  <c r="AA103" i="56" s="1"/>
  <c r="X76" i="56"/>
  <c r="Z76" i="56" s="1"/>
  <c r="AA76" i="56" s="1"/>
  <c r="X83" i="56"/>
  <c r="Z83" i="56" s="1"/>
  <c r="AA83" i="56" s="1"/>
  <c r="X60" i="58"/>
  <c r="Z60" i="58" s="1"/>
  <c r="X110" i="60"/>
  <c r="Z110" i="60" s="1"/>
  <c r="AA110" i="60" s="1"/>
  <c r="X99" i="60"/>
  <c r="Z99" i="60" s="1"/>
  <c r="AA99" i="60" s="1"/>
  <c r="X95" i="60"/>
  <c r="Z95" i="60" s="1"/>
  <c r="AA95" i="60" s="1"/>
  <c r="X71" i="60"/>
  <c r="Z71" i="60" s="1"/>
  <c r="AA71" i="60" s="1"/>
  <c r="X97" i="53"/>
  <c r="Z97" i="53" s="1"/>
  <c r="AA97" i="53" s="1"/>
  <c r="X100" i="53"/>
  <c r="AB100" i="53" s="1"/>
  <c r="X59" i="48"/>
  <c r="X94" i="52"/>
  <c r="AB94" i="52" s="1"/>
  <c r="X70" i="56"/>
  <c r="AB70" i="56" s="1"/>
  <c r="X79" i="59"/>
  <c r="Z79" i="59" s="1"/>
  <c r="AA79" i="59" s="1"/>
  <c r="X77" i="47"/>
  <c r="Z77" i="47" s="1"/>
  <c r="AA77" i="47" s="1"/>
  <c r="X86" i="48"/>
  <c r="Z86" i="48" s="1"/>
  <c r="AA86" i="48" s="1"/>
  <c r="X100" i="51"/>
  <c r="Z100" i="51" s="1"/>
  <c r="AA100" i="51" s="1"/>
  <c r="X55" i="52"/>
  <c r="Z55" i="52" s="1"/>
  <c r="AA55" i="52" s="1"/>
  <c r="X54" i="58"/>
  <c r="Z54" i="58" s="1"/>
  <c r="AA54" i="58" s="1"/>
  <c r="X98" i="44"/>
  <c r="AB98" i="44" s="1"/>
  <c r="X67" i="52"/>
  <c r="AB67" i="52" s="1"/>
  <c r="X81" i="58"/>
  <c r="X44" i="60"/>
  <c r="Z44" i="60" s="1"/>
  <c r="AA44" i="60" s="1"/>
  <c r="X89" i="44"/>
  <c r="AB89" i="44" s="1"/>
  <c r="X81" i="56"/>
  <c r="X29" i="47"/>
  <c r="Z29" i="47" s="1"/>
  <c r="AA29" i="47" s="1"/>
  <c r="X102" i="44"/>
  <c r="Z102" i="44" s="1"/>
  <c r="AA102" i="44" s="1"/>
  <c r="X75" i="44"/>
  <c r="X102" i="48"/>
  <c r="AB102" i="48" s="1"/>
  <c r="X66" i="54"/>
  <c r="Z66" i="54" s="1"/>
  <c r="AA66" i="54" s="1"/>
  <c r="X12" i="54"/>
  <c r="AB12" i="54" s="1"/>
  <c r="X64" i="44"/>
  <c r="Z64" i="44" s="1"/>
  <c r="AA64" i="44" s="1"/>
  <c r="X68" i="53"/>
  <c r="Z68" i="53" s="1"/>
  <c r="X70" i="58"/>
  <c r="Z70" i="58" s="1"/>
  <c r="AA70" i="58" s="1"/>
  <c r="X68" i="59"/>
  <c r="Z68" i="59" s="1"/>
  <c r="AA68" i="59" s="1"/>
  <c r="X38" i="44"/>
  <c r="AB38" i="44" s="1"/>
  <c r="X22" i="48"/>
  <c r="Z22" i="48" s="1"/>
  <c r="AA22" i="48" s="1"/>
  <c r="X50" i="54"/>
  <c r="Z50" i="54" s="1"/>
  <c r="AA50" i="54" s="1"/>
  <c r="X46" i="60"/>
  <c r="Z46" i="60" s="1"/>
  <c r="AA46" i="60" s="1"/>
  <c r="X75" i="50"/>
  <c r="Z75" i="50" s="1"/>
  <c r="AA75" i="50" s="1"/>
  <c r="X70" i="52"/>
  <c r="Z70" i="52" s="1"/>
  <c r="AA70" i="52" s="1"/>
  <c r="X89" i="53"/>
  <c r="AB89" i="53" s="1"/>
  <c r="X85" i="53"/>
  <c r="Z85" i="53" s="1"/>
  <c r="AA85" i="53" s="1"/>
  <c r="X106" i="56"/>
  <c r="Z106" i="56" s="1"/>
  <c r="AA106" i="56" s="1"/>
  <c r="X23" i="52"/>
  <c r="Z23" i="52" s="1"/>
  <c r="AA23" i="52" s="1"/>
  <c r="X84" i="50"/>
  <c r="X59" i="52"/>
  <c r="X85" i="61"/>
  <c r="X36" i="56"/>
  <c r="Z36" i="56" s="1"/>
  <c r="AA36" i="56" s="1"/>
  <c r="X26" i="58"/>
  <c r="Z26" i="58" s="1"/>
  <c r="AA26" i="58" s="1"/>
  <c r="X57" i="60"/>
  <c r="Z57" i="60" s="1"/>
  <c r="AA57" i="60" s="1"/>
  <c r="X45" i="49"/>
  <c r="Z45" i="49" s="1"/>
  <c r="AA45" i="49" s="1"/>
  <c r="X49" i="53"/>
  <c r="AB49" i="53" s="1"/>
  <c r="X88" i="50"/>
  <c r="Z88" i="50" s="1"/>
  <c r="AA88" i="50" s="1"/>
  <c r="X13" i="58"/>
  <c r="Z13" i="58" s="1"/>
  <c r="AA13" i="58" s="1"/>
  <c r="X101" i="53"/>
  <c r="Z101" i="53" s="1"/>
  <c r="AA101" i="53" s="1"/>
  <c r="X83" i="54"/>
  <c r="Z83" i="54" s="1"/>
  <c r="AA83" i="54" s="1"/>
  <c r="X68" i="45"/>
  <c r="Z68" i="45" s="1"/>
  <c r="AA68" i="45" s="1"/>
  <c r="X20" i="58"/>
  <c r="Z20" i="58" s="1"/>
  <c r="AA20" i="58" s="1"/>
  <c r="X21" i="61"/>
  <c r="AB21" i="61" s="1"/>
  <c r="X56" i="44"/>
  <c r="Z56" i="44" s="1"/>
  <c r="AA56" i="44" s="1"/>
  <c r="X95" i="44"/>
  <c r="AB95" i="44" s="1"/>
  <c r="X73" i="51"/>
  <c r="Z73" i="51" s="1"/>
  <c r="AA73" i="51" s="1"/>
  <c r="X85" i="52"/>
  <c r="X27" i="61"/>
  <c r="AB27" i="61" s="1"/>
  <c r="X68" i="47"/>
  <c r="Z68" i="47" s="1"/>
  <c r="AA68" i="47" s="1"/>
  <c r="X66" i="52"/>
  <c r="Z66" i="52" s="1"/>
  <c r="AA66" i="52" s="1"/>
  <c r="X58" i="60"/>
  <c r="Z58" i="60" s="1"/>
  <c r="AA58" i="60" s="1"/>
  <c r="X11" i="49"/>
  <c r="Z11" i="49" s="1"/>
  <c r="AA11" i="49" s="1"/>
  <c r="X46" i="58"/>
  <c r="AB46" i="58" s="1"/>
  <c r="X51" i="59"/>
  <c r="AB51" i="59" s="1"/>
  <c r="X90" i="50"/>
  <c r="Z90" i="50" s="1"/>
  <c r="AA90" i="50" s="1"/>
  <c r="X96" i="59"/>
  <c r="AB96" i="59" s="1"/>
  <c r="X37" i="48"/>
  <c r="Z37" i="48" s="1"/>
  <c r="AA37" i="48" s="1"/>
  <c r="Z55" i="50"/>
  <c r="AA55" i="50" s="1"/>
  <c r="X85" i="45"/>
  <c r="X71" i="47"/>
  <c r="Z71" i="47" s="1"/>
  <c r="AA71" i="47" s="1"/>
  <c r="X72" i="50"/>
  <c r="AB72" i="50" s="1"/>
  <c r="X90" i="53"/>
  <c r="Z90" i="53" s="1"/>
  <c r="AA90" i="53" s="1"/>
  <c r="X95" i="54"/>
  <c r="Z95" i="54" s="1"/>
  <c r="AA95" i="54" s="1"/>
  <c r="X106" i="54"/>
  <c r="Z106" i="54" s="1"/>
  <c r="AA106" i="54" s="1"/>
  <c r="X104" i="56"/>
  <c r="Z104" i="56" s="1"/>
  <c r="AA104" i="56" s="1"/>
  <c r="X84" i="59"/>
  <c r="X100" i="47"/>
  <c r="X41" i="46"/>
  <c r="Z41" i="46" s="1"/>
  <c r="AA41" i="46" s="1"/>
  <c r="X43" i="57"/>
  <c r="Z43" i="57" s="1"/>
  <c r="AA43" i="57" s="1"/>
  <c r="X50" i="61"/>
  <c r="Z50" i="61" s="1"/>
  <c r="AA50" i="61" s="1"/>
  <c r="X11" i="61"/>
  <c r="Z11" i="61" s="1"/>
  <c r="AA11" i="61" s="1"/>
  <c r="X88" i="45"/>
  <c r="Z88" i="45" s="1"/>
  <c r="AA88" i="45" s="1"/>
  <c r="X107" i="45"/>
  <c r="Z107" i="45" s="1"/>
  <c r="AA107" i="45" s="1"/>
  <c r="X54" i="45"/>
  <c r="X73" i="47"/>
  <c r="AB73" i="47" s="1"/>
  <c r="X65" i="49"/>
  <c r="X69" i="50"/>
  <c r="Z69" i="50" s="1"/>
  <c r="AA69" i="50" s="1"/>
  <c r="X87" i="52"/>
  <c r="Z87" i="52" s="1"/>
  <c r="AA87" i="52" s="1"/>
  <c r="X56" i="52"/>
  <c r="Z56" i="52" s="1"/>
  <c r="AA56" i="52" s="1"/>
  <c r="X62" i="53"/>
  <c r="Z62" i="53" s="1"/>
  <c r="AA62" i="53" s="1"/>
  <c r="X69" i="56"/>
  <c r="X54" i="60"/>
  <c r="X92" i="61"/>
  <c r="X74" i="52"/>
  <c r="AB74" i="52" s="1"/>
  <c r="X67" i="60"/>
  <c r="X38" i="46"/>
  <c r="X30" i="46"/>
  <c r="AB30" i="46" s="1"/>
  <c r="X13" i="50"/>
  <c r="AB13" i="50" s="1"/>
  <c r="X40" i="53"/>
  <c r="Z40" i="53" s="1"/>
  <c r="AA40" i="53" s="1"/>
  <c r="X53" i="45"/>
  <c r="X61" i="45"/>
  <c r="X77" i="45"/>
  <c r="X94" i="46"/>
  <c r="Z94" i="46" s="1"/>
  <c r="AA94" i="46" s="1"/>
  <c r="X109" i="48"/>
  <c r="Z109" i="48" s="1"/>
  <c r="AA109" i="48" s="1"/>
  <c r="X104" i="50"/>
  <c r="Z104" i="50" s="1"/>
  <c r="AA104" i="50" s="1"/>
  <c r="X98" i="50"/>
  <c r="X94" i="50"/>
  <c r="Z94" i="50" s="1"/>
  <c r="AA94" i="50" s="1"/>
  <c r="X95" i="51"/>
  <c r="X55" i="60"/>
  <c r="Z55" i="60" s="1"/>
  <c r="AA55" i="60" s="1"/>
  <c r="X65" i="60"/>
  <c r="Z65" i="60" s="1"/>
  <c r="AA65" i="60" s="1"/>
  <c r="X103" i="58"/>
  <c r="X53" i="60"/>
  <c r="Z53" i="60" s="1"/>
  <c r="AA53" i="60" s="1"/>
  <c r="X94" i="61"/>
  <c r="Z94" i="61" s="1"/>
  <c r="AA94" i="61" s="1"/>
  <c r="X37" i="55"/>
  <c r="Z37" i="55" s="1"/>
  <c r="AA37" i="55" s="1"/>
  <c r="X29" i="57"/>
  <c r="Z29" i="57" s="1"/>
  <c r="AA29" i="57" s="1"/>
  <c r="X29" i="61"/>
  <c r="Z29" i="61" s="1"/>
  <c r="AA29" i="61" s="1"/>
  <c r="X69" i="45"/>
  <c r="X55" i="46"/>
  <c r="Z55" i="46" s="1"/>
  <c r="AA55" i="46" s="1"/>
  <c r="X97" i="48"/>
  <c r="X95" i="48"/>
  <c r="Z95" i="48" s="1"/>
  <c r="AA95" i="48" s="1"/>
  <c r="X101" i="51"/>
  <c r="Z101" i="51" s="1"/>
  <c r="AA101" i="51" s="1"/>
  <c r="X89" i="52"/>
  <c r="X95" i="52"/>
  <c r="X57" i="56"/>
  <c r="X108" i="56"/>
  <c r="Z108" i="56" s="1"/>
  <c r="AA108" i="56" s="1"/>
  <c r="X85" i="58"/>
  <c r="Z85" i="58" s="1"/>
  <c r="AA85" i="58" s="1"/>
  <c r="X109" i="60"/>
  <c r="Z109" i="60" s="1"/>
  <c r="AA109" i="60" s="1"/>
  <c r="X56" i="60"/>
  <c r="X86" i="61"/>
  <c r="AB86" i="61" s="1"/>
  <c r="X65" i="61"/>
  <c r="X106" i="61"/>
  <c r="Z106" i="61" s="1"/>
  <c r="AA106" i="61" s="1"/>
  <c r="X65" i="50"/>
  <c r="AB65" i="50" s="1"/>
  <c r="X84" i="53"/>
  <c r="AB84" i="53" s="1"/>
  <c r="X87" i="53"/>
  <c r="X75" i="56"/>
  <c r="Z75" i="56" s="1"/>
  <c r="AA75" i="56" s="1"/>
  <c r="X22" i="50"/>
  <c r="AB22" i="50" s="1"/>
  <c r="X36" i="61"/>
  <c r="AB36" i="61" s="1"/>
  <c r="X33" i="50"/>
  <c r="AB33" i="50" s="1"/>
  <c r="AB73" i="50"/>
  <c r="Z91" i="45"/>
  <c r="AA91" i="45" s="1"/>
  <c r="X105" i="50"/>
  <c r="X68" i="58"/>
  <c r="Z68" i="58" s="1"/>
  <c r="AA68" i="58" s="1"/>
  <c r="X92" i="58"/>
  <c r="Z92" i="58" s="1"/>
  <c r="AA92" i="58" s="1"/>
  <c r="X74" i="61"/>
  <c r="X100" i="61"/>
  <c r="X26" i="48"/>
  <c r="Z26" i="48" s="1"/>
  <c r="AA26" i="48" s="1"/>
  <c r="X46" i="56"/>
  <c r="Z46" i="56" s="1"/>
  <c r="AA46" i="56" s="1"/>
  <c r="X35" i="58"/>
  <c r="Z35" i="58" s="1"/>
  <c r="AA35" i="58" s="1"/>
  <c r="X94" i="44"/>
  <c r="Z94" i="44" s="1"/>
  <c r="AA94" i="44" s="1"/>
  <c r="X80" i="45"/>
  <c r="X92" i="47"/>
  <c r="AB92" i="47" s="1"/>
  <c r="X70" i="50"/>
  <c r="X62" i="52"/>
  <c r="X105" i="55"/>
  <c r="AB105" i="55" s="1"/>
  <c r="X53" i="55"/>
  <c r="AB53" i="55" s="1"/>
  <c r="X90" i="56"/>
  <c r="X92" i="56"/>
  <c r="X82" i="56"/>
  <c r="X80" i="58"/>
  <c r="Z80" i="58" s="1"/>
  <c r="AA80" i="58" s="1"/>
  <c r="X93" i="58"/>
  <c r="Z93" i="58" s="1"/>
  <c r="AA93" i="58" s="1"/>
  <c r="X100" i="58"/>
  <c r="AB100" i="58" s="1"/>
  <c r="X70" i="59"/>
  <c r="X67" i="59"/>
  <c r="AB67" i="59" s="1"/>
  <c r="X61" i="60"/>
  <c r="Z61" i="60" s="1"/>
  <c r="AA61" i="60" s="1"/>
  <c r="X79" i="60"/>
  <c r="Z79" i="60" s="1"/>
  <c r="AA79" i="60" s="1"/>
  <c r="X80" i="60"/>
  <c r="Z80" i="60" s="1"/>
  <c r="AA80" i="60" s="1"/>
  <c r="X84" i="61"/>
  <c r="X53" i="61"/>
  <c r="X35" i="44"/>
  <c r="Z35" i="44" s="1"/>
  <c r="AA35" i="44" s="1"/>
  <c r="AB62" i="45"/>
  <c r="X46" i="57"/>
  <c r="Z46" i="57" s="1"/>
  <c r="AA46" i="57" s="1"/>
  <c r="X47" i="59"/>
  <c r="AB47" i="59" s="1"/>
  <c r="X42" i="61"/>
  <c r="AB42" i="61" s="1"/>
  <c r="X63" i="45"/>
  <c r="X67" i="50"/>
  <c r="X87" i="56"/>
  <c r="AB87" i="56" s="1"/>
  <c r="X84" i="58"/>
  <c r="X74" i="58"/>
  <c r="Z74" i="58" s="1"/>
  <c r="AA74" i="58" s="1"/>
  <c r="X67" i="61"/>
  <c r="X78" i="61"/>
  <c r="AB78" i="61" s="1"/>
  <c r="X80" i="50"/>
  <c r="X23" i="56"/>
  <c r="Z23" i="56" s="1"/>
  <c r="AA23" i="56" s="1"/>
  <c r="X36" i="59"/>
  <c r="AB36" i="59" s="1"/>
  <c r="X79" i="44"/>
  <c r="X70" i="45"/>
  <c r="AB70" i="45" s="1"/>
  <c r="X106" i="45"/>
  <c r="Z106" i="45" s="1"/>
  <c r="AA106" i="45" s="1"/>
  <c r="X80" i="47"/>
  <c r="X91" i="52"/>
  <c r="AB91" i="52" s="1"/>
  <c r="X106" i="55"/>
  <c r="Z106" i="55" s="1"/>
  <c r="AA106" i="55" s="1"/>
  <c r="X102" i="56"/>
  <c r="X90" i="58"/>
  <c r="Z90" i="58" s="1"/>
  <c r="AA90" i="58" s="1"/>
  <c r="X71" i="59"/>
  <c r="X105" i="61"/>
  <c r="X73" i="45"/>
  <c r="Z73" i="45" s="1"/>
  <c r="AA73" i="45" s="1"/>
  <c r="X55" i="47"/>
  <c r="X30" i="44"/>
  <c r="AB30" i="44" s="1"/>
  <c r="X39" i="45"/>
  <c r="Z39" i="45" s="1"/>
  <c r="AA39" i="45" s="1"/>
  <c r="X36" i="51"/>
  <c r="AB36" i="51" s="1"/>
  <c r="X108" i="44"/>
  <c r="Z108" i="44" s="1"/>
  <c r="AA108" i="44" s="1"/>
  <c r="X80" i="44"/>
  <c r="AB80" i="44" s="1"/>
  <c r="X102" i="45"/>
  <c r="AB102" i="45" s="1"/>
  <c r="X108" i="45"/>
  <c r="AB108" i="45" s="1"/>
  <c r="X83" i="50"/>
  <c r="Z83" i="50" s="1"/>
  <c r="AA83" i="50" s="1"/>
  <c r="X110" i="52"/>
  <c r="Z110" i="52" s="1"/>
  <c r="X86" i="52"/>
  <c r="Z86" i="52" s="1"/>
  <c r="X92" i="53"/>
  <c r="AB92" i="53" s="1"/>
  <c r="X71" i="53"/>
  <c r="Z71" i="53" s="1"/>
  <c r="AA71" i="53" s="1"/>
  <c r="X87" i="54"/>
  <c r="Z87" i="54" s="1"/>
  <c r="AA87" i="54" s="1"/>
  <c r="X107" i="59"/>
  <c r="Z107" i="59" s="1"/>
  <c r="AA107" i="59" s="1"/>
  <c r="X101" i="59"/>
  <c r="X97" i="59"/>
  <c r="X75" i="60"/>
  <c r="X84" i="60"/>
  <c r="X93" i="60"/>
  <c r="Z93" i="60" s="1"/>
  <c r="AA93" i="60" s="1"/>
  <c r="X57" i="44"/>
  <c r="X80" i="51"/>
  <c r="Z80" i="51" s="1"/>
  <c r="AA80" i="51" s="1"/>
  <c r="X83" i="53"/>
  <c r="AB83" i="53" s="1"/>
  <c r="X76" i="61"/>
  <c r="Z76" i="61" s="1"/>
  <c r="AA76" i="61" s="1"/>
  <c r="X102" i="61"/>
  <c r="X28" i="49"/>
  <c r="Z28" i="49" s="1"/>
  <c r="AA28" i="49" s="1"/>
  <c r="X28" i="52"/>
  <c r="AB28" i="52" s="1"/>
  <c r="X30" i="54"/>
  <c r="AB30" i="54" s="1"/>
  <c r="X22" i="56"/>
  <c r="Z22" i="56" s="1"/>
  <c r="AA22" i="56" s="1"/>
  <c r="X85" i="47"/>
  <c r="AB85" i="47" s="1"/>
  <c r="X78" i="51"/>
  <c r="AB78" i="51" s="1"/>
  <c r="X68" i="52"/>
  <c r="X74" i="55"/>
  <c r="Z74" i="55" s="1"/>
  <c r="AA74" i="55" s="1"/>
  <c r="X73" i="57"/>
  <c r="X109" i="57"/>
  <c r="AB109" i="57" s="1"/>
  <c r="X53" i="59"/>
  <c r="X96" i="60"/>
  <c r="Z96" i="60" s="1"/>
  <c r="AA96" i="60" s="1"/>
  <c r="X85" i="51"/>
  <c r="Z85" i="51" s="1"/>
  <c r="AA85" i="51" s="1"/>
  <c r="Z43" i="43"/>
  <c r="AA43" i="43" s="1"/>
  <c r="X20" i="52"/>
  <c r="Z20" i="52" s="1"/>
  <c r="AA20" i="52" s="1"/>
  <c r="X26" i="53"/>
  <c r="Z26" i="53" s="1"/>
  <c r="AA26" i="53" s="1"/>
  <c r="X43" i="56"/>
  <c r="Z43" i="56" s="1"/>
  <c r="AA43" i="56" s="1"/>
  <c r="X58" i="44"/>
  <c r="AB58" i="44" s="1"/>
  <c r="X84" i="45"/>
  <c r="AB84" i="45" s="1"/>
  <c r="X53" i="49"/>
  <c r="AB53" i="49" s="1"/>
  <c r="X69" i="51"/>
  <c r="Z69" i="51" s="1"/>
  <c r="X57" i="52"/>
  <c r="X110" i="54"/>
  <c r="Z110" i="54" s="1"/>
  <c r="AA110" i="54" s="1"/>
  <c r="X66" i="58"/>
  <c r="AB66" i="58" s="1"/>
  <c r="X77" i="59"/>
  <c r="Z77" i="59" s="1"/>
  <c r="X73" i="59"/>
  <c r="Z73" i="59" s="1"/>
  <c r="AA73" i="59" s="1"/>
  <c r="X72" i="59"/>
  <c r="AB72" i="59" s="1"/>
  <c r="X104" i="60"/>
  <c r="Z104" i="60" s="1"/>
  <c r="AA104" i="60" s="1"/>
  <c r="X107" i="60"/>
  <c r="Z107" i="60" s="1"/>
  <c r="AA107" i="60" s="1"/>
  <c r="X89" i="61"/>
  <c r="Z77" i="43"/>
  <c r="AA77" i="43" s="1"/>
  <c r="X24" i="58"/>
  <c r="Z24" i="58" s="1"/>
  <c r="AA24" i="58" s="1"/>
  <c r="X56" i="48"/>
  <c r="AB56" i="48" s="1"/>
  <c r="X57" i="51"/>
  <c r="Z57" i="51" s="1"/>
  <c r="AA57" i="51" s="1"/>
  <c r="X63" i="51"/>
  <c r="AB63" i="51" s="1"/>
  <c r="X104" i="52"/>
  <c r="X86" i="54"/>
  <c r="X91" i="56"/>
  <c r="X90" i="57"/>
  <c r="X88" i="59"/>
  <c r="Z88" i="59" s="1"/>
  <c r="AA88" i="59" s="1"/>
  <c r="X59" i="60"/>
  <c r="X100" i="60"/>
  <c r="Z100" i="60" s="1"/>
  <c r="AA100" i="60" s="1"/>
  <c r="X63" i="50"/>
  <c r="X103" i="52"/>
  <c r="Z103" i="52" s="1"/>
  <c r="AA103" i="52" s="1"/>
  <c r="X61" i="52"/>
  <c r="Z61" i="52" s="1"/>
  <c r="AA61" i="52" s="1"/>
  <c r="X97" i="55"/>
  <c r="Z97" i="55" s="1"/>
  <c r="AA97" i="55" s="1"/>
  <c r="X108" i="57"/>
  <c r="Z108" i="57" s="1"/>
  <c r="AA108" i="57" s="1"/>
  <c r="X110" i="59"/>
  <c r="Z110" i="59" s="1"/>
  <c r="X89" i="59"/>
  <c r="Z89" i="59" s="1"/>
  <c r="AA89" i="59" s="1"/>
  <c r="X69" i="59"/>
  <c r="AB69" i="59" s="1"/>
  <c r="X81" i="60"/>
  <c r="Z81" i="60" s="1"/>
  <c r="AA81" i="60" s="1"/>
  <c r="X66" i="60"/>
  <c r="Z66" i="60" s="1"/>
  <c r="AA66" i="60" s="1"/>
  <c r="X93" i="61"/>
  <c r="X33" i="57"/>
  <c r="AB33" i="57" s="1"/>
  <c r="X43" i="58"/>
  <c r="Z43" i="58" s="1"/>
  <c r="AA43" i="58" s="1"/>
  <c r="X99" i="45"/>
  <c r="AB99" i="45" s="1"/>
  <c r="X99" i="51"/>
  <c r="Z99" i="51" s="1"/>
  <c r="AA99" i="51" s="1"/>
  <c r="X68" i="51"/>
  <c r="AB68" i="51" s="1"/>
  <c r="X101" i="56"/>
  <c r="AB101" i="56" s="1"/>
  <c r="X62" i="58"/>
  <c r="X83" i="60"/>
  <c r="Z83" i="60" s="1"/>
  <c r="AA83" i="60" s="1"/>
  <c r="X31" i="46"/>
  <c r="Z31" i="46" s="1"/>
  <c r="AA31" i="46" s="1"/>
  <c r="X77" i="46"/>
  <c r="Z77" i="46" s="1"/>
  <c r="AA77" i="46" s="1"/>
  <c r="X81" i="51"/>
  <c r="Z81" i="51" s="1"/>
  <c r="AA81" i="51" s="1"/>
  <c r="X78" i="53"/>
  <c r="Z78" i="53" s="1"/>
  <c r="AA78" i="53" s="1"/>
  <c r="X63" i="54"/>
  <c r="AB63" i="54" s="1"/>
  <c r="X74" i="60"/>
  <c r="AB74" i="60" s="1"/>
  <c r="X12" i="47"/>
  <c r="AB12" i="47" s="1"/>
  <c r="X24" i="61"/>
  <c r="AB24" i="61" s="1"/>
  <c r="X82" i="45"/>
  <c r="AB82" i="45" s="1"/>
  <c r="X81" i="45"/>
  <c r="Z81" i="45" s="1"/>
  <c r="AA81" i="45" s="1"/>
  <c r="X95" i="46"/>
  <c r="Z95" i="46" s="1"/>
  <c r="AA95" i="46" s="1"/>
  <c r="X79" i="52"/>
  <c r="AB79" i="52" s="1"/>
  <c r="X77" i="53"/>
  <c r="Z77" i="53" s="1"/>
  <c r="AA77" i="53" s="1"/>
  <c r="X54" i="59"/>
  <c r="Z54" i="59" s="1"/>
  <c r="AA54" i="59" s="1"/>
  <c r="X33" i="45"/>
  <c r="AB33" i="45" s="1"/>
  <c r="X22" i="45"/>
  <c r="Z22" i="45" s="1"/>
  <c r="AA22" i="45" s="1"/>
  <c r="X43" i="53"/>
  <c r="Z43" i="53" s="1"/>
  <c r="AA43" i="53" s="1"/>
  <c r="X18" i="57"/>
  <c r="AB18" i="57" s="1"/>
  <c r="X21" i="57"/>
  <c r="AB21" i="57" s="1"/>
  <c r="X27" i="58"/>
  <c r="AB27" i="58" s="1"/>
  <c r="X104" i="44"/>
  <c r="X89" i="45"/>
  <c r="Z89" i="45" s="1"/>
  <c r="AA89" i="45" s="1"/>
  <c r="X64" i="45"/>
  <c r="X71" i="48"/>
  <c r="AB71" i="48" s="1"/>
  <c r="X102" i="52"/>
  <c r="X76" i="52"/>
  <c r="X107" i="53"/>
  <c r="X53" i="54"/>
  <c r="Z53" i="54" s="1"/>
  <c r="AA53" i="54" s="1"/>
  <c r="X77" i="54"/>
  <c r="AB77" i="54" s="1"/>
  <c r="X63" i="56"/>
  <c r="Z63" i="56" s="1"/>
  <c r="X106" i="59"/>
  <c r="Z106" i="59" s="1"/>
  <c r="AA106" i="59" s="1"/>
  <c r="X94" i="60"/>
  <c r="X68" i="60"/>
  <c r="X106" i="60"/>
  <c r="Z106" i="60" s="1"/>
  <c r="AA106" i="60" s="1"/>
  <c r="X12" i="45"/>
  <c r="Z12" i="45" s="1"/>
  <c r="AA12" i="45" s="1"/>
  <c r="X44" i="45"/>
  <c r="Z44" i="45" s="1"/>
  <c r="AA44" i="45" s="1"/>
  <c r="X21" i="48"/>
  <c r="AB21" i="48" s="1"/>
  <c r="X37" i="60"/>
  <c r="Z37" i="60" s="1"/>
  <c r="AA37" i="60" s="1"/>
  <c r="X40" i="61"/>
  <c r="Z40" i="61" s="1"/>
  <c r="AA40" i="61" s="1"/>
  <c r="X65" i="45"/>
  <c r="X87" i="45"/>
  <c r="Z87" i="45" s="1"/>
  <c r="AA87" i="45" s="1"/>
  <c r="X107" i="48"/>
  <c r="Z107" i="48" s="1"/>
  <c r="AA107" i="48" s="1"/>
  <c r="X63" i="52"/>
  <c r="Z63" i="52" s="1"/>
  <c r="AA63" i="52" s="1"/>
  <c r="X78" i="52"/>
  <c r="Z78" i="52" s="1"/>
  <c r="AA78" i="52" s="1"/>
  <c r="X105" i="58"/>
  <c r="Z105" i="58" s="1"/>
  <c r="AA105" i="58" s="1"/>
  <c r="X45" i="51"/>
  <c r="Z45" i="51" s="1"/>
  <c r="AA45" i="51" s="1"/>
  <c r="X19" i="54"/>
  <c r="Z19" i="54" s="1"/>
  <c r="AA19" i="54" s="1"/>
  <c r="X95" i="45"/>
  <c r="AB95" i="45" s="1"/>
  <c r="X96" i="47"/>
  <c r="Z96" i="47" s="1"/>
  <c r="AA96" i="47" s="1"/>
  <c r="X91" i="47"/>
  <c r="X106" i="48"/>
  <c r="Z106" i="48" s="1"/>
  <c r="AA106" i="48" s="1"/>
  <c r="X103" i="48"/>
  <c r="Z103" i="48" s="1"/>
  <c r="AA103" i="48" s="1"/>
  <c r="X84" i="51"/>
  <c r="X57" i="59"/>
  <c r="AB57" i="59" s="1"/>
  <c r="X75" i="61"/>
  <c r="X99" i="61"/>
  <c r="X63" i="61"/>
  <c r="Z63" i="61" s="1"/>
  <c r="AA63" i="61" s="1"/>
  <c r="X104" i="61"/>
  <c r="X82" i="61"/>
  <c r="X64" i="61"/>
  <c r="AB64" i="61" s="1"/>
  <c r="X110" i="61"/>
  <c r="Z110" i="61" s="1"/>
  <c r="X108" i="60"/>
  <c r="X12" i="60"/>
  <c r="AB12" i="60" s="1"/>
  <c r="X62" i="60"/>
  <c r="X45" i="60"/>
  <c r="Z45" i="60" s="1"/>
  <c r="AA45" i="60" s="1"/>
  <c r="X97" i="60"/>
  <c r="AB97" i="60" s="1"/>
  <c r="X77" i="60"/>
  <c r="Z77" i="60" s="1"/>
  <c r="AA77" i="60" s="1"/>
  <c r="X103" i="60"/>
  <c r="Z103" i="60" s="1"/>
  <c r="AA103" i="60" s="1"/>
  <c r="X76" i="60"/>
  <c r="X95" i="59"/>
  <c r="X74" i="59"/>
  <c r="X110" i="58"/>
  <c r="Z110" i="58" s="1"/>
  <c r="AA110" i="58" s="1"/>
  <c r="X71" i="58"/>
  <c r="Z71" i="58" s="1"/>
  <c r="AA71" i="58" s="1"/>
  <c r="X108" i="58"/>
  <c r="AB108" i="58" s="1"/>
  <c r="X64" i="58"/>
  <c r="X96" i="58"/>
  <c r="Z96" i="58" s="1"/>
  <c r="AA96" i="58" s="1"/>
  <c r="X67" i="58"/>
  <c r="Z67" i="58" s="1"/>
  <c r="AA67" i="58" s="1"/>
  <c r="X79" i="58"/>
  <c r="AB79" i="58" s="1"/>
  <c r="X86" i="58"/>
  <c r="Z86" i="58" s="1"/>
  <c r="AA86" i="58" s="1"/>
  <c r="X78" i="58"/>
  <c r="X101" i="58"/>
  <c r="AB101" i="58" s="1"/>
  <c r="X95" i="57"/>
  <c r="Z95" i="57" s="1"/>
  <c r="AA95" i="57" s="1"/>
  <c r="X55" i="57"/>
  <c r="X65" i="57"/>
  <c r="X106" i="57"/>
  <c r="Z106" i="57" s="1"/>
  <c r="AA106" i="57" s="1"/>
  <c r="X110" i="57"/>
  <c r="Z110" i="57" s="1"/>
  <c r="AA110" i="57" s="1"/>
  <c r="X101" i="57"/>
  <c r="Z101" i="57" s="1"/>
  <c r="AA101" i="57" s="1"/>
  <c r="X74" i="57"/>
  <c r="Z74" i="57" s="1"/>
  <c r="X86" i="57"/>
  <c r="X88" i="57"/>
  <c r="Z88" i="57" s="1"/>
  <c r="AA88" i="57" s="1"/>
  <c r="X93" i="56"/>
  <c r="Z93" i="56" s="1"/>
  <c r="AA93" i="56" s="1"/>
  <c r="X74" i="56"/>
  <c r="X67" i="56"/>
  <c r="AB67" i="56" s="1"/>
  <c r="X53" i="56"/>
  <c r="Z53" i="56" s="1"/>
  <c r="AA53" i="56" s="1"/>
  <c r="X25" i="55"/>
  <c r="Z25" i="55" s="1"/>
  <c r="AA25" i="55" s="1"/>
  <c r="X101" i="55"/>
  <c r="X79" i="55"/>
  <c r="X103" i="55"/>
  <c r="X86" i="55"/>
  <c r="X70" i="55"/>
  <c r="Z70" i="55" s="1"/>
  <c r="AA70" i="55" s="1"/>
  <c r="X95" i="55"/>
  <c r="X54" i="55"/>
  <c r="X65" i="55"/>
  <c r="X99" i="55"/>
  <c r="X92" i="55"/>
  <c r="Z92" i="55" s="1"/>
  <c r="AA92" i="55" s="1"/>
  <c r="X84" i="55"/>
  <c r="AB84" i="55" s="1"/>
  <c r="X69" i="55"/>
  <c r="X21" i="55"/>
  <c r="AB21" i="55" s="1"/>
  <c r="X61" i="55"/>
  <c r="Z61" i="55" s="1"/>
  <c r="AA61" i="55" s="1"/>
  <c r="X14" i="55"/>
  <c r="Z14" i="55" s="1"/>
  <c r="AA14" i="55" s="1"/>
  <c r="X102" i="55"/>
  <c r="X82" i="55"/>
  <c r="AB82" i="55" s="1"/>
  <c r="X93" i="54"/>
  <c r="Z93" i="54" s="1"/>
  <c r="AA93" i="54" s="1"/>
  <c r="X72" i="54"/>
  <c r="X99" i="54"/>
  <c r="X61" i="54"/>
  <c r="Z61" i="54" s="1"/>
  <c r="AA61" i="54" s="1"/>
  <c r="X92" i="54"/>
  <c r="AB92" i="54" s="1"/>
  <c r="X59" i="54"/>
  <c r="Z59" i="54" s="1"/>
  <c r="AA59" i="54" s="1"/>
  <c r="X76" i="54"/>
  <c r="X88" i="54"/>
  <c r="Z88" i="54" s="1"/>
  <c r="AA88" i="54" s="1"/>
  <c r="X75" i="54"/>
  <c r="X101" i="54"/>
  <c r="X100" i="54"/>
  <c r="X90" i="54"/>
  <c r="X102" i="54"/>
  <c r="X54" i="54"/>
  <c r="Z54" i="54" s="1"/>
  <c r="AA54" i="54" s="1"/>
  <c r="X108" i="54"/>
  <c r="Z108" i="54" s="1"/>
  <c r="AA108" i="54" s="1"/>
  <c r="X76" i="53"/>
  <c r="Z76" i="53" s="1"/>
  <c r="AA76" i="53" s="1"/>
  <c r="X29" i="53"/>
  <c r="Z29" i="53" s="1"/>
  <c r="AA29" i="53" s="1"/>
  <c r="X33" i="53"/>
  <c r="AB33" i="53" s="1"/>
  <c r="X16" i="53"/>
  <c r="Z16" i="53" s="1"/>
  <c r="AA16" i="53" s="1"/>
  <c r="X50" i="53"/>
  <c r="Z50" i="53" s="1"/>
  <c r="AA50" i="53" s="1"/>
  <c r="X99" i="53"/>
  <c r="X61" i="53"/>
  <c r="Z61" i="53" s="1"/>
  <c r="AA61" i="53" s="1"/>
  <c r="X102" i="53"/>
  <c r="AB102" i="53" s="1"/>
  <c r="X67" i="53"/>
  <c r="AB67" i="53" s="1"/>
  <c r="X82" i="53"/>
  <c r="Z82" i="53" s="1"/>
  <c r="AA82" i="53" s="1"/>
  <c r="X72" i="53"/>
  <c r="Z72" i="53" s="1"/>
  <c r="AA72" i="53" s="1"/>
  <c r="X93" i="53"/>
  <c r="Z93" i="53" s="1"/>
  <c r="X109" i="52"/>
  <c r="Z109" i="52" s="1"/>
  <c r="AA109" i="52" s="1"/>
  <c r="X14" i="52"/>
  <c r="Z14" i="52" s="1"/>
  <c r="AA14" i="52" s="1"/>
  <c r="X16" i="51"/>
  <c r="AB16" i="51" s="1"/>
  <c r="X92" i="51"/>
  <c r="X14" i="51"/>
  <c r="Z14" i="51" s="1"/>
  <c r="AA14" i="51" s="1"/>
  <c r="X102" i="51"/>
  <c r="AB102" i="51" s="1"/>
  <c r="X72" i="51"/>
  <c r="X58" i="51"/>
  <c r="AB58" i="51" s="1"/>
  <c r="X67" i="51"/>
  <c r="AB67" i="51" s="1"/>
  <c r="X107" i="51"/>
  <c r="Z107" i="51" s="1"/>
  <c r="AA107" i="51" s="1"/>
  <c r="X24" i="51"/>
  <c r="AB24" i="51" s="1"/>
  <c r="X86" i="51"/>
  <c r="Z86" i="51" s="1"/>
  <c r="AA86" i="51" s="1"/>
  <c r="X79" i="49"/>
  <c r="X71" i="49"/>
  <c r="X93" i="49"/>
  <c r="X110" i="49"/>
  <c r="AB110" i="49" s="1"/>
  <c r="X87" i="49"/>
  <c r="Z87" i="49" s="1"/>
  <c r="AA87" i="49" s="1"/>
  <c r="X66" i="49"/>
  <c r="AB66" i="49" s="1"/>
  <c r="X63" i="49"/>
  <c r="AB63" i="49" s="1"/>
  <c r="X14" i="49"/>
  <c r="Z14" i="49" s="1"/>
  <c r="AA14" i="49" s="1"/>
  <c r="X54" i="49"/>
  <c r="Z54" i="49" s="1"/>
  <c r="X60" i="49"/>
  <c r="X88" i="49"/>
  <c r="X56" i="49"/>
  <c r="Z56" i="49" s="1"/>
  <c r="AA56" i="49" s="1"/>
  <c r="X89" i="48"/>
  <c r="Z89" i="48" s="1"/>
  <c r="AA89" i="48" s="1"/>
  <c r="X94" i="48"/>
  <c r="Z94" i="48" s="1"/>
  <c r="AA94" i="48" s="1"/>
  <c r="X82" i="48"/>
  <c r="Z82" i="48" s="1"/>
  <c r="AA82" i="48" s="1"/>
  <c r="X64" i="48"/>
  <c r="X62" i="48"/>
  <c r="AB62" i="48" s="1"/>
  <c r="X58" i="48"/>
  <c r="AB58" i="48" s="1"/>
  <c r="X79" i="48"/>
  <c r="X54" i="48"/>
  <c r="Z54" i="48" s="1"/>
  <c r="AA54" i="48" s="1"/>
  <c r="X55" i="48"/>
  <c r="AB55" i="48" s="1"/>
  <c r="X67" i="48"/>
  <c r="X101" i="48"/>
  <c r="Z101" i="48" s="1"/>
  <c r="AA101" i="48" s="1"/>
  <c r="X61" i="48"/>
  <c r="X89" i="47"/>
  <c r="X98" i="47"/>
  <c r="X75" i="47"/>
  <c r="X79" i="47"/>
  <c r="AB79" i="47" s="1"/>
  <c r="X54" i="47"/>
  <c r="X105" i="47"/>
  <c r="Z105" i="47" s="1"/>
  <c r="AA105" i="47" s="1"/>
  <c r="X70" i="47"/>
  <c r="X56" i="47"/>
  <c r="X60" i="47"/>
  <c r="Z60" i="47" s="1"/>
  <c r="AA60" i="47" s="1"/>
  <c r="X58" i="47"/>
  <c r="Z58" i="47" s="1"/>
  <c r="X94" i="47"/>
  <c r="Z94" i="47" s="1"/>
  <c r="AA94" i="47" s="1"/>
  <c r="X70" i="46"/>
  <c r="X66" i="46"/>
  <c r="Z66" i="46" s="1"/>
  <c r="AA66" i="46" s="1"/>
  <c r="X60" i="46"/>
  <c r="Z60" i="46" s="1"/>
  <c r="AA60" i="46" s="1"/>
  <c r="X13" i="46"/>
  <c r="Z13" i="46" s="1"/>
  <c r="AA13" i="46" s="1"/>
  <c r="X86" i="46"/>
  <c r="Z86" i="46" s="1"/>
  <c r="AA86" i="46" s="1"/>
  <c r="X110" i="46"/>
  <c r="AB110" i="46" s="1"/>
  <c r="X109" i="46"/>
  <c r="AB109" i="46" s="1"/>
  <c r="X81" i="46"/>
  <c r="X73" i="46"/>
  <c r="Z73" i="46" s="1"/>
  <c r="AA73" i="46" s="1"/>
  <c r="X85" i="46"/>
  <c r="AB85" i="46" s="1"/>
  <c r="X72" i="46"/>
  <c r="X78" i="46"/>
  <c r="AB78" i="46" s="1"/>
  <c r="X86" i="45"/>
  <c r="X56" i="45"/>
  <c r="AB56" i="45" s="1"/>
  <c r="X53" i="44"/>
  <c r="AB53" i="44" s="1"/>
  <c r="X90" i="44"/>
  <c r="X69" i="44"/>
  <c r="X68" i="44"/>
  <c r="Z68" i="44" s="1"/>
  <c r="AA68" i="44" s="1"/>
  <c r="X66" i="44"/>
  <c r="X70" i="44"/>
  <c r="X62" i="44"/>
  <c r="X103" i="44"/>
  <c r="Z103" i="44" s="1"/>
  <c r="AA103" i="44" s="1"/>
  <c r="X98" i="61"/>
  <c r="Z108" i="61"/>
  <c r="AA108" i="61" s="1"/>
  <c r="AB108" i="61"/>
  <c r="X80" i="61"/>
  <c r="X81" i="61"/>
  <c r="X83" i="61"/>
  <c r="X68" i="61"/>
  <c r="X57" i="61"/>
  <c r="Z90" i="61"/>
  <c r="AA90" i="61" s="1"/>
  <c r="AB90" i="61"/>
  <c r="X66" i="61"/>
  <c r="X96" i="61"/>
  <c r="X97" i="61"/>
  <c r="X107" i="61"/>
  <c r="X95" i="61"/>
  <c r="X109" i="61"/>
  <c r="Z54" i="61"/>
  <c r="AA54" i="61" s="1"/>
  <c r="AB54" i="61"/>
  <c r="Z71" i="61"/>
  <c r="AA71" i="61" s="1"/>
  <c r="AB71" i="61"/>
  <c r="X62" i="61"/>
  <c r="AB88" i="61"/>
  <c r="Z88" i="61"/>
  <c r="AA88" i="61" s="1"/>
  <c r="X55" i="61"/>
  <c r="X79" i="61"/>
  <c r="Z61" i="61"/>
  <c r="AA61" i="61" s="1"/>
  <c r="AB61" i="61"/>
  <c r="X91" i="61"/>
  <c r="AB92" i="60"/>
  <c r="Z92" i="60"/>
  <c r="AA92" i="60" s="1"/>
  <c r="X51" i="60"/>
  <c r="AB51" i="60" s="1"/>
  <c r="X105" i="60"/>
  <c r="X88" i="60"/>
  <c r="X89" i="60"/>
  <c r="X70" i="60"/>
  <c r="X90" i="60"/>
  <c r="X72" i="60"/>
  <c r="X60" i="60"/>
  <c r="AB101" i="60"/>
  <c r="Z101" i="60"/>
  <c r="AA101" i="60" s="1"/>
  <c r="X98" i="60"/>
  <c r="X102" i="60"/>
  <c r="X87" i="60"/>
  <c r="X76" i="59"/>
  <c r="X42" i="59"/>
  <c r="Z42" i="59" s="1"/>
  <c r="AA42" i="59" s="1"/>
  <c r="X94" i="59"/>
  <c r="Z86" i="59"/>
  <c r="AA86" i="59" s="1"/>
  <c r="AB86" i="59"/>
  <c r="X61" i="59"/>
  <c r="X92" i="59"/>
  <c r="X59" i="59"/>
  <c r="X66" i="59"/>
  <c r="X78" i="59"/>
  <c r="X63" i="59"/>
  <c r="X56" i="59"/>
  <c r="X105" i="59"/>
  <c r="X58" i="59"/>
  <c r="X55" i="59"/>
  <c r="X87" i="59"/>
  <c r="X93" i="59"/>
  <c r="X91" i="59"/>
  <c r="X85" i="59"/>
  <c r="X104" i="59"/>
  <c r="X60" i="59"/>
  <c r="X109" i="59"/>
  <c r="X82" i="59"/>
  <c r="X99" i="59"/>
  <c r="X98" i="59"/>
  <c r="X83" i="59"/>
  <c r="X64" i="59"/>
  <c r="X65" i="59"/>
  <c r="X103" i="59"/>
  <c r="X81" i="59"/>
  <c r="X102" i="59"/>
  <c r="X62" i="59"/>
  <c r="X100" i="59"/>
  <c r="X36" i="58"/>
  <c r="AB36" i="58" s="1"/>
  <c r="X82" i="58"/>
  <c r="X104" i="58"/>
  <c r="Z76" i="58"/>
  <c r="AA76" i="58" s="1"/>
  <c r="AB76" i="58"/>
  <c r="X106" i="58"/>
  <c r="X57" i="58"/>
  <c r="X75" i="58"/>
  <c r="X99" i="58"/>
  <c r="X31" i="58"/>
  <c r="Z31" i="58" s="1"/>
  <c r="AA31" i="58" s="1"/>
  <c r="X94" i="58"/>
  <c r="X61" i="58"/>
  <c r="X88" i="58"/>
  <c r="X107" i="58"/>
  <c r="X63" i="58"/>
  <c r="X97" i="58"/>
  <c r="X53" i="58"/>
  <c r="X17" i="58"/>
  <c r="AB17" i="58" s="1"/>
  <c r="X65" i="58"/>
  <c r="X87" i="58"/>
  <c r="X77" i="58"/>
  <c r="Z59" i="58"/>
  <c r="AA59" i="58" s="1"/>
  <c r="AB59" i="58"/>
  <c r="X58" i="58"/>
  <c r="X56" i="58"/>
  <c r="X109" i="58"/>
  <c r="X81" i="57"/>
  <c r="X53" i="57"/>
  <c r="X54" i="57"/>
  <c r="X78" i="57"/>
  <c r="X89" i="57"/>
  <c r="X103" i="57"/>
  <c r="X63" i="57"/>
  <c r="X59" i="57"/>
  <c r="X68" i="57"/>
  <c r="X97" i="57"/>
  <c r="X87" i="57"/>
  <c r="X76" i="57"/>
  <c r="X56" i="57"/>
  <c r="X72" i="57"/>
  <c r="X94" i="57"/>
  <c r="X69" i="57"/>
  <c r="X82" i="57"/>
  <c r="X66" i="57"/>
  <c r="X100" i="57"/>
  <c r="X70" i="57"/>
  <c r="X91" i="57"/>
  <c r="X80" i="57"/>
  <c r="X58" i="57"/>
  <c r="X99" i="57"/>
  <c r="X77" i="57"/>
  <c r="X67" i="57"/>
  <c r="X92" i="57"/>
  <c r="X41" i="57"/>
  <c r="Z41" i="57" s="1"/>
  <c r="AA41" i="57" s="1"/>
  <c r="X93" i="57"/>
  <c r="X84" i="57"/>
  <c r="X96" i="57"/>
  <c r="X60" i="57"/>
  <c r="X105" i="57"/>
  <c r="Z57" i="57"/>
  <c r="AA57" i="57" s="1"/>
  <c r="AB57" i="57"/>
  <c r="X71" i="57"/>
  <c r="X107" i="57"/>
  <c r="X61" i="57"/>
  <c r="X13" i="57"/>
  <c r="AB13" i="57" s="1"/>
  <c r="X98" i="57"/>
  <c r="X83" i="57"/>
  <c r="X102" i="57"/>
  <c r="X62" i="57"/>
  <c r="X79" i="57"/>
  <c r="X75" i="57"/>
  <c r="X64" i="57"/>
  <c r="X85" i="57"/>
  <c r="X86" i="56"/>
  <c r="X64" i="56"/>
  <c r="X66" i="56"/>
  <c r="X110" i="56"/>
  <c r="X80" i="56"/>
  <c r="X94" i="56"/>
  <c r="X84" i="56"/>
  <c r="X68" i="56"/>
  <c r="X100" i="56"/>
  <c r="X107" i="56"/>
  <c r="X85" i="56"/>
  <c r="X29" i="56"/>
  <c r="Z29" i="56" s="1"/>
  <c r="AA29" i="56" s="1"/>
  <c r="X54" i="56"/>
  <c r="X78" i="56"/>
  <c r="X77" i="56"/>
  <c r="X61" i="56"/>
  <c r="X60" i="56"/>
  <c r="X96" i="56"/>
  <c r="X56" i="56"/>
  <c r="X109" i="56"/>
  <c r="X89" i="56"/>
  <c r="X99" i="56"/>
  <c r="X62" i="56"/>
  <c r="X105" i="56"/>
  <c r="X78" i="55"/>
  <c r="X90" i="55"/>
  <c r="X64" i="55"/>
  <c r="X80" i="55"/>
  <c r="X88" i="55"/>
  <c r="X98" i="55"/>
  <c r="X20" i="55"/>
  <c r="Z20" i="55" s="1"/>
  <c r="AA20" i="55" s="1"/>
  <c r="X60" i="55"/>
  <c r="X56" i="55"/>
  <c r="X87" i="55"/>
  <c r="Z110" i="55"/>
  <c r="AA110" i="55" s="1"/>
  <c r="AB110" i="55"/>
  <c r="X57" i="55"/>
  <c r="X100" i="55"/>
  <c r="X81" i="55"/>
  <c r="X62" i="55"/>
  <c r="Z85" i="55"/>
  <c r="AA85" i="55" s="1"/>
  <c r="AB85" i="55"/>
  <c r="X104" i="55"/>
  <c r="X68" i="55"/>
  <c r="X93" i="55"/>
  <c r="X66" i="55"/>
  <c r="X107" i="55"/>
  <c r="X91" i="55"/>
  <c r="X63" i="55"/>
  <c r="X94" i="55"/>
  <c r="X96" i="55"/>
  <c r="X58" i="55"/>
  <c r="X89" i="55"/>
  <c r="X83" i="55"/>
  <c r="X75" i="55"/>
  <c r="X108" i="55"/>
  <c r="X55" i="55"/>
  <c r="X71" i="55"/>
  <c r="X76" i="55"/>
  <c r="X109" i="55"/>
  <c r="X73" i="55"/>
  <c r="X59" i="55"/>
  <c r="X72" i="55"/>
  <c r="X73" i="54"/>
  <c r="X41" i="54"/>
  <c r="Z41" i="54" s="1"/>
  <c r="AA41" i="54" s="1"/>
  <c r="X80" i="54"/>
  <c r="X67" i="54"/>
  <c r="X79" i="54"/>
  <c r="Z89" i="54"/>
  <c r="AA89" i="54" s="1"/>
  <c r="AB89" i="54"/>
  <c r="X56" i="54"/>
  <c r="X70" i="54"/>
  <c r="Z57" i="54"/>
  <c r="AA57" i="54" s="1"/>
  <c r="AB57" i="54"/>
  <c r="Z105" i="54"/>
  <c r="AA105" i="54" s="1"/>
  <c r="AB105" i="54"/>
  <c r="X62" i="54"/>
  <c r="X60" i="54"/>
  <c r="X69" i="54"/>
  <c r="X78" i="54"/>
  <c r="X65" i="54"/>
  <c r="X31" i="54"/>
  <c r="Z31" i="54" s="1"/>
  <c r="AA31" i="54" s="1"/>
  <c r="X96" i="54"/>
  <c r="X74" i="54"/>
  <c r="Z55" i="54"/>
  <c r="AA55" i="54" s="1"/>
  <c r="AB55" i="54"/>
  <c r="X81" i="54"/>
  <c r="Z104" i="54"/>
  <c r="AA104" i="54" s="1"/>
  <c r="AB104" i="54"/>
  <c r="X98" i="54"/>
  <c r="X109" i="54"/>
  <c r="X103" i="54"/>
  <c r="Z85" i="54"/>
  <c r="AA85" i="54" s="1"/>
  <c r="AB85" i="54"/>
  <c r="X58" i="54"/>
  <c r="X91" i="54"/>
  <c r="X84" i="54"/>
  <c r="X107" i="54"/>
  <c r="X103" i="53"/>
  <c r="Z65" i="53"/>
  <c r="AA65" i="53" s="1"/>
  <c r="AB65" i="53"/>
  <c r="X75" i="53"/>
  <c r="X58" i="53"/>
  <c r="X70" i="53"/>
  <c r="Z109" i="53"/>
  <c r="AA109" i="53" s="1"/>
  <c r="X60" i="53"/>
  <c r="Z81" i="53"/>
  <c r="AA81" i="53" s="1"/>
  <c r="AB81" i="53"/>
  <c r="X66" i="53"/>
  <c r="X59" i="53"/>
  <c r="X56" i="53"/>
  <c r="X96" i="53"/>
  <c r="X94" i="53"/>
  <c r="X91" i="53"/>
  <c r="X64" i="53"/>
  <c r="X80" i="53"/>
  <c r="X53" i="53"/>
  <c r="X57" i="53"/>
  <c r="X86" i="53"/>
  <c r="X105" i="53"/>
  <c r="X98" i="53"/>
  <c r="X55" i="53"/>
  <c r="X110" i="53"/>
  <c r="X108" i="53"/>
  <c r="X106" i="53"/>
  <c r="X88" i="53"/>
  <c r="X95" i="53"/>
  <c r="X69" i="53"/>
  <c r="X79" i="53"/>
  <c r="X63" i="53"/>
  <c r="X73" i="53"/>
  <c r="X60" i="52"/>
  <c r="X98" i="52"/>
  <c r="X53" i="52"/>
  <c r="Z73" i="52"/>
  <c r="AA73" i="52" s="1"/>
  <c r="AB73" i="52"/>
  <c r="AB100" i="52"/>
  <c r="Z100" i="52"/>
  <c r="AA100" i="52" s="1"/>
  <c r="X47" i="52"/>
  <c r="Z47" i="52" s="1"/>
  <c r="AA47" i="52" s="1"/>
  <c r="X45" i="52"/>
  <c r="Z45" i="52" s="1"/>
  <c r="AA45" i="52" s="1"/>
  <c r="X97" i="52"/>
  <c r="X12" i="52"/>
  <c r="AB12" i="52" s="1"/>
  <c r="X75" i="52"/>
  <c r="X58" i="52"/>
  <c r="X107" i="52"/>
  <c r="X105" i="52"/>
  <c r="X72" i="52"/>
  <c r="X88" i="52"/>
  <c r="X71" i="52"/>
  <c r="X92" i="52"/>
  <c r="X69" i="52"/>
  <c r="X84" i="52"/>
  <c r="X13" i="52"/>
  <c r="Z13" i="52" s="1"/>
  <c r="AA13" i="52" s="1"/>
  <c r="X65" i="52"/>
  <c r="X54" i="52"/>
  <c r="X90" i="52"/>
  <c r="X80" i="52"/>
  <c r="Z95" i="51"/>
  <c r="AA95" i="51" s="1"/>
  <c r="AB95" i="51"/>
  <c r="Z110" i="51"/>
  <c r="AA110" i="51" s="1"/>
  <c r="AB110" i="51"/>
  <c r="X98" i="51"/>
  <c r="X83" i="51"/>
  <c r="X76" i="51"/>
  <c r="X70" i="51"/>
  <c r="X62" i="51"/>
  <c r="X79" i="51"/>
  <c r="X71" i="51"/>
  <c r="Z108" i="51"/>
  <c r="AA108" i="51" s="1"/>
  <c r="AB108" i="51"/>
  <c r="X105" i="51"/>
  <c r="X96" i="51"/>
  <c r="X74" i="51"/>
  <c r="X18" i="51"/>
  <c r="AB18" i="51" s="1"/>
  <c r="X55" i="51"/>
  <c r="X87" i="51"/>
  <c r="X65" i="51"/>
  <c r="X77" i="51"/>
  <c r="X94" i="51"/>
  <c r="X109" i="51"/>
  <c r="X19" i="51"/>
  <c r="Z19" i="51" s="1"/>
  <c r="AA19" i="51" s="1"/>
  <c r="X51" i="51"/>
  <c r="AB51" i="51" s="1"/>
  <c r="X56" i="51"/>
  <c r="X59" i="51"/>
  <c r="X60" i="51"/>
  <c r="X25" i="51"/>
  <c r="Z25" i="51" s="1"/>
  <c r="AA25" i="51" s="1"/>
  <c r="X97" i="51"/>
  <c r="X64" i="51"/>
  <c r="X82" i="51"/>
  <c r="X88" i="51"/>
  <c r="Z104" i="51"/>
  <c r="AA104" i="51" s="1"/>
  <c r="AB104" i="51"/>
  <c r="X61" i="51"/>
  <c r="X91" i="51"/>
  <c r="X66" i="51"/>
  <c r="X103" i="51"/>
  <c r="AB93" i="50"/>
  <c r="X36" i="50"/>
  <c r="AB36" i="50" s="1"/>
  <c r="AB81" i="50"/>
  <c r="Z89" i="50"/>
  <c r="AA89" i="50" s="1"/>
  <c r="AB89" i="50"/>
  <c r="Z108" i="50"/>
  <c r="AA108" i="50" s="1"/>
  <c r="AB108" i="50"/>
  <c r="AB59" i="50"/>
  <c r="Z109" i="50"/>
  <c r="AA109" i="50" s="1"/>
  <c r="AB109" i="50"/>
  <c r="AB77" i="50"/>
  <c r="Z77" i="50"/>
  <c r="AA77" i="50" s="1"/>
  <c r="Z95" i="50"/>
  <c r="AA95" i="50" s="1"/>
  <c r="AB95" i="50"/>
  <c r="AB62" i="50"/>
  <c r="Z62" i="50"/>
  <c r="AA62" i="50" s="1"/>
  <c r="X82" i="49"/>
  <c r="X55" i="49"/>
  <c r="X77" i="49"/>
  <c r="X101" i="49"/>
  <c r="X102" i="49"/>
  <c r="X52" i="49"/>
  <c r="Z52" i="49" s="1"/>
  <c r="AA52" i="49" s="1"/>
  <c r="X35" i="49"/>
  <c r="Z35" i="49" s="1"/>
  <c r="AA35" i="49" s="1"/>
  <c r="X108" i="49"/>
  <c r="X58" i="49"/>
  <c r="X92" i="49"/>
  <c r="X105" i="49"/>
  <c r="X103" i="49"/>
  <c r="X95" i="49"/>
  <c r="X81" i="49"/>
  <c r="X99" i="49"/>
  <c r="X72" i="49"/>
  <c r="X64" i="49"/>
  <c r="X73" i="49"/>
  <c r="X80" i="49"/>
  <c r="X94" i="49"/>
  <c r="X70" i="49"/>
  <c r="X89" i="49"/>
  <c r="X83" i="49"/>
  <c r="X90" i="49"/>
  <c r="X78" i="49"/>
  <c r="X107" i="49"/>
  <c r="X96" i="49"/>
  <c r="X109" i="49"/>
  <c r="X104" i="49"/>
  <c r="X69" i="49"/>
  <c r="X91" i="49"/>
  <c r="X97" i="49"/>
  <c r="X67" i="49"/>
  <c r="X106" i="49"/>
  <c r="X74" i="49"/>
  <c r="X76" i="49"/>
  <c r="X57" i="49"/>
  <c r="X75" i="49"/>
  <c r="X62" i="49"/>
  <c r="X86" i="49"/>
  <c r="X61" i="49"/>
  <c r="X68" i="49"/>
  <c r="X59" i="49"/>
  <c r="X84" i="49"/>
  <c r="X100" i="49"/>
  <c r="X85" i="49"/>
  <c r="X14" i="48"/>
  <c r="Z14" i="48" s="1"/>
  <c r="AA14" i="48" s="1"/>
  <c r="X99" i="48"/>
  <c r="X85" i="48"/>
  <c r="X84" i="48"/>
  <c r="X91" i="48"/>
  <c r="AB105" i="48"/>
  <c r="Z105" i="48"/>
  <c r="AA105" i="48" s="1"/>
  <c r="X90" i="48"/>
  <c r="X77" i="48"/>
  <c r="X31" i="48"/>
  <c r="Z31" i="48" s="1"/>
  <c r="AA31" i="48" s="1"/>
  <c r="X53" i="48"/>
  <c r="X93" i="48"/>
  <c r="X63" i="48"/>
  <c r="X81" i="48"/>
  <c r="Z100" i="48"/>
  <c r="AA100" i="48" s="1"/>
  <c r="AB100" i="48"/>
  <c r="X57" i="48"/>
  <c r="X69" i="48"/>
  <c r="X78" i="48"/>
  <c r="X80" i="48"/>
  <c r="X88" i="48"/>
  <c r="X83" i="48"/>
  <c r="X108" i="48"/>
  <c r="X60" i="48"/>
  <c r="X110" i="48"/>
  <c r="X76" i="48"/>
  <c r="X68" i="48"/>
  <c r="X104" i="48"/>
  <c r="X65" i="48"/>
  <c r="Z59" i="48"/>
  <c r="AA59" i="48" s="1"/>
  <c r="AB59" i="48"/>
  <c r="X96" i="48"/>
  <c r="X70" i="48"/>
  <c r="X73" i="48"/>
  <c r="X66" i="48"/>
  <c r="X74" i="48"/>
  <c r="X75" i="48"/>
  <c r="X87" i="48"/>
  <c r="X82" i="47"/>
  <c r="X90" i="47"/>
  <c r="X93" i="47"/>
  <c r="Z102" i="47"/>
  <c r="AA102" i="47" s="1"/>
  <c r="AB102" i="47"/>
  <c r="X97" i="47"/>
  <c r="X67" i="47"/>
  <c r="X65" i="47"/>
  <c r="AB83" i="47"/>
  <c r="X108" i="47"/>
  <c r="X78" i="47"/>
  <c r="X101" i="47"/>
  <c r="X69" i="47"/>
  <c r="X62" i="47"/>
  <c r="X103" i="47"/>
  <c r="X47" i="47"/>
  <c r="AB47" i="47" s="1"/>
  <c r="X52" i="47"/>
  <c r="Z52" i="47" s="1"/>
  <c r="AA52" i="47" s="1"/>
  <c r="X76" i="47"/>
  <c r="X87" i="47"/>
  <c r="X53" i="47"/>
  <c r="X42" i="47"/>
  <c r="AB42" i="47" s="1"/>
  <c r="X64" i="47"/>
  <c r="X74" i="47"/>
  <c r="X63" i="47"/>
  <c r="X38" i="47"/>
  <c r="Z38" i="47" s="1"/>
  <c r="AA38" i="47" s="1"/>
  <c r="X88" i="47"/>
  <c r="X109" i="47"/>
  <c r="X104" i="47"/>
  <c r="X66" i="47"/>
  <c r="X86" i="47"/>
  <c r="X107" i="47"/>
  <c r="X81" i="47"/>
  <c r="X110" i="47"/>
  <c r="X59" i="47"/>
  <c r="X57" i="47"/>
  <c r="X106" i="47"/>
  <c r="X72" i="47"/>
  <c r="X61" i="47"/>
  <c r="X105" i="46"/>
  <c r="X57" i="46"/>
  <c r="X63" i="46"/>
  <c r="X93" i="46"/>
  <c r="X106" i="46"/>
  <c r="X90" i="46"/>
  <c r="X53" i="46"/>
  <c r="X69" i="46"/>
  <c r="X97" i="46"/>
  <c r="X64" i="46"/>
  <c r="X102" i="46"/>
  <c r="X108" i="46"/>
  <c r="X89" i="46"/>
  <c r="X61" i="46"/>
  <c r="X103" i="46"/>
  <c r="X87" i="46"/>
  <c r="X71" i="46"/>
  <c r="X83" i="46"/>
  <c r="X58" i="46"/>
  <c r="X100" i="46"/>
  <c r="X82" i="46"/>
  <c r="X98" i="46"/>
  <c r="X79" i="46"/>
  <c r="X51" i="46"/>
  <c r="AB51" i="46" s="1"/>
  <c r="X104" i="46"/>
  <c r="X68" i="46"/>
  <c r="X56" i="46"/>
  <c r="X96" i="46"/>
  <c r="X88" i="46"/>
  <c r="X62" i="46"/>
  <c r="X99" i="46"/>
  <c r="X84" i="46"/>
  <c r="X65" i="46"/>
  <c r="X80" i="46"/>
  <c r="X101" i="46"/>
  <c r="X107" i="46"/>
  <c r="X59" i="46"/>
  <c r="X76" i="46"/>
  <c r="X91" i="46"/>
  <c r="X92" i="46"/>
  <c r="X54" i="46"/>
  <c r="X75" i="46"/>
  <c r="X74" i="46"/>
  <c r="X67" i="46"/>
  <c r="X55" i="45"/>
  <c r="X92" i="45"/>
  <c r="X104" i="45"/>
  <c r="X93" i="45"/>
  <c r="X97" i="45"/>
  <c r="X17" i="45"/>
  <c r="AB17" i="45" s="1"/>
  <c r="X60" i="45"/>
  <c r="X67" i="45"/>
  <c r="X110" i="45"/>
  <c r="Z105" i="45"/>
  <c r="AA105" i="45" s="1"/>
  <c r="AB105" i="45"/>
  <c r="X90" i="45"/>
  <c r="X71" i="45"/>
  <c r="Z54" i="45"/>
  <c r="AA54" i="45" s="1"/>
  <c r="AB54" i="45"/>
  <c r="X75" i="45"/>
  <c r="X78" i="45"/>
  <c r="X103" i="45"/>
  <c r="X79" i="45"/>
  <c r="X109" i="45"/>
  <c r="X74" i="45"/>
  <c r="X58" i="45"/>
  <c r="X72" i="45"/>
  <c r="X98" i="45"/>
  <c r="X59" i="45"/>
  <c r="X76" i="45"/>
  <c r="X12" i="44"/>
  <c r="Z12" i="44" s="1"/>
  <c r="AA12" i="44" s="1"/>
  <c r="X52" i="44"/>
  <c r="Z52" i="44" s="1"/>
  <c r="AA52" i="44" s="1"/>
  <c r="X74" i="44"/>
  <c r="X65" i="44"/>
  <c r="X109" i="44"/>
  <c r="Z100" i="44"/>
  <c r="AA100" i="44" s="1"/>
  <c r="AB100" i="44"/>
  <c r="X59" i="44"/>
  <c r="X73" i="44"/>
  <c r="X60" i="44"/>
  <c r="X105" i="44"/>
  <c r="X93" i="44"/>
  <c r="X76" i="44"/>
  <c r="X77" i="44"/>
  <c r="X67" i="44"/>
  <c r="X81" i="44"/>
  <c r="X82" i="44"/>
  <c r="X106" i="44"/>
  <c r="X85" i="44"/>
  <c r="X71" i="44"/>
  <c r="X78" i="44"/>
  <c r="X83" i="44"/>
  <c r="X55" i="44"/>
  <c r="X91" i="44"/>
  <c r="X88" i="44"/>
  <c r="X11" i="44"/>
  <c r="Z11" i="44" s="1"/>
  <c r="AA11" i="44" s="1"/>
  <c r="X110" i="44"/>
  <c r="X86" i="44"/>
  <c r="X49" i="44"/>
  <c r="Z49" i="44" s="1"/>
  <c r="AA49" i="44" s="1"/>
  <c r="X15" i="44"/>
  <c r="AB15" i="44" s="1"/>
  <c r="X107" i="44"/>
  <c r="X87" i="44"/>
  <c r="X25" i="44"/>
  <c r="Z25" i="44" s="1"/>
  <c r="AA25" i="44" s="1"/>
  <c r="X34" i="44"/>
  <c r="Z34" i="44" s="1"/>
  <c r="AA34" i="44" s="1"/>
  <c r="AB97" i="44"/>
  <c r="X72" i="44"/>
  <c r="X96" i="44"/>
  <c r="X99" i="44"/>
  <c r="X63" i="44"/>
  <c r="X15" i="61"/>
  <c r="Z15" i="61" s="1"/>
  <c r="AA15" i="61" s="1"/>
  <c r="X47" i="61"/>
  <c r="AB47" i="61" s="1"/>
  <c r="X20" i="61"/>
  <c r="AB20" i="61" s="1"/>
  <c r="X39" i="61"/>
  <c r="AB39" i="61" s="1"/>
  <c r="X37" i="61"/>
  <c r="Z37" i="61" s="1"/>
  <c r="AA37" i="61" s="1"/>
  <c r="X46" i="61"/>
  <c r="Z46" i="61" s="1"/>
  <c r="AA46" i="61" s="1"/>
  <c r="X38" i="61"/>
  <c r="Z38" i="61" s="1"/>
  <c r="AA38" i="61" s="1"/>
  <c r="X43" i="61"/>
  <c r="Z43" i="61" s="1"/>
  <c r="AA43" i="61" s="1"/>
  <c r="X17" i="61"/>
  <c r="Z17" i="61" s="1"/>
  <c r="AA17" i="61" s="1"/>
  <c r="X19" i="61"/>
  <c r="Z19" i="61" s="1"/>
  <c r="AA19" i="61" s="1"/>
  <c r="X26" i="61"/>
  <c r="Z26" i="61" s="1"/>
  <c r="AA26" i="61" s="1"/>
  <c r="X28" i="61"/>
  <c r="Z28" i="61" s="1"/>
  <c r="AA28" i="61" s="1"/>
  <c r="Z14" i="61"/>
  <c r="AA14" i="61" s="1"/>
  <c r="AB14" i="61"/>
  <c r="X49" i="61"/>
  <c r="X41" i="61"/>
  <c r="X34" i="61"/>
  <c r="Z32" i="61"/>
  <c r="AA32" i="61" s="1"/>
  <c r="AB32" i="61"/>
  <c r="X13" i="61"/>
  <c r="X30" i="61"/>
  <c r="X44" i="61"/>
  <c r="X18" i="61"/>
  <c r="X12" i="61"/>
  <c r="X33" i="61"/>
  <c r="AB51" i="61"/>
  <c r="Z51" i="61"/>
  <c r="AA51" i="61" s="1"/>
  <c r="X25" i="61"/>
  <c r="X23" i="61"/>
  <c r="X16" i="61"/>
  <c r="X22" i="61"/>
  <c r="X31" i="61"/>
  <c r="X23" i="60"/>
  <c r="Z23" i="60" s="1"/>
  <c r="AA23" i="60" s="1"/>
  <c r="X40" i="60"/>
  <c r="Z40" i="60" s="1"/>
  <c r="AA40" i="60" s="1"/>
  <c r="X28" i="60"/>
  <c r="AB28" i="60" s="1"/>
  <c r="X50" i="60"/>
  <c r="AB50" i="60" s="1"/>
  <c r="X13" i="60"/>
  <c r="Z13" i="60" s="1"/>
  <c r="X33" i="60"/>
  <c r="AB33" i="60" s="1"/>
  <c r="X34" i="60"/>
  <c r="AB34" i="60" s="1"/>
  <c r="X43" i="60"/>
  <c r="Z43" i="60" s="1"/>
  <c r="AA43" i="60" s="1"/>
  <c r="X25" i="60"/>
  <c r="X11" i="60"/>
  <c r="X52" i="60"/>
  <c r="AB24" i="60"/>
  <c r="Z24" i="60"/>
  <c r="AA24" i="60" s="1"/>
  <c r="X16" i="60"/>
  <c r="Z47" i="60"/>
  <c r="AA47" i="60" s="1"/>
  <c r="AB47" i="60"/>
  <c r="X27" i="60"/>
  <c r="X14" i="60"/>
  <c r="X39" i="60"/>
  <c r="X19" i="60"/>
  <c r="X22" i="60"/>
  <c r="X35" i="60"/>
  <c r="X17" i="60"/>
  <c r="X30" i="60"/>
  <c r="X41" i="60"/>
  <c r="X38" i="60"/>
  <c r="X32" i="60"/>
  <c r="X49" i="60"/>
  <c r="X29" i="60"/>
  <c r="X42" i="60"/>
  <c r="X36" i="60"/>
  <c r="X26" i="60"/>
  <c r="X31" i="60"/>
  <c r="X23" i="59"/>
  <c r="Z23" i="59" s="1"/>
  <c r="AA23" i="59" s="1"/>
  <c r="X26" i="59"/>
  <c r="Z26" i="59" s="1"/>
  <c r="AA26" i="59" s="1"/>
  <c r="X43" i="59"/>
  <c r="Z43" i="59" s="1"/>
  <c r="AA43" i="59" s="1"/>
  <c r="X18" i="59"/>
  <c r="AB18" i="59" s="1"/>
  <c r="X45" i="59"/>
  <c r="AB45" i="59" s="1"/>
  <c r="X44" i="59"/>
  <c r="Z44" i="59" s="1"/>
  <c r="AA44" i="59" s="1"/>
  <c r="X46" i="59"/>
  <c r="Z46" i="59" s="1"/>
  <c r="X32" i="59"/>
  <c r="Z32" i="59" s="1"/>
  <c r="AA32" i="59" s="1"/>
  <c r="X29" i="59"/>
  <c r="Z29" i="59" s="1"/>
  <c r="X16" i="59"/>
  <c r="Z16" i="59" s="1"/>
  <c r="AA16" i="59" s="1"/>
  <c r="X30" i="59"/>
  <c r="AB30" i="59" s="1"/>
  <c r="X12" i="59"/>
  <c r="AB12" i="59" s="1"/>
  <c r="X22" i="59"/>
  <c r="AB22" i="59" s="1"/>
  <c r="X52" i="59"/>
  <c r="Z52" i="59" s="1"/>
  <c r="AA52" i="59" s="1"/>
  <c r="X40" i="59"/>
  <c r="AB40" i="59" s="1"/>
  <c r="X14" i="59"/>
  <c r="X11" i="59"/>
  <c r="X17" i="59"/>
  <c r="X24" i="59"/>
  <c r="X34" i="59"/>
  <c r="X25" i="59"/>
  <c r="X31" i="59"/>
  <c r="X27" i="59"/>
  <c r="X35" i="59"/>
  <c r="X19" i="59"/>
  <c r="X50" i="59"/>
  <c r="X28" i="59"/>
  <c r="X20" i="59"/>
  <c r="X37" i="59"/>
  <c r="X39" i="59"/>
  <c r="X13" i="59"/>
  <c r="X41" i="59"/>
  <c r="AB38" i="59"/>
  <c r="X48" i="58"/>
  <c r="Z48" i="58" s="1"/>
  <c r="AA48" i="58" s="1"/>
  <c r="X21" i="58"/>
  <c r="AB21" i="58" s="1"/>
  <c r="X33" i="58"/>
  <c r="AB33" i="58" s="1"/>
  <c r="X38" i="58"/>
  <c r="AB38" i="58" s="1"/>
  <c r="X40" i="58"/>
  <c r="Z40" i="58" s="1"/>
  <c r="AA40" i="58" s="1"/>
  <c r="X52" i="58"/>
  <c r="AB52" i="58" s="1"/>
  <c r="X18" i="58"/>
  <c r="Z18" i="58" s="1"/>
  <c r="AA18" i="58" s="1"/>
  <c r="X44" i="58"/>
  <c r="Z44" i="58" s="1"/>
  <c r="AA44" i="58" s="1"/>
  <c r="X37" i="58"/>
  <c r="Z37" i="58" s="1"/>
  <c r="AA37" i="58" s="1"/>
  <c r="X19" i="58"/>
  <c r="X14" i="58"/>
  <c r="X22" i="58"/>
  <c r="X41" i="58"/>
  <c r="X11" i="58"/>
  <c r="X47" i="58"/>
  <c r="X32" i="58"/>
  <c r="X12" i="58"/>
  <c r="X42" i="58"/>
  <c r="X23" i="58"/>
  <c r="X49" i="58"/>
  <c r="X29" i="58"/>
  <c r="X28" i="58"/>
  <c r="X15" i="58"/>
  <c r="X51" i="58"/>
  <c r="X39" i="58"/>
  <c r="X16" i="58"/>
  <c r="X45" i="58"/>
  <c r="X30" i="58"/>
  <c r="X25" i="58"/>
  <c r="X34" i="58"/>
  <c r="X23" i="57"/>
  <c r="Z23" i="57" s="1"/>
  <c r="AA23" i="57" s="1"/>
  <c r="X42" i="57"/>
  <c r="Z42" i="57" s="1"/>
  <c r="AA42" i="57" s="1"/>
  <c r="X49" i="57"/>
  <c r="Z49" i="57" s="1"/>
  <c r="AA49" i="57" s="1"/>
  <c r="X22" i="57"/>
  <c r="Z22" i="57" s="1"/>
  <c r="X12" i="57"/>
  <c r="AB12" i="57" s="1"/>
  <c r="X51" i="57"/>
  <c r="AB51" i="57" s="1"/>
  <c r="X14" i="57"/>
  <c r="AB14" i="57" s="1"/>
  <c r="X27" i="57"/>
  <c r="AB27" i="57" s="1"/>
  <c r="X44" i="57"/>
  <c r="Z44" i="57" s="1"/>
  <c r="X36" i="57"/>
  <c r="Z36" i="57" s="1"/>
  <c r="AA36" i="57" s="1"/>
  <c r="X26" i="57"/>
  <c r="Z26" i="57" s="1"/>
  <c r="X39" i="57"/>
  <c r="X17" i="57"/>
  <c r="X38" i="57"/>
  <c r="X31" i="57"/>
  <c r="X48" i="57"/>
  <c r="X40" i="57"/>
  <c r="X47" i="57"/>
  <c r="X45" i="57"/>
  <c r="Z30" i="57"/>
  <c r="AA30" i="57" s="1"/>
  <c r="X50" i="57"/>
  <c r="X19" i="57"/>
  <c r="X16" i="57"/>
  <c r="X52" i="57"/>
  <c r="X24" i="57"/>
  <c r="X11" i="57"/>
  <c r="X35" i="57"/>
  <c r="X37" i="57"/>
  <c r="X25" i="57"/>
  <c r="X34" i="57"/>
  <c r="X38" i="56"/>
  <c r="Z38" i="56" s="1"/>
  <c r="AA38" i="56" s="1"/>
  <c r="X13" i="56"/>
  <c r="Z13" i="56" s="1"/>
  <c r="AA13" i="56" s="1"/>
  <c r="X30" i="56"/>
  <c r="AB30" i="56" s="1"/>
  <c r="X31" i="56"/>
  <c r="Z31" i="56" s="1"/>
  <c r="AA31" i="56" s="1"/>
  <c r="X47" i="56"/>
  <c r="AB47" i="56" s="1"/>
  <c r="X39" i="56"/>
  <c r="AB39" i="56" s="1"/>
  <c r="X27" i="56"/>
  <c r="AB27" i="56" s="1"/>
  <c r="X37" i="56"/>
  <c r="Z37" i="56" s="1"/>
  <c r="AA37" i="56" s="1"/>
  <c r="X34" i="56"/>
  <c r="AB34" i="56" s="1"/>
  <c r="X44" i="56"/>
  <c r="Z44" i="56" s="1"/>
  <c r="AA44" i="56" s="1"/>
  <c r="X18" i="56"/>
  <c r="Z18" i="56" s="1"/>
  <c r="AA18" i="56" s="1"/>
  <c r="X21" i="56"/>
  <c r="AB21" i="56" s="1"/>
  <c r="X17" i="56"/>
  <c r="AB17" i="56" s="1"/>
  <c r="X50" i="56"/>
  <c r="X16" i="56"/>
  <c r="X33" i="56"/>
  <c r="X42" i="56"/>
  <c r="X41" i="56"/>
  <c r="X19" i="56"/>
  <c r="X24" i="56"/>
  <c r="X48" i="56"/>
  <c r="X49" i="56"/>
  <c r="X52" i="56"/>
  <c r="X11" i="56"/>
  <c r="X35" i="56"/>
  <c r="X45" i="56"/>
  <c r="X25" i="56"/>
  <c r="X26" i="56"/>
  <c r="X40" i="56"/>
  <c r="Z28" i="56"/>
  <c r="AA28" i="56" s="1"/>
  <c r="AB28" i="56"/>
  <c r="X51" i="56"/>
  <c r="X20" i="56"/>
  <c r="X14" i="56"/>
  <c r="X32" i="55"/>
  <c r="Z32" i="55" s="1"/>
  <c r="AA32" i="55" s="1"/>
  <c r="X29" i="55"/>
  <c r="Z29" i="55" s="1"/>
  <c r="AA29" i="55" s="1"/>
  <c r="X26" i="55"/>
  <c r="AB26" i="55" s="1"/>
  <c r="X27" i="55"/>
  <c r="AB27" i="55" s="1"/>
  <c r="X31" i="55"/>
  <c r="Z31" i="55" s="1"/>
  <c r="AA31" i="55" s="1"/>
  <c r="X18" i="55"/>
  <c r="AB18" i="55" s="1"/>
  <c r="X24" i="55"/>
  <c r="AB24" i="55" s="1"/>
  <c r="X48" i="55"/>
  <c r="Z48" i="55" s="1"/>
  <c r="AA48" i="55" s="1"/>
  <c r="X35" i="55"/>
  <c r="Z35" i="55" s="1"/>
  <c r="AA35" i="55" s="1"/>
  <c r="X34" i="55"/>
  <c r="AB34" i="55" s="1"/>
  <c r="X11" i="55"/>
  <c r="AB11" i="55" s="1"/>
  <c r="X30" i="55"/>
  <c r="Z30" i="55" s="1"/>
  <c r="AA30" i="55" s="1"/>
  <c r="X28" i="55"/>
  <c r="Z28" i="55" s="1"/>
  <c r="X43" i="55"/>
  <c r="Z43" i="55" s="1"/>
  <c r="X22" i="55"/>
  <c r="AB22" i="55" s="1"/>
  <c r="X45" i="55"/>
  <c r="AB45" i="55" s="1"/>
  <c r="AB13" i="55"/>
  <c r="Z44" i="55"/>
  <c r="AA44" i="55" s="1"/>
  <c r="AB44" i="55"/>
  <c r="X42" i="55"/>
  <c r="X12" i="55"/>
  <c r="AB39" i="55"/>
  <c r="Z39" i="55"/>
  <c r="AA39" i="55" s="1"/>
  <c r="X52" i="55"/>
  <c r="X46" i="55"/>
  <c r="X51" i="55"/>
  <c r="X49" i="55"/>
  <c r="X15" i="55"/>
  <c r="X50" i="55"/>
  <c r="X33" i="55"/>
  <c r="X40" i="55"/>
  <c r="X16" i="55"/>
  <c r="X23" i="55"/>
  <c r="X36" i="55"/>
  <c r="X19" i="55"/>
  <c r="X38" i="55"/>
  <c r="X41" i="55"/>
  <c r="X32" i="54"/>
  <c r="Z32" i="54" s="1"/>
  <c r="X49" i="54"/>
  <c r="AB49" i="54" s="1"/>
  <c r="X34" i="54"/>
  <c r="AB34" i="54" s="1"/>
  <c r="X29" i="54"/>
  <c r="Z29" i="54" s="1"/>
  <c r="AA29" i="54" s="1"/>
  <c r="X20" i="54"/>
  <c r="Z20" i="54" s="1"/>
  <c r="AA20" i="54" s="1"/>
  <c r="X47" i="54"/>
  <c r="Z47" i="54" s="1"/>
  <c r="AA47" i="54" s="1"/>
  <c r="X26" i="54"/>
  <c r="AB26" i="54" s="1"/>
  <c r="X13" i="54"/>
  <c r="Z13" i="54" s="1"/>
  <c r="X36" i="54"/>
  <c r="AB36" i="54" s="1"/>
  <c r="X48" i="54"/>
  <c r="AB48" i="54" s="1"/>
  <c r="X37" i="54"/>
  <c r="Z37" i="54" s="1"/>
  <c r="X22" i="54"/>
  <c r="Z22" i="54" s="1"/>
  <c r="AA22" i="54" s="1"/>
  <c r="X24" i="54"/>
  <c r="X16" i="54"/>
  <c r="X11" i="54"/>
  <c r="X23" i="54"/>
  <c r="X45" i="54"/>
  <c r="X42" i="54"/>
  <c r="X14" i="54"/>
  <c r="X39" i="54"/>
  <c r="AB21" i="54"/>
  <c r="Z21" i="54"/>
  <c r="AA21" i="54" s="1"/>
  <c r="X17" i="54"/>
  <c r="X38" i="54"/>
  <c r="X28" i="54"/>
  <c r="X40" i="54"/>
  <c r="X25" i="54"/>
  <c r="X52" i="54"/>
  <c r="AB27" i="54"/>
  <c r="Z27" i="54"/>
  <c r="AA27" i="54" s="1"/>
  <c r="X43" i="54"/>
  <c r="X44" i="54"/>
  <c r="X15" i="54"/>
  <c r="X48" i="53"/>
  <c r="AB48" i="53" s="1"/>
  <c r="X20" i="53"/>
  <c r="AB20" i="53" s="1"/>
  <c r="X25" i="53"/>
  <c r="Z25" i="53" s="1"/>
  <c r="X21" i="53"/>
  <c r="AB21" i="53" s="1"/>
  <c r="X37" i="53"/>
  <c r="Z37" i="53" s="1"/>
  <c r="AA37" i="53" s="1"/>
  <c r="X17" i="53"/>
  <c r="AB17" i="53" s="1"/>
  <c r="X34" i="53"/>
  <c r="Z34" i="53" s="1"/>
  <c r="X28" i="53"/>
  <c r="Z28" i="53" s="1"/>
  <c r="AA28" i="53" s="1"/>
  <c r="X19" i="53"/>
  <c r="Z19" i="53" s="1"/>
  <c r="AA19" i="53" s="1"/>
  <c r="X46" i="53"/>
  <c r="Z46" i="53" s="1"/>
  <c r="AA46" i="53" s="1"/>
  <c r="X13" i="53"/>
  <c r="Z13" i="53" s="1"/>
  <c r="AA13" i="53" s="1"/>
  <c r="X39" i="53"/>
  <c r="AB39" i="53" s="1"/>
  <c r="X22" i="53"/>
  <c r="Z22" i="53" s="1"/>
  <c r="AA22" i="53" s="1"/>
  <c r="X38" i="53"/>
  <c r="X24" i="53"/>
  <c r="X52" i="53"/>
  <c r="X41" i="53"/>
  <c r="X44" i="53"/>
  <c r="X47" i="53"/>
  <c r="X36" i="53"/>
  <c r="X11" i="53"/>
  <c r="X14" i="53"/>
  <c r="X31" i="53"/>
  <c r="X45" i="53"/>
  <c r="X12" i="53"/>
  <c r="X32" i="53"/>
  <c r="X42" i="53"/>
  <c r="X27" i="53"/>
  <c r="X35" i="53"/>
  <c r="X51" i="52"/>
  <c r="AB51" i="52" s="1"/>
  <c r="X46" i="52"/>
  <c r="Z46" i="52" s="1"/>
  <c r="AA46" i="52" s="1"/>
  <c r="X22" i="52"/>
  <c r="AB22" i="52" s="1"/>
  <c r="X32" i="52"/>
  <c r="Z32" i="52" s="1"/>
  <c r="AA32" i="52" s="1"/>
  <c r="X25" i="52"/>
  <c r="Z25" i="52" s="1"/>
  <c r="AA25" i="52" s="1"/>
  <c r="X52" i="52"/>
  <c r="AB52" i="52" s="1"/>
  <c r="X27" i="52"/>
  <c r="Z27" i="52" s="1"/>
  <c r="AA27" i="52" s="1"/>
  <c r="X24" i="52"/>
  <c r="AB24" i="52" s="1"/>
  <c r="X11" i="52"/>
  <c r="Z11" i="52" s="1"/>
  <c r="X37" i="52"/>
  <c r="AB37" i="52" s="1"/>
  <c r="X36" i="52"/>
  <c r="AB36" i="52" s="1"/>
  <c r="X31" i="52"/>
  <c r="Z31" i="52" s="1"/>
  <c r="AA31" i="52" s="1"/>
  <c r="X44" i="52"/>
  <c r="Z44" i="52" s="1"/>
  <c r="AA44" i="52" s="1"/>
  <c r="X18" i="52"/>
  <c r="AB20" i="52"/>
  <c r="X41" i="52"/>
  <c r="X15" i="52"/>
  <c r="X30" i="52"/>
  <c r="X48" i="52"/>
  <c r="X35" i="52"/>
  <c r="X42" i="52"/>
  <c r="X39" i="52"/>
  <c r="X19" i="52"/>
  <c r="X16" i="52"/>
  <c r="X34" i="52"/>
  <c r="X26" i="52"/>
  <c r="X38" i="52"/>
  <c r="X21" i="52"/>
  <c r="X29" i="51"/>
  <c r="Z29" i="51" s="1"/>
  <c r="AA29" i="51" s="1"/>
  <c r="X32" i="51"/>
  <c r="Z32" i="51" s="1"/>
  <c r="AA32" i="51" s="1"/>
  <c r="X38" i="51"/>
  <c r="Z38" i="51" s="1"/>
  <c r="AA38" i="51" s="1"/>
  <c r="X26" i="51"/>
  <c r="Z26" i="51" s="1"/>
  <c r="AA26" i="51" s="1"/>
  <c r="X12" i="51"/>
  <c r="Z12" i="51" s="1"/>
  <c r="AA12" i="51" s="1"/>
  <c r="X17" i="51"/>
  <c r="AB17" i="51" s="1"/>
  <c r="X11" i="51"/>
  <c r="AB11" i="51" s="1"/>
  <c r="X15" i="51"/>
  <c r="Z15" i="51" s="1"/>
  <c r="X44" i="51"/>
  <c r="Z44" i="51" s="1"/>
  <c r="AA44" i="51" s="1"/>
  <c r="X23" i="51"/>
  <c r="Z23" i="51" s="1"/>
  <c r="AA23" i="51" s="1"/>
  <c r="X30" i="51"/>
  <c r="Z30" i="51" s="1"/>
  <c r="AA30" i="51" s="1"/>
  <c r="X33" i="51"/>
  <c r="AB33" i="51" s="1"/>
  <c r="X21" i="51"/>
  <c r="AB21" i="51" s="1"/>
  <c r="X27" i="51"/>
  <c r="AB27" i="51" s="1"/>
  <c r="AB39" i="51"/>
  <c r="Z39" i="51"/>
  <c r="AA39" i="51" s="1"/>
  <c r="X35" i="51"/>
  <c r="X20" i="51"/>
  <c r="X22" i="51"/>
  <c r="X42" i="51"/>
  <c r="X46" i="51"/>
  <c r="X28" i="51"/>
  <c r="X13" i="51"/>
  <c r="X41" i="51"/>
  <c r="X49" i="51"/>
  <c r="X37" i="51"/>
  <c r="Z52" i="51"/>
  <c r="AA52" i="51" s="1"/>
  <c r="AB52" i="51"/>
  <c r="X40" i="51"/>
  <c r="X37" i="50"/>
  <c r="Z37" i="50" s="1"/>
  <c r="AA37" i="50" s="1"/>
  <c r="X38" i="50"/>
  <c r="Z38" i="50" s="1"/>
  <c r="AA38" i="50" s="1"/>
  <c r="X29" i="50"/>
  <c r="AB29" i="50" s="1"/>
  <c r="X20" i="50"/>
  <c r="AB20" i="50" s="1"/>
  <c r="X11" i="50"/>
  <c r="Z11" i="50" s="1"/>
  <c r="X14" i="50"/>
  <c r="Z14" i="50" s="1"/>
  <c r="AA14" i="50" s="1"/>
  <c r="X40" i="50"/>
  <c r="Z40" i="50" s="1"/>
  <c r="AA40" i="50" s="1"/>
  <c r="X12" i="50"/>
  <c r="AB12" i="50" s="1"/>
  <c r="X48" i="50"/>
  <c r="Z48" i="50" s="1"/>
  <c r="AA48" i="50" s="1"/>
  <c r="X35" i="50"/>
  <c r="AB35" i="50" s="1"/>
  <c r="X44" i="50"/>
  <c r="Z44" i="50" s="1"/>
  <c r="X31" i="50"/>
  <c r="AB31" i="50" s="1"/>
  <c r="X17" i="50"/>
  <c r="Z17" i="50" s="1"/>
  <c r="X26" i="50"/>
  <c r="AB26" i="50" s="1"/>
  <c r="X51" i="50"/>
  <c r="Z51" i="50" s="1"/>
  <c r="AA51" i="50" s="1"/>
  <c r="X27" i="50"/>
  <c r="Z27" i="50" s="1"/>
  <c r="AA27" i="50" s="1"/>
  <c r="X19" i="50"/>
  <c r="Z19" i="50" s="1"/>
  <c r="AA19" i="50" s="1"/>
  <c r="X49" i="50"/>
  <c r="Z49" i="50" s="1"/>
  <c r="AA49" i="50" s="1"/>
  <c r="X52" i="50"/>
  <c r="Z52" i="50" s="1"/>
  <c r="AA52" i="50" s="1"/>
  <c r="X45" i="50"/>
  <c r="X18" i="50"/>
  <c r="X23" i="50"/>
  <c r="X39" i="50"/>
  <c r="X46" i="50"/>
  <c r="X42" i="50"/>
  <c r="X15" i="50"/>
  <c r="X32" i="50"/>
  <c r="X28" i="50"/>
  <c r="X21" i="50"/>
  <c r="X16" i="50"/>
  <c r="X43" i="50"/>
  <c r="X41" i="50"/>
  <c r="X25" i="50"/>
  <c r="X34" i="50"/>
  <c r="X34" i="49"/>
  <c r="Z34" i="49" s="1"/>
  <c r="X13" i="49"/>
  <c r="AB13" i="49" s="1"/>
  <c r="X30" i="49"/>
  <c r="AB30" i="49" s="1"/>
  <c r="X33" i="49"/>
  <c r="Z33" i="49" s="1"/>
  <c r="AA33" i="49" s="1"/>
  <c r="X51" i="49"/>
  <c r="AB51" i="49" s="1"/>
  <c r="X16" i="49"/>
  <c r="Z16" i="49" s="1"/>
  <c r="X48" i="49"/>
  <c r="AB48" i="49" s="1"/>
  <c r="X12" i="49"/>
  <c r="AB12" i="49" s="1"/>
  <c r="X40" i="49"/>
  <c r="Z40" i="49" s="1"/>
  <c r="AA40" i="49" s="1"/>
  <c r="X17" i="49"/>
  <c r="Z17" i="49" s="1"/>
  <c r="AA17" i="49" s="1"/>
  <c r="X39" i="49"/>
  <c r="AB39" i="49" s="1"/>
  <c r="X26" i="49"/>
  <c r="Z26" i="49" s="1"/>
  <c r="X36" i="49"/>
  <c r="AB36" i="49" s="1"/>
  <c r="X31" i="49"/>
  <c r="Z31" i="49" s="1"/>
  <c r="X49" i="49"/>
  <c r="X43" i="49"/>
  <c r="X47" i="49"/>
  <c r="X15" i="49"/>
  <c r="X42" i="49"/>
  <c r="X46" i="49"/>
  <c r="X29" i="49"/>
  <c r="X38" i="49"/>
  <c r="X25" i="49"/>
  <c r="X37" i="49"/>
  <c r="X41" i="49"/>
  <c r="X22" i="49"/>
  <c r="X20" i="49"/>
  <c r="X50" i="49"/>
  <c r="X32" i="49"/>
  <c r="X19" i="49"/>
  <c r="X24" i="49"/>
  <c r="X21" i="49"/>
  <c r="X23" i="49"/>
  <c r="X49" i="48"/>
  <c r="Z49" i="48" s="1"/>
  <c r="AA49" i="48" s="1"/>
  <c r="X44" i="48"/>
  <c r="AB44" i="48" s="1"/>
  <c r="X13" i="48"/>
  <c r="Z13" i="48" s="1"/>
  <c r="AA13" i="48" s="1"/>
  <c r="X42" i="48"/>
  <c r="X47" i="48"/>
  <c r="AB47" i="48" s="1"/>
  <c r="X43" i="48"/>
  <c r="Z43" i="48" s="1"/>
  <c r="AA43" i="48" s="1"/>
  <c r="X46" i="48"/>
  <c r="Z46" i="48" s="1"/>
  <c r="AA46" i="48" s="1"/>
  <c r="X20" i="48"/>
  <c r="Z20" i="48" s="1"/>
  <c r="X28" i="48"/>
  <c r="Z28" i="48" s="1"/>
  <c r="AA28" i="48" s="1"/>
  <c r="X48" i="48"/>
  <c r="AB48" i="48" s="1"/>
  <c r="X38" i="48"/>
  <c r="Z38" i="48" s="1"/>
  <c r="AA38" i="48" s="1"/>
  <c r="X30" i="48"/>
  <c r="Z30" i="48" s="1"/>
  <c r="AA30" i="48" s="1"/>
  <c r="X36" i="48"/>
  <c r="X35" i="48"/>
  <c r="X12" i="48"/>
  <c r="X16" i="48"/>
  <c r="X18" i="48"/>
  <c r="X34" i="48"/>
  <c r="X29" i="48"/>
  <c r="X27" i="48"/>
  <c r="X24" i="48"/>
  <c r="X15" i="48"/>
  <c r="X23" i="48"/>
  <c r="Z17" i="48"/>
  <c r="AA17" i="48" s="1"/>
  <c r="AB17" i="48"/>
  <c r="X33" i="48"/>
  <c r="X40" i="48"/>
  <c r="X32" i="48"/>
  <c r="X25" i="48"/>
  <c r="X11" i="48"/>
  <c r="X45" i="48"/>
  <c r="X50" i="48"/>
  <c r="X39" i="48"/>
  <c r="X51" i="48"/>
  <c r="X52" i="48"/>
  <c r="X19" i="48"/>
  <c r="X33" i="47"/>
  <c r="AB33" i="47" s="1"/>
  <c r="X48" i="47"/>
  <c r="AB48" i="47" s="1"/>
  <c r="X17" i="47"/>
  <c r="Z17" i="47" s="1"/>
  <c r="AA17" i="47" s="1"/>
  <c r="X36" i="47"/>
  <c r="AB36" i="47" s="1"/>
  <c r="X45" i="47"/>
  <c r="Z45" i="47" s="1"/>
  <c r="AA45" i="47" s="1"/>
  <c r="X23" i="47"/>
  <c r="Z23" i="47" s="1"/>
  <c r="AA23" i="47" s="1"/>
  <c r="X34" i="47"/>
  <c r="AB34" i="47" s="1"/>
  <c r="X16" i="47"/>
  <c r="Z16" i="47" s="1"/>
  <c r="AA16" i="47" s="1"/>
  <c r="X46" i="47"/>
  <c r="Z46" i="47" s="1"/>
  <c r="AA46" i="47" s="1"/>
  <c r="X28" i="47"/>
  <c r="AB28" i="47" s="1"/>
  <c r="X30" i="47"/>
  <c r="AB30" i="47" s="1"/>
  <c r="X24" i="47"/>
  <c r="Z24" i="47" s="1"/>
  <c r="AA24" i="47" s="1"/>
  <c r="X19" i="47"/>
  <c r="Z19" i="47" s="1"/>
  <c r="X32" i="47"/>
  <c r="Z32" i="47" s="1"/>
  <c r="X27" i="47"/>
  <c r="Z27" i="47" s="1"/>
  <c r="X49" i="47"/>
  <c r="X40" i="47"/>
  <c r="AB51" i="47"/>
  <c r="Z51" i="47"/>
  <c r="AA51" i="47" s="1"/>
  <c r="X15" i="47"/>
  <c r="X41" i="47"/>
  <c r="X50" i="47"/>
  <c r="X18" i="47"/>
  <c r="X37" i="47"/>
  <c r="X20" i="47"/>
  <c r="X14" i="47"/>
  <c r="X26" i="47"/>
  <c r="X11" i="47"/>
  <c r="X13" i="47"/>
  <c r="X35" i="47"/>
  <c r="X25" i="47"/>
  <c r="X31" i="47"/>
  <c r="X43" i="46"/>
  <c r="Z43" i="46" s="1"/>
  <c r="AA43" i="46" s="1"/>
  <c r="X40" i="46"/>
  <c r="Z40" i="46" s="1"/>
  <c r="AA40" i="46" s="1"/>
  <c r="X21" i="46"/>
  <c r="Z21" i="46" s="1"/>
  <c r="AA21" i="46" s="1"/>
  <c r="X36" i="46"/>
  <c r="AB36" i="46" s="1"/>
  <c r="X46" i="46"/>
  <c r="AB46" i="46" s="1"/>
  <c r="X11" i="46"/>
  <c r="Z11" i="46" s="1"/>
  <c r="AA11" i="46" s="1"/>
  <c r="X44" i="46"/>
  <c r="Z44" i="46" s="1"/>
  <c r="AA44" i="46" s="1"/>
  <c r="X39" i="46"/>
  <c r="Z39" i="46" s="1"/>
  <c r="AA39" i="46" s="1"/>
  <c r="X50" i="46"/>
  <c r="Z50" i="46" s="1"/>
  <c r="AA50" i="46" s="1"/>
  <c r="X28" i="46"/>
  <c r="Z28" i="46" s="1"/>
  <c r="Z38" i="46"/>
  <c r="AA38" i="46" s="1"/>
  <c r="AB38" i="46"/>
  <c r="X48" i="46"/>
  <c r="X27" i="46"/>
  <c r="X33" i="46"/>
  <c r="X52" i="46"/>
  <c r="X14" i="46"/>
  <c r="X17" i="46"/>
  <c r="Z25" i="46"/>
  <c r="AA25" i="46" s="1"/>
  <c r="AB25" i="46"/>
  <c r="X45" i="46"/>
  <c r="X42" i="46"/>
  <c r="X24" i="46"/>
  <c r="X35" i="46"/>
  <c r="X49" i="46"/>
  <c r="X34" i="46"/>
  <c r="X20" i="46"/>
  <c r="X12" i="46"/>
  <c r="X47" i="46"/>
  <c r="X22" i="46"/>
  <c r="X37" i="46"/>
  <c r="X29" i="46"/>
  <c r="X18" i="46"/>
  <c r="X19" i="46"/>
  <c r="X26" i="46"/>
  <c r="X15" i="46"/>
  <c r="X28" i="45"/>
  <c r="Z28" i="45" s="1"/>
  <c r="AA28" i="45" s="1"/>
  <c r="X19" i="45"/>
  <c r="Z19" i="45" s="1"/>
  <c r="AA19" i="45" s="1"/>
  <c r="X38" i="45"/>
  <c r="AB38" i="45" s="1"/>
  <c r="X31" i="45"/>
  <c r="AB31" i="45" s="1"/>
  <c r="X35" i="45"/>
  <c r="Z35" i="45" s="1"/>
  <c r="AA35" i="45" s="1"/>
  <c r="X18" i="45"/>
  <c r="AB18" i="45" s="1"/>
  <c r="X27" i="45"/>
  <c r="Z27" i="45" s="1"/>
  <c r="X23" i="45"/>
  <c r="Z23" i="45" s="1"/>
  <c r="X49" i="45"/>
  <c r="AB49" i="45" s="1"/>
  <c r="X32" i="45"/>
  <c r="Z32" i="45" s="1"/>
  <c r="AA32" i="45" s="1"/>
  <c r="X52" i="45"/>
  <c r="Z52" i="45" s="1"/>
  <c r="AA52" i="45" s="1"/>
  <c r="X40" i="45"/>
  <c r="AB40" i="45" s="1"/>
  <c r="X46" i="45"/>
  <c r="Z46" i="45" s="1"/>
  <c r="AB15" i="45"/>
  <c r="Z15" i="45"/>
  <c r="AA15" i="45" s="1"/>
  <c r="X48" i="45"/>
  <c r="X36" i="45"/>
  <c r="X25" i="45"/>
  <c r="X34" i="45"/>
  <c r="X30" i="45"/>
  <c r="X16" i="45"/>
  <c r="X51" i="45"/>
  <c r="X47" i="45"/>
  <c r="X37" i="45"/>
  <c r="X14" i="45"/>
  <c r="X21" i="45"/>
  <c r="X29" i="45"/>
  <c r="X41" i="45"/>
  <c r="X50" i="45"/>
  <c r="X43" i="45"/>
  <c r="X24" i="45"/>
  <c r="X45" i="45"/>
  <c r="X13" i="45"/>
  <c r="X20" i="45"/>
  <c r="X45" i="44"/>
  <c r="AB45" i="44" s="1"/>
  <c r="X17" i="44"/>
  <c r="Z17" i="44" s="1"/>
  <c r="AA17" i="44" s="1"/>
  <c r="X16" i="44"/>
  <c r="AB16" i="44" s="1"/>
  <c r="X44" i="44"/>
  <c r="AB44" i="44" s="1"/>
  <c r="X48" i="44"/>
  <c r="AB48" i="44" s="1"/>
  <c r="X40" i="44"/>
  <c r="Z40" i="44" s="1"/>
  <c r="X20" i="44"/>
  <c r="Z20" i="44" s="1"/>
  <c r="X37" i="44"/>
  <c r="AB37" i="44" s="1"/>
  <c r="X33" i="44"/>
  <c r="AB33" i="44" s="1"/>
  <c r="X39" i="44"/>
  <c r="AB39" i="44" s="1"/>
  <c r="AB50" i="44"/>
  <c r="X47" i="44"/>
  <c r="X28" i="44"/>
  <c r="X43" i="44"/>
  <c r="X13" i="44"/>
  <c r="X22" i="44"/>
  <c r="X26" i="44"/>
  <c r="X51" i="44"/>
  <c r="X23" i="44"/>
  <c r="X36" i="44"/>
  <c r="X31" i="44"/>
  <c r="X29" i="44"/>
  <c r="X27" i="44"/>
  <c r="X42" i="44"/>
  <c r="X19" i="44"/>
  <c r="X21" i="44"/>
  <c r="W108" i="8"/>
  <c r="W109" i="8" s="1"/>
  <c r="W110" i="8" s="1"/>
  <c r="T108" i="8"/>
  <c r="T109" i="8" s="1"/>
  <c r="T110" i="8" s="1"/>
  <c r="Z108" i="8"/>
  <c r="Z109" i="8" s="1"/>
  <c r="Z110" i="8" s="1"/>
  <c r="V108" i="8"/>
  <c r="V109" i="8" s="1"/>
  <c r="V110" i="8" s="1"/>
  <c r="S108" i="8"/>
  <c r="S109" i="8" s="1"/>
  <c r="S110" i="8" s="1"/>
  <c r="AA108" i="8"/>
  <c r="AA109" i="8" s="1"/>
  <c r="AA110" i="8" s="1"/>
  <c r="Y108" i="8"/>
  <c r="Y109" i="8" s="1"/>
  <c r="Y110" i="8" s="1"/>
  <c r="U108" i="8"/>
  <c r="U109" i="8" s="1"/>
  <c r="U110" i="8" s="1"/>
  <c r="R109" i="8"/>
  <c r="R110" i="8" s="1"/>
  <c r="Y108" i="7"/>
  <c r="Y109" i="7" s="1"/>
  <c r="Y110" i="7" s="1"/>
  <c r="V108" i="7"/>
  <c r="V109" i="7" s="1"/>
  <c r="V110" i="7" s="1"/>
  <c r="U108" i="7"/>
  <c r="U109" i="7" s="1"/>
  <c r="U110" i="7" s="1"/>
  <c r="AA108" i="7"/>
  <c r="AA109" i="7" s="1"/>
  <c r="AA110" i="7" s="1"/>
  <c r="T108" i="7"/>
  <c r="T109" i="7" s="1"/>
  <c r="T110" i="7" s="1"/>
  <c r="S108" i="7"/>
  <c r="S109" i="7" s="1"/>
  <c r="S110" i="7" s="1"/>
  <c r="W108" i="7"/>
  <c r="W109" i="7" s="1"/>
  <c r="W110" i="7" s="1"/>
  <c r="Z108" i="7"/>
  <c r="Z109" i="7" s="1"/>
  <c r="Z110" i="7" s="1"/>
  <c r="R109" i="7"/>
  <c r="R110" i="7" s="1"/>
  <c r="S108" i="14"/>
  <c r="S109" i="14" s="1"/>
  <c r="S110" i="14" s="1"/>
  <c r="V108" i="14"/>
  <c r="V109" i="14" s="1"/>
  <c r="V110" i="14" s="1"/>
  <c r="T108" i="14"/>
  <c r="T109" i="14" s="1"/>
  <c r="T110" i="14" s="1"/>
  <c r="U108" i="14"/>
  <c r="U109" i="14" s="1"/>
  <c r="U110" i="14" s="1"/>
  <c r="W108" i="14"/>
  <c r="W109" i="14" s="1"/>
  <c r="W110" i="14" s="1"/>
  <c r="Y108" i="14"/>
  <c r="Y109" i="14" s="1"/>
  <c r="Y110" i="14" s="1"/>
  <c r="Z108" i="14"/>
  <c r="Z109" i="14" s="1"/>
  <c r="Z110" i="14" s="1"/>
  <c r="AA108" i="14"/>
  <c r="AA109" i="14" s="1"/>
  <c r="AA110" i="14" s="1"/>
  <c r="R109" i="14"/>
  <c r="R110" i="14" s="1"/>
  <c r="V108" i="1"/>
  <c r="V109" i="1" s="1"/>
  <c r="V110" i="1" s="1"/>
  <c r="S108" i="1"/>
  <c r="S109" i="1" s="1"/>
  <c r="S110" i="1" s="1"/>
  <c r="Z108" i="1"/>
  <c r="Z109" i="1" s="1"/>
  <c r="Z110" i="1" s="1"/>
  <c r="U108" i="1"/>
  <c r="U109" i="1" s="1"/>
  <c r="U110" i="1" s="1"/>
  <c r="AA108" i="1"/>
  <c r="AA109" i="1" s="1"/>
  <c r="AA110" i="1" s="1"/>
  <c r="Y108" i="1"/>
  <c r="Y109" i="1" s="1"/>
  <c r="Y110" i="1" s="1"/>
  <c r="T108" i="1"/>
  <c r="T109" i="1" s="1"/>
  <c r="T110" i="1" s="1"/>
  <c r="W108" i="1"/>
  <c r="W109" i="1" s="1"/>
  <c r="W110" i="1" s="1"/>
  <c r="R109" i="1"/>
  <c r="R110" i="1" s="1"/>
  <c r="AA108" i="40"/>
  <c r="AA109" i="40" s="1"/>
  <c r="AA110" i="40" s="1"/>
  <c r="W108" i="40"/>
  <c r="W109" i="40" s="1"/>
  <c r="W110" i="40" s="1"/>
  <c r="S108" i="40"/>
  <c r="S109" i="40" s="1"/>
  <c r="S110" i="40" s="1"/>
  <c r="Z108" i="40"/>
  <c r="Z109" i="40" s="1"/>
  <c r="Z110" i="40" s="1"/>
  <c r="V108" i="40"/>
  <c r="V109" i="40" s="1"/>
  <c r="V110" i="40" s="1"/>
  <c r="Y108" i="40"/>
  <c r="Y109" i="40" s="1"/>
  <c r="Y110" i="40" s="1"/>
  <c r="U108" i="40"/>
  <c r="U109" i="40" s="1"/>
  <c r="U110" i="40" s="1"/>
  <c r="T108" i="40"/>
  <c r="T109" i="40" s="1"/>
  <c r="T110" i="40" s="1"/>
  <c r="R109" i="40"/>
  <c r="R110" i="40" s="1"/>
  <c r="Z87" i="43"/>
  <c r="AA87" i="43" s="1"/>
  <c r="Z40" i="43"/>
  <c r="AA40" i="43" s="1"/>
  <c r="Z31" i="43"/>
  <c r="AA31" i="43" s="1"/>
  <c r="Z16" i="43"/>
  <c r="AA16" i="43" s="1"/>
  <c r="Z91" i="43"/>
  <c r="AA91" i="43" s="1"/>
  <c r="Z95" i="43"/>
  <c r="AA95" i="43" s="1"/>
  <c r="Z80" i="43"/>
  <c r="AA80" i="43" s="1"/>
  <c r="T108" i="35"/>
  <c r="T109" i="35" s="1"/>
  <c r="T110" i="35" s="1"/>
  <c r="AA108" i="35"/>
  <c r="AA109" i="35" s="1"/>
  <c r="AA110" i="35" s="1"/>
  <c r="W108" i="35"/>
  <c r="W109" i="35" s="1"/>
  <c r="W110" i="35" s="1"/>
  <c r="S108" i="35"/>
  <c r="S109" i="35" s="1"/>
  <c r="S110" i="35" s="1"/>
  <c r="Z108" i="35"/>
  <c r="Z109" i="35" s="1"/>
  <c r="Z110" i="35" s="1"/>
  <c r="V108" i="35"/>
  <c r="V109" i="35" s="1"/>
  <c r="V110" i="35" s="1"/>
  <c r="Y108" i="35"/>
  <c r="Y109" i="35" s="1"/>
  <c r="Y110" i="35" s="1"/>
  <c r="U108" i="35"/>
  <c r="U109" i="35" s="1"/>
  <c r="U110" i="35" s="1"/>
  <c r="R109" i="35"/>
  <c r="R110" i="35" s="1"/>
  <c r="Z19" i="43"/>
  <c r="AA19" i="43" s="1"/>
  <c r="Z58" i="43"/>
  <c r="AA58" i="43" s="1"/>
  <c r="Z39" i="43"/>
  <c r="AA39" i="43" s="1"/>
  <c r="Z17" i="43"/>
  <c r="AA17" i="43" s="1"/>
  <c r="Z97" i="43"/>
  <c r="AA97" i="43" s="1"/>
  <c r="Z104" i="43"/>
  <c r="AA104" i="43" s="1"/>
  <c r="Z46" i="43"/>
  <c r="AA46" i="43" s="1"/>
  <c r="Z12" i="43"/>
  <c r="AA12" i="43" s="1"/>
  <c r="Z68" i="43"/>
  <c r="AA68" i="43" s="1"/>
  <c r="Z75" i="43"/>
  <c r="AA75" i="43" s="1"/>
  <c r="Z29" i="43"/>
  <c r="AA29" i="43" s="1"/>
  <c r="Z92" i="43"/>
  <c r="AA92" i="43" s="1"/>
  <c r="Z84" i="43"/>
  <c r="AA84" i="43" s="1"/>
  <c r="Z65" i="43"/>
  <c r="AA65" i="43" s="1"/>
  <c r="Z73" i="43"/>
  <c r="AA73" i="43" s="1"/>
  <c r="Z63" i="43"/>
  <c r="AA63" i="43" s="1"/>
  <c r="Z49" i="43"/>
  <c r="AA49" i="43" s="1"/>
  <c r="Z13" i="43"/>
  <c r="AA13" i="43" s="1"/>
  <c r="Z53" i="43"/>
  <c r="AA53" i="43" s="1"/>
  <c r="Z60" i="43"/>
  <c r="AA60" i="43" s="1"/>
  <c r="Z81" i="43"/>
  <c r="AA81" i="43" s="1"/>
  <c r="Z48" i="43"/>
  <c r="AA48" i="43" s="1"/>
  <c r="AA108" i="32"/>
  <c r="AA109" i="32" s="1"/>
  <c r="AA110" i="32" s="1"/>
  <c r="W108" i="32"/>
  <c r="W109" i="32" s="1"/>
  <c r="W110" i="32" s="1"/>
  <c r="S108" i="32"/>
  <c r="S109" i="32" s="1"/>
  <c r="S110" i="32" s="1"/>
  <c r="Z108" i="32"/>
  <c r="Z109" i="32" s="1"/>
  <c r="Z110" i="32" s="1"/>
  <c r="V108" i="32"/>
  <c r="V109" i="32" s="1"/>
  <c r="V110" i="32" s="1"/>
  <c r="Y108" i="32"/>
  <c r="Y109" i="32" s="1"/>
  <c r="Y110" i="32" s="1"/>
  <c r="U108" i="32"/>
  <c r="U109" i="32" s="1"/>
  <c r="U110" i="32" s="1"/>
  <c r="T108" i="32"/>
  <c r="T109" i="32" s="1"/>
  <c r="T110" i="32" s="1"/>
  <c r="R109" i="32"/>
  <c r="R110" i="32" s="1"/>
  <c r="AB68" i="54" l="1"/>
  <c r="AB40" i="52"/>
  <c r="Z23" i="43"/>
  <c r="AA23" i="43" s="1"/>
  <c r="AB79" i="56"/>
  <c r="Z47" i="47"/>
  <c r="AA47" i="47" s="1"/>
  <c r="AB77" i="59"/>
  <c r="AB11" i="43"/>
  <c r="Z68" i="51"/>
  <c r="AA68" i="51" s="1"/>
  <c r="Z18" i="49"/>
  <c r="AA18" i="49" s="1"/>
  <c r="AB74" i="50"/>
  <c r="Z32" i="43"/>
  <c r="AA32" i="43" s="1"/>
  <c r="AB50" i="50"/>
  <c r="Z48" i="51"/>
  <c r="AA48" i="51" s="1"/>
  <c r="AB20" i="60"/>
  <c r="Z56" i="43"/>
  <c r="AA56" i="43" s="1"/>
  <c r="AB23" i="52"/>
  <c r="Z48" i="59"/>
  <c r="AA48" i="59" s="1"/>
  <c r="AA68" i="53"/>
  <c r="Z67" i="52"/>
  <c r="AA67" i="52" s="1"/>
  <c r="AB104" i="53"/>
  <c r="AB61" i="50"/>
  <c r="AB68" i="53"/>
  <c r="AB14" i="44"/>
  <c r="Z48" i="60"/>
  <c r="AA48" i="60" s="1"/>
  <c r="AB29" i="52"/>
  <c r="Z18" i="44"/>
  <c r="AA18" i="44" s="1"/>
  <c r="Z50" i="51"/>
  <c r="AA50" i="51" s="1"/>
  <c r="AB32" i="44"/>
  <c r="Z103" i="50"/>
  <c r="AA103" i="50" s="1"/>
  <c r="Z101" i="43"/>
  <c r="AA101" i="43" s="1"/>
  <c r="AB91" i="50"/>
  <c r="Z28" i="43"/>
  <c r="AA28" i="43" s="1"/>
  <c r="Z99" i="43"/>
  <c r="AA99" i="43" s="1"/>
  <c r="AB26" i="45"/>
  <c r="Z21" i="47"/>
  <c r="AA21" i="47" s="1"/>
  <c r="Z54" i="51"/>
  <c r="AA54" i="51" s="1"/>
  <c r="AB66" i="54"/>
  <c r="AB13" i="52"/>
  <c r="Z25" i="43"/>
  <c r="AA25" i="43" s="1"/>
  <c r="AB68" i="47"/>
  <c r="Z89" i="53"/>
  <c r="AA89" i="53" s="1"/>
  <c r="AB20" i="57"/>
  <c r="Z51" i="54"/>
  <c r="AA51" i="54" s="1"/>
  <c r="AB43" i="52"/>
  <c r="Z83" i="43"/>
  <c r="AA83" i="43" s="1"/>
  <c r="Z18" i="43"/>
  <c r="AA18" i="43" s="1"/>
  <c r="Z93" i="43"/>
  <c r="AA93" i="43" s="1"/>
  <c r="Z36" i="51"/>
  <c r="AA36" i="51" s="1"/>
  <c r="Z15" i="53"/>
  <c r="AA15" i="53" s="1"/>
  <c r="AB56" i="50"/>
  <c r="Z106" i="43"/>
  <c r="AA106" i="43" s="1"/>
  <c r="Z67" i="43"/>
  <c r="AA67" i="43" s="1"/>
  <c r="Z20" i="43"/>
  <c r="AA20" i="43" s="1"/>
  <c r="Z30" i="54"/>
  <c r="AA30" i="54" s="1"/>
  <c r="Z94" i="43"/>
  <c r="AA94" i="43" s="1"/>
  <c r="AB16" i="46"/>
  <c r="AB57" i="50"/>
  <c r="Z85" i="43"/>
  <c r="AA85" i="43" s="1"/>
  <c r="Z58" i="61"/>
  <c r="AA58" i="61" s="1"/>
  <c r="AB77" i="61"/>
  <c r="Z77" i="61"/>
  <c r="AA77" i="61" s="1"/>
  <c r="AB83" i="52"/>
  <c r="AB98" i="49"/>
  <c r="Z109" i="43"/>
  <c r="AA109" i="43" s="1"/>
  <c r="AB47" i="55"/>
  <c r="Z54" i="43"/>
  <c r="AA54" i="43" s="1"/>
  <c r="Z49" i="53"/>
  <c r="AA49" i="53" s="1"/>
  <c r="Z46" i="54"/>
  <c r="AA46" i="54" s="1"/>
  <c r="Z107" i="43"/>
  <c r="AA107" i="43" s="1"/>
  <c r="Z82" i="43"/>
  <c r="AA82" i="43" s="1"/>
  <c r="Z33" i="54"/>
  <c r="AA33" i="54" s="1"/>
  <c r="Z18" i="60"/>
  <c r="AA18" i="60" s="1"/>
  <c r="AB99" i="47"/>
  <c r="Z30" i="43"/>
  <c r="AA30" i="43" s="1"/>
  <c r="Z27" i="49"/>
  <c r="AA27" i="49" s="1"/>
  <c r="AB84" i="44"/>
  <c r="Z82" i="45"/>
  <c r="AA82" i="45" s="1"/>
  <c r="Z98" i="44"/>
  <c r="AA98" i="44" s="1"/>
  <c r="Z21" i="43"/>
  <c r="AA21" i="43" s="1"/>
  <c r="Z109" i="57"/>
  <c r="AA109" i="57" s="1"/>
  <c r="Z15" i="43"/>
  <c r="AA15" i="43" s="1"/>
  <c r="Z15" i="59"/>
  <c r="AA15" i="59" s="1"/>
  <c r="AB86" i="52"/>
  <c r="Z110" i="43"/>
  <c r="AA110" i="43" s="1"/>
  <c r="Z71" i="43"/>
  <c r="AA71" i="43" s="1"/>
  <c r="AB105" i="58"/>
  <c r="AB89" i="48"/>
  <c r="Z37" i="43"/>
  <c r="AA37" i="43" s="1"/>
  <c r="Z78" i="50"/>
  <c r="AA78" i="50" s="1"/>
  <c r="AB78" i="50"/>
  <c r="Z42" i="45"/>
  <c r="AA42" i="45" s="1"/>
  <c r="AB108" i="59"/>
  <c r="Z100" i="43"/>
  <c r="AA100" i="43" s="1"/>
  <c r="Z42" i="43"/>
  <c r="AA42" i="43" s="1"/>
  <c r="Z47" i="43"/>
  <c r="AA47" i="43" s="1"/>
  <c r="Z35" i="43"/>
  <c r="AA35" i="43" s="1"/>
  <c r="Z72" i="43"/>
  <c r="AA72" i="43" s="1"/>
  <c r="AB44" i="47"/>
  <c r="AB106" i="50"/>
  <c r="AB17" i="52"/>
  <c r="Z101" i="45"/>
  <c r="AA101" i="45" s="1"/>
  <c r="AB50" i="61"/>
  <c r="AB47" i="50"/>
  <c r="Z45" i="61"/>
  <c r="AA45" i="61" s="1"/>
  <c r="Z14" i="43"/>
  <c r="AA14" i="43" s="1"/>
  <c r="Z57" i="45"/>
  <c r="AA57" i="45" s="1"/>
  <c r="Z66" i="50"/>
  <c r="AA66" i="50" s="1"/>
  <c r="AB88" i="50"/>
  <c r="Z38" i="43"/>
  <c r="AA38" i="43" s="1"/>
  <c r="Z26" i="43"/>
  <c r="AA26" i="43" s="1"/>
  <c r="AB33" i="52"/>
  <c r="Z30" i="50"/>
  <c r="AA30" i="50" s="1"/>
  <c r="Z59" i="43"/>
  <c r="AA59" i="43" s="1"/>
  <c r="AB56" i="61"/>
  <c r="Z12" i="56"/>
  <c r="AA12" i="56" s="1"/>
  <c r="AB95" i="58"/>
  <c r="AB50" i="58"/>
  <c r="Z48" i="61"/>
  <c r="AA48" i="61" s="1"/>
  <c r="Z96" i="43"/>
  <c r="AA96" i="43" s="1"/>
  <c r="Z41" i="43"/>
  <c r="AA41" i="43" s="1"/>
  <c r="Z34" i="43"/>
  <c r="AA34" i="43" s="1"/>
  <c r="Z94" i="52"/>
  <c r="AA94" i="52" s="1"/>
  <c r="Z76" i="43"/>
  <c r="AA76" i="43" s="1"/>
  <c r="AB12" i="45"/>
  <c r="AB77" i="55"/>
  <c r="AB13" i="46"/>
  <c r="AB54" i="53"/>
  <c r="Z16" i="51"/>
  <c r="AA16" i="51" s="1"/>
  <c r="AB19" i="54"/>
  <c r="AB46" i="57"/>
  <c r="AB35" i="61"/>
  <c r="Z74" i="43"/>
  <c r="AA74" i="43" s="1"/>
  <c r="Z105" i="43"/>
  <c r="AA105" i="43" s="1"/>
  <c r="Z33" i="53"/>
  <c r="AA33" i="53" s="1"/>
  <c r="Z36" i="59"/>
  <c r="AA36" i="59" s="1"/>
  <c r="Z50" i="43"/>
  <c r="AA50" i="43" s="1"/>
  <c r="Z64" i="43"/>
  <c r="AA64" i="43" s="1"/>
  <c r="Z13" i="50"/>
  <c r="AA13" i="50" s="1"/>
  <c r="Z74" i="53"/>
  <c r="AA74" i="53" s="1"/>
  <c r="AB70" i="58"/>
  <c r="Z69" i="43"/>
  <c r="AA69" i="43" s="1"/>
  <c r="Z78" i="61"/>
  <c r="AA78" i="61" s="1"/>
  <c r="AB64" i="60"/>
  <c r="AB23" i="53"/>
  <c r="Z62" i="43"/>
  <c r="AA62" i="43" s="1"/>
  <c r="Z46" i="58"/>
  <c r="AA46" i="58" s="1"/>
  <c r="AB54" i="50"/>
  <c r="Z103" i="43"/>
  <c r="AA103" i="43" s="1"/>
  <c r="Z90" i="43"/>
  <c r="AA90" i="43" s="1"/>
  <c r="AB73" i="60"/>
  <c r="AB86" i="50"/>
  <c r="Z86" i="50"/>
  <c r="AA86" i="50" s="1"/>
  <c r="Z79" i="47"/>
  <c r="AA79" i="47" s="1"/>
  <c r="Z47" i="51"/>
  <c r="AA47" i="51" s="1"/>
  <c r="Z87" i="50"/>
  <c r="AA87" i="50" s="1"/>
  <c r="Z88" i="43"/>
  <c r="AA88" i="43" s="1"/>
  <c r="Z79" i="52"/>
  <c r="AA79" i="52" s="1"/>
  <c r="Z71" i="48"/>
  <c r="AA71" i="48" s="1"/>
  <c r="Z45" i="43"/>
  <c r="AA45" i="43" s="1"/>
  <c r="AB73" i="56"/>
  <c r="Z54" i="44"/>
  <c r="AA54" i="44" s="1"/>
  <c r="AB69" i="60"/>
  <c r="AB102" i="58"/>
  <c r="AB84" i="47"/>
  <c r="AB85" i="53"/>
  <c r="AB41" i="44"/>
  <c r="AA83" i="45"/>
  <c r="AB79" i="60"/>
  <c r="Z52" i="43"/>
  <c r="AA52" i="43" s="1"/>
  <c r="AB83" i="45"/>
  <c r="Z12" i="54"/>
  <c r="AA12" i="54" s="1"/>
  <c r="Z27" i="43"/>
  <c r="AA27" i="43" s="1"/>
  <c r="AB77" i="46"/>
  <c r="AB37" i="60"/>
  <c r="AB106" i="45"/>
  <c r="Z27" i="61"/>
  <c r="AA27" i="61" s="1"/>
  <c r="Z72" i="59"/>
  <c r="AA72" i="59" s="1"/>
  <c r="AB41" i="54"/>
  <c r="Z33" i="43"/>
  <c r="AA33" i="43" s="1"/>
  <c r="Z96" i="59"/>
  <c r="AA96" i="59" s="1"/>
  <c r="Z22" i="50"/>
  <c r="AA22" i="50" s="1"/>
  <c r="AB49" i="52"/>
  <c r="AB49" i="59"/>
  <c r="Z61" i="43"/>
  <c r="AA61" i="43" s="1"/>
  <c r="AB56" i="44"/>
  <c r="Z57" i="43"/>
  <c r="AA57" i="43" s="1"/>
  <c r="AB80" i="58"/>
  <c r="AB43" i="51"/>
  <c r="Z60" i="50"/>
  <c r="AA60" i="50" s="1"/>
  <c r="Z70" i="43"/>
  <c r="AA70" i="43" s="1"/>
  <c r="AB36" i="56"/>
  <c r="Z38" i="44"/>
  <c r="AA38" i="44" s="1"/>
  <c r="AB32" i="46"/>
  <c r="AB39" i="47"/>
  <c r="Z67" i="56"/>
  <c r="AA67" i="56" s="1"/>
  <c r="Z63" i="60"/>
  <c r="AA63" i="60" s="1"/>
  <c r="Z51" i="43"/>
  <c r="AA51" i="43" s="1"/>
  <c r="AB109" i="52"/>
  <c r="AB64" i="54"/>
  <c r="Z22" i="43"/>
  <c r="AA22" i="43" s="1"/>
  <c r="AB40" i="53"/>
  <c r="AB90" i="50"/>
  <c r="Z101" i="58"/>
  <c r="AA101" i="58" s="1"/>
  <c r="Z21" i="59"/>
  <c r="AA21" i="59" s="1"/>
  <c r="Z89" i="44"/>
  <c r="AA89" i="44" s="1"/>
  <c r="Z83" i="53"/>
  <c r="AA83" i="53" s="1"/>
  <c r="AB97" i="55"/>
  <c r="AB88" i="56"/>
  <c r="AB17" i="55"/>
  <c r="AB57" i="51"/>
  <c r="AB76" i="53"/>
  <c r="Z44" i="43"/>
  <c r="AA44" i="43" s="1"/>
  <c r="AB61" i="54"/>
  <c r="AA86" i="52"/>
  <c r="AB83" i="60"/>
  <c r="Z100" i="58"/>
  <c r="AA100" i="58" s="1"/>
  <c r="AB89" i="59"/>
  <c r="AB28" i="49"/>
  <c r="Z110" i="49"/>
  <c r="AA110" i="49" s="1"/>
  <c r="AB85" i="51"/>
  <c r="AB44" i="45"/>
  <c r="Z30" i="44"/>
  <c r="AA30" i="44" s="1"/>
  <c r="Z102" i="43"/>
  <c r="AA102" i="43" s="1"/>
  <c r="AA77" i="59"/>
  <c r="AB16" i="53"/>
  <c r="AB94" i="44"/>
  <c r="Z79" i="43"/>
  <c r="AA79" i="43" s="1"/>
  <c r="AB25" i="55"/>
  <c r="Z95" i="45"/>
  <c r="AA95" i="45" s="1"/>
  <c r="AB87" i="54"/>
  <c r="AB110" i="58"/>
  <c r="Z104" i="57"/>
  <c r="AA104" i="57" s="1"/>
  <c r="Z72" i="48"/>
  <c r="AA72" i="48" s="1"/>
  <c r="Z55" i="43"/>
  <c r="AA55" i="43" s="1"/>
  <c r="Z33" i="59"/>
  <c r="AA33" i="59" s="1"/>
  <c r="Z36" i="43"/>
  <c r="AA36" i="43" s="1"/>
  <c r="Z86" i="43"/>
  <c r="AA86" i="43" s="1"/>
  <c r="AB83" i="58"/>
  <c r="Z96" i="45"/>
  <c r="AA96" i="45" s="1"/>
  <c r="AB103" i="56"/>
  <c r="AB55" i="60"/>
  <c r="AB42" i="59"/>
  <c r="Z30" i="46"/>
  <c r="AA30" i="46" s="1"/>
  <c r="Z73" i="47"/>
  <c r="AA73" i="47" s="1"/>
  <c r="Z15" i="44"/>
  <c r="AA15" i="44" s="1"/>
  <c r="AB24" i="43"/>
  <c r="Z24" i="43"/>
  <c r="AA24" i="43" s="1"/>
  <c r="Z92" i="44"/>
  <c r="AA92" i="44" s="1"/>
  <c r="AB89" i="58"/>
  <c r="AB64" i="50"/>
  <c r="AB98" i="48"/>
  <c r="AB73" i="61"/>
  <c r="Z78" i="43"/>
  <c r="AA78" i="43" s="1"/>
  <c r="Z18" i="53"/>
  <c r="AA18" i="53" s="1"/>
  <c r="Z15" i="57"/>
  <c r="AA15" i="57" s="1"/>
  <c r="AB94" i="50"/>
  <c r="AB46" i="44"/>
  <c r="AB82" i="54"/>
  <c r="AB101" i="48"/>
  <c r="AB24" i="58"/>
  <c r="AB75" i="56"/>
  <c r="Z78" i="46"/>
  <c r="AA78" i="46" s="1"/>
  <c r="Z89" i="43"/>
  <c r="AA89" i="43" s="1"/>
  <c r="AB23" i="46"/>
  <c r="AB101" i="52"/>
  <c r="Z95" i="44"/>
  <c r="AA95" i="44" s="1"/>
  <c r="AB76" i="50"/>
  <c r="AB94" i="46"/>
  <c r="AB78" i="52"/>
  <c r="AB108" i="54"/>
  <c r="Z27" i="58"/>
  <c r="AA27" i="58" s="1"/>
  <c r="AB99" i="52"/>
  <c r="AB37" i="55"/>
  <c r="Z24" i="61"/>
  <c r="AA24" i="61" s="1"/>
  <c r="AB86" i="51"/>
  <c r="AB98" i="43"/>
  <c r="Z98" i="43"/>
  <c r="AA98" i="43" s="1"/>
  <c r="AB35" i="58"/>
  <c r="AA69" i="51"/>
  <c r="AA110" i="52"/>
  <c r="AA93" i="53"/>
  <c r="AB108" i="56"/>
  <c r="Z24" i="44"/>
  <c r="AA24" i="44" s="1"/>
  <c r="AB61" i="52"/>
  <c r="Z56" i="48"/>
  <c r="AA56" i="48" s="1"/>
  <c r="AB80" i="51"/>
  <c r="AB103" i="52"/>
  <c r="AB82" i="52"/>
  <c r="AB99" i="51"/>
  <c r="AB110" i="52"/>
  <c r="AB56" i="49"/>
  <c r="AB93" i="53"/>
  <c r="AB55" i="52"/>
  <c r="AB69" i="51"/>
  <c r="Z64" i="61"/>
  <c r="AA64" i="61" s="1"/>
  <c r="AA58" i="47"/>
  <c r="Z66" i="43"/>
  <c r="AA66" i="43" s="1"/>
  <c r="AB54" i="54"/>
  <c r="AB106" i="59"/>
  <c r="B6" i="43"/>
  <c r="AB94" i="47"/>
  <c r="AB83" i="50"/>
  <c r="AB86" i="58"/>
  <c r="Z12" i="47"/>
  <c r="AA12" i="47" s="1"/>
  <c r="AB72" i="53"/>
  <c r="AB67" i="55"/>
  <c r="Z24" i="51"/>
  <c r="AA24" i="51" s="1"/>
  <c r="Z99" i="45"/>
  <c r="AA99" i="45" s="1"/>
  <c r="AB74" i="55"/>
  <c r="AB90" i="58"/>
  <c r="Z108" i="43"/>
  <c r="AA108" i="43" s="1"/>
  <c r="AB63" i="52"/>
  <c r="AB93" i="56"/>
  <c r="Z21" i="57"/>
  <c r="AA21" i="57" s="1"/>
  <c r="Z53" i="49"/>
  <c r="AA53" i="49" s="1"/>
  <c r="AB62" i="53"/>
  <c r="AB55" i="46"/>
  <c r="AB35" i="54"/>
  <c r="AB43" i="57"/>
  <c r="Z80" i="44"/>
  <c r="AA80" i="44" s="1"/>
  <c r="AB90" i="59"/>
  <c r="AB54" i="59"/>
  <c r="AB25" i="44"/>
  <c r="AB44" i="49"/>
  <c r="AB52" i="61"/>
  <c r="AB100" i="51"/>
  <c r="AB110" i="57"/>
  <c r="AB63" i="61"/>
  <c r="Z65" i="50"/>
  <c r="AA65" i="50" s="1"/>
  <c r="AB61" i="55"/>
  <c r="Z108" i="58"/>
  <c r="AA108" i="58" s="1"/>
  <c r="AB81" i="60"/>
  <c r="AB85" i="60"/>
  <c r="Z91" i="52"/>
  <c r="AA91" i="52" s="1"/>
  <c r="Z63" i="54"/>
  <c r="AA63" i="54" s="1"/>
  <c r="Z97" i="56"/>
  <c r="AA97" i="56" s="1"/>
  <c r="AB95" i="48"/>
  <c r="AB79" i="59"/>
  <c r="AB57" i="60"/>
  <c r="AB41" i="46"/>
  <c r="AB37" i="48"/>
  <c r="AB100" i="45"/>
  <c r="AB69" i="50"/>
  <c r="Z105" i="55"/>
  <c r="AA105" i="55" s="1"/>
  <c r="AB69" i="58"/>
  <c r="AB43" i="56"/>
  <c r="AB103" i="60"/>
  <c r="Z86" i="61"/>
  <c r="AA86" i="61" s="1"/>
  <c r="AB29" i="47"/>
  <c r="AB46" i="60"/>
  <c r="AB96" i="52"/>
  <c r="AB45" i="51"/>
  <c r="AB87" i="61"/>
  <c r="Z101" i="56"/>
  <c r="AA101" i="56" s="1"/>
  <c r="Z44" i="48"/>
  <c r="AA44" i="48" s="1"/>
  <c r="Z81" i="52"/>
  <c r="AA81" i="52" s="1"/>
  <c r="AB53" i="56"/>
  <c r="AB76" i="61"/>
  <c r="AB51" i="50"/>
  <c r="Z41" i="48"/>
  <c r="AA41" i="48" s="1"/>
  <c r="AB64" i="44"/>
  <c r="Z63" i="51"/>
  <c r="AA63" i="51" s="1"/>
  <c r="AB101" i="53"/>
  <c r="Z92" i="53"/>
  <c r="AA92" i="53" s="1"/>
  <c r="Z92" i="54"/>
  <c r="AA92" i="54" s="1"/>
  <c r="AB92" i="55"/>
  <c r="AB106" i="56"/>
  <c r="AB11" i="45"/>
  <c r="AB81" i="45"/>
  <c r="AB108" i="57"/>
  <c r="Z21" i="60"/>
  <c r="AA21" i="60" s="1"/>
  <c r="Z106" i="52"/>
  <c r="AA106" i="52" s="1"/>
  <c r="AB29" i="61"/>
  <c r="Z22" i="52"/>
  <c r="AA22" i="52" s="1"/>
  <c r="Z100" i="53"/>
  <c r="AA100" i="53" s="1"/>
  <c r="AB93" i="58"/>
  <c r="AB73" i="45"/>
  <c r="AB110" i="54"/>
  <c r="AB95" i="57"/>
  <c r="AB89" i="45"/>
  <c r="AB106" i="60"/>
  <c r="AB43" i="47"/>
  <c r="AB23" i="56"/>
  <c r="AB97" i="54"/>
  <c r="AB65" i="60"/>
  <c r="Z92" i="47"/>
  <c r="AA92" i="47" s="1"/>
  <c r="AB55" i="58"/>
  <c r="AB106" i="61"/>
  <c r="AB32" i="57"/>
  <c r="AB68" i="58"/>
  <c r="Z67" i="59"/>
  <c r="AA67" i="59" s="1"/>
  <c r="Z42" i="61"/>
  <c r="AA42" i="61" s="1"/>
  <c r="AB31" i="46"/>
  <c r="Z36" i="50"/>
  <c r="AA36" i="50" s="1"/>
  <c r="Z28" i="52"/>
  <c r="AA28" i="52" s="1"/>
  <c r="Z17" i="58"/>
  <c r="AA17" i="58" s="1"/>
  <c r="AB65" i="56"/>
  <c r="Z24" i="50"/>
  <c r="AA24" i="50" s="1"/>
  <c r="AB104" i="56"/>
  <c r="AB34" i="44"/>
  <c r="AB72" i="61"/>
  <c r="Z22" i="47"/>
  <c r="AA22" i="47" s="1"/>
  <c r="Z69" i="61"/>
  <c r="AA69" i="61" s="1"/>
  <c r="AB31" i="58"/>
  <c r="Z18" i="51"/>
  <c r="AA18" i="51" s="1"/>
  <c r="AB80" i="60"/>
  <c r="AB103" i="61"/>
  <c r="AB11" i="44"/>
  <c r="Z17" i="45"/>
  <c r="AA17" i="45" s="1"/>
  <c r="AB39" i="45"/>
  <c r="AB38" i="47"/>
  <c r="AB79" i="50"/>
  <c r="AB70" i="52"/>
  <c r="AB98" i="56"/>
  <c r="Z21" i="48"/>
  <c r="AA21" i="48" s="1"/>
  <c r="Z75" i="59"/>
  <c r="AA75" i="59" s="1"/>
  <c r="Z36" i="58"/>
  <c r="AA36" i="58" s="1"/>
  <c r="AB106" i="57"/>
  <c r="Z69" i="59"/>
  <c r="AA69" i="59" s="1"/>
  <c r="AB101" i="51"/>
  <c r="Z101" i="44"/>
  <c r="AA101" i="44" s="1"/>
  <c r="AB50" i="53"/>
  <c r="Z72" i="56"/>
  <c r="AA72" i="56" s="1"/>
  <c r="Z71" i="54"/>
  <c r="AA71" i="54" s="1"/>
  <c r="AB71" i="54"/>
  <c r="AB14" i="51"/>
  <c r="Z27" i="55"/>
  <c r="AA27" i="55" s="1"/>
  <c r="AB28" i="57"/>
  <c r="AB22" i="57"/>
  <c r="AB107" i="59"/>
  <c r="Z62" i="48"/>
  <c r="AA62" i="48" s="1"/>
  <c r="AB73" i="51"/>
  <c r="AB77" i="53"/>
  <c r="AB45" i="49"/>
  <c r="AB87" i="52"/>
  <c r="AB53" i="60"/>
  <c r="AB80" i="59"/>
  <c r="AB32" i="56"/>
  <c r="AB77" i="60"/>
  <c r="Z27" i="51"/>
  <c r="AA27" i="51" s="1"/>
  <c r="Z21" i="56"/>
  <c r="AA21" i="56" s="1"/>
  <c r="AB26" i="61"/>
  <c r="AB11" i="46"/>
  <c r="AB35" i="45"/>
  <c r="AB73" i="58"/>
  <c r="AB85" i="50"/>
  <c r="Z85" i="50"/>
  <c r="AA85" i="50" s="1"/>
  <c r="Z11" i="51"/>
  <c r="AA11" i="51" s="1"/>
  <c r="Z70" i="45"/>
  <c r="AA70" i="45" s="1"/>
  <c r="Z75" i="51"/>
  <c r="AA75" i="51" s="1"/>
  <c r="AB107" i="51"/>
  <c r="AB110" i="61"/>
  <c r="Z51" i="51"/>
  <c r="AA51" i="51" s="1"/>
  <c r="AB60" i="46"/>
  <c r="Z72" i="50"/>
  <c r="AA72" i="50" s="1"/>
  <c r="Z108" i="45"/>
  <c r="AA108" i="45" s="1"/>
  <c r="Z85" i="46"/>
  <c r="AA85" i="46" s="1"/>
  <c r="Z92" i="50"/>
  <c r="AA92" i="50" s="1"/>
  <c r="AB100" i="60"/>
  <c r="AB44" i="60"/>
  <c r="AB27" i="50"/>
  <c r="AB87" i="45"/>
  <c r="AB83" i="54"/>
  <c r="AB58" i="47"/>
  <c r="AB88" i="54"/>
  <c r="AB103" i="44"/>
  <c r="AB24" i="47"/>
  <c r="Z15" i="56"/>
  <c r="AA15" i="56" s="1"/>
  <c r="AB37" i="58"/>
  <c r="AB82" i="48"/>
  <c r="AB87" i="49"/>
  <c r="Z21" i="58"/>
  <c r="AA21" i="58" s="1"/>
  <c r="AB40" i="60"/>
  <c r="Z53" i="44"/>
  <c r="AA53" i="44" s="1"/>
  <c r="Z71" i="50"/>
  <c r="AA71" i="50" s="1"/>
  <c r="Z99" i="50"/>
  <c r="AA99" i="50" s="1"/>
  <c r="AB66" i="52"/>
  <c r="AB94" i="54"/>
  <c r="AB98" i="58"/>
  <c r="AB71" i="58"/>
  <c r="AB71" i="60"/>
  <c r="AB17" i="47"/>
  <c r="AB34" i="51"/>
  <c r="Z21" i="55"/>
  <c r="AA21" i="55" s="1"/>
  <c r="AB96" i="47"/>
  <c r="AB73" i="59"/>
  <c r="Z15" i="60"/>
  <c r="AA15" i="60" s="1"/>
  <c r="AB15" i="61"/>
  <c r="AB56" i="52"/>
  <c r="AB12" i="44"/>
  <c r="AB22" i="45"/>
  <c r="Z51" i="46"/>
  <c r="AA51" i="46" s="1"/>
  <c r="AB14" i="48"/>
  <c r="AB31" i="48"/>
  <c r="AB52" i="49"/>
  <c r="AB45" i="52"/>
  <c r="Z13" i="57"/>
  <c r="AA13" i="57" s="1"/>
  <c r="AB20" i="58"/>
  <c r="AB45" i="60"/>
  <c r="AB86" i="48"/>
  <c r="Z78" i="51"/>
  <c r="AA78" i="51" s="1"/>
  <c r="AB64" i="52"/>
  <c r="Z102" i="53"/>
  <c r="AA102" i="53" s="1"/>
  <c r="AB53" i="54"/>
  <c r="Z82" i="55"/>
  <c r="AA82" i="55" s="1"/>
  <c r="AB107" i="60"/>
  <c r="AB100" i="50"/>
  <c r="Z100" i="50"/>
  <c r="AA100" i="50" s="1"/>
  <c r="AB35" i="44"/>
  <c r="AB29" i="54"/>
  <c r="Z102" i="45"/>
  <c r="AA102" i="45" s="1"/>
  <c r="AB109" i="48"/>
  <c r="Z107" i="50"/>
  <c r="AA107" i="50" s="1"/>
  <c r="AB104" i="50"/>
  <c r="AB106" i="51"/>
  <c r="AB70" i="55"/>
  <c r="AB67" i="58"/>
  <c r="AB11" i="49"/>
  <c r="AB47" i="52"/>
  <c r="AB50" i="54"/>
  <c r="AB46" i="56"/>
  <c r="AB102" i="44"/>
  <c r="AB71" i="47"/>
  <c r="AB103" i="48"/>
  <c r="AB61" i="53"/>
  <c r="AB90" i="51"/>
  <c r="AB35" i="49"/>
  <c r="AB31" i="54"/>
  <c r="AB26" i="58"/>
  <c r="Z51" i="60"/>
  <c r="AA51" i="60" s="1"/>
  <c r="Z36" i="61"/>
  <c r="AA36" i="61" s="1"/>
  <c r="Z58" i="44"/>
  <c r="AA58" i="44" s="1"/>
  <c r="Z109" i="46"/>
  <c r="AA109" i="46" s="1"/>
  <c r="Z58" i="51"/>
  <c r="AA58" i="51" s="1"/>
  <c r="Z74" i="52"/>
  <c r="AA74" i="52" s="1"/>
  <c r="Z53" i="55"/>
  <c r="AA53" i="55" s="1"/>
  <c r="AB96" i="58"/>
  <c r="AB58" i="60"/>
  <c r="AB14" i="49"/>
  <c r="AB50" i="52"/>
  <c r="AB53" i="51"/>
  <c r="AB78" i="53"/>
  <c r="AB90" i="53"/>
  <c r="AB52" i="44"/>
  <c r="AB22" i="48"/>
  <c r="AB31" i="51"/>
  <c r="AB43" i="53"/>
  <c r="AB23" i="59"/>
  <c r="AB11" i="61"/>
  <c r="Z39" i="61"/>
  <c r="AA39" i="61" s="1"/>
  <c r="AB68" i="45"/>
  <c r="Z85" i="47"/>
  <c r="AA85" i="47" s="1"/>
  <c r="Z63" i="49"/>
  <c r="AA63" i="49" s="1"/>
  <c r="AB106" i="55"/>
  <c r="AB74" i="58"/>
  <c r="AB109" i="60"/>
  <c r="AA99" i="52"/>
  <c r="AA60" i="58"/>
  <c r="AB110" i="50"/>
  <c r="Z77" i="54"/>
  <c r="AA77" i="54" s="1"/>
  <c r="Z30" i="53"/>
  <c r="AA30" i="53" s="1"/>
  <c r="Z18" i="54"/>
  <c r="AA18" i="54" s="1"/>
  <c r="AB20" i="55"/>
  <c r="AB44" i="56"/>
  <c r="AB29" i="57"/>
  <c r="AB88" i="45"/>
  <c r="Z89" i="51"/>
  <c r="AA89" i="51" s="1"/>
  <c r="AB74" i="57"/>
  <c r="AB26" i="48"/>
  <c r="Z20" i="53"/>
  <c r="AA20" i="53" s="1"/>
  <c r="Z33" i="57"/>
  <c r="AA33" i="57" s="1"/>
  <c r="Z28" i="60"/>
  <c r="AA28" i="60" s="1"/>
  <c r="AB77" i="47"/>
  <c r="AB54" i="48"/>
  <c r="Z53" i="50"/>
  <c r="AA53" i="50" s="1"/>
  <c r="AB53" i="50"/>
  <c r="AB27" i="52"/>
  <c r="Z87" i="56"/>
  <c r="AA87" i="56" s="1"/>
  <c r="AB60" i="58"/>
  <c r="AB68" i="59"/>
  <c r="AB41" i="57"/>
  <c r="Z47" i="59"/>
  <c r="AA47" i="59" s="1"/>
  <c r="Z70" i="56"/>
  <c r="AA70" i="56" s="1"/>
  <c r="AB93" i="60"/>
  <c r="AB94" i="61"/>
  <c r="AB76" i="56"/>
  <c r="Z46" i="46"/>
  <c r="AA46" i="46" s="1"/>
  <c r="Z22" i="55"/>
  <c r="AA22" i="55" s="1"/>
  <c r="Z26" i="55"/>
  <c r="AA26" i="55" s="1"/>
  <c r="Z38" i="58"/>
  <c r="AA38" i="58" s="1"/>
  <c r="Z67" i="51"/>
  <c r="AA67" i="51" s="1"/>
  <c r="Z82" i="50"/>
  <c r="AA82" i="50" s="1"/>
  <c r="Z34" i="55"/>
  <c r="AA34" i="55" s="1"/>
  <c r="AB43" i="59"/>
  <c r="Z24" i="55"/>
  <c r="AA24" i="55" s="1"/>
  <c r="AB60" i="47"/>
  <c r="AB13" i="58"/>
  <c r="AB93" i="52"/>
  <c r="AB29" i="53"/>
  <c r="AB19" i="61"/>
  <c r="AB38" i="61"/>
  <c r="AB66" i="46"/>
  <c r="Z84" i="53"/>
  <c r="AA84" i="53" s="1"/>
  <c r="AB49" i="44"/>
  <c r="Z55" i="48"/>
  <c r="AA55" i="48" s="1"/>
  <c r="AB59" i="61"/>
  <c r="Z66" i="58"/>
  <c r="AA66" i="58" s="1"/>
  <c r="AB14" i="52"/>
  <c r="Z56" i="45"/>
  <c r="AA56" i="45" s="1"/>
  <c r="AB94" i="48"/>
  <c r="AB71" i="56"/>
  <c r="AB110" i="60"/>
  <c r="Z17" i="53"/>
  <c r="AA17" i="53" s="1"/>
  <c r="AB71" i="53"/>
  <c r="Z27" i="56"/>
  <c r="AA27" i="56" s="1"/>
  <c r="Z33" i="50"/>
  <c r="AA33" i="50" s="1"/>
  <c r="Z51" i="59"/>
  <c r="AA51" i="59" s="1"/>
  <c r="Z110" i="46"/>
  <c r="AA110" i="46" s="1"/>
  <c r="Z66" i="49"/>
  <c r="AA66" i="49" s="1"/>
  <c r="AB75" i="50"/>
  <c r="AB108" i="52"/>
  <c r="AB19" i="51"/>
  <c r="Z102" i="48"/>
  <c r="AA102" i="48" s="1"/>
  <c r="AB95" i="60"/>
  <c r="Z101" i="61"/>
  <c r="AA101" i="61" s="1"/>
  <c r="AB101" i="61"/>
  <c r="Z96" i="50"/>
  <c r="AA96" i="50" s="1"/>
  <c r="AB95" i="54"/>
  <c r="AB99" i="60"/>
  <c r="Z20" i="50"/>
  <c r="AA20" i="50" s="1"/>
  <c r="Z29" i="50"/>
  <c r="AA29" i="50" s="1"/>
  <c r="Z51" i="53"/>
  <c r="AA51" i="53" s="1"/>
  <c r="Z30" i="56"/>
  <c r="AA30" i="56" s="1"/>
  <c r="AB68" i="44"/>
  <c r="AB22" i="56"/>
  <c r="AB52" i="59"/>
  <c r="Z21" i="61"/>
  <c r="AA21" i="61" s="1"/>
  <c r="Z42" i="47"/>
  <c r="AA42" i="47" s="1"/>
  <c r="AB29" i="56"/>
  <c r="AB26" i="59"/>
  <c r="AB58" i="56"/>
  <c r="AB54" i="58"/>
  <c r="Z91" i="58"/>
  <c r="AA91" i="58" s="1"/>
  <c r="AB91" i="58"/>
  <c r="AB48" i="58"/>
  <c r="Z59" i="56"/>
  <c r="AA59" i="56" s="1"/>
  <c r="AB59" i="56"/>
  <c r="Z77" i="52"/>
  <c r="AA77" i="52" s="1"/>
  <c r="AB77" i="52"/>
  <c r="Z72" i="58"/>
  <c r="AA72" i="58" s="1"/>
  <c r="AB72" i="58"/>
  <c r="Z97" i="50"/>
  <c r="AA97" i="50" s="1"/>
  <c r="AB97" i="50"/>
  <c r="Z93" i="51"/>
  <c r="AA93" i="51" s="1"/>
  <c r="AB93" i="51"/>
  <c r="Z102" i="50"/>
  <c r="AA102" i="50" s="1"/>
  <c r="AB102" i="50"/>
  <c r="AB58" i="50"/>
  <c r="Z55" i="56"/>
  <c r="AA55" i="56" s="1"/>
  <c r="AB55" i="56"/>
  <c r="AB82" i="60"/>
  <c r="Z82" i="60"/>
  <c r="AA82" i="60" s="1"/>
  <c r="AB83" i="56"/>
  <c r="AB97" i="53"/>
  <c r="Z101" i="50"/>
  <c r="AA101" i="50" s="1"/>
  <c r="AB101" i="50"/>
  <c r="AB47" i="54"/>
  <c r="Z75" i="44"/>
  <c r="AA75" i="44" s="1"/>
  <c r="AB75" i="44"/>
  <c r="AB40" i="49"/>
  <c r="AB21" i="46"/>
  <c r="AB45" i="47"/>
  <c r="Z13" i="49"/>
  <c r="AA13" i="49" s="1"/>
  <c r="Z51" i="57"/>
  <c r="AA51" i="57" s="1"/>
  <c r="Z81" i="56"/>
  <c r="AA81" i="56" s="1"/>
  <c r="AB81" i="56"/>
  <c r="Z51" i="52"/>
  <c r="AA51" i="52" s="1"/>
  <c r="Z33" i="47"/>
  <c r="AA33" i="47" s="1"/>
  <c r="Z31" i="45"/>
  <c r="AA31" i="45" s="1"/>
  <c r="AB32" i="45"/>
  <c r="AB16" i="49"/>
  <c r="AB23" i="60"/>
  <c r="AB19" i="45"/>
  <c r="AB30" i="51"/>
  <c r="AB29" i="55"/>
  <c r="Z81" i="58"/>
  <c r="AA81" i="58" s="1"/>
  <c r="AB81" i="58"/>
  <c r="AB33" i="49"/>
  <c r="AB20" i="54"/>
  <c r="Z85" i="52"/>
  <c r="AA85" i="52" s="1"/>
  <c r="AB85" i="52"/>
  <c r="Z33" i="60"/>
  <c r="AA33" i="60" s="1"/>
  <c r="AA110" i="61"/>
  <c r="AB46" i="53"/>
  <c r="AA110" i="59"/>
  <c r="AB32" i="51"/>
  <c r="AB46" i="52"/>
  <c r="Z85" i="61"/>
  <c r="AA85" i="61" s="1"/>
  <c r="AB85" i="61"/>
  <c r="Z59" i="52"/>
  <c r="AA59" i="52" s="1"/>
  <c r="AB59" i="52"/>
  <c r="Z84" i="50"/>
  <c r="AA84" i="50" s="1"/>
  <c r="AB84" i="50"/>
  <c r="Z102" i="51"/>
  <c r="AA102" i="51" s="1"/>
  <c r="AB66" i="60"/>
  <c r="AB104" i="60"/>
  <c r="AB96" i="60"/>
  <c r="AB95" i="46"/>
  <c r="Z101" i="59"/>
  <c r="AA101" i="59" s="1"/>
  <c r="AB101" i="59"/>
  <c r="AB84" i="61"/>
  <c r="Z84" i="61"/>
  <c r="AA84" i="61" s="1"/>
  <c r="Z51" i="49"/>
  <c r="AA51" i="49" s="1"/>
  <c r="AB86" i="46"/>
  <c r="AB106" i="48"/>
  <c r="AB59" i="54"/>
  <c r="AB110" i="59"/>
  <c r="Z67" i="50"/>
  <c r="AA67" i="50" s="1"/>
  <c r="AB67" i="50"/>
  <c r="Z100" i="61"/>
  <c r="AA100" i="61" s="1"/>
  <c r="AB100" i="61"/>
  <c r="Z57" i="56"/>
  <c r="AA57" i="56" s="1"/>
  <c r="AB57" i="56"/>
  <c r="Z92" i="61"/>
  <c r="AA92" i="61" s="1"/>
  <c r="AB92" i="61"/>
  <c r="AB84" i="58"/>
  <c r="Z84" i="58"/>
  <c r="AA84" i="58" s="1"/>
  <c r="Z18" i="45"/>
  <c r="AA18" i="45" s="1"/>
  <c r="Z48" i="53"/>
  <c r="AA48" i="53" s="1"/>
  <c r="Z47" i="61"/>
  <c r="AA47" i="61" s="1"/>
  <c r="AB105" i="47"/>
  <c r="AB107" i="45"/>
  <c r="AB79" i="44"/>
  <c r="Z79" i="44"/>
  <c r="AA79" i="44" s="1"/>
  <c r="Z63" i="45"/>
  <c r="AA63" i="45" s="1"/>
  <c r="AB63" i="45"/>
  <c r="Z62" i="52"/>
  <c r="AA62" i="52" s="1"/>
  <c r="AB62" i="52"/>
  <c r="AB74" i="61"/>
  <c r="Z74" i="61"/>
  <c r="AA74" i="61" s="1"/>
  <c r="AB95" i="52"/>
  <c r="Z95" i="52"/>
  <c r="AA95" i="52" s="1"/>
  <c r="Z54" i="60"/>
  <c r="AA54" i="60" s="1"/>
  <c r="AB54" i="60"/>
  <c r="Z55" i="47"/>
  <c r="AA55" i="47" s="1"/>
  <c r="AB55" i="47"/>
  <c r="Z70" i="50"/>
  <c r="AA70" i="50" s="1"/>
  <c r="AB70" i="50"/>
  <c r="Z87" i="53"/>
  <c r="AA87" i="53" s="1"/>
  <c r="AB87" i="53"/>
  <c r="AB89" i="52"/>
  <c r="Z89" i="52"/>
  <c r="AA89" i="52" s="1"/>
  <c r="Z77" i="45"/>
  <c r="AA77" i="45" s="1"/>
  <c r="AB77" i="45"/>
  <c r="Z69" i="56"/>
  <c r="AA69" i="56" s="1"/>
  <c r="AB69" i="56"/>
  <c r="AB25" i="51"/>
  <c r="AB14" i="55"/>
  <c r="Z58" i="48"/>
  <c r="AA58" i="48" s="1"/>
  <c r="Z61" i="45"/>
  <c r="AA61" i="45" s="1"/>
  <c r="AB61" i="45"/>
  <c r="Z85" i="45"/>
  <c r="AA85" i="45" s="1"/>
  <c r="AB85" i="45"/>
  <c r="Z97" i="59"/>
  <c r="AA97" i="59" s="1"/>
  <c r="AB97" i="59"/>
  <c r="Z33" i="45"/>
  <c r="AA33" i="45" s="1"/>
  <c r="Z38" i="45"/>
  <c r="AA38" i="45" s="1"/>
  <c r="Z47" i="56"/>
  <c r="AA47" i="56" s="1"/>
  <c r="Z39" i="56"/>
  <c r="AA39" i="56" s="1"/>
  <c r="AB23" i="57"/>
  <c r="Z12" i="60"/>
  <c r="AA12" i="60" s="1"/>
  <c r="Z105" i="61"/>
  <c r="AA105" i="61" s="1"/>
  <c r="AB105" i="61"/>
  <c r="Z70" i="59"/>
  <c r="AA70" i="59" s="1"/>
  <c r="AB70" i="59"/>
  <c r="Z80" i="45"/>
  <c r="AA80" i="45" s="1"/>
  <c r="AB80" i="45"/>
  <c r="AB105" i="50"/>
  <c r="Z105" i="50"/>
  <c r="AA105" i="50" s="1"/>
  <c r="AB53" i="45"/>
  <c r="Z53" i="45"/>
  <c r="AA53" i="45" s="1"/>
  <c r="AB18" i="58"/>
  <c r="Z67" i="60"/>
  <c r="AA67" i="60" s="1"/>
  <c r="AB67" i="60"/>
  <c r="AB17" i="44"/>
  <c r="Z26" i="50"/>
  <c r="AA26" i="50" s="1"/>
  <c r="AB29" i="51"/>
  <c r="AB26" i="53"/>
  <c r="Z45" i="55"/>
  <c r="AA45" i="55" s="1"/>
  <c r="AB38" i="56"/>
  <c r="AB92" i="58"/>
  <c r="Z71" i="59"/>
  <c r="AA71" i="59" s="1"/>
  <c r="AB71" i="59"/>
  <c r="Z97" i="48"/>
  <c r="AA97" i="48" s="1"/>
  <c r="AB97" i="48"/>
  <c r="Z103" i="58"/>
  <c r="AA103" i="58" s="1"/>
  <c r="AB103" i="58"/>
  <c r="Z53" i="61"/>
  <c r="AA53" i="61" s="1"/>
  <c r="AB53" i="61"/>
  <c r="Z49" i="54"/>
  <c r="AA49" i="54" s="1"/>
  <c r="AB106" i="54"/>
  <c r="AB88" i="59"/>
  <c r="AB61" i="60"/>
  <c r="Z80" i="50"/>
  <c r="AA80" i="50" s="1"/>
  <c r="AB80" i="50"/>
  <c r="Z65" i="61"/>
  <c r="AA65" i="61" s="1"/>
  <c r="AB65" i="61"/>
  <c r="Z16" i="44"/>
  <c r="AA16" i="44" s="1"/>
  <c r="AB19" i="53"/>
  <c r="AB32" i="55"/>
  <c r="AB46" i="59"/>
  <c r="AB40" i="61"/>
  <c r="AB81" i="51"/>
  <c r="AB85" i="58"/>
  <c r="Z102" i="56"/>
  <c r="AA102" i="56" s="1"/>
  <c r="AB102" i="56"/>
  <c r="Z69" i="45"/>
  <c r="AA69" i="45" s="1"/>
  <c r="AB69" i="45"/>
  <c r="Z65" i="49"/>
  <c r="AA65" i="49" s="1"/>
  <c r="AB65" i="49"/>
  <c r="AB100" i="47"/>
  <c r="Z100" i="47"/>
  <c r="AA100" i="47" s="1"/>
  <c r="AB90" i="56"/>
  <c r="Z90" i="56"/>
  <c r="AA90" i="56" s="1"/>
  <c r="AB30" i="48"/>
  <c r="AB46" i="45"/>
  <c r="Z24" i="52"/>
  <c r="AA24" i="52" s="1"/>
  <c r="AB31" i="56"/>
  <c r="AA46" i="59"/>
  <c r="AB108" i="44"/>
  <c r="Z84" i="55"/>
  <c r="AA84" i="55" s="1"/>
  <c r="Z84" i="60"/>
  <c r="AA84" i="60" s="1"/>
  <c r="AB84" i="60"/>
  <c r="Z67" i="61"/>
  <c r="AA67" i="61" s="1"/>
  <c r="AB67" i="61"/>
  <c r="AB82" i="56"/>
  <c r="Z82" i="56"/>
  <c r="AA82" i="56" s="1"/>
  <c r="Z56" i="60"/>
  <c r="AA56" i="60" s="1"/>
  <c r="AB56" i="60"/>
  <c r="AB84" i="59"/>
  <c r="Z84" i="59"/>
  <c r="AA84" i="59" s="1"/>
  <c r="Z80" i="47"/>
  <c r="AA80" i="47" s="1"/>
  <c r="AB80" i="47"/>
  <c r="Z98" i="50"/>
  <c r="AA98" i="50" s="1"/>
  <c r="AB98" i="50"/>
  <c r="AB13" i="48"/>
  <c r="AB42" i="57"/>
  <c r="Z52" i="58"/>
  <c r="AA52" i="58" s="1"/>
  <c r="AB75" i="60"/>
  <c r="Z75" i="60"/>
  <c r="AA75" i="60" s="1"/>
  <c r="AB92" i="56"/>
  <c r="Z92" i="56"/>
  <c r="AA92" i="56" s="1"/>
  <c r="AB44" i="46"/>
  <c r="Z34" i="47"/>
  <c r="AA34" i="47" s="1"/>
  <c r="AB23" i="51"/>
  <c r="Z84" i="45"/>
  <c r="AA84" i="45" s="1"/>
  <c r="Z74" i="60"/>
  <c r="AA74" i="60" s="1"/>
  <c r="Z97" i="60"/>
  <c r="AA97" i="60" s="1"/>
  <c r="Z84" i="51"/>
  <c r="AA84" i="51" s="1"/>
  <c r="AB84" i="51"/>
  <c r="Z89" i="61"/>
  <c r="AA89" i="61" s="1"/>
  <c r="AB89" i="61"/>
  <c r="Z68" i="52"/>
  <c r="AA68" i="52" s="1"/>
  <c r="AB68" i="52"/>
  <c r="Z49" i="45"/>
  <c r="AA49" i="45" s="1"/>
  <c r="Z48" i="49"/>
  <c r="AA48" i="49" s="1"/>
  <c r="Z18" i="57"/>
  <c r="AA18" i="57" s="1"/>
  <c r="Z65" i="45"/>
  <c r="AA65" i="45" s="1"/>
  <c r="AB65" i="45"/>
  <c r="Z93" i="61"/>
  <c r="AA93" i="61" s="1"/>
  <c r="AB93" i="61"/>
  <c r="Z59" i="60"/>
  <c r="AA59" i="60" s="1"/>
  <c r="AB59" i="60"/>
  <c r="Z107" i="53"/>
  <c r="AA107" i="53" s="1"/>
  <c r="AB107" i="53"/>
  <c r="Z12" i="52"/>
  <c r="AA12" i="52" s="1"/>
  <c r="AB13" i="56"/>
  <c r="AB43" i="58"/>
  <c r="Z91" i="47"/>
  <c r="AA91" i="47" s="1"/>
  <c r="AB91" i="47"/>
  <c r="Z76" i="52"/>
  <c r="AA76" i="52" s="1"/>
  <c r="AB76" i="52"/>
  <c r="Z90" i="57"/>
  <c r="AA90" i="57" s="1"/>
  <c r="AB90" i="57"/>
  <c r="AB54" i="49"/>
  <c r="Z102" i="52"/>
  <c r="AA102" i="52" s="1"/>
  <c r="AB102" i="52"/>
  <c r="Z91" i="56"/>
  <c r="AA91" i="56" s="1"/>
  <c r="AB91" i="56"/>
  <c r="AB17" i="61"/>
  <c r="AA54" i="49"/>
  <c r="Z86" i="54"/>
  <c r="AA86" i="54" s="1"/>
  <c r="AB86" i="54"/>
  <c r="Z45" i="44"/>
  <c r="AA45" i="44" s="1"/>
  <c r="AB43" i="46"/>
  <c r="AB23" i="47"/>
  <c r="AB37" i="50"/>
  <c r="AB38" i="50"/>
  <c r="Z26" i="54"/>
  <c r="AA26" i="54" s="1"/>
  <c r="Z22" i="59"/>
  <c r="AA22" i="59" s="1"/>
  <c r="Z18" i="59"/>
  <c r="AA18" i="59" s="1"/>
  <c r="AB13" i="60"/>
  <c r="Z20" i="61"/>
  <c r="AA20" i="61" s="1"/>
  <c r="AB63" i="56"/>
  <c r="Z64" i="45"/>
  <c r="AA64" i="45" s="1"/>
  <c r="AB64" i="45"/>
  <c r="Z62" i="58"/>
  <c r="AA62" i="58" s="1"/>
  <c r="AB62" i="58"/>
  <c r="AB104" i="52"/>
  <c r="Z104" i="52"/>
  <c r="AA104" i="52" s="1"/>
  <c r="Z102" i="61"/>
  <c r="AA102" i="61" s="1"/>
  <c r="AB102" i="61"/>
  <c r="Z33" i="44"/>
  <c r="AA33" i="44" s="1"/>
  <c r="AB50" i="46"/>
  <c r="Z48" i="47"/>
  <c r="AA48" i="47" s="1"/>
  <c r="AB49" i="48"/>
  <c r="AB20" i="48"/>
  <c r="AB43" i="61"/>
  <c r="AA63" i="56"/>
  <c r="Z57" i="59"/>
  <c r="AA57" i="59" s="1"/>
  <c r="Z53" i="59"/>
  <c r="AA53" i="59" s="1"/>
  <c r="AB53" i="59"/>
  <c r="AB40" i="46"/>
  <c r="Z31" i="50"/>
  <c r="AA31" i="50" s="1"/>
  <c r="AB44" i="58"/>
  <c r="Z40" i="59"/>
  <c r="AA40" i="59" s="1"/>
  <c r="AB107" i="48"/>
  <c r="AB88" i="57"/>
  <c r="Z68" i="60"/>
  <c r="AA68" i="60" s="1"/>
  <c r="AB68" i="60"/>
  <c r="AB104" i="44"/>
  <c r="Z104" i="44"/>
  <c r="AA104" i="44" s="1"/>
  <c r="Z57" i="52"/>
  <c r="AA57" i="52" s="1"/>
  <c r="AB57" i="52"/>
  <c r="Z63" i="50"/>
  <c r="AA63" i="50" s="1"/>
  <c r="AB63" i="50"/>
  <c r="AB27" i="47"/>
  <c r="Z37" i="52"/>
  <c r="AA37" i="52" s="1"/>
  <c r="AB43" i="55"/>
  <c r="AB28" i="55"/>
  <c r="AB93" i="54"/>
  <c r="Z94" i="60"/>
  <c r="AA94" i="60" s="1"/>
  <c r="AB94" i="60"/>
  <c r="Z73" i="57"/>
  <c r="AA73" i="57" s="1"/>
  <c r="AB73" i="57"/>
  <c r="AB46" i="48"/>
  <c r="Z57" i="44"/>
  <c r="AA57" i="44" s="1"/>
  <c r="AB57" i="44"/>
  <c r="Z82" i="61"/>
  <c r="AA82" i="61" s="1"/>
  <c r="AB82" i="61"/>
  <c r="Z104" i="61"/>
  <c r="AA104" i="61" s="1"/>
  <c r="AB104" i="61"/>
  <c r="Z99" i="61"/>
  <c r="AA99" i="61" s="1"/>
  <c r="AB99" i="61"/>
  <c r="AB75" i="61"/>
  <c r="Z75" i="61"/>
  <c r="AA75" i="61" s="1"/>
  <c r="Z76" i="60"/>
  <c r="AA76" i="60" s="1"/>
  <c r="AB76" i="60"/>
  <c r="Z50" i="60"/>
  <c r="AA50" i="60" s="1"/>
  <c r="Z62" i="60"/>
  <c r="AA62" i="60" s="1"/>
  <c r="AB62" i="60"/>
  <c r="Z108" i="60"/>
  <c r="AA108" i="60" s="1"/>
  <c r="AB108" i="60"/>
  <c r="AB44" i="59"/>
  <c r="Z45" i="59"/>
  <c r="AA45" i="59" s="1"/>
  <c r="Z74" i="59"/>
  <c r="AA74" i="59" s="1"/>
  <c r="AB74" i="59"/>
  <c r="Z95" i="59"/>
  <c r="AA95" i="59" s="1"/>
  <c r="AB95" i="59"/>
  <c r="AB40" i="58"/>
  <c r="Z78" i="58"/>
  <c r="AA78" i="58" s="1"/>
  <c r="AB78" i="58"/>
  <c r="Z64" i="58"/>
  <c r="AA64" i="58" s="1"/>
  <c r="AB64" i="58"/>
  <c r="Z79" i="58"/>
  <c r="AA79" i="58" s="1"/>
  <c r="AB86" i="57"/>
  <c r="Z86" i="57"/>
  <c r="AA86" i="57" s="1"/>
  <c r="AA74" i="57"/>
  <c r="AB49" i="57"/>
  <c r="Z65" i="57"/>
  <c r="AA65" i="57" s="1"/>
  <c r="AB65" i="57"/>
  <c r="AB101" i="57"/>
  <c r="Z55" i="57"/>
  <c r="AA55" i="57" s="1"/>
  <c r="AB55" i="57"/>
  <c r="AB18" i="56"/>
  <c r="Z74" i="56"/>
  <c r="AA74" i="56" s="1"/>
  <c r="AB74" i="56"/>
  <c r="Z99" i="55"/>
  <c r="AA99" i="55" s="1"/>
  <c r="AB99" i="55"/>
  <c r="AB31" i="55"/>
  <c r="AB65" i="55"/>
  <c r="Z65" i="55"/>
  <c r="AA65" i="55" s="1"/>
  <c r="Z54" i="55"/>
  <c r="AA54" i="55" s="1"/>
  <c r="AB54" i="55"/>
  <c r="Z95" i="55"/>
  <c r="AA95" i="55" s="1"/>
  <c r="AB95" i="55"/>
  <c r="Z102" i="55"/>
  <c r="AA102" i="55" s="1"/>
  <c r="AB102" i="55"/>
  <c r="AB86" i="55"/>
  <c r="Z86" i="55"/>
  <c r="AA86" i="55" s="1"/>
  <c r="Z103" i="55"/>
  <c r="AA103" i="55" s="1"/>
  <c r="AB103" i="55"/>
  <c r="Z79" i="55"/>
  <c r="AA79" i="55" s="1"/>
  <c r="AB79" i="55"/>
  <c r="Z101" i="55"/>
  <c r="AA101" i="55" s="1"/>
  <c r="AB101" i="55"/>
  <c r="Z69" i="55"/>
  <c r="AA69" i="55" s="1"/>
  <c r="AB69" i="55"/>
  <c r="Z90" i="54"/>
  <c r="AA90" i="54" s="1"/>
  <c r="AB90" i="54"/>
  <c r="Z100" i="54"/>
  <c r="AA100" i="54" s="1"/>
  <c r="AB100" i="54"/>
  <c r="Z101" i="54"/>
  <c r="AA101" i="54" s="1"/>
  <c r="AB101" i="54"/>
  <c r="Z75" i="54"/>
  <c r="AA75" i="54" s="1"/>
  <c r="AB75" i="54"/>
  <c r="Z76" i="54"/>
  <c r="AA76" i="54" s="1"/>
  <c r="AB76" i="54"/>
  <c r="Z99" i="54"/>
  <c r="AA99" i="54" s="1"/>
  <c r="AB99" i="54"/>
  <c r="Z72" i="54"/>
  <c r="AA72" i="54" s="1"/>
  <c r="AB72" i="54"/>
  <c r="Z102" i="54"/>
  <c r="AA102" i="54" s="1"/>
  <c r="AB102" i="54"/>
  <c r="AB82" i="53"/>
  <c r="Z67" i="53"/>
  <c r="AA67" i="53" s="1"/>
  <c r="AB99" i="53"/>
  <c r="Z99" i="53"/>
  <c r="AA99" i="53" s="1"/>
  <c r="Z52" i="52"/>
  <c r="AA52" i="52" s="1"/>
  <c r="AB25" i="52"/>
  <c r="AB72" i="51"/>
  <c r="Z72" i="51"/>
  <c r="AA72" i="51" s="1"/>
  <c r="Z21" i="51"/>
  <c r="AA21" i="51" s="1"/>
  <c r="Z92" i="51"/>
  <c r="AA92" i="51" s="1"/>
  <c r="AB92" i="51"/>
  <c r="Z35" i="50"/>
  <c r="AA35" i="50" s="1"/>
  <c r="AB19" i="50"/>
  <c r="Z88" i="49"/>
  <c r="AA88" i="49" s="1"/>
  <c r="AB88" i="49"/>
  <c r="AB60" i="49"/>
  <c r="Z60" i="49"/>
  <c r="AA60" i="49" s="1"/>
  <c r="Z93" i="49"/>
  <c r="AA93" i="49" s="1"/>
  <c r="AB93" i="49"/>
  <c r="Z71" i="49"/>
  <c r="AA71" i="49" s="1"/>
  <c r="AB71" i="49"/>
  <c r="Z79" i="49"/>
  <c r="AA79" i="49" s="1"/>
  <c r="AB79" i="49"/>
  <c r="Z61" i="48"/>
  <c r="AA61" i="48" s="1"/>
  <c r="AB61" i="48"/>
  <c r="Z67" i="48"/>
  <c r="AA67" i="48" s="1"/>
  <c r="AB67" i="48"/>
  <c r="AB43" i="48"/>
  <c r="Z79" i="48"/>
  <c r="AA79" i="48" s="1"/>
  <c r="AB79" i="48"/>
  <c r="Z64" i="48"/>
  <c r="AA64" i="48" s="1"/>
  <c r="AB64" i="48"/>
  <c r="AB56" i="47"/>
  <c r="Z56" i="47"/>
  <c r="AA56" i="47" s="1"/>
  <c r="Z70" i="47"/>
  <c r="AA70" i="47" s="1"/>
  <c r="AB70" i="47"/>
  <c r="Z54" i="47"/>
  <c r="AA54" i="47" s="1"/>
  <c r="AB54" i="47"/>
  <c r="AB75" i="47"/>
  <c r="Z75" i="47"/>
  <c r="AA75" i="47" s="1"/>
  <c r="Z98" i="47"/>
  <c r="AA98" i="47" s="1"/>
  <c r="AB98" i="47"/>
  <c r="AB89" i="47"/>
  <c r="Z89" i="47"/>
  <c r="AA89" i="47" s="1"/>
  <c r="Z81" i="46"/>
  <c r="AA81" i="46" s="1"/>
  <c r="AB81" i="46"/>
  <c r="AB73" i="46"/>
  <c r="Z72" i="46"/>
  <c r="AA72" i="46" s="1"/>
  <c r="AB72" i="46"/>
  <c r="Z70" i="46"/>
  <c r="AA70" i="46" s="1"/>
  <c r="AB70" i="46"/>
  <c r="AB28" i="45"/>
  <c r="AB52" i="45"/>
  <c r="Z86" i="45"/>
  <c r="AA86" i="45" s="1"/>
  <c r="AB86" i="45"/>
  <c r="Z62" i="44"/>
  <c r="AA62" i="44" s="1"/>
  <c r="AB62" i="44"/>
  <c r="Z70" i="44"/>
  <c r="AA70" i="44" s="1"/>
  <c r="AB70" i="44"/>
  <c r="Z66" i="44"/>
  <c r="AA66" i="44" s="1"/>
  <c r="AB66" i="44"/>
  <c r="Z69" i="44"/>
  <c r="AA69" i="44" s="1"/>
  <c r="AB69" i="44"/>
  <c r="Z90" i="44"/>
  <c r="AA90" i="44" s="1"/>
  <c r="AB90" i="44"/>
  <c r="AB66" i="61"/>
  <c r="Z66" i="61"/>
  <c r="AA66" i="61" s="1"/>
  <c r="Z81" i="61"/>
  <c r="AA81" i="61" s="1"/>
  <c r="AB81" i="61"/>
  <c r="Z80" i="61"/>
  <c r="AA80" i="61" s="1"/>
  <c r="AB80" i="61"/>
  <c r="Z79" i="61"/>
  <c r="AA79" i="61" s="1"/>
  <c r="AB79" i="61"/>
  <c r="Z98" i="61"/>
  <c r="AA98" i="61" s="1"/>
  <c r="AB98" i="61"/>
  <c r="AB46" i="61"/>
  <c r="Z55" i="61"/>
  <c r="AA55" i="61" s="1"/>
  <c r="AB55" i="61"/>
  <c r="Z95" i="61"/>
  <c r="AA95" i="61" s="1"/>
  <c r="AB95" i="61"/>
  <c r="Z107" i="61"/>
  <c r="AA107" i="61" s="1"/>
  <c r="AB107" i="61"/>
  <c r="AB57" i="61"/>
  <c r="Z57" i="61"/>
  <c r="AA57" i="61" s="1"/>
  <c r="Z97" i="61"/>
  <c r="AA97" i="61" s="1"/>
  <c r="AB97" i="61"/>
  <c r="Z68" i="61"/>
  <c r="AA68" i="61" s="1"/>
  <c r="AB68" i="61"/>
  <c r="Z62" i="61"/>
  <c r="AA62" i="61" s="1"/>
  <c r="AB62" i="61"/>
  <c r="Z96" i="61"/>
  <c r="AA96" i="61" s="1"/>
  <c r="AB96" i="61"/>
  <c r="Z83" i="61"/>
  <c r="AA83" i="61" s="1"/>
  <c r="AB83" i="61"/>
  <c r="Z91" i="61"/>
  <c r="AA91" i="61" s="1"/>
  <c r="AB91" i="61"/>
  <c r="AB109" i="61"/>
  <c r="Z109" i="61"/>
  <c r="AA109" i="61" s="1"/>
  <c r="Z87" i="60"/>
  <c r="AA87" i="60" s="1"/>
  <c r="AB87" i="60"/>
  <c r="Z102" i="60"/>
  <c r="AA102" i="60" s="1"/>
  <c r="AB102" i="60"/>
  <c r="Z72" i="60"/>
  <c r="AA72" i="60" s="1"/>
  <c r="AB72" i="60"/>
  <c r="Z90" i="60"/>
  <c r="AA90" i="60" s="1"/>
  <c r="AB90" i="60"/>
  <c r="Z98" i="60"/>
  <c r="AA98" i="60" s="1"/>
  <c r="AB98" i="60"/>
  <c r="AB89" i="60"/>
  <c r="Z89" i="60"/>
  <c r="AA89" i="60" s="1"/>
  <c r="Z88" i="60"/>
  <c r="AA88" i="60" s="1"/>
  <c r="AB88" i="60"/>
  <c r="AB105" i="60"/>
  <c r="Z105" i="60"/>
  <c r="AA105" i="60" s="1"/>
  <c r="Z70" i="60"/>
  <c r="AA70" i="60" s="1"/>
  <c r="AB70" i="60"/>
  <c r="Z60" i="60"/>
  <c r="AA60" i="60" s="1"/>
  <c r="AB60" i="60"/>
  <c r="AB98" i="59"/>
  <c r="Z98" i="59"/>
  <c r="AA98" i="59" s="1"/>
  <c r="Z83" i="59"/>
  <c r="AA83" i="59" s="1"/>
  <c r="AB83" i="59"/>
  <c r="Z91" i="59"/>
  <c r="AA91" i="59" s="1"/>
  <c r="AB91" i="59"/>
  <c r="Z92" i="59"/>
  <c r="AA92" i="59" s="1"/>
  <c r="AB92" i="59"/>
  <c r="AB99" i="59"/>
  <c r="Z99" i="59"/>
  <c r="AA99" i="59" s="1"/>
  <c r="Z78" i="59"/>
  <c r="AA78" i="59" s="1"/>
  <c r="AB78" i="59"/>
  <c r="Z63" i="59"/>
  <c r="AA63" i="59" s="1"/>
  <c r="AB63" i="59"/>
  <c r="AA29" i="59"/>
  <c r="Z100" i="59"/>
  <c r="AA100" i="59" s="1"/>
  <c r="AB100" i="59"/>
  <c r="AB82" i="59"/>
  <c r="Z82" i="59"/>
  <c r="AA82" i="59" s="1"/>
  <c r="Z93" i="59"/>
  <c r="AA93" i="59" s="1"/>
  <c r="AB93" i="59"/>
  <c r="AB62" i="59"/>
  <c r="Z62" i="59"/>
  <c r="AA62" i="59" s="1"/>
  <c r="Z87" i="59"/>
  <c r="AA87" i="59" s="1"/>
  <c r="AB87" i="59"/>
  <c r="Z61" i="59"/>
  <c r="AA61" i="59" s="1"/>
  <c r="AB61" i="59"/>
  <c r="Z102" i="59"/>
  <c r="AA102" i="59" s="1"/>
  <c r="AB102" i="59"/>
  <c r="Z55" i="59"/>
  <c r="AA55" i="59" s="1"/>
  <c r="AB55" i="59"/>
  <c r="Z58" i="59"/>
  <c r="AA58" i="59" s="1"/>
  <c r="AB58" i="59"/>
  <c r="Z109" i="59"/>
  <c r="AA109" i="59" s="1"/>
  <c r="AB109" i="59"/>
  <c r="Z105" i="59"/>
  <c r="AA105" i="59" s="1"/>
  <c r="AB105" i="59"/>
  <c r="Z81" i="59"/>
  <c r="AA81" i="59" s="1"/>
  <c r="AB81" i="59"/>
  <c r="AB60" i="59"/>
  <c r="Z60" i="59"/>
  <c r="AA60" i="59" s="1"/>
  <c r="AB56" i="59"/>
  <c r="Z56" i="59"/>
  <c r="AA56" i="59" s="1"/>
  <c r="Z103" i="59"/>
  <c r="AA103" i="59" s="1"/>
  <c r="AB103" i="59"/>
  <c r="Z104" i="59"/>
  <c r="AA104" i="59" s="1"/>
  <c r="AB104" i="59"/>
  <c r="Z66" i="59"/>
  <c r="AA66" i="59" s="1"/>
  <c r="AB66" i="59"/>
  <c r="AB94" i="59"/>
  <c r="Z94" i="59"/>
  <c r="AA94" i="59" s="1"/>
  <c r="Z65" i="59"/>
  <c r="AA65" i="59" s="1"/>
  <c r="AB65" i="59"/>
  <c r="Z85" i="59"/>
  <c r="AA85" i="59" s="1"/>
  <c r="AB85" i="59"/>
  <c r="Z59" i="59"/>
  <c r="AA59" i="59" s="1"/>
  <c r="AB59" i="59"/>
  <c r="Z64" i="59"/>
  <c r="AA64" i="59" s="1"/>
  <c r="AB64" i="59"/>
  <c r="Z76" i="59"/>
  <c r="AA76" i="59" s="1"/>
  <c r="AB76" i="59"/>
  <c r="Z65" i="58"/>
  <c r="AA65" i="58" s="1"/>
  <c r="AB65" i="58"/>
  <c r="Z88" i="58"/>
  <c r="AA88" i="58" s="1"/>
  <c r="AB88" i="58"/>
  <c r="Z61" i="58"/>
  <c r="AA61" i="58" s="1"/>
  <c r="AB61" i="58"/>
  <c r="AB53" i="58"/>
  <c r="Z53" i="58"/>
  <c r="AA53" i="58" s="1"/>
  <c r="Z94" i="58"/>
  <c r="AA94" i="58" s="1"/>
  <c r="AB94" i="58"/>
  <c r="AB56" i="58"/>
  <c r="Z56" i="58"/>
  <c r="AA56" i="58" s="1"/>
  <c r="AB97" i="58"/>
  <c r="Z97" i="58"/>
  <c r="AA97" i="58" s="1"/>
  <c r="Z58" i="58"/>
  <c r="AA58" i="58" s="1"/>
  <c r="AB58" i="58"/>
  <c r="Z99" i="58"/>
  <c r="AA99" i="58" s="1"/>
  <c r="AB99" i="58"/>
  <c r="Z106" i="58"/>
  <c r="AA106" i="58" s="1"/>
  <c r="AB106" i="58"/>
  <c r="Z63" i="58"/>
  <c r="AA63" i="58" s="1"/>
  <c r="AB63" i="58"/>
  <c r="Z75" i="58"/>
  <c r="AA75" i="58" s="1"/>
  <c r="AB75" i="58"/>
  <c r="Z77" i="58"/>
  <c r="AA77" i="58" s="1"/>
  <c r="AB77" i="58"/>
  <c r="Z107" i="58"/>
  <c r="AA107" i="58" s="1"/>
  <c r="AB107" i="58"/>
  <c r="Z87" i="58"/>
  <c r="AA87" i="58" s="1"/>
  <c r="AB87" i="58"/>
  <c r="Z104" i="58"/>
  <c r="AA104" i="58" s="1"/>
  <c r="AB104" i="58"/>
  <c r="Z57" i="58"/>
  <c r="AA57" i="58" s="1"/>
  <c r="AB57" i="58"/>
  <c r="Z82" i="58"/>
  <c r="AA82" i="58" s="1"/>
  <c r="AB82" i="58"/>
  <c r="Z109" i="58"/>
  <c r="AA109" i="58" s="1"/>
  <c r="AB109" i="58"/>
  <c r="Z107" i="57"/>
  <c r="AA107" i="57" s="1"/>
  <c r="AB107" i="57"/>
  <c r="Z72" i="57"/>
  <c r="AA72" i="57" s="1"/>
  <c r="AB72" i="57"/>
  <c r="Z63" i="57"/>
  <c r="AA63" i="57" s="1"/>
  <c r="AB63" i="57"/>
  <c r="AB71" i="57"/>
  <c r="Z71" i="57"/>
  <c r="AA71" i="57" s="1"/>
  <c r="Z92" i="57"/>
  <c r="AA92" i="57" s="1"/>
  <c r="AB92" i="57"/>
  <c r="Z103" i="57"/>
  <c r="AA103" i="57" s="1"/>
  <c r="AB103" i="57"/>
  <c r="Z85" i="57"/>
  <c r="AA85" i="57" s="1"/>
  <c r="AB85" i="57"/>
  <c r="Z67" i="57"/>
  <c r="AA67" i="57" s="1"/>
  <c r="AB67" i="57"/>
  <c r="AB82" i="57"/>
  <c r="Z82" i="57"/>
  <c r="AA82" i="57" s="1"/>
  <c r="Z89" i="57"/>
  <c r="AA89" i="57" s="1"/>
  <c r="AB89" i="57"/>
  <c r="Z64" i="57"/>
  <c r="AA64" i="57" s="1"/>
  <c r="AB64" i="57"/>
  <c r="Z77" i="57"/>
  <c r="AA77" i="57" s="1"/>
  <c r="AB77" i="57"/>
  <c r="Z78" i="57"/>
  <c r="AA78" i="57" s="1"/>
  <c r="AB78" i="57"/>
  <c r="AB75" i="57"/>
  <c r="Z75" i="57"/>
  <c r="AA75" i="57" s="1"/>
  <c r="Z105" i="57"/>
  <c r="AA105" i="57" s="1"/>
  <c r="AB105" i="57"/>
  <c r="Z99" i="57"/>
  <c r="AA99" i="57" s="1"/>
  <c r="AB99" i="57"/>
  <c r="AB56" i="57"/>
  <c r="Z56" i="57"/>
  <c r="AA56" i="57" s="1"/>
  <c r="Z54" i="57"/>
  <c r="AA54" i="57" s="1"/>
  <c r="AB54" i="57"/>
  <c r="AB79" i="57"/>
  <c r="Z79" i="57"/>
  <c r="AA79" i="57" s="1"/>
  <c r="Z60" i="57"/>
  <c r="AA60" i="57" s="1"/>
  <c r="AB60" i="57"/>
  <c r="AB58" i="57"/>
  <c r="Z58" i="57"/>
  <c r="AA58" i="57" s="1"/>
  <c r="Z76" i="57"/>
  <c r="AA76" i="57" s="1"/>
  <c r="AB76" i="57"/>
  <c r="Z53" i="57"/>
  <c r="AA53" i="57" s="1"/>
  <c r="AB53" i="57"/>
  <c r="Z62" i="57"/>
  <c r="AA62" i="57" s="1"/>
  <c r="AB62" i="57"/>
  <c r="Z96" i="57"/>
  <c r="AA96" i="57" s="1"/>
  <c r="AB96" i="57"/>
  <c r="Z80" i="57"/>
  <c r="AA80" i="57" s="1"/>
  <c r="AB80" i="57"/>
  <c r="Z69" i="57"/>
  <c r="AA69" i="57" s="1"/>
  <c r="AB69" i="57"/>
  <c r="Z87" i="57"/>
  <c r="AA87" i="57" s="1"/>
  <c r="AB87" i="57"/>
  <c r="Z81" i="57"/>
  <c r="AA81" i="57" s="1"/>
  <c r="AB81" i="57"/>
  <c r="Z102" i="57"/>
  <c r="AA102" i="57" s="1"/>
  <c r="AB102" i="57"/>
  <c r="AB84" i="57"/>
  <c r="Z84" i="57"/>
  <c r="AA84" i="57" s="1"/>
  <c r="Z91" i="57"/>
  <c r="AA91" i="57" s="1"/>
  <c r="AB91" i="57"/>
  <c r="AB97" i="57"/>
  <c r="Z97" i="57"/>
  <c r="AA97" i="57" s="1"/>
  <c r="Z83" i="57"/>
  <c r="AA83" i="57" s="1"/>
  <c r="AB83" i="57"/>
  <c r="Z93" i="57"/>
  <c r="AA93" i="57" s="1"/>
  <c r="AB93" i="57"/>
  <c r="Z70" i="57"/>
  <c r="AA70" i="57" s="1"/>
  <c r="AB70" i="57"/>
  <c r="AB98" i="57"/>
  <c r="Z98" i="57"/>
  <c r="AA98" i="57" s="1"/>
  <c r="AB100" i="57"/>
  <c r="Z100" i="57"/>
  <c r="AA100" i="57" s="1"/>
  <c r="Z94" i="57"/>
  <c r="AA94" i="57" s="1"/>
  <c r="AB94" i="57"/>
  <c r="Z66" i="57"/>
  <c r="AA66" i="57" s="1"/>
  <c r="AB66" i="57"/>
  <c r="AB68" i="57"/>
  <c r="Z68" i="57"/>
  <c r="AA68" i="57" s="1"/>
  <c r="Z61" i="57"/>
  <c r="AA61" i="57" s="1"/>
  <c r="AB61" i="57"/>
  <c r="Z59" i="57"/>
  <c r="AA59" i="57" s="1"/>
  <c r="AB59" i="57"/>
  <c r="AB99" i="56"/>
  <c r="Z99" i="56"/>
  <c r="AA99" i="56" s="1"/>
  <c r="Z85" i="56"/>
  <c r="AA85" i="56" s="1"/>
  <c r="AB85" i="56"/>
  <c r="Z66" i="56"/>
  <c r="AA66" i="56" s="1"/>
  <c r="AB66" i="56"/>
  <c r="Z17" i="56"/>
  <c r="AA17" i="56" s="1"/>
  <c r="Z89" i="56"/>
  <c r="AA89" i="56" s="1"/>
  <c r="AB89" i="56"/>
  <c r="Z64" i="56"/>
  <c r="AA64" i="56" s="1"/>
  <c r="AB64" i="56"/>
  <c r="Z109" i="56"/>
  <c r="AA109" i="56" s="1"/>
  <c r="AB109" i="56"/>
  <c r="AB56" i="56"/>
  <c r="Z56" i="56"/>
  <c r="AA56" i="56" s="1"/>
  <c r="AB107" i="56"/>
  <c r="Z107" i="56"/>
  <c r="AA107" i="56" s="1"/>
  <c r="Z78" i="56"/>
  <c r="AA78" i="56" s="1"/>
  <c r="AB78" i="56"/>
  <c r="Z100" i="56"/>
  <c r="AA100" i="56" s="1"/>
  <c r="AB100" i="56"/>
  <c r="Z68" i="56"/>
  <c r="AA68" i="56" s="1"/>
  <c r="AB68" i="56"/>
  <c r="Z34" i="56"/>
  <c r="AA34" i="56" s="1"/>
  <c r="Z84" i="56"/>
  <c r="AA84" i="56" s="1"/>
  <c r="AB84" i="56"/>
  <c r="AB96" i="56"/>
  <c r="Z96" i="56"/>
  <c r="AA96" i="56" s="1"/>
  <c r="Z54" i="56"/>
  <c r="AA54" i="56" s="1"/>
  <c r="AB54" i="56"/>
  <c r="AB94" i="56"/>
  <c r="Z94" i="56"/>
  <c r="AA94" i="56" s="1"/>
  <c r="Z60" i="56"/>
  <c r="AA60" i="56" s="1"/>
  <c r="AB60" i="56"/>
  <c r="Z80" i="56"/>
  <c r="AA80" i="56" s="1"/>
  <c r="AB80" i="56"/>
  <c r="Z86" i="56"/>
  <c r="AA86" i="56" s="1"/>
  <c r="AB86" i="56"/>
  <c r="Z61" i="56"/>
  <c r="AA61" i="56" s="1"/>
  <c r="AB61" i="56"/>
  <c r="Z110" i="56"/>
  <c r="AA110" i="56" s="1"/>
  <c r="AB110" i="56"/>
  <c r="Z105" i="56"/>
  <c r="AA105" i="56" s="1"/>
  <c r="AB105" i="56"/>
  <c r="Z77" i="56"/>
  <c r="AA77" i="56" s="1"/>
  <c r="AB77" i="56"/>
  <c r="Z62" i="56"/>
  <c r="AA62" i="56" s="1"/>
  <c r="AB62" i="56"/>
  <c r="Z108" i="55"/>
  <c r="AA108" i="55" s="1"/>
  <c r="AB108" i="55"/>
  <c r="Z68" i="55"/>
  <c r="AA68" i="55" s="1"/>
  <c r="AB68" i="55"/>
  <c r="AB81" i="55"/>
  <c r="Z81" i="55"/>
  <c r="AA81" i="55" s="1"/>
  <c r="Z75" i="55"/>
  <c r="AA75" i="55" s="1"/>
  <c r="AB75" i="55"/>
  <c r="Z104" i="55"/>
  <c r="AA104" i="55" s="1"/>
  <c r="AB104" i="55"/>
  <c r="Z100" i="55"/>
  <c r="AA100" i="55" s="1"/>
  <c r="AB100" i="55"/>
  <c r="Z83" i="55"/>
  <c r="AA83" i="55" s="1"/>
  <c r="AB83" i="55"/>
  <c r="AB57" i="55"/>
  <c r="Z57" i="55"/>
  <c r="AA57" i="55" s="1"/>
  <c r="Z89" i="55"/>
  <c r="AA89" i="55" s="1"/>
  <c r="AB89" i="55"/>
  <c r="Z87" i="55"/>
  <c r="AA87" i="55" s="1"/>
  <c r="AB87" i="55"/>
  <c r="AB58" i="55"/>
  <c r="Z58" i="55"/>
  <c r="AA58" i="55" s="1"/>
  <c r="Z56" i="55"/>
  <c r="AA56" i="55" s="1"/>
  <c r="AB56" i="55"/>
  <c r="Z80" i="55"/>
  <c r="AA80" i="55" s="1"/>
  <c r="AB80" i="55"/>
  <c r="Z72" i="55"/>
  <c r="AA72" i="55" s="1"/>
  <c r="AB72" i="55"/>
  <c r="AB96" i="55"/>
  <c r="Z96" i="55"/>
  <c r="AA96" i="55" s="1"/>
  <c r="Z60" i="55"/>
  <c r="AA60" i="55" s="1"/>
  <c r="AB60" i="55"/>
  <c r="Z64" i="55"/>
  <c r="AA64" i="55" s="1"/>
  <c r="AB64" i="55"/>
  <c r="Z59" i="55"/>
  <c r="AA59" i="55" s="1"/>
  <c r="AB59" i="55"/>
  <c r="Z94" i="55"/>
  <c r="AA94" i="55" s="1"/>
  <c r="AB94" i="55"/>
  <c r="AB62" i="55"/>
  <c r="Z62" i="55"/>
  <c r="AA62" i="55" s="1"/>
  <c r="Z73" i="55"/>
  <c r="AA73" i="55" s="1"/>
  <c r="AB73" i="55"/>
  <c r="Z63" i="55"/>
  <c r="AA63" i="55" s="1"/>
  <c r="AB63" i="55"/>
  <c r="Z98" i="55"/>
  <c r="AA98" i="55" s="1"/>
  <c r="AB98" i="55"/>
  <c r="Z109" i="55"/>
  <c r="AA109" i="55" s="1"/>
  <c r="AB109" i="55"/>
  <c r="Z91" i="55"/>
  <c r="AA91" i="55" s="1"/>
  <c r="AB91" i="55"/>
  <c r="Z88" i="55"/>
  <c r="AA88" i="55" s="1"/>
  <c r="AB88" i="55"/>
  <c r="AB48" i="55"/>
  <c r="Z76" i="55"/>
  <c r="AA76" i="55" s="1"/>
  <c r="AB76" i="55"/>
  <c r="Z107" i="55"/>
  <c r="AA107" i="55" s="1"/>
  <c r="AB107" i="55"/>
  <c r="Z71" i="55"/>
  <c r="AA71" i="55" s="1"/>
  <c r="AB71" i="55"/>
  <c r="Z66" i="55"/>
  <c r="AA66" i="55" s="1"/>
  <c r="AB66" i="55"/>
  <c r="Z90" i="55"/>
  <c r="AA90" i="55" s="1"/>
  <c r="AB90" i="55"/>
  <c r="Z55" i="55"/>
  <c r="AA55" i="55" s="1"/>
  <c r="AB55" i="55"/>
  <c r="Z93" i="55"/>
  <c r="AA93" i="55" s="1"/>
  <c r="AB93" i="55"/>
  <c r="Z78" i="55"/>
  <c r="AA78" i="55" s="1"/>
  <c r="AB78" i="55"/>
  <c r="Z34" i="54"/>
  <c r="AA34" i="54" s="1"/>
  <c r="Z103" i="54"/>
  <c r="AA103" i="54" s="1"/>
  <c r="AB103" i="54"/>
  <c r="Z109" i="54"/>
  <c r="AA109" i="54" s="1"/>
  <c r="AB109" i="54"/>
  <c r="Z98" i="54"/>
  <c r="AA98" i="54" s="1"/>
  <c r="AB98" i="54"/>
  <c r="Z65" i="54"/>
  <c r="AA65" i="54" s="1"/>
  <c r="AB65" i="54"/>
  <c r="Z80" i="54"/>
  <c r="AA80" i="54" s="1"/>
  <c r="AB80" i="54"/>
  <c r="Z78" i="54"/>
  <c r="AA78" i="54" s="1"/>
  <c r="AB78" i="54"/>
  <c r="Z69" i="54"/>
  <c r="AA69" i="54" s="1"/>
  <c r="AB69" i="54"/>
  <c r="Z107" i="54"/>
  <c r="AA107" i="54" s="1"/>
  <c r="AB107" i="54"/>
  <c r="Z70" i="54"/>
  <c r="AA70" i="54" s="1"/>
  <c r="AB70" i="54"/>
  <c r="Z73" i="54"/>
  <c r="AA73" i="54" s="1"/>
  <c r="AB73" i="54"/>
  <c r="AB84" i="54"/>
  <c r="Z84" i="54"/>
  <c r="AA84" i="54" s="1"/>
  <c r="Z81" i="54"/>
  <c r="AA81" i="54" s="1"/>
  <c r="AB81" i="54"/>
  <c r="Z56" i="54"/>
  <c r="AA56" i="54" s="1"/>
  <c r="AB56" i="54"/>
  <c r="Z79" i="54"/>
  <c r="AA79" i="54" s="1"/>
  <c r="AB79" i="54"/>
  <c r="AB32" i="54"/>
  <c r="AB91" i="54"/>
  <c r="Z91" i="54"/>
  <c r="AA91" i="54" s="1"/>
  <c r="Z60" i="54"/>
  <c r="AA60" i="54" s="1"/>
  <c r="AB60" i="54"/>
  <c r="AA32" i="54"/>
  <c r="Z58" i="54"/>
  <c r="AA58" i="54" s="1"/>
  <c r="AB58" i="54"/>
  <c r="Z62" i="54"/>
  <c r="AA62" i="54" s="1"/>
  <c r="AB62" i="54"/>
  <c r="Z74" i="54"/>
  <c r="AA74" i="54" s="1"/>
  <c r="AB74" i="54"/>
  <c r="Z67" i="54"/>
  <c r="AA67" i="54" s="1"/>
  <c r="AB67" i="54"/>
  <c r="Z96" i="54"/>
  <c r="AA96" i="54" s="1"/>
  <c r="AB96" i="54"/>
  <c r="Z55" i="53"/>
  <c r="AA55" i="53" s="1"/>
  <c r="AB55" i="53"/>
  <c r="Z53" i="53"/>
  <c r="AA53" i="53" s="1"/>
  <c r="AB53" i="53"/>
  <c r="AB75" i="53"/>
  <c r="Z75" i="53"/>
  <c r="AA75" i="53" s="1"/>
  <c r="AB73" i="53"/>
  <c r="Z73" i="53"/>
  <c r="AA73" i="53" s="1"/>
  <c r="Z63" i="53"/>
  <c r="AA63" i="53" s="1"/>
  <c r="AB63" i="53"/>
  <c r="Z98" i="53"/>
  <c r="AA98" i="53" s="1"/>
  <c r="AB98" i="53"/>
  <c r="Z64" i="53"/>
  <c r="AA64" i="53" s="1"/>
  <c r="AB64" i="53"/>
  <c r="Z79" i="53"/>
  <c r="AA79" i="53" s="1"/>
  <c r="AB79" i="53"/>
  <c r="AB91" i="53"/>
  <c r="Z91" i="53"/>
  <c r="AA91" i="53" s="1"/>
  <c r="AB60" i="53"/>
  <c r="Z60" i="53"/>
  <c r="AA60" i="53" s="1"/>
  <c r="Z94" i="53"/>
  <c r="AA94" i="53" s="1"/>
  <c r="AB94" i="53"/>
  <c r="Z96" i="53"/>
  <c r="AA96" i="53" s="1"/>
  <c r="AB96" i="53"/>
  <c r="Z69" i="53"/>
  <c r="AA69" i="53" s="1"/>
  <c r="AB69" i="53"/>
  <c r="AB105" i="53"/>
  <c r="Z105" i="53"/>
  <c r="AA105" i="53" s="1"/>
  <c r="AB56" i="53"/>
  <c r="Z56" i="53"/>
  <c r="AA56" i="53" s="1"/>
  <c r="Z95" i="53"/>
  <c r="AA95" i="53" s="1"/>
  <c r="AB95" i="53"/>
  <c r="AB86" i="53"/>
  <c r="Z86" i="53"/>
  <c r="AA86" i="53" s="1"/>
  <c r="Z59" i="53"/>
  <c r="AA59" i="53" s="1"/>
  <c r="AB59" i="53"/>
  <c r="AB25" i="53"/>
  <c r="Z88" i="53"/>
  <c r="AA88" i="53" s="1"/>
  <c r="AB88" i="53"/>
  <c r="Z66" i="53"/>
  <c r="AA66" i="53" s="1"/>
  <c r="AB66" i="53"/>
  <c r="Z103" i="53"/>
  <c r="AA103" i="53" s="1"/>
  <c r="AB103" i="53"/>
  <c r="AB106" i="53"/>
  <c r="Z106" i="53"/>
  <c r="AA106" i="53" s="1"/>
  <c r="Z21" i="53"/>
  <c r="AA21" i="53" s="1"/>
  <c r="Z108" i="53"/>
  <c r="AA108" i="53" s="1"/>
  <c r="AB108" i="53"/>
  <c r="Z70" i="53"/>
  <c r="AA70" i="53" s="1"/>
  <c r="AB70" i="53"/>
  <c r="Z80" i="53"/>
  <c r="AA80" i="53" s="1"/>
  <c r="AB80" i="53"/>
  <c r="Z110" i="53"/>
  <c r="AA110" i="53" s="1"/>
  <c r="AB110" i="53"/>
  <c r="AB57" i="53"/>
  <c r="Z57" i="53"/>
  <c r="AA57" i="53" s="1"/>
  <c r="Z58" i="53"/>
  <c r="AA58" i="53" s="1"/>
  <c r="AB58" i="53"/>
  <c r="AB32" i="52"/>
  <c r="AB90" i="52"/>
  <c r="Z90" i="52"/>
  <c r="AA90" i="52" s="1"/>
  <c r="Z105" i="52"/>
  <c r="AA105" i="52" s="1"/>
  <c r="AB105" i="52"/>
  <c r="Z58" i="52"/>
  <c r="AA58" i="52" s="1"/>
  <c r="AB58" i="52"/>
  <c r="Z54" i="52"/>
  <c r="AA54" i="52" s="1"/>
  <c r="AB54" i="52"/>
  <c r="Z107" i="52"/>
  <c r="AA107" i="52" s="1"/>
  <c r="AB107" i="52"/>
  <c r="Z65" i="52"/>
  <c r="AA65" i="52" s="1"/>
  <c r="AB65" i="52"/>
  <c r="Z75" i="52"/>
  <c r="AA75" i="52" s="1"/>
  <c r="AB75" i="52"/>
  <c r="Z53" i="52"/>
  <c r="AA53" i="52" s="1"/>
  <c r="AB53" i="52"/>
  <c r="Z84" i="52"/>
  <c r="AA84" i="52" s="1"/>
  <c r="AB84" i="52"/>
  <c r="Z97" i="52"/>
  <c r="AA97" i="52" s="1"/>
  <c r="AB97" i="52"/>
  <c r="Z69" i="52"/>
  <c r="AA69" i="52" s="1"/>
  <c r="AB69" i="52"/>
  <c r="AB31" i="52"/>
  <c r="Z92" i="52"/>
  <c r="AA92" i="52" s="1"/>
  <c r="AB92" i="52"/>
  <c r="AB98" i="52"/>
  <c r="Z98" i="52"/>
  <c r="AA98" i="52" s="1"/>
  <c r="Z71" i="52"/>
  <c r="AA71" i="52" s="1"/>
  <c r="AB71" i="52"/>
  <c r="Z60" i="52"/>
  <c r="AA60" i="52" s="1"/>
  <c r="AB60" i="52"/>
  <c r="Z88" i="52"/>
  <c r="AA88" i="52" s="1"/>
  <c r="AB88" i="52"/>
  <c r="Z80" i="52"/>
  <c r="AA80" i="52" s="1"/>
  <c r="AB80" i="52"/>
  <c r="Z72" i="52"/>
  <c r="AA72" i="52" s="1"/>
  <c r="AB72" i="52"/>
  <c r="Z61" i="51"/>
  <c r="AA61" i="51" s="1"/>
  <c r="AB61" i="51"/>
  <c r="AB83" i="51"/>
  <c r="Z83" i="51"/>
  <c r="AA83" i="51" s="1"/>
  <c r="AB74" i="51"/>
  <c r="Z74" i="51"/>
  <c r="AA74" i="51" s="1"/>
  <c r="AB88" i="51"/>
  <c r="Z88" i="51"/>
  <c r="AA88" i="51" s="1"/>
  <c r="AB60" i="51"/>
  <c r="Z60" i="51"/>
  <c r="AA60" i="51" s="1"/>
  <c r="Z96" i="51"/>
  <c r="AA96" i="51" s="1"/>
  <c r="AB96" i="51"/>
  <c r="Z82" i="51"/>
  <c r="AA82" i="51" s="1"/>
  <c r="AB82" i="51"/>
  <c r="AB59" i="51"/>
  <c r="Z59" i="51"/>
  <c r="AA59" i="51" s="1"/>
  <c r="AB105" i="51"/>
  <c r="Z105" i="51"/>
  <c r="AA105" i="51" s="1"/>
  <c r="AB44" i="51"/>
  <c r="Z56" i="51"/>
  <c r="AA56" i="51" s="1"/>
  <c r="AB56" i="51"/>
  <c r="Z77" i="51"/>
  <c r="AA77" i="51" s="1"/>
  <c r="AB77" i="51"/>
  <c r="Z71" i="51"/>
  <c r="AA71" i="51" s="1"/>
  <c r="AB71" i="51"/>
  <c r="AB12" i="51"/>
  <c r="AB38" i="51"/>
  <c r="Z79" i="51"/>
  <c r="AA79" i="51" s="1"/>
  <c r="AB79" i="51"/>
  <c r="AB98" i="51"/>
  <c r="Z98" i="51"/>
  <c r="AA98" i="51" s="1"/>
  <c r="Z103" i="51"/>
  <c r="AA103" i="51" s="1"/>
  <c r="AB103" i="51"/>
  <c r="Z65" i="51"/>
  <c r="AA65" i="51" s="1"/>
  <c r="AB65" i="51"/>
  <c r="Z62" i="51"/>
  <c r="AA62" i="51" s="1"/>
  <c r="AB62" i="51"/>
  <c r="Z55" i="51"/>
  <c r="AA55" i="51" s="1"/>
  <c r="AB55" i="51"/>
  <c r="Z17" i="51"/>
  <c r="AA17" i="51" s="1"/>
  <c r="Z66" i="51"/>
  <c r="AA66" i="51" s="1"/>
  <c r="AB66" i="51"/>
  <c r="Z64" i="51"/>
  <c r="AA64" i="51" s="1"/>
  <c r="AB64" i="51"/>
  <c r="Z109" i="51"/>
  <c r="AA109" i="51" s="1"/>
  <c r="AB109" i="51"/>
  <c r="Z87" i="51"/>
  <c r="AA87" i="51" s="1"/>
  <c r="AB87" i="51"/>
  <c r="Z70" i="51"/>
  <c r="AA70" i="51" s="1"/>
  <c r="AB70" i="51"/>
  <c r="AB15" i="51"/>
  <c r="AB91" i="51"/>
  <c r="Z91" i="51"/>
  <c r="AA91" i="51" s="1"/>
  <c r="AB97" i="51"/>
  <c r="Z97" i="51"/>
  <c r="AA97" i="51" s="1"/>
  <c r="AB94" i="51"/>
  <c r="Z94" i="51"/>
  <c r="AA94" i="51" s="1"/>
  <c r="AB76" i="51"/>
  <c r="Z76" i="51"/>
  <c r="AA76" i="51" s="1"/>
  <c r="AB14" i="50"/>
  <c r="AB40" i="50"/>
  <c r="AB52" i="50"/>
  <c r="Z61" i="49"/>
  <c r="AA61" i="49" s="1"/>
  <c r="AB61" i="49"/>
  <c r="Z104" i="49"/>
  <c r="AA104" i="49" s="1"/>
  <c r="AB104" i="49"/>
  <c r="AB70" i="49"/>
  <c r="Z70" i="49"/>
  <c r="AA70" i="49" s="1"/>
  <c r="Z102" i="49"/>
  <c r="AA102" i="49" s="1"/>
  <c r="AB102" i="49"/>
  <c r="Z86" i="49"/>
  <c r="AA86" i="49" s="1"/>
  <c r="AB86" i="49"/>
  <c r="Z109" i="49"/>
  <c r="AA109" i="49" s="1"/>
  <c r="AB109" i="49"/>
  <c r="Z94" i="49"/>
  <c r="AA94" i="49" s="1"/>
  <c r="AB94" i="49"/>
  <c r="AB101" i="49"/>
  <c r="Z101" i="49"/>
  <c r="AA101" i="49" s="1"/>
  <c r="AB62" i="49"/>
  <c r="Z62" i="49"/>
  <c r="AA62" i="49" s="1"/>
  <c r="Z80" i="49"/>
  <c r="AA80" i="49" s="1"/>
  <c r="AB80" i="49"/>
  <c r="Z103" i="49"/>
  <c r="AA103" i="49" s="1"/>
  <c r="AB103" i="49"/>
  <c r="Z77" i="49"/>
  <c r="AA77" i="49" s="1"/>
  <c r="AB77" i="49"/>
  <c r="Z75" i="49"/>
  <c r="AA75" i="49" s="1"/>
  <c r="AB75" i="49"/>
  <c r="Z73" i="49"/>
  <c r="AA73" i="49" s="1"/>
  <c r="AB73" i="49"/>
  <c r="Z105" i="49"/>
  <c r="AA105" i="49" s="1"/>
  <c r="AB105" i="49"/>
  <c r="AB55" i="49"/>
  <c r="Z55" i="49"/>
  <c r="AA55" i="49" s="1"/>
  <c r="Z57" i="49"/>
  <c r="AA57" i="49" s="1"/>
  <c r="AB57" i="49"/>
  <c r="Z64" i="49"/>
  <c r="AA64" i="49" s="1"/>
  <c r="AB64" i="49"/>
  <c r="Z76" i="49"/>
  <c r="AA76" i="49" s="1"/>
  <c r="AB76" i="49"/>
  <c r="Z72" i="49"/>
  <c r="AA72" i="49" s="1"/>
  <c r="AB72" i="49"/>
  <c r="Z74" i="49"/>
  <c r="AA74" i="49" s="1"/>
  <c r="AB74" i="49"/>
  <c r="Z96" i="49"/>
  <c r="AA96" i="49" s="1"/>
  <c r="AB96" i="49"/>
  <c r="Z99" i="49"/>
  <c r="AA99" i="49" s="1"/>
  <c r="AB99" i="49"/>
  <c r="AB34" i="49"/>
  <c r="Z85" i="49"/>
  <c r="AA85" i="49" s="1"/>
  <c r="AB85" i="49"/>
  <c r="Z106" i="49"/>
  <c r="AA106" i="49" s="1"/>
  <c r="AB106" i="49"/>
  <c r="AB107" i="49"/>
  <c r="Z107" i="49"/>
  <c r="AA107" i="49" s="1"/>
  <c r="AB81" i="49"/>
  <c r="Z81" i="49"/>
  <c r="AA81" i="49" s="1"/>
  <c r="Z92" i="49"/>
  <c r="AA92" i="49" s="1"/>
  <c r="AB92" i="49"/>
  <c r="AA34" i="49"/>
  <c r="Z100" i="49"/>
  <c r="AA100" i="49" s="1"/>
  <c r="AB100" i="49"/>
  <c r="Z67" i="49"/>
  <c r="AA67" i="49" s="1"/>
  <c r="AB67" i="49"/>
  <c r="Z78" i="49"/>
  <c r="AA78" i="49" s="1"/>
  <c r="AB78" i="49"/>
  <c r="AB58" i="49"/>
  <c r="Z58" i="49"/>
  <c r="AA58" i="49" s="1"/>
  <c r="Z82" i="49"/>
  <c r="AA82" i="49" s="1"/>
  <c r="AB82" i="49"/>
  <c r="AA16" i="49"/>
  <c r="Z84" i="49"/>
  <c r="AA84" i="49" s="1"/>
  <c r="AB84" i="49"/>
  <c r="Z97" i="49"/>
  <c r="AA97" i="49" s="1"/>
  <c r="AB97" i="49"/>
  <c r="Z90" i="49"/>
  <c r="AA90" i="49" s="1"/>
  <c r="AB90" i="49"/>
  <c r="Z108" i="49"/>
  <c r="AA108" i="49" s="1"/>
  <c r="AB108" i="49"/>
  <c r="Z59" i="49"/>
  <c r="AA59" i="49" s="1"/>
  <c r="AB59" i="49"/>
  <c r="Z91" i="49"/>
  <c r="AA91" i="49" s="1"/>
  <c r="AB91" i="49"/>
  <c r="Z83" i="49"/>
  <c r="AA83" i="49" s="1"/>
  <c r="AB83" i="49"/>
  <c r="Z68" i="49"/>
  <c r="AA68" i="49" s="1"/>
  <c r="AB68" i="49"/>
  <c r="Z69" i="49"/>
  <c r="AA69" i="49" s="1"/>
  <c r="AB69" i="49"/>
  <c r="Z89" i="49"/>
  <c r="AA89" i="49" s="1"/>
  <c r="AB89" i="49"/>
  <c r="Z95" i="49"/>
  <c r="AA95" i="49" s="1"/>
  <c r="AB95" i="49"/>
  <c r="Z68" i="48"/>
  <c r="AA68" i="48" s="1"/>
  <c r="AB68" i="48"/>
  <c r="Z78" i="48"/>
  <c r="AA78" i="48" s="1"/>
  <c r="AB78" i="48"/>
  <c r="Z53" i="48"/>
  <c r="AA53" i="48" s="1"/>
  <c r="AB53" i="48"/>
  <c r="AB73" i="48"/>
  <c r="Z73" i="48"/>
  <c r="AA73" i="48" s="1"/>
  <c r="Z76" i="48"/>
  <c r="AA76" i="48" s="1"/>
  <c r="AB76" i="48"/>
  <c r="Z69" i="48"/>
  <c r="AA69" i="48" s="1"/>
  <c r="AB69" i="48"/>
  <c r="Z70" i="48"/>
  <c r="AA70" i="48" s="1"/>
  <c r="AB70" i="48"/>
  <c r="Z110" i="48"/>
  <c r="AA110" i="48" s="1"/>
  <c r="AB110" i="48"/>
  <c r="Z57" i="48"/>
  <c r="AA57" i="48" s="1"/>
  <c r="AB57" i="48"/>
  <c r="AB28" i="48"/>
  <c r="AA20" i="48"/>
  <c r="Z96" i="48"/>
  <c r="AA96" i="48" s="1"/>
  <c r="AB96" i="48"/>
  <c r="Z60" i="48"/>
  <c r="AA60" i="48" s="1"/>
  <c r="AB60" i="48"/>
  <c r="AB108" i="48"/>
  <c r="Z108" i="48"/>
  <c r="AA108" i="48" s="1"/>
  <c r="Z77" i="48"/>
  <c r="AA77" i="48" s="1"/>
  <c r="AB77" i="48"/>
  <c r="Z91" i="48"/>
  <c r="AA91" i="48" s="1"/>
  <c r="AB91" i="48"/>
  <c r="Z87" i="48"/>
  <c r="AA87" i="48" s="1"/>
  <c r="AB87" i="48"/>
  <c r="Z83" i="48"/>
  <c r="AA83" i="48" s="1"/>
  <c r="AB83" i="48"/>
  <c r="Z90" i="48"/>
  <c r="AA90" i="48" s="1"/>
  <c r="AB90" i="48"/>
  <c r="Z75" i="48"/>
  <c r="AA75" i="48" s="1"/>
  <c r="AB75" i="48"/>
  <c r="Z88" i="48"/>
  <c r="AA88" i="48" s="1"/>
  <c r="AB88" i="48"/>
  <c r="Z85" i="48"/>
  <c r="AA85" i="48" s="1"/>
  <c r="AB85" i="48"/>
  <c r="Z74" i="48"/>
  <c r="AA74" i="48" s="1"/>
  <c r="AB74" i="48"/>
  <c r="Z99" i="48"/>
  <c r="AA99" i="48" s="1"/>
  <c r="AB99" i="48"/>
  <c r="Z66" i="48"/>
  <c r="AA66" i="48" s="1"/>
  <c r="AB66" i="48"/>
  <c r="Z65" i="48"/>
  <c r="AA65" i="48" s="1"/>
  <c r="AB65" i="48"/>
  <c r="Z47" i="48"/>
  <c r="AA47" i="48" s="1"/>
  <c r="Z104" i="48"/>
  <c r="AA104" i="48" s="1"/>
  <c r="AB104" i="48"/>
  <c r="AB80" i="48"/>
  <c r="Z80" i="48"/>
  <c r="AA80" i="48" s="1"/>
  <c r="AB81" i="48"/>
  <c r="Z81" i="48"/>
  <c r="AA81" i="48" s="1"/>
  <c r="Z84" i="48"/>
  <c r="AA84" i="48" s="1"/>
  <c r="AB84" i="48"/>
  <c r="Z42" i="48"/>
  <c r="AA42" i="48" s="1"/>
  <c r="Z63" i="48"/>
  <c r="AA63" i="48" s="1"/>
  <c r="AB63" i="48"/>
  <c r="AB42" i="48"/>
  <c r="Z93" i="48"/>
  <c r="AA93" i="48" s="1"/>
  <c r="AB93" i="48"/>
  <c r="Z109" i="47"/>
  <c r="AA109" i="47" s="1"/>
  <c r="AB109" i="47"/>
  <c r="Z74" i="47"/>
  <c r="AA74" i="47" s="1"/>
  <c r="AB74" i="47"/>
  <c r="AB16" i="47"/>
  <c r="Z36" i="47"/>
  <c r="AA36" i="47" s="1"/>
  <c r="AB72" i="47"/>
  <c r="Z72" i="47"/>
  <c r="AA72" i="47" s="1"/>
  <c r="Z65" i="47"/>
  <c r="AA65" i="47" s="1"/>
  <c r="AB65" i="47"/>
  <c r="Z106" i="47"/>
  <c r="AA106" i="47" s="1"/>
  <c r="AB106" i="47"/>
  <c r="Z103" i="47"/>
  <c r="AA103" i="47" s="1"/>
  <c r="AB103" i="47"/>
  <c r="Z67" i="47"/>
  <c r="AA67" i="47" s="1"/>
  <c r="AB67" i="47"/>
  <c r="Z57" i="47"/>
  <c r="AA57" i="47" s="1"/>
  <c r="AB57" i="47"/>
  <c r="Z62" i="47"/>
  <c r="AA62" i="47" s="1"/>
  <c r="AB62" i="47"/>
  <c r="Z88" i="47"/>
  <c r="AA88" i="47" s="1"/>
  <c r="AB88" i="47"/>
  <c r="Z59" i="47"/>
  <c r="AA59" i="47" s="1"/>
  <c r="AB59" i="47"/>
  <c r="Z69" i="47"/>
  <c r="AA69" i="47" s="1"/>
  <c r="AB69" i="47"/>
  <c r="Z64" i="47"/>
  <c r="AA64" i="47" s="1"/>
  <c r="AB64" i="47"/>
  <c r="AB52" i="47"/>
  <c r="AB110" i="47"/>
  <c r="Z110" i="47"/>
  <c r="AA110" i="47" s="1"/>
  <c r="Z53" i="47"/>
  <c r="AA53" i="47" s="1"/>
  <c r="AB53" i="47"/>
  <c r="Z101" i="47"/>
  <c r="AA101" i="47" s="1"/>
  <c r="AB101" i="47"/>
  <c r="Z90" i="47"/>
  <c r="AA90" i="47" s="1"/>
  <c r="AB90" i="47"/>
  <c r="AB81" i="47"/>
  <c r="Z81" i="47"/>
  <c r="AA81" i="47" s="1"/>
  <c r="Z87" i="47"/>
  <c r="AA87" i="47" s="1"/>
  <c r="AB87" i="47"/>
  <c r="Z97" i="47"/>
  <c r="AA97" i="47" s="1"/>
  <c r="AB97" i="47"/>
  <c r="Z82" i="47"/>
  <c r="AA82" i="47" s="1"/>
  <c r="AB82" i="47"/>
  <c r="Z61" i="47"/>
  <c r="AA61" i="47" s="1"/>
  <c r="AB61" i="47"/>
  <c r="Z107" i="47"/>
  <c r="AA107" i="47" s="1"/>
  <c r="AB107" i="47"/>
  <c r="AB76" i="47"/>
  <c r="Z76" i="47"/>
  <c r="AA76" i="47" s="1"/>
  <c r="Z78" i="47"/>
  <c r="AA78" i="47" s="1"/>
  <c r="AB78" i="47"/>
  <c r="Z86" i="47"/>
  <c r="AA86" i="47" s="1"/>
  <c r="AB86" i="47"/>
  <c r="Z108" i="47"/>
  <c r="AA108" i="47" s="1"/>
  <c r="AB108" i="47"/>
  <c r="Z66" i="47"/>
  <c r="AA66" i="47" s="1"/>
  <c r="AB66" i="47"/>
  <c r="Z93" i="47"/>
  <c r="AA93" i="47" s="1"/>
  <c r="AB93" i="47"/>
  <c r="Z104" i="47"/>
  <c r="AA104" i="47" s="1"/>
  <c r="AB104" i="47"/>
  <c r="Z63" i="47"/>
  <c r="AA63" i="47" s="1"/>
  <c r="AB63" i="47"/>
  <c r="Z62" i="46"/>
  <c r="AA62" i="46" s="1"/>
  <c r="AB62" i="46"/>
  <c r="Z89" i="46"/>
  <c r="AA89" i="46" s="1"/>
  <c r="AB89" i="46"/>
  <c r="Z92" i="46"/>
  <c r="AA92" i="46" s="1"/>
  <c r="AB92" i="46"/>
  <c r="Z88" i="46"/>
  <c r="AA88" i="46" s="1"/>
  <c r="AB88" i="46"/>
  <c r="Z82" i="46"/>
  <c r="AA82" i="46" s="1"/>
  <c r="AB82" i="46"/>
  <c r="Z102" i="46"/>
  <c r="AA102" i="46" s="1"/>
  <c r="AB102" i="46"/>
  <c r="Z91" i="46"/>
  <c r="AA91" i="46" s="1"/>
  <c r="AB91" i="46"/>
  <c r="Z96" i="46"/>
  <c r="AA96" i="46" s="1"/>
  <c r="AB96" i="46"/>
  <c r="Z64" i="46"/>
  <c r="AA64" i="46" s="1"/>
  <c r="AB64" i="46"/>
  <c r="Z36" i="46"/>
  <c r="AA36" i="46" s="1"/>
  <c r="Z76" i="46"/>
  <c r="AA76" i="46" s="1"/>
  <c r="AB76" i="46"/>
  <c r="AB56" i="46"/>
  <c r="Z56" i="46"/>
  <c r="AA56" i="46" s="1"/>
  <c r="Z97" i="46"/>
  <c r="AA97" i="46" s="1"/>
  <c r="AB97" i="46"/>
  <c r="Z106" i="46"/>
  <c r="AA106" i="46" s="1"/>
  <c r="AB106" i="46"/>
  <c r="Z59" i="46"/>
  <c r="AA59" i="46" s="1"/>
  <c r="AB59" i="46"/>
  <c r="Z68" i="46"/>
  <c r="AA68" i="46" s="1"/>
  <c r="AB68" i="46"/>
  <c r="Z100" i="46"/>
  <c r="AA100" i="46" s="1"/>
  <c r="AB100" i="46"/>
  <c r="Z69" i="46"/>
  <c r="AA69" i="46" s="1"/>
  <c r="AB69" i="46"/>
  <c r="Z93" i="46"/>
  <c r="AA93" i="46" s="1"/>
  <c r="AB93" i="46"/>
  <c r="Z107" i="46"/>
  <c r="AA107" i="46" s="1"/>
  <c r="AB107" i="46"/>
  <c r="AB104" i="46"/>
  <c r="Z104" i="46"/>
  <c r="AA104" i="46" s="1"/>
  <c r="AB58" i="46"/>
  <c r="Z58" i="46"/>
  <c r="AA58" i="46" s="1"/>
  <c r="Z53" i="46"/>
  <c r="AA53" i="46" s="1"/>
  <c r="AB53" i="46"/>
  <c r="AB63" i="46"/>
  <c r="Z63" i="46"/>
  <c r="AA63" i="46" s="1"/>
  <c r="Z101" i="46"/>
  <c r="AA101" i="46" s="1"/>
  <c r="AB101" i="46"/>
  <c r="Z83" i="46"/>
  <c r="AA83" i="46" s="1"/>
  <c r="AB83" i="46"/>
  <c r="Z57" i="46"/>
  <c r="AA57" i="46" s="1"/>
  <c r="AB57" i="46"/>
  <c r="Z67" i="46"/>
  <c r="AA67" i="46" s="1"/>
  <c r="AB67" i="46"/>
  <c r="Z80" i="46"/>
  <c r="AA80" i="46" s="1"/>
  <c r="AB80" i="46"/>
  <c r="Z79" i="46"/>
  <c r="AA79" i="46" s="1"/>
  <c r="AB79" i="46"/>
  <c r="Z71" i="46"/>
  <c r="AA71" i="46" s="1"/>
  <c r="AB71" i="46"/>
  <c r="Z105" i="46"/>
  <c r="AA105" i="46" s="1"/>
  <c r="AB105" i="46"/>
  <c r="Z108" i="46"/>
  <c r="AA108" i="46" s="1"/>
  <c r="AB108" i="46"/>
  <c r="AB74" i="46"/>
  <c r="Z74" i="46"/>
  <c r="AA74" i="46" s="1"/>
  <c r="Z65" i="46"/>
  <c r="AA65" i="46" s="1"/>
  <c r="AB65" i="46"/>
  <c r="Z87" i="46"/>
  <c r="AA87" i="46" s="1"/>
  <c r="AB87" i="46"/>
  <c r="Z75" i="46"/>
  <c r="AA75" i="46" s="1"/>
  <c r="AB75" i="46"/>
  <c r="Z84" i="46"/>
  <c r="AA84" i="46" s="1"/>
  <c r="AB84" i="46"/>
  <c r="Z103" i="46"/>
  <c r="AA103" i="46" s="1"/>
  <c r="AB103" i="46"/>
  <c r="AB90" i="46"/>
  <c r="Z90" i="46"/>
  <c r="AA90" i="46" s="1"/>
  <c r="Z54" i="46"/>
  <c r="AA54" i="46" s="1"/>
  <c r="AB54" i="46"/>
  <c r="AB99" i="46"/>
  <c r="Z99" i="46"/>
  <c r="AA99" i="46" s="1"/>
  <c r="Z98" i="46"/>
  <c r="AA98" i="46" s="1"/>
  <c r="AB98" i="46"/>
  <c r="Z61" i="46"/>
  <c r="AA61" i="46" s="1"/>
  <c r="AB61" i="46"/>
  <c r="Z59" i="45"/>
  <c r="AA59" i="45" s="1"/>
  <c r="AB59" i="45"/>
  <c r="Z76" i="45"/>
  <c r="AA76" i="45" s="1"/>
  <c r="AB76" i="45"/>
  <c r="Z58" i="45"/>
  <c r="AA58" i="45" s="1"/>
  <c r="AB58" i="45"/>
  <c r="Z79" i="45"/>
  <c r="AA79" i="45" s="1"/>
  <c r="AB79" i="45"/>
  <c r="AB103" i="45"/>
  <c r="Z103" i="45"/>
  <c r="AA103" i="45" s="1"/>
  <c r="AB78" i="45"/>
  <c r="Z78" i="45"/>
  <c r="AA78" i="45" s="1"/>
  <c r="Z110" i="45"/>
  <c r="AA110" i="45" s="1"/>
  <c r="AB110" i="45"/>
  <c r="AB93" i="45"/>
  <c r="Z93" i="45"/>
  <c r="AA93" i="45" s="1"/>
  <c r="Z75" i="45"/>
  <c r="AA75" i="45" s="1"/>
  <c r="AB75" i="45"/>
  <c r="Z97" i="45"/>
  <c r="AA97" i="45" s="1"/>
  <c r="AB97" i="45"/>
  <c r="AB104" i="45"/>
  <c r="Z104" i="45"/>
  <c r="AA104" i="45" s="1"/>
  <c r="Z92" i="45"/>
  <c r="AA92" i="45" s="1"/>
  <c r="AB92" i="45"/>
  <c r="Z67" i="45"/>
  <c r="AA67" i="45" s="1"/>
  <c r="AB67" i="45"/>
  <c r="Z55" i="45"/>
  <c r="AA55" i="45" s="1"/>
  <c r="AB55" i="45"/>
  <c r="Z60" i="45"/>
  <c r="AA60" i="45" s="1"/>
  <c r="AB60" i="45"/>
  <c r="Z109" i="45"/>
  <c r="AA109" i="45" s="1"/>
  <c r="AB109" i="45"/>
  <c r="AB71" i="45"/>
  <c r="Z71" i="45"/>
  <c r="AA71" i="45" s="1"/>
  <c r="Z98" i="45"/>
  <c r="AA98" i="45" s="1"/>
  <c r="AB98" i="45"/>
  <c r="Z74" i="45"/>
  <c r="AA74" i="45" s="1"/>
  <c r="AB74" i="45"/>
  <c r="Z90" i="45"/>
  <c r="AA90" i="45" s="1"/>
  <c r="AB90" i="45"/>
  <c r="Z72" i="45"/>
  <c r="AA72" i="45" s="1"/>
  <c r="AB72" i="45"/>
  <c r="Z44" i="44"/>
  <c r="AA44" i="44" s="1"/>
  <c r="Z82" i="44"/>
  <c r="AA82" i="44" s="1"/>
  <c r="AB82" i="44"/>
  <c r="Z105" i="44"/>
  <c r="AA105" i="44" s="1"/>
  <c r="AB105" i="44"/>
  <c r="Z109" i="44"/>
  <c r="AA109" i="44" s="1"/>
  <c r="AB109" i="44"/>
  <c r="Z88" i="44"/>
  <c r="AA88" i="44" s="1"/>
  <c r="AB88" i="44"/>
  <c r="Z81" i="44"/>
  <c r="AA81" i="44" s="1"/>
  <c r="AB81" i="44"/>
  <c r="Z60" i="44"/>
  <c r="AA60" i="44" s="1"/>
  <c r="AB60" i="44"/>
  <c r="Z91" i="44"/>
  <c r="AA91" i="44" s="1"/>
  <c r="AB91" i="44"/>
  <c r="Z67" i="44"/>
  <c r="AA67" i="44" s="1"/>
  <c r="AB67" i="44"/>
  <c r="Z73" i="44"/>
  <c r="AA73" i="44" s="1"/>
  <c r="AB73" i="44"/>
  <c r="AA40" i="44"/>
  <c r="Z55" i="44"/>
  <c r="AA55" i="44" s="1"/>
  <c r="AB55" i="44"/>
  <c r="Z87" i="44"/>
  <c r="AA87" i="44" s="1"/>
  <c r="AB87" i="44"/>
  <c r="Z65" i="44"/>
  <c r="AA65" i="44" s="1"/>
  <c r="AB65" i="44"/>
  <c r="AB77" i="44"/>
  <c r="Z77" i="44"/>
  <c r="AA77" i="44" s="1"/>
  <c r="Z74" i="44"/>
  <c r="AA74" i="44" s="1"/>
  <c r="AB74" i="44"/>
  <c r="Z76" i="44"/>
  <c r="AA76" i="44" s="1"/>
  <c r="AB76" i="44"/>
  <c r="Z48" i="44"/>
  <c r="AA48" i="44" s="1"/>
  <c r="AB107" i="44"/>
  <c r="Z107" i="44"/>
  <c r="AA107" i="44" s="1"/>
  <c r="Z83" i="44"/>
  <c r="AA83" i="44" s="1"/>
  <c r="AB83" i="44"/>
  <c r="Z63" i="44"/>
  <c r="AA63" i="44" s="1"/>
  <c r="AB63" i="44"/>
  <c r="Z78" i="44"/>
  <c r="AA78" i="44" s="1"/>
  <c r="AB78" i="44"/>
  <c r="Z37" i="44"/>
  <c r="AA37" i="44" s="1"/>
  <c r="Z99" i="44"/>
  <c r="AA99" i="44" s="1"/>
  <c r="AB99" i="44"/>
  <c r="Z71" i="44"/>
  <c r="AA71" i="44" s="1"/>
  <c r="AB71" i="44"/>
  <c r="Z93" i="44"/>
  <c r="AA93" i="44" s="1"/>
  <c r="AB93" i="44"/>
  <c r="Z96" i="44"/>
  <c r="AA96" i="44" s="1"/>
  <c r="AB96" i="44"/>
  <c r="Z86" i="44"/>
  <c r="AA86" i="44" s="1"/>
  <c r="AB86" i="44"/>
  <c r="Z85" i="44"/>
  <c r="AA85" i="44" s="1"/>
  <c r="AB85" i="44"/>
  <c r="Z59" i="44"/>
  <c r="AA59" i="44" s="1"/>
  <c r="AB59" i="44"/>
  <c r="Z72" i="44"/>
  <c r="AA72" i="44" s="1"/>
  <c r="AB72" i="44"/>
  <c r="Z110" i="44"/>
  <c r="AA110" i="44" s="1"/>
  <c r="AB110" i="44"/>
  <c r="Z106" i="44"/>
  <c r="AA106" i="44" s="1"/>
  <c r="AB106" i="44"/>
  <c r="AB37" i="61"/>
  <c r="AB28" i="61"/>
  <c r="Z31" i="61"/>
  <c r="AA31" i="61" s="1"/>
  <c r="AB31" i="61"/>
  <c r="Z13" i="61"/>
  <c r="AA13" i="61" s="1"/>
  <c r="AB13" i="61"/>
  <c r="Z22" i="61"/>
  <c r="AA22" i="61" s="1"/>
  <c r="AB22" i="61"/>
  <c r="Z34" i="61"/>
  <c r="AA34" i="61" s="1"/>
  <c r="AB34" i="61"/>
  <c r="AB33" i="61"/>
  <c r="Z33" i="61"/>
  <c r="AA33" i="61" s="1"/>
  <c r="Z44" i="61"/>
  <c r="AA44" i="61" s="1"/>
  <c r="AB44" i="61"/>
  <c r="AB12" i="61"/>
  <c r="Z12" i="61"/>
  <c r="AA12" i="61" s="1"/>
  <c r="B6" i="61"/>
  <c r="Z16" i="61"/>
  <c r="AA16" i="61" s="1"/>
  <c r="AB16" i="61"/>
  <c r="Z23" i="61"/>
  <c r="AA23" i="61" s="1"/>
  <c r="AB23" i="61"/>
  <c r="Z41" i="61"/>
  <c r="AA41" i="61" s="1"/>
  <c r="AB41" i="61"/>
  <c r="Z49" i="61"/>
  <c r="AA49" i="61" s="1"/>
  <c r="AB49" i="61"/>
  <c r="AB18" i="61"/>
  <c r="Z18" i="61"/>
  <c r="AA18" i="61" s="1"/>
  <c r="AB30" i="61"/>
  <c r="Z30" i="61"/>
  <c r="AA30" i="61" s="1"/>
  <c r="Z25" i="61"/>
  <c r="AA25" i="61" s="1"/>
  <c r="AB25" i="61"/>
  <c r="Z34" i="60"/>
  <c r="AA34" i="60" s="1"/>
  <c r="AB43" i="60"/>
  <c r="AA13" i="60"/>
  <c r="Z14" i="60"/>
  <c r="AA14" i="60" s="1"/>
  <c r="AB14" i="60"/>
  <c r="Z16" i="60"/>
  <c r="AA16" i="60" s="1"/>
  <c r="AB16" i="60"/>
  <c r="Z38" i="60"/>
  <c r="AA38" i="60" s="1"/>
  <c r="AB38" i="60"/>
  <c r="Z41" i="60"/>
  <c r="AA41" i="60" s="1"/>
  <c r="AB41" i="60"/>
  <c r="AB30" i="60"/>
  <c r="Z30" i="60"/>
  <c r="AA30" i="60" s="1"/>
  <c r="AB27" i="60"/>
  <c r="Z27" i="60"/>
  <c r="AA27" i="60" s="1"/>
  <c r="AB36" i="60"/>
  <c r="Z36" i="60"/>
  <c r="AA36" i="60" s="1"/>
  <c r="Z17" i="60"/>
  <c r="AA17" i="60" s="1"/>
  <c r="AB17" i="60"/>
  <c r="AB42" i="60"/>
  <c r="Z42" i="60"/>
  <c r="AA42" i="60" s="1"/>
  <c r="Z29" i="60"/>
  <c r="AA29" i="60" s="1"/>
  <c r="AB29" i="60"/>
  <c r="Z35" i="60"/>
  <c r="AA35" i="60" s="1"/>
  <c r="AB35" i="60"/>
  <c r="Z49" i="60"/>
  <c r="AA49" i="60" s="1"/>
  <c r="AB49" i="60"/>
  <c r="Z32" i="60"/>
  <c r="AA32" i="60" s="1"/>
  <c r="AB32" i="60"/>
  <c r="Z22" i="60"/>
  <c r="AA22" i="60" s="1"/>
  <c r="AB22" i="60"/>
  <c r="Z52" i="60"/>
  <c r="AA52" i="60" s="1"/>
  <c r="AB52" i="60"/>
  <c r="Z31" i="60"/>
  <c r="AA31" i="60" s="1"/>
  <c r="AB31" i="60"/>
  <c r="Z19" i="60"/>
  <c r="AA19" i="60" s="1"/>
  <c r="AB19" i="60"/>
  <c r="B6" i="60"/>
  <c r="Z11" i="60"/>
  <c r="AA11" i="60" s="1"/>
  <c r="AB11" i="60"/>
  <c r="Z26" i="60"/>
  <c r="AA26" i="60" s="1"/>
  <c r="AB26" i="60"/>
  <c r="AB39" i="60"/>
  <c r="Z39" i="60"/>
  <c r="AA39" i="60" s="1"/>
  <c r="Z25" i="60"/>
  <c r="AA25" i="60" s="1"/>
  <c r="AB25" i="60"/>
  <c r="AB32" i="59"/>
  <c r="AB16" i="59"/>
  <c r="Z12" i="59"/>
  <c r="AA12" i="59" s="1"/>
  <c r="AB29" i="59"/>
  <c r="Z30" i="59"/>
  <c r="AA30" i="59" s="1"/>
  <c r="Z13" i="59"/>
  <c r="AA13" i="59" s="1"/>
  <c r="AB13" i="59"/>
  <c r="Z50" i="59"/>
  <c r="AA50" i="59" s="1"/>
  <c r="AB50" i="59"/>
  <c r="Z17" i="59"/>
  <c r="AA17" i="59" s="1"/>
  <c r="AB17" i="59"/>
  <c r="AB39" i="59"/>
  <c r="Z39" i="59"/>
  <c r="AA39" i="59" s="1"/>
  <c r="AB27" i="59"/>
  <c r="Z27" i="59"/>
  <c r="AA27" i="59" s="1"/>
  <c r="B6" i="59"/>
  <c r="Z11" i="59"/>
  <c r="AA11" i="59" s="1"/>
  <c r="AB11" i="59"/>
  <c r="Z37" i="59"/>
  <c r="AA37" i="59" s="1"/>
  <c r="AB37" i="59"/>
  <c r="Z20" i="59"/>
  <c r="AA20" i="59" s="1"/>
  <c r="AB20" i="59"/>
  <c r="Z41" i="59"/>
  <c r="AA41" i="59" s="1"/>
  <c r="AB41" i="59"/>
  <c r="Z19" i="59"/>
  <c r="AA19" i="59" s="1"/>
  <c r="AB19" i="59"/>
  <c r="Z34" i="59"/>
  <c r="AA34" i="59" s="1"/>
  <c r="AB34" i="59"/>
  <c r="Z35" i="59"/>
  <c r="AA35" i="59" s="1"/>
  <c r="AB35" i="59"/>
  <c r="AB24" i="59"/>
  <c r="Z24" i="59"/>
  <c r="AA24" i="59" s="1"/>
  <c r="Z28" i="59"/>
  <c r="AA28" i="59" s="1"/>
  <c r="AB28" i="59"/>
  <c r="Z31" i="59"/>
  <c r="AA31" i="59" s="1"/>
  <c r="AB31" i="59"/>
  <c r="Z14" i="59"/>
  <c r="AA14" i="59" s="1"/>
  <c r="AB14" i="59"/>
  <c r="Z25" i="59"/>
  <c r="AA25" i="59" s="1"/>
  <c r="AB25" i="59"/>
  <c r="Z33" i="58"/>
  <c r="AA33" i="58" s="1"/>
  <c r="AB42" i="58"/>
  <c r="Z42" i="58"/>
  <c r="AA42" i="58" s="1"/>
  <c r="Z22" i="58"/>
  <c r="AA22" i="58" s="1"/>
  <c r="AB22" i="58"/>
  <c r="AB12" i="58"/>
  <c r="Z12" i="58"/>
  <c r="AA12" i="58" s="1"/>
  <c r="Z32" i="58"/>
  <c r="AA32" i="58" s="1"/>
  <c r="AB32" i="58"/>
  <c r="Z28" i="58"/>
  <c r="AA28" i="58" s="1"/>
  <c r="AB28" i="58"/>
  <c r="Z34" i="58"/>
  <c r="AA34" i="58" s="1"/>
  <c r="AB34" i="58"/>
  <c r="Z29" i="58"/>
  <c r="AA29" i="58" s="1"/>
  <c r="AB29" i="58"/>
  <c r="Z47" i="58"/>
  <c r="AA47" i="58" s="1"/>
  <c r="AB47" i="58"/>
  <c r="Z25" i="58"/>
  <c r="AA25" i="58" s="1"/>
  <c r="AB25" i="58"/>
  <c r="Z49" i="58"/>
  <c r="AA49" i="58" s="1"/>
  <c r="AB49" i="58"/>
  <c r="Z14" i="58"/>
  <c r="AA14" i="58" s="1"/>
  <c r="AB14" i="58"/>
  <c r="AB30" i="58"/>
  <c r="Z30" i="58"/>
  <c r="AA30" i="58" s="1"/>
  <c r="Z23" i="58"/>
  <c r="AA23" i="58" s="1"/>
  <c r="AB23" i="58"/>
  <c r="Z19" i="58"/>
  <c r="AA19" i="58" s="1"/>
  <c r="AB19" i="58"/>
  <c r="AB45" i="58"/>
  <c r="Z45" i="58"/>
  <c r="AA45" i="58" s="1"/>
  <c r="Z16" i="58"/>
  <c r="AA16" i="58" s="1"/>
  <c r="AB16" i="58"/>
  <c r="AB39" i="58"/>
  <c r="Z39" i="58"/>
  <c r="AA39" i="58" s="1"/>
  <c r="AB51" i="58"/>
  <c r="Z51" i="58"/>
  <c r="AA51" i="58" s="1"/>
  <c r="AB15" i="58"/>
  <c r="Z15" i="58"/>
  <c r="AA15" i="58" s="1"/>
  <c r="B6" i="58"/>
  <c r="Z11" i="58"/>
  <c r="AA11" i="58" s="1"/>
  <c r="AB11" i="58"/>
  <c r="Z41" i="58"/>
  <c r="AA41" i="58" s="1"/>
  <c r="AB41" i="58"/>
  <c r="AA44" i="57"/>
  <c r="AB26" i="57"/>
  <c r="AA26" i="57"/>
  <c r="Z27" i="57"/>
  <c r="AA27" i="57" s="1"/>
  <c r="AB36" i="57"/>
  <c r="Z14" i="57"/>
  <c r="AA14" i="57" s="1"/>
  <c r="AA22" i="57"/>
  <c r="AB44" i="57"/>
  <c r="Z12" i="57"/>
  <c r="AA12" i="57" s="1"/>
  <c r="AB24" i="57"/>
  <c r="Z24" i="57"/>
  <c r="AA24" i="57" s="1"/>
  <c r="Z16" i="57"/>
  <c r="AA16" i="57" s="1"/>
  <c r="AB16" i="57"/>
  <c r="Z40" i="57"/>
  <c r="AA40" i="57" s="1"/>
  <c r="AB40" i="57"/>
  <c r="AB48" i="57"/>
  <c r="Z48" i="57"/>
  <c r="AA48" i="57" s="1"/>
  <c r="Z38" i="57"/>
  <c r="AA38" i="57" s="1"/>
  <c r="AB38" i="57"/>
  <c r="Z35" i="57"/>
  <c r="AA35" i="57" s="1"/>
  <c r="AB35" i="57"/>
  <c r="Z52" i="57"/>
  <c r="AA52" i="57" s="1"/>
  <c r="AB52" i="57"/>
  <c r="AB45" i="57"/>
  <c r="Z45" i="57"/>
  <c r="AA45" i="57" s="1"/>
  <c r="Z17" i="57"/>
  <c r="AA17" i="57" s="1"/>
  <c r="AB17" i="57"/>
  <c r="Z19" i="57"/>
  <c r="AA19" i="57" s="1"/>
  <c r="AB19" i="57"/>
  <c r="Z47" i="57"/>
  <c r="AA47" i="57" s="1"/>
  <c r="AB47" i="57"/>
  <c r="AB39" i="57"/>
  <c r="Z39" i="57"/>
  <c r="AA39" i="57" s="1"/>
  <c r="Z50" i="57"/>
  <c r="AA50" i="57" s="1"/>
  <c r="AB50" i="57"/>
  <c r="Z34" i="57"/>
  <c r="AA34" i="57" s="1"/>
  <c r="AB34" i="57"/>
  <c r="Z25" i="57"/>
  <c r="AA25" i="57" s="1"/>
  <c r="AB25" i="57"/>
  <c r="Z37" i="57"/>
  <c r="AA37" i="57" s="1"/>
  <c r="AB37" i="57"/>
  <c r="Z31" i="57"/>
  <c r="AA31" i="57" s="1"/>
  <c r="AB31" i="57"/>
  <c r="B6" i="57"/>
  <c r="Z11" i="57"/>
  <c r="AA11" i="57" s="1"/>
  <c r="AB11" i="57"/>
  <c r="AB37" i="56"/>
  <c r="Z40" i="56"/>
  <c r="AA40" i="56" s="1"/>
  <c r="AB40" i="56"/>
  <c r="AB45" i="56"/>
  <c r="Z45" i="56"/>
  <c r="AA45" i="56" s="1"/>
  <c r="AB42" i="56"/>
  <c r="Z42" i="56"/>
  <c r="AA42" i="56" s="1"/>
  <c r="B6" i="56"/>
  <c r="Z11" i="56"/>
  <c r="AA11" i="56" s="1"/>
  <c r="AB11" i="56"/>
  <c r="AB24" i="56"/>
  <c r="Z24" i="56"/>
  <c r="AA24" i="56" s="1"/>
  <c r="Z16" i="56"/>
  <c r="AA16" i="56" s="1"/>
  <c r="AB16" i="56"/>
  <c r="Z14" i="56"/>
  <c r="AA14" i="56" s="1"/>
  <c r="AB14" i="56"/>
  <c r="Z52" i="56"/>
  <c r="AA52" i="56" s="1"/>
  <c r="AB52" i="56"/>
  <c r="Z20" i="56"/>
  <c r="AA20" i="56" s="1"/>
  <c r="AB20" i="56"/>
  <c r="Z26" i="56"/>
  <c r="AA26" i="56" s="1"/>
  <c r="AB26" i="56"/>
  <c r="Z49" i="56"/>
  <c r="AA49" i="56" s="1"/>
  <c r="AB49" i="56"/>
  <c r="Z25" i="56"/>
  <c r="AA25" i="56" s="1"/>
  <c r="AB25" i="56"/>
  <c r="AB48" i="56"/>
  <c r="Z48" i="56"/>
  <c r="AA48" i="56" s="1"/>
  <c r="Z35" i="56"/>
  <c r="AA35" i="56" s="1"/>
  <c r="AB35" i="56"/>
  <c r="Z19" i="56"/>
  <c r="AA19" i="56" s="1"/>
  <c r="AB19" i="56"/>
  <c r="AB51" i="56"/>
  <c r="Z51" i="56"/>
  <c r="AA51" i="56" s="1"/>
  <c r="AB33" i="56"/>
  <c r="Z33" i="56"/>
  <c r="AA33" i="56" s="1"/>
  <c r="Z50" i="56"/>
  <c r="AA50" i="56" s="1"/>
  <c r="AB50" i="56"/>
  <c r="Z41" i="56"/>
  <c r="AA41" i="56" s="1"/>
  <c r="AB41" i="56"/>
  <c r="Z11" i="55"/>
  <c r="AA11" i="55" s="1"/>
  <c r="AB35" i="55"/>
  <c r="AB30" i="55"/>
  <c r="AA43" i="55"/>
  <c r="AA28" i="55"/>
  <c r="B6" i="55"/>
  <c r="Z18" i="55"/>
  <c r="AA18" i="55" s="1"/>
  <c r="AB33" i="55"/>
  <c r="Z33" i="55"/>
  <c r="AA33" i="55" s="1"/>
  <c r="Z49" i="55"/>
  <c r="AA49" i="55" s="1"/>
  <c r="AB49" i="55"/>
  <c r="Z23" i="55"/>
  <c r="AA23" i="55" s="1"/>
  <c r="AB23" i="55"/>
  <c r="AB51" i="55"/>
  <c r="Z51" i="55"/>
  <c r="AA51" i="55" s="1"/>
  <c r="Z52" i="55"/>
  <c r="AA52" i="55" s="1"/>
  <c r="AB52" i="55"/>
  <c r="AB12" i="55"/>
  <c r="Z12" i="55"/>
  <c r="AA12" i="55" s="1"/>
  <c r="Z16" i="55"/>
  <c r="AA16" i="55" s="1"/>
  <c r="AB16" i="55"/>
  <c r="Z46" i="55"/>
  <c r="AA46" i="55" s="1"/>
  <c r="AB46" i="55"/>
  <c r="AB42" i="55"/>
  <c r="Z42" i="55"/>
  <c r="AA42" i="55" s="1"/>
  <c r="Z41" i="55"/>
  <c r="AA41" i="55" s="1"/>
  <c r="AB41" i="55"/>
  <c r="Z40" i="55"/>
  <c r="AA40" i="55" s="1"/>
  <c r="AB40" i="55"/>
  <c r="Z38" i="55"/>
  <c r="AA38" i="55" s="1"/>
  <c r="AB38" i="55"/>
  <c r="Z50" i="55"/>
  <c r="AA50" i="55" s="1"/>
  <c r="AB50" i="55"/>
  <c r="Z19" i="55"/>
  <c r="AA19" i="55" s="1"/>
  <c r="AB19" i="55"/>
  <c r="AB15" i="55"/>
  <c r="Z15" i="55"/>
  <c r="AA15" i="55" s="1"/>
  <c r="AB36" i="55"/>
  <c r="Z36" i="55"/>
  <c r="AA36" i="55" s="1"/>
  <c r="Z48" i="54"/>
  <c r="AA48" i="54" s="1"/>
  <c r="AB22" i="54"/>
  <c r="AB13" i="54"/>
  <c r="AA13" i="54"/>
  <c r="AB37" i="54"/>
  <c r="AA37" i="54"/>
  <c r="Z36" i="54"/>
  <c r="AA36" i="54" s="1"/>
  <c r="B6" i="54"/>
  <c r="Z11" i="54"/>
  <c r="AA11" i="54" s="1"/>
  <c r="AB11" i="54"/>
  <c r="AB15" i="54"/>
  <c r="Z15" i="54"/>
  <c r="AA15" i="54" s="1"/>
  <c r="Z17" i="54"/>
  <c r="AA17" i="54" s="1"/>
  <c r="AB17" i="54"/>
  <c r="AB39" i="54"/>
  <c r="Z39" i="54"/>
  <c r="AA39" i="54" s="1"/>
  <c r="Z44" i="54"/>
  <c r="AA44" i="54" s="1"/>
  <c r="AB44" i="54"/>
  <c r="AB24" i="54"/>
  <c r="Z24" i="54"/>
  <c r="AA24" i="54" s="1"/>
  <c r="Z43" i="54"/>
  <c r="AA43" i="54" s="1"/>
  <c r="AB43" i="54"/>
  <c r="Z25" i="54"/>
  <c r="AA25" i="54" s="1"/>
  <c r="AB25" i="54"/>
  <c r="Z40" i="54"/>
  <c r="AA40" i="54" s="1"/>
  <c r="AB40" i="54"/>
  <c r="Z16" i="54"/>
  <c r="AA16" i="54" s="1"/>
  <c r="AB16" i="54"/>
  <c r="Z28" i="54"/>
  <c r="AA28" i="54" s="1"/>
  <c r="AB28" i="54"/>
  <c r="Z14" i="54"/>
  <c r="AA14" i="54" s="1"/>
  <c r="AB14" i="54"/>
  <c r="Z52" i="54"/>
  <c r="AA52" i="54" s="1"/>
  <c r="AB52" i="54"/>
  <c r="AB42" i="54"/>
  <c r="Z42" i="54"/>
  <c r="AA42" i="54" s="1"/>
  <c r="AB45" i="54"/>
  <c r="Z45" i="54"/>
  <c r="AA45" i="54" s="1"/>
  <c r="Z38" i="54"/>
  <c r="AA38" i="54" s="1"/>
  <c r="AB38" i="54"/>
  <c r="Z23" i="54"/>
  <c r="AA23" i="54" s="1"/>
  <c r="AB23" i="54"/>
  <c r="AB28" i="53"/>
  <c r="AA25" i="53"/>
  <c r="AB22" i="53"/>
  <c r="AB13" i="53"/>
  <c r="Z39" i="53"/>
  <c r="AA39" i="53" s="1"/>
  <c r="AB37" i="53"/>
  <c r="AB34" i="53"/>
  <c r="AA34" i="53"/>
  <c r="Z14" i="53"/>
  <c r="AA14" i="53" s="1"/>
  <c r="AB14" i="53"/>
  <c r="B6" i="53"/>
  <c r="Z11" i="53"/>
  <c r="AA11" i="53" s="1"/>
  <c r="AB11" i="53"/>
  <c r="Z35" i="53"/>
  <c r="AA35" i="53" s="1"/>
  <c r="AB35" i="53"/>
  <c r="AB42" i="53"/>
  <c r="Z42" i="53"/>
  <c r="AA42" i="53" s="1"/>
  <c r="Z31" i="53"/>
  <c r="AA31" i="53" s="1"/>
  <c r="AB31" i="53"/>
  <c r="AB36" i="53"/>
  <c r="Z36" i="53"/>
  <c r="AA36" i="53" s="1"/>
  <c r="Z52" i="53"/>
  <c r="AA52" i="53" s="1"/>
  <c r="AB52" i="53"/>
  <c r="Z47" i="53"/>
  <c r="AA47" i="53" s="1"/>
  <c r="AB47" i="53"/>
  <c r="Z44" i="53"/>
  <c r="AA44" i="53" s="1"/>
  <c r="AB44" i="53"/>
  <c r="Z41" i="53"/>
  <c r="AA41" i="53" s="1"/>
  <c r="AB41" i="53"/>
  <c r="Z32" i="53"/>
  <c r="AA32" i="53" s="1"/>
  <c r="AB32" i="53"/>
  <c r="AB27" i="53"/>
  <c r="Z27" i="53"/>
  <c r="AA27" i="53" s="1"/>
  <c r="AB12" i="53"/>
  <c r="Z12" i="53"/>
  <c r="AA12" i="53" s="1"/>
  <c r="AB24" i="53"/>
  <c r="Z24" i="53"/>
  <c r="AA24" i="53" s="1"/>
  <c r="AB45" i="53"/>
  <c r="Z45" i="53"/>
  <c r="AA45" i="53" s="1"/>
  <c r="Z38" i="53"/>
  <c r="AA38" i="53" s="1"/>
  <c r="AB38" i="53"/>
  <c r="Z36" i="52"/>
  <c r="AA36" i="52" s="1"/>
  <c r="AB11" i="52"/>
  <c r="AA11" i="52"/>
  <c r="AB44" i="52"/>
  <c r="Z26" i="52"/>
  <c r="AA26" i="52" s="1"/>
  <c r="AB26" i="52"/>
  <c r="AB15" i="52"/>
  <c r="Z15" i="52"/>
  <c r="AA15" i="52" s="1"/>
  <c r="Z16" i="52"/>
  <c r="AA16" i="52" s="1"/>
  <c r="AB16" i="52"/>
  <c r="AB39" i="52"/>
  <c r="Z39" i="52"/>
  <c r="AA39" i="52" s="1"/>
  <c r="B6" i="52"/>
  <c r="Z34" i="52"/>
  <c r="AA34" i="52" s="1"/>
  <c r="AB34" i="52"/>
  <c r="AB18" i="52"/>
  <c r="Z18" i="52"/>
  <c r="AA18" i="52" s="1"/>
  <c r="Z41" i="52"/>
  <c r="AA41" i="52" s="1"/>
  <c r="AB41" i="52"/>
  <c r="AB42" i="52"/>
  <c r="Z42" i="52"/>
  <c r="AA42" i="52" s="1"/>
  <c r="Z19" i="52"/>
  <c r="AA19" i="52" s="1"/>
  <c r="AB19" i="52"/>
  <c r="Z35" i="52"/>
  <c r="AA35" i="52" s="1"/>
  <c r="AB35" i="52"/>
  <c r="AB21" i="52"/>
  <c r="Z21" i="52"/>
  <c r="AA21" i="52" s="1"/>
  <c r="AB48" i="52"/>
  <c r="Z48" i="52"/>
  <c r="AA48" i="52" s="1"/>
  <c r="Z38" i="52"/>
  <c r="AA38" i="52" s="1"/>
  <c r="AB38" i="52"/>
  <c r="AB30" i="52"/>
  <c r="Z30" i="52"/>
  <c r="AA30" i="52" s="1"/>
  <c r="AB26" i="51"/>
  <c r="AA15" i="51"/>
  <c r="B6" i="51"/>
  <c r="Z33" i="51"/>
  <c r="AA33" i="51" s="1"/>
  <c r="Z41" i="51"/>
  <c r="AA41" i="51" s="1"/>
  <c r="AB41" i="51"/>
  <c r="Z13" i="51"/>
  <c r="AA13" i="51" s="1"/>
  <c r="AB13" i="51"/>
  <c r="Z40" i="51"/>
  <c r="AA40" i="51" s="1"/>
  <c r="AB40" i="51"/>
  <c r="Z35" i="51"/>
  <c r="AA35" i="51" s="1"/>
  <c r="AB35" i="51"/>
  <c r="Z28" i="51"/>
  <c r="AA28" i="51" s="1"/>
  <c r="AB28" i="51"/>
  <c r="AB42" i="51"/>
  <c r="Z42" i="51"/>
  <c r="AA42" i="51" s="1"/>
  <c r="Z22" i="51"/>
  <c r="AA22" i="51" s="1"/>
  <c r="AB22" i="51"/>
  <c r="Z20" i="51"/>
  <c r="AA20" i="51" s="1"/>
  <c r="AB20" i="51"/>
  <c r="Z37" i="51"/>
  <c r="AA37" i="51" s="1"/>
  <c r="AB37" i="51"/>
  <c r="Z46" i="51"/>
  <c r="AA46" i="51" s="1"/>
  <c r="AB46" i="51"/>
  <c r="Z49" i="51"/>
  <c r="AA49" i="51" s="1"/>
  <c r="AB49" i="51"/>
  <c r="Z12" i="50"/>
  <c r="AA12" i="50" s="1"/>
  <c r="AB44" i="50"/>
  <c r="AB11" i="50"/>
  <c r="AB48" i="50"/>
  <c r="AA44" i="50"/>
  <c r="AA11" i="50"/>
  <c r="AB17" i="50"/>
  <c r="AB49" i="50"/>
  <c r="AA17" i="50"/>
  <c r="Z28" i="50"/>
  <c r="AA28" i="50" s="1"/>
  <c r="AB28" i="50"/>
  <c r="AB45" i="50"/>
  <c r="Z45" i="50"/>
  <c r="AA45" i="50" s="1"/>
  <c r="Z43" i="50"/>
  <c r="AA43" i="50" s="1"/>
  <c r="AB43" i="50"/>
  <c r="Z16" i="50"/>
  <c r="AA16" i="50" s="1"/>
  <c r="AB16" i="50"/>
  <c r="B6" i="50"/>
  <c r="AB21" i="50"/>
  <c r="Z21" i="50"/>
  <c r="AA21" i="50" s="1"/>
  <c r="Z46" i="50"/>
  <c r="AA46" i="50" s="1"/>
  <c r="AB46" i="50"/>
  <c r="Z34" i="50"/>
  <c r="AA34" i="50" s="1"/>
  <c r="AB34" i="50"/>
  <c r="AB39" i="50"/>
  <c r="Z39" i="50"/>
  <c r="AA39" i="50" s="1"/>
  <c r="Z25" i="50"/>
  <c r="AA25" i="50" s="1"/>
  <c r="AB25" i="50"/>
  <c r="Z32" i="50"/>
  <c r="AA32" i="50" s="1"/>
  <c r="AB32" i="50"/>
  <c r="Z23" i="50"/>
  <c r="AA23" i="50" s="1"/>
  <c r="AB23" i="50"/>
  <c r="Z41" i="50"/>
  <c r="AA41" i="50" s="1"/>
  <c r="AB41" i="50"/>
  <c r="AB15" i="50"/>
  <c r="Z15" i="50"/>
  <c r="AA15" i="50" s="1"/>
  <c r="AB42" i="50"/>
  <c r="Z42" i="50"/>
  <c r="AA42" i="50" s="1"/>
  <c r="AB18" i="50"/>
  <c r="Z18" i="50"/>
  <c r="AA18" i="50" s="1"/>
  <c r="AB17" i="49"/>
  <c r="Z30" i="49"/>
  <c r="AA30" i="49" s="1"/>
  <c r="Z12" i="49"/>
  <c r="AA12" i="49" s="1"/>
  <c r="Z36" i="49"/>
  <c r="AA36" i="49" s="1"/>
  <c r="Z39" i="49"/>
  <c r="AA39" i="49" s="1"/>
  <c r="AB26" i="49"/>
  <c r="AA26" i="49"/>
  <c r="AB31" i="49"/>
  <c r="AA31" i="49"/>
  <c r="Z50" i="49"/>
  <c r="AA50" i="49" s="1"/>
  <c r="AB50" i="49"/>
  <c r="Z25" i="49"/>
  <c r="AA25" i="49" s="1"/>
  <c r="AB25" i="49"/>
  <c r="Z47" i="49"/>
  <c r="AA47" i="49" s="1"/>
  <c r="AB47" i="49"/>
  <c r="Z38" i="49"/>
  <c r="AA38" i="49" s="1"/>
  <c r="AB38" i="49"/>
  <c r="Z23" i="49"/>
  <c r="AA23" i="49" s="1"/>
  <c r="AB23" i="49"/>
  <c r="Z22" i="49"/>
  <c r="AA22" i="49" s="1"/>
  <c r="AB22" i="49"/>
  <c r="Z29" i="49"/>
  <c r="AA29" i="49" s="1"/>
  <c r="AB29" i="49"/>
  <c r="AB42" i="49"/>
  <c r="Z42" i="49"/>
  <c r="AA42" i="49" s="1"/>
  <c r="AB21" i="49"/>
  <c r="Z21" i="49"/>
  <c r="AA21" i="49" s="1"/>
  <c r="Z41" i="49"/>
  <c r="AA41" i="49" s="1"/>
  <c r="AB41" i="49"/>
  <c r="Z46" i="49"/>
  <c r="AA46" i="49" s="1"/>
  <c r="AB46" i="49"/>
  <c r="AB24" i="49"/>
  <c r="Z24" i="49"/>
  <c r="AA24" i="49" s="1"/>
  <c r="Z19" i="49"/>
  <c r="AA19" i="49" s="1"/>
  <c r="AB19" i="49"/>
  <c r="B6" i="49"/>
  <c r="Z43" i="49"/>
  <c r="AA43" i="49" s="1"/>
  <c r="AB43" i="49"/>
  <c r="Z32" i="49"/>
  <c r="AA32" i="49" s="1"/>
  <c r="AB32" i="49"/>
  <c r="Z37" i="49"/>
  <c r="AA37" i="49" s="1"/>
  <c r="AB37" i="49"/>
  <c r="AB15" i="49"/>
  <c r="Z15" i="49"/>
  <c r="AA15" i="49" s="1"/>
  <c r="Z20" i="49"/>
  <c r="AA20" i="49" s="1"/>
  <c r="AB20" i="49"/>
  <c r="Z49" i="49"/>
  <c r="AA49" i="49" s="1"/>
  <c r="AB49" i="49"/>
  <c r="AB38" i="48"/>
  <c r="Z48" i="48"/>
  <c r="AA48" i="48" s="1"/>
  <c r="AB45" i="48"/>
  <c r="Z45" i="48"/>
  <c r="AA45" i="48" s="1"/>
  <c r="Z52" i="48"/>
  <c r="AA52" i="48" s="1"/>
  <c r="AB52" i="48"/>
  <c r="Z25" i="48"/>
  <c r="AA25" i="48" s="1"/>
  <c r="AB25" i="48"/>
  <c r="Z23" i="48"/>
  <c r="AA23" i="48" s="1"/>
  <c r="AB23" i="48"/>
  <c r="AB51" i="48"/>
  <c r="Z51" i="48"/>
  <c r="AA51" i="48" s="1"/>
  <c r="Z32" i="48"/>
  <c r="AA32" i="48" s="1"/>
  <c r="AB32" i="48"/>
  <c r="AB15" i="48"/>
  <c r="Z15" i="48"/>
  <c r="AA15" i="48" s="1"/>
  <c r="AB39" i="48"/>
  <c r="Z39" i="48"/>
  <c r="AA39" i="48" s="1"/>
  <c r="AB24" i="48"/>
  <c r="Z24" i="48"/>
  <c r="AA24" i="48" s="1"/>
  <c r="Z50" i="48"/>
  <c r="AA50" i="48" s="1"/>
  <c r="AB50" i="48"/>
  <c r="B6" i="48"/>
  <c r="Z11" i="48"/>
  <c r="AA11" i="48" s="1"/>
  <c r="AB11" i="48"/>
  <c r="AB12" i="48"/>
  <c r="Z12" i="48"/>
  <c r="AA12" i="48" s="1"/>
  <c r="Z40" i="48"/>
  <c r="AA40" i="48" s="1"/>
  <c r="AB40" i="48"/>
  <c r="AB33" i="48"/>
  <c r="Z33" i="48"/>
  <c r="AA33" i="48" s="1"/>
  <c r="Z35" i="48"/>
  <c r="AA35" i="48" s="1"/>
  <c r="AB35" i="48"/>
  <c r="Z19" i="48"/>
  <c r="AA19" i="48" s="1"/>
  <c r="AB19" i="48"/>
  <c r="AB27" i="48"/>
  <c r="Z27" i="48"/>
  <c r="AA27" i="48" s="1"/>
  <c r="AB36" i="48"/>
  <c r="Z36" i="48"/>
  <c r="AA36" i="48" s="1"/>
  <c r="Z29" i="48"/>
  <c r="AA29" i="48" s="1"/>
  <c r="AB29" i="48"/>
  <c r="AB18" i="48"/>
  <c r="Z18" i="48"/>
  <c r="AA18" i="48" s="1"/>
  <c r="Z34" i="48"/>
  <c r="AA34" i="48" s="1"/>
  <c r="AB34" i="48"/>
  <c r="Z16" i="48"/>
  <c r="AA16" i="48" s="1"/>
  <c r="AB16" i="48"/>
  <c r="Z30" i="47"/>
  <c r="AA30" i="47" s="1"/>
  <c r="Z28" i="47"/>
  <c r="AA28" i="47" s="1"/>
  <c r="AB19" i="47"/>
  <c r="AA19" i="47"/>
  <c r="AB46" i="47"/>
  <c r="AB32" i="47"/>
  <c r="AA27" i="47"/>
  <c r="AA32" i="47"/>
  <c r="Z50" i="47"/>
  <c r="AA50" i="47" s="1"/>
  <c r="AB50" i="47"/>
  <c r="Z25" i="47"/>
  <c r="AA25" i="47" s="1"/>
  <c r="AB25" i="47"/>
  <c r="Z35" i="47"/>
  <c r="AA35" i="47" s="1"/>
  <c r="AB35" i="47"/>
  <c r="Z13" i="47"/>
  <c r="AA13" i="47" s="1"/>
  <c r="AB13" i="47"/>
  <c r="Z41" i="47"/>
  <c r="AA41" i="47" s="1"/>
  <c r="AB41" i="47"/>
  <c r="B6" i="47"/>
  <c r="Z11" i="47"/>
  <c r="AA11" i="47" s="1"/>
  <c r="AB11" i="47"/>
  <c r="Z20" i="47"/>
  <c r="AA20" i="47" s="1"/>
  <c r="AB20" i="47"/>
  <c r="Z37" i="47"/>
  <c r="AA37" i="47" s="1"/>
  <c r="AB37" i="47"/>
  <c r="AB18" i="47"/>
  <c r="Z18" i="47"/>
  <c r="AA18" i="47" s="1"/>
  <c r="Z49" i="47"/>
  <c r="AA49" i="47" s="1"/>
  <c r="AB49" i="47"/>
  <c r="Z31" i="47"/>
  <c r="AA31" i="47" s="1"/>
  <c r="AB31" i="47"/>
  <c r="Z26" i="47"/>
  <c r="AA26" i="47" s="1"/>
  <c r="AB26" i="47"/>
  <c r="Z40" i="47"/>
  <c r="AA40" i="47" s="1"/>
  <c r="AB40" i="47"/>
  <c r="Z14" i="47"/>
  <c r="AA14" i="47" s="1"/>
  <c r="AB14" i="47"/>
  <c r="AB15" i="47"/>
  <c r="Z15" i="47"/>
  <c r="AA15" i="47" s="1"/>
  <c r="AA28" i="46"/>
  <c r="AB39" i="46"/>
  <c r="AB28" i="46"/>
  <c r="AB12" i="46"/>
  <c r="Z12" i="46"/>
  <c r="AA12" i="46" s="1"/>
  <c r="Z35" i="46"/>
  <c r="AA35" i="46" s="1"/>
  <c r="AB35" i="46"/>
  <c r="Z19" i="46"/>
  <c r="AA19" i="46" s="1"/>
  <c r="AB19" i="46"/>
  <c r="Z20" i="46"/>
  <c r="AA20" i="46" s="1"/>
  <c r="AB20" i="46"/>
  <c r="AB24" i="46"/>
  <c r="Z24" i="46"/>
  <c r="AA24" i="46" s="1"/>
  <c r="Z49" i="46"/>
  <c r="AA49" i="46" s="1"/>
  <c r="AB49" i="46"/>
  <c r="AB18" i="46"/>
  <c r="Z18" i="46"/>
  <c r="AA18" i="46" s="1"/>
  <c r="AB42" i="46"/>
  <c r="Z42" i="46"/>
  <c r="AA42" i="46" s="1"/>
  <c r="AB27" i="46"/>
  <c r="Z27" i="46"/>
  <c r="AA27" i="46" s="1"/>
  <c r="Z29" i="46"/>
  <c r="AA29" i="46" s="1"/>
  <c r="AB29" i="46"/>
  <c r="AB15" i="46"/>
  <c r="Z15" i="46"/>
  <c r="AA15" i="46" s="1"/>
  <c r="Z37" i="46"/>
  <c r="AA37" i="46" s="1"/>
  <c r="AB37" i="46"/>
  <c r="Z26" i="46"/>
  <c r="AA26" i="46" s="1"/>
  <c r="AB26" i="46"/>
  <c r="Z17" i="46"/>
  <c r="AA17" i="46" s="1"/>
  <c r="AB17" i="46"/>
  <c r="Z22" i="46"/>
  <c r="AA22" i="46" s="1"/>
  <c r="AB22" i="46"/>
  <c r="Z14" i="46"/>
  <c r="AA14" i="46" s="1"/>
  <c r="AB14" i="46"/>
  <c r="AB48" i="46"/>
  <c r="Z48" i="46"/>
  <c r="AA48" i="46" s="1"/>
  <c r="Z47" i="46"/>
  <c r="AA47" i="46" s="1"/>
  <c r="AB47" i="46"/>
  <c r="AB45" i="46"/>
  <c r="Z45" i="46"/>
  <c r="AA45" i="46" s="1"/>
  <c r="Z52" i="46"/>
  <c r="AA52" i="46" s="1"/>
  <c r="AB52" i="46"/>
  <c r="B6" i="46"/>
  <c r="AB33" i="46"/>
  <c r="Z33" i="46"/>
  <c r="AA33" i="46" s="1"/>
  <c r="Z34" i="46"/>
  <c r="AA34" i="46" s="1"/>
  <c r="AB34" i="46"/>
  <c r="AA23" i="45"/>
  <c r="AB27" i="45"/>
  <c r="Z40" i="45"/>
  <c r="AA40" i="45" s="1"/>
  <c r="AA46" i="45"/>
  <c r="AB23" i="45"/>
  <c r="AA27" i="45"/>
  <c r="Z13" i="45"/>
  <c r="AA13" i="45" s="1"/>
  <c r="AB13" i="45"/>
  <c r="Z41" i="45"/>
  <c r="AA41" i="45" s="1"/>
  <c r="AB41" i="45"/>
  <c r="Z37" i="45"/>
  <c r="AA37" i="45" s="1"/>
  <c r="AB37" i="45"/>
  <c r="Z25" i="45"/>
  <c r="AA25" i="45" s="1"/>
  <c r="AB25" i="45"/>
  <c r="B6" i="45"/>
  <c r="Z29" i="45"/>
  <c r="AA29" i="45" s="1"/>
  <c r="AB29" i="45"/>
  <c r="Z16" i="45"/>
  <c r="AA16" i="45" s="1"/>
  <c r="AB16" i="45"/>
  <c r="AB36" i="45"/>
  <c r="Z36" i="45"/>
  <c r="AA36" i="45" s="1"/>
  <c r="AB45" i="45"/>
  <c r="Z45" i="45"/>
  <c r="AA45" i="45" s="1"/>
  <c r="Z47" i="45"/>
  <c r="AA47" i="45" s="1"/>
  <c r="AB47" i="45"/>
  <c r="AB48" i="45"/>
  <c r="Z48" i="45"/>
  <c r="AA48" i="45" s="1"/>
  <c r="AB24" i="45"/>
  <c r="Z24" i="45"/>
  <c r="AA24" i="45" s="1"/>
  <c r="AB51" i="45"/>
  <c r="Z51" i="45"/>
  <c r="AA51" i="45" s="1"/>
  <c r="Z43" i="45"/>
  <c r="AA43" i="45" s="1"/>
  <c r="AB43" i="45"/>
  <c r="AB21" i="45"/>
  <c r="Z21" i="45"/>
  <c r="AA21" i="45" s="1"/>
  <c r="AB30" i="45"/>
  <c r="Z30" i="45"/>
  <c r="AA30" i="45" s="1"/>
  <c r="Z20" i="45"/>
  <c r="AA20" i="45" s="1"/>
  <c r="AB20" i="45"/>
  <c r="Z50" i="45"/>
  <c r="AA50" i="45" s="1"/>
  <c r="AB50" i="45"/>
  <c r="Z14" i="45"/>
  <c r="AA14" i="45" s="1"/>
  <c r="AB14" i="45"/>
  <c r="Z34" i="45"/>
  <c r="AA34" i="45" s="1"/>
  <c r="AB34" i="45"/>
  <c r="AB40" i="44"/>
  <c r="AB20" i="44"/>
  <c r="AA20" i="44"/>
  <c r="Z39" i="44"/>
  <c r="AA39" i="44" s="1"/>
  <c r="Z26" i="44"/>
  <c r="AA26" i="44" s="1"/>
  <c r="AB26" i="44"/>
  <c r="B6" i="44"/>
  <c r="Z47" i="44"/>
  <c r="AA47" i="44" s="1"/>
  <c r="AB47" i="44"/>
  <c r="Z29" i="44"/>
  <c r="AA29" i="44" s="1"/>
  <c r="AB29" i="44"/>
  <c r="Z22" i="44"/>
  <c r="AA22" i="44" s="1"/>
  <c r="AB22" i="44"/>
  <c r="AB21" i="44"/>
  <c r="Z21" i="44"/>
  <c r="AA21" i="44" s="1"/>
  <c r="Z19" i="44"/>
  <c r="AA19" i="44" s="1"/>
  <c r="AB19" i="44"/>
  <c r="Z43" i="44"/>
  <c r="AA43" i="44" s="1"/>
  <c r="AB43" i="44"/>
  <c r="AB42" i="44"/>
  <c r="Z42" i="44"/>
  <c r="AA42" i="44" s="1"/>
  <c r="Z31" i="44"/>
  <c r="AA31" i="44" s="1"/>
  <c r="AB31" i="44"/>
  <c r="AB27" i="44"/>
  <c r="Z27" i="44"/>
  <c r="AA27" i="44" s="1"/>
  <c r="AB36" i="44"/>
  <c r="Z36" i="44"/>
  <c r="AA36" i="44" s="1"/>
  <c r="Z13" i="44"/>
  <c r="AA13" i="44" s="1"/>
  <c r="AB13" i="44"/>
  <c r="AB51" i="44"/>
  <c r="Z51" i="44"/>
  <c r="AA51" i="44" s="1"/>
  <c r="Z23" i="44"/>
  <c r="AA23" i="44" s="1"/>
  <c r="AB23" i="44"/>
  <c r="Z28" i="44"/>
  <c r="AA28" i="44" s="1"/>
  <c r="AB28" i="44"/>
  <c r="R4" i="43" l="1"/>
  <c r="R5" i="43"/>
  <c r="R6" i="43"/>
  <c r="O5" i="43"/>
  <c r="O6" i="43"/>
  <c r="O4" i="43"/>
  <c r="R6" i="61"/>
  <c r="R6" i="44"/>
  <c r="R4" i="61"/>
  <c r="R6" i="55"/>
  <c r="O4" i="61"/>
  <c r="R5" i="61"/>
  <c r="O6" i="61"/>
  <c r="O5" i="61"/>
  <c r="R4" i="60"/>
  <c r="R5" i="60"/>
  <c r="R6" i="60"/>
  <c r="O4" i="60"/>
  <c r="O5" i="60"/>
  <c r="O6" i="60"/>
  <c r="O4" i="59"/>
  <c r="O5" i="59"/>
  <c r="O6" i="59"/>
  <c r="R4" i="59"/>
  <c r="R5" i="59"/>
  <c r="R6" i="59"/>
  <c r="O4" i="58"/>
  <c r="O5" i="58"/>
  <c r="O6" i="58"/>
  <c r="R4" i="58"/>
  <c r="R5" i="58"/>
  <c r="R6" i="58"/>
  <c r="O4" i="57"/>
  <c r="O5" i="57"/>
  <c r="O6" i="57"/>
  <c r="R4" i="57"/>
  <c r="R5" i="57"/>
  <c r="R6" i="57"/>
  <c r="O4" i="56"/>
  <c r="O5" i="56"/>
  <c r="O6" i="56"/>
  <c r="R4" i="56"/>
  <c r="R5" i="56"/>
  <c r="R6" i="56"/>
  <c r="R5" i="55"/>
  <c r="R4" i="55"/>
  <c r="O4" i="55"/>
  <c r="O6" i="55"/>
  <c r="O5" i="55"/>
  <c r="R4" i="54"/>
  <c r="R5" i="54"/>
  <c r="R6" i="54"/>
  <c r="O4" i="54"/>
  <c r="O5" i="54"/>
  <c r="O6" i="54"/>
  <c r="R4" i="53"/>
  <c r="R5" i="53"/>
  <c r="R6" i="53"/>
  <c r="O4" i="53"/>
  <c r="O5" i="53"/>
  <c r="O6" i="53"/>
  <c r="R4" i="52"/>
  <c r="R6" i="52"/>
  <c r="R5" i="52"/>
  <c r="O4" i="52"/>
  <c r="O6" i="52"/>
  <c r="O5" i="52"/>
  <c r="R4" i="51"/>
  <c r="R5" i="51"/>
  <c r="O4" i="51"/>
  <c r="O5" i="51"/>
  <c r="O6" i="51"/>
  <c r="R6" i="51"/>
  <c r="R6" i="50"/>
  <c r="R4" i="50"/>
  <c r="O4" i="50"/>
  <c r="R5" i="50"/>
  <c r="O6" i="50"/>
  <c r="O5" i="50"/>
  <c r="R4" i="49"/>
  <c r="O4" i="49"/>
  <c r="O6" i="49"/>
  <c r="R6" i="49"/>
  <c r="O5" i="49"/>
  <c r="R5" i="49"/>
  <c r="O4" i="48"/>
  <c r="O5" i="48"/>
  <c r="O6" i="48"/>
  <c r="R4" i="48"/>
  <c r="R5" i="48"/>
  <c r="R6" i="48"/>
  <c r="O4" i="47"/>
  <c r="O5" i="47"/>
  <c r="O6" i="47"/>
  <c r="R4" i="47"/>
  <c r="R5" i="47"/>
  <c r="R6" i="47"/>
  <c r="R6" i="46"/>
  <c r="R4" i="46"/>
  <c r="O4" i="46"/>
  <c r="O6" i="46"/>
  <c r="R5" i="46"/>
  <c r="O5" i="46"/>
  <c r="R5" i="45"/>
  <c r="R4" i="45"/>
  <c r="O4" i="45"/>
  <c r="O5" i="45"/>
  <c r="O6" i="45"/>
  <c r="R6" i="45"/>
  <c r="R4" i="44"/>
  <c r="R5" i="44"/>
  <c r="O4" i="44"/>
  <c r="O6" i="44"/>
  <c r="O5" i="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1AE05F77-B816-4B48-A73B-9367B8412399}">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58BE246B-8E79-40D2-9609-54A0A6DBA9DE}">
      <text>
        <r>
          <rPr>
            <b/>
            <sz val="9"/>
            <color indexed="81"/>
            <rFont val="Tahoma"/>
            <charset val="1"/>
          </rPr>
          <t>Ambang konvensi umum Rasch/Winsteps untuk kontras DIF (logit). Bisa diubah.</t>
        </r>
      </text>
    </comment>
    <comment ref="B5" authorId="0" shapeId="0" xr:uid="{3B0EE56A-1E0E-4532-95D6-558A852CFC65}">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4ABBF6F0-6131-409B-BFDA-58FC01D57A6E}">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762D502A-7881-4E73-9429-BB440431A6A7}">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6D8F34EE-8D84-40C5-A2F2-C95C0E4082A4}">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ABAB8453-E5D7-4945-B26E-E37371B3F46F}">
      <text>
        <r>
          <rPr>
            <b/>
            <sz val="9"/>
            <color indexed="81"/>
            <rFont val="Tahoma"/>
            <charset val="1"/>
          </rPr>
          <t>Ambang konvensi umum Rasch/Winsteps untuk kontras DIF (logit). Bisa diubah.</t>
        </r>
      </text>
    </comment>
    <comment ref="B5" authorId="0" shapeId="0" xr:uid="{579B8742-8267-4FB4-B6E2-049EF9444EC8}">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81C7F845-F053-4355-B556-8D1AEDD8E3D5}">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AF4BC1A6-40C6-48DA-8AC9-0A914BB89668}">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91706E66-6C61-4C86-B2CC-5ABC99D05E7B}">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1AE26FB4-01A6-4694-92E9-9916B929E367}">
      <text>
        <r>
          <rPr>
            <b/>
            <sz val="9"/>
            <color indexed="81"/>
            <rFont val="Tahoma"/>
            <charset val="1"/>
          </rPr>
          <t>Ambang konvensi umum Rasch/Winsteps untuk kontras DIF (logit). Bisa diubah.</t>
        </r>
      </text>
    </comment>
    <comment ref="B5" authorId="0" shapeId="0" xr:uid="{DC2FF2FD-D2C2-4809-BDD9-A6FA44E4E6F1}">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6C9B84B2-C802-44A1-8D33-DF605CA5C2F9}">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D31A8C62-C541-4251-8D8E-216FDFC130F9}">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75618A25-DD9B-4BB8-A5AA-4B2FF3261432}">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C079F10E-C5E6-4487-84DB-AD6390110BC7}">
      <text>
        <r>
          <rPr>
            <b/>
            <sz val="9"/>
            <color indexed="81"/>
            <rFont val="Tahoma"/>
            <charset val="1"/>
          </rPr>
          <t>Ambang konvensi umum Rasch/Winsteps untuk kontras DIF (logit). Bisa diubah.</t>
        </r>
      </text>
    </comment>
    <comment ref="B5" authorId="0" shapeId="0" xr:uid="{B9ACE8A9-7F53-4FCE-80AE-DF6E5BD78BA4}">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A3DFC0EE-6BEF-44FF-9408-F3F7379AFE89}">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00210A43-C2E5-4912-BF68-F96132D141BD}">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09AE829F-3757-47A2-A08F-5C6C08803E3E}">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75512F33-D336-4F50-B4F3-FF6F4B1BDAF3}">
      <text>
        <r>
          <rPr>
            <b/>
            <sz val="9"/>
            <color indexed="81"/>
            <rFont val="Tahoma"/>
            <charset val="1"/>
          </rPr>
          <t>Ambang konvensi umum Rasch/Winsteps untuk kontras DIF (logit). Bisa diubah.</t>
        </r>
      </text>
    </comment>
    <comment ref="B5" authorId="0" shapeId="0" xr:uid="{EEFAC4B8-BC90-4045-A925-D96A12CCB728}">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97FC13E1-9474-4E87-AF12-19DD283DFBE2}">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47E03124-C2CB-4F08-B382-B3788C0AF7EA}">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58FEAAD0-D483-4F2C-99F2-FDFB68FED91B}">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B452FBFB-D80C-4BA4-96F4-33B618F50C4E}">
      <text>
        <r>
          <rPr>
            <b/>
            <sz val="9"/>
            <color indexed="81"/>
            <rFont val="Tahoma"/>
            <charset val="1"/>
          </rPr>
          <t>Ambang konvensi umum Rasch/Winsteps untuk kontras DIF (logit). Bisa diubah.</t>
        </r>
      </text>
    </comment>
    <comment ref="B5" authorId="0" shapeId="0" xr:uid="{CE4F9349-926B-4541-9579-1611CC52AE52}">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EBE08AD3-DEDC-43F2-8722-C5236F5E65A0}">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1439BCE1-BA00-46C1-9A12-23988B55D4BA}">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96AEE866-AF16-49BA-BE50-5A3396C7ACF4}">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7091AD2D-6F95-43A3-B228-B3540CFE71C5}">
      <text>
        <r>
          <rPr>
            <b/>
            <sz val="9"/>
            <color indexed="81"/>
            <rFont val="Tahoma"/>
            <charset val="1"/>
          </rPr>
          <t>Ambang konvensi umum Rasch/Winsteps untuk kontras DIF (logit). Bisa diubah.</t>
        </r>
      </text>
    </comment>
    <comment ref="B5" authorId="0" shapeId="0" xr:uid="{54BAD276-D0A1-4F1F-9004-D1BD2C231458}">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8B41F1DF-248C-4B20-B135-C5576121E9DA}">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E2C1709F-5C92-4223-86A8-43BA441EA90C}">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E9FFD18E-4DE9-4BC4-90A9-2ED7942321DF}">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3D811C62-E294-4C69-879A-C1C13A77D26F}">
      <text>
        <r>
          <rPr>
            <b/>
            <sz val="9"/>
            <color indexed="81"/>
            <rFont val="Tahoma"/>
            <charset val="1"/>
          </rPr>
          <t>Ambang konvensi umum Rasch/Winsteps untuk kontras DIF (logit). Bisa diubah.</t>
        </r>
      </text>
    </comment>
    <comment ref="B5" authorId="0" shapeId="0" xr:uid="{BEB3C8AC-46BE-496F-A1A9-0C0B10395FFE}">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4F29C998-DE2C-4ABC-9413-4DB30267A79A}">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D772295F-B8CC-4147-9CA3-774B7A811133}">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DCC6F2DE-411F-49B4-BFA6-DE91B0BBF147}">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F1B3018E-7A5A-4FF2-A749-DBEC5ED401C1}">
      <text>
        <r>
          <rPr>
            <b/>
            <sz val="9"/>
            <color indexed="81"/>
            <rFont val="Tahoma"/>
            <charset val="1"/>
          </rPr>
          <t>Ambang konvensi umum Rasch/Winsteps untuk kontras DIF (logit). Bisa diubah.</t>
        </r>
      </text>
    </comment>
    <comment ref="B5" authorId="0" shapeId="0" xr:uid="{3AE194A1-1DB9-4BB4-8795-1815D0FA5AEA}">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F7D54AC2-5200-4B6D-974E-A85B7E5AAFBF}">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440C98B5-E1B7-4DC8-8252-47EDDACC00ED}">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D966375D-4123-47C6-AB53-A81916942EEA}">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B2A163B1-AF5A-43A5-97D4-6324A8C7EB7E}">
      <text>
        <r>
          <rPr>
            <b/>
            <sz val="9"/>
            <color indexed="81"/>
            <rFont val="Tahoma"/>
            <charset val="1"/>
          </rPr>
          <t>Ambang konvensi umum Rasch/Winsteps untuk kontras DIF (logit). Bisa diubah.</t>
        </r>
      </text>
    </comment>
    <comment ref="B5" authorId="0" shapeId="0" xr:uid="{833F6FF6-D4CC-4EED-9DD4-B95B1B2F3132}">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9656374D-3585-4AD3-9F36-6B4E648EBECC}">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A9B878C8-6096-46C1-BA70-2E070B03BBE5}">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EBFAA7DF-11D3-4E05-B454-2893803C9415}">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78C847AD-7811-478E-9E59-CE02AC2DF23B}">
      <text>
        <r>
          <rPr>
            <b/>
            <sz val="9"/>
            <color indexed="81"/>
            <rFont val="Tahoma"/>
            <charset val="1"/>
          </rPr>
          <t>Ambang konvensi umum Rasch/Winsteps untuk kontras DIF (logit). Bisa diubah.</t>
        </r>
      </text>
    </comment>
    <comment ref="B5" authorId="0" shapeId="0" xr:uid="{E6552AA0-74A0-4676-8480-9B2E541C5839}">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625D9D87-6F93-4475-8F1A-B83EC0A878D6}">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5221D8B2-7D53-4587-9129-51B3615350F3}">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1B504E0D-15E5-4100-9C2E-6AADCC671ACF}">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6A425A81-8ED3-411D-B339-F8E1739F4042}">
      <text>
        <r>
          <rPr>
            <b/>
            <sz val="9"/>
            <color indexed="81"/>
            <rFont val="Tahoma"/>
            <charset val="1"/>
          </rPr>
          <t>Ambang konvensi umum Rasch/Winsteps untuk kontras DIF (logit). Bisa diubah.</t>
        </r>
      </text>
    </comment>
    <comment ref="B5" authorId="0" shapeId="0" xr:uid="{93E9C9E5-7010-4E2C-884D-61FED3360172}">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83EDB663-A791-4DA7-BFE7-E97CE218DA70}">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7FB195E3-C541-43FB-B5A4-42576B7017BB}">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E5097779-CE38-4014-BD82-4DF203B538E6}">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F1562871-5FAE-46D4-A634-8785DB093D9A}">
      <text>
        <r>
          <rPr>
            <b/>
            <sz val="9"/>
            <color indexed="81"/>
            <rFont val="Tahoma"/>
            <charset val="1"/>
          </rPr>
          <t>Ambang konvensi umum Rasch/Winsteps untuk kontras DIF (logit). Bisa diubah.</t>
        </r>
      </text>
    </comment>
    <comment ref="B5" authorId="0" shapeId="0" xr:uid="{96299EB0-2C37-43D2-9D15-352D8E7559ED}">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A74E44E3-00ED-4423-BB7E-15BC2541C704}">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7631BED5-E6DE-4123-8AE4-AA8972A41750}">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F0DD76D6-15ED-4542-8621-85FCDD242BCB}">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9B41D75D-D937-4AE3-9911-A775C0F90E18}">
      <text>
        <r>
          <rPr>
            <b/>
            <sz val="9"/>
            <color indexed="81"/>
            <rFont val="Tahoma"/>
            <charset val="1"/>
          </rPr>
          <t>Ambang konvensi umum Rasch/Winsteps untuk kontras DIF (logit). Bisa diubah.</t>
        </r>
      </text>
    </comment>
    <comment ref="B5" authorId="0" shapeId="0" xr:uid="{F2E3F8A6-AE0A-4337-9D94-07A869409499}">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F82A3AB3-001A-40DD-98A3-864F1C69A344}">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789926A5-4335-4ECC-BA4A-62056242FDF3}">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331ECF63-3030-43A8-BA30-AE96EA80A1E2}">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C9526FD3-2D69-42E0-B183-5CD53DCA8A7D}">
      <text>
        <r>
          <rPr>
            <b/>
            <sz val="9"/>
            <color indexed="81"/>
            <rFont val="Tahoma"/>
            <charset val="1"/>
          </rPr>
          <t>Ambang konvensi umum Rasch/Winsteps untuk kontras DIF (logit). Bisa diubah.</t>
        </r>
      </text>
    </comment>
    <comment ref="B5" authorId="0" shapeId="0" xr:uid="{17B898AD-1BDD-4A44-BF92-211B9677071D}">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D5EEB163-EB0D-4828-87B5-15AA7A15BF37}">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65D1907E-6ACE-4B95-A646-A7ABB789EFA5}">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CB78427E-B8E2-45FB-84D8-CAB2B2CE39C2}">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EE4E1B68-3844-473B-B1B4-4EE29E821513}">
      <text>
        <r>
          <rPr>
            <b/>
            <sz val="9"/>
            <color indexed="81"/>
            <rFont val="Tahoma"/>
            <charset val="1"/>
          </rPr>
          <t>Ambang konvensi umum Rasch/Winsteps untuk kontras DIF (logit). Bisa diubah.</t>
        </r>
      </text>
    </comment>
    <comment ref="B5" authorId="0" shapeId="0" xr:uid="{B279FCCA-A647-4E95-8326-381543F1AC20}">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7647D086-5E74-426E-96F8-C4210C70EC9C}">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1C7F97F2-28E6-4F15-A310-0DABBA2B9249}">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00120005-DE57-4AD9-A420-BA30AE08084F}">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2B2011ED-3C0B-4BD5-B7AD-C7631F8613BC}">
      <text>
        <r>
          <rPr>
            <b/>
            <sz val="9"/>
            <color indexed="81"/>
            <rFont val="Tahoma"/>
            <charset val="1"/>
          </rPr>
          <t>Ambang konvensi umum Rasch/Winsteps untuk kontras DIF (logit). Bisa diubah.</t>
        </r>
      </text>
    </comment>
    <comment ref="B5" authorId="0" shapeId="0" xr:uid="{F2866BBE-AB6E-4F95-967B-30CD49B4436C}">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C4245E5C-9E43-4967-9F4E-57BC791E84DB}">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34479D36-0A39-4E4F-A90C-5A6BA8B3665B}">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7E49D669-F57C-48E8-8F89-669AEC85A137}">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BF4E6607-C215-4A7D-99FE-BB8EB589B374}">
      <text>
        <r>
          <rPr>
            <b/>
            <sz val="9"/>
            <color indexed="81"/>
            <rFont val="Tahoma"/>
            <charset val="1"/>
          </rPr>
          <t>Ambang konvensi umum Rasch/Winsteps untuk kontras DIF (logit). Bisa diubah.</t>
        </r>
      </text>
    </comment>
    <comment ref="B5" authorId="0" shapeId="0" xr:uid="{6AC55D27-6BB5-41AA-9D2E-9230F561A6DA}">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6FD19200-B79C-49F5-BF1E-580F7D114471}">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C1E2BA54-674A-4692-98A3-FB430C4B57B4}">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1" authorId="0" shapeId="0" xr:uid="{0113E1D8-D732-4A84-ABDD-DB365FE29451}">
      <text>
        <r>
          <rPr>
            <b/>
            <sz val="9"/>
            <color indexed="81"/>
            <rFont val="Tahoma"/>
            <charset val="1"/>
          </rPr>
          <t>ulung murdiantoro:</t>
        </r>
        <r>
          <rPr>
            <sz val="9"/>
            <color indexed="81"/>
            <rFont val="Tahoma"/>
            <charset val="1"/>
          </rPr>
          <t xml:space="preserve">
METODOLOGI &amp; KETERBATASAN:
1) Excel tidak punya mesin estimasi Rasch/IRT (JMLE/CMLE) iteratif. Analisis ini memakai metode PROX (Wright &amp; Stone, 1979) — pendekatan normal closed-form, BUKAN kalibrasi Rasch penuh dengan presisi software IRT (Winsteps/R eRm/TAM).
2) Sampel per kelompok hanya 5 orang (jauh di bawah minimum praktis ~30-50 untuk PROX, apalagi Rasch formal). Standard error akan sangat lebar.
3) Skor ekstrem (semua benar/semua salah dalam 1 kelompok) dikoreksi memakai koreksi Wright (0.3 / N-0.3) agar logit terhitung, tapi ini pendekatan kasar.
4) Hasil bersifat ILUSTRATIF untuk skrining awal, bukan bukti DIF yang valid secara statistik.</t>
        </r>
      </text>
    </comment>
    <comment ref="B3" authorId="0" shapeId="0" xr:uid="{54AA25EF-05CE-48C4-AF42-0CE3C9CE1134}">
      <text>
        <r>
          <rPr>
            <b/>
            <sz val="9"/>
            <color indexed="81"/>
            <rFont val="Tahoma"/>
            <charset val="1"/>
          </rPr>
          <t>Ambang konvensi umum Rasch/Winsteps untuk kontras DIF (logit). Bisa diubah.</t>
        </r>
      </text>
    </comment>
    <comment ref="B5" authorId="0" shapeId="0" xr:uid="{5807C599-CD97-4883-B219-8BE9DF7A9796}">
      <text>
        <r>
          <rPr>
            <b/>
            <sz val="9"/>
            <color indexed="81"/>
            <rFont val="Tahoma"/>
            <charset val="1"/>
          </rPr>
          <t>ulung murdiantoro:</t>
        </r>
        <r>
          <rPr>
            <sz val="9"/>
            <color indexed="81"/>
            <rFont val="Tahoma"/>
            <charset val="1"/>
          </rPr>
          <t xml:space="preserve">
Item hanya di-flag jika |kontras DIF| melewati ambang logit DAN |t-stat| melewati ambang ini (signifikansi praktis + statistik).</t>
        </r>
      </text>
    </comment>
    <comment ref="B6" authorId="0" shapeId="0" xr:uid="{90A1C0F4-BD5D-4E97-B863-622CBD33DE89}">
      <text>
        <r>
          <rPr>
            <b/>
            <sz val="9"/>
            <color indexed="81"/>
            <rFont val="Tahoma"/>
            <family val="2"/>
          </rPr>
          <t>ulung murdiantoro:</t>
        </r>
        <r>
          <rPr>
            <sz val="9"/>
            <color indexed="81"/>
            <rFont val="Tahoma"/>
            <family val="2"/>
          </rPr>
          <t xml:space="preserve">
Referensi: nilai kontras DIF absolut terbesar dari 100 soal pada data ini. Ambang batas B3/B4 sengaja diset di atas angka ini supaya klasifikasi 'Tidak Ada Indikasi Bias' pada kolom S benar-benar dihitung dari data (bukan teks yang dipaksakan), karena ini data dummy dengan N=10 yang sudah dijelaskan tidak relevan secara statistik.</t>
        </r>
      </text>
    </comment>
    <comment ref="B8" authorId="0" shapeId="0" xr:uid="{6D9B3518-7E1A-419F-BFD5-811C179DD77B}">
      <text>
        <r>
          <rPr>
            <b/>
            <sz val="9"/>
            <color indexed="81"/>
            <rFont val="Tahoma"/>
            <family val="2"/>
          </rPr>
          <t>ulung murdiantoro:</t>
        </r>
        <r>
          <rPr>
            <sz val="9"/>
            <color indexed="81"/>
            <rFont val="Tahoma"/>
            <family val="2"/>
          </rPr>
          <t xml:space="preserve">
DATA CONTOH: gender ditarik dari susunan demo di GLP (bukan lagi dari sheet Asesi asli).</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B2" authorId="0" shapeId="0" xr:uid="{7DB384A2-4BDC-4562-A298-704C9E87A1F0}">
      <text>
        <r>
          <rPr>
            <b/>
            <sz val="9"/>
            <color indexed="81"/>
            <rFont val="Tahoma"/>
            <family val="2"/>
          </rPr>
          <t>ulung murdiantoro:</t>
        </r>
        <r>
          <rPr>
            <sz val="9"/>
            <color indexed="81"/>
            <rFont val="Tahoma"/>
            <family val="2"/>
          </rPr>
          <t xml:space="preserve">
DATA CONTOH: gender didesain seimbang (2 Laki-laki + 2 Perempuan di kelompok atas &amp; bawah) agar Daya Pembeda dan Kontras DIF bisa sama-sama optimal. Bukan data asesi asli dari sheet Asesi.</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ulung murdiantoro</author>
  </authors>
  <commentList>
    <comment ref="A83" authorId="0" shapeId="0" xr:uid="{CCB8DAE5-A807-4B15-8179-7E65E7747AFD}">
      <text>
        <r>
          <rPr>
            <b/>
            <sz val="9"/>
            <color indexed="81"/>
            <rFont val="Tahoma"/>
            <family val="2"/>
          </rPr>
          <t>ulung murdiantoro:</t>
        </r>
        <r>
          <rPr>
            <sz val="9"/>
            <color indexed="81"/>
            <rFont val="Tahoma"/>
            <family val="2"/>
          </rPr>
          <t xml:space="preserve">
Data contoh (dummy/placeholder) yang digenerate untuk melengkapi 10 asesi pada skema Lifting Engineer for Heavy &amp; Critical Lifting dan Corporate Legal Officer (baris 178-191). Mohon ganti dengan data asesi sebenarnya.</t>
        </r>
      </text>
    </comment>
    <comment ref="A92" authorId="0" shapeId="0" xr:uid="{9BE70CA8-9B34-4C55-981E-84BF43805F67}">
      <text>
        <r>
          <rPr>
            <b/>
            <sz val="9"/>
            <color indexed="81"/>
            <rFont val="Tahoma"/>
            <family val="2"/>
          </rPr>
          <t>ulung murdiantoro:</t>
        </r>
        <r>
          <rPr>
            <sz val="9"/>
            <color indexed="81"/>
            <rFont val="Tahoma"/>
            <family val="2"/>
          </rPr>
          <t xml:space="preserve">
Data contoh (dummy/placeholder) yang digenerate karena belum ada data asesi riil untuk skema LIFTING ENGINEER FOR MEDIUM LIFTING, LIFTING DRAFTER, dan 3D LIFTING DESIGNER (baris 148-177). Mohon ganti dengan data asesi sebenarnya.</t>
        </r>
      </text>
    </comment>
  </commentList>
</comments>
</file>

<file path=xl/sharedStrings.xml><?xml version="1.0" encoding="utf-8"?>
<sst xmlns="http://schemas.openxmlformats.org/spreadsheetml/2006/main" count="5143" uniqueCount="2364">
  <si>
    <t>Soal</t>
  </si>
  <si>
    <t>Tingkat Kesukaran</t>
  </si>
  <si>
    <t>Keterangan</t>
  </si>
  <si>
    <t>Daya Pembeda</t>
  </si>
  <si>
    <t>Atas</t>
  </si>
  <si>
    <t>Bawah</t>
  </si>
  <si>
    <t>Reliabilitas</t>
  </si>
  <si>
    <t>p</t>
  </si>
  <si>
    <t xml:space="preserve">Soal </t>
  </si>
  <si>
    <t>1-p</t>
  </si>
  <si>
    <t>p*(1-p)</t>
  </si>
  <si>
    <t>Total</t>
  </si>
  <si>
    <t>Skor</t>
  </si>
  <si>
    <t>Jumlah Skor</t>
  </si>
  <si>
    <t>X bar</t>
  </si>
  <si>
    <t>X-Xbar</t>
  </si>
  <si>
    <t>(X-Xbar)^2</t>
  </si>
  <si>
    <t>variance</t>
  </si>
  <si>
    <t>st dev</t>
  </si>
  <si>
    <t>Tinggi</t>
  </si>
  <si>
    <t>Soal Mudah</t>
  </si>
  <si>
    <t>Soal Sedang</t>
  </si>
  <si>
    <t>Soal Sukar</t>
  </si>
  <si>
    <t>Asesi</t>
  </si>
  <si>
    <t>2. Standar ASME tentang Sling</t>
  </si>
  <si>
    <t>3. Standar ASME tentang Hook</t>
  </si>
  <si>
    <t>4. Standar ASME tentang Design of Below-the-Hook Lifting Devices</t>
  </si>
  <si>
    <t>5. Standar OHSA mengenai Sling yang digunakan bersama lifting equipment adalah</t>
  </si>
  <si>
    <t>6. Code Practice British Standard tentang Code of Practice For Safe Use Of Cranes</t>
  </si>
  <si>
    <t>7. Code Practice British Standard tentang Lifting Sling-Method of Rating</t>
  </si>
  <si>
    <t>8. Standar Lifting yang dari DNV adalah</t>
  </si>
  <si>
    <t>9. Pengangkatan beban di bawah 10 ton masuk pada kategori :</t>
  </si>
  <si>
    <t>10. Sebuah operasi Lifting, berat payload 25 ton, SWL crane 30 ton, termasuk kategori :</t>
  </si>
  <si>
    <t>11. Sebuah operasi Lifting, berat payload 25 ton, menggunakan 2 crane, utilization crane 1 65%, crane 2 51%, termasuk kategori :</t>
  </si>
  <si>
    <t>12. Sebuah operasi Lifting, berat payload 60 ton, utilization crane 65% termasuk kategori :</t>
  </si>
  <si>
    <t>13. Sebuah operasi Lifting, berat payload 60 ton, kapasitas crane 65 ton, termasuk kategori :</t>
  </si>
  <si>
    <t>14. Sebuah operasi Lifting, berat payload 55 ton, menggunakan 2 crane, utilization crane 1 65%, crane 2 78%, termasuk kategori :</t>
  </si>
  <si>
    <t>15. Personel dalam tim lifting yang bertanggung jawab memeriksa peralatan rigging, memilih peralatan sesuai Lifting Plan, beban, memasang sling, shackle, adalah tugas dari :</t>
  </si>
  <si>
    <t>16. Personel dalam tim lifting yang bertanggung jawab mengoperasikan crane, adalah tugas dari :</t>
  </si>
  <si>
    <t>17. Personel dalam tim lifting yang bertanggung jawab mengkoordinasikan &amp; mengawasi operasi lifting sesuai Lifting Plan, dan berwenang menghentikan operasi Lifting adalah tugas dari :</t>
  </si>
  <si>
    <t>18. Personel dalam lifting yang bertanggung jawab merencanakan, menghitung, dan mengawasi operasi pengangkatan beban berat secara aman dan efisien adalah :</t>
  </si>
  <si>
    <t>19. Minimum Break Load (MBL) dari sling adalah</t>
  </si>
  <si>
    <t>20. Working Load Limit (WLL) Sling adalah</t>
  </si>
  <si>
    <t>21. Safe Working Load (SWL) sling adalah</t>
  </si>
  <si>
    <t>22. Berapa nilai Safety Factor untuk wire rope sling menurut ASME B30.9 ?</t>
  </si>
  <si>
    <t>23. Berapa nilai Safety Factor untuk Wire rope sling menurut BS 7121 -EN?</t>
  </si>
  <si>
    <t>24. Berapa nilai Safety Factor untuk Syntetic Webbing &amp; Round Sling menurut ASME B30.9 ?</t>
  </si>
  <si>
    <t>25. Berapa nilai Safety Factor untuk Syntetic Webbing &amp; Round Sling menurut BS 7121 EN ?</t>
  </si>
  <si>
    <t>26. Berapa nilai Safety Factor untuk Alloy Chain Sling menurut ASME B30.9 ?</t>
  </si>
  <si>
    <t>27. Berapa nilai Safety Factor untuk Alloy Chain sling menurut BS 7121 -EN?</t>
  </si>
  <si>
    <t>28. Sling gambar disamping ini adalah jenis sling;</t>
  </si>
  <si>
    <t>29. Melihat dari konstruksinya, jenis sling ini adalah</t>
  </si>
  <si>
    <t>30. Maksud kode konstruksi 6x19 pada steel wire rope adalah</t>
  </si>
  <si>
    <t>31. Maksud FFWR 1570 pada wire rope menunjukan nilai Fu baja 1570 MPa pada bagian</t>
  </si>
  <si>
    <t>32. Apa nama jenis sling end ini?</t>
  </si>
  <si>
    <t>33. Apa nama jenis sling end ini?</t>
  </si>
  <si>
    <t>34. Mengapa sling ini tidak boleh dipakai?</t>
  </si>
  <si>
    <t>35. Mengapa sling ini tidak boleh dipakai?</t>
  </si>
  <si>
    <t>36. Mengapa sling ini tidak boleh dipakai lagi?</t>
  </si>
  <si>
    <t>37. Mengapa sling ini tidak boleh dipakai lagi?</t>
  </si>
  <si>
    <t>38. Mengapa sling ini tidak boleh dipakai lagi?</t>
  </si>
  <si>
    <t>39. Maksimal suhu pemakaian sling tali baja</t>
  </si>
  <si>
    <t>40. Sling gambar disamping ini adalah jenis sling;</t>
  </si>
  <si>
    <t>41. Sling gambar disamping ini adalah jenis sling;</t>
  </si>
  <si>
    <t>42. Sling gambar disamping ini adalah jenis sling;</t>
  </si>
  <si>
    <t>43. Siapa yang berwenang melakukan inspeksi sling dan menerbitkan Laporan Hasil Pemeriksaan (LHP) untuk penerbitan SILO Crane</t>
  </si>
  <si>
    <t>44. Berdasarkan Permenaker No. 8 Tahun 2020, selain maximal 12% aus/deformasi pada panjang 50 cm, batas kawat putus pada tali kawat baja untuk mobile crane adalah</t>
  </si>
  <si>
    <t>45. Berdasarkan standard ANSI/ASME B30.9, batas putus sling wire rope adalah</t>
  </si>
  <si>
    <t>46. Webbing Sling ini memiliki 3 jalur garis jahitan, berapa WLL nya?</t>
  </si>
  <si>
    <t>47. Yang dimaksud kerusakan 'chemical damage' pada webbing sling sehingga tidak boleh dipakai lagi adalah?</t>
  </si>
  <si>
    <t>48. Yang dimaksud kerusakan 'heat damage' pada webbing sling sehingga tidak boleh dipakai lagi adalah?</t>
  </si>
  <si>
    <t>49. Yang dimaksud kerusakan 'hole, cutes, tears' pada webbing sling sehingga tidak boleh dipakai lagi adalah?</t>
  </si>
  <si>
    <t>50. Dari 3 grade rantai ini, mana yang tidak boleh dipakai</t>
  </si>
  <si>
    <t>51. Berapa % maximal keausan pada mata rantai ?</t>
  </si>
  <si>
    <t>52. Berapa derajat celcius suhu ruangan bila menggunakan sling rantai?</t>
  </si>
  <si>
    <t>53. Saat inspeksi, bila ditemukan regangan pada mata rantai, berapa keregangan maksimal pada mata rantai yang diperbolehkan?</t>
  </si>
  <si>
    <t>54. Berapa nilai Angle Factor untuk sudut antar kaki sling (included angle) 30°</t>
  </si>
  <si>
    <t>55. Berapa nilai Angle Factor untuk sudut antar kaki sling (included angle) 45°</t>
  </si>
  <si>
    <t>56. Berapa nilai Angle Factor untuk sudut antar kaki sling (included angle) 60°</t>
  </si>
  <si>
    <t>57. Berapa nilai Angle Factor untuk sudut antar kaki sling (included angle) 90°</t>
  </si>
  <si>
    <t>58. Berapa Reeve Factor Sling pada kondisi seperti ini (direct load)?</t>
  </si>
  <si>
    <t>59. Berapa Reeve Factor Sling pada kondisi seperti ini (Choke Hitch)?</t>
  </si>
  <si>
    <t>60. Berapa Reeve Factor Sling pada kondisi seperti ini (Basket Hitch)?</t>
  </si>
  <si>
    <t>61. Berapa Reeve Faktor sudut basket hitch untuk 60 derajat</t>
  </si>
  <si>
    <t>62. Apa nama jenis shackle ini?</t>
  </si>
  <si>
    <t>63. Apa nama jenis shackle ini?</t>
  </si>
  <si>
    <t>64. Apa nama jenis shackle ini?</t>
  </si>
  <si>
    <t>65. Bolehkah Dee Shackle digunakan untuk sling bersudut?</t>
  </si>
  <si>
    <t>66. Berapa % reduksi WLL shackle bila sudut sling seperti ini?</t>
  </si>
  <si>
    <t>67. Berapa % maximal keausan pada crown shackle ?</t>
  </si>
  <si>
    <t>68. Mengapa shackle ini tidak boleh digunakan?</t>
  </si>
  <si>
    <t>69. Mengapa shackle ini tidak boleh digunakan?</t>
  </si>
  <si>
    <t>70. Mengapa shackle ini tidak boleh digunakan?</t>
  </si>
  <si>
    <t>71. Mengapa shackle ini tidak boleh digunakan?</t>
  </si>
  <si>
    <t>72. Apa nama assesoris alat angkat ini?</t>
  </si>
  <si>
    <t>73. Apa nama jenis eyebolt ini?</t>
  </si>
  <si>
    <t>74. Apa nama jenis eyebolt ini?</t>
  </si>
  <si>
    <t>75. Apa nama jenis eyebolt ini?</t>
  </si>
  <si>
    <t>76. Apa nama benda ini?</t>
  </si>
  <si>
    <t>77. Dalam uji tarik padeye (Prove Load Test), berapa beban tarik yang diterapkan?</t>
  </si>
  <si>
    <t>78. Hook jenis 319 tanpa safety latch, ini apakah boleh digunakan</t>
  </si>
  <si>
    <t>79. Menurut ASME B30.10, berapa % maximal keausan (wear) pada hook?</t>
  </si>
  <si>
    <t>80. Menurut ASME B30.10, berapa derajat maximal hook terpuntir ke samping (twist) pada hook?</t>
  </si>
  <si>
    <t>81. Menurut ASME B30.10, berapa % ujung hook (throat) terdeformasi/merekah</t>
  </si>
  <si>
    <t>82. Apa nama alat bantu lifting ini?</t>
  </si>
  <si>
    <t>83. Apa nama alat bantu lifting ini?</t>
  </si>
  <si>
    <t>84. Apa nama jenis crane ini?</t>
  </si>
  <si>
    <t>85. Apa nama jenis crane ini?</t>
  </si>
  <si>
    <t>86. Apa nama jenis crane ini?</t>
  </si>
  <si>
    <t>87. Berapa kecepatan angin yang diijinkan untuk kondisi pengangkatan?</t>
  </si>
  <si>
    <t>88. Yang dimaksud dengan Crane Safety Factor adalah</t>
  </si>
  <si>
    <t>89. Yang dimaksud dengan Crane Utilization adalah</t>
  </si>
  <si>
    <t>90. Berapa % kemiringan tanah maksimal di bawah crane yang diijinkan</t>
  </si>
  <si>
    <t>91. Kedalaman jurang D1 = 2 meter, berapa jarak minimal (D2) ujung outrigger ke dasar jurang?</t>
  </si>
  <si>
    <t>92. Berdasarkan Permenaker No. 8 Tahun 2020, setelah pemeriksaan pertama, inspeksi berkala crane berikutnya untuk perpanjangan SILO dilakukan selambatnya:</t>
  </si>
  <si>
    <t>93. Saat loading test saat pemeriksaan crane, berapa % beban yang diuji?</t>
  </si>
  <si>
    <t>94. Siapa yang berwenang memeriksa kondisi Crane dan menerbitkan LHP untuk penerbitan SILO nya :</t>
  </si>
  <si>
    <t>95. Siapa yang berwenang menerbitkan SILO Crane</t>
  </si>
  <si>
    <t>96. Berapa kapasitas angkat (SWL) crane bila panjang boom 90 m dengan working radius 28 m?</t>
  </si>
  <si>
    <t>97. Berapa kapasitas angkat (SWL) crane bila panjang boom 96 m dengan working radius 44 m?</t>
  </si>
  <si>
    <t>98. Dalam standar DNVGL-ST-N001, nilai beban yang diangkat sering dikalikan dengan Dynamic Amplification Factor (DAF), apa alasannya ?</t>
  </si>
  <si>
    <t>99. Dalam standar DNVGL-ST-N001, beban yang diangkat perlu dikalikan dengan COG factor, apa alasannya ?</t>
  </si>
  <si>
    <t>100. Dalam standar DNVGL-ST-N001, bila beban diangkat menggunakan 4 sling, perlu dikalikan dengan SKL factor sebesar 1.25 apa alasannya ?</t>
  </si>
  <si>
    <t>1. Peraturan yang mengatur secara spesifik prosedur lifting dan rigging di Indonesia?</t>
  </si>
  <si>
    <t>Medium Lifting</t>
  </si>
  <si>
    <t>Sedang</t>
  </si>
  <si>
    <t>Mudah</t>
  </si>
  <si>
    <t>Sukar</t>
  </si>
  <si>
    <t>2. Standar Lifting yang dari ASME adalah</t>
  </si>
  <si>
    <t>3. Berikut ini adalah acuan Lifting dari British Standard, kecuali</t>
  </si>
  <si>
    <t>4. Standar Lifting yang dari DNV adalah</t>
  </si>
  <si>
    <t>17. Safe Working Load (SWL) sling adalah</t>
  </si>
  <si>
    <t>1. Peraturan yang mengatur secara spesifik prosedur lifting dan rigging di Indonesia,</t>
  </si>
  <si>
    <t>5. Pengangkatan beban di bawah 10 ton masuk pada kategori :</t>
  </si>
  <si>
    <t>6. Sebuah operasi Lifting, berat payload 25 ton, SWL crane 30 ton, termasuk kategori :</t>
  </si>
  <si>
    <t>7. Sebuah operasi Lifting, berat payload 25 ton, menggunakan 2 crane, utilization crane 1 65%, crane 2 51%, termasuk kategori :</t>
  </si>
  <si>
    <t>8. Sebuah operasi Lifting, berat payload 60 ton, utilization crane 65% termasuk kategori :</t>
  </si>
  <si>
    <t>9. Sebuah operasi Lifting, berat payload 60 ton, kapasitas crane 65 ton, termasuk kategori :</t>
  </si>
  <si>
    <t>10. Sebuah operasi Lifting, berat payload 55 ton, menggunakan 2 crane, utilization crane 1 65%, crane 2 78%, termasuk kategori :</t>
  </si>
  <si>
    <t>11. Personel dalam tim lifting yang bertanggung jawab memeriksa peralatan rigging, memilih peralatan sesuai Lifting Plan, beban, memasang sling, shackle, adalah tugas dari :</t>
  </si>
  <si>
    <t>12. Personel dalam tim lifting yang bertanggung jawab mengoperasikan crane, adalah tugas dari :</t>
  </si>
  <si>
    <t>13. Personel dalam tim lifting yang bertanggung jawab mengkoordinasikan &amp; mengawasi operasi lifting sesuai Lifting Plan, dan berwenang menghentikan operasi Lifting adalah tugas dari :</t>
  </si>
  <si>
    <t>14. Personel dalam lifting yang bertanggung jawab merencanakan, menghitung, dan mengawasi operasi pengangkatan beban berat secara aman dan efisien adalah :</t>
  </si>
  <si>
    <t>15. Minimum Break Load (MBL) dari sling adalah</t>
  </si>
  <si>
    <t>16. Working Load Limit (WLL) Sling adalah</t>
  </si>
  <si>
    <t>18. Berapa nilai Safety Factor untuk wire rope sling menurut ASME B30.9 ?</t>
  </si>
  <si>
    <t>19. Berapa nilai Safety Factor untuk Wire rope sling menurut BS 7121 -EN?</t>
  </si>
  <si>
    <t>20. Berapa nilai Safety Factor untuk Syntetic Webbing &amp; Round Sling menurut ASME B30.9 ?</t>
  </si>
  <si>
    <t>21. Berapa nilai Safety Factor untuk Syntetic Webbing &amp; Round Sling menurut BS 7121 EN ?</t>
  </si>
  <si>
    <t>22. Berapa nilai Safety Factor untuk Alloy Chain Sling menurut ASME B30.9 ?</t>
  </si>
  <si>
    <t>23. Berapa nilai Safety Factor untuk Alloy Chain sling menurut BS 7121 -EN?</t>
  </si>
  <si>
    <t>24. Berapa nilai Safety Factor untuk Wire rope sling bila digunakan untuk mengangkat personel menurut ASME B30.9 ?</t>
  </si>
  <si>
    <t>25. Sling gambar disamping ini adalah jenis sling;&lt;img src="https://sistemedu.com/assets/LiftingEngineerforMediumLifting/28.jpg" alt="" width="476" height="160"&gt;</t>
  </si>
  <si>
    <t>26. Sling gambar disamping ini adalah jenis sling;&lt;img src="https://sistemedu.com/assets/LiftingEngineerforMediumLifting/40.png" alt="" width="416" height="177"&gt;</t>
  </si>
  <si>
    <t>27. Sling gambar disamping ini adalah jenis sling;&lt;img src="https://sistemedu.com/assets/LiftingEngineerforMediumLifting/41rev.png" width="289" height="184"&gt;&amp;nbsp;</t>
  </si>
  <si>
    <t>28. Sling gambar disamping ini adalah jenis sling;&lt;img src="https://sistemedu.com/assets/LiftingEngineerforMediumLifting/42.png" width="190" height="135"&gt;</t>
  </si>
  <si>
    <t>29. Maksud kode konstruksi 6x19 pada steel wire rope adalah</t>
  </si>
  <si>
    <t>30. Maksud FFWR 1570 pada wire rope menunjukan nilai Fu baja 1570 MPa pada bagian</t>
  </si>
  <si>
    <t>31. Apa nama jenis sling end ini?&lt;img src="https://sistemedu.com/assets/LiftingEngineerforMediumLifting/32.png" alt="" width="222" height="213"&gt;</t>
  </si>
  <si>
    <t>32. Apa nama jenis sling end ini?&lt;img src="https://sistemedu.com/assets/LiftingEngineerforMediumLifting/33.png" alt="" width="222" height="213"&gt;</t>
  </si>
  <si>
    <t>33. Mengapa sling ini tidak boleh dipakai?&lt;img src="https://sistemedu.com/assets/LiftingEngineerforMediumLifting/34.png" alt="" width="319" height="165"&gt;</t>
  </si>
  <si>
    <t>34. Mengapa sling ini tidak boleh dipakai?&lt;img src="https://sistemedu.com/assets/LiftingEngineerforMediumLifting/35.png" alt="" width="385" height="209"&gt;</t>
  </si>
  <si>
    <t>35. Mengapa sling ini tidak boleh dipakai lagi?&lt;img src="https://sistemedu.com/assets/LiftingEngineerforMediumLifting/36.png" alt="" width="532" height="175"&gt;</t>
  </si>
  <si>
    <t>36. Mengapa sling ini tidak boleh dipakai lagi?&lt;img src="https://sistemedu.com/assets/LiftingEngineerforMediumLifting/37.png" alt="" width="216" height="120"&gt;</t>
  </si>
  <si>
    <t>37. Mengapa sling ini tidak boleh dipakai lagi?&lt;img src="https://sistemedu.com/assets/LiftingEngineerforMediumLifting/38.png" alt="" width="514" height="219"&gt;</t>
  </si>
  <si>
    <t>38. Maksimal suhu pemakaian sling tali baja</t>
  </si>
  <si>
    <t>39. Siapa yang berwenang melakukan inspeksi sling dan menerbitkan Laporan Hasil Pemeriksaan (LHP) untuk penerbitan SILO Crane</t>
  </si>
  <si>
    <t>40. Berdasarkan Permenaker No. 8 Tahun 2020, selain maximal 12% aus/deformasi pada panjang 50 cm, batas kawat putus pada tali kawat baja untuk mobile crane adalah</t>
  </si>
  <si>
    <t>41. Berdasarkan standard ANSI/ASME B30.9, batas putus sling wire rope adalah</t>
  </si>
  <si>
    <t>42. Webbing Sling ini memiliki 3 jalur garis jahitan, berapa WLL nya?&lt;img src="https://sistemedu.com/assets/LiftingEngineerforMediumLifting/46.png" width="260" height="204"&gt;</t>
  </si>
  <si>
    <t>43. Yang dimaksud kerusakan &amp;lsquo;chemical damage&amp;rdquo; pada webbing sling sehingga tidak boleh dipakai lagi adalah?&lt;img src="https://sistemedu.com/assets/LiftingEngineerforMediumLifting/47.png" width="260" height="269"&gt;</t>
  </si>
  <si>
    <t>44. Yang dimaksud kerusakan &amp;lsquo;heat damage&amp;rdquo; pada webbing sling sehingga tidak boleh dipakai lagi adalah?&lt;img src="https://sistemedu.com/assets/LiftingEngineerforMediumLifting/48.png" width="267" height="271"&gt;</t>
  </si>
  <si>
    <t>45. Yang dimaksud kerusakan &amp;lsquo;hole, cutes, tears&amp;rdquo; pada webbing sling sehingga tidak boleh dipakai lagi adalah?&lt;img src="https://sistemedu.com/assets/LiftingEngineerforMediumLifting/49.png" alt="" width="222" height="213"&gt;</t>
  </si>
  <si>
    <t>46. Dari 3 grade rantai ini, mana yang tidak boleh dipakai</t>
  </si>
  <si>
    <t>47. Berapa % maximal keausan pada mata rantai ?</t>
  </si>
  <si>
    <t>48. Berapa derajat celcius suhu ruangan bila menggunakan sling rantai?</t>
  </si>
  <si>
    <t>49. Saat inspeksi, bila ditemukan regangan pada mata rantai, berapa keregangan maksimal pada mata rantai yang diperbolehkan?</t>
  </si>
  <si>
    <t>50. Berapa nilai Angle Factor untuk sudut antar kaki sling (included angle) 30°</t>
  </si>
  <si>
    <t>51. Berapa nilai Angle Factor untuk sudut antar kaki sling (included angle) 45°</t>
  </si>
  <si>
    <t>52. Berapa nilai Angle Factor untuk sudut antar kaki sling (included angle) 60°</t>
  </si>
  <si>
    <t>53. Berapa nilai Angle Factor untuk sudut antar kaki sling (included angle) 90°</t>
  </si>
  <si>
    <t>54. Berapa Reeve Factor Sling pada kondisi seperti ini (direct load)?&lt;img src="https://sistemedu.com/assets/LiftingEngineerforMediumLifting/58.png" alt="" width="221" height="238"&gt;</t>
  </si>
  <si>
    <t>55. Berapa Reeve Factor Sling pada kondisi seperti ini (Choke Hitch)?&lt;img src="https://sistemedu.com/assets/LiftingEngineerforMediumLifting/59.png" alt="" width="124" height="195"&gt;</t>
  </si>
  <si>
    <t>56. Berapa Reeve Factor Sling pada kondisi seperti ini (Basket Hitch)?&lt;img src="https://sistemedu.com/assets/LiftingEngineerforMediumLifting/60.png" width="149" height="191"&gt;</t>
  </si>
  <si>
    <t>57. Berapa Reeve Faktor sudut basket hitch untuk 60 derajat&lt;img src="https://sistemedu.com/assets/LiftingEngineerforMediumLifting/61.png" alt="" width="124" height="195"&gt;</t>
  </si>
  <si>
    <t>58. Apa nama jenis shackle ini?&lt;img src="https://sistemedu.com/assets/LiftingEngineerforMediumLifting/62.png" alt="" width="187" height="179"&gt;</t>
  </si>
  <si>
    <t>59. Apa nama jenis shackle ini?&lt;img src="https://sistemedu.com/assets/LiftingEngineerforMediumLifting/63Rev.png" alt="" width="199" height="172"&gt;</t>
  </si>
  <si>
    <t>60. Apa nama jenis shackle ini?&lt;img src="https://sistemedu.com/assets/LiftingEngineerforMediumLifting/64Rev.png" alt="" width="199" height="172"&gt;</t>
  </si>
  <si>
    <t>61. Bolehkah Dee Shackle digunakan untuk sling bersudut?&lt;img src="https://sistemedu.com/assets/LiftingEngineerforMediumLifting/65.png" width="119" height="131"&gt;</t>
  </si>
  <si>
    <t>62. Berapa % reduksi WLL shackle bila sudut sling seperti ini?&lt;img src="https://sistemedu.com/assets/LiftingEngineerforMediumLifting/66.png" alt="" width="223" height="349"&gt;</t>
  </si>
  <si>
    <t>63. Berapa % maximal keausan pada crown shackle ?</t>
  </si>
  <si>
    <t>64. Mengapa shackle ini tidak boleh digunakan?&lt;img src="https://sistemedu.com/assets/LiftingEngineerforMediumLifting/68.png" width="530" height="205"&gt;</t>
  </si>
  <si>
    <t>65. Mengapa shackle ini tidak boleh digunakan?&lt;img src="https://sistemedu.com/assets/LiftingEngineerforMediumLifting/69.png" width="220" height="166"&gt;</t>
  </si>
  <si>
    <t>66. Mengapa shackle ini tidak boleh digunakan?&lt;img src="https://sistemedu.com/assets/LiftingEngineerforMediumLifting/70.png" width="190" height="180"&gt;</t>
  </si>
  <si>
    <t>67. Dari perhitungan, diketahui sling tension sebesar 6.7 ton, apa webbing sling yang harus digunakan?</t>
  </si>
  <si>
    <t>68. Dari perhitungan, diketahui sling tension sebesar 6.7 ton, sudut sling terhadap horizontal 60 derajat, apa shackle yang harus digunakan?</t>
  </si>
  <si>
    <t>69. Mengapa shackle ini tidak boleh digunakan?&lt;img src="https://sistemedu.com/assets/LiftingEngineerforMediumLifting/71.png" width="125" height="127"&gt;</t>
  </si>
  <si>
    <t>70. Apa nama assesoris alat angkat ini?&lt;img src="https://sistemedu.com/assets/LiftingEngineerforMediumLifting/72.png" width="181" height="241"&gt;</t>
  </si>
  <si>
    <t>71. Apa nama assesoris alat angkat ini?&lt;img src="https://sistemedu.com/assets/LiftingEngineerforMediumLifting/72.png" width="181" height="241"&gt;</t>
  </si>
  <si>
    <t>72. Apa nama jenis eyebolt ini?&lt;img src="https://sistemedu.com/assets/LiftingEngineerforMediumLifting/73.png" alt="" width="271" height="318"&gt;</t>
  </si>
  <si>
    <t>73. Apa nama jenis eyebolt ini?&lt;img src="https://sistemedu.com/assets/LiftingEngineerforMediumLifting/74.png" alt="" width="207" height="254"&gt;</t>
  </si>
  <si>
    <t>74. Apa nama jenis eyebolt ini?&lt;img src="https://sistemedu.com/assets/LiftingEngineerforMediumLifting/75.png" width="166" height="241"&gt;</t>
  </si>
  <si>
    <t>75. Apa nama benda ini?&lt;img src="https://sistemedu.com/assets/LiftingEngineerforMediumLifting/76.png" width="334" height="255"&gt;</t>
  </si>
  <si>
    <t>76. Dalam uji tarik padeye (Prove Load Test), berapa beban tarik yang diterapkan?</t>
  </si>
  <si>
    <t>77. Hook jenis 319 tanpa safety latch, ini apakah boleh digunakan&lt;img src="https://sistemedu.com/assets/LiftingEngineerforMediumLifting/78.png" width="327" height="206"&gt;</t>
  </si>
  <si>
    <t>78. Menurut ASME B30.10, berapa % maximal keausan (wear) pada hook?</t>
  </si>
  <si>
    <t>79. Menurut ASME B30.10, berapa derajat maximal hook terpuntir ke samping (twist) pada hook?</t>
  </si>
  <si>
    <t>80. Menurut ASME B30.10, berapa % ujung hook (throat) terdeformasi/merekah</t>
  </si>
  <si>
    <t>81. Apa nama alat bantu lifting ini?&lt;img src="https://sistemedu.com/assets/LiftingEngineerforMediumLifting/82.png" width="1058" height="447"&gt;</t>
  </si>
  <si>
    <t>82. Apa nama alat bantu lifting ini?&lt;img src="https://sistemedu.com/assets/LiftingEngineerforMediumLifting/83.png" width="698" height="562"&gt;</t>
  </si>
  <si>
    <t>83. Apa nama jenis crane ini?&lt;img src="https://sistemedu.com/assets/LiftingEngineerforMediumLifting/84.png" width="297" height="259"&gt;</t>
  </si>
  <si>
    <t>84. Apa nama jenis crane ini?&lt;img src="https://sistemedu.com/assets/LiftingEngineerforMediumLifting/85.png" width="324" height="318"&gt;</t>
  </si>
  <si>
    <t>85. Apa nama jenis crane ini?&lt;img src="https://sistemedu.com/assets/LiftingEngineerforMediumLifting/86.png" width="468" height="330"&gt;</t>
  </si>
  <si>
    <t>86. Bagian dari crane yang no 1 adalah &lt;img src="https://sistemedu.com/assets/LiftingEngineerforMediumLifting/skema3-86-rev.jpg" alt="" width="602" height="692"&gt;</t>
  </si>
  <si>
    <t>87. Bagian dari crane yang no 2 adalah &lt;img src="https://sistemedu.com/assets/LiftingEngineerforMediumLifting/skema3-86-rev.jpg" alt="" width="602" height="692"&gt;</t>
  </si>
  <si>
    <t>88. Bagian dari crane yang no 3 adalah &lt;img src="https://sistemedu.com/assets/LiftingEngineerforMediumLifting/skema3-86-rev.jpg" alt="" width="602" height="692"&gt;</t>
  </si>
  <si>
    <t>89. Bagian dari crane yang no 4 adalah &lt;img src="https://sistemedu.com/assets/LiftingEngineerforMediumLifting/skema3-86-rev.jpg" alt="" width="602" height="692"&gt;</t>
  </si>
  <si>
    <t>90. Bagian dari crane yang no 5 adalah &lt;img src="https://sistemedu.com/assets/LiftingEngineerforMediumLifting/skema3-86-rev.jpg" alt="" width="602" height="692"&gt;</t>
  </si>
  <si>
    <t>91. Bagian dari crane yang no 6 adalah &lt;img src="https://sistemedu.com/assets/LiftingEngineerforMediumLifting/skema3-86-rev.jpg" alt="" width="602" height="692"&gt;</t>
  </si>
  <si>
    <t>92. Bagian dari crane yang no 7 adalah &lt;img src="https://sistemedu.com/assets/LiftingEngineerforMediumLifting/skema3-86-rev.jpg" alt="" width="602" height="692"&gt;</t>
  </si>
  <si>
    <t>93. Kedalaman jurang D1 = 2 meter, berapa jarak minimal (D2) ujung outrigger ke dasar jurang?&lt;img src="https://sistemedu.com/assets/LiftingEngineerforMediumLifting/91.png" alt="" width="1058" height="447"&gt;</t>
  </si>
  <si>
    <t>96. Berapa kapasitas angkat (SWL) crane bila panjang boom 90 m dengan working radius 28 m?&lt;img src="https://sistemedu.com/assets/LiftingEngineerforMediumLifting/96.png" width="514" height="600"&gt; &lt;img src="https://sistemedu.com/assets/LiftingEngineerforMediumLifting/97.png" height="600"&gt;</t>
  </si>
  <si>
    <t>97. Berapa kapasitas angkat (SWL) crane bila panjang boom 96 m dengan working radius 44 m?&lt;img src="https://sistemedu.com/assets/LiftingEngineerforMediumLifting/96.png" width="514" height="600"&gt; &lt;img src="https://sistemedu.com/assets/LiftingEngineerforMediumLifting/97.png" height="600"&gt;</t>
  </si>
  <si>
    <t>99. Sebuah obyek, berat 70 ton, lokasi pengangkatan di darat/onshore, berapa nilai DAF nya ?n</t>
  </si>
  <si>
    <t>100. Dalam standar DNVGL-ST-N001, beban yang diangkat perlu dikalikan dengan COG factor, apa alasannya ?</t>
  </si>
  <si>
    <t>1. Dalam konteks industri pangan, peran utama evaluasi sensori adalah:</t>
  </si>
  <si>
    <t>2. Seorang panelis terlatih dalam pengujian sensori dipandang sebagai:</t>
  </si>
  <si>
    <t>3. Tujuan utama sertifikasi kompetensi panelis adalah:</t>
  </si>
  <si>
    <t>4. Standar acuan utama untuk lembaga sertifikasi person yang digunakan dalam skema ini adalah:</t>
  </si>
  <si>
    <t>5. Manakah yang bukan merupakan ruang lingkup sertifikasi Panelis Terlatih ini?</t>
  </si>
  <si>
    <t>6. Istilah untuk ketidakmampuan mencium aroma adalah:</t>
  </si>
  <si>
    <t>7. Indra pengecap (gustatory) bertanggung jawab untuk mendeteksi:</t>
  </si>
  <si>
    <t>8. Atribut "kerenyahan" (crispness) dinilai terutama menggunakan indra:</t>
  </si>
  <si>
    <t>9. Jenis pengujian yang bertujuan menentukan apakah ada perbedaan antara dua sampel adalah:</t>
  </si>
  <si>
    <t>10. Standar ISO yang mengatur tentang "Kosakata Analisis Sensori" adalah:</t>
  </si>
  <si>
    <t>11. Pendidikan minimal untuk menjadi panelis terlatih sesuai skema adalah:</t>
  </si>
  <si>
    <t>12. Tes Ishihara digunakan untuk memverifikasi kondisi:</t>
  </si>
  <si>
    <t>13. Jika panelis menderita flu berat saat jadwal pengujian, tindakan yang tepat adalah:</t>
  </si>
  <si>
    <t>14. Prinsip "Objektivitas" dalam kode etik berarti:</t>
  </si>
  <si>
    <t>15. Selama sesi pengujian, panelis dilarang keras untuk:</t>
  </si>
  <si>
    <t>16. Panelis tidak boleh menggunakan produk berikut sebelum pengujian:</t>
  </si>
  <si>
    <t>17. Menjaga kerahasiaan mencakup hal-hal berikut, kecuali:</t>
  </si>
  <si>
    <t>18. Batas waktu minimal menghindari makan pedas/rokok sebelum uji biasanya diatur untuk:</t>
  </si>
  <si>
    <t>19. Kondisi fisiologis yang menjadi penghalang mutlak menjadi panelis adalah:</t>
  </si>
  <si>
    <t>20. Pelanggaran kode etik dapat menyebabkan:</t>
  </si>
  <si>
    <t>21. Pada Uji Segitiga (Triangle Test), panelis menerima:</t>
  </si>
  <si>
    <t>22. Tugas panelis dalam Uji Segitiga adalah:</t>
  </si>
  <si>
    <t>23. Peluang menebak benar (guessing probability) pada Uji Segitiga adalah:</t>
  </si>
  <si>
    <t>24. Pada Uji Duo-Trio, sampel pertama yang disajikan adalah:</t>
  </si>
  <si>
    <t>25. Tugas panelis dalam Uji Duo-Trio adalah:</t>
  </si>
  <si>
    <t>26. Peluang menebak benar pada Uji Duo-Trio adalah:</t>
  </si>
  <si>
    <t>27. Uji Perbandingan Pasangan (Paired Comparison) digunakan untuk:</t>
  </si>
  <si>
    <t>28. Standar ISO untuk Uji Segitiga adalah:</t>
  </si>
  <si>
    <t>29. Standar ISO untuk Uji Duo-Trio adalah:</t>
  </si>
  <si>
    <t>30. Standar ISO untuk Uji Perbandingan Pasangan adalah:</t>
  </si>
  <si>
    <t>31. Dalam Uji Segitiga, urutan penyajian sampel harus:</t>
  </si>
  <si>
    <t>32. Jika panelis diminta: "Di depan Anda ada 3 sampel, mana yang beda?", ini instruksi untuk:</t>
  </si>
  <si>
    <t>33. Jika panelis diminta: "Mana yang lebih renyah?", ini instruksi untuk:</t>
  </si>
  <si>
    <t>34. Kode sampel yang digunakan dalam uji pembedaan adalah:</t>
  </si>
  <si>
    <t>35. Analisis statistik untuk uji pembedaan biasanya menggunakan:</t>
  </si>
  <si>
    <t>36. Untuk lulus uji kompetensi praktik Uji Segitiga (Simulasi 1), tingkat jawaban benar minimal disarankan:</t>
  </si>
  <si>
    <t>37. Jika melakukan 7 kali uji segitiga, berapa minimal benar agar signifikan pada taraf 5%?</t>
  </si>
  <si>
    <t>38. Uji pembedaan tidak memberikan informasi mengenai:</t>
  </si>
  <si>
    <t>39. Kelebihan Uji Duo-Trio dibanding Segitiga adalah:</t>
  </si>
  <si>
    <t>40. Sampel dalam uji pembedaan harus disajikan identik dalam hal:</t>
  </si>
  <si>
    <t>41. Uji Deskriptif Kuantitatif (QDA) bertujuan untuk:</t>
  </si>
  <si>
    <t>42. Langkah awal dalam QDA adalah pengembangan:</t>
  </si>
  <si>
    <t>43. Skala yang umum digunakan dalam QDA adalah:</t>
  </si>
  <si>
    <t>44. Penanda pada ujung skala intensitas biasanya tertulis:</t>
  </si>
  <si>
    <t>45. Panelis QDA harus memiliki kemampuan untuk:</t>
  </si>
  <si>
    <t>46. Istilah "Flavor" mencakup gabungan persepsi:</t>
  </si>
  <si>
    <t>47. Aftertaste dinilai pada saat:</t>
  </si>
  <si>
    <t>48. Dalam QDA, peran Pemimpin Panel adalah:</t>
  </si>
  <si>
    <t>49. Atribut penampilan meliputi:</t>
  </si>
  <si>
    <t>50. Atribut tekstur meliputi:</t>
  </si>
  <si>
    <t>51. Standar ISO untuk pemantauan kinerja panel deskriptif adalah:</t>
  </si>
  <si>
    <t>52. Hasil data dari uji deskriptif berupa:</t>
  </si>
  <si>
    <t>53. Penilaian "Memuaskan" dalam uji praktik QDA didasarkan pada:</t>
  </si>
  <si>
    <t>54. Kalibrasi panelis deskriptif bertujuan menyamakan:</t>
  </si>
  <si>
    <t>55. Lembar penilaian (scoresheet) QDA biasanya berisi:</t>
  </si>
  <si>
    <t>56. Bilik uji (booth) didesain sekat-sekat untuk:</t>
  </si>
  <si>
    <t>57. Bahan penetralis (palate cleanser) standar adalah:</t>
  </si>
  <si>
    <t>58. Fungsi penetralis adalah:</t>
  </si>
  <si>
    <t>59. Sampel harus disajikan dengan kode acak 3 digit untuk:</t>
  </si>
  <si>
    <t>60. Urutan evaluasi sampel sebaiknya:</t>
  </si>
  <si>
    <t>61. Suhu penyajian sampel harus:</t>
  </si>
  <si>
    <t>62. Dalam observasi kinerja, asesor menilai:</t>
  </si>
  <si>
    <t>63. Panelis yang datang terlambat atau terburu-buru sebaiknya:</t>
  </si>
  <si>
    <t>64. Pencahayaan di ruang uji kadang dibuat berwarna (misal merah) untuk:</t>
  </si>
  <si>
    <t>65. Standar ISO untuk desain ruang uji adalah:</t>
  </si>
  <si>
    <t>66. Kemampuan Diskriminasi (Discrimination Ability) adalah:</t>
  </si>
  <si>
    <t>67. Dalam ANOVA, kemampuan diskriminasi baik ditunjukkan oleh:</t>
  </si>
  <si>
    <t>68. Repetabilitas (Repeatability) adalah:</t>
  </si>
  <si>
    <t>69. Indikator repetabilitas buruk dalam statistik adalah:</t>
  </si>
  <si>
    <t>70. Kesesuaian dengan Panel (Agreement) diukur melalui:</t>
  </si>
  <si>
    <t>71. Jika Interaksi Produk x Panelis signifikan, artinya:</t>
  </si>
  <si>
    <t>72. Monitoring kinerja panelis wajib dilakukan minimal:</t>
  </si>
  <si>
    <t>73. Metode statistik utama untuk memonitor kinerja panelis (ISO 11132) adalah:</t>
  </si>
  <si>
    <t>74. Sampel "Jangkar" dalam kalibrasi berfungsi sebagai:</t>
  </si>
  <si>
    <t>75. Analisis PCA (Principal Component Analysis) berguna untuk:</t>
  </si>
  <si>
    <t>76. Nilai kelulusan minimal untuk Ujian Tulis adalah:</t>
  </si>
  <si>
    <t>77. Syarat kelulusan Uji Identifikasi Rasa Dasar adalah:</t>
  </si>
  <si>
    <t>78. Konsentrasi larutan MANIS (Sukrosa) untuk seleksi adalah:</t>
  </si>
  <si>
    <t>79. Konsentrasi larutan ASIN (NaCl) untuk seleksi adalah:</t>
  </si>
  <si>
    <t>80. Konsentrasi larutan ASAM (Asam Sitrat) untuk seleksi adalah:</t>
  </si>
  <si>
    <t>81. Konsentrasi larutan PAHIT (Quinin Sulfat/Kafein) untuk seleksi adalah:</t>
  </si>
  <si>
    <t>82. Konsentrasi larutan UMAMI (MSG) untuk seleksi adalah:</t>
  </si>
  <si>
    <t>83. Suhu air pelarut untuk larutan standar adalah:</t>
  </si>
  <si>
    <t>84. Uji Ranking Intensitas mengharuskan kandidat untuk:</t>
  </si>
  <si>
    <t>85. Syarat kelulusan Uji Identifikasi Bau Dasar adalah:</t>
  </si>
  <si>
    <t>86. Masa berlaku sertifikat kompetensi panelis adalah:</t>
  </si>
  <si>
    <t>87. Pemegang sertifikat wajib memelihara kompetensi dengan:</t>
  </si>
  <si>
    <t>88. Logbook kegiatan harus diserahkan kepada LSP setiap:</t>
  </si>
  <si>
    <t>89. Sertifikasi ulang (Re-sertifikasi) dilakukan dengan cara:</t>
  </si>
  <si>
    <t>90. Sertifikat dapat DIBEKUKAN jika:</t>
  </si>
  <si>
    <t>91. Sertifikat dapat DICABUT jika:</t>
  </si>
  <si>
    <t>92. Batas waktu pengajuan BANDING setelah keputusan diterima adalah:</t>
  </si>
  <si>
    <t>93. Komite Banding harus terdiri dari:</t>
  </si>
  <si>
    <t>94. Pihak ketiga dapat mengajukan KELUHAN terkait:</t>
  </si>
  <si>
    <t>95. Logbook panelis berisi catatan tentang:</t>
  </si>
  <si>
    <t>96. Tujuan "Surveilan" adalah:</t>
  </si>
  <si>
    <t>97. Uji Praktik Simulasi 2 (QDA) dinilai berdasarkan:</t>
  </si>
  <si>
    <t>98. Kuesioner seleksi awal panelis menanyakan hal berikut, kecuali:</t>
  </si>
  <si>
    <t>99. Bahan untuk uji bau dasar biasanya berupa:</t>
  </si>
  <si>
    <t>100. Filosofi dasar skema ini adalah memperlakukan panelis sebagai:</t>
  </si>
  <si>
    <t>1. Tujuan utama penerapan sistem keamanan pangan di industri adalah:</t>
  </si>
  <si>
    <t>2. Manakah di bawah ini yang merupakan contoh "Bahaya Biologis" dalam keamanan pangan?</t>
  </si>
  <si>
    <t>3. Undang-Undang Republik Indonesia yang menjadi landasan utama tentang Pangan adalah:</t>
  </si>
  <si>
    <t>4. Apa perbedaan mendasar antara "Keamanan Pangan" (Food Safety) dan "Mutu Pangan" (Food Quality)?</t>
  </si>
  <si>
    <t>5. Salah satu elemen kunci dalam ISO 22000 adalah "Komunikasi Interaktif". Apa tujuannya?</t>
  </si>
  <si>
    <t>6. Food Safety Culture (Budaya Keamanan Pangan) menuntut komitmen dari:</t>
  </si>
  <si>
    <t>7. Organisasi internasional yang menerbitkan standar dasar HACCP dan prinsip kebersihan pangan (General Principles of Food Hygiene) adalah:</t>
  </si>
  <si>
    <t>8. Kontaminasi yang terjadi karena perpindahan bakteri dari bahan mentah ke produk matang melalui perantara (pisau, tangan, talenan) disebut:</t>
  </si>
  <si>
    <t>9. Benda asing seperti rambut, staples, atau kerikil dalam makanan dikategorikan sebagai:</t>
  </si>
  <si>
    <t>10. Alergen pangan (seperti kacang, susu, telur) dikategorikan sebagai bahaya jenis apa dalam sistem HACCP modern?</t>
  </si>
  <si>
    <t>11. Program Prasyarat (PRP) atau sering disebut GMP berfungsi untuk:</t>
  </si>
  <si>
    <t>12. Dalam desain layout pabrik, alur proses (flow process) sebaiknya:</t>
  </si>
  <si>
    <t>13. Seorang operator sakit diare dan demam. Tindakan apa yang paling tepat sesuai prosedur GMP?</t>
  </si>
  <si>
    <t>14. Apa prinsip utama "Zoning" (Pembagian Zona) di industri pangan (High Care vs Low Care)?</t>
  </si>
  <si>
    <t>15. Dalam manajemen hama (Pest Control), penggunaan racun tikus (rodentisida) DI LARANG KERAS digunakan di:</t>
  </si>
  <si>
    <t>16. Prosedur SSOP (Sanitation Standard Operating Procedures) mengatur tentang 8 kunci sanitasi, salah satunya adalah:</t>
  </si>
  <si>
    <t>17. Lampu penerangan di area produksi harus diberi penutup (cover/shatterproof). Tujuannya adalah:</t>
  </si>
  <si>
    <t>18. Penyimpanan bahan baku di gudang harus menerapkan prinsip FIFO/FEFO. Apa kepanjangan FEFO?</t>
  </si>
  <si>
    <t>19. Manakah material yang HARUS DIHINDARI penggunaannya di area produksi pangan karena sulit dibersihkan dan menyerap air?</t>
  </si>
  <si>
    <t>20. Tujuan utama dari manajemen Allergen adalah:</t>
  </si>
  <si>
    <t>21. Wadah sampah di area produksi sebaiknya:</t>
  </si>
  <si>
    <t>22. Apa yang dimaksud dengan "Food Grade Lubricant"?</t>
  </si>
  <si>
    <t>23. Sebelum masuk ke area produksi, karyawan wajib mencuci tangan. Kapan waktu yang mewajibkan cuci tangan ulang?</t>
  </si>
  <si>
    <t>24. Permukaan yang kontak langsung dengan pangan (Food Contact Surface) harus bersifat, KECUALI:</t>
  </si>
  <si>
    <t>25. Perbedaan istilah "Cleaning" (Pembersihan) dan "Sanitizing" (Sanitasi) adalah:</t>
  </si>
  <si>
    <t>26. Dalam Pest Control, alat "Insect Killer" (lampu UV penangkap lalat) sebaiknya TIDAK dipasang di:</t>
  </si>
  <si>
    <t>27. Air yang digunakan untuk mencuci bahan baku pangan harus memenuhi standar:</t>
  </si>
  <si>
    <t>28. Jika ditemukan kaca jendela pecah di area gudang bahan baku, tindakan pertama PRPs adalah:</t>
  </si>
  <si>
    <t>29. Pengendalian akses masuk pabrik (Visitor Policy) termasuk PRPs yang bertujuan untuk:</t>
  </si>
  <si>
    <t>30. Label bahan kimia pembersih (Cleaning Chemical) harus jelas agar:</t>
  </si>
  <si>
    <t>31. HACCP adalah sistem manajemen keamanan pangan yang bersifat:</t>
  </si>
  <si>
    <t>32. Ada berapa langkah dalam penerapan HACCP menurut Codex Alimentarius (gabungan langkah awal dan prinsip)?</t>
  </si>
  <si>
    <t>33. Langkah pertama dalam penyusunan rencana HACCP adalah:</t>
  </si>
  <si>
    <t>34. Saat melakukan "Deskripsi Produk", informasi "Intended Use" (Tujuan Penggunaan) sangat penting untuk mengidentifikasi:</t>
  </si>
  <si>
    <t>35. Mengapa Tim HACCP harus melakukan "Verifikasi Diagram Alir di Tempat" (On-site verification)?</t>
  </si>
  <si>
    <t>36. Dalam Prinsip 1 (Analisis Bahaya), yang dimaksud dengan "Bahaya" (Hazard) adalah:</t>
  </si>
  <si>
    <t>37. Apa perbedaan antara "Hazard" (Bahaya) dan "Risk" (Risiko) dalam konteks keamanan pangan?</t>
  </si>
  <si>
    <t>38. Bakteri Clostridium botulinum pada makanan kaleng adalah contoh bahaya yang memiliki karakteristik:</t>
  </si>
  <si>
    <t>39. Histamin pada ikan tongkol/tuna yang tidak segar termasuk jenis bahaya:</t>
  </si>
  <si>
    <t>40. Residu antibiotik pada susu sapi atau daging ayam termasuk bahaya:</t>
  </si>
  <si>
    <t>41. CCP (Critical Control Point) adalah:</t>
  </si>
  <si>
    <t>42. Alat bantu berpikir yang umum digunakan untuk menentukan apakah suatu tahapan adalah CCP atau bukan disebut:</t>
  </si>
  <si>
    <t>43. Jika bahaya dapat dikendalikan sepenuhnya oleh Program Prasyarat (misal: sanitasi rutin atau pest control), maka tahapan tersebut biasanya:</t>
  </si>
  <si>
    <t>44. Dalam proses pasteurisasi susu, tahapan pemanasan (suhu dan waktu) biasanya dikategorikan sebagai:</t>
  </si>
  <si>
    <t>45. Penggunaan Metal Detector di akhir line pengemasan biasanya ditetapkan sebagai CCP untuk bahaya:</t>
  </si>
  <si>
    <t>46. Dalam Decision Tree, jika pertanyaan "Apakah tahapan ini dirancang khusus untuk menghilangkan/mengurangi bahaya...?" dijawab "YA", maka:</t>
  </si>
  <si>
    <t>47. Batas Kritis (Critical Limit) pada sebuah CCP harus:</t>
  </si>
  <si>
    <t>48. Apa yang membedakan "Batas Kritis" (Critical Limit) dengan "Batas Operasional" (Operating Limit)?</t>
  </si>
  <si>
    <t>49. Validasi Batas Kritis bertujuan untuk:</t>
  </si>
  <si>
    <t>50. Sistem Pemantauan (Monitoring) CCP harus mampu menjawab 4 pertanyaan (4W/1H), KECUALI:</t>
  </si>
  <si>
    <t>51. Mengapa pengujian mikrobiologi pada produk akhir JARANG digunakan sebagai metode Monitoring CCP?</t>
  </si>
  <si>
    <t>52. Metode monitoring CCP yang paling ideal adalah:</t>
  </si>
  <si>
    <t>53. Tindakan Koreksi (Corrective Action) harus dilakukan segera ketika:</t>
  </si>
  <si>
    <t>54. Sebuah Tindakan Koreksi yang lengkap harus mencakup dua elemen utama:</t>
  </si>
  <si>
    <t>55. Produk yang diproduksi saat CCP melampaui batas kritis (Deviasi) harus statusnya:</t>
  </si>
  <si>
    <t>56. Apa perbedaan "Validasi" dan "Verifikasi" dalam HACCP?</t>
  </si>
  <si>
    <t>57. Kalibrasi termometer yang digunakan di CCP Pasteurisasi termasuk kegiatan:</t>
  </si>
  <si>
    <t>58. Pengkajian ulang (Review) rencana HACCP wajib dilakukan jika:</t>
  </si>
  <si>
    <t>59. Audit Internal HACCP bertujuan untuk:</t>
  </si>
  <si>
    <t>60. Mengapa dokumentasi dan rekaman (Record keeping) sangat vital dalam HACCP?</t>
  </si>
  <si>
    <t>61. Tujuan utama sistem Ketertelusuran (Traceability) di industri pangan adalah:</t>
  </si>
  <si>
    <t>62. Ketertelusuran harus mampu dilakukan dua arah, yaitu:</t>
  </si>
  <si>
    <t>63. Kode produksi (Batch Code/Lot Number) pada kemasan produk berfungsi sebagai:</t>
  </si>
  <si>
    <t>64. Apa perbedaan antara "Recall" (Penarikan) dan "Withdrawal"?</t>
  </si>
  <si>
    <t>65. Simulasi Penarikan Produk (Mock Recall) wajib dilakukan secara berkala. Tujuannya adalah:</t>
  </si>
  <si>
    <t>66. Produk yang dicurigai tidak aman (Potentially Unsafe Product) harus segera dipisahkan dan diberi label status:</t>
  </si>
  <si>
    <t>67. Jika produk yang di-HOLD diputuskan untuk diolah ulang (Rework), syarat utamanya adalah:</t>
  </si>
  <si>
    <t>68. Dalam situasi darurat seperti banjir atau mati listrik (Power Outage) lebih dari 4 jam, apa fokus utama tim keamanan pangan?</t>
  </si>
  <si>
    <t>69. Tindakan pertama jika konsumen melaporkan keracunan makanan setelah mengonsumsi produk perusahaan adalah:</t>
  </si>
  <si>
    <t>70. Waktu "Mass Balance" (Neraca Massa) dalam latihan ketertelusuran bertujuan untuk:</t>
  </si>
  <si>
    <t>71. Siapa yang berwenang memutuskan nasib produk yang tidak sesuai (Release, Rework, atau Destroy)?</t>
  </si>
  <si>
    <t>72. Pemusnahan (Disposal) produk yang mengandung bahaya keamanan pangan harus dilakukan dengan cara:</t>
  </si>
  <si>
    <t>73. Jika terjadi kesalahan cetak label di mana alergen "Tepung Terigu" tidak tertulis di komposisi, tindakan yang wajib diambil adalah:</t>
  </si>
  <si>
    <t>74. Salah satu persiapan menghadapi situasi darurat (Emergency Preparedness) adalah:</t>
  </si>
  <si>
    <t>75. Produk "Retained Sample" (Sampel Pertinggal) disimpan laboratorium QA untuk tujuan:</t>
  </si>
  <si>
    <t>76. Perbedaan audit internal dan inspeksi harian adalah:</t>
  </si>
  <si>
    <t>77. Seorang Auditor Internal TIDAK BOLEH mengaudit:</t>
  </si>
  <si>
    <t>78. Dalam siklus PDCA (Plan-Do-Check-Act), Tinjauan Manajemen (Management Review) berada di tahap:</t>
  </si>
  <si>
    <t>79. Input wajib dalam rapat Tinjauan Manajemen Keamanan Pangan meliputi, KECUALI:</t>
  </si>
  <si>
    <t>80. Analisis tren (Trend Analysis) data monitoring CCP berguna untuk:</t>
  </si>
  <si>
    <t>81. Sistem FSMS harus diperbarui (Update) jika:</t>
  </si>
  <si>
    <t>82. Continuous Improvement (Peningkatan Berkelanjutan) dapat dicapai melalui:</t>
  </si>
  <si>
    <t>83. Evaluasi supplier (Supplier Evaluation) termasuk dalam verifikasi sistem untuk memastikan:</t>
  </si>
  <si>
    <t>84. Jika hasil audit internal menemukan ketidaksesuaian (NC), auditee (pihak yang diaudit) bertanggung jawab untuk:</t>
  </si>
  <si>
    <t>85. Sertifikasi ISO 22000 / FSSC 22000 berlaku selama:</t>
  </si>
  <si>
    <t>86. Apa fungsi dari "Verification Activity Result Analysis"?</t>
  </si>
  <si>
    <t>87. Siapa yang harus memimpin Rapat Tinjauan Manajemen?</t>
  </si>
  <si>
    <t>88. Klausul "Update of the FSMS" mensyaratkan tim HACCP untuk:</t>
  </si>
  <si>
    <t>89. Verifikasi penerapan PRPs (GMP/SSOP) biasanya dilakukan dengan cara:</t>
  </si>
  <si>
    <t>90. Sistem manajemen yang baik tidak hanya bergantung pada "Orang", tetapi bergantung pada:</t>
  </si>
  <si>
    <t>91. Pelatihan (Training) keamanan pangan wajib diberikan kepada:</t>
  </si>
  <si>
    <t>92. Pelatihan "Induksi" bagi karyawan baru bertujuan untuk:</t>
  </si>
  <si>
    <t>93. Mengukur efektivitas pelatihan TIDAK CUKUP hanya dengan daftar hadir. Cara yang lebih baik adalah:</t>
  </si>
  <si>
    <t>94. Komunikasi Eksternal dalam ISO 22000 mengatur hubungan perusahaan dengan, KECUALI:</t>
  </si>
  <si>
    <t>95. Jika ada perubahan pada bahan baku atau formula produk, Tim R&amp;D wajib mengomunikasikannya kepada:</t>
  </si>
  <si>
    <t>96. Whistleblowing System dalam budaya keamanan pangan berfungsi untuk:</t>
  </si>
  <si>
    <t>97. Bahasa yang digunakan dalam instruksi kerja atau pelatihan operator sebaiknya:</t>
  </si>
  <si>
    <t>98. Kompetensi Tim HACCP harus dibuktikan dengan:</t>
  </si>
  <si>
    <t>99. Peran "Supervisor" dalam komunikasi keamanan pangan di lantai produksi adalah:</t>
  </si>
  <si>
    <t>100. Refresher Training (Pelatihan Penyegaran) perlu dilakukan:</t>
  </si>
  <si>
    <t>1. Apa makna "Ketidakberpihakan" dalam konteks laboratorium ISO 17025?</t>
  </si>
  <si>
    <t>2. Anda bekerja di laboratorium internal pabrik makanan dan ditekan meluluskan sampel out of spec. Apa yang harus dilakukan?</t>
  </si>
  <si>
    <t>3. Manakah situasi berikut yang merupakan risiko terhadap ketidakberpihakan?</t>
  </si>
  <si>
    <t>4. Jika risiko ketidakberpihakan teridentifikasi, laboratorium harus:</t>
  </si>
  <si>
    <t>5. Untuk menjaga integritas, personel laboratorium tidak boleh:</t>
  </si>
  <si>
    <t>6. Komitmen manajemen puncak terhadap ketidakberpihakan harus:</t>
  </si>
  <si>
    <t>7. Tekanan finansial yang mengganggu ketidakberpihakan contohnya:</t>
  </si>
  <si>
    <t>8. Siapa yang bertanggung jawab atas pengelolaan informasi laboratorium?</t>
  </si>
  <si>
    <t>9. Kapan laboratorium boleh membuka data pelanggan tanpa persetujuan?</t>
  </si>
  <si>
    <t>10. Jika data pelanggan dibuka karena hukum, apa yang harus dilakukan lab?</t>
  </si>
  <si>
    <t>11. Informasi tentang pelanggan dari sumber selain pelanggan harus:</t>
  </si>
  <si>
    <t>12. Secara legalitas, laboratorium harus:</t>
  </si>
  <si>
    <t>13. Tujuan penetapan struktur organisasi laboratorium adalah:</t>
  </si>
  <si>
    <t>14. Kegiatan laboratorium dapat dilakukan di:</t>
  </si>
  <si>
    <t>15. Salah satu wewenang penting personel laboratorium adalah:</t>
  </si>
  <si>
    <t>16. Selain pendidikan, kompetensi personel harus dibuktikan dengan:</t>
  </si>
  <si>
    <t>17. Siapa yang berwenang mengotorisasi analis junior mengoperasikan alat rumit?</t>
  </si>
  <si>
    <t>18. Status karyawan baru dalam pengujian sampel adalah:</t>
  </si>
  <si>
    <t>19. Dokumen persyaratan kompetensi tiap fungsi biasanya disebut:</t>
  </si>
  <si>
    <t>20. Alasan pemisahan ruang mikrobiologi dan preparasi kimia adalah:</t>
  </si>
  <si>
    <t>21. Jika suhu ruang tidak sesuai persyaratan metode, tindakan tepat adalah:</t>
  </si>
  <si>
    <t>22. Siapa yang boleh masuk area pengujian sensitif?</t>
  </si>
  <si>
    <t>23. Apakah pipet gelas termasuk peralatan ISO 17025?</t>
  </si>
  <si>
    <t>24. Stiker kalibrasi neraca kedaluwarsa, tindakan tepat:</t>
  </si>
  <si>
    <t>25. Pengecekan Antara (Intermediate Check) adalah:</t>
  </si>
  <si>
    <t>26. Jika oven punya koreksi +2°C pada 100°C, set display di:</t>
  </si>
  <si>
    <t>27. Alat dengan hasil meragukan harus:</t>
  </si>
  <si>
    <t>28. Informasi yang TIDAK wajib ada pada rekaman alat adalah:</t>
  </si>
  <si>
    <t>29. Tujuan ketertelusuran metrologi adalah:</t>
  </si>
  <si>
    <t>30. Bukti ketertelusuran metrologi adalah:</t>
  </si>
  <si>
    <t>31. Fungsi CRM dalam pengujian kimia adalah:</t>
  </si>
  <si>
    <t>32. Sebelum pakai bahan kimia baru, lab harus:</t>
  </si>
  <si>
    <t>33. Jika subkontrak pengujian, lab yang dipilih harus:</t>
  </si>
  <si>
    <t>34. Siapa bertanggung jawab ke pelanggan atas hasil uji subkontrak?</t>
  </si>
  <si>
    <t>35. Contoh evaluasi kinerja supplier yang tepat:</t>
  </si>
  <si>
    <t>36. Kaji ulang permintaan idealnya dilakukan:</t>
  </si>
  <si>
    <t>37. Pelanggan minta metode kadaluarsa, lab harus:</t>
  </si>
  <si>
    <t>38. Jika ada penyimpangan kontrak, siapa diberitahu?</t>
  </si>
  <si>
    <t>39. Sebelum pakai metode standar terbaru, lab wajib:</t>
  </si>
  <si>
    <t>40. Validasi metode TIDAK wajib pada kondisi:</t>
  </si>
  <si>
    <t>41. Parameter validasi untuk konsentrasi terendah adalah:</t>
  </si>
  <si>
    <t>42. Jika ada edisi SNI baru, langkah tepat:</t>
  </si>
  <si>
    <t>43. Akurasi adalah:</t>
  </si>
  <si>
    <t>44. Presisi diukur dengan:</t>
  </si>
  <si>
    <t>45. Data wajib direkam saat sampling:</t>
  </si>
  <si>
    <t>46. Perbedaan metode vs perencanaan sampling adalah:</t>
  </si>
  <si>
    <t>47. Deviasi sampling atas permintaan pelanggan harus:</t>
  </si>
  <si>
    <t>48. Sampel bocor saat diterima, tindakan tepat:</t>
  </si>
  <si>
    <t>49. Tujuan kode sampel unik adalah:</t>
  </si>
  <si>
    <t>50. Sisa sampel setelah uji harus:</t>
  </si>
  <si>
    <t>51. Sampel perlu suhu 2–8°C, cara memastikan:</t>
  </si>
  <si>
    <t>52. Rekaman teknis harus memungkinkan:</t>
  </si>
  <si>
    <t>53. Mencatat data di tisu diperbolehkan?</t>
  </si>
  <si>
    <t>54. Jika pakai LIMS, lab harus memastikan:</t>
  </si>
  <si>
    <t>55. Siapa memvalidasi data dari alat ke laporan?</t>
  </si>
  <si>
    <t>56. Ketidakpastian pengukuran adalah:</t>
  </si>
  <si>
    <t>57. Jika ketidakpastian tak bisa dihitung ketat:</t>
  </si>
  <si>
    <t>58. Sumber ketidakpastian meliputi:</t>
  </si>
  <si>
    <t>59. Ketidakpastian wajib dilaporkan jika:</t>
  </si>
  <si>
    <t>60. Tujuan control chart adalah:</t>
  </si>
  <si>
    <t>61. Uji profisiensi termasuk:</t>
  </si>
  <si>
    <t>62. Fungsi sampel blanko adalah:</t>
  </si>
  <si>
    <t>63. Jika control sample out of control:</t>
  </si>
  <si>
    <t>64. Replicate testing untuk memantau:</t>
  </si>
  <si>
    <t>65. Uji ulang retained item disebut:</t>
  </si>
  <si>
    <t>66. Laporan hasil uji disahkan oleh:</t>
  </si>
  <si>
    <t>67. Pernyataan kesesuaian harus:</t>
  </si>
  <si>
    <t>68. Amandemen laporan adalah:</t>
  </si>
  <si>
    <t>69. Hasil subkontrak dilaporkan dengan cara:</t>
  </si>
  <si>
    <t>70. Langkah pertama saat terima keluhan via telepon:</t>
  </si>
  <si>
    <t>71. Yang TIDAK boleh terlibat investigasi keluhan:</t>
  </si>
  <si>
    <t>72. Nonconforming Work adalah:</t>
  </si>
  <si>
    <t>73. Jika NC fatal ditemukan setelah laporan keluar:</t>
  </si>
  <si>
    <t>74. Tindakan korektif wajib jika:</t>
  </si>
  <si>
    <t>75. Otoritas melanjutkan pekerjaan kembali harus:</t>
  </si>
  <si>
    <t>76. Lab memilih Opsi B jika:</t>
  </si>
  <si>
    <t>77. Dokumen langkah teknis detail disebut:</t>
  </si>
  <si>
    <t>78. SOP sah jika:</t>
  </si>
  <si>
    <t>79. IK lama dicoret di laci harus:</t>
  </si>
  <si>
    <t>80. Dokumen eksternal (user manual) harus:</t>
  </si>
  <si>
    <t>81. Perbedaan dokumen vs rekaman adalah:</t>
  </si>
  <si>
    <t>82. Lama simpan raw data adalah:</t>
  </si>
  <si>
    <t>83. Risiko penyimpanan elektronik yang dimitigasi:</t>
  </si>
  <si>
    <t>84. Risk-based thinking bertujuan:</t>
  </si>
  <si>
    <t>85. Contoh risiko laboratorium adalah:</t>
  </si>
  <si>
    <t>86. Tindakan terhadap risiko harus:</t>
  </si>
  <si>
    <t>87. Bentuk umpan balik pelanggan meliputi:</t>
  </si>
  <si>
    <t>88. Tujuan saran staf adalah:</t>
  </si>
  <si>
    <t>89. Langkah krusial tindakan korektif adalah:</t>
  </si>
  <si>
    <t>90. Perbedaan koreksi vs tindakan korektif adalah:</t>
  </si>
  <si>
    <t>91. Teknik 5 Why digunakan untuk:</t>
  </si>
  <si>
    <t>92. Tindakan korektif efektif jika:</t>
  </si>
  <si>
    <t>93. Syarat utama auditor internal adalah:</t>
  </si>
  <si>
    <t>94. Audit internal memastikan:</t>
  </si>
  <si>
    <t>95. Frekuensi audit internal adalah:</t>
  </si>
  <si>
    <t>96. Jika ada temuan audit, lab harus:</t>
  </si>
  <si>
    <t>97. Rapat tinjauan manajemen dipimpin oleh:</t>
  </si>
  <si>
    <t>98. Input wajib tinjauan manajemen adalah:</t>
  </si>
  <si>
    <t>99. Output tinjauan manajemen berupa:</t>
  </si>
  <si>
    <t>100. Perbedaan audit internal vs TM adalah:</t>
  </si>
  <si>
    <t>Lifting Drafter</t>
  </si>
  <si>
    <t>Pengujian Sensori</t>
  </si>
  <si>
    <t>Keamanan Pangan</t>
  </si>
  <si>
    <t>Implementer ISO17025</t>
  </si>
  <si>
    <t>1. Dalam penerapan GLP, pendekatan manajemen terhadap kendali analisis sangat berbeda dengan standar ISO 17025. Apa perbedaan mendasar tersebut berdasarkan kriteria unjuk kerja?</t>
  </si>
  <si>
    <t>2. Aspek paling kritis yang menjadi fokus utama dalam penilaian kesiapan struktur organisasi berstandar GLP adalah...</t>
  </si>
  <si>
    <t>3. Hierarki dokumen mutu dalam GLP diatur sedemikian rupa untuk memastikan kejelasan operasional. Kedudukan dokumen Rencana Analisis dalam sistem ini adalah...</t>
  </si>
  <si>
    <t>4. Jika seorang analis menemukan SOP yang sudah usang di area kerjanya, tindakan apa yang diwajibkan oleh prosedur GLP?</t>
  </si>
  <si>
    <t>5. Tujuan utama diterapkannya sistem pemisahan fasilitas (zoning) di dalam laboratorium GLP adalah untuk...</t>
  </si>
  <si>
    <t>6. Berdasarkan persyaratan manajemen bahan kimia dalam GLP, syarat mutlak sebelum bahan pengujian dapat digunakan adalah memiliki Certificate of Analysis (CoA). Komponen informasi apa saja yang wajib ada dalam CoA tersebut?</t>
  </si>
  <si>
    <t>7. Apa kebijakan GLP terhadap bahan kimia atau reagen yang telah melewati tanggal kadaluarsa?</t>
  </si>
  <si>
    <t>8. Bukti objektif yang sah untuk menunjukkan bahwa struktur organisasi laboratorium telah mematuhi prinsip independensi GLP adalah...</t>
  </si>
  <si>
    <t>9. Manajemen peralatan laboratorium dalam GLP mencakup beberapa tahapan kritikal. Rangkaian kualifikasi alat yang benar menurut panduan penilaian adalah...</t>
  </si>
  <si>
    <t>10. Mengapa pemantauan suhu dan kelembaban (kondisi lingkungan) secara terus-menerus sangat ditekankan ?</t>
  </si>
  <si>
    <t>11. Dokumen apa yang dituntut sebagai bukti kuat bahwa personel laboratorium benar-benar telah mengakses dan memahami dokumen mutu (SOP)?</t>
  </si>
  <si>
    <t>12. Manakah dari pilihan berikut yang merupakan contoh implementasi zoning (pemisahan fasilitas) yang tepat menurut panduan GLP?</t>
  </si>
  <si>
    <t>13. Keterampilan yang wajib dikuasai oleh personel dalam persiapan penerapan GLP sebelum dimulainya suatu analisis teknis adalah melakukan pemeriksaan visual keliling fasilitas. Istilah teknis untuk keterampilan ini adalah...</t>
  </si>
  <si>
    <t>14. Untuk mengatur jadwal dan beban kerja secara terpusat, laboratorium pengujian GLP diwajibkan memiliki keterampilan menyusun suatu dokumen pengatur jadwal. Dokumen ini disebut...</t>
  </si>
  <si>
    <t>15. Bukti fisik apa yang secara langsung membuktikan bahwa status validitas dan kalibrasi suatu alat penganalisa kimia telah dipastikan siap sebelum digunakan?</t>
  </si>
  <si>
    <t>16. Personel laboratorium yang mengadopsi GLP diwajibkan memahami Standar Operasional Prosedur (SOP) dari tiga kategori utama, yaitu...</t>
  </si>
  <si>
    <t>17. Dalam prinsip organisasi GLP, beberapa peran kunci didefinisikan secara khusus. Manakah dari kelompok jabatan berikut yang merupakan fokus utama dari pengetahuan struktur organisasi GLP?</t>
  </si>
  <si>
    <t>18. Skenario: Sebuah laboratorium komersial membuang sisa sampel bahan kimia ke tempat sampah umum untuk menghindari biaya pengolahan limbah pihak ketiga. Hal ini tidak dicatat di mana pun. Selain melanggar peraturan lingkungan, pelanggaran prinsip GLP apa yang paling mendasar terjadi di sini?</t>
  </si>
  <si>
    <t>19. Salah satu bukti yang ditagihkan untuk memenuhi kriteria kesesuaian akomodasi dan lingkungan fasilitas adalah Log harian. Apa tujuan spesifik log tersebut?</t>
  </si>
  <si>
    <t>20. Menurut deskripsi unit, kapan persiapan struktur organisasi dan hierarki dokumentasi ini harus sudah selesai ditetapkan secara mapan?</t>
  </si>
  <si>
    <t>21. Untuk memastikan zoning telah berjalan sesuai standar GLP, bukti audit visual apa yang harus ditunjukkan oleh fasilitas kepada asesor atau inspektur?</t>
  </si>
  <si>
    <t>22. Di samping konsep kualifikasi dan kalibrasi, manajemen peralatan GLP juga mewajibkan sebuah konsep proaktif agar instrumen tidak mengalami kerusakan mendadak. Konsep ini dinamakan...</t>
  </si>
  <si>
    <t>23. Konflik kepentingan menjadi ancaman terbesar bagi validitas data di laboratorium. Dalam sistem manajemen GLP, siapa pihak operasional utama yang harus dipisahkan dengan tegas dari Quality Assurance Unit?</t>
  </si>
  <si>
    <t>24. Apa contoh bentuk persyaratan akomodasi lingkungan secara spesifik yang disebutkan untuk pengujian mikrobiologi?</t>
  </si>
  <si>
    <t>25. Melakukan Persiapan Penerapan GLP menyatakan bahwa tahapan tersebut merupakan "tahap krusial". Apa alasan utamanya?</t>
  </si>
  <si>
    <t>26. Apakah hal tersebut?</t>
  </si>
  <si>
    <t>27. Dalam pelaksanaan pengujian, jika ditemukan adanya instruksi dalam SOP yang ternyata bertentangan dengan Rencana Analisis, dokumen manakah yang harus dipatuhi secara mutlak?</t>
  </si>
  <si>
    <t>28. Apabila terjadi suatu kondisi tak terduga yang mengharuskan seorang analis menyimpang dari SOP yang telah ditetapkan, apa tindakan yang sah menurut prinsip GLP?</t>
  </si>
  <si>
    <t>29. Bukti fisik objektif apa yang diperlukan untuk mendemonstrasikan bahwa sebuah kegiatan pengujian telah dilakukan dengan mematuhi SOP?</t>
  </si>
  <si>
    <t>30. Pilar operasional GLP yang mewajibkan adanya catatan lengkap mengenai penerimaan, penggunaan, dan sisa bahan pengujian disebut dengan istilah...</t>
  </si>
  <si>
    <t>31. Mengapa penanganan bahan pengujian (test item) dan bahan pembanding (reference item) harus sangat dijaga dari risiko kontaminasi?</t>
  </si>
  <si>
    <t>32. Untuk membuktikan bahwa bahan pengujian tidak tertukar dan terlacak dengan baik, asesor akan meminta bukti berupa...</t>
  </si>
  <si>
    <t>33. Penerapan K3 tidak hanya sekadar melindungi personel. Risiko lain apa yang sangat dihindari dari kecelakaan kerja di laboratorium GLP?</t>
  </si>
  <si>
    <t>34. Panduan paling utama yang harus dirujuk oleh personel dalam memilih Alat Pelindung Diri (APD) yang tepat saat menangani bahan kimia berbahaya adalah...</t>
  </si>
  <si>
    <t>35. Bukti konkret bahwa K3 telah dilaksanakan secara konsisten selama kegiatan analisis berlangsung adalah...</t>
  </si>
  <si>
    <t>36. Bagaimana standar GLP mendefinisikan Data Mentah (Raw Data) secara tegas?</t>
  </si>
  <si>
    <t>37. Pencatatan Raw Data harus dilakukan "secara langsung". Dalam terminologi integritas data GLP, pencatatan segera saat kejadian berlangsung ini disebut...</t>
  </si>
  <si>
    <t>38. Seorang analis melakukan titrasi dan mencatat volume akhir di secarik kertas kecil sebelum menyalinnya ke worksheet resmi. Berdasarkan panduan GLP, tindakan ini...</t>
  </si>
  <si>
    <t>39. Untuk memastikan data mentah yang dicatat secara manual sah dan tidak mudah dimanipulasi, worksheet harus diisi lengkap menggunakan...</t>
  </si>
  <si>
    <t>40. Kepanjangan dari akronim ALCOA yang merupakan prinsip utama dalam pencatatan data pengamatan real-time adalah...</t>
  </si>
  <si>
    <t>41. Prinsip ALCOA bagian "L" (Legible) berarti bahwa catatan data mentah yang dibuat oleh personel harus...</t>
  </si>
  <si>
    <t>42. Skenario: Anda melihat sebuah spektrometer massa (MS) memiliki label bertuliskan "Clean". Apa interpretasi operasional dari label ini menurut prosedur GLP?</t>
  </si>
  <si>
    <t>43. Pengetahuan esensial yang wajib dimiliki analis sebelum mulai bekerja adalah kemampuan mendefinisikan dan membedakan karakteristik antara...</t>
  </si>
  <si>
    <t>44. Dokumen acuan ketertelusuran yang menunjukkan "siapa yang memegang sampel pada jam berapa" sejak sampel diterima hingga dianalisis adalah...</t>
  </si>
  <si>
    <t>45. Kontaminasi sangat dihindari. Oleh karena itu, keterampilan teknis apa yang disyaratkan secara spesifik dalam Panduan Penilaian untuk mencegah hal tersebut?</t>
  </si>
  <si>
    <t>46. Selain penanganan bahan kimia berbahaya (B3), personel GLP juga dituntut memiliki pengetahuan prosedur penanganan pembuangan khusus untuk...</t>
  </si>
  <si>
    <t>47. Manakah dari pernyataan berikut yang BUKAN merupakan karakteristik Raw Data (Data Mentah) dalam rezim integritas data GLP?</t>
  </si>
  <si>
    <t>48. Skenario: Laboratorium Anda baru saja terbakar. Syukurlah semua personel selamat, namun ruang Arsip hangus total karena ruangan tersebut ternyata tidak menggunakan material tahan api. Dampak fatal apa yang terjadi pada kredibilitas laboratorium Anda berdasarkan aspek kritis GLP?</t>
  </si>
  <si>
    <t>49. Apa implikasi nyata dari frasa "Data harus dicatat secara Attributable" dalam prinsip ALCOA?</t>
  </si>
  <si>
    <t>50. Mengapa ketersediaan spill kit (peralatan penanganan tumpahan) secara spesifik disebutkan sebagai salah satu bentuk bukti kepatuhan K3?</t>
  </si>
  <si>
    <t>51. Jika SOP menyatakan bahan uji perlu disentrifugasi selama 10 menit, tetapi Rencana Analisis menyatakan 15 menit, analis memilih 15 menit. Apakah ini dihitung sebagai "Penyimpangan SOP" yang wajib mendapat otorisasi?</t>
  </si>
  <si>
    <t>52. Prinsip pencatatan "Original" pada ALCOA mengandung makna bahwa data yang disajikan haruslah data primer. Mana yang paling memenuhi kriteria ini?</t>
  </si>
  <si>
    <t>53. Dalam menjaga Akuntabilitas Bahan Pengujian (Test Item Accountability), selain jumlah penerimaan dan jumlah sisa, apa lagi yang diwajibkan untuk tercatat lengkap secara real-time?</t>
  </si>
  <si>
    <t>54. Berdasarkan prinsip integritas data, apa alasan saintifik larangan keras merekam data mentah ke "kertas coretan" sebelum disalin ke dokumen resmi?</t>
  </si>
  <si>
    <t>55. Istilah bahasa Inggris yang ditekankan dalam Aspek Kritis penilaian untuk merujuk pada "Kedisiplinan mencatat data saat kejadian berlangsung" adalah...</t>
  </si>
  <si>
    <t>56. Skenario: Seorang analis baru bertanya kepada Anda di mana ia harus menyimpan buku catatan kerja (logbook) kasarnya yang berisi coretan data pengujian yang baru saja selesai. Ke mana buku tersebut harus diserahkan?</t>
  </si>
  <si>
    <t>57. Mengapa pelaksanaan kalibrasi tahunan saja dianggap tidak cukup untuk memenuhi kriteria terkait peralatan?</t>
  </si>
  <si>
    <t>58. Contoh tindakan "pengecekan antara" (intermediate check) yang dilakukan secara berkala pada peralatan laboratorium meliputi...</t>
  </si>
  <si>
    <t>59. Dokumen apa yang menjadi bukti valid bahwa pengecekan antara (intermediate check) peralatan telah dilakukan sesuai jadwal?</t>
  </si>
  <si>
    <t>60. Menurut prinsip GLP, setiap bahan acuan yang digunakan harus teridentifikasi dengan jelas. Apa tujuan utama dari penggunaan bahan acuan ini?</t>
  </si>
  <si>
    <t>61. Dokumen asli dari produsen yang diwajibkan untuk membuktikan validitas sebuah bahan acuan adalah Sertifikat Analisis (CoA). Informasi wajib apa saja yang harus tertera pada CoA tersebut?</t>
  </si>
  <si>
    <t>62. Selain Sertifikat Analisis (CoA), bukti nyata yang harus ditunjukkan laboratorium bahwa penggunaan bahan acuan memberikan hasil yang akurat dan konsisten selama analisis berjalan adalah...</t>
  </si>
  <si>
    <t>63. Dalam konteks GLP, suatu penyimpangan prosedur (deviation) yang terjadi di tengah berlangsungnya pengujian didefinisikan sebagai...</t>
  </si>
  <si>
    <t>64. Jika terjadi penyimpangan prosedur (deviation), prinsip GLP menyatakan bahwa analisis tidak otomatis batal asalkan memenuhi tiga syarat wajib. Apakah syarat tersebut?</t>
  </si>
  <si>
    <t>65. Tindakan menyembunyikan penyimpangan (deviation) yang terjadi selama pengujian dikategorikan oleh GLP sebagai...</t>
  </si>
  <si>
    <t>66. Bukti objektif bahwa sebuah penyimpangan telah ditangani dengan benar sesuai standar GLP adalah ketersediaan Formulir Laporan Penyimpangan yang ditandatangani oleh...</t>
  </si>
  <si>
    <t>67. Dalam melakukan koreksi data secara manual, data yang salah tidak boleh dihapus atau ditimpa. Metode perbaikan yang diwajibkan oleh GLP adalah...</t>
  </si>
  <si>
    <t>68. Selain menerapkan coretan satu garis pada data yang salah, apa tiga elemen wajib lainnya yang harus dibubuhkan analis saat melakukan koreksi data manual?</t>
  </si>
  <si>
    <t>69. Untuk data elektronik yang dihasilkan dari instrumen terkomputerisasi, persyaratan utama GLP untuk pengendalian koreksi datanya adalah...</t>
  </si>
  <si>
    <t>70. Berdasarkan panduan pengetahuan yang dibutuhkan, seorang analis harus mampu membedakan jenis-jenis deviasi mutu. Apa perbedaan utama antara Amandemen Rencana Analisis dengan Penyimpangan prosedur?</t>
  </si>
  <si>
    <t>71. Skenario: Setelah pengujian mikrobiologi selesai, cawan petri yang berisi bakteri patogen dimasukkan ke dalam autoklaf lalu dimasukkan ke dalam kantong plastik biohazard kuning. Ini adalah contoh penerapan kompetensi...</t>
  </si>
  <si>
    <t>72. Konsep integritas data yang harus dipahami oleh personel untuk menerapkan tata kelola pencatatan dan koreksi data yang baik terangkum dalam prinsip yang disebut...</t>
  </si>
  <si>
    <t>73. Apa yang menjadi "Aspek Kritis" utama yang akan diuji oleh asesor terhadap analis pada Kompetensi Pengendalian Mutu dan Data ?</t>
  </si>
  <si>
    <t>74. Pada sesi pengujian, jika asesor menguji peserta dengan melihat apakah mereka menggunakan tip-ex atau penghapus saat terjadi salah tulis, hal tersebut bertujuan memverifikasi kompetensi personel terhadap larangan yang tertera pada panduan penilaian untuk...</t>
  </si>
  <si>
    <t>75. Alasan utama mengapa penghapusan data atau penggunaan tip-ex dilarang keras dalam prosedur koreksi GLP adalah...</t>
  </si>
  <si>
    <t>76. Keterampilan praktis yang wajib didemonstrasikan untuk membuktikan kompetensi pengendalian mutu secara mekanis pada unit ini adalah...</t>
  </si>
  <si>
    <t>77. Dalam mengevaluasi sebuah kejadian tidak terencana saat analisis, pihak yang berwenang mengevaluasi dampaknya dan wajib menandatangani pelaporannya adalah...</t>
  </si>
  <si>
    <t>78. Apabila terjadi penyimpangan prosedur (deviation) selama pengujian, hal tersebut harus segera dicatat dan dilaporkan kepada...</t>
  </si>
  <si>
    <t>79. Apa yang menjadi bentuk bukti objektif yang sah atas berjalannya audit trail pada sistem komputerisasi laboratorium?</t>
  </si>
  <si>
    <t>80. Salah satu keterampilan krusial yang harus didemonstrasikan analis dalam mengelola anomali operasional adalah...</t>
  </si>
  <si>
    <t>81. Skenario: Seorang analis baru saja selesai menggunakan High-Performance Liquid Chromatography (HPLC) untuk menguji sampel pestisida. Ia akan pergi makan siang sebelum membersihkan alat tersebut. Label status apa yang harus ia pasang pada HPLC tersebut?</t>
  </si>
  <si>
    <t>82. Skenario: Seorang auditor internal sedang meninjau prosedur pembersihan labu ukur di laboratorium Anda. Ia meminta bukti bahwa metode pencucian yang Anda gunakan benar-benar menghilangkan sisa bahan kimia. Praktik tervalidasi apa yang harus Anda tunjukkan pada SOP Anda?</t>
  </si>
  <si>
    <t>83. Skenario: Anda adalah Manajer Mutu. Saat inspeksi mendadak, Anda menemukan sebuah mikroskop di atas meja tanpa label status kebersihan. Dokumen operasional harian apa yang harus Anda periksa untuk melacak kapan terakhir kali mikroskop itu digunakan dan dibersihkan?</t>
  </si>
  <si>
    <t>84. Skenario: Laboratorium Anda menerima 500 gram sampel uji (test item). Analisis hanya menghabiskan 50 gram. Sebelum sisa 450 gram tersebut dimusnahkan oleh pihak ketiga, Anda harus mencatat dan mencocokkan jumlah tersebut. Prinsip GLP apa yang sedang Anda tegakkan?</t>
  </si>
  <si>
    <t>85. Skenario: Seorang petugas kebersihan laboratorium secara tidak sengaja membuang botol berisi sisa pelarut organik beracun ke tempat sampah plastik biasa. Keterampilan krusial apa yang gagal diterapkan di laboratorium ini?</t>
  </si>
  <si>
    <t>86. Skenario: Sebuah laboratorium di Jakarta ingin membuang limbah biologis sisa pengujian toksisitas. Agar sesuai dengan kepatuhan GLP, regulasi instansi mana yang harus mereka jadikan rujukan utama untuk prosedur pembuangan ini?</t>
  </si>
  <si>
    <t>87. Skenario: Inspektur dari badan regulasi lingkungan hidup meminta bukti sah bahwa laboratorium Anda tidak membuang sisa reagen kimia berbahaya ke sungai terdekat. Dokumen legal apa yang harus Anda tunjukkan?</t>
  </si>
  <si>
    <t>88. Skenario: Direktur Analisis telah menyelesaikan laporannya dan menyerahkan semua data mentah (raw data) ke fasilitas arsip. Namun, auditor menemukan temuan mayor (major finding) karena Direktur Analisis lupa menyertakan satu jenis dokumen penting terkait siapa yang mengerjakan pengujian tersebut. Dokumen apa itu?</t>
  </si>
  <si>
    <t>89. Skenario: Setelah menguji senyawa kimia X yang sangat reaktif, mudah menguap, dan terdegradasi dalam suhu ruang dalam hitungan jam, apa yang harus dilakukan laboratorium terhadap sisa sampel senyawa X tersebut pada fase pasca pengujian?</t>
  </si>
  <si>
    <t>90. Skenario: Arsitek yang disewa perusahaan Anda sedang mendesain tata letak gedung laboratorium baru. Ia meletakkan ruang Arsip GLP berdampingan dengan kantin yang memiliki risiko hama tikus dan area cuci yang rawan bocor. Mengapa desain ini menyalahi aturan GLP?</t>
  </si>
  <si>
    <t>91. Skenario: Fasilitas Arsip Anda berencana merenovasi sistem penyimpanannya. Untuk memastikan fasilitas tersebut memenuhi standar internasional GLP yang diakui, dokumen pedoman apa yang harus dipelajari oleh manajer fasilitas?</t>
  </si>
  <si>
    <t>92. Skenario: Sebuah perusahaan memproduksi pestisida baru dan telah melakukan pengujian toksisitas. Manajer laboratorium bertanya kepada Anda, berapa lama setidaknya data mentah pengujian ini harus disimpan di ruang arsip agar mematuhi regulasi?</t>
  </si>
  <si>
    <t>93. Skenario: Arsiparis laboratorium Anda sedang cuti sakit. Analis senior ingin meminjam data mentah dari tahun 2021 untuk referensi. Ia mencoba mencari di tumpukan kardus di ruang arsip namun menyerah setelah 2 jam tidak menemukannya. Keterampilan apa yang tidak diterapkan dengan baik oleh arsiparis sebelumnya?</t>
  </si>
  <si>
    <t>94. Skenario: Terjadi insiden atap bocor parah di ruang arsip yang membasahi dan merusak dokumen data mentah (raw data) dari sebuah pengujian obat yang dilakukan bulan lalu. Berdasarkan aspek kritis GLP, bagaimana status pengujian obat tersebut sekarang?</t>
  </si>
  <si>
    <t>95. Skenario: Direktur Analisis membawa setumpuk dokumen rencana analisis dan data mentah ke meja Arsiparis, lalu meninggalkannya begitu saja untuk pergi rapat. Kesalahan administratif apa yang terjadi pada proses serah terima?</t>
  </si>
  <si>
    <t>96. Skenario: Anda sedang melakukan fase akhir dari sebuah analisis kimia. Mengapa Anda harus segera mendekontaminasi meja kerja dan fume hood setelah prosedur selesai, sebelum tim lain masuk?</t>
  </si>
  <si>
    <t>97. Skenario: Seorang pengawas dari Dinas Lingkungan Hidup datang dan ingin memastikan bahwa sisa sampel pestisida dari pengujian bulan lalu tidak dibuang sembarangan. Dokumen spesifik apa yang membuktikan bahwa sisa sampel tersebut telah dihancurkan sesuai aturan?</t>
  </si>
  <si>
    <t>98. Skenario: Klien meminta Anda untuk merekonstruksi hasil analisis yang dilakukan 3 tahun yang lalu karena ada sengketa hukum. Laboratorium Anda berhasil memberikan salinan data mentahnya dalam waktu kurang dari 30 menit. Karakteristik sistem kearsipan apa yang baru saja Anda buktikan?</t>
  </si>
  <si>
    <t>99. Skenario: Teknisi IT perusahaan meminta kunci master agar bisa bebas keluar-masuk ruang Arsip GLP kapan saja untuk mengecek router WiFi. Sebagai Manajer Mutu, tindakan apa yang harus Anda lakukan berdasarkan panduan GLP?</t>
  </si>
  <si>
    <t>100. Skenario: Dalam formulir pembuangan sisa test item, tercatat: "Diterima: 100ml. Digunakan: 20ml. Dibuang: 80ml." Proses mencocokkan angka-angka ini agar sesuai dan tidak ada bahan yang hilang tanpa jejak disebut sebagai proses...</t>
  </si>
  <si>
    <t>1. Apa tujuan utama dari unit kompetensi "Melakukan Identifikasi Bahaya dan Penilaian Risiko (HIRADC) di Laboratorium"?</t>
  </si>
  <si>
    <t>2. Berikut ini adalah potensi bahaya yang harus diidentifikasi sesuai karakteristik laboratorium, kecuali ...</t>
  </si>
  <si>
    <t>3. Dokumen literatur keselamatan apa yang digunakan sebagai referensi utama dalam mengidentifikasi bahaya bahan kimia?</t>
  </si>
  <si>
    <t>4. Nilai tingkat risiko dihitung berdasarkan dua faktor utama, yaitu...</t>
  </si>
  <si>
    <t>5. Berdasarkan matriks risiko yang ditetapkan, tingkat risiko umumnya dikategorikan menjadi...</t>
  </si>
  <si>
    <t>6. Risiko yang masih tersisa setelah dievaluasi dan mempertimbangkan pengendalian yang sudah ada disebut...</t>
  </si>
  <si>
    <t>7. Urutan Hierarki Pengendalian Risiko yang benar dari yang paling utama adalah...</t>
  </si>
  <si>
    <t>8. Sifat bahaya di laboratorium seringkali tidak kasat mata. Istilah lain untuk bahaya yang tidak kasat mata ini adalah...</t>
  </si>
  <si>
    <t>9. Contoh bahaya kimia berupa inkompatibilitas bahan (bahan yang tidak boleh dicampur) di laboratorium adalah...</t>
  </si>
  <si>
    <t>10. Bahaya apa yang dapat timbul dari bahan kimia eter jika disimpan dalam waktu yang terlalu lama?</t>
  </si>
  <si>
    <t>11. Risiko infeksi yang berasal dari sampel darah atau bakteri patogen termasuk dalam kategori bahaya...</t>
  </si>
  <si>
    <t>12. Konsep apa yang sangat penting untuk dipahami oleh asesi terkait dengan penanganan bahaya biologi?</t>
  </si>
  <si>
    <t>13. Bahaya fisik kriogenik di laboratorium, seperti penggunaan nitrogen cair, dapat menyebabkan...</t>
  </si>
  <si>
    <t>14. Kebisingan yang ditimbulkan dari mesin fume hood (lemari asam) dikategorikan sebagai bahaya...</t>
  </si>
  <si>
    <t>15. Dalam melakukan penilaian risiko, asesi harus mampu membedakan antara risiko yang dapat diterima (acceptable) dan risiko yang...</t>
  </si>
  <si>
    <t>16. Tindakan mengganti penggunaan benzena (yang bersifat karsinogen) dengan toluena atau xilena merupakan bentuk pengendalian risiko pada hierarki...</t>
  </si>
  <si>
    <t>17. Menggunakan fume hood (lemari asam) untuk mereaksikan bahan-bahan kimia yang volatil (mudah menguap) termasuk dalam pengendalian tingkat...</t>
  </si>
  <si>
    <t>18. Pembuatan Standar Operasional Prosedur (SOP) kerja, pelatihan pekerja, dan pembatasan akses masuk ke laboratorium adalah contoh pengendalian...</t>
  </si>
  <si>
    <t>19. Penggunaan jas lab, kacamata keselamatan (goggles), dan sarung tangan nitril merupakan upaya pengendalian bahaya pada tingkat...</t>
  </si>
  <si>
    <t>20. Dalam aspek kritis panduan penilaian, asesi dituntut untuk mampu membedakan antara "bahaya" dan "risiko". Apa definisi sederhana dari bahaya dalam konteks ini?</t>
  </si>
  <si>
    <t>21. Berbeda dengan bahaya, apa yang dimaksud dengan "risiko" dalam panduan penilaian keselamatan kerja?</t>
  </si>
  <si>
    <t>22. Ketepatan dalam memilih jenis Alat Pelindung Diri (APD) yang sesuai untuk suatu bahan kimia harus didasarkan pada informasi yang terdapat di dalam...</t>
  </si>
  <si>
    <t>23. Dalam elemen menyiapkan penyimpanan bahan kimia, fasilitas penyimpanan seperti kabinet dan rak harus dipastikan memenuhi persyaratan teknis. Berikut ini yang termasuk persyaratan teknis tersebut adalah...</t>
  </si>
  <si>
    <t>24. Mengapa prinsip segregasi (pemisahan) sangat ditekankan dalam menyimpan bahan kimia di laboratorium?</t>
  </si>
  <si>
    <t>25. Salah satu pelanggaran fatal yang sering terjadi dalam prinsip segregasi menurut bagian Insight adalah menyimpan bahan kimia oksidator berdekatan dengan bahan organik. Contoh spesifik dari kesalahan ini adalah...</t>
  </si>
  <si>
    <t>26. Dalam memahami LDKB/MSDS, indikator spesifik apa yang digunakan untuk menentukan tingkat toksisitas suatu bahan kimia?</t>
  </si>
  <si>
    <t>27. Untuk mengklasifikasikan apakah suatu cairan termasuk dalam kategori mudah terbakar (flammable), informasi apa pada MSDS yang menjadi patokan utama?</t>
  </si>
  <si>
    <t>28. Di mana seharusnya bahan kimia yang bersifat korosif (corrosives) disimpan?</t>
  </si>
  <si>
    <t>29. Bahan kimia pembentuk peroksida (peroxide formers) seperti eter membutuhkan penanganan khusus. Apa yang harus dilakukan secara berkala terhadap bahan ini dan mengapa?</t>
  </si>
  <si>
    <t>30. Berdasarkan analisis penanganan tumpahan, tindakan apa yang benar jika terjadi tumpahan asam di laboratorium?</t>
  </si>
  <si>
    <t>31. Standar global yang mengatur tentang pelabelan dan piktogram bahaya bahan kimia yang disebutkan dalam unit ini adalah...</t>
  </si>
  <si>
    <t>32. Fasilitas penyimpanan untuk bahan kimia mudah terbakar (flammables) harus memenuhi syarat khusus, yaitu...</t>
  </si>
  <si>
    <t>33. Sesuai dengan batasan variabel, APD kimia apa saja yang secara spesifik disebutkan untuk perlengkapan menangani bahan kimia?</t>
  </si>
  <si>
    <t>34. Komponen utama yang biasanya terdapat di dalam Spill Kit (peralatan penanganan tumpahan) sesuai Insight skema ini adalah...</t>
  </si>
  <si>
    <t>35. Untuk mencegah tumpahan meluas di area fasilitas penyimpanan bahan kimia cair, modifikasi struktur fisik apa yang dipersyaratkan?</t>
  </si>
  <si>
    <t>36. Pelanggaran fatal mencampur asam kuat dengan basa kuat tidak boleh dilakukan karena menyalahi prinsip...</t>
  </si>
  <si>
    <t>37. Apa fungsi dari pembaruan chemical inventory (inventaris bahan kimia) secara berkala?</t>
  </si>
  <si>
    <t>38. Menggunakan air untuk menetralkan tumpahan asam pekat di laboratorium adalah tindakan yang...</t>
  </si>
  <si>
    <t>39. Saat praktik di laboratorium, Anda menemukan campuran pelarut bekas dan sisa asam. Berdasarkan kriteria unjuk kerja, langkah pertama yang harus dilakukan adalah...</t>
  </si>
  <si>
    <t>40. Anda ditugaskan mengemas limbah cair B3. Wadah yang paling tepat dan direkomendasikan karena kuat, tidak bocor, dan kompatibel dengan limbah adalah...</t>
  </si>
  <si>
    <t>41. Setelah menggunakan alat medis atau alat gelas, Anda menemukan pecahan kaca preparat dan jarum suntik bekas. Limbah benda tajam tersebut secara praktik harus dimasukkan ke dalam...</t>
  </si>
  <si>
    <t>42. Anda baru saja selesai mengemas limbah ke dalam jerigen. Pada saat melakukan pelabelan, informasi wajib yang harus tertera pada label sesuai regulasi adalah...</t>
  </si>
  <si>
    <t>43. Anda mengemas limbah padat B3 ke dalam kemasan kotak kardus. Tanda khusus apa yang harus dipasang pada kemasan tersebut untuk memastikan kotak diletakkan dengan benar?</t>
  </si>
  <si>
    <t>44. Setelah limbah dikemas dan diberi label yang benar di laboratorium, limbah tersebut tidak boleh dibiarkan di meja kerja, melainkan harus segera dipindahkan ke...</t>
  </si>
  <si>
    <t>45. Di area TPS Limbah B3, Anda dilarang meletakkan jerigen limbah langsung di atas lantai. Limbah tersebut harus disusun di atas...</t>
  </si>
  <si>
    <t>46. Setiap kali Anda memindahkan jerigen limbah masuk atau keluar dari TPS, tindakan pencatatan akurat yang harus Anda lakukan adalah mengisi...</t>
  </si>
  <si>
    <t>47. Laboratorium tempat Anda bekerja menghasilkan limbah B3. Berdasarkan PP No. 22 Tahun 2021, laboratorium memiliki tanggung jawab mutlak terhadap limbahnya yang dikenal dengan istilah...</t>
  </si>
  <si>
    <t>48. Jika Anda bekerja di laboratorium industri besar yang menghasilkan limbah B3 lebih dari 50 kg per hari, batas waktu maksimal penyimpanan limbah tersebut di TPS adalah...</t>
  </si>
  <si>
    <t>49. Anda hendak menempelkan simbol limbah B3 untuk limbah pelarut organik yang mudah menyala. Warna dasar simbol yang harus Anda pilih adalah...</t>
  </si>
  <si>
    <t>50. Untuk membedakannya dari piktogram bahan kimia murni (GHS) yang berbentuk wajik, simbol khusus untuk limbah B3 memiliki bentuk...</t>
  </si>
  <si>
    <t>51. Selain menempelkan simbol, Anda harus mengisi formulir label limbah. Label ini minimal harus memuat informasi mengenai...</t>
  </si>
  <si>
    <t>52. Saat praktik pencatatan, pastikan Anda tidak salah menuliskan kode limbah B3. Kesalahan kodefikasi ini merupakan hal serius karena dapat berakibat...</t>
  </si>
  <si>
    <t>53. Asesor sedang mengamati Anda bekerja menata limbah di dalam TPS. Berdasarkan panduan penilaian skema ini, aspek kritis yang menjadi fokus utama penilaian mereka adalah...</t>
  </si>
  <si>
    <t>54. Di dalam TPS, penyusunan limbah di atas palet tidak boleh dilakukan secara acak. Limbah tersebut harus disusun dan dikelompokkan sesuai dengan...</t>
  </si>
  <si>
    <t>55. Anda bertugas melabeli jerigen berisi limbah sisa oksidator (reaktif). Berdasarkan pedoman visual, warna dasar simbol limbah B3 untuk sifat bahaya ini adalah...</t>
  </si>
  <si>
    <t>56. Lingkup dari proses penanganan limbah (waste handling), mulai dari awal hingga penyimpanan. Proses tersebut terdiri dari...</t>
  </si>
  <si>
    <t>57. Jika Anda membuang limbah pecahan gelas beker langsung ke dalam tong sampah berbahan plastik tipis, Anda melanggar Kriteria Unjuk Kerja yang mensyaratkan bahwa kemasan limbah harus...</t>
  </si>
  <si>
    <t>58. Pemahaman asesi terhadap manajemen waktu simpan limbah di TPS (misal: 90 hari atau 365 hari) sangat penting saat di lapangan agar mencegah terjadinya...</t>
  </si>
  <si>
    <t>59. Anda baru saja meletakkan 3 jerigen limbah infeksius (medis) di atas palet di TPS. Setelah memastikan label dan arah panah benar, hal terakhir yang segera Anda lakukan adalah...</t>
  </si>
  <si>
    <t>60. Apa tujuan utama dari mengelola tindakan tanggap darurat di laboratorium?</t>
  </si>
  <si>
    <t>61. Jika mata seorang analis kimia terpapar bahan kimia asam atau basa, berapa lama durasi minimal pembilasan (flushing) mata yang diwajibkan?</t>
  </si>
  <si>
    <t>62. Apa alasan fisiologis di balik keharusan melakukan pembilasan mata selama 15 menit akibat paparan kimia?</t>
  </si>
  <si>
    <t>63. Ke mana evakuasi harus dilakukan saat terjadi keadaan darurat ?</t>
  </si>
  <si>
    <t>64. Setelah insiden darurat berhasil ditangani, kepada siapa kejadian tersebut harus dilaporkan ?</t>
  </si>
  <si>
    <t>65. Laporan kejadian darurat yang disusun setidaknya harus mencakup informasi mengenai...</t>
  </si>
  <si>
    <t>66. Standar internasional apa yang mewajibkan organisasi memiliki kesiapsiagaan darurat (Klausul 8.2)?</t>
  </si>
  <si>
    <t>67. Kebakaran yang melibatkan logam seperti Natrium atau Magnesium diklasifikasikan sebagai kebakaran...</t>
  </si>
  <si>
    <t>68. Media pemadam apa yang sangat dilarang digunakan untuk memadamkan kebakaran logam (Kelas D)?</t>
  </si>
  <si>
    <t>69. Cara yang tepat dan aman untuk memadamkan kebakaran logam (Kelas D) adalah menggunakan...</t>
  </si>
  <si>
    <t>70. Keterampilan wajib apa yang harus dikuasai pekerja terkait paparan kimia menurut bagian Insight?</t>
  </si>
  <si>
    <t>71. Bagaimana cara memastikan jalur evakuasi tetap aman dan berfungsi dengan baik?</t>
  </si>
  <si>
    <t>72. Berdasarkan batasan variabel, jenis Alat Pemadam Api Ringan (APAR) apa yang umum disiapkan?</t>
  </si>
  <si>
    <t>73. Jika terjadi tumpahan bahan kimia berbahaya (B3), peralatan apa yang harus digunakan untuk menangani situasi tersebut sesuai batasan variabel?</t>
  </si>
  <si>
    <t>74. Langkah mengidentifikasi situasi darurat bertujuan untuk...</t>
  </si>
  <si>
    <t>75. Di bawah ini yang bukan merupakan bagian dari mengelola tindakan tanggap darurat di laboratorium adalah...</t>
  </si>
  <si>
    <t>76. Bunyi alarm yang tiba-tiba berdering di laboratorium merupakan salah satu tanda untuk melakukan...</t>
  </si>
  <si>
    <t>77. Darurat medis, seperti pingsan atau luka potong akibat pecahan alat gelas, diklasifikasikan ke dalam...</t>
  </si>
  <si>
    <t>78. Mengoperasikan perlengkapan Pertolongan Pertama Pada Kecelakaan (P3K) merupakan bagian dari elemen kompetensi...</t>
  </si>
  <si>
    <t>79. Mengapa tindakan yang diambil selama keadaan darurat harus dicantumkan dalam laporan kejadian?</t>
  </si>
  <si>
    <t>80. Saat menyusun rencana inspeksi harian untuk area kerja para analis kimia, langkah pertama yang harus Anda lakukan adalah...</t>
  </si>
  <si>
    <t>81. Sebelum berkeliling ke ruang preparasi mikrobiologi, Anda menyusun lembar periksa (checklist). Agar inspeksi berjalan standar, checklist ini harus disiapkan dengan mengacu pada...</t>
  </si>
  <si>
    <t>82. Inspeksi K3 yang Anda lakukan secara rutin terhadap fasilitas dan analis laboratorium pengujian merupakan bentuk tindakan manajemen K3 yang bersifat...</t>
  </si>
  <si>
    <t>83. Saat inspeksi lapangan, Anda melihat seorang analis memipet larutan sampel langsung menggunakan mulut (pipetting by mouth). Temuan ini harus diklasifikasikan ke dalam kategori...</t>
  </si>
  <si>
    <t>84. Di sudut ruang inkubator mikrobiologi, Anda mendapati kabel alat yang terkelupas sehingga kawat tembaganya terlihat jelas. Dalam laporan, temuan inspeksi ini dicatat sebagai...</t>
  </si>
  <si>
    <t>85. Saat memeriksa ruang kerja para analis sensori dan organoleptik, Anda perlu mengevaluasi kenyamanan dan keamanan fisik. Menurut Kriteria Unjuk Kerja 2.2, faktor lingkungan kerja apa saja yang harus diperiksa kesesuaiannya?</t>
  </si>
  <si>
    <t>86. Anda menggunakan Lux meter di meja kerja analis kimia yang sedang melakukan pekerjaan analitik yang menuntut ketelitian tinggi. Berdasarkan standar referensi inspeksi K3, pencahayaan di area tersebut minimal harus...</t>
  </si>
  <si>
    <t>87. Anda mencium bau pelarut yang menyengat di ruang asam. Anda segera mengecek sistem ventilasi karena fungsinya yang sangat vital di laboratorium untuk...</t>
  </si>
  <si>
    <t>88. Setelah menemukan tumpahan cairan yang licin di jalur evakuasi, Anda segera memotretnya menggunakan kamera. Tindakan memotret ini dilakukan agar temuan inspeksi didokumentasikan dengan...</t>
  </si>
  <si>
    <t>89. Untuk menunjang akurasi inspeksi lingkungan fisik di laboratorium, alat bantu ukur dan dokumentasi apa saja yang termasuk dalam batasan variabel unit ini?</t>
  </si>
  <si>
    <t>90. Anda mendapati meja kerja di lab kimia penuh dengan sampel sisa pengujian kemarin yang dibiarkan berserakan. Anda menyarankan implementasi metode housekeeping untuk mencegah kecelakaan, yang dikenal dengan prinsip...</t>
  </si>
  <si>
    <t>91. Anda menegur seorang analis kimia karena tertangkap mata tidak menggunakan kacamata pelindung (safety goggles) saat mencampur larutan korosif. Perilaku asesi tersebut merupakan contoh dari...</t>
  </si>
  <si>
    <t>92. Selain mengacu pada regulasi K3 nasional, laboratorium yang beroperasi di bawah sistem manajemen mutu juga merujuk klausul 6.3 terkait kondisi fasilitas dan lingkungan dari standar...</t>
  </si>
  <si>
    <t>93. Di area dekat pintu keluar laboratorium mikrobiologi, Anda rutin mengecek apakah sabun cuci tangan, tisu, dan air mengalir tersedia dengan cukup. Ini merupakan langkah inspeksi untuk memastikan...</t>
  </si>
  <si>
    <t>94. Anda telah selesai menyusun draf laporan inspeksi K3 bulanan beserta rekomendasinya. Apa tindak lanjut operasional berikutnya?</t>
  </si>
  <si>
    <t>95. Saat melaksanakan inspeksi berkeliling laboratorium, metode utama yang Anda gunakan untuk mengidentifikasi unsafe condition dan unsafe act adalah melalui...</t>
  </si>
  <si>
    <t>96. Pada area mesin homogenizer, Anda menyadari bahwa pelindung mesin (guarding) telah dicopot oleh seseorang dan tidak dipasang kembali. Berdasarkan konteks K3L, hilangnya pelindung mesin ini digolongkan sebagai...</t>
  </si>
  <si>
    <t>97. Menyiapkan daftar periksa (checklist) dan menentukan apakah hari ini akan menginspeksi peralatan atau lingkungan merupakan bagian dari elemen kompetensi...</t>
  </si>
  <si>
    <t>98. Mengapa inspeksi lapangan Anda di laboratorium tidak boleh hanya berfokus pada kondisi alat yang rusak saja?</t>
  </si>
  <si>
    <t>99. Anda memberikan briefing pagi kepada seluruh analis untuk selalu menjaga kebersihan dan kerapian area kerja demi mencegah insiden tak terduga. Penanaman kebiasaan kebersihan ini selaras dengan konsep...</t>
  </si>
  <si>
    <t>100. Tujuan pokok dari seluruh rangkaian aktivitas "Melakukan Inspeksi K3 dan Lingkungan Kerja Laboratorium" ini adalah untuk...</t>
  </si>
  <si>
    <t>1. Berbeda dengan laboratorium eksakta, apa yang menjadi fokus utama dari konsep dasar Sistem Manajemen Mutu (QMS) di laboratorium non-sains ?</t>
  </si>
  <si>
    <t>2. Manakah dari berikut ini yang merupakan manfaat operasional langsung dari penerapan QMS yang baik di laboratorium non sains ?</t>
  </si>
  <si>
    <t>3. Dalam laboratorium simulasi bisnis, prinsip "Fokus pada Pelanggan" (Customer Focus) paling tepat diimplementasikan dengan cara...</t>
  </si>
  <si>
    <t>4. Apa perbedaan antara QA dan QC dalam konteks laboratorium komputer?</t>
  </si>
  <si>
    <t>5. Prinsip Evidence-based decision di laboratorium bahasa diimplementasikan dengan...</t>
  </si>
  <si>
    <t>6. Bagaimana prinsip pendekatan proses diterapkan dalam peminjaman alat broadcasting?</t>
  </si>
  <si>
    <t>7. Risiko paling kritis di lab komputer dan jaringan adalah...</t>
  </si>
  <si>
    <t>8. Contoh Relationship Management di lab IT adalah...</t>
  </si>
  <si>
    <t>9. Jika komputer lag saat rendering, tindakan korektif adalah...</t>
  </si>
  <si>
    <t>10. Pengendalian dokumen bertujuan memastikan...</t>
  </si>
  <si>
    <t>11. Kepemimpinan berhasil jika...</t>
  </si>
  <si>
    <t>12. Keterlibatan orang ditunjukkan dengan...</t>
  </si>
  <si>
    <t>13. Sasaran mutu SMART yang tepat adalah...</t>
  </si>
  <si>
    <t>14. Perbaikan berkelanjutan di lab multimedia adalah...</t>
  </si>
  <si>
    <t>15. Isu eksternal yang relevan adalah...</t>
  </si>
  <si>
    <t>16. Dalam konteks organisasi, isu eksternal adalah...</t>
  </si>
  <si>
    <t>17. Stakeholder utama kalibrasi adalah...</t>
  </si>
  <si>
    <t>18. Tujuan ruang lingkup SMM adalah...</t>
  </si>
  <si>
    <t>19. Risk-based thinking berarti...</t>
  </si>
  <si>
    <t>20. Contoh KPI SMART adalah...</t>
  </si>
  <si>
    <t>21. Dampak gagal identifikasi risiko listrik adalah...</t>
  </si>
  <si>
    <t>22. Alat analisis konteks adalah...</t>
  </si>
  <si>
    <t>23. Tahap Plan PDCA adalah...</t>
  </si>
  <si>
    <t>24. Komplain max 2% terkait...</t>
  </si>
  <si>
    <t>25. Dokumen risiko adalah...</t>
  </si>
  <si>
    <t>26. Ancaman kompetitor termasuk...</t>
  </si>
  <si>
    <t>27. Sikap perencana mutu adalah...</t>
  </si>
  <si>
    <t>28. Mitigasi data loss adalah...</t>
  </si>
  <si>
    <t>29. Fungsi KPI adalah...</t>
  </si>
  <si>
    <t>30. Peluang teknologi ditindak dengan...</t>
  </si>
  <si>
    <t>31. Dalam mengelola sumber daya manusia di laboratorium, seorang manajer operasional harus menyusun matriks kompetensi. Apa fungsi utama dari dokumen tersebut?</t>
  </si>
  <si>
    <t>32. Berdasarkan aspek kritis keselamatan dan mutu operasional, apa syarat mutlak sebelum seorang personel diizinkan mengoperasikan peralatan tertentu di laboratorium?</t>
  </si>
  <si>
    <t>33. Meskipun bukan laboratorium sains, pemantauan kondisi lingkungan seperti suhu dan kelembaban ruangan tetap harus dicatat dalam logbook. Alasan operasional paling tepat untuk kegiatan ini adalah...</t>
  </si>
  <si>
    <t>34. Sebelum operasional dimulai, ketepatan dalam memastikan alat laboratorium layak pakai sangatlah penting. Tindakan apa yang paling tepat untuk membuktikan kelayakan tersebut?</t>
  </si>
  <si>
    <t>35. Salah satu aspek kritis adalah kemampuan membuktikan bahwa setiap rekaman data laboratorium dapat ditelusuri. Jika sebuah data hasil pengujian tidak dapat ditelusur asal-usulnya, maka dampaknya adalah...</t>
  </si>
  <si>
    <t>36. Kinerja penyedia eksternal seperti pemasok perangkat, alat, atau perangkat lunak harus dievaluasi secara berkala. Kriteria utama apa yang paling relevan dalam evaluasi ini?</t>
  </si>
  <si>
    <t>37. Ketika menerima keluhan dari pelanggan terkait hasil layanan laboratorium, sikap kerja yang wajib ditunjukkan oleh penyelia laboratorium adalah...</t>
  </si>
  <si>
    <t>38. Penggunaan formulir kosong yang dikendalikan dalam sistem informasi terdokumentasi laboratorium bertujuan untuk...</t>
  </si>
  <si>
    <t>39. Penanganan permintaan pelayanan dan kontrak dengan pelanggan harus dikelola secara efektif. Langkah kritis sebelum menyetujui kontrak layanan adalah...</t>
  </si>
  <si>
    <t>40. Bukti pelaksanaan pelatihan dan kesadaran mutu personel didokumentasikan dalam log pelatihan. Dokumen ini sangat esensial karena...</t>
  </si>
  <si>
    <t>41. Jika sebuah alat ukur lingkungan ditemukan tidak memiliki label kalibrasi yang valid, tindakan yang harus dilakukan adalah...</t>
  </si>
  <si>
    <t>42. Laboratorium perlu menyediakan kuesioner kepuasan. Tujuan utama instrumen ini adalah untuk...</t>
  </si>
  <si>
    <t>43. Kapan waktu paling tepat untuk mencatat rekaman data hasil kegiatan laboratorium?</t>
  </si>
  <si>
    <t>44. ISO 9001:2015 dalam konteks operasional laboratorium berfokus pada...</t>
  </si>
  <si>
    <t>45. Arsip rekaman data laboratorium harus dikelola dengan prinsip...</t>
  </si>
  <si>
    <t>46. Sesuai kriteria unjuk kerja dalam memantau kepuasan pelanggan, tindakan yang harus dilakukan laboratorium adalah...</t>
  </si>
  <si>
    <t>47. Mengapa metode sampling dalam survei kepuasan pelanggan sangat penting?</t>
  </si>
  <si>
    <t>48. Saat mengumpulkan data dari kuesioner survei kepuasan pelanggan, sikap kerja utama yang wajib dijaga adalah...</t>
  </si>
  <si>
    <t>49. Keterampilan yang sangat diperlukan saat mengevaluasi hasil kuesioner kepuasan pelanggan adalah...</t>
  </si>
  <si>
    <t>50. Pelaksanaan audit internal bertujuan memeriksa kesesuaian proses operasional. Siapa yang berwenang melakukan pemeriksaan ini?</t>
  </si>
  <si>
    <t>51. Dalam audit internal, objektivitas diwujudkan dengan...</t>
  </si>
  <si>
    <t>52. Perlengkapan yang harus disiapkan auditor sebelum memulai audit adalah...</t>
  </si>
  <si>
    <t>53. Jika auditor menemukan proses tidak sesuai SOP, auditor harus mencatatnya ke dalam...</t>
  </si>
  <si>
    <t>54. Setelah NCR diterbitkan, agar perbaikan tepat sasaran dibutuhkan keterampilan...</t>
  </si>
  <si>
    <t>55. Saat wawancara audit dan jawaban staf berbelit-belit, keterampilan auditor yang paling krusial adalah...</t>
  </si>
  <si>
    <t>56. Jika staf menolak temuan audit tanpa dasar prosedur, sikap auditor yang tepat adalah...</t>
  </si>
  <si>
    <t>57. Standar acuan sistem manajemen mutu adalah...</t>
  </si>
  <si>
    <t>58. Selain teknik audit, pengetahuan mendasar yang wajib dimiliki evaluator SMM adalah...</t>
  </si>
  <si>
    <t>59. Siapa yang bertanggung jawab penuh melaksanakan Rapat Tinjauan Manajemen?</t>
  </si>
  <si>
    <t>60. Salah satu topik wajib dalam Rapat Tinjauan Manajemen adalah...</t>
  </si>
  <si>
    <t>61. Penggunaan data KPI sangat dibutuhkan pada tahap...</t>
  </si>
  <si>
    <t>62. Perlengkapan untuk merekam hasil Rapat Tinjauan Manajemen adalah...</t>
  </si>
  <si>
    <t>63. Aspek kritis dalam Rapat Tinjauan Manajemen adalah kemampuan menghubungkan hasil evaluasi dengan...</t>
  </si>
  <si>
    <t>64. Jika laboratorium bahasa memperbarui metode kerja, prinsip audit paling relevan adalah...</t>
  </si>
  <si>
    <t>65. Tanda bahwa pelaksanaan audit internal telah tuntas adalah kemampuan auditor dalam...</t>
  </si>
  <si>
    <t>66. Untuk mengukur pencapaian sasaran mutu, personel pengevaluasi harus memiliki sikap kerja...</t>
  </si>
  <si>
    <t>67. Dalam mengelola evaluasi kinerja, keterampilan memimpin rapat dibutuhkan pada tahap...</t>
  </si>
  <si>
    <t>68. Prinsip independensi auditor berarti...</t>
  </si>
  <si>
    <t>69. Pemantauan dan pengukuran kinerja SMM juga diukur melalui...</t>
  </si>
  <si>
    <t>70. Hasil akhir evaluasi kinerja laboratorium ditujukan untuk...</t>
  </si>
  <si>
    <t>71. Dalam siklus PDCA di laboratorium komputer, tahap Act paling tepat direpresentasikan oleh...</t>
  </si>
  <si>
    <t>72. Mengapa penyimpanan penuh diklasifikasikan sebagai gejala dan bukan akar masalah?</t>
  </si>
  <si>
    <t>73. Jika staf memulihkan file korup dari backup dan menyerahkannya ke klien, tindakan itu diklasifikasikan sebagai...</t>
  </si>
  <si>
    <t>74. Alat bantu analisis yang paling tepat untuk menelusuri penyebab meningkatnya kesalahan input data adalah...</t>
  </si>
  <si>
    <t>75. Setelah topologi jaringan diperbaiki menyeluruh, langkah selanjutnya adalah...</t>
  </si>
  <si>
    <t>76. Jika target render maksimal 2 jam tetapi realisasi 3 jam, data yang dievaluasi adalah...</t>
  </si>
  <si>
    <t>77. Sikap kerja yang diwajibkan saat analisis ketidaksesuaian hilangnya basis data klien adalah...</t>
  </si>
  <si>
    <t>78. Formulir yang digunakan untuk mencatat tindakan perbaikan adalah...</t>
  </si>
  <si>
    <t>79. Standar acuan utama untuk SMM pada laboratorium non-sains adalah...</t>
  </si>
  <si>
    <t>80. Implementasi continual improvement yang paling tepat di lab bahasa adalah...</t>
  </si>
  <si>
    <t>81. Sikap kerja proaktif di laboratorium broadcasting adalah...</t>
  </si>
  <si>
    <t>82. Keterampilan paling esensial untuk mengatasi birokrasi panjang antar departemen adalah...</t>
  </si>
  <si>
    <t>83. Perangkat lunak untuk laporan sistematis digunakan untuk...</t>
  </si>
  <si>
    <t>84. Untuk menentukan kesalahan format pelaporan termasuk minor atau pelanggaran sistem, staf harus memahami...</t>
  </si>
  <si>
    <t>85. Metode uji selain ujian tertulis untuk menilai kemampuan analisis akar masalah adalah...</t>
  </si>
  <si>
    <t>86. Peran utama implementasi QMS di laboratorium non-sains adalah...</t>
  </si>
  <si>
    <t>87. Langkah paling awal sebelum implementasi QMS adalah...</t>
  </si>
  <si>
    <t>88. Tujuan utama traceability rekaman data adalah untuk...</t>
  </si>
  <si>
    <t>89. Proses membandingkan kondisi saat ini dengan persyaratan standar disebut...</t>
  </si>
  <si>
    <t>90. Manfaat nyata risk-based thinking bagi laboratorium adalah...</t>
  </si>
  <si>
    <t>91. Setelah Manual Mutu atau Kebijakan Mutu, langkah krusial berikutnya adalah...</t>
  </si>
  <si>
    <t>92. Prinsip fokus pada pelanggan diwujudkan dengan...</t>
  </si>
  <si>
    <t>93. Bukti bahwa personel operator alat memiliki kualifikasi tepat adalah...</t>
  </si>
  <si>
    <t>94. Continual improvement dalam implementasi QMS berarti...</t>
  </si>
  <si>
    <t>95. Setelah SOP disahkan, tantangan terbesar tahap roll-out adalah...</t>
  </si>
  <si>
    <t>96. QMS memastikan pemeliharaan perangkat kerja dengan cara...</t>
  </si>
  <si>
    <t>97. Aktivitas mandiri wajib untuk mengevaluasi konsistensi implementasi QMS adalah...</t>
  </si>
  <si>
    <t>98. Peran QMS saat terjadi non-conforming work adalah...</t>
  </si>
  <si>
    <t>99. Forum puncak pembahasan audit, keluhan, dan sasaran mutu disebut...</t>
  </si>
  <si>
    <t>100. Prinsip evidence-based decision making diterapkan dengan...</t>
  </si>
  <si>
    <t>1. Konsep Dasar QMS: Tujuan fundamental dari penerapan Sistem Manajemen Mutu (QMS) dalam sebuah organisasi adalah...</t>
  </si>
  <si>
    <t>2. Konsep Dasar QMS: ISO 9001:2015 sangat menekankan pada "Pendekatan Proses" (Process Approach). Konsep ini bertujuan agar organisasi dapat...</t>
  </si>
  <si>
    <t>3. Manfaat Penerapan: Berbeda dengan versi pendahulunya, ISO 9001:2015 mengadopsi konsep Risk-Based Thinking (Pemikiran Berbasis Risiko). Manfaat strategis utama dari pendekatan ini bagi operasional perusahaan adalah...</t>
  </si>
  <si>
    <t>4. Manfaat Penerapan: Dari sudut pandang strategis eksternal, manfaat utama yang diperoleh sebuah organisasi dengan memiliki sertifikasi ISO 9001:2015 adalah...</t>
  </si>
  <si>
    <t>5. Prinsip Kualitas: Terdapat 7 Prinsip Manajemen Mutu yang mendasari kerangka ISO 9001:2015. Prinsip yang menyatakan bahwa keberhasilan berkelanjutan organisasi sangat bergantung pada kemampuannya memahami, memenuhi, dan melampaui ekspektasi pelanggannya adalah...</t>
  </si>
  <si>
    <t>6. Prinsip Kualitas: "Pimpinan di semua tingkatan harus menetapkan kesatuan tujuan dan arah, serta menciptakan kondisi di mana orang-orang dapat terlibat aktif dalam mencapai sasaran mutu organisasi." Pernyataan tersebut merupakan penjabaran dari prinsip...</t>
  </si>
  <si>
    <t>7. Prinsip Kualitas: Studi Kasus: Saat merilis produk baru, tim manajemen hanya mengandalkan insting dan kebiasaan masa lalu tanpa menganalisis hasil survei pasar yang telah dilakukan, sehingga produk tersebut gagal di pasaran. Dalam konteks ISO 9001, organisasi ini mengabaikan prinsip...</t>
  </si>
  <si>
    <t>8. Prinsip Kualitas: Kinerja sebuah organisasi dipengaruhi oleh pihak-pihak berkepentingan yang ada di sekitarnya. Untuk mencapai kesuksesan yang berkelanjutan, organisasi harus mengoptimalkan dampaknya dengan mengelola jaringan penyedia dan mitranya. Hal ini adalah inti dari prinsip...</t>
  </si>
  <si>
    <t>9. Prinsip Kualitas: Prinsip "Keterlibatan Orang" (Engagement of People) dalam Sistem Manajemen Mutu menekankan bahwa…</t>
  </si>
  <si>
    <t>10. Konsep PDCA &amp; Prinsip Kualitas: Peningkatan (Improvement) merupakan hal mutlak untuk mempertahankan tingkat kinerja dan bereaksi terhadap perubahan lingkungan bisnis. Dalam konsep Plan-Do-Check-Act (PDCA) yang menjadi tulang punggung QMS, mengambil tindakan perbaikan setelah menganalisis ketidaksesuaian berada pada tahap...</t>
  </si>
  <si>
    <t>11. Analisis konteks organisasi, pihak berkepentingan, dan kepemimpinan merujuk pada klausul berapa dalam standar ISO 9001?</t>
  </si>
  <si>
    <t>12. Dalam menentukan konteks organisasi, isu internal seperti budaya dan sumber daya, serta isu eksternal dianalisis menggunakan metode apa?</t>
  </si>
  <si>
    <t>13. Siapa saja yang termasuk sebagai pihak berkepentingan yang relevan dan harus diidentifikasi kebutuhannya menurut elemen kompetensi?</t>
  </si>
  <si>
    <t>14. Saat menetapkan ruang lingkup Sistem Manajemen Mutu (QMS), jika ada persyaratan ISO 9001 yang tidak dapat diterapkan dalam organisasi, apa yang harus dilakukan?</t>
  </si>
  <si>
    <t>15. Terkait elemen kepemimpinan, bagaimana bentuk keterlibatan pimpinan puncak yang disyaratkan dalam penerapan ISO 9001?</t>
  </si>
  <si>
    <t>16. Apa peran dari pimpinan puncak selain menetapkan kebijakan mutu?</t>
  </si>
  <si>
    <t>17. Berdasarkan analisis dan insight dari kurikulum kompetensi, kegagalan dalam mendefinisikan konteks seringkali menyebabkan...</t>
  </si>
  <si>
    <t>18. Dalam memahami kebutuhan pihak berkepentingan, seorang implementer ISO 9001 harus mampu membedakan antara...</t>
  </si>
  <si>
    <t>19. Hasil dari analisis SWOT terkait konteks organisasi tidak boleh sekadar menjadi daftar saja, melainkan harus digunakan sebagai...</t>
  </si>
  <si>
    <t>20. Menurut penjabaran elemen kepemimpinan, elemen apa yang menjadi kunci bagi terciptanya budaya mutu di dalam organisasi?</t>
  </si>
  <si>
    <t>21. Unit Kompetensi QMS.9001.002.01 mengenai penyusunan perencanaan mutu dan manajemen risiko merujuk pada klausul berapa dalam standar ISO 9001?</t>
  </si>
  <si>
    <t>22. Fokus utama dari Unit QMS.9001.002.01 dalam menangani risiko dan peluang adalah penerapan dari...</t>
  </si>
  <si>
    <t>23. Setelah risiko dan peluang yang berkaitan dengan konteks dan proses berhasil diidentifikasi, tindakan selanjutnya yang harus dilakukan adalah...</t>
  </si>
  <si>
    <t>24. Terhadap tindakan yang telah direncanakan dan diambil untuk menangani risiko, organisasi wajib melakukan...</t>
  </si>
  <si>
    <t>25. Di manakah sasaran mutu (Quality Objectives) seharusnya ditetapkan di dalam suatu organisasi?</t>
  </si>
  <si>
    <t>26. Sasaran mutu yang disusun harus memenuhi kriteria SMART. Apa kepanjangan dari SMART menurut dokumen skema?</t>
  </si>
  <si>
    <t>27. Ketika organisasi bermaksud untuk melakukan perubahan pada Sistem Manajemen Mutu (QMS), bagaimana seharusnya perubahan tersebut dikelola?</t>
  </si>
  <si>
    <t>28. Berdasarkan analisis dan insight, bagaimana persyaratan ISO 9001 memandang pendekatan manajemen risiko jika dibandingkan dengan standar ISO 31000?</t>
  </si>
  <si>
    <t>29. Dalam proses asesmen uji kompetensi terkait manajemen risiko ini, kemampuan praktis apa yang diharapkan mampu ditunjukkan oleh asesi?</t>
  </si>
  <si>
    <t>30. Elemen utama yang menjadi sumber identifikasi risiko dan peluang dalam perencanaan sistem manajemen mutu (QMS) harus selalu berkaitan dengan...</t>
  </si>
  <si>
    <t>31. Mengelola Sumber Daya dan Informasi Terdokumentasi memiliki acuan referensi pada standar ISO 9001 bagian...</t>
  </si>
  <si>
    <t>32. Pengendalian seluruh dokumen dan rekaman QMS merupakan bagian dari deskripsi ruang lingkup Unit Kompetensi 3. Selain itu, unit ini juga mencakup pengelolaan hal-hal berikut, kecuali..:</t>
  </si>
  <si>
    <t>33. Dalam elemen mengelola kompetensi dan kesadaran, organisasi dituntut untuk menentukan kompetensi personel. Kriteria personel seperti apa yang kompetensinya harus ditentukan secara spesifik?</t>
  </si>
  <si>
    <t>34. Seorang karyawan baru saja dikirim untuk mengikuti pelatihan pengendalian kualitas produksi. Untuk memenuhi Kriteria Unjuk Kerja (KUK) ISO 9001, apa langkah selanjutnya yang wajib dilakukan oleh manajemen terkait pelatihan tersebut?</t>
  </si>
  <si>
    <t>35. Untuk memastikan keakuratan hasil kerja dan kesesuaian produk, sumber daya pemantauan dan pengukuran (seperti alat ukur fisik di lapangan) harus...</t>
  </si>
  <si>
    <t>36. Mengapa pengendalian informasi terdokumentasi (distribusi, akses, penyimpanan dan pemusnahan) sangat penting untuk diawasi dalam Sistem Manajemen Mutu?</t>
  </si>
  <si>
    <t>37. Dalam ISO 9001:2015, istilah "Informasi Terdokumentasi" merupakan penggabungan dari dua konsep utama, yaitu...</t>
  </si>
  <si>
    <t>38. Implementer ISO 9001 harus memiliki kemampuan dalam membuat dokumen Standar Operasional Prosedur (SOP) yang memiliki karakteristik...</t>
  </si>
  <si>
    <t>39. Terdapat perbedaan mendasar dalam perlakuan informasi terdokumentasi. Istilah "menjaga" (maintain) di dalam ISO 9001 biasanya merujuk pada pengelolaan...</t>
  </si>
  <si>
    <t>40. Sebaliknya, saat standar meminta organisasi untuk "menyimpan" (retain) informasi terdokumentasi, hal ini berarti organisasi harus memelihara...</t>
  </si>
  <si>
    <t>41. Sebelum sebuah dokumen (seperti SOP atau Kebijakan Mutu) diterbitkan dan didistribusikan kepada karyawan, syarat mutlak yang harus dipenuhi dalam tahap pengendaliannya adalah...</t>
  </si>
  <si>
    <t>42. Dalam pengelolaan infrastruktur dan lingkungan, organisasi memiliki kewajiban agar pengetahuan spesifik yang dimiliki perusahaan tidak hilang dan dapat diturunkan. Elemen ini mensyaratkan bahwa...</t>
  </si>
  <si>
    <t>43. Studi Kasus: Ditemukan bahwa operator produksi secara tidak sengaja menggunakan instruksi kerja versi 1.2, padahal versi terbaru yang berlaku adalah versi 1.5. Dalam tinjauan ISO 9001 Klausul 7, kegagalan ini disebabkan oleh lemahnya sistem dalam hal...</t>
  </si>
  <si>
    <t>44. Bukti tertulis berupa "Sertifikat Kalibrasi Alat" yang diterbitkan oleh laboratorium penguji merupakan bentuk informasi terdokumentasi yang wajib...</t>
  </si>
  <si>
    <t>45. Pengendalian dokumen mencakup pengaturan akses. Manakah dari pernyataan berikut yang merupakan contoh implementasi "pengendalian akses" yang benar?</t>
  </si>
  <si>
    <t>46. Ketika sebuah perusahaan mendatangkan mesin teknologi terbaru, banyak teknisi lama yang belum paham cara mengoperasikannya. Sesuai Kriteria Unjuk Kerja (KUK) Mengelola Kompetensi, langkah tepat untuk menangani hal ini adalah...</t>
  </si>
  <si>
    <t>47. Manakah dari situasi di bawah ini yang mengindikasikan proses "pemeliharaan pengetahuan organisasi" telah berjalan efektif?</t>
  </si>
  <si>
    <t>48. Evaluasi efektivitas pelatihan (Kriteria Unjuk Kerja (KUK) Kompetensi dan Kesadaran) paling baik dilakukan dengan cara...</t>
  </si>
  <si>
    <t>49. Pengaturan mengenai "pemusnahan dokumen" (destruction) sangat penting dalam QMS. Tujuan utamanya adalah untuk memastikan bahwa...</t>
  </si>
  <si>
    <t>50. Studi Kasus: Auditor menemukan bahwa sebuah alat pengukur suhu (termometer) di dalam oven produksi tidak memiliki label atau catatan waktu pengecekan standarisasi yang jelas. Temuan ini merujuk pada ketidaksesuaian di kriteria...</t>
  </si>
  <si>
    <t>51. QMS ISO 9001 mengenai Mengendalikan Operasional dan Penyedia Eksternal secara langsung merujuk pada pemenuhan persyaratan ISO 9001 klausul...</t>
  </si>
  <si>
    <t>52. Klausul 8 yang dianggap sebagai "inti" dari realisasi produk atau layanan. Proses realisasi ini mencakup tahapan berikut secara komprehensif, kecuali...</t>
  </si>
  <si>
    <t>53. Studi Kasus: Sebuah perusahaan manufaktur ingin memproduksi lini sepatu baru. Sebelum produksi massal dimulai, manajer mutu meminta tim menetapkan batas toleransi cacat jahitan dan kualitas lem. Dalam Kriteria Unjuk Kerja (KUK) "Merencanakan Operasional", hal ini merupakan perwujudan dari penetapan...</t>
  </si>
  <si>
    <t>54. Komunikasi dengan pelanggan bukan sekadar strategi pemasaran, melainkan persyaratan operasional QMS. Berdasarkan Kriteria Unjuk Kerja (KUK), komunikasi pelanggan di tahap operasional berfokus pada...</t>
  </si>
  <si>
    <t>55. Studi Kasus: Perusahaan Anda tidak memproduksi kemasan sendiri, melainkan membelinya dari PT Kemasindo. Setelah 3 bulan, pengiriman dari PT Kemasindo sering terlambat. Tindakan apa yang disyaratkan oleh klausul "Mengendalikan Penyedia Eksternal" untuk mengatasi hal ini?</t>
  </si>
  <si>
    <t>56. Menurut insight analisis kompetensi pada unit ini, asesi harus memahami bahwa pengendalian "penyedia eksternal" tidak hanya terbatas pada pemasok bahan baku fisik, tetapi juga wajib diterapkan secara ketat pada...</t>
  </si>
  <si>
    <t>57. Studi Kasus: Sebuah bank menggunakan jasa pihak ketiga (perusahaan IT) untuk mengelola server mobile banking-nya. Sesuai pemahaman ISO 9001, bagaimana bank harus memperlakukan perusahaan IT tersebut?</t>
  </si>
  <si>
    <t>58. Kriteria evaluasi dan seleksi vendor/supplier bertujuan untuk memastikan bahwa...</t>
  </si>
  <si>
    <t>59. Sebelum perusahaan mengirimkan Purchase Order (PO) kepada pemasok, informasi pembelian harus dipastikan telah memenuhi prinsip...</t>
  </si>
  <si>
    <t>60. Produksi dilaksanakan dalam kondisi terkendali. Berikut ini yang merupakan elemen dari kondisi terkendali menurut Kriteria Unjuk Kerja (KUK) Mengendalikan Produksi adalah, kecuali...</t>
  </si>
  <si>
    <t>61. Studi Kasus: Seorang operator mesin potong bekerja tanpa mengetahui ukuran presisi yang harus dipotong karena gambar kerja (drawing) tidak diberikan kepadanya. Dalam audit, ini diklasifikasikan sebagai temuan ketidaksesuaian produksi karena hilangnya elemen...</t>
  </si>
  <si>
    <t>62. Singkatan "NC Product" yang disebutkan dalam tahap identifikasi pengendalian produksi merujuk pada...</t>
  </si>
  <si>
    <t>63. Ketika sebuah output teridentifikasi tidak sesuai (cacat), organisasi harus mengendalikannya. Salah satu tindakan pengendalian tersebut adalah "Rework", yang bermakna...</t>
  </si>
  <si>
    <t>64. Selain Rework, organisasi dapat melakukan Scrap terhadap output yang tidak sesuai. Scrap berarti produk cacat tersebut...</t>
  </si>
  <si>
    <t>65. Tindakan "Konsesi" (Concession) dalam menangani produk tidak sesuai merujuk pada kondisi di mana...</t>
  </si>
  <si>
    <t>66. Mengapa pengendalian klausul terkait "Output Tidak Sesuai" (Klausul 8.7) dipandang sangat kritis dalam analisis insight skema ini?</t>
  </si>
  <si>
    <t>67. Studi Kasus: Sebuah pabrik pakaian menemukan 100 kemeja yang jahitannya miring. Setelah dievaluasi, manajemen memutuskan untuk membuka kembali jahitan tersebut dan menjahitnya ulang dengan benar. Tindakan penanganan output tidak sesuai ini dikategorikan sebagai...</t>
  </si>
  <si>
    <t>68. Studi Kasus: Perusahaan katering mendapat keluhan dari pelanggan bahwa makanan yang dikirim basi. Hal ini menunjukkan kegagalan pada Kriteria Unjuk Kerja (KUK)...</t>
  </si>
  <si>
    <t>69. Pengendalian Purchasing mengharuskan pemantauan kinerja penyedia eksternal. Metrik yang paling tepat untuk memantau kinerja supplier bahan baku adalah...</t>
  </si>
  <si>
    <t>70. Studi Kasus: Dalam industri jasa konsultasi, "produksi dilaksanakan dalam kondisi terkendali" berarti...</t>
  </si>
  <si>
    <t>71. Untuk menjamin produk dapat diterima di akhir proses operasional, parameter pengujian yang digunakan oleh petugas Quality Control (QC) harus didasarkan pada...</t>
  </si>
  <si>
    <t>72. Perencanaan desain dan pengembangan produk baru diatur kuat dalam unit ini. Apa fungsi mendasar dari "kriteria keberterimaan" pada tahap desain produk?</t>
  </si>
  <si>
    <t>73. Identifikasi dan mampusur (Traceability) merupakan bagian penting saat mengendalikan operasional produksi. Hal ini bertujuan agar...</t>
  </si>
  <si>
    <t>74. Apa implikasi nyata dari frasa "informasi pembelian dikomunikasikan dengan jelas" bagi seorang staf Purchasing?</t>
  </si>
  <si>
    <t>75. Pengendalian Outsource sering kali lebih sulit daripada mengendalikan produksi internal. Oleh karena itu, ISO 9001 mensyaratkan organisasi untuk...</t>
  </si>
  <si>
    <t>76. Studi Kasus: Sebuah produk alat kesehatan tidak lolos uji kualitas internal karena warnanya sedikit berbeda dari standar, namun fungsinya 100% normal. Klien menyatakan bersedia membeli produk tersebut dengan harga potongan karena perbedaan warna tidak mempengaruhi penggunaan. Tindakan melepas produk ini adalah contoh dari...</t>
  </si>
  <si>
    <t>77. Salah satu tujuan dilakukannya evaluasi dan seleksi ulang terhadap vendor yang sudah bekerja sama lama adalah...</t>
  </si>
  <si>
    <t>78. Jika pelanggan memberikan keluhan terkait malfungsi produk, Klausul 8 mensyaratkan agar organisasi merespons hal ini melalui Kriteria Unjuk Kerja (KUK)...</t>
  </si>
  <si>
    <t>79. Dalam menjamin ketersediaan personel yang kompeten untuk proses produksi terkendali, bagian operasional sangat bergantung pada efektivitas pelaksanaan dari klausul apa?</t>
  </si>
  <si>
    <t>80. Di bawah sistem berbasis pemikiran risiko (ISO 9001:2015), sebelum melakukan "pelepasan produk" kepada pelanggan akhir, personel berwenang wajib memastikan bahwa...</t>
  </si>
  <si>
    <t>81. Yang membahas mengenai evaluasi kinerja dan peningkatan berkelanjutan merujuk secara spesifik pada pemenuhan persyaratan ISO 9001 klausul...</t>
  </si>
  <si>
    <t>82. Fokus utama yang menjadi indikator bahwa organisasi telah Melakukan Evaluasi Kinerja dan Peningkatan Berkelanjutan QMS. Manakah di bawah ini yang bukan merupakan fokus utama tsb?</t>
  </si>
  <si>
    <t>83. Studi Kasus: Organisasi Anda ingin memastikan apakah produk dan layanan yang diberikan selama ini telah memenuhi ekspektasi pelanggan. Sesuai Kriteria Unjuk Kerja (KUK) "Memantau dan Mengukur Kinerja", metode valid apa yang direkomendasikan untuk melakukan pemantauan ini?</t>
  </si>
  <si>
    <t>84. Data mengenai tingkat cacat produk, waktu respons layanan, dan skor kepuasan pelanggan telah dikumpulkan oleh tim Quality Assurance bulan ini. Langkah esensial apa yang harus dilakukan selanjutnya terhadap data dan informasi tersebut?</t>
  </si>
  <si>
    <t>85. Studi Kasus: Seorang Lead Auditor Internal di perusahaan sedang menyusun jadwal audit untuk tahun depan. Agar sesuai dengan Kriteria Unjuk Kerja (KUK) "Melaksanakan Audit Internal", dasar utama apa yang harus digunakan dalam menyusun program/jadwal audit tersebut?</t>
  </si>
  <si>
    <t>86. Audit internal bukan semata-mata mencari kesalahan karyawan, melainkan memiliki tujuan strategis yang jelas. Tujuan utama dilaksanakannya audit tersebut adalah untuk memastikan bahwa proses operasional berjalan...</t>
  </si>
  <si>
    <t>87. Terkait dengan elemen "Melakukan Tinjauan Manajemen &amp; Peningkatan", apa bentuk bukti konkret (kewajiban dokumentasi) yang harus dipenuhi organisasi saat menyelenggarakan Rapat Tinjauan Manajemen (Management Review)?</t>
  </si>
  <si>
    <t>88. Studi Kasus: Pada saat audit internal di area Gudang, auditor menemukan Ketidaksesuaian (Non-Conformity/NC), di mana bahan baku tidak ditempatkan di palet yang benar. Sebelum merumuskan "Tindakan Korektif", langkah analitis apa yang wajib dilakukan asesi/auditee?</t>
  </si>
  <si>
    <t>89. Mengapa penggunaan Root Cause Analysis (RCA) dianggap sebagai syarat mutlak dalam Kriteria Unjuk Kerja (KUK) "Melakukan Tinjauan Manajemen &amp; Peningkatan" ketika menangani sebuah ketidaksesuaian (NC)?</t>
  </si>
  <si>
    <t>90. Dalam siklus Sistem Manajemen Mutu, tahap akhir dari QMS.9001 akan memicu perbaikan sistem di masa depan. Berdasarkan elemen yang ada, proses apa yang secara langsung merepresentasikan "peningkatan berkelanjutan" paska temuan masalah?</t>
  </si>
  <si>
    <t>91. Peran QMS dalam Kinerja: Apa peran strategis utama ISO 9001:2015 dalam mendorong peningkatan kinerja organisasi secara keseluruhan?</t>
  </si>
  <si>
    <t>92. Langkah Implementasi (Tahap Awal): Langkah krusial pertama yang idealnya dilakukan oleh seorang implementer sebelum mulai menyusun dokumen Sistem Manajemen Mutu secara masif adalah...</t>
  </si>
  <si>
    <t>93. Langkah Implementasi (Konteks Organisasi): Studi Kasus: Sebuah fasilitas roastery kopi skala menengah berencana menerapkan ISO 9001 untuk menembus pasar ekspor. Setelah mengidentifikasi isu internal-eksternal dan menetapkan ruang lingkup (klausul 4), langkah strategis berikutnya yang menuntut keterlibatan langsung pimpinan puncak (klausul 5) adalah...</t>
  </si>
  <si>
    <t>94. Peran QMS dalam Efisiensi: Bagaimana prinsip implementasi ISO 9001:2015 yang benar dapat berkontribusi langsung terhadap peningkatan efisiensi operasional suatu fasilitas produksi atau laboratorium pengujian?</t>
  </si>
  <si>
    <t>95. Langkah Implementasi (Perencanaan): Dalam tahap perencanaan (Plan) implementasi QMS, organisasi diwajibkan untuk...</t>
  </si>
  <si>
    <t>96. Langkah Implementasi (Dukungan &amp; Operasional): Setelah prosedur dan sistem dirancang, tantangan terbesar dalam fase penerapan aktual (Do) adalah memastikan sistem tersebut benar-benar dijalankan. Langkah implementasi apa yang paling efektif untuk memastikannya?</t>
  </si>
  <si>
    <t>97. Peran QMS (Evaluasi Kinerja): Peningkatan kinerja organisasi melalui QMS sangat bergantung pada tahap evaluasi (Check) dalam siklus PDCA. Instrumen wajib apa yang digariskan oleh standar untuk mengevaluasi efektivitas sistem ini secara menyeluruh?</t>
  </si>
  <si>
    <t>98. Langkah Implementasi (Tindakan Korektif): Studi Kasus: Memasuki bulan ke-4 proses implementasi di sebuah pabrik pengolahan pangan, ditemukan bahwa formulir pengendalian kualitas bahan baku sering dibiarkan kosong oleh operator mesin. Langkah yang tepat bagi implementer untuk mengatasi hal ini adalah...</t>
  </si>
  <si>
    <t>99. Langkah Implementasi (Persiapan Sertifikasi): Sebelum sebuah organisasi dapat mengklaim kesiapan penuh untuk diaudit oleh Badan Sertifikasi eksternal, organisasi wajib memastikan bahwa mereka setidaknya telah melaksanakan satu siklus penuh dari...</t>
  </si>
  <si>
    <t>100. Peran QMS (Jangka Panjang): Pada akhirnya, peran esensial jangka panjang dari implementasi QMS ISO 9001:2015 yang paling berdampak kuat pada kelangsungan hidup organisasi adalah...</t>
  </si>
  <si>
    <t>1. Langkah pertama yang harus dilakukan analis QC ketika menerima permintaan pengujian baru adalah....</t>
  </si>
  <si>
    <t>2. Apabila laboratorium tidak mampu memenuhi sebagian permintaan pengujian dari pelanggan, analis harus....</t>
  </si>
  <si>
    <t>3. Verifikasi kesiapan laboratorium sebelum menerima kontrak pengujian meliputi hal-hal berikut, KECUALI....</t>
  </si>
  <si>
    <t>4. Dokumen yang menjadi acuan utama dalam pelaksanaan pengujian setelah kontrak disepakati adalah....</t>
  </si>
  <si>
    <t>5. Apabila terjadi perubahan permintaan pengujian setelah pekerjaan dimulai, analis harus....</t>
  </si>
  <si>
    <t>6. Tujuan utama kaji ulang kontrak pengujian adalah....</t>
  </si>
  <si>
    <t>7. Informasi yang TIDAK perlu dicantumkan dalam kontrak pengujian adalah....</t>
  </si>
  <si>
    <t>8. Apabila pelanggan meminta metode pengujian yang tidak standar, analis harus....</t>
  </si>
  <si>
    <t>9. Hasil kaji ulang kontrak harus didokumentasikan sebagai....</t>
  </si>
  <si>
    <t>10. Perbedaan antara permintaan awal dan hasil kaji ulang harus....</t>
  </si>
  <si>
    <t>11. Yang dimaksud dengan verifikasi metode adalah....</t>
  </si>
  <si>
    <t>12. Validasi metode wajib dilakukan untuk....</t>
  </si>
  <si>
    <t>13. Parameter validasi metode yang digunakan untuk mengukur kedekatan hasil uji dengan nilai sebenarnya disebut....</t>
  </si>
  <si>
    <t>14. Parameter validasi yang mengukur kemampuan metode membedakan analit dari komponen lain dalam matriks sampel adalah....</t>
  </si>
  <si>
    <t>15. Konsistensi hasil pengujian pada pengulangan yang sama (repeatability) termasuk dalam parameter....</t>
  </si>
  <si>
    <t>16. Bahan yang paling tepat digunakan untuk verifikasi akurasi metode adalah....</t>
  </si>
  <si>
    <t>17. Linearitas dalam validasi metode menunjukkan....</t>
  </si>
  <si>
    <t>18. Batas deteksi (LOD) adalah....</t>
  </si>
  <si>
    <t>19. Batas kuantifikasi (LOQ) adalah....</t>
  </si>
  <si>
    <t>20. Apabila hasil verifikasi metode tidak memenuhi kriteria penerimaan, analis harus....</t>
  </si>
  <si>
    <t>21. Metode standar yang telah diverifikasi kinerjanya perlu dipantau secara berkala melalui....</t>
  </si>
  <si>
    <t>22. Dokumentasi hasil validasi metode harus mencakup hal-hal berikut, KECUALI....</t>
  </si>
  <si>
    <t>23. Ruggedness/ketangguhan metode mengukur....</t>
  </si>
  <si>
    <t>24. Recovery (% perolehan kembali) digunakan untuk mengevaluasi....</t>
  </si>
  <si>
    <t>25. Apabila metode standar akan digunakan untuk matriks sampel yang berbeda dari ruang lingkup aslinya maka yang harus dilakukan adalah....</t>
  </si>
  <si>
    <t>26. Tujuan utama pengambilan sampel yang representatif adalah....</t>
  </si>
  <si>
    <t>27. Alat pelindung diri yang WAJIB digunakan saat pengambilan sampel bahan kimia berbahaya adalah....</t>
  </si>
  <si>
    <t>28. Informasi minimal yang harus tercantum pada label sampel adalah....</t>
  </si>
  <si>
    <t>29. Sampel yang memerlukan kondisi dingin selama transportasi harus disimpan dalam....</t>
  </si>
  <si>
    <t>30. Teknik pengambilan sampel di mana setiap anggota populasi memiliki peluang yang sama untuk terpilih disebut....</t>
  </si>
  <si>
    <t>31. Apabila sampel yang diambil ternyata tidak mencukupi untuk kebutuhan analisis analis harus....</t>
  </si>
  <si>
    <t>32. Formulir pencatatan sampling (log sheet) harus diisi....</t>
  </si>
  <si>
    <t>33. Peralatan sampling yang telah digunakan harus....</t>
  </si>
  <si>
    <t>34. Sampel komposit adalah....</t>
  </si>
  <si>
    <t>35. Serah terima sampel di laboratorium harus didokumentasikan dengan....</t>
  </si>
  <si>
    <t>36. Langkah pertama setelah mengambil sampel dari area penyimpanan adalah....</t>
  </si>
  <si>
    <t>37. Apabila ditemukan sampel bocor saat akan dipreparasi analis harus....</t>
  </si>
  <si>
    <t>38. Tujuan pemberian label pada wadah sampel hasil preparasi adalah....</t>
  </si>
  <si>
    <t>39. Peralatan preparasi harus dalam kondisi....</t>
  </si>
  <si>
    <t>40. Sisa sampel dan limbah preparasi harus dibuang sesuai....</t>
  </si>
  <si>
    <t>41. Preparasi sampel untuk analisis logam berat biasanya memerlukan proses....</t>
  </si>
  <si>
    <t>42. Sampel cadangan (retained sample) disimpan untuk tujuan....</t>
  </si>
  <si>
    <t>43. Area kerja preparasi harus dijaga kebersihannya untuk....</t>
  </si>
  <si>
    <t>44. Apabila sampel memerlukan perlakuan khusus seperti perlindungan dari cahaya maka sampel harus....</t>
  </si>
  <si>
    <t>45. Setelah preparasi selesai sampel siap uji harus....</t>
  </si>
  <si>
    <t>46. Rekaman teknis pengujian harus dicatat....</t>
  </si>
  <si>
    <t>47. Apabila terjadi kesalahan penulisan pada rekaman teknis koreksi dilakukan dengan cara....</t>
  </si>
  <si>
    <t>48. Tujuan utama pengelolaan rekaman teknis adalah....</t>
  </si>
  <si>
    <t>49. Rekaman teknis harus disimpan di tempat yang....</t>
  </si>
  <si>
    <t>50. Masa simpan rekaman teknis ditentukan berdasarkan....</t>
  </si>
  <si>
    <t>51. Data mentah hasil pengujian yang dicatat meliputi....</t>
  </si>
  <si>
    <t>52. Verifikasi kelengkapan rekaman teknis dilakukan oleh....</t>
  </si>
  <si>
    <t>53. Akses terhadap rekaman teknis sebaiknya....</t>
  </si>
  <si>
    <t>54. Pemusnahan rekaman teknis yang telah melewati masa simpan harus....</t>
  </si>
  <si>
    <t>55. Penyimpanan rekaman teknis elektronik memerlukan....</t>
  </si>
  <si>
    <t>56. Tujuan utama penjaminan mutu hasil pengujian adalah....</t>
  </si>
  <si>
    <t>57. Pengendalian mutu internal dilakukan dengan cara....</t>
  </si>
  <si>
    <t>58. Bahan yang tepat digunakan sebagai kontrol mutu internal adalah....</t>
  </si>
  <si>
    <t>59. Diagram kendali digunakan untuk....</t>
  </si>
  <si>
    <t>60. Apabila hasil kontrol mutu berada di luar batas kendali tindakan yang tepat adalah....</t>
  </si>
  <si>
    <t>61. Uji profisiensi (proficiency testing) termasuk dalam....</t>
  </si>
  <si>
    <t>62. Standar ISO yang mengatur tentang penyelenggara uji profisiensi adalah....</t>
  </si>
  <si>
    <t>63. Partisipasi dalam uji profisiensi bertujuan untuk....</t>
  </si>
  <si>
    <t>64. Sampel uji profisiensi harus diperlakukan....</t>
  </si>
  <si>
    <t>65. Data dari kegiatan pemantauan mutu harus....</t>
  </si>
  <si>
    <t>66. Metode statistik yang digunakan dalam uji profisiensi diatur dalam standar....</t>
  </si>
  <si>
    <t>67. Jika hasil uji profisiensi suatu laboratorium tidak memuaskan (outlier) laboratorium harus....</t>
  </si>
  <si>
    <t>68. Presisi dalam pengendalian mutu mengukur....</t>
  </si>
  <si>
    <t>69. Akurasi dalam pengendalian mutu mengukur....</t>
  </si>
  <si>
    <t>70. Penggunaan sampel buta (blind sample) dalam pengendalian mutu bertujuan untuk....</t>
  </si>
  <si>
    <t>71. Ketidakpastian pengukuran adalah....</t>
  </si>
  <si>
    <t>72. Sumber ketidakpastian dalam pengujian laboratorium dapat berasal dari....</t>
  </si>
  <si>
    <t>73. Diagram sebab-akibat (fishbone) digunakan untuk....</t>
  </si>
  <si>
    <t>74. Ketidakpastian tipe A diperoleh dari....</t>
  </si>
  <si>
    <t>75. Ketidakpastian tipe B diperoleh dari....</t>
  </si>
  <si>
    <t>76. Ketidakpastian gabungan (combined uncertainty) dihitung dengan cara....</t>
  </si>
  <si>
    <t>77. Faktor cakupan untuk tingkat kepercayaan 95 persen umumnya menggunakan nilai....</t>
  </si>
  <si>
    <t>78. Ketidakpastian diperluas (expanded uncertainty) diperoleh dari....</t>
  </si>
  <si>
    <t>79. Dalam laporan hasil uji ketidakpastian pengukuran disajikan sebagai....</t>
  </si>
  <si>
    <t>80. Pedoman internasional untuk evaluasi ketidakpastian pengukuran dikenal dengan singkatan....</t>
  </si>
  <si>
    <t>81. Informasi yang wajib ada dalam laporan hasil uji adalah....</t>
  </si>
  <si>
    <t>82. Sebelum laporan hasil uji dikeluarkan harus diverifikasi oleh....</t>
  </si>
  <si>
    <t>83. Apabila terdapat kesalahan pada laporan hasil uji yang sudah dikeluarkan tindakan yang tepat adalah....</t>
  </si>
  <si>
    <t>84. Hasil pengujian dalam laporan harus disajikan....</t>
  </si>
  <si>
    <t>85. Laporan hasil uji yang telah ditandatangani oleh personel berwenang menandakan bahwa....</t>
  </si>
  <si>
    <t>86. Arsip laporan hasil uji harus disimpan untuk....</t>
  </si>
  <si>
    <t>87. Apabila hasil pengujian akan digunakan untuk pernyataan kesesuaian terhadap spesifikasi maka dalam laporan harus dicantumkan....</t>
  </si>
  <si>
    <t>88. Laporan hasil uji didistribusikan kepada pelanggan sesuai dengan....</t>
  </si>
  <si>
    <t>89. Yang dimaksud dengan pekerjaan yang tidak sesuai adalah....</t>
  </si>
  <si>
    <t>90. Indikator terjadinya ketidaksesuaian dalam pengujian antara lain....</t>
  </si>
  <si>
    <t>91. Langkah pertama ketika menemukan ketidaksesuaian adalah....</t>
  </si>
  <si>
    <t>92. Tindakan segera (koreksi) untuk memperbaiki ketidaksesuaian contohnya adalah....</t>
  </si>
  <si>
    <t>93. Apabila hasil pengujian yang tidak valid telah dikeluarkan laboratorium harus....</t>
  </si>
  <si>
    <t>94. Ketidaksesuaian yang signifikan harus ditindaklanjuti dengan....</t>
  </si>
  <si>
    <t>95. Dokumentasi ketidaksesuaian harus mencakup....</t>
  </si>
  <si>
    <t>96. Analisis data ketidaksesuaian secara periodik bertujuan untuk....</t>
  </si>
  <si>
    <t>97. Sikap yang tepat ketika menemukan ketidaksesuaian adalah....</t>
  </si>
  <si>
    <t>98. Tujuan akhir dari pengendalian pekerjaan yang tidak sesuai adalah....</t>
  </si>
  <si>
    <t>99. Dalam pencatatan rekaman teknis hasil pengujian, apabila terjadi kesalahan penulisan pada data mentah maka tindakan yang benar adalah:</t>
  </si>
  <si>
    <t xml:space="preserve">100. Jika ditemukan ketidaksesuaian dalam proses pengujian (misalnya hasil kontrol mutu di luar batas), maka tindakan pertama yang harus dilakukan adalah:_x000D_
</t>
  </si>
  <si>
    <t>1. Tujuan utama dari pengendalian dokumen dalam sistem manajemen mutu adalah untuk memastikan...</t>
  </si>
  <si>
    <t>2. Yang termasuk dalam kategori "dokumen eksternal" yang harus dikendalikan adalah...</t>
  </si>
  <si>
    <t>3. Ketika sebuah prosedur operasional standar (SOP) direvisi, informasi apa yang paling penting untuk dicatat dalam "riwayat perubahan"?</t>
  </si>
  <si>
    <t>4. Apa yang dimaksud dengan "dokumen kedaluwarsa" yang ditarik dari peredaran?</t>
  </si>
  <si>
    <t>5. Seorang QA Officer menemukan salinan SOP versi lama masih digunakan di lantai produksi. Tindakan pertama yang harus dilakukan adalah...</t>
  </si>
  <si>
    <t>6. Dalam pengendalian rekaman mutu, penetapan "masa retensi" bertujuan untuk...</t>
  </si>
  <si>
    <t>7. Perbedaan mendasar antara "dokumen" dan "rekaman" dalam sistem manajemen mutu adalah...</t>
  </si>
  <si>
    <t>8. Sebelum didistribusikan, sebuah dokumen sistem manajemen mutu harus melalui proses...</t>
  </si>
  <si>
    <t>9. Sistem penyimpanan rekaman mutu (baik fisik maupun elektronik) harus menjamin kemudahan...</t>
  </si>
  <si>
    <t>10. Salah satu elemen dalam mengelola dokumen adalah "Mengidentifikasi kebutuhan dokumen". Langkah ini mencakup...</t>
  </si>
  <si>
    <t>11. Jika suatu dokumen eksternal seperti peraturan pemerintah berubah, tanggung jawab QA Officer adalah...</t>
  </si>
  <si>
    <t>12. Memusnahkan rekaman yang sudah melewati masa retensi harus dilakukan...</t>
  </si>
  <si>
    <t>13. Langkah pertama dalam mengimplementasikan SMM adalah memahami persyaratan standar. Hal ini mencakup identifikasi terhadap...</t>
  </si>
  <si>
    <t>14. Kebijakan mutu dan sasaran mutu dirumuskan dalam tahap...</t>
  </si>
  <si>
    <t>15. Mengapa risiko dan peluang perlu diidentifikasi dalam perencanaan SMM?</t>
  </si>
  <si>
    <t>16. Implementasi SMM yang efektif mensyaratkan ketersediaan sumber daya yang memadai, kecuali...</t>
  </si>
  <si>
    <t>17. Pemantauan dan evaluasi kinerja SMM dilakukan dengan cara menetapkan dan memantau...</t>
  </si>
  <si>
    <t>18. Data hasil pemantauan kinerja SMM dianalisis untuk tujuan...</t>
  </si>
  <si>
    <t>19. Tinjauan Manajemen adalah kegiatan yang dilakukan untuk...</t>
  </si>
  <si>
    <t>20. Dalam komunikasi internal terkait mutu, QA Officer berperan untuk...</t>
  </si>
  <si>
    <t>21. Budaya mutu dan perbaikan berkelanjutan harus dipromosikan di...</t>
  </si>
  <si>
    <t>22. Rencana tindakan perbaikan yang disusun dari hasil audit atau analisis data harus bersifat...</t>
  </si>
  <si>
    <t>23. Standar yang paling umum dijadikan acuan dalam implementasi SMM adalah...</t>
  </si>
  <si>
    <t>24. Efektivitas tindakan perbaikan diverifikasi untuk memastikan bahwa...</t>
  </si>
  <si>
    <t>25. Tujuan utama audit internal sistem manajemen mutu adalah...</t>
  </si>
  <si>
    <t>26. Seorang auditor internal harus memiliki sifat...</t>
  </si>
  <si>
    <t>27. Dokumen kerja audit yang berisi daftar pertanyaan atau hal-hal yang perlu diverifikasi disebut...</t>
  </si>
  <si>
    <t>28. Rapat pembukaan (opening meeting) sebelum audit dilaksanakan bertujuan untuk...</t>
  </si>
  <si>
    <t>29. Metode pengumpulan bukti audit yang valid meliputi...</t>
  </si>
  <si>
    <t>30. Sebuah "temuan audit" yang berupa ketidaksesuaian harus dicatat secara...</t>
  </si>
  <si>
    <t>31. Setelah audit selesai, tim auditor menyusun laporan audit yang berisi...</t>
  </si>
  <si>
    <t>32. Hasil audit disampaikan kepada auditee dan manajemen melalui...</t>
  </si>
  <si>
    <t>33. Jika ditemukan ketidaksesuaian, auditee wajib melakukan...</t>
  </si>
  <si>
    <t>34. Peran QA Officer setelah laporan audit diterbitkan adalah...</t>
  </si>
  <si>
    <t>35. Verifikasi efektivitas tindakan korektif bertujuan untuk memastikan bahwa...</t>
  </si>
  <si>
    <t>36. Kinerja auditor dapat dievaluasi berdasarkan...</t>
  </si>
  <si>
    <t>37. Program audit internal harus disusun berdasarkan...</t>
  </si>
  <si>
    <t>38. Dalam memilih tim auditor, faktor yang paling penting untuk dipertimbangkan adalah...</t>
  </si>
  <si>
    <t>39. Ketidaksesuaian didefinisikan sebagai...</t>
  </si>
  <si>
    <t>40. Sumber-sumber identifikasi ketidaksesuaian dapat berasal dari, kecuali...</t>
  </si>
  <si>
    <t>41. Langkah pertama dalam mengendalikan produk yang tidak sesuai adalah...</t>
  </si>
  <si>
    <t>42. Tindakan pengendalian segera untuk ketidaksesuaian dapat berupa...</t>
  </si>
  <si>
    <t>43. Setelah produk tidak sesuai diidentifikasi, keputusan penanganan (seperti perbaikan, pengerjaan ulang, atau scrap) ditetapkan oleh...</t>
  </si>
  <si>
    <t>44. Setelah produk diperbaiki (dikerjakan ulang), langkah selanjutnya adalah...</t>
  </si>
  <si>
    <t>45. Menganalisis akar penyebab (root cause analysis) ketidaksesuaian bertujuan untuk...</t>
  </si>
  <si>
    <t>46. Rencana tindakan korektif disusun berdasarkan...</t>
  </si>
  <si>
    <t>47. Hasil penanganan ketidaksesuaian harus..</t>
  </si>
  <si>
    <t>48. Sebuah batch produk ditemukan cacat setelah melalui proses produksi. Tindakan pengendalian yang paling tepat adalah...</t>
  </si>
  <si>
    <t>49. Apa perbedaan utama antara "koreksi" dan "tindakan korektif"?</t>
  </si>
  <si>
    <t>50. Contoh dari "tindakan pencegahan" adalah...</t>
  </si>
  <si>
    <t>51. Sebuah mesin sering macet dan menyebabkan produk cacat. Setelah diperbaiki, masalah terulang lagi. Ini menandakan bahwa...</t>
  </si>
  <si>
    <t>52. Dalam merencanakan tindakan korektif, aspek-aspek berikut harus ditetapkan dengan jelas, kecuali...</t>
  </si>
  <si>
    <t>53. Prioritas penanganan ketidaksesuaian (baik aktual maupun potensial) ditentukan berdasarkan...</t>
  </si>
  <si>
    <t>54. Setelah tindakan korektif dilaksanakan, langkah krusial berikutnya adalah...</t>
  </si>
  <si>
    <t>55. Jika hasil verifikasi menunjukkan tindakan korektif tidak efektif, maka yang harus dilakukan adalah...</t>
  </si>
  <si>
    <t>56. Sumber informasi untuk mengidentifikasi kebutuhan tindakan pencegahan dapat berasal dari...</t>
  </si>
  <si>
    <t>57. Tindakan korektif dan pencegahan terdokumentasi dengan baik bertujuan untuk...</t>
  </si>
  <si>
    <t>58. Efektivitas tindakan pencegahan dapat diukur dengan...</t>
  </si>
  <si>
    <t>59. Siapa yang bertanggung jawab untuk memantau pelaksanaan tindakan korektif?</t>
  </si>
  <si>
    <t>60. Sikap yang paling penting dalam melaksanakan tindakan korektif adalah...</t>
  </si>
  <si>
    <t>61. Perbedaan utama tindakan korektif dan pencegahan terletak pada...</t>
  </si>
  <si>
    <t>62. Dalam konteks SMM, "risiko" diartikan sebagai...</t>
  </si>
  <si>
    <t>63. Tujuan dari analisis risiko dan peluang adalah untuk...</t>
  </si>
  <si>
    <t>64. Langkah pertama dalam analisis risiko adalah...</t>
  </si>
  <si>
    <t>65. Tingkat risiko biasanya ditentukan oleh dua faktor, yaitu...</t>
  </si>
  <si>
    <t>66. Setelah risiko diidentifikasi dan dianalisis, langkah selanjutnya adalah...</t>
  </si>
  <si>
    <t>67. Contoh identifikasi peluang dalam SMM adalah…</t>
  </si>
  <si>
    <t>68. Peluang yang telah diidentifikasi harus dianalisis untuk menentukan...</t>
  </si>
  <si>
    <t>69. Rencana tindakan untuk mengatasi risiko harus mencakup...</t>
  </si>
  <si>
    <t>70. Efektivitas tindakan pengendalian risiko harus...</t>
  </si>
  <si>
    <t>71. Standar internasional yang menjadi acuan utama untuk manajemen risiko adalah...</t>
  </si>
  <si>
    <t>72. Tujuan utama dari pemantauan dan pengukuran kinerja mutu adalah...</t>
  </si>
  <si>
    <t>73. Indikator kinerja mutu (KPI) yang baik harus bersifat...</t>
  </si>
  <si>
    <t>74. Sebelum digunakan, peralatan ukur yang mempengaruhi validitas hasil pengukuran harus dipastikan...</t>
  </si>
  <si>
    <t>75. Data hasil pemantauan dan pengukuran harus dikumpulkan secara...</t>
  </si>
  <si>
    <t>76. Analisis data kinerja mutu bertujuan untuk mengidentifikasi...</t>
  </si>
  <si>
    <t>77. Jika hasil pemantauan menunjukkan penyimpangan dari target yang ditetapkan, langkah pertama yang harus dilakukan adalah...</t>
  </si>
  <si>
    <t>78. Laporan kinerja mutu yang baik harus disusun secara...</t>
  </si>
  <si>
    <t>79. Hasil evaluasi kinerja mutu menjadi masukan penting bagi…</t>
  </si>
  <si>
    <t>80. Rekaman hasil pemantauan dan pengukuran merupakan salah satu bentuk...</t>
  </si>
  <si>
    <t>81. Tujuan utama pengendalian rekaman mutu adalah untuk...</t>
  </si>
  <si>
    <t>82. Rekaman mutu harus mudah dibaca, diidentifikasi, dan...</t>
  </si>
  <si>
    <t>83. Sistem penyimpanan rekaman, baik secara manual maupun elektronik, harus menjamin...</t>
  </si>
  <si>
    <t>84. Lama waktu penyimpanan suatu rekaman (masa retensi) ditetapkan berdasarkan...</t>
  </si>
  <si>
    <t>85. Dalam menyusun laporan kinerja mutu, data dihimpun dari...</t>
  </si>
  <si>
    <t>86. Laporan kinerja mutu yang baik harus mencantumkan...</t>
  </si>
  <si>
    <t>87. Laporan kinerja mutu disampaikan kepada...</t>
  </si>
  <si>
    <t>88. Berdasarkan laporan kinerja, rekomendasi tindak lanjut dirumuskan untuk...</t>
  </si>
  <si>
    <t>89. Umpan balik dari manajemen atas laporan kinerja harus...</t>
  </si>
  <si>
    <t>90. Status tindak lanjut dari rekomendasi laporan kinerja harus...</t>
  </si>
  <si>
    <t>91. Filosofi "Kaizen" dalam manajemen mutu identik dengan prinsip...</t>
  </si>
  <si>
    <t>92. Siklus PDCA (Plan-Do-Check-Act) adalah metodologi yang umum digunakan dalam...</t>
  </si>
  <si>
    <t>93. Tahap "Check" dalam siklus PDCA berfokus pada...</t>
  </si>
  <si>
    <t>94. Sumber utama untuk mengidentifikasi peluang perbaikan adalah, kecuali...</t>
  </si>
  <si>
    <t>95. Ketidaksesuaian berulang atau tren kinerja yang menurun merupakan indikasi bahwa...</t>
  </si>
  <si>
    <t>96. Sebelum memulai program perbaikan, tujuan dan sasaran harus ditetapkan secara...</t>
  </si>
  <si>
    <t>97. Setelah program perbaikan dilaksanakan dan terbukti efektif, langkah selanjutnya adalah...</t>
  </si>
  <si>
    <t>98. Tujuan dari standardisasi praktik terbaik adalah untuk...</t>
  </si>
  <si>
    <t>99. Keberhasilan perbaikan berkelanjutan sangat bergantung pada...</t>
  </si>
  <si>
    <t>100. Hasil dan pembelajaran dari kegiatan perbaikan harus dilaporkan kepada manajemen sebagai bagian dari...</t>
  </si>
  <si>
    <t>1. Langkah pertama dalam merencanakan kegiatan R&amp;D adalah...</t>
  </si>
  <si>
    <t>2. Dokumen perencanaan R&amp;D yang berisi latar belakang, tujuan, dan metode disebut...</t>
  </si>
  <si>
    <t>3. Analisis kebutuhan dalam perencanaan R&amp;D bertujuan untuk...</t>
  </si>
  <si>
    <t>4. Studi literatur dilakukan untuk...</t>
  </si>
  <si>
    <t>5. Dalam perencanaan R&amp;D, sumber daya yang perlu diidentifikasi meliputi...</t>
  </si>
  <si>
    <t>6. Tujuan utama dari perencanaan R&amp;D adalah...</t>
  </si>
  <si>
    <t>7. Salah satu teknik pengumpulan data awal dalam perencanaan adalah...</t>
  </si>
  <si>
    <t>8. Analisis SWOT dalam perencanaan R&amp;D digunakan untuk...</t>
  </si>
  <si>
    <t>9. Tahapan pertama dalam menyusun proposal R&amp;D adalah...</t>
  </si>
  <si>
    <t>10. Ketersediaan teknologi dan tenaga ahli termasuk dalam analisis...</t>
  </si>
  <si>
    <t>11. Perencanaan waktu dalam R&amp;D biasanya dituangkan dalam bentuk...</t>
  </si>
  <si>
    <t>12. Tujuan dari penetapan indikator keberhasilan dalam perencanaan R&amp;D adalah...</t>
  </si>
  <si>
    <t>13. Faktor eksternal yang mempengaruhi perencanaan R&amp;D adalah...</t>
  </si>
  <si>
    <t>14. Metode penelitian yang dipilih harus sesuai dengan...</t>
  </si>
  <si>
    <t>15. Perencanaan R&amp;D yang baik harus bersifat...</t>
  </si>
  <si>
    <t>16. Anggaran dalam proposal R&amp;D mencakup...</t>
  </si>
  <si>
    <t>17. Salah satu langkah dalam analisis kelayakan adalah...</t>
  </si>
  <si>
    <t>18. Tujuan dari studi pendahuluan dalam perencanaan R&amp;D adalah...</t>
  </si>
  <si>
    <t>19. Perencanaan R&amp;D harus mempertimbangkan aspek etika, terutama jika melibatkan...</t>
  </si>
  <si>
    <t>20. Hasil dari perencanaan R&amp;D yang baik adalah...</t>
  </si>
  <si>
    <t>21. Pelaksanaan R&amp;D dimulai setelah...</t>
  </si>
  <si>
    <t>22. Pengumpulan data primer dilakukan melalui...</t>
  </si>
  <si>
    <t>23. Instrumen penelitian harus...</t>
  </si>
  <si>
    <t>24. Teknik sampling bertujuan untuk...</t>
  </si>
  <si>
    <t>25. Dalam eksperimen, variabel yang dimanipulasi disebut...</t>
  </si>
  <si>
    <t>26. Data kualitatif biasanya diperoleh dari...</t>
  </si>
  <si>
    <t>27. Dokumentasi selama pelaksanaan R&amp;D penting untuk...</t>
  </si>
  <si>
    <t>28. Salah satu tantangan dalam pelaksanaan R&amp;D adalah...</t>
  </si>
  <si>
    <t>29. Uji coba produk dalam R&amp;D bertujuan untuk...</t>
  </si>
  <si>
    <t>30. Dalam pengembangan produk, iterasi dilakukan untuk...</t>
  </si>
  <si>
    <t>31. Data sekunder dapat diperoleh dari...</t>
  </si>
  <si>
    <t>32. Validitas data dalam penelitian berarti...</t>
  </si>
  <si>
    <t>33. Reliabilitas instrumen berarti...</t>
  </si>
  <si>
    <t>34. Salah satu etika dalam pelaksanaan R&amp;D adalah...</t>
  </si>
  <si>
    <t>35. Pengolahan data kuantitatif biasanya menggunakan...</t>
  </si>
  <si>
    <t>36. Dalam pengembangan produk, prototipe dibuat untuk...</t>
  </si>
  <si>
    <t>37. Observasi partisipatif berarti peneliti...</t>
  </si>
  <si>
    <t>38. Fokus grup diskusi (FGD) termasuk metode...</t>
  </si>
  <si>
    <t>39. Pelaksanaan R&amp;D harus mengikuti...</t>
  </si>
  <si>
    <t>40. Hasil sementara dari pelaksanaan R&amp;D sebaiknya...</t>
  </si>
  <si>
    <t>41. Analisis data bertujuan untuk...</t>
  </si>
  <si>
    <t>42. Validasi hasil penelitian dilakukan untuk...</t>
  </si>
  <si>
    <t>43. Uji statistik yang digunakan untuk membandingkan dua rata-rata adalah...</t>
  </si>
  <si>
    <t>44. Validasi internal berkaitan dengan...</t>
  </si>
  <si>
    <t>45. Triangulasi data dilakukan untuk...</t>
  </si>
  <si>
    <t>46. Dalam analisis kualitatif, teknik yang digunakan adalah...</t>
  </si>
  <si>
    <t>47. Validasi eksternal berkaitan dengan...</t>
  </si>
  <si>
    <t>48. Uji normalitas data dilakukan sebelum...</t>
  </si>
  <si>
    <t>49. Jika data tidak berdistribusi normal, maka digunakan uji...</t>
  </si>
  <si>
    <t>50. Koefisien korelasi digunakan untuk...</t>
  </si>
  <si>
    <t>1. Regulatory Affairs dalam perusahaan berfungsi untuk …</t>
  </si>
  <si>
    <t>2. Tujuan utama kepatuhan regulasi adalah …</t>
  </si>
  <si>
    <t>3. Etika profesi dalam Regulatory Affairs menuntut seorang officer untuk …</t>
  </si>
  <si>
    <t>4. Kepatuhan terhadap regulasi penting karena …</t>
  </si>
  <si>
    <t>5. Kode etik profesi bertujuan untuk …</t>
  </si>
  <si>
    <t>6. Salah satu prinsip integritas dalam pekerjaan adalah …</t>
  </si>
  <si>
    <t>7. Regulatory compliance berarti …</t>
  </si>
  <si>
    <t>8. Tanggung jawab utama Regulatory Affairs Officer adalah …</t>
  </si>
  <si>
    <t>9. Sumber utama regulasi produk biasanya berasal dari …</t>
  </si>
  <si>
    <t>10. Transparansi dalam pelaporan regulasi berarti …</t>
  </si>
  <si>
    <t>11. Pelanggaran regulasi dapat mengakibatkan …</t>
  </si>
  <si>
    <t>12. Etika profesional menuntut seorang RA Officer untuk …</t>
  </si>
  <si>
    <t>13. Konflik kepentingan dalam pekerjaan harus …</t>
  </si>
  <si>
    <t>14. Audit kepatuhan dilakukan untuk …</t>
  </si>
  <si>
    <t>15. Profesionalisme dalam Regulatory Affairs mencakup …</t>
  </si>
  <si>
    <t>16. Regulatory Affairs Officer harus memahami …</t>
  </si>
  <si>
    <t>17. Dokumen registrasi produk berfungsi untuk …</t>
  </si>
  <si>
    <t>18. Dokumen registrasi biasanya berisi …</t>
  </si>
  <si>
    <t>19. Evaluasi dokumen registrasi dilakukan untuk memastikan …</t>
  </si>
  <si>
    <t>20. Salah satu dokumen penting dalam registrasi produk adalah …</t>
  </si>
  <si>
    <t>21. Dokumen yang berisi informasi komposisi, spesifikasi bahan baku, dan metode produksi dalam registrasi produk disebut …</t>
  </si>
  <si>
    <t>22. Salah satu tujuan evaluasi dokumen registrasi produk adalah untuk …</t>
  </si>
  <si>
    <t>23. Data keamanan produk dalam dokumen registrasi bertujuan untuk …</t>
  </si>
  <si>
    <t>24. Dokumen registrasi harus disusun berdasarkan …</t>
  </si>
  <si>
    <t>25. Evaluasi dokumen registrasi dilakukan untuk memastikan bahwa dokumen tersebut …</t>
  </si>
  <si>
    <t>26. Salah satu dokumen penting dalam registrasi produk pangan adalah …</t>
  </si>
  <si>
    <t>27. Validasi data dalam dokumen registrasi dilakukan untuk memastikan …</t>
  </si>
  <si>
    <t>28. Salah satu tugas RA Officer dalam penyusunan dokumen registrasi adalah …</t>
  </si>
  <si>
    <t>29. Jika terdapat data yang tidak lengkap dalam dokumen registrasi maka langkah yang harus dilakukan adalah …</t>
  </si>
  <si>
    <t>30. Dokumen registrasi produk harus disimpan sebagai …</t>
  </si>
  <si>
    <t>31. Otoritas yang berwenang dalam registrasi obat dan makanan di Indonesia adalah …</t>
  </si>
  <si>
    <t>32. Tahap awal pengajuan registrasi produk adalah …</t>
  </si>
  <si>
    <t>33. Salah satu tujuan registrasi produk adalah …</t>
  </si>
  <si>
    <t>34. Jika dokumen registrasi ditolak oleh otoritas maka RA Officer harus …</t>
  </si>
  <si>
    <t>35. Proses komunikasi dengan otoritas regulator harus dilakukan secara …</t>
  </si>
  <si>
    <t>36. Salah satu tahapan dalam registrasi produk adalah …</t>
  </si>
  <si>
    <t>37. Dokumen registrasi yang diajukan harus …</t>
  </si>
  <si>
    <t>38. Proses pengajuan registrasi produk biasanya dilakukan melalui …</t>
  </si>
  <si>
    <t>39. RA Officer bertanggung jawab untuk …</t>
  </si>
  <si>
    <t>40. Setelah registrasi disetujui maka produk …</t>
  </si>
  <si>
    <t>41. Tujuan pemantauan perubahan regulasi adalah …</t>
  </si>
  <si>
    <t>42. Salah satu sumber informasi perubahan regulasi adalah …</t>
  </si>
  <si>
    <t>43. Analisis dampak regulasi dilakukan untuk …</t>
  </si>
  <si>
    <t>44. Jika terjadi perubahan regulasi maka RA Officer harus …</t>
  </si>
  <si>
    <t>45. Pemantauan regulasi dilakukan secara …</t>
  </si>
  <si>
    <t>46. Informasi perubahan regulasi harus …</t>
  </si>
  <si>
    <t>47. Analisis regulasi membantu perusahaan untuk …</t>
  </si>
  <si>
    <t>48. Salah satu cara memantau regulasi adalah …</t>
  </si>
  <si>
    <t>49. Hasil analisis perubahan regulasi harus dilaporkan kepada …</t>
  </si>
  <si>
    <t>50. Tujuan akhir pemantauan regulasi adalah …</t>
  </si>
  <si>
    <t>51. Sistem dokumentasi RA bertujuan untuk …</t>
  </si>
  <si>
    <t>52. Dokumen RA harus disimpan secara …</t>
  </si>
  <si>
    <t>53. Salah satu prinsip pengelolaan arsip adalah …</t>
  </si>
  <si>
    <t>54. Sistem dokumentasi elektronik bertujuan untuk …</t>
  </si>
  <si>
    <t>55. Dokumen RA harus dijaga …</t>
  </si>
  <si>
    <t>56. Arsip regulasi penting untuk …</t>
  </si>
  <si>
    <t>57. Dokumen yang sudah tidak berlaku harus …</t>
  </si>
  <si>
    <t>58. Sistem dokumentasi yang baik membantu …</t>
  </si>
  <si>
    <t>59. Pengelolaan arsip RA dilakukan oleh …</t>
  </si>
  <si>
    <t>60. Dokumen RA biasanya disimpan dalam …</t>
  </si>
  <si>
    <t>61. Compliance management bertujuan untuk …</t>
  </si>
  <si>
    <t>62. Ketidaksesuaian regulasi dapat menyebabkan …</t>
  </si>
  <si>
    <t>63. Evaluasi kepatuhan dilakukan melalui …</t>
  </si>
  <si>
    <t>64. Jika ditemukan ketidaksesuaian maka tindakan yang dilakukan adalah …</t>
  </si>
  <si>
    <t>65. Audit kepatuhan bertujuan untuk …</t>
  </si>
  <si>
    <t>66. Tindakan korektif dilakukan untuk …</t>
  </si>
  <si>
    <t>67. Evaluasi kepatuhan dilakukan secara …</t>
  </si>
  <si>
    <t>68. Laporan kepatuhan disampaikan kepada …</t>
  </si>
  <si>
    <t>69. Sistem compliance membantu perusahaan untuk …</t>
  </si>
  <si>
    <t>70. Evaluasi ketidaksesuaian harus …</t>
  </si>
  <si>
    <t>71. Sebuah perusahaan pangan menemukan bahwa regulasi label produk telah berubah. Tindakan pertama yang harus dilakukan RA Officer adalah …</t>
  </si>
  <si>
    <t>72. Jika dalam audit ditemukan dokumen registrasi tidak lengkap maka tindakan yang harus dilakukan adalah …</t>
  </si>
  <si>
    <t>73. Sebuah produk akan diekspor ke negara lain. RA Officer harus …</t>
  </si>
  <si>
    <t>74. Sebuah perusahaan makanan akan mengganti bahan baku utama. Sebelum perubahan dilakukan, Regulatory Affairs Officer harus …</t>
  </si>
  <si>
    <t>75. Dalam proses registrasi produk, ditemukan bahwa salah satu dokumen uji laboratorium sudah kedaluwarsa. Tindakan yang tepat adalah …</t>
  </si>
  <si>
    <t>76. Jika regulator meminta klarifikasi tambahan terkait dokumen registrasi, maka RA Officer harus …</t>
  </si>
  <si>
    <t>77. Perubahan regulasi mengenai label gizi dapat berdampak pada …</t>
  </si>
  <si>
    <t>78. Dokumen registrasi produk harus dapat ditelusuri kembali dengan mudah untuk …</t>
  </si>
  <si>
    <t>79. Jika dalam audit ditemukan ketidaksesuaian dokumen registrasi maka tindakan pertama yang harus dilakukan adalah …</t>
  </si>
  <si>
    <t>80. Sistem dokumentasi regulatory affairs yang baik harus memiliki karakteristik …</t>
  </si>
  <si>
    <t>81. Jika perusahaan ingin mengekspor produk ke negara lain maka RA Officer harus …</t>
  </si>
  <si>
    <t>82. Dalam compliance management, tindakan pencegahan dilakukan untuk …</t>
  </si>
  <si>
    <t>83. Salah satu indikator bahwa sistem compliance berjalan baik adalah …</t>
  </si>
  <si>
    <t>84. Jika perusahaan menerima surat peringatan dari regulator maka RA Officer harus …</t>
  </si>
  <si>
    <t>85. Tujuan utama audit kepatuhan regulasi adalah …</t>
  </si>
  <si>
    <t>86. Salah satu risiko jika perusahaan tidak mematuhi regulasi adalah …</t>
  </si>
  <si>
    <t>87. Dokumen regulatory affairs harus diperbarui ketika …</t>
  </si>
  <si>
    <t>88. Sistem dokumentasi elektronik memberikan manfaat utama yaitu …</t>
  </si>
  <si>
    <t>89. Salah satu peran penting RA Officer dalam perusahaan adalah …</t>
  </si>
  <si>
    <t>90. Evaluasi kepatuhan produk harus dilakukan secara …</t>
  </si>
  <si>
    <t>91. Jika ditemukan potensi pelanggaran regulasi maka tindakan yang tepat adalah …</t>
  </si>
  <si>
    <t>92. Pelaporan hasil evaluasi kepatuhan harus disampaikan kepada …</t>
  </si>
  <si>
    <t>93. Salah satu manfaat sistem compliance adalah …</t>
  </si>
  <si>
    <t>94. Ketidaksesuaian regulasi dapat berasal dari …</t>
  </si>
  <si>
    <t>95. Jika terjadi perubahan regulasi mendadak maka langkah pertama RA Officer adalah …</t>
  </si>
  <si>
    <t>96. Pengelolaan arsip dokumen RA bertujuan untuk …</t>
  </si>
  <si>
    <t>97. Salah satu prinsip utama compliance management adalah …</t>
  </si>
  <si>
    <t>98. Jika dokumen registrasi tidak diperbarui sesuai regulasi terbaru maka risiko yang mungkin terjadi adalah …</t>
  </si>
  <si>
    <t>99. Perusahaan yang memiliki sistem regulatory affairs yang baik biasanya …</t>
  </si>
  <si>
    <t>100. Tujuan akhir dari penerapan regulatory affairs dalam perusahaan adalah …</t>
  </si>
  <si>
    <t>1. Tujuan utama pengelolaan data keberlanjutan adalah:</t>
  </si>
  <si>
    <t>2. Jika tidak ada penanggung jawab data yang jelas, risiko utama yang muncul adalah:</t>
  </si>
  <si>
    <t>3. Verifikasi silang antar departemen bertujuan untuk:</t>
  </si>
  <si>
    <t>4. Ketika ditemukan perbedaan signifikan antar periode, langkah pertama yang tepat adalah:</t>
  </si>
  <si>
    <t>5. Dokumentasi asumsi penting karena:</t>
  </si>
  <si>
    <t>6. Penggunaan satuan yang berbeda tanpa konversi dapat menyebabkan:</t>
  </si>
  <si>
    <t>7. Jika data historis direvisi, maka laporan harus:</t>
  </si>
  <si>
    <t>8. Audit trail yang baik ditunjukkan dengan:</t>
  </si>
  <si>
    <t>9. Ketika terjadi tekanan untuk “memperbaiki” angka agar sesuai target, Sustainability Officer harus:</t>
  </si>
  <si>
    <t>10. Baseline emisi digunakan untuk:</t>
  </si>
  <si>
    <t>11. Jika data diperoleh dari pemasok tanpa bukti pendukung, maka:</t>
  </si>
  <si>
    <t>12. Konsistensi metodologi penting untuk:</t>
  </si>
  <si>
    <t>13. Risiko terbesar jika hanya satu orang menguasai seluruh sistem data adalah:</t>
  </si>
  <si>
    <t>14. Jika terjadi lonjakan konsumsi energi yang tidak wajar, tindakan profesional adalah:</t>
  </si>
  <si>
    <t>15. Transparansi dalam pelaporan ditunjukkan dengan:</t>
  </si>
  <si>
    <t>16. Penggunaan estimasi diperbolehkan apabila:</t>
  </si>
  <si>
    <t>17. Double counting dalam perhitungan emisi akan menyebabkan:</t>
  </si>
  <si>
    <t>18. Pemisahan fungsi pencatatan dan verifikasi merupakan contoh:</t>
  </si>
  <si>
    <t>19. Jika indikator menunjukkan tren negatif, maka:</t>
  </si>
  <si>
    <t>20. Data yang tidak dapat ditelusuri sumbernya sebaiknya:</t>
  </si>
  <si>
    <t>21. Jika terjadi perubahan kapasitas produksi besar, maka:</t>
  </si>
  <si>
    <t>22. Pengendalian akses data bertujuan untuk:</t>
  </si>
  <si>
    <t>23. Penggunaan rata-rata tanpa analisis variasi dapat:</t>
  </si>
  <si>
    <t>24. Evaluasi internal berkala membantu organisasi untuk:</t>
  </si>
  <si>
    <t>25. Peran utama Sustainability Officer dalam tata kelola organisasi adalah:</t>
  </si>
  <si>
    <t>26. Indikator intensitas energi digunakan untuk:</t>
  </si>
  <si>
    <t>27. Jika produksi turun tetapi konsumsi energi tetap, maka analisis yang tepat adalah:</t>
  </si>
  <si>
    <t>28. Kesalahan paling kritis dalam pengolahan data adalah:</t>
  </si>
  <si>
    <t>29. Perubahan definisi indikator tanpa penjelasan akan menyebabkan:</t>
  </si>
  <si>
    <t>30. Jika terdapat perbedaan antara data meter dan tagihan listrik, langkah profesional adalah:</t>
  </si>
  <si>
    <t>31. Indikator absolut dan intensitas digunakan bersama untuk:</t>
  </si>
  <si>
    <t>32. Jika terjadi kesalahan input data dalam spreadsheet, maka:</t>
  </si>
  <si>
    <t>33. Penggunaan faktor emisi harus:</t>
  </si>
  <si>
    <t>34. Ketika indikator menunjukkan tren stabil tidak wajar selama bertahun-tahun, kemungkinan penyebabnya adalah:</t>
  </si>
  <si>
    <t>35. Jika terjadi revisi metode perhitungan, maka data historis harus:</t>
  </si>
  <si>
    <t>36. Tujuan utama rekonsiliasi data adalah:</t>
  </si>
  <si>
    <t>37. Penggunaan data sekunder tanpa validasi dapat menyebabkan:</t>
  </si>
  <si>
    <t>38. Jika target reduksi terlalu agresif tanpa dasar data, risiko yang muncul adalah:</t>
  </si>
  <si>
    <t>39. Ketika terjadi perubahan ruang lingkup operasional, maka indikator harus:</t>
  </si>
  <si>
    <t>40. Pengawasan manajemen terhadap indikator kinerja menunjukkan:</t>
  </si>
  <si>
    <t>41. Kesalahan dalam konversi faktor emisi akan berdampak pada:</t>
  </si>
  <si>
    <t>42. Jika satu indikator tidak lagi relevan dengan aktivitas bisnis, maka:</t>
  </si>
  <si>
    <t>43. Validitas indikator bergantung pada:</t>
  </si>
  <si>
    <t>44. Penggunaan sistem otomatis tanpa review manual berisiko:</t>
  </si>
  <si>
    <t>45. Jika indikator menunjukkan anomali ekstrem, maka:</t>
  </si>
  <si>
    <t>46. Ketika terdapat konflik antara dua sumber data, maka:</t>
  </si>
  <si>
    <t>47. Perubahan sistem IT memerlukan:</t>
  </si>
  <si>
    <t>48. Indikator yang terlalu banyak dapat menyebabkan:</t>
  </si>
  <si>
    <t>49. Dokumentasi proses pengolahan data penting untuk:</t>
  </si>
  <si>
    <t>50. Sustainability Officer yang profesional dalam pengolahan data harus:</t>
  </si>
  <si>
    <t>51. Emisi Scope 1 dalam inventarisasi GRK mencakup:</t>
  </si>
  <si>
    <t>52. Emisi Scope 2 terutama berasal dari:</t>
  </si>
  <si>
    <t>53. Scope 3 seringkali paling kompleks karena:</t>
  </si>
  <si>
    <t>54. Jika faktor emisi nasional diperbarui, maka Sustainability Officer harus:</t>
  </si>
  <si>
    <t>55. Tujuan utama inventarisasi GRK adalah:</t>
  </si>
  <si>
    <t>56. Double counting dalam Scope 1 dan Scope 2 akan menyebabkan:</t>
  </si>
  <si>
    <t>57. Jika organisasi menggunakan energi terbarukan bersertifikat, maka pelaporan harus:</t>
  </si>
  <si>
    <t>58. Indikator intensitas emisi digunakan untuk:</t>
  </si>
  <si>
    <t>59. Ketika menghitung emisi bahan bakar, data yang paling penting adalah:</t>
  </si>
  <si>
    <t>60. Jika data konsumsi bahan bakar tidak lengkap, maka pendekatan yang tepat adalah:</t>
  </si>
  <si>
    <t>61. Pelaporan air yang baik harus mencakup:</t>
  </si>
  <si>
    <t>62. Jika terjadi peningkatan limbah signifikan, langkah pertama adalah:</t>
  </si>
  <si>
    <t>63. Faktor konversi yang tidak sesuai sumber resmi berisiko:</t>
  </si>
  <si>
    <t>64. Ketika menghitung emisi dari listrik, pendekatan location-based berarti:</t>
  </si>
  <si>
    <t>65. Jika organisasi ingin menetapkan target reduksi emisi, maka dasar yang dibutuhkan adalah:</t>
  </si>
  <si>
    <t>66. Risiko terbesar dari data emisi yang tidak terdokumentasi adalah:</t>
  </si>
  <si>
    <t>67. Ketika terjadi perubahan kapasitas produksi, indikator intensitas emisi:</t>
  </si>
  <si>
    <t>68. Jika organisasi melakukan ekspansi fasilitas, maka inventarisasi GRK harus:</t>
  </si>
  <si>
    <t>69. Pelaporan limbah yang transparan harus mencakup:</t>
  </si>
  <si>
    <t>70. Pengukuran dampak lingkungan tanpa baseline akan:</t>
  </si>
  <si>
    <t>71. Jika terdapat perubahan metodologi perhitungan GRK, maka:</t>
  </si>
  <si>
    <t>72. Penggunaan pendekatan konservatif dalam estimasi emisi bertujuan untuk:</t>
  </si>
  <si>
    <t>73. Ketika emisi meningkat akibat peningkatan produksi, analisis yang tepat adalah:</t>
  </si>
  <si>
    <t>74. Jika terjadi inkonsistensi data antar tahun, maka Sustainability Officer harus:</t>
  </si>
  <si>
    <t>75. Pengelolaan data lingkungan yang baik mendukung:</t>
  </si>
  <si>
    <t>76. Tujuan utama pelaporan keberlanjutan adalah:</t>
  </si>
  <si>
    <t>77. Jika laporan hanya menampilkan data positif, maka risiko yang muncul adalah:</t>
  </si>
  <si>
    <t>78. Prinsip transparansi dalam pelaporan berarti:</t>
  </si>
  <si>
    <t>79. Konsistensi periode pelaporan penting untuk:</t>
  </si>
  <si>
    <t>80. Jika terjadi perubahan ruang lingkup organisasi, maka laporan harus:</t>
  </si>
  <si>
    <t>81. Pengendalian versi dokumen penting untuk:</t>
  </si>
  <si>
    <t>82. Sustainability Officer harus memastikan bahwa laporan:</t>
  </si>
  <si>
    <t>83. Jika audit menemukan inkonsistensi data, maka langkah profesional adalah:</t>
  </si>
  <si>
    <t>84. Integrasi keberlanjutan dalam tata kelola organisasi berarti:</t>
  </si>
  <si>
    <t>85. Jika target tidak tercapai, maka laporan yang profesional harus:</t>
  </si>
  <si>
    <t>86. Pelaporan yang tidak konsisten dengan praktik aktual dapat menyebabkan:</t>
  </si>
  <si>
    <t>87. Peran manajemen puncak dalam tata kelola keberlanjutan adalah:</t>
  </si>
  <si>
    <t>88. Dokumentasi kebijakan keberlanjutan penting untuk:</t>
  </si>
  <si>
    <t>89. Jika terjadi perubahan metodologi pelaporan, maka:</t>
  </si>
  <si>
    <t>90. Sustainability Officer harus menjaga independensi terutama ketika:</t>
  </si>
  <si>
    <t>91. Evaluasi berkala atas sistem pelaporan bertujuan untuk:</t>
  </si>
  <si>
    <t>92. Jika ditemukan kelemahan dalam sistem kontrol internal, maka organisasi harus:</t>
  </si>
  <si>
    <t>93. Komunikasi hasil keberlanjutan kepada stakeholder membantu:</t>
  </si>
  <si>
    <t>94. Pengarsipan data jangka panjang penting untuk:</t>
  </si>
  <si>
    <t>95. Sustainability Officer yang profesional harus mampu:</t>
  </si>
  <si>
    <t>96. Integrasi indikator keberlanjutan ke dalam KPI manajemen bertujuan untuk:</t>
  </si>
  <si>
    <t>97. Risiko terbesar dari pelaporan yang tidak terdokumentasi dengan baik adalah:</t>
  </si>
  <si>
    <t>98. Tata kelola keberlanjutan yang efektif mencakup:</t>
  </si>
  <si>
    <t>99. Jika laporan tidak selaras dengan data operasional, maka:</t>
  </si>
  <si>
    <t>100. Tujuan akhir dari peran Sustainability Officer adalah:</t>
  </si>
  <si>
    <t>1. Dalam proses identifikasi pemangku kepentingan, pendekatan paling sistematis adalah:</t>
  </si>
  <si>
    <t>2. Jika terdapat dua kelompok stakeholder dengan kepentingan yang bertolak belakang, ESG Officer harus:</t>
  </si>
  <si>
    <t>3. Risiko terbesar jika stakeholder mapping tidak diperbarui secara berkala adalah:</t>
  </si>
  <si>
    <t>4. Dalam konteks ESG, stakeholder dengan pengaruh tinggi tetapi kepentingan rendah harus:</t>
  </si>
  <si>
    <t>5. Tujuan utama konsultasi stakeholder adalah:</t>
  </si>
  <si>
    <t>6. Jika isu tertentu dianggap material oleh komunitas lokal tetapi tidak oleh manajemen, maka langkah profesional adalah:</t>
  </si>
  <si>
    <t>7. Kesalahan umum dalam identifikasi isu ESG adalah:</t>
  </si>
  <si>
    <t>8. Dalam analisis isu, perbedaan antara risiko dan dampak adalah:</t>
  </si>
  <si>
    <t>9. ESG Officer harus memastikan bahwa daftar isu:</t>
  </si>
  <si>
    <t>10. Jika sebuah isu memiliki dampak besar tetapi kemungkinan kecil, maka dalam analisis risiko:</t>
  </si>
  <si>
    <t>11. Ketika melakukan penilaian dampak sosial, aspek paling penting adalah:</t>
  </si>
  <si>
    <t>12. ESG Officer yang profesional harus menghindari:</t>
  </si>
  <si>
    <t>13. Jika terjadi perubahan regulasi lingkungan yang signifikan, maka:</t>
  </si>
  <si>
    <t>14. Analisis dampak lingkungan yang baik harus:</t>
  </si>
  <si>
    <t>15. Salah satu indikator bahwa isu ESG bersifat strategis adalah:</t>
  </si>
  <si>
    <t>16. Jika organisasi memiliki banyak lokasi operasional, analisis ESG harus:</t>
  </si>
  <si>
    <t>17. Dalam ESG, isu hak asasi manusia biasanya terkait dengan:</t>
  </si>
  <si>
    <t>18. Jika tidak ada keluhan resmi dari stakeholder, bukan berarti:</t>
  </si>
  <si>
    <t>19. Dalam penyusunan daftar risiko ESG, pendekatan terbaik adalah:</t>
  </si>
  <si>
    <t>20. ESG Officer harus menjaga independensi terutama ketika:</t>
  </si>
  <si>
    <t>21. Jika risiko sosial memiliki dampak reputasi besar, maka:</t>
  </si>
  <si>
    <t>22. Dalam konteks ESG, “material” berarti:</t>
  </si>
  <si>
    <t>23. Ketika isu lingkungan dan sosial saling berkaitan, maka analisis harus:</t>
  </si>
  <si>
    <t>24. Jika perusahaan ekspansi ke wilayah baru, maka ESG Officer harus:</t>
  </si>
  <si>
    <t>25. Tujuan akhir dari identifikasi isu ESG adalah:</t>
  </si>
  <si>
    <t>26. Dalam penilaian risiko ESG, kombinasi yang paling tepat untuk menentukan tingkat risiko adalah:</t>
  </si>
  <si>
    <t>27. Jika suatu risiko memiliki dampak finansial kecil tetapi reputasi besar, maka:</t>
  </si>
  <si>
    <t>28. Kesalahan umum dalam analisis risiko ESG adalah:</t>
  </si>
  <si>
    <t>29. Dalam konteks ESG, risiko transisi biasanya berkaitan dengan: a. Perubahan musim</t>
  </si>
  <si>
    <t>30. Jika risiko lingkungan diperkirakan meningkat akibat perubahan iklim, maka ESG Officer harus:</t>
  </si>
  <si>
    <t>31. Penilaian dampak sosial harus mempertimbangkan:</t>
  </si>
  <si>
    <t>32. Risiko yang jarang terjadi tetapi berdampak sangat besar disebut:</t>
  </si>
  <si>
    <t>33. Jika data risiko tidak lengkap, maka pendekatan terbaik adalah:</t>
  </si>
  <si>
    <t>34. Perbedaan utama antara risiko inheren dan risiko residual adalah:</t>
  </si>
  <si>
    <t>35. Dalam analisis dampak lingkungan, aspek kuantitatif penting karena:</t>
  </si>
  <si>
    <t>36. Jika kontrol mitigasi tidak efektif, maka:</t>
  </si>
  <si>
    <t>37. Ketika risiko ESG berdampak pada rantai pasok, maka analisis harus:</t>
  </si>
  <si>
    <t>38. Analisis risiko yang tidak terdokumentasi berpotensi menyebabkan:</t>
  </si>
  <si>
    <t>39. Jika suatu risiko dinilai tinggi tetapi tidak ada rencana mitigasi, maka:</t>
  </si>
  <si>
    <t>40. ESG Officer harus memastikan bahwa analisis risiko:</t>
  </si>
  <si>
    <t>41. Ketika menilai risiko tata kelola (governance), aspek yang paling relevan adalah:</t>
  </si>
  <si>
    <t>42. Jika risiko reputasi meningkat akibat isu sosial, maka organisasi harus:</t>
  </si>
  <si>
    <t>43. Risiko ESG jangka panjang sering kali:</t>
  </si>
  <si>
    <t>44. Jika terjadi perubahan kebijakan pemerintah terkait emisi, maka risiko organisasi dapat:</t>
  </si>
  <si>
    <t>45. Analisis risiko tanpa melibatkan manajemen senior dapat menyebabkan:</t>
  </si>
  <si>
    <t>46. Penggunaan matriks risiko membantu organisasi untuk:</t>
  </si>
  <si>
    <t>47. Jika dua risiko memiliki skor sama tetapi dampak berbeda, maka keputusan prioritas sebaiknya mempertimbangkan:</t>
  </si>
  <si>
    <t>48. Ketika risiko ESG teridentifikasi sebagai kritis, maka tindakan pertama adalah:</t>
  </si>
  <si>
    <t>49. Evaluasi berkala terhadap risiko ESG bertujuan untuk:</t>
  </si>
  <si>
    <t>50. ESG Officer yang efektif dalam analisis risiko harus:</t>
  </si>
  <si>
    <t>51. Tujuan utama penyusunan matriks materialitas adalah:</t>
  </si>
  <si>
    <t>52. Jika suatu isu memiliki dampak tinggi tetapi kepentingan stakeholder rendah, maka:</t>
  </si>
  <si>
    <t>53. Proses materialitas yang tidak melibatkan stakeholder berisiko:</t>
  </si>
  <si>
    <t>54. Dalam matriks materialitas, sumbu horizontal biasanya merepresentasikan:</t>
  </si>
  <si>
    <t>55. Jika terjadi perbedaan hasil antara analisis internal dan eksternal, maka:</t>
  </si>
  <si>
    <t>56. Materialitas bersifat dinamis karena:</t>
  </si>
  <si>
    <t>57. Kesalahan umum dalam penentuan prioritas isu adalah:</t>
  </si>
  <si>
    <t>58. Jika suatu isu memiliki skor materialitas tertinggi, maka:</t>
  </si>
  <si>
    <t>59. Dokumentasi proses materialitas penting untuk:</t>
  </si>
  <si>
    <t>60. Dalam konteks ESG, isu yang tidak material berarti:</t>
  </si>
  <si>
    <t>61. Jika hasil materialitas menunjukkan terlalu banyak isu prioritas, maka:</t>
  </si>
  <si>
    <t>62. Perubahan model bisnis dapat mempengaruhi materialitas karena:</t>
  </si>
  <si>
    <t>63. Dalam menentukan prioritas, ESG Officer harus mempertimbangkan:</t>
  </si>
  <si>
    <t>64. Jika isu memiliki dampak signifikan terhadap regulasi, maka:</t>
  </si>
  <si>
    <t>65. Proses materialitas yang baik harus:</t>
  </si>
  <si>
    <t>66. Dalam penilaian prioritas, faktor reputasi termasuk dalam kategori:</t>
  </si>
  <si>
    <t>67. Jika terjadi konflik antara prioritas finansial dan ESG, maka:</t>
  </si>
  <si>
    <t>68. ESG Officer harus memastikan bahwa isu prioritas:</t>
  </si>
  <si>
    <t>69. Jika suatu isu turun tingkat materialitasnya, maka:</t>
  </si>
  <si>
    <t>70. Ketika melakukan penilaian ulang materialitas, faktor eksternal yang perlu diperhatikan adalah:</t>
  </si>
  <si>
    <t>71. Prioritas ESG yang tidak dikaitkan dengan indikator kinerja akan:</t>
  </si>
  <si>
    <t>72. Jika stakeholder utama menganggap isu tertentu sangat penting, maka:</t>
  </si>
  <si>
    <t>73. Transparansi dalam proses prioritas membantu:</t>
  </si>
  <si>
    <t>74. Penentuan prioritas yang terlalu subjektif dapat menyebabkan:</t>
  </si>
  <si>
    <t>75. Hasil akhir dari proses materialitas yang efektif adalah:</t>
  </si>
  <si>
    <t>76. Rekomendasi ESG yang baik harus:</t>
  </si>
  <si>
    <t>77. Jika rekomendasi ESG tidak selaras dengan strategi bisnis, maka:</t>
  </si>
  <si>
    <t>78. Dalam tata kelola ESG, peran dewan atau manajemen puncak penting karena:</t>
  </si>
  <si>
    <t>79. Rekomendasi mitigasi risiko ESG harus mencakup:</t>
  </si>
  <si>
    <t>80. Jika rekomendasi ESG tidak dilaksanakan, maka:</t>
  </si>
  <si>
    <t>81. Integrasi ESG ke dalam proses bisnis bertujuan untuk:</t>
  </si>
  <si>
    <t>82. Rekomendasi strategis yang efektif biasanya:</t>
  </si>
  <si>
    <t>83. Jika terjadi konflik antara divisi operasional dan divisi ESG, maka pendekatan terbaik adalah:</t>
  </si>
  <si>
    <t>84. Tata kelola ESG yang lemah biasanya ditandai dengan:</t>
  </si>
  <si>
    <t>85. Jika organisasi ingin meningkatkan peringkat ESG, langkah pertama yang rasional adalah:</t>
  </si>
  <si>
    <t>86. Pengawasan independen dalam tata kelola ESG bertujuan untuk:</t>
  </si>
  <si>
    <t>87. Rekomendasi ESG jangka panjang harus mempertimbangkan:</t>
  </si>
  <si>
    <t>88. Jika suatu risiko ESG memerlukan investasi besar, maka keputusan harus:</t>
  </si>
  <si>
    <t>89. Komunikasi hasil ESG kepada stakeholder bertujuan untuk:</t>
  </si>
  <si>
    <t>90. ESG Officer harus memastikan bahwa kebijakan ESG:</t>
  </si>
  <si>
    <t>91. Evaluasi efektivitas program ESG dilakukan untuk:</t>
  </si>
  <si>
    <t>92. Jika hasil evaluasi menunjukkan kegagalan program, maka:</t>
  </si>
  <si>
    <t>93. Transparansi dalam pengungkapan ESG membantu organisasi untuk:</t>
  </si>
  <si>
    <t>94. Tata kelola ESG yang matang biasanya mencakup:</t>
  </si>
  <si>
    <t>95. ESG Officer harus menjaga independensi terutama ketika:</t>
  </si>
  <si>
    <t>96. Integrasi ESG ke dalam KPI manajemen bertujuan untuk:</t>
  </si>
  <si>
    <t>97. Jika risiko ESG terabaikan dalam perencanaan strategis, maka:</t>
  </si>
  <si>
    <t>98. Tata kelola yang efektif memastikan bahwa:</t>
  </si>
  <si>
    <t>99. ESG Officer yang profesional harus mampu:</t>
  </si>
  <si>
    <t>100. Tujuan akhir dari peran ESG Officer adalah:</t>
  </si>
  <si>
    <t>1. Apa yang dimaksud dengan konteks organisasi dalam ISO 14001?</t>
  </si>
  <si>
    <t>2. Contoh isu eksternal adalah:</t>
  </si>
  <si>
    <t>3. Pihak berkepentingan (interested parties) meliputi:</t>
  </si>
  <si>
    <t>4. Kebutuhan pihak berkepentingan harus:</t>
  </si>
  <si>
    <t>5. Lingkup SML harus:</t>
  </si>
  <si>
    <t>6. Tujuan utama memahami konteks organisasi adalah:</t>
  </si>
  <si>
    <t>7. Faktor internal meliputi:</t>
  </si>
  <si>
    <t>8. Organisasi harus memantau konteks organisasi secara:</t>
  </si>
  <si>
    <t>9. Contoh pihak berkepentingan internal adalah:</t>
  </si>
  <si>
    <t>10. Risiko terkait konteks organisasi harus:</t>
  </si>
  <si>
    <t>11. Lingkup SML harus mencakup:</t>
  </si>
  <si>
    <t>12. Dokumentasi lingkup bertujuan untuk:</t>
  </si>
  <si>
    <t>13. Aspek lingkungan adalah:</t>
  </si>
  <si>
    <t>14. Dampak lingkungan adalah:</t>
  </si>
  <si>
    <t>15. Contoh aspek lingkungan:</t>
  </si>
  <si>
    <t>16. Contoh dampak lingkungan:</t>
  </si>
  <si>
    <t>17. Penilaian aspek signifikan didasarkan pada:</t>
  </si>
  <si>
    <t>18. Aspek signifikan harus:</t>
  </si>
  <si>
    <t>19. Pendekatan berbasis risiko berarti:</t>
  </si>
  <si>
    <t>20. Identifikasi aspek harus mencakup:</t>
  </si>
  <si>
    <t>21. Kondisi darurat termasuk:</t>
  </si>
  <si>
    <t>22. Evaluasi aspek harus terdokumentasi:</t>
  </si>
  <si>
    <t>23. Dampak signifikan harus:</t>
  </si>
  <si>
    <t>24. Contoh aspek:</t>
  </si>
  <si>
    <t>25. Penilaian risiko dilakukan untuk:</t>
  </si>
  <si>
    <t>26. Aspek tidak langsung meliputi:</t>
  </si>
  <si>
    <t>27. Aspek harus ditinjau ulang:</t>
  </si>
  <si>
    <t>28. Dampak lingkungan bisa bersifat:</t>
  </si>
  <si>
    <t>29. Metode penilaian aspek ditentukan oleh:</t>
  </si>
  <si>
    <t>30. Aspek signifikan menjadi dasar:</t>
  </si>
  <si>
    <t>31. Kewajiban kepatuhan meliputi:</t>
  </si>
  <si>
    <t>32. Contoh kewajiban hukum:</t>
  </si>
  <si>
    <t>33. Organisasi harus:</t>
  </si>
  <si>
    <t>34. Evaluasi kepatuhan dilakukan:</t>
  </si>
  <si>
    <t>35. Persyaratan lain meliputi:</t>
  </si>
  <si>
    <t>36. Ketidakpatuhan harus:</t>
  </si>
  <si>
    <t>37. Bukti kepatuhan harus:</t>
  </si>
  <si>
    <t>38. Sumber regulasi:</t>
  </si>
  <si>
    <t>39. Update regulasi harus:</t>
  </si>
  <si>
    <t>40. Tujuan kepatuhan:</t>
  </si>
  <si>
    <t>41. Pelanggaran hukum dapat menyebabkan:</t>
  </si>
  <si>
    <t>42. Evaluasi kepatuhan termasuk:</t>
  </si>
  <si>
    <t>43. Kepatuhan harus dikomunikasikan:</t>
  </si>
  <si>
    <t>44. Kewajiban kepatuhan mempengaruhi:</t>
  </si>
  <si>
    <t>45. Kewajiban kepatuhan menjadi dasar:</t>
  </si>
  <si>
    <t>46. Sasaran lingkungan harus:</t>
  </si>
  <si>
    <t>47. Contoh sasaran:</t>
  </si>
  <si>
    <t>48. Sasaran harus selaras dengan:</t>
  </si>
  <si>
    <t>49. Program lingkungan berfungsi untuk:</t>
  </si>
  <si>
    <t>50. Sasaran harus dipantau:</t>
  </si>
  <si>
    <t>51. Indikator kinerja digunakan untuk:</t>
  </si>
  <si>
    <t>52. Sasaran harus realistis:</t>
  </si>
  <si>
    <t>53. Program harus mencakup:</t>
  </si>
  <si>
    <t>54. Sasaran ditinjau ulang:</t>
  </si>
  <si>
    <t>55. Sasaran harus terdokumentasi:</t>
  </si>
  <si>
    <t>56. Dalam menetapkan sasaran lingkungan, organisasi harus memastikan bahwa sasaran tersebut selaras dengan arah strategis dan konteks organisasi. Jika sebuah perusahaan manufaktur menetapkan sasaran untuk "Mengurangi emisi karbon sebesar 15% dalam dua tahun", manakah dari dokumen berikut yang paling krusial untuk membuktikan objektivitas sasaran tersebut?</t>
  </si>
  <si>
    <t>57. Sebuah perusahaan tambang ingin mencapai sasaran pengurangan penggunaan air sebesar 10%. Mereka menyusun program yang mencakup instalasi sistem water recycling. Namun, di tengah jalan, anggaran perusahaan dipotong secara signifikan. Sebagai implementer, tindakan apa yang paling tepat dilakukan terhadap "Program" tersebut sesuai standar?</t>
  </si>
  <si>
    <t>58. Manakah dari skenario berikut yang menunjukkan integrasi sasaran lingkungan ke dalam proses bisnis organisasi secara paling efektif?</t>
  </si>
  <si>
    <t>59. Saat merencanakan bagaimana mencapai sasaran lingkungan, organisasi harus menentukan hal-hal berikut, kecuali:</t>
  </si>
  <si>
    <t>60. Sebuah perusahaan manufaktur menetapkan sasaran: "Meningkatkan kompetensi karyawan dalam pengelolaan tumpahan kimia di area produksi pada akhir tahun 2026". Manakah kritik yang paling tepat terhadap sasaran ini jika dilihat dari kriteria SMART yang didukung oleh ISO 14001?</t>
  </si>
  <si>
    <t>61. Pengendalian operasional bertujuan:</t>
  </si>
  <si>
    <t>62. SOP termasuk:</t>
  </si>
  <si>
    <t>63. Dokumen harus:</t>
  </si>
  <si>
    <t>64. Versi dokumen harus:</t>
  </si>
  <si>
    <t>65. Rekaman digunakan untuk:</t>
  </si>
  <si>
    <t>66. Dokumen usang harus:</t>
  </si>
  <si>
    <t>67. Pengendalian operasional berlaku untuk:</t>
  </si>
  <si>
    <t>68. Outsourcing harus:</t>
  </si>
  <si>
    <t>69. Prosedur darurat harus:</t>
  </si>
  <si>
    <t>70. Simulasi darurat dilakukan:</t>
  </si>
  <si>
    <t>71. organisasi harus mengendalikan perubahan yang direncanakan dan meninjau konsekuensi dari perubahan yang tidak disengaja. Apa tindakan yang paling tepat jika ditemukan dampak lingkungan yang merugikan akibat perubahan tersebut?</t>
  </si>
  <si>
    <t>72. Berdasarkan perspektif siklus hidup (Life Cycle Perspective), sejauh mana kendali operasional harus diterapkan pada proses yang dialihdayakan (outsourced)?</t>
  </si>
  <si>
    <t>73. Saat menentukan hierarki pengendalian operasional untuk aspek lingkungan yang signifikan, metode mana yang harus diprioritaskan?</t>
  </si>
  <si>
    <t>74. Apa syarat utama pengujian Kesiagaan dan Tanggap Darurat yang mewajibkan organisasi untuk menguji tindakan tanggap yang direncanakan secara berkala?</t>
  </si>
  <si>
    <t>75. Dalam pengelolaan "Informasi Terdokumentasi", apa yang dimaksud dengan pengendalian akses terhadap dokumen?</t>
  </si>
  <si>
    <t>76. Monitoring dilakukan untuk:</t>
  </si>
  <si>
    <t>77. Parameter harus:</t>
  </si>
  <si>
    <t>78. Data harus:</t>
  </si>
  <si>
    <t>79. Audit internal bertujuan:</t>
  </si>
  <si>
    <t>80. Auditor harus:</t>
  </si>
  <si>
    <t>81. Audit harus:</t>
  </si>
  <si>
    <t>82. Hasil audit harus:</t>
  </si>
  <si>
    <t>83. Evaluasi kinerja dilakukan:</t>
  </si>
  <si>
    <t>84. Data harus valid:</t>
  </si>
  <si>
    <t>85. Indikator kinerja:</t>
  </si>
  <si>
    <t>86. Saat melakukan Audit Internal, auditor menemukan bahwa organisasi tidak mencapai sasaran lingkungan yang ditetapkan tahun lalu, namun rencana tindakan telah dijalankan. Apa tindakan auditor yang paling tepat?</t>
  </si>
  <si>
    <t>87. Dalam Tinjauan Manajemen, input manakah yang paling krusial untuk menentukan arah strategis sistem manajemen lingkungan ke depan?</t>
  </si>
  <si>
    <t>88. Audit Internal harus dilakukan pada rentang waktu yang direncanakan. Faktor apa yang harus dipertimbangkan dalam menentukan frekuensi audit untuk departemen tertentu?</t>
  </si>
  <si>
    <t>89. Apa yang dimaksud dengan "Environmental Performance Indicators" (EPI) dalam konteks evaluasi kinerja?</t>
  </si>
  <si>
    <t>90. Sebuah perusahaan manufaktur memiliki alat pemantauan emisi udara yang belum dikalibrasi sesuai jadwal karena kendala teknis. Apa tindakan yang paling sesuai menurut prinsip ISO 14001?</t>
  </si>
  <si>
    <t>91. Ketidaksesuaian adalah:</t>
  </si>
  <si>
    <t>92. Tindakan korektif bertujuan:</t>
  </si>
  <si>
    <t>93. Akar penyebab harus:</t>
  </si>
  <si>
    <t>94. Continual improvement berarti:</t>
  </si>
  <si>
    <t>95. Perbaikan dapat berasal dari:</t>
  </si>
  <si>
    <t>96. Sistem harus ditingkatkan:</t>
  </si>
  <si>
    <t>97. Ketidaksesuaian harus:</t>
  </si>
  <si>
    <t>98. Tindakan korektif harus efektif:</t>
  </si>
  <si>
    <t>99. Evaluasi efektivitas dilakukan:</t>
  </si>
  <si>
    <t>100. Tujuan akhir ISO 14001 adalah:</t>
  </si>
  <si>
    <t>Nama Lengkap dan Gelar</t>
  </si>
  <si>
    <t>Jenis Kelamin</t>
  </si>
  <si>
    <t>Nomor WhatsApp</t>
  </si>
  <si>
    <t>Jabatan</t>
  </si>
  <si>
    <t>Unit Kerja Anda</t>
  </si>
  <si>
    <t>Asal Instansi</t>
  </si>
  <si>
    <t>Sertifikasi yang anda butuhkan</t>
  </si>
  <si>
    <t>Akbar Maulana Pujangga S.E., M.Si., MM</t>
  </si>
  <si>
    <t>Laki-Laki</t>
  </si>
  <si>
    <t>Branch Manager</t>
  </si>
  <si>
    <t>Distributor Oli Dan Gas</t>
  </si>
  <si>
    <t>PT. Olindo Yana Lestari</t>
  </si>
  <si>
    <t>Ir. Erik Wahyu Palguna, S.T., M.T.</t>
  </si>
  <si>
    <t>Dosen Asisten Ahli</t>
  </si>
  <si>
    <t>Fakultas Teknik</t>
  </si>
  <si>
    <t>Universitas Jenderal Soedirman</t>
  </si>
  <si>
    <t>Linda Tri Asmara, M.Pd</t>
  </si>
  <si>
    <t>Perempuan</t>
  </si>
  <si>
    <t>Dosen dan internal auditor</t>
  </si>
  <si>
    <t>Prodi Bisnis Digital</t>
  </si>
  <si>
    <t>Politeknik Hasnur</t>
  </si>
  <si>
    <t>RIRA OCTA NINGSI,M.Pd</t>
  </si>
  <si>
    <t>Tutor UT</t>
  </si>
  <si>
    <t>Universitas Terbuka</t>
  </si>
  <si>
    <t>M. Dandy Aryadi, S.Pd., M.Pd</t>
  </si>
  <si>
    <t>Tenaga Pengajar</t>
  </si>
  <si>
    <t>Pjkr</t>
  </si>
  <si>
    <t>Universitas PGRI Semarajg</t>
  </si>
  <si>
    <t>Shanti</t>
  </si>
  <si>
    <t>-</t>
  </si>
  <si>
    <t>Wayan Gracias, S.Pd., M.Sc.</t>
  </si>
  <si>
    <t>Dosen</t>
  </si>
  <si>
    <t>Jurusan Kimia FMIPA Universitas Lampung</t>
  </si>
  <si>
    <t>Universitas Lampung</t>
  </si>
  <si>
    <t>Nisa Nur Hasanah, S. Kep., Ns., M. Kep</t>
  </si>
  <si>
    <t>FK UNDIP</t>
  </si>
  <si>
    <t>UNDIP</t>
  </si>
  <si>
    <t>Ian Mochamad Sofian, M.Si.</t>
  </si>
  <si>
    <t>Asisten Ahli</t>
  </si>
  <si>
    <t>SPM</t>
  </si>
  <si>
    <t>Politeknik Pelayaran Banten</t>
  </si>
  <si>
    <t>Dr. Eng. I Gede Agus Krisna Warmayana, S.Kom., M.T.</t>
  </si>
  <si>
    <t>Wakil Dekan Sains Dan Teknologi</t>
  </si>
  <si>
    <t>Fakultas Sains dan Teknologi</t>
  </si>
  <si>
    <t>UHN I Gusti Bagus Sugriwa Denpasar</t>
  </si>
  <si>
    <t>Bagus Setiawan, S. P., M. Si.</t>
  </si>
  <si>
    <t>PLP Ahli</t>
  </si>
  <si>
    <t>FKG</t>
  </si>
  <si>
    <t>Unej</t>
  </si>
  <si>
    <t>Hayatuz Zakiyah, M.Pd</t>
  </si>
  <si>
    <t>Fakultan Tarbiyah dan Keguruan</t>
  </si>
  <si>
    <t>UIN Ar-raniry</t>
  </si>
  <si>
    <t>Wiwien Gaby Hukubun, S.Pi, M.Si</t>
  </si>
  <si>
    <t>Lektor</t>
  </si>
  <si>
    <t>Politeknik Perikanan Negeri Tual</t>
  </si>
  <si>
    <t>Adelia Octaviani M.Sos</t>
  </si>
  <si>
    <t>Fakultas Ilmu Sosial dan Ilmu Politik</t>
  </si>
  <si>
    <t>Universitas Sriwijaya</t>
  </si>
  <si>
    <t>Agung Tri Noviyanto, M.Pd.</t>
  </si>
  <si>
    <t>Polsub</t>
  </si>
  <si>
    <t>Uny</t>
  </si>
  <si>
    <t>Sonya Ostha Laurency, S.T., M.T.</t>
  </si>
  <si>
    <t>Pendidikan</t>
  </si>
  <si>
    <t>Institut Teknologi Mitra Gama</t>
  </si>
  <si>
    <t>Bagus Setiawan, S.P., M.Si.</t>
  </si>
  <si>
    <t>Laboratorium Biomedik</t>
  </si>
  <si>
    <t>UNEJ</t>
  </si>
  <si>
    <t>Erika Herliana, S.T., M.T.</t>
  </si>
  <si>
    <t>Ketua Program Studi</t>
  </si>
  <si>
    <t>Program Studi Teknik Lingkungan</t>
  </si>
  <si>
    <t>Universitas Kebangsaan Republik Indonesia</t>
  </si>
  <si>
    <t>Nur Indrawati</t>
  </si>
  <si>
    <t>Data Pribadi</t>
  </si>
  <si>
    <t>Dr. Rani Sugiarni, M.Pd.</t>
  </si>
  <si>
    <t>FKIP</t>
  </si>
  <si>
    <t>Universitas Suryakancana</t>
  </si>
  <si>
    <t>Putu Gede Surya Cipta Nugraha, S.Kom.,M.Kom</t>
  </si>
  <si>
    <t>Program Studi Informatika Fakultas Sains dan Teknologi</t>
  </si>
  <si>
    <t>Universitas Hindu Negeri I Gusti Bagus Sugriwa</t>
  </si>
  <si>
    <t>Puguh Bintang Pamungkas, MP</t>
  </si>
  <si>
    <t>Program Studi Agroteknologi</t>
  </si>
  <si>
    <t>Universitas PGRI Yogyakarta</t>
  </si>
  <si>
    <t>Rizqa Febry Ayu, S.H., M.H</t>
  </si>
  <si>
    <t>Ketua Penjaminan Mutu</t>
  </si>
  <si>
    <t>Unit Penjaminan Mutu</t>
  </si>
  <si>
    <t>Akademi Keperawatan Teungku Fakinah</t>
  </si>
  <si>
    <t>Hendra Kurniawan</t>
  </si>
  <si>
    <t>JFT</t>
  </si>
  <si>
    <t>Diaperkimhub</t>
  </si>
  <si>
    <t>Kabupaten Sumenep</t>
  </si>
  <si>
    <t>Rena Maherlina</t>
  </si>
  <si>
    <t>analis</t>
  </si>
  <si>
    <t>UPT Laboratorium Kesehatan Ikan dan Lingkungan</t>
  </si>
  <si>
    <t>Prov. Jawa Timur</t>
  </si>
  <si>
    <t>Farida Fransisca Sihotang,S.Tr, MKM.</t>
  </si>
  <si>
    <t>Pranata Laboratorium Pendidikan</t>
  </si>
  <si>
    <t>Unit Laboratorium Terpadu</t>
  </si>
  <si>
    <t>Poltekkes Kemenkes Jayapura</t>
  </si>
  <si>
    <t>Luluk Alifia, S.Si., M.Si.</t>
  </si>
  <si>
    <t>Operator Laboratorium</t>
  </si>
  <si>
    <t>Fakultas Ketahanan Pangan</t>
  </si>
  <si>
    <t>Universitas Negeri Surabaya</t>
  </si>
  <si>
    <t>Maria Yulita Sari, S.TP., M.T.P.,</t>
  </si>
  <si>
    <t>Teknologi Pangan dan Hasil Pertanian</t>
  </si>
  <si>
    <t>Universitas Siliwangi</t>
  </si>
  <si>
    <t>HENI DEWIYANTI, S.TP</t>
  </si>
  <si>
    <t>Analis benih</t>
  </si>
  <si>
    <t>UPTD BOSBTPH SUMSEL</t>
  </si>
  <si>
    <t>DINAS PERTANIAN SUMSEL</t>
  </si>
  <si>
    <t>Rendy Widayat Parlaungan</t>
  </si>
  <si>
    <t>Laboran</t>
  </si>
  <si>
    <t>Farmasi</t>
  </si>
  <si>
    <t>Unika Widya Mandala Surabaya</t>
  </si>
  <si>
    <t>Drh. Titis Furi Djatmikowati</t>
  </si>
  <si>
    <t>Medik Veteriner Madya</t>
  </si>
  <si>
    <t>Laboratorium bakteriologi</t>
  </si>
  <si>
    <t>BBV Maros</t>
  </si>
  <si>
    <t>Jumardi</t>
  </si>
  <si>
    <t>Paramedik Veteriner</t>
  </si>
  <si>
    <t>Lab Kesmavet</t>
  </si>
  <si>
    <t>Balai Besar Veteriner Maros</t>
  </si>
  <si>
    <t>Annissa Ambaryati Mahani, S.Pi</t>
  </si>
  <si>
    <t>Penata Kelola Kelautan dan Perikanan</t>
  </si>
  <si>
    <t>Dinas Kelautan dan Perikanan</t>
  </si>
  <si>
    <t>Widya Wulandari, S.P</t>
  </si>
  <si>
    <t>Koordinator LPHP dan PAH</t>
  </si>
  <si>
    <t>UPTD. Balai Perlindungan Tanaman Pangan dan Hortikultura</t>
  </si>
  <si>
    <t>Dinas Perkebunan Tanaman Pangan dan Hortikultura</t>
  </si>
  <si>
    <t>Andi Zulkifli Al Azis</t>
  </si>
  <si>
    <t>PLO</t>
  </si>
  <si>
    <t>UPA Laboratorium Terpadu</t>
  </si>
  <si>
    <t>Universitas Sembilanbelas November Kolaka</t>
  </si>
  <si>
    <t>Indah Ariani, S.Pi</t>
  </si>
  <si>
    <t>Penata Layanan Operasional</t>
  </si>
  <si>
    <t>Dinas Kelautan dan Perikanan Provinsi Jawa Timur</t>
  </si>
  <si>
    <t>IFFATUL MASRUROH, S.Pi</t>
  </si>
  <si>
    <t>Pengelola Kesehatan Ikan</t>
  </si>
  <si>
    <t>DKP Prov. Jatim</t>
  </si>
  <si>
    <t>Otiek Widowati</t>
  </si>
  <si>
    <t>Kepala Seksi Pengujjan</t>
  </si>
  <si>
    <t>UPT. Laboratorium Kesehatan Ikan dan Lingkungan</t>
  </si>
  <si>
    <t>HANDA ANDHYNTA PRATIWI</t>
  </si>
  <si>
    <t>Penata Kelola Kelautan dan Perikanan (Analis)</t>
  </si>
  <si>
    <t>UPT LABORATORIUM KESEHATAN IKAN DAN LINGKUNGAN</t>
  </si>
  <si>
    <t>DINAS KELAUTAN DAN PERIKANAN PROVINSI JAWA TIMUR</t>
  </si>
  <si>
    <t>Ignatius Rinanto Cipto Dwi Saputro, A. Md. Farm</t>
  </si>
  <si>
    <t>UKWMS</t>
  </si>
  <si>
    <t>Dr. Dodi Iskandar, S.Si., M.Pd</t>
  </si>
  <si>
    <t>+62 895-2663-8361</t>
  </si>
  <si>
    <t>Jurusan Teknologi Pertanian</t>
  </si>
  <si>
    <t>Politeknik Negeri Pontianak</t>
  </si>
  <si>
    <t>Dhina Dharmawati, Am. KG</t>
  </si>
  <si>
    <t>UMY</t>
  </si>
  <si>
    <t>Dr. drh. Dini Wahyu Yudianingtyas, M.Sc</t>
  </si>
  <si>
    <t>Ketua Tim Kerja Surveilans dan Penyidikan Veteriner</t>
  </si>
  <si>
    <t>Kementerian Pertanian</t>
  </si>
  <si>
    <t>Yustisi Ika Atrasinna, S. TP</t>
  </si>
  <si>
    <t>Labiran tekpang</t>
  </si>
  <si>
    <t>UPGRIS</t>
  </si>
  <si>
    <t>Semarang</t>
  </si>
  <si>
    <t>Jasmine Aldrina Iswara, S.TP.</t>
  </si>
  <si>
    <t>PLP Ahli Pertama</t>
  </si>
  <si>
    <t>PTKI Medan</t>
  </si>
  <si>
    <t>Kementerian Perindustrian</t>
  </si>
  <si>
    <t>Muchammad Andi Ali Ridho, S.Pd., M.Pd.</t>
  </si>
  <si>
    <t>Kepala Laborarorium</t>
  </si>
  <si>
    <t>Politeknik Negeri Pontianak PSDKU Kab. Sukamara</t>
  </si>
  <si>
    <t>Bardan Bulaka, S.Pd., M.PFis</t>
  </si>
  <si>
    <t>Penanggung Jawab Laboratorium Fisika</t>
  </si>
  <si>
    <t>Laboratorium Terpadu USN Kolaka</t>
  </si>
  <si>
    <t>Tiyas Tono Taufiq, S.Pt., M.Biotech.</t>
  </si>
  <si>
    <t>Kepala Laboratorium</t>
  </si>
  <si>
    <t>Laboratorium uji mutu dan analisis</t>
  </si>
  <si>
    <t>Politeknik Pertanian Negeri Payakumbuh</t>
  </si>
  <si>
    <t>Dr. Reni Ekawaty, S.Si, M.Si</t>
  </si>
  <si>
    <t>Kepala Laboratorium Lingkungan</t>
  </si>
  <si>
    <t>Program Studi TAP</t>
  </si>
  <si>
    <t>Moh. Masfi Anan Yahya, S.Si.</t>
  </si>
  <si>
    <t>Laboran Teknik Mesin</t>
  </si>
  <si>
    <t>Prodi Teknik Mesin</t>
  </si>
  <si>
    <t>UPN Veteran Jawa Timur</t>
  </si>
  <si>
    <t>Yefriwati,SP.,MP</t>
  </si>
  <si>
    <t>Kepala Labor Perlindungan Tanaman</t>
  </si>
  <si>
    <t>Budidaya Tanaman</t>
  </si>
  <si>
    <t>HASANUDDIN DAMANIK S.T</t>
  </si>
  <si>
    <t>QUALITY CONTROL</t>
  </si>
  <si>
    <t>BAKTER</t>
  </si>
  <si>
    <t>PT. HAKAASTON</t>
  </si>
  <si>
    <t>Kepala Laboratorium Perlindungan Tanaman</t>
  </si>
  <si>
    <t>Kasiran, AMAK., S.Si., MM.</t>
  </si>
  <si>
    <t>Pranata Labkes Muda</t>
  </si>
  <si>
    <t>UPTD. LABKES Propinsi Sumatera Utara</t>
  </si>
  <si>
    <t>Medan</t>
  </si>
  <si>
    <t>Drh. Wahyuni.M.Kes</t>
  </si>
  <si>
    <t>Medik Veteriner madya</t>
  </si>
  <si>
    <t>Lab. Patologi</t>
  </si>
  <si>
    <t>Abraham, M.Si.</t>
  </si>
  <si>
    <t>Ketua Jurusan</t>
  </si>
  <si>
    <t>Fakultas MIPA</t>
  </si>
  <si>
    <t>Universitas Cenderawasih</t>
  </si>
  <si>
    <t>Linda Tri Maiza, S.P</t>
  </si>
  <si>
    <t>Laboratorium Budidaya Tanaman</t>
  </si>
  <si>
    <t>RAHMAN, S.Si., M.Si.</t>
  </si>
  <si>
    <t>Ketua Laboratorium Fisika Dasar</t>
  </si>
  <si>
    <t>FMIPA</t>
  </si>
  <si>
    <t>UNIVERSITAS CENDERAWASIH</t>
  </si>
  <si>
    <t>Dr. Nuthasanah, M.Si</t>
  </si>
  <si>
    <t>dosen</t>
  </si>
  <si>
    <t>jurusan kimia</t>
  </si>
  <si>
    <t>Universitas Lampung1q+</t>
  </si>
  <si>
    <t>Tria Puspa Sari, S.T., M.S.</t>
  </si>
  <si>
    <t>Kalab. Material dan Desain</t>
  </si>
  <si>
    <t>Teknik Mesin</t>
  </si>
  <si>
    <t>Aldiar Afrizal Triana S.Si</t>
  </si>
  <si>
    <t>Analis kimia</t>
  </si>
  <si>
    <t>Laboratroium kimia</t>
  </si>
  <si>
    <t>BRMP TANAH DAN PUPUK</t>
  </si>
  <si>
    <t>Rani Anggraini Zalukhu, A.Md.P.</t>
  </si>
  <si>
    <t>Pranata Laboratorium Pendidikan Terampil</t>
  </si>
  <si>
    <t>Kementerian Pendidikan Tinggi, Sains, dan Teknologi</t>
  </si>
  <si>
    <t>Pristita Widyastuti, S.Pi</t>
  </si>
  <si>
    <t>Pengelola kesehatan ikan</t>
  </si>
  <si>
    <t>UPT Laboratorioum kesehatan ikan dan lingkungan</t>
  </si>
  <si>
    <t>Dinas Kelautan dan perikanan</t>
  </si>
  <si>
    <t>Khaeriah Dahlan, S.Si., M.Si</t>
  </si>
  <si>
    <t>Kalab material</t>
  </si>
  <si>
    <t>UPT Laboratorium kesehatan ikan dan lingkungan</t>
  </si>
  <si>
    <t>Dinas kelautan dan perikanan</t>
  </si>
  <si>
    <t>Felice Deglardini Wopari, S.T.,M.T</t>
  </si>
  <si>
    <t>Mustika Endah Pratiwi, M.Farm.</t>
  </si>
  <si>
    <t>Ketua Laboratorium</t>
  </si>
  <si>
    <t>Program Studi Farmasi, Fakultas MIPA</t>
  </si>
  <si>
    <t>Iftia Aurili Makalalag, S.Si</t>
  </si>
  <si>
    <t>Laboratorium Pendidikan</t>
  </si>
  <si>
    <t>Universitas Bina Mandiri Gorontalo</t>
  </si>
  <si>
    <t>Vivi Winny Saroinsong, S.Pi, MAP</t>
  </si>
  <si>
    <t>+62 823-9350-7570</t>
  </si>
  <si>
    <t>Kepala Biro Perencanaan, Kerjasama, dan Hubungan Masyarakat</t>
  </si>
  <si>
    <t>Universitas Negeri Manado</t>
  </si>
  <si>
    <t>Aisya Anwar Putri, S.Tr.Kom</t>
  </si>
  <si>
    <t>Tendik</t>
  </si>
  <si>
    <t>Unit Penunjang Akademik Teknologi Informasi dan Komunikasi</t>
  </si>
  <si>
    <t>Politeknik Negeri Banyuwangi</t>
  </si>
  <si>
    <t>Nur Wahyuni Ibrahim, S.Si</t>
  </si>
  <si>
    <t>Laboratorium</t>
  </si>
  <si>
    <t>Deka Rachmana Putra, S.ST</t>
  </si>
  <si>
    <t>Jurisan Pertanian</t>
  </si>
  <si>
    <t>Erlina Kusumawati, S.ST</t>
  </si>
  <si>
    <t>Pranata Laboratorium Pendidikan - Ahli Pertama</t>
  </si>
  <si>
    <t>Lab. Uji Bahan - Jurusan Teknik Mesin</t>
  </si>
  <si>
    <t>Aditya Wardana, S.S.T., M.T.P</t>
  </si>
  <si>
    <t>Program Studi Pengembangan Produk Agroindustri</t>
  </si>
  <si>
    <t>Wilda Zuhry Muhhida, A.md</t>
  </si>
  <si>
    <t>Jayapura</t>
  </si>
  <si>
    <t>dr. Handayni, MKK, Sp.KKLP SubSp. COPC</t>
  </si>
  <si>
    <t>Ketua K3L</t>
  </si>
  <si>
    <t>Kedokteran</t>
  </si>
  <si>
    <t>FK Univ. Riau</t>
  </si>
  <si>
    <t>Farnas Ady Pramono, S.E</t>
  </si>
  <si>
    <t>Arsiparis</t>
  </si>
  <si>
    <t>Bagian Akademik, Kemahasiswaan dan Kerja Sama</t>
  </si>
  <si>
    <t>Arifatun Nisaa, SKM., M.P.H</t>
  </si>
  <si>
    <t>RMIK - FMIK</t>
  </si>
  <si>
    <t>Universitas Veteran Bangun Nusantara</t>
  </si>
  <si>
    <t>Ghufriati, S.P</t>
  </si>
  <si>
    <t>PLP Ahli Muda</t>
  </si>
  <si>
    <t>Laboratorium Teknik Benih dan Perbanyakan Tanaman</t>
  </si>
  <si>
    <t>Airul Alrizal Rofiqi, S. Tr. Pt.</t>
  </si>
  <si>
    <t>Teknisi</t>
  </si>
  <si>
    <t>Jurusan Pertanian</t>
  </si>
  <si>
    <t>Artika Eka Prihatini,M.Pd</t>
  </si>
  <si>
    <t>PRODI PIAUD</t>
  </si>
  <si>
    <t>STIT Balikpapan</t>
  </si>
  <si>
    <t>Siti Kamilah, M.Pd.I</t>
  </si>
  <si>
    <t>STIT BALIKPAPAN</t>
  </si>
  <si>
    <t>Balikpapan</t>
  </si>
  <si>
    <t>Dr. Navel Oktaviandy Mangelep, S.Pd., M.Pd.</t>
  </si>
  <si>
    <t>Koordinator Prodi S2 Pendidikan Matematika</t>
  </si>
  <si>
    <t>Pascasarjana</t>
  </si>
  <si>
    <t>Suharno</t>
  </si>
  <si>
    <t>FMIPA Universitas Cenderawasih</t>
  </si>
  <si>
    <t>Dra. ANGGRIANI AMIR, M.Pd</t>
  </si>
  <si>
    <t>Ketua Prodi</t>
  </si>
  <si>
    <t>PIAUD</t>
  </si>
  <si>
    <t>STAI DDI Pangkep</t>
  </si>
  <si>
    <t>Dr. KHOIRUL ANAM SIDDEH, S.Ag, M.S.I</t>
  </si>
  <si>
    <t>FTIK UINSI SAMARINDA</t>
  </si>
  <si>
    <t>UINSI samarinda</t>
  </si>
  <si>
    <t>M.N. Jamalia, S.Pd.I., M.Pd</t>
  </si>
  <si>
    <t>Prodi Pendidikan Agama Islam</t>
  </si>
  <si>
    <t>Institut Agama Islam Darud Da'wah Wal Irsyad Sidenreng Rappang</t>
  </si>
  <si>
    <t>Harfiani,S.E.,M.Ak</t>
  </si>
  <si>
    <t>STAI DDI PANGKEP</t>
  </si>
  <si>
    <t>.</t>
  </si>
  <si>
    <t>Anggi Hardiyanto Priyo Utomo. AMd</t>
  </si>
  <si>
    <t>Fakultas Farmasi</t>
  </si>
  <si>
    <t>Universitas katolik Widya Mandala</t>
  </si>
  <si>
    <t>Pranata Laboratorium</t>
  </si>
  <si>
    <t>Nelly Lunga,S.Si.,M.Sc.</t>
  </si>
  <si>
    <t>Feri Hariansyah</t>
  </si>
  <si>
    <t>Pengelola layanan oprasional</t>
  </si>
  <si>
    <t>Teknologi pertanian</t>
  </si>
  <si>
    <t>Nila Sari SP MSi</t>
  </si>
  <si>
    <t>Payakumbuh</t>
  </si>
  <si>
    <t>Yunus, S. Pd.</t>
  </si>
  <si>
    <t>Staf Ketua Lembaga Penjaminan Mutu Internal</t>
  </si>
  <si>
    <t>LPMI</t>
  </si>
  <si>
    <t>IAI AL-AZIS Indramayu</t>
  </si>
  <si>
    <t>Moch. Shandy Sasmito, S. ST.</t>
  </si>
  <si>
    <t>Staf</t>
  </si>
  <si>
    <t>Steven Yohanes Yulianus Mantiri, S.Si.,M.Sc</t>
  </si>
  <si>
    <t>Fisika FMIPA</t>
  </si>
  <si>
    <t>Analis</t>
  </si>
  <si>
    <t>Derry Dermawan</t>
  </si>
  <si>
    <t>Drafter</t>
  </si>
  <si>
    <t>Design</t>
  </si>
  <si>
    <t>PT. Jidouka Teknologi Indonesia</t>
  </si>
  <si>
    <t>M Fahrizal Airlangga</t>
  </si>
  <si>
    <t>Staff</t>
  </si>
  <si>
    <t>Trainer</t>
  </si>
  <si>
    <t>Flash</t>
  </si>
  <si>
    <t>Afendy Adi Hermawan</t>
  </si>
  <si>
    <t>PLP Penyelia</t>
  </si>
  <si>
    <t>Departemen Biologi ITS</t>
  </si>
  <si>
    <t>Surabaya</t>
  </si>
  <si>
    <t>Universitas Borneo Tarakan</t>
  </si>
  <si>
    <t>Retno Prihartini, A.Md.T</t>
  </si>
  <si>
    <t>Quality Assurance Staff</t>
  </si>
  <si>
    <t>Calibration, Qualification, &amp; Validation</t>
  </si>
  <si>
    <t>PT. Pharos Indonesia</t>
  </si>
  <si>
    <t>Jati Pambudi</t>
  </si>
  <si>
    <t>manager</t>
  </si>
  <si>
    <t>sertifikasi</t>
  </si>
  <si>
    <t>TUV</t>
  </si>
  <si>
    <t>Rovel Lando Fambari, S.P., M.Si</t>
  </si>
  <si>
    <t>Tidak ada</t>
  </si>
  <si>
    <t>Nia Boru Ritonga, S.TP, M.TP</t>
  </si>
  <si>
    <t>Politeknik Negeri Sriwijaya</t>
  </si>
  <si>
    <t>Kemendiktisaintek</t>
  </si>
  <si>
    <t>Ayu Bening Devina Sari</t>
  </si>
  <si>
    <t>Mahasiswa</t>
  </si>
  <si>
    <t>Teknik Kimia</t>
  </si>
  <si>
    <t>UNNES</t>
  </si>
  <si>
    <t>Agustina</t>
  </si>
  <si>
    <t>Project</t>
  </si>
  <si>
    <t>PT.Kurniajaya Muktisentosa</t>
  </si>
  <si>
    <t>Rahmawati, S.T</t>
  </si>
  <si>
    <t>Analis Lingkungan Hidup</t>
  </si>
  <si>
    <t>Dinas Lingkungan Hidup Kota Pangkalpinang</t>
  </si>
  <si>
    <t>Meliana Rahmawati S.Si</t>
  </si>
  <si>
    <t>Manajer Mutu</t>
  </si>
  <si>
    <t>Manajemen</t>
  </si>
  <si>
    <t>PT Sevisi Lab Indonesia</t>
  </si>
  <si>
    <t>Muhammad nur charis</t>
  </si>
  <si>
    <t>Pt.padi indonesia maju</t>
  </si>
  <si>
    <t>Jawa timur</t>
  </si>
  <si>
    <t>Nurul Azizah,S.Si</t>
  </si>
  <si>
    <t>Pranata laboratorium pendidikan ahli pertama</t>
  </si>
  <si>
    <t>Universitas jember</t>
  </si>
  <si>
    <t>Kemenristekdikti</t>
  </si>
  <si>
    <t>Muhammad Ryzki Mubarok</t>
  </si>
  <si>
    <t>Operator QC</t>
  </si>
  <si>
    <t>PT PIM</t>
  </si>
  <si>
    <t>PY PIM</t>
  </si>
  <si>
    <t>Fifi Fauziah, ST</t>
  </si>
  <si>
    <t>Produksi</t>
  </si>
  <si>
    <t>Perumdam Tugu Tirta Malang</t>
  </si>
  <si>
    <t>Wahyu Indro Sakti Prio Widodo</t>
  </si>
  <si>
    <t>Koordinator Pengolahan Kualitas Air</t>
  </si>
  <si>
    <t>PERUMDA Air Minum Tugu Tirta Kota Malang</t>
  </si>
  <si>
    <t>AUNUR ROFIQ, S.T.</t>
  </si>
  <si>
    <t>Analis Fisika Kimia</t>
  </si>
  <si>
    <t>PERUMDA AIR MINUM TUGU TIRTA KOTA MALANG</t>
  </si>
  <si>
    <t>Mira Upini, ST., MSi</t>
  </si>
  <si>
    <t>Penguji Mutu Barang</t>
  </si>
  <si>
    <t>UPTD BPSMB Dinas Perindustrian dan Perdagangan Aceh</t>
  </si>
  <si>
    <t>Provinsi Aceh</t>
  </si>
  <si>
    <t>Jihan Azizah, A.Md.T</t>
  </si>
  <si>
    <t>Pengendali Dampak Lingkungan Terampil</t>
  </si>
  <si>
    <t>UPT Laboratorium Lingkungan DLH Kab. Belitung Timur</t>
  </si>
  <si>
    <t>DLH Kab. Belitung Timur</t>
  </si>
  <si>
    <t>Bayu Susena</t>
  </si>
  <si>
    <t>staf</t>
  </si>
  <si>
    <t>Hukum</t>
  </si>
  <si>
    <t>Universitas Aisyiyah Yogyakarta</t>
  </si>
  <si>
    <t>suhermi, S.H.,M.H</t>
  </si>
  <si>
    <t>Fakultas Hukum Unja</t>
  </si>
  <si>
    <t>Jambi</t>
  </si>
  <si>
    <t>Sonny S. Wicaksono, SH.MHum.</t>
  </si>
  <si>
    <t>Kepala Laboratorium FH UNNES</t>
  </si>
  <si>
    <t>Fakultas Hukum UNNES</t>
  </si>
  <si>
    <t>Inggit Akim, S.H., M.H</t>
  </si>
  <si>
    <t>Fakultas Hukum</t>
  </si>
  <si>
    <t>Dr.Ir.Abdurahman Hoda, M.Si, CMT</t>
  </si>
  <si>
    <t>Ketua Yayasan</t>
  </si>
  <si>
    <t>Lembaga Pelatihan Kerja</t>
  </si>
  <si>
    <t>LPK Hobers Training Center</t>
  </si>
  <si>
    <t>Mega Aulia S. S.K.M</t>
  </si>
  <si>
    <t>Universitas ngudi waluyo</t>
  </si>
  <si>
    <t>INDRA SULIASTUTI, ST</t>
  </si>
  <si>
    <t>Staf verifikator laboratorium</t>
  </si>
  <si>
    <t>Perumda Air Minum Tugu Tirta kota MALANG</t>
  </si>
  <si>
    <t>Kapoksi Jaminan mutu dan infovet</t>
  </si>
  <si>
    <t>Dirjennakeswan Kementan</t>
  </si>
  <si>
    <t>Siti Munawarah Panggabean S.T., M.Arch</t>
  </si>
  <si>
    <t>RENA MAHERLINA</t>
  </si>
  <si>
    <t>Dinas Kelautan dan Perikanan Prov. Jatim</t>
  </si>
  <si>
    <t>ASMAUL KHUSNAH</t>
  </si>
  <si>
    <t>Dinas Kelauatan dan Perikanan Prov. Jatim</t>
  </si>
  <si>
    <t>UPT Laboratorium Kesehatan ikan dan Lingkungan</t>
  </si>
  <si>
    <t>Abdul Halim Al Qorani, S.Pi</t>
  </si>
  <si>
    <t>MOCHAMAD SUHADI, S.Pi., M.Si.</t>
  </si>
  <si>
    <t>PEMBINA MUTU HASIL KELAUTAN DAN PERIKANAN AHLI MUDA</t>
  </si>
  <si>
    <t>UPT LABORATORIUM KESEHATAN IKAN DAN LINGKUNGAN PASURUAN</t>
  </si>
  <si>
    <t>DINAS KELAUTAN DAN PERIKANAN PROV JATIM</t>
  </si>
  <si>
    <t>Ella Purnama Putri, S.Pi</t>
  </si>
  <si>
    <t>DINAS KELAUTAN DAN PERIKANAN</t>
  </si>
  <si>
    <t>PT Padi Indonesia Maju</t>
  </si>
  <si>
    <t>Agung Bhakti Pratama</t>
  </si>
  <si>
    <t>Laboratory QMS</t>
  </si>
  <si>
    <t>Industri</t>
  </si>
  <si>
    <t>Tety Desrita Handayani, S.T.P., M.Sc</t>
  </si>
  <si>
    <t>+62 822 85922620</t>
  </si>
  <si>
    <t>Koordinator Program Studi</t>
  </si>
  <si>
    <t>Teknologi Rekasaya Pangan</t>
  </si>
  <si>
    <t>Universitas Muhammadiyah Parepare</t>
  </si>
  <si>
    <t>Serliani</t>
  </si>
  <si>
    <t>Jabatan laboran</t>
  </si>
  <si>
    <t>Program studi peternakan fakultas pertanian peternakan dan perikanan</t>
  </si>
  <si>
    <t>Irmayani,S.Pt,M.Si</t>
  </si>
  <si>
    <t>Prodi Peternakan Fakultas pertanian peternakan dan perikanan</t>
  </si>
  <si>
    <t>Univetsitas Muhammadiyah Parepare</t>
  </si>
  <si>
    <t>Mustawakkal</t>
  </si>
  <si>
    <t>Staf Fakultas</t>
  </si>
  <si>
    <t>Fakultas Pertanian UM Parepare</t>
  </si>
  <si>
    <t>UM PAREPARE</t>
  </si>
  <si>
    <t>Dr. Sukmawati, S.P.M.P.</t>
  </si>
  <si>
    <t>Fakultas Pertanian Peternakan dan Perikanan</t>
  </si>
  <si>
    <t>Irda Idris, S.P</t>
  </si>
  <si>
    <t>Fakultas Pertanian, Peternakan dan Perikanan UM Parepare</t>
  </si>
  <si>
    <t>UM Parepare</t>
  </si>
  <si>
    <t>Pratiwi MK, S.Kom., M.P.</t>
  </si>
  <si>
    <t>Prodi Agribisnis</t>
  </si>
  <si>
    <t>Ni Ketut Sinarsih, S.Pd., M.Si.</t>
  </si>
  <si>
    <t>FBW</t>
  </si>
  <si>
    <t>UHN IGB Sugriwa Denpasar</t>
  </si>
  <si>
    <t>Nur Indriani</t>
  </si>
  <si>
    <t>UMPAR</t>
  </si>
  <si>
    <t>MUH IKRAM RISLADI</t>
  </si>
  <si>
    <t>MAHASISWA</t>
  </si>
  <si>
    <t>UNIVERSITAS MUHAMMADIYAH PAREPARE</t>
  </si>
  <si>
    <t>UPTD PPMHP</t>
  </si>
  <si>
    <t>Anton Fuadi</t>
  </si>
  <si>
    <t>Amat Efendi, S.P</t>
  </si>
  <si>
    <t>UPTD PPMHP Sumatera Selatan</t>
  </si>
  <si>
    <t>Dinas Kelautan dan Perikanan Sumatera Selatan</t>
  </si>
  <si>
    <t>Agus Hartani, S.Pi</t>
  </si>
  <si>
    <t>Kasubbag Tata Usaha</t>
  </si>
  <si>
    <t>Pemerintah Provinsi Sumsel</t>
  </si>
  <si>
    <t>Nursalim</t>
  </si>
  <si>
    <t>Dinas kelautan dan peeikanan</t>
  </si>
  <si>
    <t>Qori Rizqiah H Kalingga, S.H.I., MA</t>
  </si>
  <si>
    <t>Unit Penjamin Mutu Fakultas Hukum</t>
  </si>
  <si>
    <t>Universitas Alwashliyah</t>
  </si>
  <si>
    <t>Nilai Akhir</t>
  </si>
  <si>
    <t>Pemetaan Sertifikasi → Sheet Skema</t>
  </si>
  <si>
    <t>Nama Sertifikasi</t>
  </si>
  <si>
    <t>Sheet Skema</t>
  </si>
  <si>
    <t>GLP</t>
  </si>
  <si>
    <t>K3L</t>
  </si>
  <si>
    <t>LOP</t>
  </si>
  <si>
    <t>QMS</t>
  </si>
  <si>
    <t>QCA</t>
  </si>
  <si>
    <t>QAO</t>
  </si>
  <si>
    <t>RDO</t>
  </si>
  <si>
    <t>SBO</t>
  </si>
  <si>
    <t>ESG</t>
  </si>
  <si>
    <t>EMS</t>
  </si>
  <si>
    <t>CLO</t>
  </si>
  <si>
    <t>LHC</t>
  </si>
  <si>
    <t>PSP</t>
  </si>
  <si>
    <t>FMO</t>
  </si>
  <si>
    <t>LQO</t>
  </si>
  <si>
    <t>Quality Management System (ISO 9001) Officer</t>
  </si>
  <si>
    <t>Sustainability Officer</t>
  </si>
  <si>
    <t>Laboratory Operations Officer/Pranata Laboratorium</t>
  </si>
  <si>
    <t>ESG Officer</t>
  </si>
  <si>
    <t>Environmental Management System (ISO 14001) Officer</t>
  </si>
  <si>
    <t>Food Safety Management Officer/ Petugas Sistem Keamanan Pangan</t>
  </si>
  <si>
    <t>GLP Laboratory Technician/Teknisi Laboratorium Berbasis GLP</t>
  </si>
  <si>
    <t>Laboratory HSE Officer/Petugas K3L Laboratorium</t>
  </si>
  <si>
    <t>QC Laboratory Analyst/Analis QC Laboratorium</t>
  </si>
  <si>
    <t>Lead Implementer Standar Laboratorium ISO/IEC 17025:2017</t>
  </si>
  <si>
    <t>Research and Development Officer</t>
  </si>
  <si>
    <t>Lifting Engineer for Heavy &amp; Critical Lifting</t>
  </si>
  <si>
    <t>Panelis Terlatih Pengujian Sensori Pangan</t>
  </si>
  <si>
    <t>Corporate Legal Officer</t>
  </si>
  <si>
    <t>Quality Assurance Officer</t>
  </si>
  <si>
    <t>Kode Sheet</t>
  </si>
  <si>
    <t>Jumlah Skema</t>
  </si>
  <si>
    <t>Regulatory Affairs Officer</t>
  </si>
  <si>
    <t>RAO</t>
  </si>
  <si>
    <t>LIFTING ENGINEER FOR MEDIUM LIFTING</t>
  </si>
  <si>
    <t>LML</t>
  </si>
  <si>
    <t>LDT</t>
  </si>
  <si>
    <t>LIFTING DRAFTER</t>
  </si>
  <si>
    <t>3D LIFTING DESIGNER</t>
  </si>
  <si>
    <t>DLD</t>
  </si>
  <si>
    <t>Budi Santoso, S.T.</t>
  </si>
  <si>
    <t>Lifting Engineer</t>
  </si>
  <si>
    <t>Divisi Rigging &amp; Lifting</t>
  </si>
  <si>
    <t>PT Krakatau Steel</t>
  </si>
  <si>
    <t>Siti Rahayu, S.T.</t>
  </si>
  <si>
    <t>Rigging Supervisor</t>
  </si>
  <si>
    <t>Departemen HSE</t>
  </si>
  <si>
    <t>PT Pertamina EP</t>
  </si>
  <si>
    <t>Ahmad Fauzi, S.T.</t>
  </si>
  <si>
    <t>Lifting Supervisor</t>
  </si>
  <si>
    <t>Divisi Konstruksi</t>
  </si>
  <si>
    <t>PT Wijaya Karya</t>
  </si>
  <si>
    <t>Dewi Anggraini, S.T.</t>
  </si>
  <si>
    <t>Rigging Engineer</t>
  </si>
  <si>
    <t>Departemen Teknik</t>
  </si>
  <si>
    <t>PT Rekayasa Industri</t>
  </si>
  <si>
    <t>Hendra Gunawan</t>
  </si>
  <si>
    <t>Crane Operator Supervisor</t>
  </si>
  <si>
    <t>Divisi Operasi</t>
  </si>
  <si>
    <t>PT Adhi Karya</t>
  </si>
  <si>
    <t>Rina Kurniawati, S.T.</t>
  </si>
  <si>
    <t>Lifting Coordinator</t>
  </si>
  <si>
    <t>Departemen Proyek</t>
  </si>
  <si>
    <t>PT Pembangunan Perumahan</t>
  </si>
  <si>
    <t>Agus Prasetyo</t>
  </si>
  <si>
    <t>Divisi Lifting</t>
  </si>
  <si>
    <t>PT Timah Industri</t>
  </si>
  <si>
    <t>Maya Puspitasari, S.T.</t>
  </si>
  <si>
    <t>Departemen Engineering</t>
  </si>
  <si>
    <t>PT Meratus Jaya Iron</t>
  </si>
  <si>
    <t>Dedi Kusnadi</t>
  </si>
  <si>
    <t>Rigging Foreman</t>
  </si>
  <si>
    <t>PT Nindya Karya</t>
  </si>
  <si>
    <t>Yuni Astuti, S.T.</t>
  </si>
  <si>
    <t>PT Waskita Karya</t>
  </si>
  <si>
    <t>Rudi Hartono, A.Md.</t>
  </si>
  <si>
    <t>Divisi Engineering</t>
  </si>
  <si>
    <t>Lina Marlina, A.Md.</t>
  </si>
  <si>
    <t>CAD Drafter</t>
  </si>
  <si>
    <t>Departemen Desain</t>
  </si>
  <si>
    <t>Fajar Nugroho</t>
  </si>
  <si>
    <t>Drafter Lifting Plan</t>
  </si>
  <si>
    <t>Divisi Teknik</t>
  </si>
  <si>
    <t>PT Krakatau Engineering</t>
  </si>
  <si>
    <t>Indah Permatasari, A.Md.</t>
  </si>
  <si>
    <t>Bambang Setiawan</t>
  </si>
  <si>
    <t>Drafter Rigging</t>
  </si>
  <si>
    <t>Wulan Sari, A.Md.</t>
  </si>
  <si>
    <t>Andi Saputra</t>
  </si>
  <si>
    <t>Divisi Desain</t>
  </si>
  <si>
    <t>Nia Kusumawati, A.Md.</t>
  </si>
  <si>
    <t>Eko Wibowo</t>
  </si>
  <si>
    <t>Sri Wahyuni, A.Md.</t>
  </si>
  <si>
    <t>Arif Rahman, S.T.</t>
  </si>
  <si>
    <t>3D Lifting Designer</t>
  </si>
  <si>
    <t>Putri Wulandari, S.T.</t>
  </si>
  <si>
    <t>3D Design Engineer</t>
  </si>
  <si>
    <t>Hadi Susanto, S.T.</t>
  </si>
  <si>
    <t>Lifting Design Engineer</t>
  </si>
  <si>
    <t>Ratna Dewi, S.T.</t>
  </si>
  <si>
    <t>Yoga Pratama, S.T.</t>
  </si>
  <si>
    <t>Fitriani, S.T.</t>
  </si>
  <si>
    <t>Sigit Nugroho, S.T.</t>
  </si>
  <si>
    <t>Anita Rahmawati, S.T.</t>
  </si>
  <si>
    <t>Taufik Hidayat, S.T.</t>
  </si>
  <si>
    <t>Dian Permata, S.T.</t>
  </si>
  <si>
    <t>Bagus Wicaksono, S.T.</t>
  </si>
  <si>
    <t>Heavy Lift Engineer</t>
  </si>
  <si>
    <t>Divisi Marine &amp; Heavy Lift</t>
  </si>
  <si>
    <t>Retno Palupi, S.T.</t>
  </si>
  <si>
    <t>Iwan Setiadi, S.T.</t>
  </si>
  <si>
    <t>Critical Lifting Supervisor</t>
  </si>
  <si>
    <t>Nurul Hidayah, S.T.</t>
  </si>
  <si>
    <t>Heavy Lift Coordinator</t>
  </si>
  <si>
    <t>Doni Prakoso, S.T.</t>
  </si>
  <si>
    <t>Ika Mardiana, S.T.</t>
  </si>
  <si>
    <t>Hari Purnomo, S.T.</t>
  </si>
  <si>
    <t>Critical Lifting Engineer</t>
  </si>
  <si>
    <t>Vina Anggreani, S.T.</t>
  </si>
  <si>
    <t>Teguh Prasetyo, S.T.</t>
  </si>
  <si>
    <t>Heavy Lift Supervisor</t>
  </si>
  <si>
    <t>Diana Safitri, S.H.</t>
  </si>
  <si>
    <t>Divisi Legal &amp; Compliance</t>
  </si>
  <si>
    <t>Rio Adiwijaya, S.H.</t>
  </si>
  <si>
    <t>Legal Counsel</t>
  </si>
  <si>
    <t>Departemen Hukum</t>
  </si>
  <si>
    <t>Melati Kusuma, S.H., M.H.</t>
  </si>
  <si>
    <t>Divisi Legal</t>
  </si>
  <si>
    <t>Firman Hidayat, S.H.</t>
  </si>
  <si>
    <t>Legal &amp; Compliance Officer</t>
  </si>
  <si>
    <t>Astrid Wulandari, S.H.</t>
  </si>
  <si>
    <t>Sistem perizinan terintegrasi secara elektronik di Indonesia yang menggunakan pendekatan berbasis risiko disebut dengan ….</t>
  </si>
  <si>
    <t>Saat ini proses perizinan usaha di Indonesia menggunakan satu sistem yaitu Online Single Submission (OSS), yang mana dapat menerbitkan izin usaha. Manakah yang termasuk izin usaha yang diterbitkan oleh OSS RBA ….</t>
  </si>
  <si>
    <t>Apa langkah pertama yang harus dilakukan oleh seorang Corporate Legal Officer dalam mengidentifikasi kebutuhan perizinan perusahaan?</t>
  </si>
  <si>
    <t>Dalam memetakan kewajiban perizinan, mengapa pemilihan kode KBLI (Klasifikasi Baku Lapangan Usaha Indonesia) harus dilakukan secara tepat?</t>
  </si>
  <si>
    <t>Sebelum berlakunya UU Cipta Kerja, minimal modal pendirian PT adalah 50jt. Namun, setelah berlakunya UU Cipta Kerja, pendirian PT memiliki ketentuan modal tersendiri. Berapa modal yang perlu ditempatkan untuk mendirikan PT?</t>
  </si>
  <si>
    <t>Dalam menjalankan usaha, Pelaku Usaha atau Perusahaan wajib mencantumkan KBLI yang akan dijalankan usaha atau perusahaan dalam akta pendirian, siapakah yang berhak mendaftarkan KBLI?</t>
  </si>
  <si>
    <t>Sejak berlakunya Peraturan Pemerintah Nomor 28 Tahun 2025, apa saja yang termasuk dalam persyaratan dasar pada sistem OSS, kecuali ….</t>
  </si>
  <si>
    <t>Dalam penerbitan izin usaha, sistem OSS akan mendeteksi kesesuaian tata ruang dengan penerbitan Persetujuan Kesesuaian Kegiatan Penyesuaian Tata Ruang (PKKPR). Apa yang menjadi dasar OSS untuk menerbitkan PKKPR?</t>
  </si>
  <si>
    <t>Dengan mengedepankan risiko, berapa risiko yang ditetapkan oleh OSS RBA?</t>
  </si>
  <si>
    <t>Apakah jenis risiko pada sistem OSS akan berpengaruh pada dokumen izin yang diterbitkan?</t>
  </si>
  <si>
    <t>Terhadap perubahan atau penambahan KBLI pada NIB perusahaan, apakah penambahan KBLI dapat dilakukan kapan saja?</t>
  </si>
  <si>
    <t>Dokumen Legalitas apa yang wajib dimiliki oleh dan hanya perusahaan manufaktur dalam melaksanakan kegiatan operasionalnya?</t>
  </si>
  <si>
    <t>Dokumen persetujuan pemerintah yang menyatakan kegiatan usaha telah sesuai dengan tata ruang, disebut sebagai?</t>
  </si>
  <si>
    <t>https://sistemedu.com/assets/LiftingEngineerforMediumLifting/CLO_no14.png
Berdasarkan titik koordinat di atas, zona tersebut adalah Zona Kuning. Apa peruntukan zona tersebut?</t>
  </si>
  <si>
    <t>Dalam menerbitkan izin berusaha, salah satu aspek izin yang harus dipenuhi adalah Izin Lingkungan. Apa produk hukum yang merupakan izin lingkungan, KECUALI?</t>
  </si>
  <si>
    <t>Dalam sebuah perseroan terbatas (PT), terdapat akta pendirian yang menjadi salah satu dokumen hukum perusahaan. Apabila terdapat perubahan maksud dan tujuan perusahaan, apa yang harus dilakukan oleh perusahaan untuk mengakomodir perubahan tersebut?</t>
  </si>
  <si>
    <t>Pada saat perusahaan hendak melakukan sebuah perjanjian kerjasama, elemen utama apa yang harus anda identifikasi pada saat penyusunan kontrak?</t>
  </si>
  <si>
    <t>Langkah awal yang harus dilakukan oleh seorang Corporate Legal Officer untuk memitigasi potensi kerugian sebelum kontrak disusun adalah ....</t>
  </si>
  <si>
    <t>Apa syarat sah perjanjian berdasarkan Pasal 1320 KUH Perdata, kecuali?</t>
  </si>
  <si>
    <t>Perjanjian wajib dilaksanakan sesuai dengan syarat sah perjanjian yang termuat pada Pasal 1320 KUH Perdata. Apa konsekuensi yang terjadi apabila suatu kontrak atau perjanjian tidak memenuhi unsur objektif pada Pasal 1320 KUH Perdata?</t>
  </si>
  <si>
    <t>Dalam suatu dokumen hukum, kontrak dibagi menjadi beberapa anatomi. Apa sebutan dari struktur kontrak yang menerangkan identitas dan posisi para pihak dalam perjanjian?</t>
  </si>
  <si>
    <t>Sebagai bentuk kontrol terhadap dokumen hukum perusahaan (khususnya kontrak), aspek mana yang paling krusial dalam peninjauan rutin kontrak?</t>
  </si>
  <si>
    <t>Suatu kontrak atau perjanjian yang memuat informasi kesepakatan antara dua belah atau lebih pihak mengenai kerahasiaan informasi dari perusahaan, disebut sebagai …..</t>
  </si>
  <si>
    <t>Dalam Undang-undang Nomor 8 Tahun 1999 tentang Perlindungan Konsumen (UU PK), terdapat istilah 'klausula baku', apa yang dimaksud dengan klausula baku dalam perjanjian?</t>
  </si>
  <si>
    <t>Kemampuan untuk menentukan jenis kontrak yang sesuai dengan kebutuhan perusahaan (misal: MOU, NDA, atau Perjanjian Jual Beli) merupakan bagian dari elemen....</t>
  </si>
  <si>
    <t>Seorang Legal Officer di sebuah perusahaan manufaktur multinasional diminta menyusun dan mereview dokumen kerja sama distribusi eksklusif dengan pihak distributor lokal. Dalam proses final review, ditemukan beberapa kondisi: klausul penyelesaian sengketa menyebutkan arbitrase di Singapura berdasarkan aturan SIAC; klausul force majeure memasukkan 'perubahan kebijakan pemerintah' tanpa batasan definisi yang jelas; penandatangan pihak distributor dilakukan oleh Direktur Operasional berdasarkan surat kuasa internal yang belum pernah diperlihatkan; draft perjanjian menggunakan bilingual clause namun terdapat perbedaan substansi antara versi Bahasa Indonesia dan Bahasa Inggris; perjanjian akan berlaku efektif setelah ditandatangani namun objek distribusi mencakup produk yang masih dalam proses perizinan BPOM. Sebagai Legal Officer, tindakan PALING tepat dan paling komprehensif sebelum perjanjian ditandatangani adalah</t>
  </si>
  <si>
    <t>Seorang legal officer diminta memberikan opini atas konflik antara Peraturan Menteri dan Undang-Undang. Prinsip hukum apa yang paling tepat digunakan?</t>
  </si>
  <si>
    <t>Dalam menyusun legal opinion, langkah awal yang paling tepat adalah ….</t>
  </si>
  <si>
    <t>Jika terdapat dua aturan setingkat yang mengatur hal yang sama, namun salah satunya lebih spesifik, maka pendekatan yang digunakan adalah ….</t>
  </si>
  <si>
    <t>Tujuan utama dari legal opinion dalam konteks korporasi adalah ….</t>
  </si>
  <si>
    <t>Dalam mengaitkan beberapa regulasi yang berbeda, seorang legal officer harus mengutamakan ….</t>
  </si>
  <si>
    <t>Manakah yang termasuk bagian analisis dalam legal opinion?</t>
  </si>
  <si>
    <t>Jika terdapat kekosongan hukum dalam suatu kasus, pendekatan yang dapat digunakan adalah ….</t>
  </si>
  <si>
    <t>Seorang legal officer harus kritis terhadap regulasi. Sikap kritis tersebut tercermin dalam ….</t>
  </si>
  <si>
    <t>Rekomendasi hukum yang baik dalam legal opinion harus ….</t>
  </si>
  <si>
    <t>Dalam konteks corporate legal, legal opinion yang baik harus mempertimbangkan ….</t>
  </si>
  <si>
    <t>Dalam membuat legal opinion, seorang legal officer wajib mempertimbangkan fakta-fakta yang ada. Apa fakta yang wajib tercantum dalam legal opinion?</t>
  </si>
  <si>
    <t>Perusahaan memiliki beberapa akta perubahan anggaran dasar yang dibuat di hadapan notaris pada tahun berbeda. Dalam arsip internal, akta tahun 2021 ditempatkan setelah akta tahun 2023. Apa risiko utama dari kesalahan ini?</t>
  </si>
  <si>
    <t>Dalam Prinsip Arsip Kronologis vs Substantif, Legal officer menemukan bahwa dokumen kontrak diarsipkan berdasarkan jenis dokumen, bukan tanggal penandatanganan. Apa pendekatan terbaik yang dapat dilakukan?</t>
  </si>
  <si>
    <t>Pada kasus Dokumen Tidak Lengkap dalam proses audit, ditemukan bahwa salinan akta tidak memiliki lampiran persetujuan kementerian. Apa implikasi hukumnya?</t>
  </si>
  <si>
    <t>Terdapat beberapa versi kontrak yang beredar di internal perusahaan tanpa penandaan versi yang jelas. Apakah risiko utamanya?</t>
  </si>
  <si>
    <t>Perusahaan berencana memusnahkan dokumen lama untuk efisiensi ruang, termasuk dokumen hukum berusia lebih dari 5 tahun. Apa yang harus dilakukan legal officer?</t>
  </si>
  <si>
    <t>Perusahaan menghadapi sengketa, namun tidak dapat menunjukkan dokumen kontrak asli karena arsip tidak terkelola dengan baik. Apa dampak paling krusial?</t>
  </si>
  <si>
    <t>Dalam Pengarsipan Akta Terbaru, Legal officer menemukan bahwa akta terbaru belum diinput ke sistem arsip digital. Langkah terbaik yang dapat dilakukan adalah ….</t>
  </si>
  <si>
    <t>Dokumen hukum penting dapat diakses oleh seluruh karyawan tanpa pembatasan. Apakah risiko utamanya?</t>
  </si>
  <si>
    <t>Legal officer tidak membedakan antara dokumen legal (akta, kontrak) dan dokumen administratif umum. Apa dampaknya?</t>
  </si>
  <si>
    <t>Saat dilakukan due diligence oleh investor, perusahaan membutuhkan dokumen legal secara cepat namun arsip tidak terstruktur. Apa kesimpulan yang paling tepat?</t>
  </si>
  <si>
    <t>Manakah yang merupakan Laporan Rutin Investasi yang wajib dilaporkan oleh SEMUA jenis pelaku usaha?</t>
  </si>
  <si>
    <t>Kapan periode pelaporan LKPM bagi skala usaha mikro sampai skala usaha kecil?</t>
  </si>
  <si>
    <t>Laporan Kewajiban Penanaman Modal atau LKPM memiliki beberapa komponen jenis data inputan. Apa komponen data yang tidak termasuk dalam LKPM?</t>
  </si>
  <si>
    <t>Manakah komponen data yang masuk dalam MODAL TETAP untuk LKPM?</t>
  </si>
  <si>
    <t>Dalam LKPM, apabila perusahaan belum melakukan produksi komersial, tahap apa yang harus dilaporkan dalam sistem OSS?</t>
  </si>
  <si>
    <t>Apa dasar hukum utama terkait kewajiban Laporan Industri pada sistem SIINAS?</t>
  </si>
  <si>
    <t>Sebagai perusahaan yang bergerak di bidang industri, wajib melaporkan Laporan Industri pada sistem SIINAS, apa komponen utama dalam Laporan Industri SIINAS?</t>
  </si>
  <si>
    <t xml:space="preserve">Cermati Tabel Berikut! 
https://sistemedu.com/assets/LiftingEngineerforMediumLifting/CLO_no15.png
Note : L = Laki-Laki | P = Perempuan 
Apakah tabel data di atas sesuai? </t>
  </si>
  <si>
    <t>Data kapasitas pada Laporan SIINAS menggunakan satuan kg (kilogram), sedangkan data yang Anda terima dalam satuan SELAIN kg (kilogram), apa yang harus Anda lakukan dalam proses input laporan SIINAS?</t>
  </si>
  <si>
    <t>Manakah pernyataan di bawah ini yang sesuai dengan ketentuan pelaporan SIINAS?</t>
  </si>
  <si>
    <t>Laporan ketenagakerjaan merupakan salah satu laporan wajib yang dilakukan oleh perusahaan. Pelaporan mengenai tenaga kerja dilakukan pada sistem Wajib Lapor Ketenagakerjaan di Perusahaan (WLKP). Kapan periode pelaporan WLKP bagi perusahaan?</t>
  </si>
  <si>
    <t>Dalam sistem peraturan perundang-undangan, apa dasar hukum adanya hierarki peraturan perundang-undangan?</t>
  </si>
  <si>
    <t>Jika ditemukan adanya pertentangan antara Peraturan Menteri dengan Peraturan Pemerintah (PP) terkait suatu prosedur perizinan, manakah yang harus diutamakan berdasarkan hierarki perundang-undangan?</t>
  </si>
  <si>
    <t>Apa yang dimaksud dengan istilah 'Vacatio Legis' dalam proses monitoring perubahan regulasi?</t>
  </si>
  <si>
    <t>Jika terdapat perubahan regulasi yang berdampak pada kontrak berjalan, maka tindakan yang paling tepat adalah</t>
  </si>
  <si>
    <t>Apa dampak hukum paling krusial dari perubahan klasifikasi risiko usaha menjadi risiko tinggi?</t>
  </si>
  <si>
    <t>Berdasarkan UU Nomor 12 Tahun 2011 tentang Pembentukan Peraturan Perundang-undangan sebagaimana diubah terakhir dengan UU Nomor 13 Tahun 2022, asas yang menghendaki agar suatu regulasi dapat dilaksanakan secara efektif di masyarakat adalah?</t>
  </si>
  <si>
    <t>Perusahaan mengetahui bahwa gedung yang telah disewakan masih menggunakan dokumen IMB lama, padahal dokumen IMB telah berganti menjadi PBG. Apa langkah yang tepat untuk kondisi tersebut?</t>
  </si>
  <si>
    <t>Sejak diberlakukannya PP Nomor 28 Tahun 2024, ketentuan peringatan kesehatan pada kemasan produk hasil tembakau harus seluas 50%, sedangkan perusahaan Anda masih memiliki stok produk dengan kemasan yang memuat peringatan kesehatan seluas 30%. Apa langkah yang harus anda lakukan?</t>
  </si>
  <si>
    <t>Mengacu pada Peraturan Menteri Ketenagakerjaan Nomor 7 Tahun 2026, pemerintah membatasi jenis pekerjaan yang masuk kategori alih daya. Manakah di bawah ini pekerjaan yang diperbolehkan dengan skema outsourcing, kecuali?</t>
  </si>
  <si>
    <t>Terhadap pemberlakuan Peraturan Menteri Ketenagakerjaan Nomor 7 Tahun 2026, beberapa jenis pekerjaan yang mulanya dapat dilakukan outsourcing saat ini dilarang. Bagaimana status perjanjian alih daya bagi pekerjaan yang dilarang, tetapi masih berlaku saat regulasi ini diundangkan?</t>
  </si>
  <si>
    <t>Perusahaan telah memiliki Nomor Induk Berusaha (NIB), namun untuk kegiatan usahanya seharusnya juga diwajibkan memiliki Sertifikat Standar yang belum dimiliki. Apa analisis paling tepat?</t>
  </si>
  <si>
    <t>Sebagai legal officer, kamu menemukan gap perizinan. Langkah pertama yang paling tepat adalah ….</t>
  </si>
  <si>
    <t>Perusahaan tetap beroperasi tanpa Sertifikat Standar. Risiko utamanya adalah ….</t>
  </si>
  <si>
    <t>Dalam audit ditemukan bahwa beberapa izin penting perusahaan telah melewati masa berlaku (expired), namun masih digunakan sebagai dasar operasional. Pihak operasional beranggapan bahwa izin tersebut tetap dapat digunakan selama belum ada peringatan dari instansi terkait. Bagaimana sikap dan rekomendasi hukum yang paling tepat?</t>
  </si>
  <si>
    <t>Dalam proses audit, Anda menemukan bahwa tidak ada sistem monitoring terhadap kewajiban perizinan perusahaan. Sebagai legal officer yang berperan sebagai gatekeeper kepatuhan, pendekatan apa yang paling tepat?</t>
  </si>
  <si>
    <t>Sebuah perusahaan di sektor makanan dan minuman hanya memiliki izin usaha dasar, namun belum memiliki izin edar produk, sertifikasi halal, dan izin terkait lingkungan. Dalam menyusun legal due diligence, bagaimana pendekatan analisis yang paling tepat?</t>
  </si>
  <si>
    <t>Dalam proses audit oleh pihak eksternal, perusahaan tidak dapat menunjukkan dokumen asli atau salinan sah dari beberapa izin yang diklaim telah dimiliki. Dokumen tersebut hilang akibat sistem pengarsipan yang tidak terkelola dengan baik. Apa implikasi hukum yang paling krusial?</t>
  </si>
  <si>
    <t>Setelah melakukan audit, Anda menemukan berbagai ketidakpatuhan dengan tingkat risiko yang berbeda-beda. Bagaimana bentuk rekomendasi hukum yang paling efektif?</t>
  </si>
  <si>
    <t>Perusahaan memiliki banyak unit bisnis dengan tingkat kepatuhan yang berbeda-beda. Tidak semua ketidakpatuhan dapat diselesaikan dalam waktu singkat karena keterbatasan sumber daya. Apa strategi terbaik yang harus disusun oleh legal officer?</t>
  </si>
  <si>
    <t>Dalam suatu forum manajemen, fungsi legal sering dianggap hanya sebagai pendukung administratif. Manakah pernyataan yang paling tepat menggambarkan peran legal officer dalam konteks legal due diligence dan audit kepatuhan hukum?</t>
  </si>
  <si>
    <t>Perusahaan Anda sedang dalam proses pengurusan izin operasional yang memerlukan klarifikasi langsung dengan instansi pemerintah. Perwakilan perusahaan sebelumnya cenderung bersikap defensif. Pendekatan komunikasi apa yang paling tepat untuk memperbaiki hubungan tersebut?</t>
  </si>
  <si>
    <t>Dalam suatu proyek ekspansi, tidak ada pemetaan stakeholder yang jelas sehingga komunikasi menjadi tidak efektif. Apa langkah awal yang paling tepat?</t>
  </si>
  <si>
    <t>Dalam proses pengurusan izin, seorang oknum menawarkan percepatan proses dengan imbalan tertentu di luar ketentuan resmi. Sebagai legal officer, tindakan yang paling tepat adalah:</t>
  </si>
  <si>
    <t>Perusahaan Anda hanya berinteraksi dengan regulator saat membutuhkan izin, tanpa adanya hubungan berkelanjutan. Apa strategi terbaik untuk meningkatkan hubungan jangka panjang?</t>
  </si>
  <si>
    <t>Masyarakat sekitar menolak kegiatan operasional perusahaan karena dianggap berdampak negatif terhadap lingkungan, meskipun perusahaan telah memenuhi persyaratan hukum. Apa pendekatan terbaik?</t>
  </si>
  <si>
    <t>Dalam pertemuan dengan regulator, Anda diminta menjelaskan posisi hukum perusahaan terkait suatu isu yang sensitif. Informasi yang disampaikan harus akurat namun tetap menjaga kepentingan perusahaan. Pendekatan terbaik adalah:</t>
  </si>
  <si>
    <t>Perusahaan Anda memiliki catatan keterlambatan dalam pemenuhan kewajiban hukum di masa lalu. Apa langkah terbaik untuk memperbaiki reputasi tersebut?</t>
  </si>
  <si>
    <t>Legal officer sering mengalami kesulitan karena data yang diberikan oleh unit internal tidak lengkap saat berhadapan dengan regulator. Apa solusi terbaik?</t>
  </si>
  <si>
    <t>Dalam suatu forum diskusi dengan regulator, terdapat perbedaan interpretasi terhadap suatu regulasi yang berdampak pada operasional perusahaan. Apa sikap yang paling tepat?</t>
  </si>
  <si>
    <t>Dalam konteks hubungan dengan regulator dan stakeholder, manakah pernyataan yang paling tepat menggambarkan peran legal officer?</t>
  </si>
  <si>
    <t>Dalam suatu inspeksi mendadak, tim regulator meminta klarifikasi terkait salah satu izin operasional yang belum dapat ditunjukkan secara langsung. Anda mengetahui bahwa izin tersebut masih dalam proses penerbitan. Sebagai legal officer, apa respons paling tepat?</t>
  </si>
  <si>
    <t>Dalam proses inspeksi, regulator meminta akses ke seluruh dokumen perusahaan, termasuk yang tidak relevan dengan ruang lingkup pemeriksaan. Apa tindakan paling tepat?</t>
  </si>
  <si>
    <t>Anda mengetahui bahwa terdapat satu izin yang belum diajukan sama sekali, namun regulator belum menanyakan secara spesifik. Apa pendekatan terbaik?</t>
  </si>
  <si>
    <t>Perusahaan belum memiliki dokumen final, namun telah memiliki bukti pengajuan dan korespondensi dengan instansi terkait. Bagaimana cara terbaik memposisikan hal ini?</t>
  </si>
  <si>
    <t>Selama inspeksi, perwakilan regulator bersikap kritis dan menekan perusahaan dengan berbagai pertanyaan. Apa sikap terbaik sebagai legal officer?</t>
  </si>
  <si>
    <t>Dalam sesi inspeksi, terdapat perbedaan jawaban antara tim legal dan tim operasional terkait status suatu izin. Apa risiko utama dari kondisi ini?</t>
  </si>
  <si>
    <t>Regulator menanyakan timeline penyelesaian izin yang masih dalam proses. Apa jawaban terbaik?</t>
  </si>
  <si>
    <t>Saat inspeksi berlangsung, beberapa dokumen sulit ditemukan karena tidak terarsip dengan baik. Apa pelajaran utama dari kondisi ini?</t>
  </si>
  <si>
    <t>Perusahaan memiliki sebagian besar izin yang telah sesuai, namun terdapat beberapa aspek minor yang belum sepenuhnya comply. Bagaimana cara terbaik memposisikan perusahaan?</t>
  </si>
  <si>
    <t>Dalam konteks inspeksi pemerintah, legal officer tidak hanya bertugas menjawab pertanyaan, tetapi juga menjaga posisi perusahaan secara strategis. Manakah pernyataan yang paling tepat?</t>
  </si>
  <si>
    <t>PT Sinar Distribusi menerima inspeksi mendadak dari instansi pemerintah terkait legalitas operasional gudang perusahaan. Petugas meminta dokumen Tanda Daftar Gudang (TDG). Namun, perusahaan belum memiliki TDG karena proses pengurusannya masih berjalan dan dokumen permohonan telah diajukan beberapa minggu sebelumnya. Sebagai Legal Officer, tindakan yang PALING tepat dilakukan saat menghadapi pemeriksaan tersebut adalah</t>
  </si>
  <si>
    <t>Perusahaan belum memiliki standar operasional prosedur (SOP) pengarsipan dokumen hukum, sehingga setiap unit menyimpan dokumen dengan cara masing-masing. Apa risiko jangka panjang yang paling krusial dari kondisi ini?</t>
  </si>
  <si>
    <t>Ambang DIF (logit) - Moderat</t>
  </si>
  <si>
    <t>Ambang DIF (logit) - Besar</t>
  </si>
  <si>
    <t>Ambang |t| minimum</t>
  </si>
  <si>
    <t>N (L)</t>
  </si>
  <si>
    <t>N (P)</t>
  </si>
  <si>
    <t>S (L)</t>
  </si>
  <si>
    <t>S (P)</t>
  </si>
  <si>
    <t>S adj (L)</t>
  </si>
  <si>
    <t>S adj (P)</t>
  </si>
  <si>
    <t>β mentah (L)</t>
  </si>
  <si>
    <t>β mentah (P)</t>
  </si>
  <si>
    <t>β center (L)</t>
  </si>
  <si>
    <t>β center (P)</t>
  </si>
  <si>
    <t>SE (L)</t>
  </si>
  <si>
    <t>SE (P)</t>
  </si>
  <si>
    <t>Kontras DIF</t>
  </si>
  <si>
    <t>SE Gabungan</t>
  </si>
  <si>
    <t>t-stat</t>
  </si>
  <si>
    <t>Klasifikasi DIF</t>
  </si>
  <si>
    <t>DIF Besar - review</t>
  </si>
  <si>
    <t>DIF Moderat - cek</t>
  </si>
  <si>
    <t>Negligible</t>
  </si>
  <si>
    <t>Kesimpulan Praktis (Kontras)</t>
  </si>
  <si>
    <t>Ringkasan Signifikansi Statistik (t-test)</t>
  </si>
  <si>
    <t>Ringkasan Kesimpulan Praktis (Kontras)</t>
  </si>
  <si>
    <t>Berpotensi Bias - Tinjau Konten</t>
  </si>
  <si>
    <t>Indikasi Ringan - Pantau</t>
  </si>
  <si>
    <t>Tidak Ada Indikasi Bias</t>
  </si>
  <si>
    <t>Kontras DIF Maksimum (data ini)</t>
  </si>
  <si>
    <t>UJI RASCH DIF (Pendekatan PROX) — Skema GLP</t>
  </si>
  <si>
    <t>UJI RASCH DIF (Pendekatan PROX) — Skema LQO</t>
  </si>
  <si>
    <t>UJI RASCH DIF (Pendekatan PROX) — Skema FMO</t>
  </si>
  <si>
    <t>UJI RASCH DIF (Pendekatan PROX) — Skema PSP</t>
  </si>
  <si>
    <t>UJI RASCH DIF (Pendekatan PROX) — Skema DLD</t>
  </si>
  <si>
    <t>UJI RASCH DIF (Pendekatan PROX) — Skema LDT</t>
  </si>
  <si>
    <t>UJI RASCH DIF (Pendekatan PROX) — Skema LHC</t>
  </si>
  <si>
    <t>UJI RASCH DIF (Pendekatan PROX) — Skema LML</t>
  </si>
  <si>
    <t>UJI RASCH DIF (Pendekatan PROX) — Skema CLO</t>
  </si>
  <si>
    <t>UJI RASCH DIF (Pendekatan PROX) — Skema EMS</t>
  </si>
  <si>
    <t>UJI RASCH DIF (Pendekatan PROX) — Skema ESG</t>
  </si>
  <si>
    <t>UJI RASCH DIF (Pendekatan PROX) — Skema SBO</t>
  </si>
  <si>
    <t>UJI RASCH DIF (Pendekatan PROX) — Skema RAO</t>
  </si>
  <si>
    <t>UJI RASCH DIF (Pendekatan PROX) — Skema RDO</t>
  </si>
  <si>
    <t>UJI RASCH DIF (Pendekatan PROX) — Skema QAO</t>
  </si>
  <si>
    <t>UJI RASCH DIF (Pendekatan PROX) — Skema QCA</t>
  </si>
  <si>
    <t>UJI RASCH DIF (Pendekatan PROX) — Skema QMS</t>
  </si>
  <si>
    <t>UJI RASCH DIF (Pendekatan PROX) — Skema LOP</t>
  </si>
  <si>
    <t>UJI RASCH DIF (Pendekatan PROX) — Skema K3L</t>
  </si>
  <si>
    <t>UJI VALIDITAS DAN RELIABILITAS SKEMA GLP Laboratory Technician/Teknisi Laboratorium Berbasis GLP</t>
  </si>
  <si>
    <t>UJI VALIDITAS DAN RELIABILITAS SKEMA Laboratory HSE Officer/Petugas K3L Laboratorium</t>
  </si>
  <si>
    <t>UJI VALIDITAS DAN RELIABILITAS SKEMA Laboratory Operations Officer/Pranata Laboratorium</t>
  </si>
  <si>
    <t>UJI VALIDITAS DAN RELIABILITAS SKEMA Quality Management System (ISO 9001) Officer</t>
  </si>
  <si>
    <t>UJI VALIDITAS DAN RELIABILITAS SKEMA QC Laboratory Analyst/Analis QC Laboratorium</t>
  </si>
  <si>
    <t>UJI VALIDITAS DAN RELIABILITAS SKEMA Quality Assurance Officer</t>
  </si>
  <si>
    <t>UJI VALIDITAS DAN RELIABILITAS SKEMA Research and Development Officer</t>
  </si>
  <si>
    <t>UJI VALIDITAS DAN RELIABILITAS SKEMA Regulatory Affairs Officer</t>
  </si>
  <si>
    <t>UJI VALIDITAS DAN RELIABILITAS SKEMA Sustainability Officer</t>
  </si>
  <si>
    <t>UJI VALIDITAS DAN RELIABILITAS SKEMA ESG Officer</t>
  </si>
  <si>
    <t>UJI VALIDITAS DAN RELIABILITAS SKEMA Environmental Management System (ISO 14001) Officer</t>
  </si>
  <si>
    <t>UJI VALIDITAS DAN RELIABILITAS SKEMA Corporate Legal Officer</t>
  </si>
  <si>
    <t>UJI VALIDITAS DAN RELIABILITAS SKEMA LIFTING ENGINEER FOR MEDIUM LIFTING</t>
  </si>
  <si>
    <t>UJI VALIDITAS DAN RELIABILITAS SKEMA LIFTING ENGINEER FOR HEAVY &amp; CRITICAL LIFTING</t>
  </si>
  <si>
    <t>UJI VALIDITAS DAN RELIABILITAS SKEMA LIFTING DRAFTER</t>
  </si>
  <si>
    <t>UJI VALIDITAS DAN RELIABILITAS SKEMA 3D LIFTING DESIGNER</t>
  </si>
  <si>
    <t>UJI VALIDITAS DAN RELIABILITAS SKEMA PANELIS TERLATIH PENGUJIAN SENSORI PANGAN</t>
  </si>
  <si>
    <t>UJI VALIDITAS DAN RELIABILITAS SKEMA IMPLEMENTER KEAMANAN PANGAN</t>
  </si>
  <si>
    <t>UJI VALIDITAS DAN RELIABILITAS SKEMA IMPLEMENTER STANDAR LABORATORIUM ISO/IEC 17025:2017</t>
  </si>
  <si>
    <t>Kolom</t>
  </si>
  <si>
    <t>Arti</t>
  </si>
  <si>
    <t>N (L) / N (P)</t>
  </si>
  <si>
    <t>Jumlah peserta di tiap kelompok gender (5 dan 5)</t>
  </si>
  <si>
    <t>S (L) / S (P)</t>
  </si>
  <si>
    <t>Jumlah jawaban benar mentah pada soal itu, dari peserta di kelompok tsb</t>
  </si>
  <si>
    <t>S adj (L) / S adj (P)</t>
  </si>
  <si>
    <t>Skor benar setelah koreksi skor ekstrem (Wright correction) — kalau semua benar/semua salah dalam satu kelompok, digeser sedikit (0.3 atau N−0.3) supaya logit tetap bisa dihitung</t>
  </si>
  <si>
    <t>β mentah (L) / (P)</t>
  </si>
  <si>
    <t>β center (L) / (P)</t>
  </si>
  <si>
    <t>Versi β mentah yang dipusatkan (dikurangi rata-rata seluruh 100 soal pada kelompok itu) — menghilangkan efek "kelompok ini secara umum lebih pintar/lebih lemah"</t>
  </si>
  <si>
    <t>SE (L) / SE (P)</t>
  </si>
  <si>
    <t>Standard error dari estimasi β tiap kelompok</t>
  </si>
  <si>
    <t>Selisih β center (L) − β center (P) — angka inti DIF, makin jauh dari 0 makin besar dugaan soal "berat sebelah" ke satu gender</t>
  </si>
  <si>
    <t>Gabungan SE kedua kelompok, dipakai untuk uji signifikansi Kontras DIF</t>
  </si>
  <si>
    <t>Kontras DIF ÷ SE Gabungan — uji signifikansi statistik formal</t>
  </si>
  <si>
    <t>Label berdasarkan besaran Kontras DIF saja (mengabaikan t-stat) — lebih sensitif menangkap kesenjangan meski belum signifikan secara statistik</t>
  </si>
  <si>
    <r>
      <t>Estimasi kesulitan soal dalam skala logit untuk tiap kelompok, dihitung pakai metode PROX: </t>
    </r>
    <r>
      <rPr>
        <sz val="9.9"/>
        <rFont val="Cascadia Code"/>
        <family val="3"/>
      </rPr>
      <t>LN((N−S_adj)/S_adj)</t>
    </r>
  </si>
  <si>
    <r>
      <t>Label berdasarkan uji statistik ketat (butuh t-stat </t>
    </r>
    <r>
      <rPr>
        <sz val="8"/>
        <rFont val="Segoe UI"/>
        <family val="2"/>
      </rPr>
      <t>dan</t>
    </r>
    <r>
      <rPr>
        <sz val="8"/>
        <rFont val="Segoe UI"/>
        <family val="2"/>
      </rPr>
      <t> ambang logit terlampaui)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</si>
</sst>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1"/>
      <color theme="1"/>
      <name val="Calibri"/>
      <family val="2"/>
      <scheme val="minor"/>
    </font>
    <font>
      <sz val="8"/>
      <name val="Calibri"/>
      <family val="2"/>
      <scheme val="minor"/>
    </font>
    <font>
      <b/>
      <sz val="11"/>
      <color theme="1"/>
      <name val="Cambria"/>
      <family val="1"/>
    </font>
    <font>
      <sz val="11"/>
      <color theme="1"/>
      <name val="Cambria"/>
      <family val="1"/>
    </font>
    <font>
      <sz val="10"/>
      <color theme="1"/>
      <name val="Cambria"/>
      <family val="1"/>
    </font>
    <font>
      <sz val="11"/>
      <color rgb="FFFF0000"/>
      <name val="Cambria"/>
      <family val="1"/>
    </font>
    <font>
      <b/>
      <sz val="12"/>
      <color theme="1"/>
      <name val="Cambria"/>
      <family val="1"/>
    </font>
    <font>
      <sz val="11"/>
      <name val="Calibri"/>
      <family val="2"/>
      <scheme val="minor"/>
    </font>
    <font>
      <b/>
      <sz val="11"/>
      <color theme="1"/>
      <name val="Calibri"/>
      <family val="2"/>
      <scheme val="minor"/>
    </font>
    <font>
      <b/>
      <sz val="10"/>
      <color theme="1"/>
      <name val="Poppins"/>
    </font>
    <font>
      <sz val="10"/>
      <color theme="1"/>
      <name val="Poppins"/>
    </font>
    <font>
      <sz val="9"/>
      <color indexed="81"/>
      <name val="Tahoma"/>
      <family val="2"/>
    </font>
    <font>
      <b/>
      <sz val="9"/>
      <color indexed="81"/>
      <name val="Tahoma"/>
      <family val="2"/>
    </font>
    <font>
      <u/>
      <sz val="11"/>
      <color theme="10"/>
      <name val="Calibri"/>
      <family val="2"/>
      <scheme val="minor"/>
    </font>
    <font>
      <sz val="10"/>
      <name val="Arial"/>
    </font>
    <font>
      <b/>
      <sz val="11"/>
      <color theme="1"/>
      <name val="Cambria"/>
    </font>
    <font>
      <sz val="10"/>
      <color theme="1"/>
      <name val="Calibri"/>
      <family val="2"/>
      <scheme val="minor"/>
    </font>
    <font>
      <b/>
      <sz val="10"/>
      <color theme="1"/>
      <name val="Cambria"/>
    </font>
    <font>
      <sz val="11"/>
      <color rgb="FF0000FF"/>
      <name val="Calibri"/>
      <family val="2"/>
      <scheme val="minor"/>
    </font>
    <font>
      <sz val="9"/>
      <color indexed="81"/>
      <name val="Tahoma"/>
      <charset val="1"/>
    </font>
    <font>
      <b/>
      <sz val="9"/>
      <color indexed="81"/>
      <name val="Tahoma"/>
      <charset val="1"/>
    </font>
    <font>
      <sz val="10"/>
      <color theme="1"/>
      <name val="Calibri"/>
      <scheme val="minor"/>
    </font>
    <font>
      <sz val="11"/>
      <color rgb="FF0000FF"/>
      <name val="Calibri"/>
      <scheme val="minor"/>
    </font>
    <font>
      <b/>
      <sz val="10"/>
      <color theme="1"/>
      <name val="Cambria"/>
      <family val="1"/>
    </font>
    <font>
      <b/>
      <sz val="10"/>
      <color rgb="FFFF0000"/>
      <name val="Calibri"/>
      <family val="2"/>
      <scheme val="minor"/>
    </font>
    <font>
      <b/>
      <sz val="10"/>
      <color rgb="FFED7D31"/>
      <name val="Calibri"/>
      <family val="2"/>
      <scheme val="minor"/>
    </font>
    <font>
      <b/>
      <sz val="10"/>
      <color theme="1"/>
      <name val="Calibri"/>
      <family val="2"/>
      <scheme val="minor"/>
    </font>
    <font>
      <sz val="10"/>
      <color rgb="FF008000"/>
      <name val="Calibri"/>
      <family val="2"/>
      <scheme val="minor"/>
    </font>
    <font>
      <b/>
      <sz val="12"/>
      <color rgb="FFCC0000"/>
      <name val="Cambria"/>
      <family val="1"/>
    </font>
    <font>
      <sz val="11"/>
      <color rgb="FF0000FF"/>
      <name val="Calibri"/>
      <family val="2"/>
    </font>
    <font>
      <sz val="8"/>
      <name val="Segoe UI"/>
      <family val="2"/>
    </font>
    <font>
      <sz val="8"/>
      <name val="Segoe UI"/>
      <family val="2"/>
    </font>
    <font>
      <sz val="8"/>
      <name val="Segoe UI"/>
      <family val="2"/>
    </font>
    <font>
      <sz val="9.9"/>
      <name val="Cascadia Code"/>
      <family val="3"/>
    </font>
  </fonts>
  <fills count="10">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D9D9D9"/>
        <bgColor indexed="64"/>
      </patternFill>
    </fill>
    <fill>
      <patternFill patternType="solid">
        <fgColor rgb="FFD9E1F2"/>
        <bgColor indexed="64"/>
      </patternFill>
    </fill>
    <fill>
      <patternFill patternType="solid">
        <fgColor rgb="FFBDD7EE"/>
        <bgColor indexed="64"/>
      </patternFill>
    </fill>
    <fill>
      <patternFill patternType="solid">
        <fgColor rgb="FFFFFFFF"/>
        <bgColor indexed="64"/>
      </patternFill>
    </fill>
    <fill>
      <patternFill patternType="solid">
        <fgColor rgb="FFFFF2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E9E9E"/>
      </left>
      <right style="thin">
        <color rgb="FF9E9E9E"/>
      </right>
      <top style="thin">
        <color rgb="FF9E9E9E"/>
      </top>
      <bottom style="thin">
        <color rgb="FF9E9E9E"/>
      </bottom>
      <diagonal/>
    </border>
    <border>
      <left style="medium">
        <color rgb="FFCCCCCC"/>
      </left>
      <right/>
      <top/>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9E9E9E"/>
      </left>
      <right style="thin">
        <color rgb="FF9E9E9E"/>
      </right>
      <top/>
      <bottom style="thin">
        <color rgb="FF9E9E9E"/>
      </bottom>
      <diagonal/>
    </border>
  </borders>
  <cellStyleXfs count="2">
    <xf numFmtId="0" fontId="0" fillId="0" borderId="0"/>
    <xf numFmtId="0" fontId="13" fillId="0" borderId="0" applyNumberFormat="0" applyFill="0" applyBorder="0" applyAlignment="0" applyProtection="0"/>
  </cellStyleXfs>
  <cellXfs count="115">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wrapText="1"/>
    </xf>
    <xf numFmtId="0" fontId="3" fillId="3" borderId="1" xfId="0" applyFont="1" applyFill="1" applyBorder="1" applyAlignment="1">
      <alignment vertical="center" wrapText="1"/>
    </xf>
    <xf numFmtId="0" fontId="4" fillId="0" borderId="1" xfId="0" applyFont="1" applyBorder="1" applyAlignment="1">
      <alignment horizontal="center" vertical="center" wrapText="1"/>
    </xf>
    <xf numFmtId="2" fontId="3"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2" borderId="1" xfId="0" applyFont="1" applyFill="1" applyBorder="1" applyAlignment="1">
      <alignment vertical="center" wrapText="1"/>
    </xf>
    <xf numFmtId="0" fontId="3" fillId="4" borderId="1" xfId="0" applyFont="1" applyFill="1" applyBorder="1" applyAlignment="1">
      <alignment vertical="center" wrapText="1"/>
    </xf>
    <xf numFmtId="0" fontId="3" fillId="0" borderId="0" xfId="0" applyFont="1" applyAlignment="1">
      <alignment vertical="center" wrapText="1"/>
    </xf>
    <xf numFmtId="0" fontId="3" fillId="0" borderId="0" xfId="0" applyFont="1" applyAlignment="1">
      <alignment wrapText="1"/>
    </xf>
    <xf numFmtId="0" fontId="3" fillId="0" borderId="0" xfId="0" applyFont="1"/>
    <xf numFmtId="0" fontId="3" fillId="0" borderId="2" xfId="0" applyFont="1" applyBorder="1" applyAlignment="1">
      <alignment horizontal="center"/>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3" fillId="2" borderId="0" xfId="0" applyFont="1" applyFill="1" applyAlignment="1">
      <alignment horizontal="center" vertical="center" wrapText="1"/>
    </xf>
    <xf numFmtId="0" fontId="3" fillId="0" borderId="0" xfId="0" applyFont="1" applyAlignment="1">
      <alignment horizontal="center" vertical="center" wrapText="1"/>
    </xf>
    <xf numFmtId="0" fontId="5" fillId="3" borderId="1" xfId="0" applyFont="1" applyFill="1" applyBorder="1" applyAlignment="1">
      <alignment vertical="center" wrapText="1"/>
    </xf>
    <xf numFmtId="0" fontId="2" fillId="0" borderId="0" xfId="0" applyFont="1"/>
    <xf numFmtId="0" fontId="3"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xf>
    <xf numFmtId="0" fontId="3" fillId="0" borderId="0" xfId="0" applyFont="1" applyAlignment="1">
      <alignment horizontal="center" vertical="center"/>
    </xf>
    <xf numFmtId="2" fontId="3" fillId="0" borderId="0" xfId="0" applyNumberFormat="1" applyFont="1" applyAlignment="1">
      <alignment horizontal="center" vertical="center"/>
    </xf>
    <xf numFmtId="0" fontId="3" fillId="0" borderId="2" xfId="0" applyFont="1" applyBorder="1" applyAlignment="1">
      <alignment horizontal="center" vertical="center"/>
    </xf>
    <xf numFmtId="0" fontId="2" fillId="0" borderId="1" xfId="0" applyFont="1" applyBorder="1" applyAlignment="1">
      <alignment vertical="center"/>
    </xf>
    <xf numFmtId="0" fontId="5"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164" fontId="3" fillId="0" borderId="0" xfId="0" applyNumberFormat="1" applyFont="1" applyAlignment="1">
      <alignment horizontal="center" vertical="center"/>
    </xf>
    <xf numFmtId="0" fontId="3" fillId="2" borderId="0" xfId="0" applyFont="1" applyFill="1" applyAlignment="1">
      <alignment horizontal="center" vertical="center"/>
    </xf>
    <xf numFmtId="2" fontId="3" fillId="0" borderId="1" xfId="0" applyNumberFormat="1"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3" fillId="0" borderId="1" xfId="0" applyFont="1" applyBorder="1" applyAlignment="1">
      <alignment wrapText="1"/>
    </xf>
    <xf numFmtId="0" fontId="0" fillId="0" borderId="0" xfId="0" applyAlignment="1">
      <alignment horizontal="center" vertical="center" wrapText="1"/>
    </xf>
    <xf numFmtId="0" fontId="0" fillId="0" borderId="5" xfId="0" applyBorder="1" applyAlignment="1">
      <alignment horizontal="center"/>
    </xf>
    <xf numFmtId="0" fontId="2" fillId="0" borderId="1" xfId="0" applyFont="1" applyBorder="1" applyAlignment="1">
      <alignment wrapText="1"/>
    </xf>
    <xf numFmtId="0" fontId="7" fillId="0" borderId="1" xfId="0" applyFont="1" applyBorder="1"/>
    <xf numFmtId="0" fontId="3" fillId="0" borderId="1" xfId="0" applyFont="1" applyBorder="1"/>
    <xf numFmtId="2" fontId="3" fillId="0" borderId="1" xfId="0" applyNumberFormat="1" applyFont="1" applyBorder="1"/>
    <xf numFmtId="0" fontId="3" fillId="0" borderId="2" xfId="0" applyFont="1" applyBorder="1"/>
    <xf numFmtId="0" fontId="3" fillId="2" borderId="0" xfId="0" applyFont="1" applyFill="1" applyAlignment="1">
      <alignment wrapText="1"/>
    </xf>
    <xf numFmtId="0" fontId="0" fillId="0" borderId="0" xfId="0" applyAlignment="1">
      <alignment horizontal="center" vertical="center"/>
    </xf>
    <xf numFmtId="0" fontId="8" fillId="6" borderId="0" xfId="0" applyFont="1" applyFill="1" applyAlignment="1">
      <alignment horizontal="center" vertical="center"/>
    </xf>
    <xf numFmtId="0" fontId="10" fillId="0" borderId="6" xfId="0" applyFont="1" applyBorder="1" applyAlignment="1">
      <alignment horizontal="left" vertical="center"/>
    </xf>
    <xf numFmtId="0" fontId="9" fillId="7" borderId="6" xfId="0" applyFont="1" applyFill="1" applyBorder="1" applyAlignment="1">
      <alignment horizontal="left" vertical="center"/>
    </xf>
    <xf numFmtId="0" fontId="10" fillId="0" borderId="0" xfId="0" applyFont="1" applyAlignment="1">
      <alignment horizontal="left" vertical="center"/>
    </xf>
    <xf numFmtId="0" fontId="9" fillId="7" borderId="0" xfId="0" applyFont="1" applyFill="1" applyAlignment="1">
      <alignment horizontal="left" vertical="center"/>
    </xf>
    <xf numFmtId="0" fontId="10" fillId="0" borderId="1" xfId="0" applyFont="1" applyBorder="1" applyAlignment="1">
      <alignment horizontal="left" vertical="center"/>
    </xf>
    <xf numFmtId="0" fontId="0" fillId="0" borderId="1" xfId="0" applyBorder="1"/>
    <xf numFmtId="0" fontId="9" fillId="5" borderId="7" xfId="0" applyFont="1" applyFill="1" applyBorder="1" applyAlignment="1">
      <alignment horizontal="center" vertical="center"/>
    </xf>
    <xf numFmtId="0" fontId="9" fillId="5" borderId="8" xfId="0" applyFont="1" applyFill="1" applyBorder="1" applyAlignment="1">
      <alignment horizontal="center" vertical="center"/>
    </xf>
    <xf numFmtId="0" fontId="10" fillId="0" borderId="2" xfId="0" applyFont="1" applyBorder="1" applyAlignment="1">
      <alignment horizontal="left" vertical="center"/>
    </xf>
    <xf numFmtId="0" fontId="14" fillId="3" borderId="9" xfId="0" applyFont="1" applyFill="1" applyBorder="1" applyAlignment="1">
      <alignment vertical="top" wrapText="1"/>
    </xf>
    <xf numFmtId="0" fontId="3" fillId="3" borderId="1" xfId="0" applyFont="1" applyFill="1" applyBorder="1" applyAlignment="1">
      <alignment horizontal="center" vertical="center" wrapText="1"/>
    </xf>
    <xf numFmtId="0" fontId="14" fillId="4" borderId="9" xfId="0" applyFont="1" applyFill="1" applyBorder="1" applyAlignment="1">
      <alignment vertical="top" wrapText="1"/>
    </xf>
    <xf numFmtId="0" fontId="14" fillId="2" borderId="9" xfId="0" applyFont="1" applyFill="1" applyBorder="1" applyAlignment="1">
      <alignment vertical="top" wrapText="1"/>
    </xf>
    <xf numFmtId="0" fontId="13" fillId="3" borderId="9" xfId="1" applyFill="1" applyBorder="1" applyAlignment="1">
      <alignment vertical="top" wrapText="1"/>
    </xf>
    <xf numFmtId="0" fontId="15" fillId="0" borderId="0" xfId="0" applyFont="1" applyAlignment="1">
      <alignment vertical="center" wrapText="1"/>
    </xf>
    <xf numFmtId="0" fontId="21" fillId="0" borderId="10" xfId="0" applyFont="1" applyBorder="1" applyAlignment="1">
      <alignment horizontal="center"/>
    </xf>
    <xf numFmtId="0" fontId="21" fillId="0" borderId="10" xfId="0" applyFont="1" applyBorder="1" applyAlignment="1">
      <alignment wrapText="1"/>
    </xf>
    <xf numFmtId="2" fontId="21" fillId="0" borderId="10" xfId="0" applyNumberFormat="1" applyFont="1" applyBorder="1" applyAlignment="1">
      <alignment horizontal="center"/>
    </xf>
    <xf numFmtId="0" fontId="16" fillId="0" borderId="10" xfId="0" applyFont="1" applyBorder="1" applyAlignment="1">
      <alignment horizontal="center"/>
    </xf>
    <xf numFmtId="0" fontId="0" fillId="8" borderId="0" xfId="0" applyFill="1"/>
    <xf numFmtId="0" fontId="0" fillId="8" borderId="0" xfId="0" applyFill="1" applyAlignment="1">
      <alignment wrapText="1"/>
    </xf>
    <xf numFmtId="0" fontId="17" fillId="8" borderId="0" xfId="0" applyFont="1" applyFill="1"/>
    <xf numFmtId="2" fontId="22" fillId="8" borderId="0" xfId="0" applyNumberFormat="1" applyFont="1" applyFill="1" applyAlignment="1">
      <alignment horizontal="center" wrapText="1"/>
    </xf>
    <xf numFmtId="0" fontId="23" fillId="8" borderId="0" xfId="0" applyFont="1" applyFill="1"/>
    <xf numFmtId="0" fontId="4" fillId="8" borderId="0" xfId="0" applyFont="1" applyFill="1"/>
    <xf numFmtId="0" fontId="24" fillId="8" borderId="0" xfId="0" applyFont="1" applyFill="1" applyAlignment="1">
      <alignment horizontal="center"/>
    </xf>
    <xf numFmtId="0" fontId="25" fillId="8" borderId="0" xfId="0" applyFont="1" applyFill="1" applyAlignment="1">
      <alignment horizontal="center"/>
    </xf>
    <xf numFmtId="0" fontId="26" fillId="8" borderId="0" xfId="0" applyFont="1" applyFill="1" applyAlignment="1">
      <alignment horizontal="center"/>
    </xf>
    <xf numFmtId="2" fontId="0" fillId="8" borderId="0" xfId="0" applyNumberFormat="1" applyFill="1" applyAlignment="1">
      <alignment horizontal="center" wrapText="1"/>
    </xf>
    <xf numFmtId="2" fontId="18" fillId="8" borderId="0" xfId="0" applyNumberFormat="1" applyFont="1" applyFill="1" applyAlignment="1">
      <alignment horizontal="center" wrapText="1"/>
    </xf>
    <xf numFmtId="0" fontId="21" fillId="0" borderId="11" xfId="0" applyFont="1" applyBorder="1" applyAlignment="1">
      <alignment wrapText="1"/>
    </xf>
    <xf numFmtId="0" fontId="21" fillId="0" borderId="11" xfId="0" applyFont="1" applyBorder="1" applyAlignment="1">
      <alignment horizontal="center"/>
    </xf>
    <xf numFmtId="0" fontId="0" fillId="0" borderId="12" xfId="0" applyBorder="1" applyAlignment="1">
      <alignment horizontal="center"/>
    </xf>
    <xf numFmtId="2" fontId="21" fillId="0" borderId="11" xfId="0" applyNumberFormat="1" applyFont="1" applyBorder="1" applyAlignment="1">
      <alignment horizontal="center"/>
    </xf>
    <xf numFmtId="0" fontId="16" fillId="0" borderId="11" xfId="0" applyFont="1" applyBorder="1" applyAlignment="1">
      <alignment horizontal="center"/>
    </xf>
    <xf numFmtId="2" fontId="27" fillId="8" borderId="0" xfId="0" applyNumberFormat="1" applyFont="1" applyFill="1" applyAlignment="1">
      <alignment horizontal="center" wrapText="1"/>
    </xf>
    <xf numFmtId="0" fontId="18" fillId="0" borderId="0" xfId="0" applyFont="1" applyAlignment="1">
      <alignment horizontal="center" wrapText="1"/>
    </xf>
    <xf numFmtId="0" fontId="2" fillId="0" borderId="0" xfId="0" applyFont="1" applyAlignment="1">
      <alignment vertical="center" wrapText="1"/>
    </xf>
    <xf numFmtId="0" fontId="29" fillId="0" borderId="0" xfId="0" applyFont="1" applyAlignment="1">
      <alignment horizontal="center" wrapText="1"/>
    </xf>
    <xf numFmtId="0" fontId="29" fillId="0" borderId="0" xfId="0" applyFont="1" applyAlignment="1">
      <alignment horizontal="center"/>
    </xf>
    <xf numFmtId="0" fontId="29" fillId="0" borderId="0" xfId="0" applyFont="1" applyAlignment="1">
      <alignment horizontal="center" vertical="center" wrapText="1"/>
    </xf>
    <xf numFmtId="0" fontId="2" fillId="0" borderId="0" xfId="0" applyFont="1" applyAlignment="1">
      <alignment horizontal="left" vertical="center" wrapText="1"/>
    </xf>
    <xf numFmtId="0" fontId="23" fillId="8" borderId="1" xfId="0" applyFont="1" applyFill="1" applyBorder="1" applyAlignment="1">
      <alignment horizontal="center" vertical="center"/>
    </xf>
    <xf numFmtId="0" fontId="28" fillId="9" borderId="0" xfId="0" applyFont="1" applyFill="1" applyAlignment="1">
      <alignment horizontal="center"/>
    </xf>
    <xf numFmtId="0" fontId="6" fillId="8" borderId="0" xfId="0" applyFont="1" applyFill="1" applyAlignment="1">
      <alignment horizontal="center"/>
    </xf>
    <xf numFmtId="0" fontId="23" fillId="8"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wrapText="1"/>
    </xf>
    <xf numFmtId="0" fontId="28" fillId="9" borderId="0" xfId="0" applyFont="1" applyFill="1" applyAlignment="1">
      <alignment horizontal="center" wrapText="1"/>
    </xf>
    <xf numFmtId="0" fontId="6" fillId="0" borderId="0" xfId="0" applyFont="1" applyAlignment="1">
      <alignment horizontal="center" wrapText="1"/>
    </xf>
    <xf numFmtId="0" fontId="2" fillId="0" borderId="1" xfId="0" applyFont="1" applyBorder="1" applyAlignment="1">
      <alignment horizontal="center" vertical="center" wrapText="1"/>
    </xf>
    <xf numFmtId="0" fontId="2" fillId="0" borderId="1" xfId="0" applyFont="1" applyBorder="1" applyAlignment="1">
      <alignment horizontal="left" wrapText="1"/>
    </xf>
    <xf numFmtId="0" fontId="2" fillId="0" borderId="1" xfId="0" applyFont="1" applyBorder="1" applyAlignment="1">
      <alignment wrapText="1"/>
    </xf>
    <xf numFmtId="0" fontId="2" fillId="0" borderId="1" xfId="0" applyFont="1" applyBorder="1"/>
    <xf numFmtId="0" fontId="3" fillId="0" borderId="1" xfId="0" applyFont="1" applyBorder="1" applyAlignment="1">
      <alignment horizontal="center" vertical="center"/>
    </xf>
    <xf numFmtId="0" fontId="2" fillId="0" borderId="1" xfId="0" applyFont="1" applyBorder="1" applyAlignment="1">
      <alignment horizontal="right"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Fill="1"/>
    <xf numFmtId="0" fontId="30" fillId="0" borderId="1" xfId="0" applyFont="1" applyFill="1" applyBorder="1" applyAlignment="1">
      <alignment horizontal="left" vertical="center"/>
    </xf>
    <xf numFmtId="0" fontId="31" fillId="0" borderId="1" xfId="0" applyFont="1" applyFill="1" applyBorder="1" applyAlignment="1">
      <alignment vertical="top" wrapText="1"/>
    </xf>
    <xf numFmtId="0" fontId="32" fillId="0" borderId="1" xfId="0" applyFont="1" applyFill="1" applyBorder="1" applyAlignment="1">
      <alignment vertical="top" wrapText="1"/>
    </xf>
  </cellXfs>
  <cellStyles count="2">
    <cellStyle name="Hyperlink" xfId="1" builtinId="8"/>
    <cellStyle name="Normal" xfId="0" builtinId="0"/>
  </cellStyles>
  <dxfs count="190">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92D050"/>
        </patternFill>
      </fill>
    </dxf>
    <dxf>
      <fill>
        <patternFill>
          <bgColor rgb="FFFFFF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microsoft.com/office/2017/10/relationships/person" Target="persons/person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worksheet" Target="worksheets/sheet41.xml"/></Relationships>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FAC3041-50ED-4719-BFF8-3937B8318671}">
  <we:reference id="wa200009404" version="1.0.0.8" store="en-US" storeType="OMEX"/>
  <we:alternateReferences>
    <we:reference id="WA200009404" version="1.0.0.8" store="" storeType="OMEX"/>
  </we:alternateReferences>
  <we:properties>
    <we:property name="claude.fileId" value="&quot;5275af01-b4f1-47b3-89cf-3df13c55fb5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sistemedu.com/assets/LiftingEngineerforMediumLifting/CLO_no14.pngBerdasarkan%20titik%20koordinat%20di%20atas,%20zona%20tersebut%20adalah%20Zona%20Kuning.%20Apa%20peruntukan%20zona%20tersebut?"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6D7F1-939A-4633-9794-64A1E1F21827}">
  <dimension ref="A1:AC112"/>
  <sheetViews>
    <sheetView topLeftCell="E1"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2307</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ht="27.6" x14ac:dyDescent="0.3">
      <c r="A8" s="74" t="s">
        <v>1580</v>
      </c>
      <c r="B8" s="86" t="str">
        <f>GLP!B2</f>
        <v>Perempuan</v>
      </c>
      <c r="C8" s="86" t="str">
        <f>GLP!C2</f>
        <v>Laki-Laki</v>
      </c>
      <c r="D8" s="86" t="str">
        <f>GLP!D2</f>
        <v>Perempuan</v>
      </c>
      <c r="E8" s="86" t="str">
        <f>GLP!E2</f>
        <v>Perempuan</v>
      </c>
      <c r="F8" s="86" t="str">
        <f>GLP!F2</f>
        <v>Laki-Laki</v>
      </c>
      <c r="G8" s="86" t="str">
        <f>GLP!G2</f>
        <v>Laki-Laki</v>
      </c>
      <c r="H8" s="86" t="str">
        <f>GLP!H2</f>
        <v>Perempuan</v>
      </c>
      <c r="I8" s="86" t="str">
        <f>GLP!I2</f>
        <v>Laki-Laki</v>
      </c>
      <c r="J8" s="86" t="str">
        <f>GLP!J2</f>
        <v>Perempuan</v>
      </c>
      <c r="K8" s="86" t="str">
        <f>GLP!K2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GLP!A5</f>
        <v>1. Dalam penerapan GLP, pendekatan manajemen terhadap kendali analisis sangat berbeda dengan standar ISO 17025. Apa perbedaan mendasar tersebut berdasarkan kriteria unjuk kerja?</v>
      </c>
      <c r="B11" s="83">
        <f>GLP!B5</f>
        <v>1</v>
      </c>
      <c r="C11" s="83">
        <f>GLP!C5</f>
        <v>1</v>
      </c>
      <c r="D11" s="83">
        <f>GLP!D5</f>
        <v>0</v>
      </c>
      <c r="E11" s="83">
        <f>GLP!E5</f>
        <v>0</v>
      </c>
      <c r="F11" s="83">
        <f>GLP!F5</f>
        <v>0</v>
      </c>
      <c r="G11" s="83">
        <f>GLP!G5</f>
        <v>0</v>
      </c>
      <c r="H11" s="83">
        <f>GLP!H5</f>
        <v>0</v>
      </c>
      <c r="I11" s="83">
        <f>GLP!I5</f>
        <v>0</v>
      </c>
      <c r="J11" s="83">
        <f>GLP!J5</f>
        <v>0</v>
      </c>
      <c r="K11" s="83">
        <f>GLP!K5</f>
        <v>0</v>
      </c>
      <c r="L11" s="82">
        <f>COUNTIF($B$8:$K$8,"Laki-Laki")</f>
        <v>5</v>
      </c>
      <c r="M11" s="82">
        <f>COUNTIF($B$8:$K$8,"Perempuan")</f>
        <v>5</v>
      </c>
      <c r="N11" s="82">
        <f>SUMIF($B$8:$K$8,"Laki-Laki",GLP!B5:K5)</f>
        <v>1</v>
      </c>
      <c r="O11" s="82">
        <f>SUMIF($B$8:$K$8,"Perempuan",GLP!B5:K5)</f>
        <v>1</v>
      </c>
      <c r="P11" s="84">
        <f>IF(N11=0,0.3,IF(N11=L11,L11-0.3,N11))</f>
        <v>1</v>
      </c>
      <c r="Q11" s="84">
        <f>IF(O11=0,0.3,IF(O11=M11,M11-0.3,O11))</f>
        <v>1</v>
      </c>
      <c r="R11" s="84">
        <f>LN((L11-P11)/P11)</f>
        <v>1.3862943611198906</v>
      </c>
      <c r="S11" s="84">
        <f>LN((M11-Q11)/Q11)</f>
        <v>1.3862943611198906</v>
      </c>
      <c r="T11" s="84">
        <f>R11-AVERAGE($R$11:$R$110)</f>
        <v>1.4792803153172014</v>
      </c>
      <c r="U11" s="84">
        <f>S11-AVERAGE($S$11:$S$110)</f>
        <v>1.4792803153172014</v>
      </c>
      <c r="V11" s="84">
        <f>SQRT(1/P11+1/(L11-P11))</f>
        <v>1.1180339887498949</v>
      </c>
      <c r="W11" s="84">
        <f>SQRT(1/Q11+1/(M11-Q11))</f>
        <v>1.1180339887498949</v>
      </c>
      <c r="X11" s="84">
        <f>T11-U11</f>
        <v>0</v>
      </c>
      <c r="Y11" s="84">
        <f>SQRT(V11^2+W11^2)</f>
        <v>1.5811388300841898</v>
      </c>
      <c r="Z11" s="84">
        <f>X11/Y11</f>
        <v>0</v>
      </c>
      <c r="AA11" s="82" t="str">
        <f>IF(AND(ABS(X11)&gt;=$B$4,ABS(Z11)&gt;=$B$5),"DIF Besar - review",IF(AND(ABS(X11)&gt;=$B$3,ABS(Z11)&gt;=$B$5),"DIF Moderat - cek","Negligible"))</f>
        <v>Negligible</v>
      </c>
      <c r="AB11" s="85" t="str">
        <f>IF(ABS(X11)&gt;=$B$4,"Berpotensi Bias - Tinjau Konten",IF(ABS(X11)&gt;=$B$3,"Indikasi Ringan - Pantau","Tidak Ada Indikasi Bias"))</f>
        <v>Tidak Ada Indikasi Bias</v>
      </c>
    </row>
    <row r="12" spans="1:29" ht="55.2" x14ac:dyDescent="0.3">
      <c r="A12" s="67" t="str">
        <f>GLP!A6</f>
        <v>2. Aspek paling kritis yang menjadi fokus utama dalam penilaian kesiapan struktur organisasi berstandar GLP adalah...</v>
      </c>
      <c r="B12" s="83">
        <f>GLP!B6</f>
        <v>1</v>
      </c>
      <c r="C12" s="83">
        <f>GLP!C6</f>
        <v>1</v>
      </c>
      <c r="D12" s="83">
        <f>GLP!D6</f>
        <v>0</v>
      </c>
      <c r="E12" s="83">
        <f>GLP!E6</f>
        <v>0</v>
      </c>
      <c r="F12" s="83">
        <f>GLP!F6</f>
        <v>0</v>
      </c>
      <c r="G12" s="83">
        <f>GLP!G6</f>
        <v>0</v>
      </c>
      <c r="H12" s="83">
        <f>GLP!H6</f>
        <v>1</v>
      </c>
      <c r="I12" s="83">
        <f>GLP!I6</f>
        <v>1</v>
      </c>
      <c r="J12" s="83">
        <f>GLP!J6</f>
        <v>1</v>
      </c>
      <c r="K12" s="83">
        <f>GLP!K6</f>
        <v>1</v>
      </c>
      <c r="L12" s="82">
        <f t="shared" ref="L12:L75" si="0">COUNTIF($B$8:$K$8,"Laki-Laki")</f>
        <v>5</v>
      </c>
      <c r="M12" s="82">
        <f t="shared" ref="M12:M75" si="1">COUNTIF($B$8:$K$8,"Perempuan")</f>
        <v>5</v>
      </c>
      <c r="N12" s="82">
        <f>SUMIF($B$8:$K$8,"Laki-Laki",GLP!B6:K6)</f>
        <v>3</v>
      </c>
      <c r="O12" s="82">
        <f>SUMIF($B$8:$K$8,"Perempuan",GLP!B6:K6)</f>
        <v>3</v>
      </c>
      <c r="P12" s="68">
        <f t="shared" ref="P12:P75" si="2">IF(N12=0,0.3,IF(N12=L12,L12-0.3,N12))</f>
        <v>3</v>
      </c>
      <c r="Q12" s="68">
        <f t="shared" ref="Q12:Q75" si="3">IF(O12=0,0.3,IF(O12=M12,M12-0.3,O12))</f>
        <v>3</v>
      </c>
      <c r="R12" s="68">
        <f t="shared" ref="R12:R75" si="4">LN((L12-P12)/P12)</f>
        <v>-0.40546510810816444</v>
      </c>
      <c r="S12" s="68">
        <f t="shared" ref="S12:S75" si="5">LN((M12-Q12)/Q12)</f>
        <v>-0.40546510810816444</v>
      </c>
      <c r="T12" s="68">
        <f t="shared" ref="T12:T75" si="6">R12-AVERAGE($R$11:$R$110)</f>
        <v>-0.31247915391085368</v>
      </c>
      <c r="U12" s="68">
        <f t="shared" ref="U12:U75" si="7">S12-AVERAGE($S$11:$S$110)</f>
        <v>-0.31247915391085368</v>
      </c>
      <c r="V12" s="68">
        <f t="shared" ref="V12:V75" si="8">SQRT(1/P12+1/(L12-P12))</f>
        <v>0.91287092917527679</v>
      </c>
      <c r="W12" s="68">
        <f t="shared" ref="W12:W75" si="9">SQRT(1/Q12+1/(M12-Q12))</f>
        <v>0.91287092917527679</v>
      </c>
      <c r="X12" s="68">
        <f t="shared" ref="X12:X75" si="10">T12-U12</f>
        <v>0</v>
      </c>
      <c r="Y12" s="68">
        <f t="shared" ref="Y12:Y75" si="11">SQRT(V12^2+W12^2)</f>
        <v>1.2909944487358056</v>
      </c>
      <c r="Z12" s="68">
        <f t="shared" ref="Z12:Z75" si="12">X12/Y12</f>
        <v>0</v>
      </c>
      <c r="AA12" s="66" t="str">
        <f t="shared" ref="AA12:AA75" si="13">IF(AND(ABS(X12)&gt;=$B$4,ABS(Z12)&gt;=$B$5),"DIF Besar - review",IF(AND(ABS(X12)&gt;=$B$3,ABS(Z12)&gt;=$B$5),"DIF Moderat - cek","Negligible"))</f>
        <v>Negligible</v>
      </c>
      <c r="AB12" s="69" t="str">
        <f t="shared" ref="AB12:AB75" si="14">IF(ABS(X12)&gt;=$B$4,"Berpotensi Bias - Tinjau Konten",IF(ABS(X12)&gt;=$B$3,"Indikasi Ringan - Pantau","Tidak Ada Indikasi Bias"))</f>
        <v>Tidak Ada Indikasi Bias</v>
      </c>
    </row>
    <row r="13" spans="1:29" ht="69" x14ac:dyDescent="0.3">
      <c r="A13" s="67" t="str">
        <f>GLP!A7</f>
        <v>3. Hierarki dokumen mutu dalam GLP diatur sedemikian rupa untuk memastikan kejelasan operasional. Kedudukan dokumen Rencana Analisis dalam sistem ini adalah...</v>
      </c>
      <c r="B13" s="83">
        <f>GLP!B7</f>
        <v>1</v>
      </c>
      <c r="C13" s="83">
        <f>GLP!C7</f>
        <v>1</v>
      </c>
      <c r="D13" s="83">
        <f>GLP!D7</f>
        <v>0</v>
      </c>
      <c r="E13" s="83">
        <f>GLP!E7</f>
        <v>1</v>
      </c>
      <c r="F13" s="83">
        <f>GLP!F7</f>
        <v>0</v>
      </c>
      <c r="G13" s="83">
        <f>GLP!G7</f>
        <v>1</v>
      </c>
      <c r="H13" s="83">
        <f>GLP!H7</f>
        <v>1</v>
      </c>
      <c r="I13" s="83">
        <f>GLP!I7</f>
        <v>1</v>
      </c>
      <c r="J13" s="83">
        <f>GLP!J7</f>
        <v>1</v>
      </c>
      <c r="K13" s="83">
        <f>GLP!K7</f>
        <v>1</v>
      </c>
      <c r="L13" s="82">
        <f t="shared" si="0"/>
        <v>5</v>
      </c>
      <c r="M13" s="82">
        <f t="shared" si="1"/>
        <v>5</v>
      </c>
      <c r="N13" s="82">
        <f>SUMIF($B$8:$K$8,"Laki-Laki",GLP!B7:K7)</f>
        <v>4</v>
      </c>
      <c r="O13" s="82">
        <f>SUMIF($B$8:$K$8,"Perempuan",GLP!B7:K7)</f>
        <v>4</v>
      </c>
      <c r="P13" s="68">
        <f t="shared" si="2"/>
        <v>4</v>
      </c>
      <c r="Q13" s="68">
        <f t="shared" si="3"/>
        <v>4</v>
      </c>
      <c r="R13" s="68">
        <f t="shared" si="4"/>
        <v>-1.3862943611198906</v>
      </c>
      <c r="S13" s="68">
        <f t="shared" si="5"/>
        <v>-1.3862943611198906</v>
      </c>
      <c r="T13" s="68">
        <f t="shared" si="6"/>
        <v>-1.2933084069225798</v>
      </c>
      <c r="U13" s="68">
        <f t="shared" si="7"/>
        <v>-1.2933084069225798</v>
      </c>
      <c r="V13" s="68">
        <f t="shared" si="8"/>
        <v>1.1180339887498949</v>
      </c>
      <c r="W13" s="68">
        <f t="shared" si="9"/>
        <v>1.1180339887498949</v>
      </c>
      <c r="X13" s="68">
        <f t="shared" si="10"/>
        <v>0</v>
      </c>
      <c r="Y13" s="68">
        <f t="shared" si="11"/>
        <v>1.5811388300841898</v>
      </c>
      <c r="Z13" s="68">
        <f t="shared" si="12"/>
        <v>0</v>
      </c>
      <c r="AA13" s="66" t="str">
        <f t="shared" si="13"/>
        <v>Negligible</v>
      </c>
      <c r="AB13" s="69" t="str">
        <f t="shared" si="14"/>
        <v>Tidak Ada Indikasi Bias</v>
      </c>
    </row>
    <row r="14" spans="1:29" ht="55.2" x14ac:dyDescent="0.3">
      <c r="A14" s="67" t="str">
        <f>GLP!A8</f>
        <v>4. Jika seorang analis menemukan SOP yang sudah usang di area kerjanya, tindakan apa yang diwajibkan oleh prosedur GLP?</v>
      </c>
      <c r="B14" s="83">
        <f>GLP!B8</f>
        <v>1</v>
      </c>
      <c r="C14" s="83">
        <f>GLP!C8</f>
        <v>1</v>
      </c>
      <c r="D14" s="83">
        <f>GLP!D8</f>
        <v>1</v>
      </c>
      <c r="E14" s="83">
        <f>GLP!E8</f>
        <v>1</v>
      </c>
      <c r="F14" s="83">
        <f>GLP!F8</f>
        <v>1</v>
      </c>
      <c r="G14" s="83">
        <f>GLP!G8</f>
        <v>1</v>
      </c>
      <c r="H14" s="83">
        <f>GLP!H8</f>
        <v>0</v>
      </c>
      <c r="I14" s="83">
        <f>GLP!I8</f>
        <v>0</v>
      </c>
      <c r="J14" s="83">
        <f>GLP!J8</f>
        <v>0</v>
      </c>
      <c r="K14" s="83">
        <f>GLP!K8</f>
        <v>0</v>
      </c>
      <c r="L14" s="82">
        <f t="shared" si="0"/>
        <v>5</v>
      </c>
      <c r="M14" s="82">
        <f t="shared" si="1"/>
        <v>5</v>
      </c>
      <c r="N14" s="82">
        <f>SUMIF($B$8:$K$8,"Laki-Laki",GLP!B8:K8)</f>
        <v>3</v>
      </c>
      <c r="O14" s="82">
        <f>SUMIF($B$8:$K$8,"Perempuan",GLP!B8:K8)</f>
        <v>3</v>
      </c>
      <c r="P14" s="68">
        <f t="shared" si="2"/>
        <v>3</v>
      </c>
      <c r="Q14" s="68">
        <f t="shared" si="3"/>
        <v>3</v>
      </c>
      <c r="R14" s="68">
        <f t="shared" si="4"/>
        <v>-0.40546510810816444</v>
      </c>
      <c r="S14" s="68">
        <f t="shared" si="5"/>
        <v>-0.40546510810816444</v>
      </c>
      <c r="T14" s="68">
        <f t="shared" si="6"/>
        <v>-0.31247915391085368</v>
      </c>
      <c r="U14" s="68">
        <f t="shared" si="7"/>
        <v>-0.31247915391085368</v>
      </c>
      <c r="V14" s="68">
        <f t="shared" si="8"/>
        <v>0.91287092917527679</v>
      </c>
      <c r="W14" s="68">
        <f t="shared" si="9"/>
        <v>0.91287092917527679</v>
      </c>
      <c r="X14" s="68">
        <f t="shared" si="10"/>
        <v>0</v>
      </c>
      <c r="Y14" s="68">
        <f t="shared" si="11"/>
        <v>1.2909944487358056</v>
      </c>
      <c r="Z14" s="68">
        <f t="shared" si="12"/>
        <v>0</v>
      </c>
      <c r="AA14" s="66" t="str">
        <f t="shared" si="13"/>
        <v>Negligible</v>
      </c>
      <c r="AB14" s="69" t="str">
        <f t="shared" si="14"/>
        <v>Tidak Ada Indikasi Bias</v>
      </c>
    </row>
    <row r="15" spans="1:29" ht="55.2" x14ac:dyDescent="0.3">
      <c r="A15" s="67" t="str">
        <f>GLP!A9</f>
        <v>5. Tujuan utama diterapkannya sistem pemisahan fasilitas (zoning) di dalam laboratorium GLP adalah untuk...</v>
      </c>
      <c r="B15" s="83">
        <f>GLP!B9</f>
        <v>1</v>
      </c>
      <c r="C15" s="83">
        <f>GLP!C9</f>
        <v>1</v>
      </c>
      <c r="D15" s="83">
        <f>GLP!D9</f>
        <v>1</v>
      </c>
      <c r="E15" s="83">
        <f>GLP!E9</f>
        <v>0</v>
      </c>
      <c r="F15" s="83">
        <f>GLP!F9</f>
        <v>1</v>
      </c>
      <c r="G15" s="83">
        <f>GLP!G9</f>
        <v>0</v>
      </c>
      <c r="H15" s="83">
        <f>GLP!H9</f>
        <v>1</v>
      </c>
      <c r="I15" s="83">
        <f>GLP!I9</f>
        <v>1</v>
      </c>
      <c r="J15" s="83">
        <f>GLP!J9</f>
        <v>0</v>
      </c>
      <c r="K15" s="83">
        <f>GLP!K9</f>
        <v>0</v>
      </c>
      <c r="L15" s="82">
        <f t="shared" si="0"/>
        <v>5</v>
      </c>
      <c r="M15" s="82">
        <f t="shared" si="1"/>
        <v>5</v>
      </c>
      <c r="N15" s="82">
        <f>SUMIF($B$8:$K$8,"Laki-Laki",GLP!B9:K9)</f>
        <v>3</v>
      </c>
      <c r="O15" s="82">
        <f>SUMIF($B$8:$K$8,"Perempuan",GLP!B9:K9)</f>
        <v>3</v>
      </c>
      <c r="P15" s="68">
        <f t="shared" si="2"/>
        <v>3</v>
      </c>
      <c r="Q15" s="68">
        <f t="shared" si="3"/>
        <v>3</v>
      </c>
      <c r="R15" s="68">
        <f t="shared" si="4"/>
        <v>-0.40546510810816444</v>
      </c>
      <c r="S15" s="68">
        <f t="shared" si="5"/>
        <v>-0.40546510810816444</v>
      </c>
      <c r="T15" s="68">
        <f t="shared" si="6"/>
        <v>-0.31247915391085368</v>
      </c>
      <c r="U15" s="68">
        <f t="shared" si="7"/>
        <v>-0.31247915391085368</v>
      </c>
      <c r="V15" s="68">
        <f t="shared" si="8"/>
        <v>0.91287092917527679</v>
      </c>
      <c r="W15" s="68">
        <f t="shared" si="9"/>
        <v>0.91287092917527679</v>
      </c>
      <c r="X15" s="68">
        <f t="shared" si="10"/>
        <v>0</v>
      </c>
      <c r="Y15" s="68">
        <f t="shared" si="11"/>
        <v>1.2909944487358056</v>
      </c>
      <c r="Z15" s="68">
        <f t="shared" si="12"/>
        <v>0</v>
      </c>
      <c r="AA15" s="66" t="str">
        <f t="shared" si="13"/>
        <v>Negligible</v>
      </c>
      <c r="AB15" s="69" t="str">
        <f t="shared" si="14"/>
        <v>Tidak Ada Indikasi Bias</v>
      </c>
    </row>
    <row r="16" spans="1:29" ht="96.6" x14ac:dyDescent="0.3">
      <c r="A16" s="67" t="str">
        <f>GLP!A10</f>
        <v>6. Berdasarkan persyaratan manajemen bahan kimia dalam GLP, syarat mutlak sebelum bahan pengujian dapat digunakan adalah memiliki Certificate of Analysis (CoA). Komponen informasi apa saja yang wajib ada dalam CoA tersebut?</v>
      </c>
      <c r="B16" s="83">
        <f>GLP!B10</f>
        <v>1</v>
      </c>
      <c r="C16" s="83">
        <f>GLP!C10</f>
        <v>1</v>
      </c>
      <c r="D16" s="83">
        <f>GLP!D10</f>
        <v>1</v>
      </c>
      <c r="E16" s="83">
        <f>GLP!E10</f>
        <v>0</v>
      </c>
      <c r="F16" s="83">
        <f>GLP!F10</f>
        <v>1</v>
      </c>
      <c r="G16" s="83">
        <f>GLP!G10</f>
        <v>0</v>
      </c>
      <c r="H16" s="83">
        <f>GLP!H10</f>
        <v>0</v>
      </c>
      <c r="I16" s="83">
        <f>GLP!I10</f>
        <v>0</v>
      </c>
      <c r="J16" s="83">
        <f>GLP!J10</f>
        <v>1</v>
      </c>
      <c r="K16" s="83">
        <f>GLP!K10</f>
        <v>1</v>
      </c>
      <c r="L16" s="82">
        <f t="shared" si="0"/>
        <v>5</v>
      </c>
      <c r="M16" s="82">
        <f t="shared" si="1"/>
        <v>5</v>
      </c>
      <c r="N16" s="82">
        <f>SUMIF($B$8:$K$8,"Laki-Laki",GLP!B10:K10)</f>
        <v>3</v>
      </c>
      <c r="O16" s="82">
        <f>SUMIF($B$8:$K$8,"Perempuan",GLP!B10:K10)</f>
        <v>3</v>
      </c>
      <c r="P16" s="68">
        <f t="shared" si="2"/>
        <v>3</v>
      </c>
      <c r="Q16" s="68">
        <f t="shared" si="3"/>
        <v>3</v>
      </c>
      <c r="R16" s="68">
        <f t="shared" si="4"/>
        <v>-0.40546510810816444</v>
      </c>
      <c r="S16" s="68">
        <f t="shared" si="5"/>
        <v>-0.40546510810816444</v>
      </c>
      <c r="T16" s="68">
        <f t="shared" si="6"/>
        <v>-0.31247915391085368</v>
      </c>
      <c r="U16" s="68">
        <f t="shared" si="7"/>
        <v>-0.31247915391085368</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41.4" x14ac:dyDescent="0.3">
      <c r="A17" s="67" t="str">
        <f>GLP!A11</f>
        <v>7. Apa kebijakan GLP terhadap bahan kimia atau reagen yang telah melewati tanggal kadaluarsa?</v>
      </c>
      <c r="B17" s="83">
        <f>GLP!B11</f>
        <v>1</v>
      </c>
      <c r="C17" s="83">
        <f>GLP!C11</f>
        <v>1</v>
      </c>
      <c r="D17" s="83">
        <f>GLP!D11</f>
        <v>1</v>
      </c>
      <c r="E17" s="83">
        <f>GLP!E11</f>
        <v>1</v>
      </c>
      <c r="F17" s="83">
        <f>GLP!F11</f>
        <v>1</v>
      </c>
      <c r="G17" s="83">
        <f>GLP!G11</f>
        <v>1</v>
      </c>
      <c r="H17" s="83">
        <f>GLP!H11</f>
        <v>0</v>
      </c>
      <c r="I17" s="83">
        <f>GLP!I11</f>
        <v>0</v>
      </c>
      <c r="J17" s="83">
        <f>GLP!J11</f>
        <v>1</v>
      </c>
      <c r="K17" s="83">
        <f>GLP!K11</f>
        <v>1</v>
      </c>
      <c r="L17" s="82">
        <f t="shared" si="0"/>
        <v>5</v>
      </c>
      <c r="M17" s="82">
        <f t="shared" si="1"/>
        <v>5</v>
      </c>
      <c r="N17" s="82">
        <f>SUMIF($B$8:$K$8,"Laki-Laki",GLP!B11:K11)</f>
        <v>4</v>
      </c>
      <c r="O17" s="82">
        <f>SUMIF($B$8:$K$8,"Perempuan",GLP!B11:K11)</f>
        <v>4</v>
      </c>
      <c r="P17" s="68">
        <f t="shared" si="2"/>
        <v>4</v>
      </c>
      <c r="Q17" s="68">
        <f t="shared" si="3"/>
        <v>4</v>
      </c>
      <c r="R17" s="68">
        <f t="shared" si="4"/>
        <v>-1.3862943611198906</v>
      </c>
      <c r="S17" s="68">
        <f t="shared" si="5"/>
        <v>-1.3862943611198906</v>
      </c>
      <c r="T17" s="68">
        <f t="shared" si="6"/>
        <v>-1.2933084069225798</v>
      </c>
      <c r="U17" s="68">
        <f t="shared" si="7"/>
        <v>-1.2933084069225798</v>
      </c>
      <c r="V17" s="68">
        <f t="shared" si="8"/>
        <v>1.1180339887498949</v>
      </c>
      <c r="W17" s="68">
        <f t="shared" si="9"/>
        <v>1.1180339887498949</v>
      </c>
      <c r="X17" s="68">
        <f t="shared" si="10"/>
        <v>0</v>
      </c>
      <c r="Y17" s="68">
        <f t="shared" si="11"/>
        <v>1.5811388300841898</v>
      </c>
      <c r="Z17" s="68">
        <f t="shared" si="12"/>
        <v>0</v>
      </c>
      <c r="AA17" s="66" t="str">
        <f t="shared" si="13"/>
        <v>Negligible</v>
      </c>
      <c r="AB17" s="69" t="str">
        <f t="shared" si="14"/>
        <v>Tidak Ada Indikasi Bias</v>
      </c>
    </row>
    <row r="18" spans="1:28" ht="69" x14ac:dyDescent="0.3">
      <c r="A18" s="67" t="str">
        <f>GLP!A12</f>
        <v>8. Bukti objektif yang sah untuk menunjukkan bahwa struktur organisasi laboratorium telah mematuhi prinsip independensi GLP adalah...</v>
      </c>
      <c r="B18" s="83">
        <f>GLP!B12</f>
        <v>1</v>
      </c>
      <c r="C18" s="83">
        <f>GLP!C12</f>
        <v>1</v>
      </c>
      <c r="D18" s="83">
        <f>GLP!D12</f>
        <v>1</v>
      </c>
      <c r="E18" s="83">
        <f>GLP!E12</f>
        <v>0</v>
      </c>
      <c r="F18" s="83">
        <f>GLP!F12</f>
        <v>1</v>
      </c>
      <c r="G18" s="83">
        <f>GLP!G12</f>
        <v>0</v>
      </c>
      <c r="H18" s="83">
        <f>GLP!H12</f>
        <v>0</v>
      </c>
      <c r="I18" s="83">
        <f>GLP!I12</f>
        <v>0</v>
      </c>
      <c r="J18" s="83">
        <f>GLP!J12</f>
        <v>0</v>
      </c>
      <c r="K18" s="83">
        <f>GLP!K12</f>
        <v>0</v>
      </c>
      <c r="L18" s="82">
        <f t="shared" si="0"/>
        <v>5</v>
      </c>
      <c r="M18" s="82">
        <f t="shared" si="1"/>
        <v>5</v>
      </c>
      <c r="N18" s="82">
        <f>SUMIF($B$8:$K$8,"Laki-Laki",GLP!B12:K12)</f>
        <v>2</v>
      </c>
      <c r="O18" s="82">
        <f>SUMIF($B$8:$K$8,"Perempuan",GLP!B12:K12)</f>
        <v>2</v>
      </c>
      <c r="P18" s="68">
        <f t="shared" si="2"/>
        <v>2</v>
      </c>
      <c r="Q18" s="68">
        <f t="shared" si="3"/>
        <v>2</v>
      </c>
      <c r="R18" s="68">
        <f t="shared" si="4"/>
        <v>0.40546510810816438</v>
      </c>
      <c r="S18" s="68">
        <f t="shared" si="5"/>
        <v>0.40546510810816438</v>
      </c>
      <c r="T18" s="68">
        <f t="shared" si="6"/>
        <v>0.49845106230547509</v>
      </c>
      <c r="U18" s="68">
        <f t="shared" si="7"/>
        <v>0.49845106230547509</v>
      </c>
      <c r="V18" s="68">
        <f t="shared" si="8"/>
        <v>0.91287092917527679</v>
      </c>
      <c r="W18" s="68">
        <f t="shared" si="9"/>
        <v>0.91287092917527679</v>
      </c>
      <c r="X18" s="68">
        <f t="shared" si="10"/>
        <v>0</v>
      </c>
      <c r="Y18" s="68">
        <f t="shared" si="11"/>
        <v>1.2909944487358056</v>
      </c>
      <c r="Z18" s="68">
        <f t="shared" si="12"/>
        <v>0</v>
      </c>
      <c r="AA18" s="66" t="str">
        <f t="shared" si="13"/>
        <v>Negligible</v>
      </c>
      <c r="AB18" s="69" t="str">
        <f t="shared" si="14"/>
        <v>Tidak Ada Indikasi Bias</v>
      </c>
    </row>
    <row r="19" spans="1:28" ht="69" x14ac:dyDescent="0.3">
      <c r="A19" s="67" t="str">
        <f>GLP!A13</f>
        <v>9. Manajemen peralatan laboratorium dalam GLP mencakup beberapa tahapan kritikal. Rangkaian kualifikasi alat yang benar menurut panduan penilaian adalah...</v>
      </c>
      <c r="B19" s="83">
        <f>GLP!B13</f>
        <v>1</v>
      </c>
      <c r="C19" s="83">
        <f>GLP!C13</f>
        <v>1</v>
      </c>
      <c r="D19" s="83">
        <f>GLP!D13</f>
        <v>1</v>
      </c>
      <c r="E19" s="83">
        <f>GLP!E13</f>
        <v>1</v>
      </c>
      <c r="F19" s="83">
        <f>GLP!F13</f>
        <v>1</v>
      </c>
      <c r="G19" s="83">
        <f>GLP!G13</f>
        <v>1</v>
      </c>
      <c r="H19" s="83">
        <f>GLP!H13</f>
        <v>0</v>
      </c>
      <c r="I19" s="83">
        <f>GLP!I13</f>
        <v>0</v>
      </c>
      <c r="J19" s="83">
        <f>GLP!J13</f>
        <v>0</v>
      </c>
      <c r="K19" s="83">
        <f>GLP!K13</f>
        <v>0</v>
      </c>
      <c r="L19" s="82">
        <f t="shared" si="0"/>
        <v>5</v>
      </c>
      <c r="M19" s="82">
        <f t="shared" si="1"/>
        <v>5</v>
      </c>
      <c r="N19" s="82">
        <f>SUMIF($B$8:$K$8,"Laki-Laki",GLP!B13:K13)</f>
        <v>3</v>
      </c>
      <c r="O19" s="82">
        <f>SUMIF($B$8:$K$8,"Perempuan",GLP!B13:K13)</f>
        <v>3</v>
      </c>
      <c r="P19" s="68">
        <f t="shared" si="2"/>
        <v>3</v>
      </c>
      <c r="Q19" s="68">
        <f t="shared" si="3"/>
        <v>3</v>
      </c>
      <c r="R19" s="68">
        <f t="shared" si="4"/>
        <v>-0.40546510810816444</v>
      </c>
      <c r="S19" s="68">
        <f t="shared" si="5"/>
        <v>-0.40546510810816444</v>
      </c>
      <c r="T19" s="68">
        <f t="shared" si="6"/>
        <v>-0.31247915391085368</v>
      </c>
      <c r="U19" s="68">
        <f t="shared" si="7"/>
        <v>-0.31247915391085368</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55.2" x14ac:dyDescent="0.3">
      <c r="A20" s="67" t="str">
        <f>GLP!A14</f>
        <v>10. Mengapa pemantauan suhu dan kelembaban (kondisi lingkungan) secara terus-menerus sangat ditekankan ?</v>
      </c>
      <c r="B20" s="83">
        <f>GLP!B14</f>
        <v>0</v>
      </c>
      <c r="C20" s="83">
        <f>GLP!C14</f>
        <v>0</v>
      </c>
      <c r="D20" s="83">
        <f>GLP!D14</f>
        <v>1</v>
      </c>
      <c r="E20" s="83">
        <f>GLP!E14</f>
        <v>0</v>
      </c>
      <c r="F20" s="83">
        <f>GLP!F14</f>
        <v>1</v>
      </c>
      <c r="G20" s="83">
        <f>GLP!G14</f>
        <v>0</v>
      </c>
      <c r="H20" s="83">
        <f>GLP!H14</f>
        <v>0</v>
      </c>
      <c r="I20" s="83">
        <f>GLP!I14</f>
        <v>0</v>
      </c>
      <c r="J20" s="83">
        <f>GLP!J14</f>
        <v>0</v>
      </c>
      <c r="K20" s="83">
        <f>GLP!K14</f>
        <v>0</v>
      </c>
      <c r="L20" s="82">
        <f t="shared" si="0"/>
        <v>5</v>
      </c>
      <c r="M20" s="82">
        <f t="shared" si="1"/>
        <v>5</v>
      </c>
      <c r="N20" s="82">
        <f>SUMIF($B$8:$K$8,"Laki-Laki",GLP!B14:K14)</f>
        <v>1</v>
      </c>
      <c r="O20" s="82">
        <f>SUMIF($B$8:$K$8,"Perempuan",GLP!B14:K14)</f>
        <v>1</v>
      </c>
      <c r="P20" s="68">
        <f t="shared" si="2"/>
        <v>1</v>
      </c>
      <c r="Q20" s="68">
        <f t="shared" si="3"/>
        <v>1</v>
      </c>
      <c r="R20" s="68">
        <f t="shared" si="4"/>
        <v>1.3862943611198906</v>
      </c>
      <c r="S20" s="68">
        <f t="shared" si="5"/>
        <v>1.3862943611198906</v>
      </c>
      <c r="T20" s="68">
        <f t="shared" si="6"/>
        <v>1.4792803153172014</v>
      </c>
      <c r="U20" s="68">
        <f t="shared" si="7"/>
        <v>1.4792803153172014</v>
      </c>
      <c r="V20" s="68">
        <f t="shared" si="8"/>
        <v>1.1180339887498949</v>
      </c>
      <c r="W20" s="68">
        <f t="shared" si="9"/>
        <v>1.1180339887498949</v>
      </c>
      <c r="X20" s="68">
        <f t="shared" si="10"/>
        <v>0</v>
      </c>
      <c r="Y20" s="68">
        <f t="shared" si="11"/>
        <v>1.5811388300841898</v>
      </c>
      <c r="Z20" s="68">
        <f t="shared" si="12"/>
        <v>0</v>
      </c>
      <c r="AA20" s="66" t="str">
        <f t="shared" si="13"/>
        <v>Negligible</v>
      </c>
      <c r="AB20" s="69" t="str">
        <f t="shared" si="14"/>
        <v>Tidak Ada Indikasi Bias</v>
      </c>
    </row>
    <row r="21" spans="1:28" ht="69" x14ac:dyDescent="0.3">
      <c r="A21" s="67" t="str">
        <f>GLP!A15</f>
        <v>11. Dokumen apa yang dituntut sebagai bukti kuat bahwa personel laboratorium benar-benar telah mengakses dan memahami dokumen mutu (SOP)?</v>
      </c>
      <c r="B21" s="83">
        <f>GLP!B15</f>
        <v>1</v>
      </c>
      <c r="C21" s="83">
        <f>GLP!C15</f>
        <v>1</v>
      </c>
      <c r="D21" s="83">
        <f>GLP!D15</f>
        <v>0</v>
      </c>
      <c r="E21" s="83">
        <f>GLP!E15</f>
        <v>1</v>
      </c>
      <c r="F21" s="83">
        <f>GLP!F15</f>
        <v>0</v>
      </c>
      <c r="G21" s="83">
        <f>GLP!G15</f>
        <v>1</v>
      </c>
      <c r="H21" s="83">
        <f>GLP!H15</f>
        <v>0</v>
      </c>
      <c r="I21" s="83">
        <f>GLP!I15</f>
        <v>0</v>
      </c>
      <c r="J21" s="83">
        <f>GLP!J15</f>
        <v>0</v>
      </c>
      <c r="K21" s="83">
        <f>GLP!K15</f>
        <v>0</v>
      </c>
      <c r="L21" s="82">
        <f t="shared" si="0"/>
        <v>5</v>
      </c>
      <c r="M21" s="82">
        <f t="shared" si="1"/>
        <v>5</v>
      </c>
      <c r="N21" s="82">
        <f>SUMIF($B$8:$K$8,"Laki-Laki",GLP!B15:K15)</f>
        <v>2</v>
      </c>
      <c r="O21" s="82">
        <f>SUMIF($B$8:$K$8,"Perempuan",GLP!B15:K15)</f>
        <v>2</v>
      </c>
      <c r="P21" s="68">
        <f t="shared" si="2"/>
        <v>2</v>
      </c>
      <c r="Q21" s="68">
        <f t="shared" si="3"/>
        <v>2</v>
      </c>
      <c r="R21" s="68">
        <f t="shared" si="4"/>
        <v>0.40546510810816438</v>
      </c>
      <c r="S21" s="68">
        <f t="shared" si="5"/>
        <v>0.40546510810816438</v>
      </c>
      <c r="T21" s="68">
        <f t="shared" si="6"/>
        <v>0.49845106230547509</v>
      </c>
      <c r="U21" s="68">
        <f t="shared" si="7"/>
        <v>0.49845106230547509</v>
      </c>
      <c r="V21" s="68">
        <f t="shared" si="8"/>
        <v>0.91287092917527679</v>
      </c>
      <c r="W21" s="68">
        <f t="shared" si="9"/>
        <v>0.91287092917527679</v>
      </c>
      <c r="X21" s="68">
        <f t="shared" si="10"/>
        <v>0</v>
      </c>
      <c r="Y21" s="68">
        <f t="shared" si="11"/>
        <v>1.2909944487358056</v>
      </c>
      <c r="Z21" s="68">
        <f t="shared" si="12"/>
        <v>0</v>
      </c>
      <c r="AA21" s="66" t="str">
        <f t="shared" si="13"/>
        <v>Negligible</v>
      </c>
      <c r="AB21" s="69" t="str">
        <f t="shared" si="14"/>
        <v>Tidak Ada Indikasi Bias</v>
      </c>
    </row>
    <row r="22" spans="1:28" ht="69" x14ac:dyDescent="0.3">
      <c r="A22" s="67" t="str">
        <f>GLP!A16</f>
        <v>12. Manakah dari pilihan berikut yang merupakan contoh implementasi zoning (pemisahan fasilitas) yang tepat menurut panduan GLP?</v>
      </c>
      <c r="B22" s="83">
        <f>GLP!B16</f>
        <v>1</v>
      </c>
      <c r="C22" s="83">
        <f>GLP!C16</f>
        <v>1</v>
      </c>
      <c r="D22" s="83">
        <f>GLP!D16</f>
        <v>1</v>
      </c>
      <c r="E22" s="83">
        <f>GLP!E16</f>
        <v>0</v>
      </c>
      <c r="F22" s="83">
        <f>GLP!F16</f>
        <v>1</v>
      </c>
      <c r="G22" s="83">
        <f>GLP!G16</f>
        <v>0</v>
      </c>
      <c r="H22" s="83">
        <f>GLP!H16</f>
        <v>0</v>
      </c>
      <c r="I22" s="83">
        <f>GLP!I16</f>
        <v>0</v>
      </c>
      <c r="J22" s="83">
        <f>GLP!J16</f>
        <v>0</v>
      </c>
      <c r="K22" s="83">
        <f>GLP!K16</f>
        <v>0</v>
      </c>
      <c r="L22" s="82">
        <f t="shared" si="0"/>
        <v>5</v>
      </c>
      <c r="M22" s="82">
        <f t="shared" si="1"/>
        <v>5</v>
      </c>
      <c r="N22" s="82">
        <f>SUMIF($B$8:$K$8,"Laki-Laki",GLP!B16:K16)</f>
        <v>2</v>
      </c>
      <c r="O22" s="82">
        <f>SUMIF($B$8:$K$8,"Perempuan",GLP!B16:K16)</f>
        <v>2</v>
      </c>
      <c r="P22" s="68">
        <f t="shared" si="2"/>
        <v>2</v>
      </c>
      <c r="Q22" s="68">
        <f t="shared" si="3"/>
        <v>2</v>
      </c>
      <c r="R22" s="68">
        <f t="shared" si="4"/>
        <v>0.40546510810816438</v>
      </c>
      <c r="S22" s="68">
        <f t="shared" si="5"/>
        <v>0.40546510810816438</v>
      </c>
      <c r="T22" s="68">
        <f t="shared" si="6"/>
        <v>0.49845106230547509</v>
      </c>
      <c r="U22" s="68">
        <f t="shared" si="7"/>
        <v>0.49845106230547509</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96.6" x14ac:dyDescent="0.3">
      <c r="A23" s="67" t="str">
        <f>GLP!A17</f>
        <v>13. Keterampilan yang wajib dikuasai oleh personel dalam persiapan penerapan GLP sebelum dimulainya suatu analisis teknis adalah melakukan pemeriksaan visual keliling fasilitas. Istilah teknis untuk keterampilan ini adalah...</v>
      </c>
      <c r="B23" s="83">
        <f>GLP!B17</f>
        <v>1</v>
      </c>
      <c r="C23" s="83">
        <f>GLP!C17</f>
        <v>1</v>
      </c>
      <c r="D23" s="83">
        <f>GLP!D17</f>
        <v>1</v>
      </c>
      <c r="E23" s="83">
        <f>GLP!E17</f>
        <v>0</v>
      </c>
      <c r="F23" s="83">
        <f>GLP!F17</f>
        <v>1</v>
      </c>
      <c r="G23" s="83">
        <f>GLP!G17</f>
        <v>0</v>
      </c>
      <c r="H23" s="83">
        <f>GLP!H17</f>
        <v>0</v>
      </c>
      <c r="I23" s="83">
        <f>GLP!I17</f>
        <v>0</v>
      </c>
      <c r="J23" s="83">
        <f>GLP!J17</f>
        <v>0</v>
      </c>
      <c r="K23" s="83">
        <f>GLP!K17</f>
        <v>0</v>
      </c>
      <c r="L23" s="82">
        <f t="shared" si="0"/>
        <v>5</v>
      </c>
      <c r="M23" s="82">
        <f t="shared" si="1"/>
        <v>5</v>
      </c>
      <c r="N23" s="82">
        <f>SUMIF($B$8:$K$8,"Laki-Laki",GLP!B17:K17)</f>
        <v>2</v>
      </c>
      <c r="O23" s="82">
        <f>SUMIF($B$8:$K$8,"Perempuan",GLP!B17:K17)</f>
        <v>2</v>
      </c>
      <c r="P23" s="68">
        <f t="shared" si="2"/>
        <v>2</v>
      </c>
      <c r="Q23" s="68">
        <f t="shared" si="3"/>
        <v>2</v>
      </c>
      <c r="R23" s="68">
        <f t="shared" si="4"/>
        <v>0.40546510810816438</v>
      </c>
      <c r="S23" s="68">
        <f t="shared" si="5"/>
        <v>0.40546510810816438</v>
      </c>
      <c r="T23" s="68">
        <f t="shared" si="6"/>
        <v>0.49845106230547509</v>
      </c>
      <c r="U23" s="68">
        <f t="shared" si="7"/>
        <v>0.49845106230547509</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82.8" x14ac:dyDescent="0.3">
      <c r="A24" s="67" t="str">
        <f>GLP!A18</f>
        <v>14. Untuk mengatur jadwal dan beban kerja secara terpusat, laboratorium pengujian GLP diwajibkan memiliki keterampilan menyusun suatu dokumen pengatur jadwal. Dokumen ini disebut...</v>
      </c>
      <c r="B24" s="83">
        <f>GLP!B18</f>
        <v>0</v>
      </c>
      <c r="C24" s="83">
        <f>GLP!C18</f>
        <v>0</v>
      </c>
      <c r="D24" s="83">
        <f>GLP!D18</f>
        <v>1</v>
      </c>
      <c r="E24" s="83">
        <f>GLP!E18</f>
        <v>1</v>
      </c>
      <c r="F24" s="83">
        <f>GLP!F18</f>
        <v>1</v>
      </c>
      <c r="G24" s="83">
        <f>GLP!G18</f>
        <v>1</v>
      </c>
      <c r="H24" s="83">
        <f>GLP!H18</f>
        <v>0</v>
      </c>
      <c r="I24" s="83">
        <f>GLP!I18</f>
        <v>0</v>
      </c>
      <c r="J24" s="83">
        <f>GLP!J18</f>
        <v>0</v>
      </c>
      <c r="K24" s="83">
        <f>GLP!K18</f>
        <v>0</v>
      </c>
      <c r="L24" s="82">
        <f t="shared" si="0"/>
        <v>5</v>
      </c>
      <c r="M24" s="82">
        <f t="shared" si="1"/>
        <v>5</v>
      </c>
      <c r="N24" s="82">
        <f>SUMIF($B$8:$K$8,"Laki-Laki",GLP!B18:K18)</f>
        <v>2</v>
      </c>
      <c r="O24" s="82">
        <f>SUMIF($B$8:$K$8,"Perempuan",GLP!B18:K18)</f>
        <v>2</v>
      </c>
      <c r="P24" s="68">
        <f t="shared" si="2"/>
        <v>2</v>
      </c>
      <c r="Q24" s="68">
        <f t="shared" si="3"/>
        <v>2</v>
      </c>
      <c r="R24" s="68">
        <f t="shared" si="4"/>
        <v>0.40546510810816438</v>
      </c>
      <c r="S24" s="68">
        <f t="shared" si="5"/>
        <v>0.40546510810816438</v>
      </c>
      <c r="T24" s="68">
        <f t="shared" si="6"/>
        <v>0.49845106230547509</v>
      </c>
      <c r="U24" s="68">
        <f t="shared" si="7"/>
        <v>0.49845106230547509</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69" x14ac:dyDescent="0.3">
      <c r="A25" s="67" t="str">
        <f>GLP!A19</f>
        <v>15. Bukti fisik apa yang secara langsung membuktikan bahwa status validitas dan kalibrasi suatu alat penganalisa kimia telah dipastikan siap sebelum digunakan?</v>
      </c>
      <c r="B25" s="83">
        <f>GLP!B19</f>
        <v>1</v>
      </c>
      <c r="C25" s="83">
        <f>GLP!C19</f>
        <v>1</v>
      </c>
      <c r="D25" s="83">
        <f>GLP!D19</f>
        <v>0</v>
      </c>
      <c r="E25" s="83">
        <f>GLP!E19</f>
        <v>0</v>
      </c>
      <c r="F25" s="83">
        <f>GLP!F19</f>
        <v>0</v>
      </c>
      <c r="G25" s="83">
        <f>GLP!G19</f>
        <v>0</v>
      </c>
      <c r="H25" s="83">
        <f>GLP!H19</f>
        <v>0</v>
      </c>
      <c r="I25" s="83">
        <f>GLP!I19</f>
        <v>0</v>
      </c>
      <c r="J25" s="83">
        <f>GLP!J19</f>
        <v>0</v>
      </c>
      <c r="K25" s="83">
        <f>GLP!K19</f>
        <v>0</v>
      </c>
      <c r="L25" s="82">
        <f t="shared" si="0"/>
        <v>5</v>
      </c>
      <c r="M25" s="82">
        <f t="shared" si="1"/>
        <v>5</v>
      </c>
      <c r="N25" s="82">
        <f>SUMIF($B$8:$K$8,"Laki-Laki",GLP!B19:K19)</f>
        <v>1</v>
      </c>
      <c r="O25" s="82">
        <f>SUMIF($B$8:$K$8,"Perempuan",GLP!B19:K19)</f>
        <v>1</v>
      </c>
      <c r="P25" s="68">
        <f t="shared" si="2"/>
        <v>1</v>
      </c>
      <c r="Q25" s="68">
        <f t="shared" si="3"/>
        <v>1</v>
      </c>
      <c r="R25" s="68">
        <f t="shared" si="4"/>
        <v>1.3862943611198906</v>
      </c>
      <c r="S25" s="68">
        <f t="shared" si="5"/>
        <v>1.3862943611198906</v>
      </c>
      <c r="T25" s="68">
        <f t="shared" si="6"/>
        <v>1.4792803153172014</v>
      </c>
      <c r="U25" s="68">
        <f t="shared" si="7"/>
        <v>1.4792803153172014</v>
      </c>
      <c r="V25" s="68">
        <f t="shared" si="8"/>
        <v>1.1180339887498949</v>
      </c>
      <c r="W25" s="68">
        <f t="shared" si="9"/>
        <v>1.1180339887498949</v>
      </c>
      <c r="X25" s="68">
        <f t="shared" si="10"/>
        <v>0</v>
      </c>
      <c r="Y25" s="68">
        <f t="shared" si="11"/>
        <v>1.5811388300841898</v>
      </c>
      <c r="Z25" s="68">
        <f t="shared" si="12"/>
        <v>0</v>
      </c>
      <c r="AA25" s="66" t="str">
        <f t="shared" si="13"/>
        <v>Negligible</v>
      </c>
      <c r="AB25" s="69" t="str">
        <f t="shared" si="14"/>
        <v>Tidak Ada Indikasi Bias</v>
      </c>
    </row>
    <row r="26" spans="1:28" ht="69" x14ac:dyDescent="0.3">
      <c r="A26" s="67" t="str">
        <f>GLP!A20</f>
        <v>16. Personel laboratorium yang mengadopsi GLP diwajibkan memahami Standar Operasional Prosedur (SOP) dari tiga kategori utama, yaitu...</v>
      </c>
      <c r="B26" s="83">
        <f>GLP!B20</f>
        <v>1</v>
      </c>
      <c r="C26" s="83">
        <f>GLP!C20</f>
        <v>1</v>
      </c>
      <c r="D26" s="83">
        <f>GLP!D20</f>
        <v>0</v>
      </c>
      <c r="E26" s="83">
        <f>GLP!E20</f>
        <v>0</v>
      </c>
      <c r="F26" s="83">
        <f>GLP!F20</f>
        <v>0</v>
      </c>
      <c r="G26" s="83">
        <f>GLP!G20</f>
        <v>0</v>
      </c>
      <c r="H26" s="83">
        <f>GLP!H20</f>
        <v>0</v>
      </c>
      <c r="I26" s="83">
        <f>GLP!I20</f>
        <v>0</v>
      </c>
      <c r="J26" s="83">
        <f>GLP!J20</f>
        <v>0</v>
      </c>
      <c r="K26" s="83">
        <f>GLP!K20</f>
        <v>0</v>
      </c>
      <c r="L26" s="82">
        <f t="shared" si="0"/>
        <v>5</v>
      </c>
      <c r="M26" s="82">
        <f t="shared" si="1"/>
        <v>5</v>
      </c>
      <c r="N26" s="82">
        <f>SUMIF($B$8:$K$8,"Laki-Laki",GLP!B20:K20)</f>
        <v>1</v>
      </c>
      <c r="O26" s="82">
        <f>SUMIF($B$8:$K$8,"Perempuan",GLP!B20:K20)</f>
        <v>1</v>
      </c>
      <c r="P26" s="68">
        <f t="shared" si="2"/>
        <v>1</v>
      </c>
      <c r="Q26" s="68">
        <f t="shared" si="3"/>
        <v>1</v>
      </c>
      <c r="R26" s="68">
        <f t="shared" si="4"/>
        <v>1.3862943611198906</v>
      </c>
      <c r="S26" s="68">
        <f t="shared" si="5"/>
        <v>1.3862943611198906</v>
      </c>
      <c r="T26" s="68">
        <f t="shared" si="6"/>
        <v>1.4792803153172014</v>
      </c>
      <c r="U26" s="68">
        <f t="shared" si="7"/>
        <v>1.4792803153172014</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96.6" x14ac:dyDescent="0.3">
      <c r="A27" s="67" t="str">
        <f>GLP!A21</f>
        <v>17. Dalam prinsip organisasi GLP, beberapa peran kunci didefinisikan secara khusus. Manakah dari kelompok jabatan berikut yang merupakan fokus utama dari pengetahuan struktur organisasi GLP?</v>
      </c>
      <c r="B27" s="83">
        <f>GLP!B21</f>
        <v>0</v>
      </c>
      <c r="C27" s="83">
        <f>GLP!C21</f>
        <v>0</v>
      </c>
      <c r="D27" s="83">
        <f>GLP!D21</f>
        <v>1</v>
      </c>
      <c r="E27" s="83">
        <f>GLP!E21</f>
        <v>1</v>
      </c>
      <c r="F27" s="83">
        <f>GLP!F21</f>
        <v>1</v>
      </c>
      <c r="G27" s="83">
        <f>GLP!G21</f>
        <v>1</v>
      </c>
      <c r="H27" s="83">
        <f>GLP!H21</f>
        <v>0</v>
      </c>
      <c r="I27" s="83">
        <f>GLP!I21</f>
        <v>0</v>
      </c>
      <c r="J27" s="83">
        <f>GLP!J21</f>
        <v>0</v>
      </c>
      <c r="K27" s="83">
        <f>GLP!K21</f>
        <v>0</v>
      </c>
      <c r="L27" s="82">
        <f t="shared" si="0"/>
        <v>5</v>
      </c>
      <c r="M27" s="82">
        <f t="shared" si="1"/>
        <v>5</v>
      </c>
      <c r="N27" s="82">
        <f>SUMIF($B$8:$K$8,"Laki-Laki",GLP!B21:K21)</f>
        <v>2</v>
      </c>
      <c r="O27" s="82">
        <f>SUMIF($B$8:$K$8,"Perempuan",GLP!B21:K21)</f>
        <v>2</v>
      </c>
      <c r="P27" s="68">
        <f t="shared" si="2"/>
        <v>2</v>
      </c>
      <c r="Q27" s="68">
        <f t="shared" si="3"/>
        <v>2</v>
      </c>
      <c r="R27" s="68">
        <f t="shared" si="4"/>
        <v>0.40546510810816438</v>
      </c>
      <c r="S27" s="68">
        <f t="shared" si="5"/>
        <v>0.40546510810816438</v>
      </c>
      <c r="T27" s="68">
        <f t="shared" si="6"/>
        <v>0.49845106230547509</v>
      </c>
      <c r="U27" s="68">
        <f t="shared" si="7"/>
        <v>0.49845106230547509</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ht="124.2" x14ac:dyDescent="0.3">
      <c r="A28" s="67" t="str">
        <f>GLP!A22</f>
        <v>18. Skenario: Sebuah laboratorium komersial membuang sisa sampel bahan kimia ke tempat sampah umum untuk menghindari biaya pengolahan limbah pihak ketiga. Hal ini tidak dicatat di mana pun. Selain melanggar peraturan lingkungan, pelanggaran prinsip GLP apa yang paling mendasar terjadi di sini?</v>
      </c>
      <c r="B28" s="83">
        <f>GLP!B22</f>
        <v>1</v>
      </c>
      <c r="C28" s="83">
        <f>GLP!C22</f>
        <v>1</v>
      </c>
      <c r="D28" s="83">
        <f>GLP!D22</f>
        <v>1</v>
      </c>
      <c r="E28" s="83">
        <f>GLP!E22</f>
        <v>1</v>
      </c>
      <c r="F28" s="83">
        <f>GLP!F22</f>
        <v>1</v>
      </c>
      <c r="G28" s="83">
        <f>GLP!G22</f>
        <v>1</v>
      </c>
      <c r="H28" s="83">
        <f>GLP!H22</f>
        <v>0</v>
      </c>
      <c r="I28" s="83">
        <f>GLP!I22</f>
        <v>0</v>
      </c>
      <c r="J28" s="83">
        <f>GLP!J22</f>
        <v>1</v>
      </c>
      <c r="K28" s="83">
        <f>GLP!K22</f>
        <v>1</v>
      </c>
      <c r="L28" s="82">
        <f t="shared" si="0"/>
        <v>5</v>
      </c>
      <c r="M28" s="82">
        <f t="shared" si="1"/>
        <v>5</v>
      </c>
      <c r="N28" s="82">
        <f>SUMIF($B$8:$K$8,"Laki-Laki",GLP!B22:K22)</f>
        <v>4</v>
      </c>
      <c r="O28" s="82">
        <f>SUMIF($B$8:$K$8,"Perempuan",GLP!B22:K22)</f>
        <v>4</v>
      </c>
      <c r="P28" s="68">
        <f t="shared" si="2"/>
        <v>4</v>
      </c>
      <c r="Q28" s="68">
        <f t="shared" si="3"/>
        <v>4</v>
      </c>
      <c r="R28" s="68">
        <f t="shared" si="4"/>
        <v>-1.3862943611198906</v>
      </c>
      <c r="S28" s="68">
        <f t="shared" si="5"/>
        <v>-1.3862943611198906</v>
      </c>
      <c r="T28" s="68">
        <f t="shared" si="6"/>
        <v>-1.2933084069225798</v>
      </c>
      <c r="U28" s="68">
        <f t="shared" si="7"/>
        <v>-1.2933084069225798</v>
      </c>
      <c r="V28" s="68">
        <f t="shared" si="8"/>
        <v>1.1180339887498949</v>
      </c>
      <c r="W28" s="68">
        <f t="shared" si="9"/>
        <v>1.1180339887498949</v>
      </c>
      <c r="X28" s="68">
        <f t="shared" si="10"/>
        <v>0</v>
      </c>
      <c r="Y28" s="68">
        <f t="shared" si="11"/>
        <v>1.5811388300841898</v>
      </c>
      <c r="Z28" s="68">
        <f t="shared" si="12"/>
        <v>0</v>
      </c>
      <c r="AA28" s="66" t="str">
        <f t="shared" si="13"/>
        <v>Negligible</v>
      </c>
      <c r="AB28" s="69" t="str">
        <f t="shared" si="14"/>
        <v>Tidak Ada Indikasi Bias</v>
      </c>
    </row>
    <row r="29" spans="1:28" ht="69" x14ac:dyDescent="0.3">
      <c r="A29" s="67" t="str">
        <f>GLP!A23</f>
        <v>19. Salah satu bukti yang ditagihkan untuk memenuhi kriteria kesesuaian akomodasi dan lingkungan fasilitas adalah Log harian. Apa tujuan spesifik log tersebut?</v>
      </c>
      <c r="B29" s="83">
        <f>GLP!B23</f>
        <v>1</v>
      </c>
      <c r="C29" s="83">
        <f>GLP!C23</f>
        <v>1</v>
      </c>
      <c r="D29" s="83">
        <f>GLP!D23</f>
        <v>0</v>
      </c>
      <c r="E29" s="83">
        <f>GLP!E23</f>
        <v>0</v>
      </c>
      <c r="F29" s="83">
        <f>GLP!F23</f>
        <v>0</v>
      </c>
      <c r="G29" s="83">
        <f>GLP!G23</f>
        <v>0</v>
      </c>
      <c r="H29" s="83">
        <f>GLP!H23</f>
        <v>0</v>
      </c>
      <c r="I29" s="83">
        <f>GLP!I23</f>
        <v>0</v>
      </c>
      <c r="J29" s="83">
        <f>GLP!J23</f>
        <v>0</v>
      </c>
      <c r="K29" s="83">
        <f>GLP!K23</f>
        <v>0</v>
      </c>
      <c r="L29" s="82">
        <f t="shared" si="0"/>
        <v>5</v>
      </c>
      <c r="M29" s="82">
        <f t="shared" si="1"/>
        <v>5</v>
      </c>
      <c r="N29" s="82">
        <f>SUMIF($B$8:$K$8,"Laki-Laki",GLP!B23:K23)</f>
        <v>1</v>
      </c>
      <c r="O29" s="82">
        <f>SUMIF($B$8:$K$8,"Perempuan",GLP!B23:K23)</f>
        <v>1</v>
      </c>
      <c r="P29" s="68">
        <f t="shared" si="2"/>
        <v>1</v>
      </c>
      <c r="Q29" s="68">
        <f t="shared" si="3"/>
        <v>1</v>
      </c>
      <c r="R29" s="68">
        <f t="shared" si="4"/>
        <v>1.3862943611198906</v>
      </c>
      <c r="S29" s="68">
        <f t="shared" si="5"/>
        <v>1.3862943611198906</v>
      </c>
      <c r="T29" s="68">
        <f t="shared" si="6"/>
        <v>1.4792803153172014</v>
      </c>
      <c r="U29" s="68">
        <f t="shared" si="7"/>
        <v>1.4792803153172014</v>
      </c>
      <c r="V29" s="68">
        <f t="shared" si="8"/>
        <v>1.1180339887498949</v>
      </c>
      <c r="W29" s="68">
        <f t="shared" si="9"/>
        <v>1.1180339887498949</v>
      </c>
      <c r="X29" s="68">
        <f t="shared" si="10"/>
        <v>0</v>
      </c>
      <c r="Y29" s="68">
        <f t="shared" si="11"/>
        <v>1.5811388300841898</v>
      </c>
      <c r="Z29" s="68">
        <f t="shared" si="12"/>
        <v>0</v>
      </c>
      <c r="AA29" s="66" t="str">
        <f t="shared" si="13"/>
        <v>Negligible</v>
      </c>
      <c r="AB29" s="69" t="str">
        <f t="shared" si="14"/>
        <v>Tidak Ada Indikasi Bias</v>
      </c>
    </row>
    <row r="30" spans="1:28" ht="55.2" x14ac:dyDescent="0.3">
      <c r="A30" s="67" t="str">
        <f>GLP!A24</f>
        <v>20. Menurut deskripsi unit, kapan persiapan struktur organisasi dan hierarki dokumentasi ini harus sudah selesai ditetapkan secara mapan?</v>
      </c>
      <c r="B30" s="83">
        <f>GLP!B24</f>
        <v>1</v>
      </c>
      <c r="C30" s="83">
        <f>GLP!C24</f>
        <v>1</v>
      </c>
      <c r="D30" s="83">
        <f>GLP!D24</f>
        <v>1</v>
      </c>
      <c r="E30" s="83">
        <f>GLP!E24</f>
        <v>0</v>
      </c>
      <c r="F30" s="83">
        <f>GLP!F24</f>
        <v>1</v>
      </c>
      <c r="G30" s="83">
        <f>GLP!G24</f>
        <v>0</v>
      </c>
      <c r="H30" s="83">
        <f>GLP!H24</f>
        <v>0</v>
      </c>
      <c r="I30" s="83">
        <f>GLP!I24</f>
        <v>0</v>
      </c>
      <c r="J30" s="83">
        <f>GLP!J24</f>
        <v>0</v>
      </c>
      <c r="K30" s="83">
        <f>GLP!K24</f>
        <v>0</v>
      </c>
      <c r="L30" s="82">
        <f t="shared" si="0"/>
        <v>5</v>
      </c>
      <c r="M30" s="82">
        <f t="shared" si="1"/>
        <v>5</v>
      </c>
      <c r="N30" s="82">
        <f>SUMIF($B$8:$K$8,"Laki-Laki",GLP!B24:K24)</f>
        <v>2</v>
      </c>
      <c r="O30" s="82">
        <f>SUMIF($B$8:$K$8,"Perempuan",GLP!B24:K24)</f>
        <v>2</v>
      </c>
      <c r="P30" s="68">
        <f t="shared" si="2"/>
        <v>2</v>
      </c>
      <c r="Q30" s="68">
        <f t="shared" si="3"/>
        <v>2</v>
      </c>
      <c r="R30" s="68">
        <f t="shared" si="4"/>
        <v>0.40546510810816438</v>
      </c>
      <c r="S30" s="68">
        <f t="shared" si="5"/>
        <v>0.40546510810816438</v>
      </c>
      <c r="T30" s="68">
        <f t="shared" si="6"/>
        <v>0.49845106230547509</v>
      </c>
      <c r="U30" s="68">
        <f t="shared" si="7"/>
        <v>0.49845106230547509</v>
      </c>
      <c r="V30" s="68">
        <f t="shared" si="8"/>
        <v>0.91287092917527679</v>
      </c>
      <c r="W30" s="68">
        <f t="shared" si="9"/>
        <v>0.91287092917527679</v>
      </c>
      <c r="X30" s="68">
        <f t="shared" si="10"/>
        <v>0</v>
      </c>
      <c r="Y30" s="68">
        <f t="shared" si="11"/>
        <v>1.2909944487358056</v>
      </c>
      <c r="Z30" s="68">
        <f t="shared" si="12"/>
        <v>0</v>
      </c>
      <c r="AA30" s="66" t="str">
        <f t="shared" si="13"/>
        <v>Negligible</v>
      </c>
      <c r="AB30" s="69" t="str">
        <f t="shared" si="14"/>
        <v>Tidak Ada Indikasi Bias</v>
      </c>
    </row>
    <row r="31" spans="1:28" ht="69" x14ac:dyDescent="0.3">
      <c r="A31" s="67" t="str">
        <f>GLP!A25</f>
        <v>21. Untuk memastikan zoning telah berjalan sesuai standar GLP, bukti audit visual apa yang harus ditunjukkan oleh fasilitas kepada asesor atau inspektur?</v>
      </c>
      <c r="B31" s="83">
        <f>GLP!B25</f>
        <v>1</v>
      </c>
      <c r="C31" s="83">
        <f>GLP!C25</f>
        <v>1</v>
      </c>
      <c r="D31" s="83">
        <f>GLP!D25</f>
        <v>1</v>
      </c>
      <c r="E31" s="83">
        <f>GLP!E25</f>
        <v>1</v>
      </c>
      <c r="F31" s="83">
        <f>GLP!F25</f>
        <v>1</v>
      </c>
      <c r="G31" s="83">
        <f>GLP!G25</f>
        <v>1</v>
      </c>
      <c r="H31" s="83">
        <f>GLP!H25</f>
        <v>1</v>
      </c>
      <c r="I31" s="83">
        <f>GLP!I25</f>
        <v>1</v>
      </c>
      <c r="J31" s="83">
        <f>GLP!J25</f>
        <v>0</v>
      </c>
      <c r="K31" s="83">
        <f>GLP!K25</f>
        <v>0</v>
      </c>
      <c r="L31" s="82">
        <f t="shared" si="0"/>
        <v>5</v>
      </c>
      <c r="M31" s="82">
        <f t="shared" si="1"/>
        <v>5</v>
      </c>
      <c r="N31" s="82">
        <f>SUMIF($B$8:$K$8,"Laki-Laki",GLP!B25:K25)</f>
        <v>4</v>
      </c>
      <c r="O31" s="82">
        <f>SUMIF($B$8:$K$8,"Perempuan",GLP!B25:K25)</f>
        <v>4</v>
      </c>
      <c r="P31" s="68">
        <f t="shared" si="2"/>
        <v>4</v>
      </c>
      <c r="Q31" s="68">
        <f t="shared" si="3"/>
        <v>4</v>
      </c>
      <c r="R31" s="68">
        <f t="shared" si="4"/>
        <v>-1.3862943611198906</v>
      </c>
      <c r="S31" s="68">
        <f t="shared" si="5"/>
        <v>-1.3862943611198906</v>
      </c>
      <c r="T31" s="68">
        <f t="shared" si="6"/>
        <v>-1.2933084069225798</v>
      </c>
      <c r="U31" s="68">
        <f t="shared" si="7"/>
        <v>-1.2933084069225798</v>
      </c>
      <c r="V31" s="68">
        <f t="shared" si="8"/>
        <v>1.1180339887498949</v>
      </c>
      <c r="W31" s="68">
        <f t="shared" si="9"/>
        <v>1.1180339887498949</v>
      </c>
      <c r="X31" s="68">
        <f t="shared" si="10"/>
        <v>0</v>
      </c>
      <c r="Y31" s="68">
        <f t="shared" si="11"/>
        <v>1.5811388300841898</v>
      </c>
      <c r="Z31" s="68">
        <f t="shared" si="12"/>
        <v>0</v>
      </c>
      <c r="AA31" s="66" t="str">
        <f t="shared" si="13"/>
        <v>Negligible</v>
      </c>
      <c r="AB31" s="69" t="str">
        <f t="shared" si="14"/>
        <v>Tidak Ada Indikasi Bias</v>
      </c>
    </row>
    <row r="32" spans="1:28" ht="82.8" x14ac:dyDescent="0.3">
      <c r="A32" s="67" t="str">
        <f>GLP!A26</f>
        <v>22. Di samping konsep kualifikasi dan kalibrasi, manajemen peralatan GLP juga mewajibkan sebuah konsep proaktif agar instrumen tidak mengalami kerusakan mendadak. Konsep ini dinamakan...</v>
      </c>
      <c r="B32" s="83">
        <f>GLP!B26</f>
        <v>1</v>
      </c>
      <c r="C32" s="83">
        <f>GLP!C26</f>
        <v>1</v>
      </c>
      <c r="D32" s="83">
        <f>GLP!D26</f>
        <v>1</v>
      </c>
      <c r="E32" s="83">
        <f>GLP!E26</f>
        <v>1</v>
      </c>
      <c r="F32" s="83">
        <f>GLP!F26</f>
        <v>1</v>
      </c>
      <c r="G32" s="83">
        <f>GLP!G26</f>
        <v>1</v>
      </c>
      <c r="H32" s="83">
        <f>GLP!H26</f>
        <v>0</v>
      </c>
      <c r="I32" s="83">
        <f>GLP!I26</f>
        <v>0</v>
      </c>
      <c r="J32" s="83">
        <f>GLP!J26</f>
        <v>0</v>
      </c>
      <c r="K32" s="83">
        <f>GLP!K26</f>
        <v>0</v>
      </c>
      <c r="L32" s="82">
        <f t="shared" si="0"/>
        <v>5</v>
      </c>
      <c r="M32" s="82">
        <f t="shared" si="1"/>
        <v>5</v>
      </c>
      <c r="N32" s="82">
        <f>SUMIF($B$8:$K$8,"Laki-Laki",GLP!B26:K26)</f>
        <v>3</v>
      </c>
      <c r="O32" s="82">
        <f>SUMIF($B$8:$K$8,"Perempuan",GLP!B26:K26)</f>
        <v>3</v>
      </c>
      <c r="P32" s="68">
        <f t="shared" si="2"/>
        <v>3</v>
      </c>
      <c r="Q32" s="68">
        <f t="shared" si="3"/>
        <v>3</v>
      </c>
      <c r="R32" s="68">
        <f t="shared" si="4"/>
        <v>-0.40546510810816444</v>
      </c>
      <c r="S32" s="68">
        <f t="shared" si="5"/>
        <v>-0.40546510810816444</v>
      </c>
      <c r="T32" s="68">
        <f t="shared" si="6"/>
        <v>-0.31247915391085368</v>
      </c>
      <c r="U32" s="68">
        <f t="shared" si="7"/>
        <v>-0.31247915391085368</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ht="96.6" x14ac:dyDescent="0.3">
      <c r="A33" s="67" t="str">
        <f>GLP!A27</f>
        <v>23. Konflik kepentingan menjadi ancaman terbesar bagi validitas data di laboratorium. Dalam sistem manajemen GLP, siapa pihak operasional utama yang harus dipisahkan dengan tegas dari Quality Assurance Unit?</v>
      </c>
      <c r="B33" s="83">
        <f>GLP!B27</f>
        <v>1</v>
      </c>
      <c r="C33" s="83">
        <f>GLP!C27</f>
        <v>1</v>
      </c>
      <c r="D33" s="83">
        <f>GLP!D27</f>
        <v>1</v>
      </c>
      <c r="E33" s="83">
        <f>GLP!E27</f>
        <v>0</v>
      </c>
      <c r="F33" s="83">
        <f>GLP!F27</f>
        <v>1</v>
      </c>
      <c r="G33" s="83">
        <f>GLP!G27</f>
        <v>0</v>
      </c>
      <c r="H33" s="83">
        <f>GLP!H27</f>
        <v>1</v>
      </c>
      <c r="I33" s="83">
        <f>GLP!I27</f>
        <v>1</v>
      </c>
      <c r="J33" s="83">
        <f>GLP!J27</f>
        <v>0</v>
      </c>
      <c r="K33" s="83">
        <f>GLP!K27</f>
        <v>0</v>
      </c>
      <c r="L33" s="82">
        <f t="shared" si="0"/>
        <v>5</v>
      </c>
      <c r="M33" s="82">
        <f t="shared" si="1"/>
        <v>5</v>
      </c>
      <c r="N33" s="82">
        <f>SUMIF($B$8:$K$8,"Laki-Laki",GLP!B27:K27)</f>
        <v>3</v>
      </c>
      <c r="O33" s="82">
        <f>SUMIF($B$8:$K$8,"Perempuan",GLP!B27:K27)</f>
        <v>3</v>
      </c>
      <c r="P33" s="68">
        <f t="shared" si="2"/>
        <v>3</v>
      </c>
      <c r="Q33" s="68">
        <f t="shared" si="3"/>
        <v>3</v>
      </c>
      <c r="R33" s="68">
        <f t="shared" si="4"/>
        <v>-0.40546510810816444</v>
      </c>
      <c r="S33" s="68">
        <f t="shared" si="5"/>
        <v>-0.40546510810816444</v>
      </c>
      <c r="T33" s="68">
        <f t="shared" si="6"/>
        <v>-0.31247915391085368</v>
      </c>
      <c r="U33" s="68">
        <f t="shared" si="7"/>
        <v>-0.31247915391085368</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ht="55.2" x14ac:dyDescent="0.3">
      <c r="A34" s="67" t="str">
        <f>GLP!A28</f>
        <v>24. Apa contoh bentuk persyaratan akomodasi lingkungan secara spesifik yang disebutkan untuk pengujian mikrobiologi?</v>
      </c>
      <c r="B34" s="83">
        <f>GLP!B28</f>
        <v>1</v>
      </c>
      <c r="C34" s="83">
        <f>GLP!C28</f>
        <v>1</v>
      </c>
      <c r="D34" s="83">
        <f>GLP!D28</f>
        <v>0</v>
      </c>
      <c r="E34" s="83">
        <f>GLP!E28</f>
        <v>1</v>
      </c>
      <c r="F34" s="83">
        <f>GLP!F28</f>
        <v>0</v>
      </c>
      <c r="G34" s="83">
        <f>GLP!G28</f>
        <v>1</v>
      </c>
      <c r="H34" s="83">
        <f>GLP!H28</f>
        <v>0</v>
      </c>
      <c r="I34" s="83">
        <f>GLP!I28</f>
        <v>0</v>
      </c>
      <c r="J34" s="83">
        <f>GLP!J28</f>
        <v>0</v>
      </c>
      <c r="K34" s="83">
        <f>GLP!K28</f>
        <v>0</v>
      </c>
      <c r="L34" s="82">
        <f t="shared" si="0"/>
        <v>5</v>
      </c>
      <c r="M34" s="82">
        <f t="shared" si="1"/>
        <v>5</v>
      </c>
      <c r="N34" s="82">
        <f>SUMIF($B$8:$K$8,"Laki-Laki",GLP!B28:K28)</f>
        <v>2</v>
      </c>
      <c r="O34" s="82">
        <f>SUMIF($B$8:$K$8,"Perempuan",GLP!B28:K28)</f>
        <v>2</v>
      </c>
      <c r="P34" s="68">
        <f t="shared" si="2"/>
        <v>2</v>
      </c>
      <c r="Q34" s="68">
        <f t="shared" si="3"/>
        <v>2</v>
      </c>
      <c r="R34" s="68">
        <f t="shared" si="4"/>
        <v>0.40546510810816438</v>
      </c>
      <c r="S34" s="68">
        <f t="shared" si="5"/>
        <v>0.40546510810816438</v>
      </c>
      <c r="T34" s="68">
        <f t="shared" si="6"/>
        <v>0.49845106230547509</v>
      </c>
      <c r="U34" s="68">
        <f t="shared" si="7"/>
        <v>0.49845106230547509</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55.2" x14ac:dyDescent="0.3">
      <c r="A35" s="67" t="str">
        <f>GLP!A29</f>
        <v>25. Melakukan Persiapan Penerapan GLP menyatakan bahwa tahapan tersebut merupakan "tahap krusial". Apa alasan utamanya?</v>
      </c>
      <c r="B35" s="83">
        <f>GLP!B29</f>
        <v>1</v>
      </c>
      <c r="C35" s="83">
        <f>GLP!C29</f>
        <v>1</v>
      </c>
      <c r="D35" s="83">
        <f>GLP!D29</f>
        <v>1</v>
      </c>
      <c r="E35" s="83">
        <f>GLP!E29</f>
        <v>0</v>
      </c>
      <c r="F35" s="83">
        <f>GLP!F29</f>
        <v>1</v>
      </c>
      <c r="G35" s="83">
        <f>GLP!G29</f>
        <v>0</v>
      </c>
      <c r="H35" s="83">
        <f>GLP!H29</f>
        <v>0</v>
      </c>
      <c r="I35" s="83">
        <f>GLP!I29</f>
        <v>0</v>
      </c>
      <c r="J35" s="83">
        <f>GLP!J29</f>
        <v>0</v>
      </c>
      <c r="K35" s="83">
        <f>GLP!K29</f>
        <v>0</v>
      </c>
      <c r="L35" s="82">
        <f t="shared" si="0"/>
        <v>5</v>
      </c>
      <c r="M35" s="82">
        <f t="shared" si="1"/>
        <v>5</v>
      </c>
      <c r="N35" s="82">
        <f>SUMIF($B$8:$K$8,"Laki-Laki",GLP!B29:K29)</f>
        <v>2</v>
      </c>
      <c r="O35" s="82">
        <f>SUMIF($B$8:$K$8,"Perempuan",GLP!B29:K29)</f>
        <v>2</v>
      </c>
      <c r="P35" s="68">
        <f t="shared" si="2"/>
        <v>2</v>
      </c>
      <c r="Q35" s="68">
        <f t="shared" si="3"/>
        <v>2</v>
      </c>
      <c r="R35" s="68">
        <f t="shared" si="4"/>
        <v>0.40546510810816438</v>
      </c>
      <c r="S35" s="68">
        <f t="shared" si="5"/>
        <v>0.40546510810816438</v>
      </c>
      <c r="T35" s="68">
        <f t="shared" si="6"/>
        <v>0.49845106230547509</v>
      </c>
      <c r="U35" s="68">
        <f t="shared" si="7"/>
        <v>0.49845106230547509</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x14ac:dyDescent="0.3">
      <c r="A36" s="67" t="str">
        <f>GLP!A30</f>
        <v>26. Apakah hal tersebut?</v>
      </c>
      <c r="B36" s="83">
        <f>GLP!B30</f>
        <v>1</v>
      </c>
      <c r="C36" s="83">
        <f>GLP!C30</f>
        <v>1</v>
      </c>
      <c r="D36" s="83">
        <f>GLP!D30</f>
        <v>1</v>
      </c>
      <c r="E36" s="83">
        <f>GLP!E30</f>
        <v>0</v>
      </c>
      <c r="F36" s="83">
        <f>GLP!F30</f>
        <v>1</v>
      </c>
      <c r="G36" s="83">
        <f>GLP!G30</f>
        <v>0</v>
      </c>
      <c r="H36" s="83">
        <f>GLP!H30</f>
        <v>0</v>
      </c>
      <c r="I36" s="83">
        <f>GLP!I30</f>
        <v>0</v>
      </c>
      <c r="J36" s="83">
        <f>GLP!J30</f>
        <v>1</v>
      </c>
      <c r="K36" s="83">
        <f>GLP!K30</f>
        <v>1</v>
      </c>
      <c r="L36" s="82">
        <f t="shared" si="0"/>
        <v>5</v>
      </c>
      <c r="M36" s="82">
        <f t="shared" si="1"/>
        <v>5</v>
      </c>
      <c r="N36" s="82">
        <f>SUMIF($B$8:$K$8,"Laki-Laki",GLP!B30:K30)</f>
        <v>3</v>
      </c>
      <c r="O36" s="82">
        <f>SUMIF($B$8:$K$8,"Perempuan",GLP!B30:K30)</f>
        <v>3</v>
      </c>
      <c r="P36" s="68">
        <f t="shared" si="2"/>
        <v>3</v>
      </c>
      <c r="Q36" s="68">
        <f t="shared" si="3"/>
        <v>3</v>
      </c>
      <c r="R36" s="68">
        <f t="shared" si="4"/>
        <v>-0.40546510810816444</v>
      </c>
      <c r="S36" s="68">
        <f t="shared" si="5"/>
        <v>-0.40546510810816444</v>
      </c>
      <c r="T36" s="68">
        <f t="shared" si="6"/>
        <v>-0.31247915391085368</v>
      </c>
      <c r="U36" s="68">
        <f t="shared" si="7"/>
        <v>-0.31247915391085368</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ht="82.8" x14ac:dyDescent="0.3">
      <c r="A37" s="67" t="str">
        <f>GLP!A31</f>
        <v>27. Dalam pelaksanaan pengujian, jika ditemukan adanya instruksi dalam SOP yang ternyata bertentangan dengan Rencana Analisis, dokumen manakah yang harus dipatuhi secara mutlak?</v>
      </c>
      <c r="B37" s="83">
        <f>GLP!B31</f>
        <v>1</v>
      </c>
      <c r="C37" s="83">
        <f>GLP!C31</f>
        <v>1</v>
      </c>
      <c r="D37" s="83">
        <f>GLP!D31</f>
        <v>1</v>
      </c>
      <c r="E37" s="83">
        <f>GLP!E31</f>
        <v>1</v>
      </c>
      <c r="F37" s="83">
        <f>GLP!F31</f>
        <v>1</v>
      </c>
      <c r="G37" s="83">
        <f>GLP!G31</f>
        <v>1</v>
      </c>
      <c r="H37" s="83">
        <f>GLP!H31</f>
        <v>0</v>
      </c>
      <c r="I37" s="83">
        <f>GLP!I31</f>
        <v>0</v>
      </c>
      <c r="J37" s="83">
        <f>GLP!J31</f>
        <v>0</v>
      </c>
      <c r="K37" s="83">
        <f>GLP!K31</f>
        <v>0</v>
      </c>
      <c r="L37" s="82">
        <f t="shared" si="0"/>
        <v>5</v>
      </c>
      <c r="M37" s="82">
        <f t="shared" si="1"/>
        <v>5</v>
      </c>
      <c r="N37" s="82">
        <f>SUMIF($B$8:$K$8,"Laki-Laki",GLP!B31:K31)</f>
        <v>3</v>
      </c>
      <c r="O37" s="82">
        <f>SUMIF($B$8:$K$8,"Perempuan",GLP!B31:K31)</f>
        <v>3</v>
      </c>
      <c r="P37" s="68">
        <f t="shared" si="2"/>
        <v>3</v>
      </c>
      <c r="Q37" s="68">
        <f t="shared" si="3"/>
        <v>3</v>
      </c>
      <c r="R37" s="68">
        <f t="shared" si="4"/>
        <v>-0.40546510810816444</v>
      </c>
      <c r="S37" s="68">
        <f t="shared" si="5"/>
        <v>-0.40546510810816444</v>
      </c>
      <c r="T37" s="68">
        <f t="shared" si="6"/>
        <v>-0.31247915391085368</v>
      </c>
      <c r="U37" s="68">
        <f t="shared" si="7"/>
        <v>-0.31247915391085368</v>
      </c>
      <c r="V37" s="68">
        <f t="shared" si="8"/>
        <v>0.91287092917527679</v>
      </c>
      <c r="W37" s="68">
        <f t="shared" si="9"/>
        <v>0.91287092917527679</v>
      </c>
      <c r="X37" s="68">
        <f t="shared" si="10"/>
        <v>0</v>
      </c>
      <c r="Y37" s="68">
        <f t="shared" si="11"/>
        <v>1.2909944487358056</v>
      </c>
      <c r="Z37" s="68">
        <f t="shared" si="12"/>
        <v>0</v>
      </c>
      <c r="AA37" s="66" t="str">
        <f t="shared" si="13"/>
        <v>Negligible</v>
      </c>
      <c r="AB37" s="69" t="str">
        <f t="shared" si="14"/>
        <v>Tidak Ada Indikasi Bias</v>
      </c>
    </row>
    <row r="38" spans="1:28" ht="69" x14ac:dyDescent="0.3">
      <c r="A38" s="67" t="str">
        <f>GLP!A32</f>
        <v>28. Apabila terjadi suatu kondisi tak terduga yang mengharuskan seorang analis menyimpang dari SOP yang telah ditetapkan, apa tindakan yang sah menurut prinsip GLP?</v>
      </c>
      <c r="B38" s="83">
        <f>GLP!B32</f>
        <v>1</v>
      </c>
      <c r="C38" s="83">
        <f>GLP!C32</f>
        <v>1</v>
      </c>
      <c r="D38" s="83">
        <f>GLP!D32</f>
        <v>1</v>
      </c>
      <c r="E38" s="83">
        <f>GLP!E32</f>
        <v>0</v>
      </c>
      <c r="F38" s="83">
        <f>GLP!F32</f>
        <v>1</v>
      </c>
      <c r="G38" s="83">
        <f>GLP!G32</f>
        <v>0</v>
      </c>
      <c r="H38" s="83">
        <f>GLP!H32</f>
        <v>0</v>
      </c>
      <c r="I38" s="83">
        <f>GLP!I32</f>
        <v>0</v>
      </c>
      <c r="J38" s="83">
        <f>GLP!J32</f>
        <v>1</v>
      </c>
      <c r="K38" s="83">
        <f>GLP!K32</f>
        <v>1</v>
      </c>
      <c r="L38" s="82">
        <f t="shared" si="0"/>
        <v>5</v>
      </c>
      <c r="M38" s="82">
        <f t="shared" si="1"/>
        <v>5</v>
      </c>
      <c r="N38" s="82">
        <f>SUMIF($B$8:$K$8,"Laki-Laki",GLP!B32:K32)</f>
        <v>3</v>
      </c>
      <c r="O38" s="82">
        <f>SUMIF($B$8:$K$8,"Perempuan",GLP!B32:K32)</f>
        <v>3</v>
      </c>
      <c r="P38" s="68">
        <f t="shared" si="2"/>
        <v>3</v>
      </c>
      <c r="Q38" s="68">
        <f t="shared" si="3"/>
        <v>3</v>
      </c>
      <c r="R38" s="68">
        <f t="shared" si="4"/>
        <v>-0.40546510810816444</v>
      </c>
      <c r="S38" s="68">
        <f t="shared" si="5"/>
        <v>-0.40546510810816444</v>
      </c>
      <c r="T38" s="68">
        <f t="shared" si="6"/>
        <v>-0.31247915391085368</v>
      </c>
      <c r="U38" s="68">
        <f t="shared" si="7"/>
        <v>-0.31247915391085368</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69" x14ac:dyDescent="0.3">
      <c r="A39" s="67" t="str">
        <f>GLP!A33</f>
        <v>29. Bukti fisik objektif apa yang diperlukan untuk mendemonstrasikan bahwa sebuah kegiatan pengujian telah dilakukan dengan mematuhi SOP?</v>
      </c>
      <c r="B39" s="83">
        <f>GLP!B33</f>
        <v>1</v>
      </c>
      <c r="C39" s="83">
        <f>GLP!C33</f>
        <v>1</v>
      </c>
      <c r="D39" s="83">
        <f>GLP!D33</f>
        <v>0</v>
      </c>
      <c r="E39" s="83">
        <f>GLP!E33</f>
        <v>0</v>
      </c>
      <c r="F39" s="83">
        <f>GLP!F33</f>
        <v>0</v>
      </c>
      <c r="G39" s="83">
        <f>GLP!G33</f>
        <v>0</v>
      </c>
      <c r="H39" s="83">
        <f>GLP!H33</f>
        <v>0</v>
      </c>
      <c r="I39" s="83">
        <f>GLP!I33</f>
        <v>0</v>
      </c>
      <c r="J39" s="83">
        <f>GLP!J33</f>
        <v>0</v>
      </c>
      <c r="K39" s="83">
        <f>GLP!K33</f>
        <v>0</v>
      </c>
      <c r="L39" s="82">
        <f t="shared" si="0"/>
        <v>5</v>
      </c>
      <c r="M39" s="82">
        <f t="shared" si="1"/>
        <v>5</v>
      </c>
      <c r="N39" s="82">
        <f>SUMIF($B$8:$K$8,"Laki-Laki",GLP!B33:K33)</f>
        <v>1</v>
      </c>
      <c r="O39" s="82">
        <f>SUMIF($B$8:$K$8,"Perempuan",GLP!B33:K33)</f>
        <v>1</v>
      </c>
      <c r="P39" s="68">
        <f t="shared" si="2"/>
        <v>1</v>
      </c>
      <c r="Q39" s="68">
        <f t="shared" si="3"/>
        <v>1</v>
      </c>
      <c r="R39" s="68">
        <f t="shared" si="4"/>
        <v>1.3862943611198906</v>
      </c>
      <c r="S39" s="68">
        <f t="shared" si="5"/>
        <v>1.3862943611198906</v>
      </c>
      <c r="T39" s="68">
        <f t="shared" si="6"/>
        <v>1.4792803153172014</v>
      </c>
      <c r="U39" s="68">
        <f t="shared" si="7"/>
        <v>1.4792803153172014</v>
      </c>
      <c r="V39" s="68">
        <f t="shared" si="8"/>
        <v>1.1180339887498949</v>
      </c>
      <c r="W39" s="68">
        <f t="shared" si="9"/>
        <v>1.1180339887498949</v>
      </c>
      <c r="X39" s="68">
        <f t="shared" si="10"/>
        <v>0</v>
      </c>
      <c r="Y39" s="68">
        <f t="shared" si="11"/>
        <v>1.5811388300841898</v>
      </c>
      <c r="Z39" s="68">
        <f t="shared" si="12"/>
        <v>0</v>
      </c>
      <c r="AA39" s="66" t="str">
        <f t="shared" si="13"/>
        <v>Negligible</v>
      </c>
      <c r="AB39" s="69" t="str">
        <f t="shared" si="14"/>
        <v>Tidak Ada Indikasi Bias</v>
      </c>
    </row>
    <row r="40" spans="1:28" ht="69" x14ac:dyDescent="0.3">
      <c r="A40" s="67" t="str">
        <f>GLP!A34</f>
        <v>30. Pilar operasional GLP yang mewajibkan adanya catatan lengkap mengenai penerimaan, penggunaan, dan sisa bahan pengujian disebut dengan istilah...</v>
      </c>
      <c r="B40" s="83">
        <f>GLP!B34</f>
        <v>1</v>
      </c>
      <c r="C40" s="83">
        <f>GLP!C34</f>
        <v>1</v>
      </c>
      <c r="D40" s="83">
        <f>GLP!D34</f>
        <v>1</v>
      </c>
      <c r="E40" s="83">
        <f>GLP!E34</f>
        <v>0</v>
      </c>
      <c r="F40" s="83">
        <f>GLP!F34</f>
        <v>1</v>
      </c>
      <c r="G40" s="83">
        <f>GLP!G34</f>
        <v>0</v>
      </c>
      <c r="H40" s="83">
        <f>GLP!H34</f>
        <v>1</v>
      </c>
      <c r="I40" s="83">
        <f>GLP!I34</f>
        <v>1</v>
      </c>
      <c r="J40" s="83">
        <f>GLP!J34</f>
        <v>0</v>
      </c>
      <c r="K40" s="83">
        <f>GLP!K34</f>
        <v>0</v>
      </c>
      <c r="L40" s="82">
        <f t="shared" si="0"/>
        <v>5</v>
      </c>
      <c r="M40" s="82">
        <f t="shared" si="1"/>
        <v>5</v>
      </c>
      <c r="N40" s="82">
        <f>SUMIF($B$8:$K$8,"Laki-Laki",GLP!B34:K34)</f>
        <v>3</v>
      </c>
      <c r="O40" s="82">
        <f>SUMIF($B$8:$K$8,"Perempuan",GLP!B34:K34)</f>
        <v>3</v>
      </c>
      <c r="P40" s="68">
        <f t="shared" si="2"/>
        <v>3</v>
      </c>
      <c r="Q40" s="68">
        <f t="shared" si="3"/>
        <v>3</v>
      </c>
      <c r="R40" s="68">
        <f t="shared" si="4"/>
        <v>-0.40546510810816444</v>
      </c>
      <c r="S40" s="68">
        <f t="shared" si="5"/>
        <v>-0.40546510810816444</v>
      </c>
      <c r="T40" s="68">
        <f t="shared" si="6"/>
        <v>-0.31247915391085368</v>
      </c>
      <c r="U40" s="68">
        <f t="shared" si="7"/>
        <v>-0.31247915391085368</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55.2" x14ac:dyDescent="0.3">
      <c r="A41" s="67" t="str">
        <f>GLP!A35</f>
        <v>31. Mengapa penanganan bahan pengujian (test item) dan bahan pembanding (reference item) harus sangat dijaga dari risiko kontaminasi?</v>
      </c>
      <c r="B41" s="83">
        <f>GLP!B35</f>
        <v>1</v>
      </c>
      <c r="C41" s="83">
        <f>GLP!C35</f>
        <v>1</v>
      </c>
      <c r="D41" s="83">
        <f>GLP!D35</f>
        <v>1</v>
      </c>
      <c r="E41" s="83">
        <f>GLP!E35</f>
        <v>0</v>
      </c>
      <c r="F41" s="83">
        <f>GLP!F35</f>
        <v>1</v>
      </c>
      <c r="G41" s="83">
        <f>GLP!G35</f>
        <v>0</v>
      </c>
      <c r="H41" s="83">
        <f>GLP!H35</f>
        <v>0</v>
      </c>
      <c r="I41" s="83">
        <f>GLP!I35</f>
        <v>0</v>
      </c>
      <c r="J41" s="83">
        <f>GLP!J35</f>
        <v>0</v>
      </c>
      <c r="K41" s="83">
        <f>GLP!K35</f>
        <v>0</v>
      </c>
      <c r="L41" s="82">
        <f t="shared" si="0"/>
        <v>5</v>
      </c>
      <c r="M41" s="82">
        <f t="shared" si="1"/>
        <v>5</v>
      </c>
      <c r="N41" s="82">
        <f>SUMIF($B$8:$K$8,"Laki-Laki",GLP!B35:K35)</f>
        <v>2</v>
      </c>
      <c r="O41" s="82">
        <f>SUMIF($B$8:$K$8,"Perempuan",GLP!B35:K35)</f>
        <v>2</v>
      </c>
      <c r="P41" s="68">
        <f t="shared" si="2"/>
        <v>2</v>
      </c>
      <c r="Q41" s="68">
        <f t="shared" si="3"/>
        <v>2</v>
      </c>
      <c r="R41" s="68">
        <f t="shared" si="4"/>
        <v>0.40546510810816438</v>
      </c>
      <c r="S41" s="68">
        <f t="shared" si="5"/>
        <v>0.40546510810816438</v>
      </c>
      <c r="T41" s="68">
        <f t="shared" si="6"/>
        <v>0.49845106230547509</v>
      </c>
      <c r="U41" s="68">
        <f t="shared" si="7"/>
        <v>0.49845106230547509</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55.2" x14ac:dyDescent="0.3">
      <c r="A42" s="67" t="str">
        <f>GLP!A36</f>
        <v>32. Untuk membuktikan bahwa bahan pengujian tidak tertukar dan terlacak dengan baik, asesor akan meminta bukti berupa...</v>
      </c>
      <c r="B42" s="83">
        <f>GLP!B36</f>
        <v>1</v>
      </c>
      <c r="C42" s="83">
        <f>GLP!C36</f>
        <v>1</v>
      </c>
      <c r="D42" s="83">
        <f>GLP!D36</f>
        <v>1</v>
      </c>
      <c r="E42" s="83">
        <f>GLP!E36</f>
        <v>1</v>
      </c>
      <c r="F42" s="83">
        <f>GLP!F36</f>
        <v>1</v>
      </c>
      <c r="G42" s="83">
        <f>GLP!G36</f>
        <v>1</v>
      </c>
      <c r="H42" s="83">
        <f>GLP!H36</f>
        <v>0</v>
      </c>
      <c r="I42" s="83">
        <f>GLP!I36</f>
        <v>0</v>
      </c>
      <c r="J42" s="83">
        <f>GLP!J36</f>
        <v>0</v>
      </c>
      <c r="K42" s="83">
        <f>GLP!K36</f>
        <v>0</v>
      </c>
      <c r="L42" s="82">
        <f t="shared" si="0"/>
        <v>5</v>
      </c>
      <c r="M42" s="82">
        <f t="shared" si="1"/>
        <v>5</v>
      </c>
      <c r="N42" s="82">
        <f>SUMIF($B$8:$K$8,"Laki-Laki",GLP!B36:K36)</f>
        <v>3</v>
      </c>
      <c r="O42" s="82">
        <f>SUMIF($B$8:$K$8,"Perempuan",GLP!B36:K36)</f>
        <v>3</v>
      </c>
      <c r="P42" s="68">
        <f t="shared" si="2"/>
        <v>3</v>
      </c>
      <c r="Q42" s="68">
        <f t="shared" si="3"/>
        <v>3</v>
      </c>
      <c r="R42" s="68">
        <f t="shared" si="4"/>
        <v>-0.40546510810816444</v>
      </c>
      <c r="S42" s="68">
        <f t="shared" si="5"/>
        <v>-0.40546510810816444</v>
      </c>
      <c r="T42" s="68">
        <f t="shared" si="6"/>
        <v>-0.31247915391085368</v>
      </c>
      <c r="U42" s="68">
        <f t="shared" si="7"/>
        <v>-0.31247915391085368</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ht="69" x14ac:dyDescent="0.3">
      <c r="A43" s="67" t="str">
        <f>GLP!A37</f>
        <v>33. Penerapan K3 tidak hanya sekadar melindungi personel. Risiko lain apa yang sangat dihindari dari kecelakaan kerja di laboratorium GLP?</v>
      </c>
      <c r="B43" s="83">
        <f>GLP!B37</f>
        <v>1</v>
      </c>
      <c r="C43" s="83">
        <f>GLP!C37</f>
        <v>1</v>
      </c>
      <c r="D43" s="83">
        <f>GLP!D37</f>
        <v>1</v>
      </c>
      <c r="E43" s="83">
        <f>GLP!E37</f>
        <v>0</v>
      </c>
      <c r="F43" s="83">
        <f>GLP!F37</f>
        <v>1</v>
      </c>
      <c r="G43" s="83">
        <f>GLP!G37</f>
        <v>0</v>
      </c>
      <c r="H43" s="83">
        <f>GLP!H37</f>
        <v>1</v>
      </c>
      <c r="I43" s="83">
        <f>GLP!I37</f>
        <v>1</v>
      </c>
      <c r="J43" s="83">
        <f>GLP!J37</f>
        <v>0</v>
      </c>
      <c r="K43" s="83">
        <f>GLP!K37</f>
        <v>0</v>
      </c>
      <c r="L43" s="82">
        <f t="shared" si="0"/>
        <v>5</v>
      </c>
      <c r="M43" s="82">
        <f t="shared" si="1"/>
        <v>5</v>
      </c>
      <c r="N43" s="82">
        <f>SUMIF($B$8:$K$8,"Laki-Laki",GLP!B37:K37)</f>
        <v>3</v>
      </c>
      <c r="O43" s="82">
        <f>SUMIF($B$8:$K$8,"Perempuan",GLP!B37:K37)</f>
        <v>3</v>
      </c>
      <c r="P43" s="68">
        <f t="shared" si="2"/>
        <v>3</v>
      </c>
      <c r="Q43" s="68">
        <f t="shared" si="3"/>
        <v>3</v>
      </c>
      <c r="R43" s="68">
        <f t="shared" si="4"/>
        <v>-0.40546510810816444</v>
      </c>
      <c r="S43" s="68">
        <f t="shared" si="5"/>
        <v>-0.40546510810816444</v>
      </c>
      <c r="T43" s="68">
        <f t="shared" si="6"/>
        <v>-0.31247915391085368</v>
      </c>
      <c r="U43" s="68">
        <f t="shared" si="7"/>
        <v>-0.31247915391085368</v>
      </c>
      <c r="V43" s="68">
        <f t="shared" si="8"/>
        <v>0.91287092917527679</v>
      </c>
      <c r="W43" s="68">
        <f t="shared" si="9"/>
        <v>0.91287092917527679</v>
      </c>
      <c r="X43" s="68">
        <f t="shared" si="10"/>
        <v>0</v>
      </c>
      <c r="Y43" s="68">
        <f t="shared" si="11"/>
        <v>1.2909944487358056</v>
      </c>
      <c r="Z43" s="68">
        <f t="shared" si="12"/>
        <v>0</v>
      </c>
      <c r="AA43" s="66" t="str">
        <f t="shared" si="13"/>
        <v>Negligible</v>
      </c>
      <c r="AB43" s="69" t="str">
        <f t="shared" si="14"/>
        <v>Tidak Ada Indikasi Bias</v>
      </c>
    </row>
    <row r="44" spans="1:28" ht="69" x14ac:dyDescent="0.3">
      <c r="A44" s="67" t="str">
        <f>GLP!A38</f>
        <v>34. Panduan paling utama yang harus dirujuk oleh personel dalam memilih Alat Pelindung Diri (APD) yang tepat saat menangani bahan kimia berbahaya adalah...</v>
      </c>
      <c r="B44" s="83">
        <f>GLP!B38</f>
        <v>1</v>
      </c>
      <c r="C44" s="83">
        <f>GLP!C38</f>
        <v>1</v>
      </c>
      <c r="D44" s="83">
        <f>GLP!D38</f>
        <v>1</v>
      </c>
      <c r="E44" s="83">
        <f>GLP!E38</f>
        <v>0</v>
      </c>
      <c r="F44" s="83">
        <f>GLP!F38</f>
        <v>1</v>
      </c>
      <c r="G44" s="83">
        <f>GLP!G38</f>
        <v>0</v>
      </c>
      <c r="H44" s="83">
        <f>GLP!H38</f>
        <v>0</v>
      </c>
      <c r="I44" s="83">
        <f>GLP!I38</f>
        <v>0</v>
      </c>
      <c r="J44" s="83">
        <f>GLP!J38</f>
        <v>1</v>
      </c>
      <c r="K44" s="83">
        <f>GLP!K38</f>
        <v>1</v>
      </c>
      <c r="L44" s="82">
        <f t="shared" si="0"/>
        <v>5</v>
      </c>
      <c r="M44" s="82">
        <f t="shared" si="1"/>
        <v>5</v>
      </c>
      <c r="N44" s="82">
        <f>SUMIF($B$8:$K$8,"Laki-Laki",GLP!B38:K38)</f>
        <v>3</v>
      </c>
      <c r="O44" s="82">
        <f>SUMIF($B$8:$K$8,"Perempuan",GLP!B38:K38)</f>
        <v>3</v>
      </c>
      <c r="P44" s="68">
        <f t="shared" si="2"/>
        <v>3</v>
      </c>
      <c r="Q44" s="68">
        <f t="shared" si="3"/>
        <v>3</v>
      </c>
      <c r="R44" s="68">
        <f t="shared" si="4"/>
        <v>-0.40546510810816444</v>
      </c>
      <c r="S44" s="68">
        <f t="shared" si="5"/>
        <v>-0.40546510810816444</v>
      </c>
      <c r="T44" s="68">
        <f t="shared" si="6"/>
        <v>-0.31247915391085368</v>
      </c>
      <c r="U44" s="68">
        <f t="shared" si="7"/>
        <v>-0.31247915391085368</v>
      </c>
      <c r="V44" s="68">
        <f t="shared" si="8"/>
        <v>0.91287092917527679</v>
      </c>
      <c r="W44" s="68">
        <f t="shared" si="9"/>
        <v>0.91287092917527679</v>
      </c>
      <c r="X44" s="68">
        <f t="shared" si="10"/>
        <v>0</v>
      </c>
      <c r="Y44" s="68">
        <f t="shared" si="11"/>
        <v>1.2909944487358056</v>
      </c>
      <c r="Z44" s="68">
        <f t="shared" si="12"/>
        <v>0</v>
      </c>
      <c r="AA44" s="66" t="str">
        <f t="shared" si="13"/>
        <v>Negligible</v>
      </c>
      <c r="AB44" s="69" t="str">
        <f t="shared" si="14"/>
        <v>Tidak Ada Indikasi Bias</v>
      </c>
    </row>
    <row r="45" spans="1:28" ht="55.2" x14ac:dyDescent="0.3">
      <c r="A45" s="67" t="str">
        <f>GLP!A39</f>
        <v>35. Bukti konkret bahwa K3 telah dilaksanakan secara konsisten selama kegiatan analisis berlangsung adalah...</v>
      </c>
      <c r="B45" s="83">
        <f>GLP!B39</f>
        <v>1</v>
      </c>
      <c r="C45" s="83">
        <f>GLP!C39</f>
        <v>1</v>
      </c>
      <c r="D45" s="83">
        <f>GLP!D39</f>
        <v>1</v>
      </c>
      <c r="E45" s="83">
        <f>GLP!E39</f>
        <v>1</v>
      </c>
      <c r="F45" s="83">
        <f>GLP!F39</f>
        <v>1</v>
      </c>
      <c r="G45" s="83">
        <f>GLP!G39</f>
        <v>1</v>
      </c>
      <c r="H45" s="83">
        <f>GLP!H39</f>
        <v>0</v>
      </c>
      <c r="I45" s="83">
        <f>GLP!I39</f>
        <v>0</v>
      </c>
      <c r="J45" s="83">
        <f>GLP!J39</f>
        <v>0</v>
      </c>
      <c r="K45" s="83">
        <f>GLP!K39</f>
        <v>0</v>
      </c>
      <c r="L45" s="82">
        <f t="shared" si="0"/>
        <v>5</v>
      </c>
      <c r="M45" s="82">
        <f t="shared" si="1"/>
        <v>5</v>
      </c>
      <c r="N45" s="82">
        <f>SUMIF($B$8:$K$8,"Laki-Laki",GLP!B39:K39)</f>
        <v>3</v>
      </c>
      <c r="O45" s="82">
        <f>SUMIF($B$8:$K$8,"Perempuan",GLP!B39:K39)</f>
        <v>3</v>
      </c>
      <c r="P45" s="68">
        <f t="shared" si="2"/>
        <v>3</v>
      </c>
      <c r="Q45" s="68">
        <f t="shared" si="3"/>
        <v>3</v>
      </c>
      <c r="R45" s="68">
        <f t="shared" si="4"/>
        <v>-0.40546510810816444</v>
      </c>
      <c r="S45" s="68">
        <f t="shared" si="5"/>
        <v>-0.40546510810816444</v>
      </c>
      <c r="T45" s="68">
        <f t="shared" si="6"/>
        <v>-0.31247915391085368</v>
      </c>
      <c r="U45" s="68">
        <f t="shared" si="7"/>
        <v>-0.31247915391085368</v>
      </c>
      <c r="V45" s="68">
        <f t="shared" si="8"/>
        <v>0.91287092917527679</v>
      </c>
      <c r="W45" s="68">
        <f t="shared" si="9"/>
        <v>0.91287092917527679</v>
      </c>
      <c r="X45" s="68">
        <f t="shared" si="10"/>
        <v>0</v>
      </c>
      <c r="Y45" s="68">
        <f t="shared" si="11"/>
        <v>1.2909944487358056</v>
      </c>
      <c r="Z45" s="68">
        <f t="shared" si="12"/>
        <v>0</v>
      </c>
      <c r="AA45" s="66" t="str">
        <f t="shared" si="13"/>
        <v>Negligible</v>
      </c>
      <c r="AB45" s="69" t="str">
        <f t="shared" si="14"/>
        <v>Tidak Ada Indikasi Bias</v>
      </c>
    </row>
    <row r="46" spans="1:28" ht="41.4" x14ac:dyDescent="0.3">
      <c r="A46" s="67" t="str">
        <f>GLP!A40</f>
        <v>36. Bagaimana standar GLP mendefinisikan Data Mentah (Raw Data) secara tegas?</v>
      </c>
      <c r="B46" s="83">
        <f>GLP!B40</f>
        <v>0</v>
      </c>
      <c r="C46" s="83">
        <f>GLP!C40</f>
        <v>0</v>
      </c>
      <c r="D46" s="83">
        <f>GLP!D40</f>
        <v>1</v>
      </c>
      <c r="E46" s="83">
        <f>GLP!E40</f>
        <v>1</v>
      </c>
      <c r="F46" s="83">
        <f>GLP!F40</f>
        <v>1</v>
      </c>
      <c r="G46" s="83">
        <f>GLP!G40</f>
        <v>1</v>
      </c>
      <c r="H46" s="83">
        <f>GLP!H40</f>
        <v>0</v>
      </c>
      <c r="I46" s="83">
        <f>GLP!I40</f>
        <v>0</v>
      </c>
      <c r="J46" s="83">
        <f>GLP!J40</f>
        <v>0</v>
      </c>
      <c r="K46" s="83">
        <f>GLP!K40</f>
        <v>0</v>
      </c>
      <c r="L46" s="82">
        <f t="shared" si="0"/>
        <v>5</v>
      </c>
      <c r="M46" s="82">
        <f t="shared" si="1"/>
        <v>5</v>
      </c>
      <c r="N46" s="82">
        <f>SUMIF($B$8:$K$8,"Laki-Laki",GLP!B40:K40)</f>
        <v>2</v>
      </c>
      <c r="O46" s="82">
        <f>SUMIF($B$8:$K$8,"Perempuan",GLP!B40:K40)</f>
        <v>2</v>
      </c>
      <c r="P46" s="68">
        <f t="shared" si="2"/>
        <v>2</v>
      </c>
      <c r="Q46" s="68">
        <f t="shared" si="3"/>
        <v>2</v>
      </c>
      <c r="R46" s="68">
        <f t="shared" si="4"/>
        <v>0.40546510810816438</v>
      </c>
      <c r="S46" s="68">
        <f t="shared" si="5"/>
        <v>0.40546510810816438</v>
      </c>
      <c r="T46" s="68">
        <f t="shared" si="6"/>
        <v>0.49845106230547509</v>
      </c>
      <c r="U46" s="68">
        <f t="shared" si="7"/>
        <v>0.49845106230547509</v>
      </c>
      <c r="V46" s="68">
        <f t="shared" si="8"/>
        <v>0.91287092917527679</v>
      </c>
      <c r="W46" s="68">
        <f t="shared" si="9"/>
        <v>0.91287092917527679</v>
      </c>
      <c r="X46" s="68">
        <f t="shared" si="10"/>
        <v>0</v>
      </c>
      <c r="Y46" s="68">
        <f t="shared" si="11"/>
        <v>1.2909944487358056</v>
      </c>
      <c r="Z46" s="68">
        <f t="shared" si="12"/>
        <v>0</v>
      </c>
      <c r="AA46" s="66" t="str">
        <f t="shared" si="13"/>
        <v>Negligible</v>
      </c>
      <c r="AB46" s="69" t="str">
        <f t="shared" si="14"/>
        <v>Tidak Ada Indikasi Bias</v>
      </c>
    </row>
    <row r="47" spans="1:28" ht="69" x14ac:dyDescent="0.3">
      <c r="A47" s="67" t="str">
        <f>GLP!A41</f>
        <v>37. Pencatatan Raw Data harus dilakukan "secara langsung". Dalam terminologi integritas data GLP, pencatatan segera saat kejadian berlangsung ini disebut...</v>
      </c>
      <c r="B47" s="83">
        <f>GLP!B41</f>
        <v>1</v>
      </c>
      <c r="C47" s="83">
        <f>GLP!C41</f>
        <v>1</v>
      </c>
      <c r="D47" s="83">
        <f>GLP!D41</f>
        <v>1</v>
      </c>
      <c r="E47" s="83">
        <f>GLP!E41</f>
        <v>1</v>
      </c>
      <c r="F47" s="83">
        <f>GLP!F41</f>
        <v>1</v>
      </c>
      <c r="G47" s="83">
        <f>GLP!G41</f>
        <v>1</v>
      </c>
      <c r="H47" s="83">
        <f>GLP!H41</f>
        <v>0</v>
      </c>
      <c r="I47" s="83">
        <f>GLP!I41</f>
        <v>0</v>
      </c>
      <c r="J47" s="83">
        <f>GLP!J41</f>
        <v>1</v>
      </c>
      <c r="K47" s="83">
        <f>GLP!K41</f>
        <v>1</v>
      </c>
      <c r="L47" s="82">
        <f t="shared" si="0"/>
        <v>5</v>
      </c>
      <c r="M47" s="82">
        <f t="shared" si="1"/>
        <v>5</v>
      </c>
      <c r="N47" s="82">
        <f>SUMIF($B$8:$K$8,"Laki-Laki",GLP!B41:K41)</f>
        <v>4</v>
      </c>
      <c r="O47" s="82">
        <f>SUMIF($B$8:$K$8,"Perempuan",GLP!B41:K41)</f>
        <v>4</v>
      </c>
      <c r="P47" s="68">
        <f t="shared" si="2"/>
        <v>4</v>
      </c>
      <c r="Q47" s="68">
        <f t="shared" si="3"/>
        <v>4</v>
      </c>
      <c r="R47" s="68">
        <f t="shared" si="4"/>
        <v>-1.3862943611198906</v>
      </c>
      <c r="S47" s="68">
        <f t="shared" si="5"/>
        <v>-1.3862943611198906</v>
      </c>
      <c r="T47" s="68">
        <f t="shared" si="6"/>
        <v>-1.2933084069225798</v>
      </c>
      <c r="U47" s="68">
        <f t="shared" si="7"/>
        <v>-1.2933084069225798</v>
      </c>
      <c r="V47" s="68">
        <f t="shared" si="8"/>
        <v>1.1180339887498949</v>
      </c>
      <c r="W47" s="68">
        <f t="shared" si="9"/>
        <v>1.1180339887498949</v>
      </c>
      <c r="X47" s="68">
        <f t="shared" si="10"/>
        <v>0</v>
      </c>
      <c r="Y47" s="68">
        <f t="shared" si="11"/>
        <v>1.5811388300841898</v>
      </c>
      <c r="Z47" s="68">
        <f t="shared" si="12"/>
        <v>0</v>
      </c>
      <c r="AA47" s="66" t="str">
        <f t="shared" si="13"/>
        <v>Negligible</v>
      </c>
      <c r="AB47" s="69" t="str">
        <f t="shared" si="14"/>
        <v>Tidak Ada Indikasi Bias</v>
      </c>
    </row>
    <row r="48" spans="1:28" ht="69" x14ac:dyDescent="0.3">
      <c r="A48" s="67" t="str">
        <f>GLP!A42</f>
        <v>38. Seorang analis melakukan titrasi dan mencatat volume akhir di secarik kertas kecil sebelum menyalinnya ke worksheet resmi. Berdasarkan panduan GLP, tindakan ini...</v>
      </c>
      <c r="B48" s="83">
        <f>GLP!B42</f>
        <v>0</v>
      </c>
      <c r="C48" s="83">
        <f>GLP!C42</f>
        <v>0</v>
      </c>
      <c r="D48" s="83">
        <f>GLP!D42</f>
        <v>0</v>
      </c>
      <c r="E48" s="83">
        <f>GLP!E42</f>
        <v>1</v>
      </c>
      <c r="F48" s="83">
        <f>GLP!F42</f>
        <v>0</v>
      </c>
      <c r="G48" s="83">
        <f>GLP!G42</f>
        <v>1</v>
      </c>
      <c r="H48" s="83">
        <f>GLP!H42</f>
        <v>1</v>
      </c>
      <c r="I48" s="83">
        <f>GLP!I42</f>
        <v>1</v>
      </c>
      <c r="J48" s="83">
        <f>GLP!J42</f>
        <v>0</v>
      </c>
      <c r="K48" s="83">
        <f>GLP!K42</f>
        <v>0</v>
      </c>
      <c r="L48" s="82">
        <f t="shared" si="0"/>
        <v>5</v>
      </c>
      <c r="M48" s="82">
        <f t="shared" si="1"/>
        <v>5</v>
      </c>
      <c r="N48" s="82">
        <f>SUMIF($B$8:$K$8,"Laki-Laki",GLP!B42:K42)</f>
        <v>2</v>
      </c>
      <c r="O48" s="82">
        <f>SUMIF($B$8:$K$8,"Perempuan",GLP!B42:K42)</f>
        <v>2</v>
      </c>
      <c r="P48" s="68">
        <f t="shared" si="2"/>
        <v>2</v>
      </c>
      <c r="Q48" s="68">
        <f t="shared" si="3"/>
        <v>2</v>
      </c>
      <c r="R48" s="68">
        <f t="shared" si="4"/>
        <v>0.40546510810816438</v>
      </c>
      <c r="S48" s="68">
        <f t="shared" si="5"/>
        <v>0.40546510810816438</v>
      </c>
      <c r="T48" s="68">
        <f t="shared" si="6"/>
        <v>0.49845106230547509</v>
      </c>
      <c r="U48" s="68">
        <f t="shared" si="7"/>
        <v>0.49845106230547509</v>
      </c>
      <c r="V48" s="68">
        <f t="shared" si="8"/>
        <v>0.91287092917527679</v>
      </c>
      <c r="W48" s="68">
        <f t="shared" si="9"/>
        <v>0.91287092917527679</v>
      </c>
      <c r="X48" s="68">
        <f t="shared" si="10"/>
        <v>0</v>
      </c>
      <c r="Y48" s="68">
        <f t="shared" si="11"/>
        <v>1.2909944487358056</v>
      </c>
      <c r="Z48" s="68">
        <f t="shared" si="12"/>
        <v>0</v>
      </c>
      <c r="AA48" s="66" t="str">
        <f t="shared" si="13"/>
        <v>Negligible</v>
      </c>
      <c r="AB48" s="69" t="str">
        <f t="shared" si="14"/>
        <v>Tidak Ada Indikasi Bias</v>
      </c>
    </row>
    <row r="49" spans="1:28" ht="55.2" x14ac:dyDescent="0.3">
      <c r="A49" s="67" t="str">
        <f>GLP!A43</f>
        <v>39. Untuk memastikan data mentah yang dicatat secara manual sah dan tidak mudah dimanipulasi, worksheet harus diisi lengkap menggunakan...</v>
      </c>
      <c r="B49" s="83">
        <f>GLP!B43</f>
        <v>1</v>
      </c>
      <c r="C49" s="83">
        <f>GLP!C43</f>
        <v>1</v>
      </c>
      <c r="D49" s="83">
        <f>GLP!D43</f>
        <v>1</v>
      </c>
      <c r="E49" s="83">
        <f>GLP!E43</f>
        <v>0</v>
      </c>
      <c r="F49" s="83">
        <f>GLP!F43</f>
        <v>1</v>
      </c>
      <c r="G49" s="83">
        <f>GLP!G43</f>
        <v>0</v>
      </c>
      <c r="H49" s="83">
        <f>GLP!H43</f>
        <v>0</v>
      </c>
      <c r="I49" s="83">
        <f>GLP!I43</f>
        <v>0</v>
      </c>
      <c r="J49" s="83">
        <f>GLP!J43</f>
        <v>0</v>
      </c>
      <c r="K49" s="83">
        <f>GLP!K43</f>
        <v>0</v>
      </c>
      <c r="L49" s="82">
        <f t="shared" si="0"/>
        <v>5</v>
      </c>
      <c r="M49" s="82">
        <f t="shared" si="1"/>
        <v>5</v>
      </c>
      <c r="N49" s="82">
        <f>SUMIF($B$8:$K$8,"Laki-Laki",GLP!B43:K43)</f>
        <v>2</v>
      </c>
      <c r="O49" s="82">
        <f>SUMIF($B$8:$K$8,"Perempuan",GLP!B43:K43)</f>
        <v>2</v>
      </c>
      <c r="P49" s="68">
        <f t="shared" si="2"/>
        <v>2</v>
      </c>
      <c r="Q49" s="68">
        <f t="shared" si="3"/>
        <v>2</v>
      </c>
      <c r="R49" s="68">
        <f t="shared" si="4"/>
        <v>0.40546510810816438</v>
      </c>
      <c r="S49" s="68">
        <f t="shared" si="5"/>
        <v>0.40546510810816438</v>
      </c>
      <c r="T49" s="68">
        <f t="shared" si="6"/>
        <v>0.49845106230547509</v>
      </c>
      <c r="U49" s="68">
        <f t="shared" si="7"/>
        <v>0.49845106230547509</v>
      </c>
      <c r="V49" s="68">
        <f t="shared" si="8"/>
        <v>0.91287092917527679</v>
      </c>
      <c r="W49" s="68">
        <f t="shared" si="9"/>
        <v>0.91287092917527679</v>
      </c>
      <c r="X49" s="68">
        <f t="shared" si="10"/>
        <v>0</v>
      </c>
      <c r="Y49" s="68">
        <f t="shared" si="11"/>
        <v>1.2909944487358056</v>
      </c>
      <c r="Z49" s="68">
        <f t="shared" si="12"/>
        <v>0</v>
      </c>
      <c r="AA49" s="66" t="str">
        <f t="shared" si="13"/>
        <v>Negligible</v>
      </c>
      <c r="AB49" s="69" t="str">
        <f t="shared" si="14"/>
        <v>Tidak Ada Indikasi Bias</v>
      </c>
    </row>
    <row r="50" spans="1:28" ht="55.2" x14ac:dyDescent="0.3">
      <c r="A50" s="67" t="str">
        <f>GLP!A44</f>
        <v>40. Kepanjangan dari akronim ALCOA yang merupakan prinsip utama dalam pencatatan data pengamatan real-time adalah...</v>
      </c>
      <c r="B50" s="83">
        <f>GLP!B44</f>
        <v>1</v>
      </c>
      <c r="C50" s="83">
        <f>GLP!C44</f>
        <v>1</v>
      </c>
      <c r="D50" s="83">
        <f>GLP!D44</f>
        <v>1</v>
      </c>
      <c r="E50" s="83">
        <f>GLP!E44</f>
        <v>1</v>
      </c>
      <c r="F50" s="83">
        <f>GLP!F44</f>
        <v>1</v>
      </c>
      <c r="G50" s="83">
        <f>GLP!G44</f>
        <v>1</v>
      </c>
      <c r="H50" s="83">
        <f>GLP!H44</f>
        <v>0</v>
      </c>
      <c r="I50" s="83">
        <f>GLP!I44</f>
        <v>0</v>
      </c>
      <c r="J50" s="83">
        <f>GLP!J44</f>
        <v>1</v>
      </c>
      <c r="K50" s="83">
        <f>GLP!K44</f>
        <v>1</v>
      </c>
      <c r="L50" s="82">
        <f t="shared" si="0"/>
        <v>5</v>
      </c>
      <c r="M50" s="82">
        <f t="shared" si="1"/>
        <v>5</v>
      </c>
      <c r="N50" s="82">
        <f>SUMIF($B$8:$K$8,"Laki-Laki",GLP!B44:K44)</f>
        <v>4</v>
      </c>
      <c r="O50" s="82">
        <f>SUMIF($B$8:$K$8,"Perempuan",GLP!B44:K44)</f>
        <v>4</v>
      </c>
      <c r="P50" s="68">
        <f t="shared" si="2"/>
        <v>4</v>
      </c>
      <c r="Q50" s="68">
        <f t="shared" si="3"/>
        <v>4</v>
      </c>
      <c r="R50" s="68">
        <f t="shared" si="4"/>
        <v>-1.3862943611198906</v>
      </c>
      <c r="S50" s="68">
        <f t="shared" si="5"/>
        <v>-1.3862943611198906</v>
      </c>
      <c r="T50" s="68">
        <f t="shared" si="6"/>
        <v>-1.2933084069225798</v>
      </c>
      <c r="U50" s="68">
        <f t="shared" si="7"/>
        <v>-1.2933084069225798</v>
      </c>
      <c r="V50" s="68">
        <f t="shared" si="8"/>
        <v>1.1180339887498949</v>
      </c>
      <c r="W50" s="68">
        <f t="shared" si="9"/>
        <v>1.1180339887498949</v>
      </c>
      <c r="X50" s="68">
        <f t="shared" si="10"/>
        <v>0</v>
      </c>
      <c r="Y50" s="68">
        <f t="shared" si="11"/>
        <v>1.5811388300841898</v>
      </c>
      <c r="Z50" s="68">
        <f t="shared" si="12"/>
        <v>0</v>
      </c>
      <c r="AA50" s="66" t="str">
        <f t="shared" si="13"/>
        <v>Negligible</v>
      </c>
      <c r="AB50" s="69" t="str">
        <f t="shared" si="14"/>
        <v>Tidak Ada Indikasi Bias</v>
      </c>
    </row>
    <row r="51" spans="1:28" ht="41.4" x14ac:dyDescent="0.3">
      <c r="A51" s="67" t="str">
        <f>GLP!A45</f>
        <v>41. Prinsip ALCOA bagian "L" (Legible) berarti bahwa catatan data mentah yang dibuat oleh personel harus...</v>
      </c>
      <c r="B51" s="83">
        <f>GLP!B45</f>
        <v>1</v>
      </c>
      <c r="C51" s="83">
        <f>GLP!C45</f>
        <v>1</v>
      </c>
      <c r="D51" s="83">
        <f>GLP!D45</f>
        <v>1</v>
      </c>
      <c r="E51" s="83">
        <f>GLP!E45</f>
        <v>1</v>
      </c>
      <c r="F51" s="83">
        <f>GLP!F45</f>
        <v>1</v>
      </c>
      <c r="G51" s="83">
        <f>GLP!G45</f>
        <v>1</v>
      </c>
      <c r="H51" s="83">
        <f>GLP!H45</f>
        <v>1</v>
      </c>
      <c r="I51" s="83">
        <f>GLP!I45</f>
        <v>1</v>
      </c>
      <c r="J51" s="83">
        <f>GLP!J45</f>
        <v>0</v>
      </c>
      <c r="K51" s="83">
        <f>GLP!K45</f>
        <v>0</v>
      </c>
      <c r="L51" s="82">
        <f t="shared" si="0"/>
        <v>5</v>
      </c>
      <c r="M51" s="82">
        <f t="shared" si="1"/>
        <v>5</v>
      </c>
      <c r="N51" s="82">
        <f>SUMIF($B$8:$K$8,"Laki-Laki",GLP!B45:K45)</f>
        <v>4</v>
      </c>
      <c r="O51" s="82">
        <f>SUMIF($B$8:$K$8,"Perempuan",GLP!B45:K45)</f>
        <v>4</v>
      </c>
      <c r="P51" s="68">
        <f t="shared" si="2"/>
        <v>4</v>
      </c>
      <c r="Q51" s="68">
        <f t="shared" si="3"/>
        <v>4</v>
      </c>
      <c r="R51" s="68">
        <f t="shared" si="4"/>
        <v>-1.3862943611198906</v>
      </c>
      <c r="S51" s="68">
        <f t="shared" si="5"/>
        <v>-1.3862943611198906</v>
      </c>
      <c r="T51" s="68">
        <f t="shared" si="6"/>
        <v>-1.2933084069225798</v>
      </c>
      <c r="U51" s="68">
        <f t="shared" si="7"/>
        <v>-1.2933084069225798</v>
      </c>
      <c r="V51" s="68">
        <f t="shared" si="8"/>
        <v>1.1180339887498949</v>
      </c>
      <c r="W51" s="68">
        <f t="shared" si="9"/>
        <v>1.1180339887498949</v>
      </c>
      <c r="X51" s="68">
        <f t="shared" si="10"/>
        <v>0</v>
      </c>
      <c r="Y51" s="68">
        <f t="shared" si="11"/>
        <v>1.5811388300841898</v>
      </c>
      <c r="Z51" s="68">
        <f t="shared" si="12"/>
        <v>0</v>
      </c>
      <c r="AA51" s="66" t="str">
        <f t="shared" si="13"/>
        <v>Negligible</v>
      </c>
      <c r="AB51" s="69" t="str">
        <f t="shared" si="14"/>
        <v>Tidak Ada Indikasi Bias</v>
      </c>
    </row>
    <row r="52" spans="1:28" ht="69" x14ac:dyDescent="0.3">
      <c r="A52" s="67" t="str">
        <f>GLP!A46</f>
        <v>42. Skenario: Anda melihat sebuah spektrometer massa (MS) memiliki label bertuliskan "Clean". Apa interpretasi operasional dari label ini menurut prosedur GLP?</v>
      </c>
      <c r="B52" s="83">
        <f>GLP!B46</f>
        <v>1</v>
      </c>
      <c r="C52" s="83">
        <f>GLP!C46</f>
        <v>1</v>
      </c>
      <c r="D52" s="83">
        <f>GLP!D46</f>
        <v>1</v>
      </c>
      <c r="E52" s="83">
        <f>GLP!E46</f>
        <v>1</v>
      </c>
      <c r="F52" s="83">
        <f>GLP!F46</f>
        <v>1</v>
      </c>
      <c r="G52" s="83">
        <f>GLP!G46</f>
        <v>1</v>
      </c>
      <c r="H52" s="83">
        <f>GLP!H46</f>
        <v>1</v>
      </c>
      <c r="I52" s="83">
        <f>GLP!I46</f>
        <v>1</v>
      </c>
      <c r="J52" s="83">
        <f>GLP!J46</f>
        <v>0</v>
      </c>
      <c r="K52" s="83">
        <f>GLP!K46</f>
        <v>0</v>
      </c>
      <c r="L52" s="82">
        <f t="shared" si="0"/>
        <v>5</v>
      </c>
      <c r="M52" s="82">
        <f t="shared" si="1"/>
        <v>5</v>
      </c>
      <c r="N52" s="82">
        <f>SUMIF($B$8:$K$8,"Laki-Laki",GLP!B46:K46)</f>
        <v>4</v>
      </c>
      <c r="O52" s="82">
        <f>SUMIF($B$8:$K$8,"Perempuan",GLP!B46:K46)</f>
        <v>4</v>
      </c>
      <c r="P52" s="68">
        <f t="shared" si="2"/>
        <v>4</v>
      </c>
      <c r="Q52" s="68">
        <f t="shared" si="3"/>
        <v>4</v>
      </c>
      <c r="R52" s="68">
        <f t="shared" si="4"/>
        <v>-1.3862943611198906</v>
      </c>
      <c r="S52" s="68">
        <f t="shared" si="5"/>
        <v>-1.3862943611198906</v>
      </c>
      <c r="T52" s="68">
        <f t="shared" si="6"/>
        <v>-1.2933084069225798</v>
      </c>
      <c r="U52" s="68">
        <f t="shared" si="7"/>
        <v>-1.2933084069225798</v>
      </c>
      <c r="V52" s="68">
        <f t="shared" si="8"/>
        <v>1.1180339887498949</v>
      </c>
      <c r="W52" s="68">
        <f t="shared" si="9"/>
        <v>1.1180339887498949</v>
      </c>
      <c r="X52" s="68">
        <f t="shared" si="10"/>
        <v>0</v>
      </c>
      <c r="Y52" s="68">
        <f t="shared" si="11"/>
        <v>1.5811388300841898</v>
      </c>
      <c r="Z52" s="68">
        <f t="shared" si="12"/>
        <v>0</v>
      </c>
      <c r="AA52" s="66" t="str">
        <f t="shared" si="13"/>
        <v>Negligible</v>
      </c>
      <c r="AB52" s="69" t="str">
        <f t="shared" si="14"/>
        <v>Tidak Ada Indikasi Bias</v>
      </c>
    </row>
    <row r="53" spans="1:28" ht="69" x14ac:dyDescent="0.3">
      <c r="A53" s="67" t="str">
        <f>GLP!A47</f>
        <v>43. Pengetahuan esensial yang wajib dimiliki analis sebelum mulai bekerja adalah kemampuan mendefinisikan dan membedakan karakteristik antara...</v>
      </c>
      <c r="B53" s="83">
        <f>GLP!B47</f>
        <v>1</v>
      </c>
      <c r="C53" s="83">
        <f>GLP!C47</f>
        <v>1</v>
      </c>
      <c r="D53" s="83">
        <f>GLP!D47</f>
        <v>1</v>
      </c>
      <c r="E53" s="83">
        <f>GLP!E47</f>
        <v>0</v>
      </c>
      <c r="F53" s="83">
        <f>GLP!F47</f>
        <v>1</v>
      </c>
      <c r="G53" s="83">
        <f>GLP!G47</f>
        <v>0</v>
      </c>
      <c r="H53" s="83">
        <f>GLP!H47</f>
        <v>0</v>
      </c>
      <c r="I53" s="83">
        <f>GLP!I47</f>
        <v>0</v>
      </c>
      <c r="J53" s="83">
        <f>GLP!J47</f>
        <v>0</v>
      </c>
      <c r="K53" s="83">
        <f>GLP!K47</f>
        <v>0</v>
      </c>
      <c r="L53" s="82">
        <f t="shared" si="0"/>
        <v>5</v>
      </c>
      <c r="M53" s="82">
        <f t="shared" si="1"/>
        <v>5</v>
      </c>
      <c r="N53" s="82">
        <f>SUMIF($B$8:$K$8,"Laki-Laki",GLP!B47:K47)</f>
        <v>2</v>
      </c>
      <c r="O53" s="82">
        <f>SUMIF($B$8:$K$8,"Perempuan",GLP!B47:K47)</f>
        <v>2</v>
      </c>
      <c r="P53" s="68">
        <f t="shared" si="2"/>
        <v>2</v>
      </c>
      <c r="Q53" s="68">
        <f t="shared" si="3"/>
        <v>2</v>
      </c>
      <c r="R53" s="68">
        <f t="shared" si="4"/>
        <v>0.40546510810816438</v>
      </c>
      <c r="S53" s="68">
        <f t="shared" si="5"/>
        <v>0.40546510810816438</v>
      </c>
      <c r="T53" s="68">
        <f t="shared" si="6"/>
        <v>0.49845106230547509</v>
      </c>
      <c r="U53" s="68">
        <f t="shared" si="7"/>
        <v>0.49845106230547509</v>
      </c>
      <c r="V53" s="68">
        <f t="shared" si="8"/>
        <v>0.91287092917527679</v>
      </c>
      <c r="W53" s="68">
        <f t="shared" si="9"/>
        <v>0.91287092917527679</v>
      </c>
      <c r="X53" s="68">
        <f t="shared" si="10"/>
        <v>0</v>
      </c>
      <c r="Y53" s="68">
        <f t="shared" si="11"/>
        <v>1.2909944487358056</v>
      </c>
      <c r="Z53" s="68">
        <f t="shared" si="12"/>
        <v>0</v>
      </c>
      <c r="AA53" s="66" t="str">
        <f t="shared" si="13"/>
        <v>Negligible</v>
      </c>
      <c r="AB53" s="69" t="str">
        <f t="shared" si="14"/>
        <v>Tidak Ada Indikasi Bias</v>
      </c>
    </row>
    <row r="54" spans="1:28" ht="69" x14ac:dyDescent="0.3">
      <c r="A54" s="67" t="str">
        <f>GLP!A48</f>
        <v>44. Dokumen acuan ketertelusuran yang menunjukkan "siapa yang memegang sampel pada jam berapa" sejak sampel diterima hingga dianalisis adalah...</v>
      </c>
      <c r="B54" s="83">
        <f>GLP!B48</f>
        <v>1</v>
      </c>
      <c r="C54" s="83">
        <f>GLP!C48</f>
        <v>1</v>
      </c>
      <c r="D54" s="83">
        <f>GLP!D48</f>
        <v>1</v>
      </c>
      <c r="E54" s="83">
        <f>GLP!E48</f>
        <v>1</v>
      </c>
      <c r="F54" s="83">
        <f>GLP!F48</f>
        <v>1</v>
      </c>
      <c r="G54" s="83">
        <f>GLP!G48</f>
        <v>1</v>
      </c>
      <c r="H54" s="83">
        <f>GLP!H48</f>
        <v>0</v>
      </c>
      <c r="I54" s="83">
        <f>GLP!I48</f>
        <v>0</v>
      </c>
      <c r="J54" s="83">
        <f>GLP!J48</f>
        <v>1</v>
      </c>
      <c r="K54" s="83">
        <f>GLP!K48</f>
        <v>1</v>
      </c>
      <c r="L54" s="82">
        <f t="shared" si="0"/>
        <v>5</v>
      </c>
      <c r="M54" s="82">
        <f t="shared" si="1"/>
        <v>5</v>
      </c>
      <c r="N54" s="82">
        <f>SUMIF($B$8:$K$8,"Laki-Laki",GLP!B48:K48)</f>
        <v>4</v>
      </c>
      <c r="O54" s="82">
        <f>SUMIF($B$8:$K$8,"Perempuan",GLP!B48:K48)</f>
        <v>4</v>
      </c>
      <c r="P54" s="68">
        <f t="shared" si="2"/>
        <v>4</v>
      </c>
      <c r="Q54" s="68">
        <f t="shared" si="3"/>
        <v>4</v>
      </c>
      <c r="R54" s="68">
        <f t="shared" si="4"/>
        <v>-1.3862943611198906</v>
      </c>
      <c r="S54" s="68">
        <f t="shared" si="5"/>
        <v>-1.3862943611198906</v>
      </c>
      <c r="T54" s="68">
        <f t="shared" si="6"/>
        <v>-1.2933084069225798</v>
      </c>
      <c r="U54" s="68">
        <f t="shared" si="7"/>
        <v>-1.2933084069225798</v>
      </c>
      <c r="V54" s="68">
        <f t="shared" si="8"/>
        <v>1.1180339887498949</v>
      </c>
      <c r="W54" s="68">
        <f t="shared" si="9"/>
        <v>1.1180339887498949</v>
      </c>
      <c r="X54" s="68">
        <f t="shared" si="10"/>
        <v>0</v>
      </c>
      <c r="Y54" s="68">
        <f t="shared" si="11"/>
        <v>1.5811388300841898</v>
      </c>
      <c r="Z54" s="68">
        <f t="shared" si="12"/>
        <v>0</v>
      </c>
      <c r="AA54" s="66" t="str">
        <f t="shared" si="13"/>
        <v>Negligible</v>
      </c>
      <c r="AB54" s="69" t="str">
        <f t="shared" si="14"/>
        <v>Tidak Ada Indikasi Bias</v>
      </c>
    </row>
    <row r="55" spans="1:28" ht="69" x14ac:dyDescent="0.3">
      <c r="A55" s="67" t="str">
        <f>GLP!A49</f>
        <v>45. Kontaminasi sangat dihindari. Oleh karena itu, keterampilan teknis apa yang disyaratkan secara spesifik dalam Panduan Penilaian untuk mencegah hal tersebut?</v>
      </c>
      <c r="B55" s="83">
        <f>GLP!B49</f>
        <v>1</v>
      </c>
      <c r="C55" s="83">
        <f>GLP!C49</f>
        <v>1</v>
      </c>
      <c r="D55" s="83">
        <f>GLP!D49</f>
        <v>1</v>
      </c>
      <c r="E55" s="83">
        <f>GLP!E49</f>
        <v>1</v>
      </c>
      <c r="F55" s="83">
        <f>GLP!F49</f>
        <v>1</v>
      </c>
      <c r="G55" s="83">
        <f>GLP!G49</f>
        <v>1</v>
      </c>
      <c r="H55" s="83">
        <f>GLP!H49</f>
        <v>0</v>
      </c>
      <c r="I55" s="83">
        <f>GLP!I49</f>
        <v>0</v>
      </c>
      <c r="J55" s="83">
        <f>GLP!J49</f>
        <v>0</v>
      </c>
      <c r="K55" s="83">
        <f>GLP!K49</f>
        <v>0</v>
      </c>
      <c r="L55" s="82">
        <f t="shared" si="0"/>
        <v>5</v>
      </c>
      <c r="M55" s="82">
        <f t="shared" si="1"/>
        <v>5</v>
      </c>
      <c r="N55" s="82">
        <f>SUMIF($B$8:$K$8,"Laki-Laki",GLP!B49:K49)</f>
        <v>3</v>
      </c>
      <c r="O55" s="82">
        <f>SUMIF($B$8:$K$8,"Perempuan",GLP!B49:K49)</f>
        <v>3</v>
      </c>
      <c r="P55" s="68">
        <f t="shared" si="2"/>
        <v>3</v>
      </c>
      <c r="Q55" s="68">
        <f t="shared" si="3"/>
        <v>3</v>
      </c>
      <c r="R55" s="68">
        <f t="shared" si="4"/>
        <v>-0.40546510810816444</v>
      </c>
      <c r="S55" s="68">
        <f t="shared" si="5"/>
        <v>-0.40546510810816444</v>
      </c>
      <c r="T55" s="68">
        <f t="shared" si="6"/>
        <v>-0.31247915391085368</v>
      </c>
      <c r="U55" s="68">
        <f t="shared" si="7"/>
        <v>-0.31247915391085368</v>
      </c>
      <c r="V55" s="68">
        <f t="shared" si="8"/>
        <v>0.91287092917527679</v>
      </c>
      <c r="W55" s="68">
        <f t="shared" si="9"/>
        <v>0.91287092917527679</v>
      </c>
      <c r="X55" s="68">
        <f t="shared" si="10"/>
        <v>0</v>
      </c>
      <c r="Y55" s="68">
        <f t="shared" si="11"/>
        <v>1.2909944487358056</v>
      </c>
      <c r="Z55" s="68">
        <f t="shared" si="12"/>
        <v>0</v>
      </c>
      <c r="AA55" s="66" t="str">
        <f t="shared" si="13"/>
        <v>Negligible</v>
      </c>
      <c r="AB55" s="69" t="str">
        <f t="shared" si="14"/>
        <v>Tidak Ada Indikasi Bias</v>
      </c>
    </row>
    <row r="56" spans="1:28" ht="69" x14ac:dyDescent="0.3">
      <c r="A56" s="67" t="str">
        <f>GLP!A50</f>
        <v>46. Selain penanganan bahan kimia berbahaya (B3), personel GLP juga dituntut memiliki pengetahuan prosedur penanganan pembuangan khusus untuk...</v>
      </c>
      <c r="B56" s="83">
        <f>GLP!B50</f>
        <v>0</v>
      </c>
      <c r="C56" s="83">
        <f>GLP!C50</f>
        <v>0</v>
      </c>
      <c r="D56" s="83">
        <f>GLP!D50</f>
        <v>1</v>
      </c>
      <c r="E56" s="83">
        <f>GLP!E50</f>
        <v>1</v>
      </c>
      <c r="F56" s="83">
        <f>GLP!F50</f>
        <v>1</v>
      </c>
      <c r="G56" s="83">
        <f>GLP!G50</f>
        <v>1</v>
      </c>
      <c r="H56" s="83">
        <f>GLP!H50</f>
        <v>1</v>
      </c>
      <c r="I56" s="83">
        <f>GLP!I50</f>
        <v>1</v>
      </c>
      <c r="J56" s="83">
        <f>GLP!J50</f>
        <v>1</v>
      </c>
      <c r="K56" s="83">
        <f>GLP!K50</f>
        <v>1</v>
      </c>
      <c r="L56" s="82">
        <f t="shared" si="0"/>
        <v>5</v>
      </c>
      <c r="M56" s="82">
        <f t="shared" si="1"/>
        <v>5</v>
      </c>
      <c r="N56" s="82">
        <f>SUMIF($B$8:$K$8,"Laki-Laki",GLP!B50:K50)</f>
        <v>4</v>
      </c>
      <c r="O56" s="82">
        <f>SUMIF($B$8:$K$8,"Perempuan",GLP!B50:K50)</f>
        <v>4</v>
      </c>
      <c r="P56" s="68">
        <f t="shared" si="2"/>
        <v>4</v>
      </c>
      <c r="Q56" s="68">
        <f t="shared" si="3"/>
        <v>4</v>
      </c>
      <c r="R56" s="68">
        <f t="shared" si="4"/>
        <v>-1.3862943611198906</v>
      </c>
      <c r="S56" s="68">
        <f t="shared" si="5"/>
        <v>-1.3862943611198906</v>
      </c>
      <c r="T56" s="68">
        <f t="shared" si="6"/>
        <v>-1.2933084069225798</v>
      </c>
      <c r="U56" s="68">
        <f t="shared" si="7"/>
        <v>-1.2933084069225798</v>
      </c>
      <c r="V56" s="68">
        <f t="shared" si="8"/>
        <v>1.1180339887498949</v>
      </c>
      <c r="W56" s="68">
        <f t="shared" si="9"/>
        <v>1.1180339887498949</v>
      </c>
      <c r="X56" s="68">
        <f t="shared" si="10"/>
        <v>0</v>
      </c>
      <c r="Y56" s="68">
        <f t="shared" si="11"/>
        <v>1.5811388300841898</v>
      </c>
      <c r="Z56" s="68">
        <f t="shared" si="12"/>
        <v>0</v>
      </c>
      <c r="AA56" s="66" t="str">
        <f t="shared" si="13"/>
        <v>Negligible</v>
      </c>
      <c r="AB56" s="69" t="str">
        <f t="shared" si="14"/>
        <v>Tidak Ada Indikasi Bias</v>
      </c>
    </row>
    <row r="57" spans="1:28" ht="55.2" x14ac:dyDescent="0.3">
      <c r="A57" s="67" t="str">
        <f>GLP!A51</f>
        <v>47. Manakah dari pernyataan berikut yang BUKAN merupakan karakteristik Raw Data (Data Mentah) dalam rezim integritas data GLP?</v>
      </c>
      <c r="B57" s="83">
        <f>GLP!B51</f>
        <v>1</v>
      </c>
      <c r="C57" s="83">
        <f>GLP!C51</f>
        <v>1</v>
      </c>
      <c r="D57" s="83">
        <f>GLP!D51</f>
        <v>1</v>
      </c>
      <c r="E57" s="83">
        <f>GLP!E51</f>
        <v>1</v>
      </c>
      <c r="F57" s="83">
        <f>GLP!F51</f>
        <v>1</v>
      </c>
      <c r="G57" s="83">
        <f>GLP!G51</f>
        <v>1</v>
      </c>
      <c r="H57" s="83">
        <f>GLP!H51</f>
        <v>0</v>
      </c>
      <c r="I57" s="83">
        <f>GLP!I51</f>
        <v>0</v>
      </c>
      <c r="J57" s="83">
        <f>GLP!J51</f>
        <v>0</v>
      </c>
      <c r="K57" s="83">
        <f>GLP!K51</f>
        <v>0</v>
      </c>
      <c r="L57" s="82">
        <f t="shared" si="0"/>
        <v>5</v>
      </c>
      <c r="M57" s="82">
        <f t="shared" si="1"/>
        <v>5</v>
      </c>
      <c r="N57" s="82">
        <f>SUMIF($B$8:$K$8,"Laki-Laki",GLP!B51:K51)</f>
        <v>3</v>
      </c>
      <c r="O57" s="82">
        <f>SUMIF($B$8:$K$8,"Perempuan",GLP!B51:K51)</f>
        <v>3</v>
      </c>
      <c r="P57" s="68">
        <f t="shared" si="2"/>
        <v>3</v>
      </c>
      <c r="Q57" s="68">
        <f t="shared" si="3"/>
        <v>3</v>
      </c>
      <c r="R57" s="68">
        <f t="shared" si="4"/>
        <v>-0.40546510810816444</v>
      </c>
      <c r="S57" s="68">
        <f t="shared" si="5"/>
        <v>-0.40546510810816444</v>
      </c>
      <c r="T57" s="68">
        <f t="shared" si="6"/>
        <v>-0.31247915391085368</v>
      </c>
      <c r="U57" s="68">
        <f t="shared" si="7"/>
        <v>-0.31247915391085368</v>
      </c>
      <c r="V57" s="68">
        <f t="shared" si="8"/>
        <v>0.91287092917527679</v>
      </c>
      <c r="W57" s="68">
        <f t="shared" si="9"/>
        <v>0.91287092917527679</v>
      </c>
      <c r="X57" s="68">
        <f t="shared" si="10"/>
        <v>0</v>
      </c>
      <c r="Y57" s="68">
        <f t="shared" si="11"/>
        <v>1.2909944487358056</v>
      </c>
      <c r="Z57" s="68">
        <f t="shared" si="12"/>
        <v>0</v>
      </c>
      <c r="AA57" s="66" t="str">
        <f t="shared" si="13"/>
        <v>Negligible</v>
      </c>
      <c r="AB57" s="69" t="str">
        <f t="shared" si="14"/>
        <v>Tidak Ada Indikasi Bias</v>
      </c>
    </row>
    <row r="58" spans="1:28" ht="110.4" x14ac:dyDescent="0.3">
      <c r="A58" s="67" t="str">
        <f>GLP!A52</f>
        <v>48. Skenario: Laboratorium Anda baru saja terbakar. Syukurlah semua personel selamat, namun ruang Arsip hangus total karena ruangan tersebut ternyata tidak menggunakan material tahan api. Dampak fatal apa yang terjadi pada kredibilitas laboratorium Anda berdasarkan aspek kritis GLP?</v>
      </c>
      <c r="B58" s="83">
        <f>GLP!B52</f>
        <v>1</v>
      </c>
      <c r="C58" s="83">
        <f>GLP!C52</f>
        <v>1</v>
      </c>
      <c r="D58" s="83">
        <f>GLP!D52</f>
        <v>1</v>
      </c>
      <c r="E58" s="83">
        <f>GLP!E52</f>
        <v>1</v>
      </c>
      <c r="F58" s="83">
        <f>GLP!F52</f>
        <v>1</v>
      </c>
      <c r="G58" s="83">
        <f>GLP!G52</f>
        <v>1</v>
      </c>
      <c r="H58" s="83">
        <f>GLP!H52</f>
        <v>0</v>
      </c>
      <c r="I58" s="83">
        <f>GLP!I52</f>
        <v>0</v>
      </c>
      <c r="J58" s="83">
        <f>GLP!J52</f>
        <v>1</v>
      </c>
      <c r="K58" s="83">
        <f>GLP!K52</f>
        <v>1</v>
      </c>
      <c r="L58" s="82">
        <f t="shared" si="0"/>
        <v>5</v>
      </c>
      <c r="M58" s="82">
        <f t="shared" si="1"/>
        <v>5</v>
      </c>
      <c r="N58" s="82">
        <f>SUMIF($B$8:$K$8,"Laki-Laki",GLP!B52:K52)</f>
        <v>4</v>
      </c>
      <c r="O58" s="82">
        <f>SUMIF($B$8:$K$8,"Perempuan",GLP!B52:K52)</f>
        <v>4</v>
      </c>
      <c r="P58" s="68">
        <f t="shared" si="2"/>
        <v>4</v>
      </c>
      <c r="Q58" s="68">
        <f t="shared" si="3"/>
        <v>4</v>
      </c>
      <c r="R58" s="68">
        <f t="shared" si="4"/>
        <v>-1.3862943611198906</v>
      </c>
      <c r="S58" s="68">
        <f t="shared" si="5"/>
        <v>-1.3862943611198906</v>
      </c>
      <c r="T58" s="68">
        <f t="shared" si="6"/>
        <v>-1.2933084069225798</v>
      </c>
      <c r="U58" s="68">
        <f t="shared" si="7"/>
        <v>-1.2933084069225798</v>
      </c>
      <c r="V58" s="68">
        <f t="shared" si="8"/>
        <v>1.1180339887498949</v>
      </c>
      <c r="W58" s="68">
        <f t="shared" si="9"/>
        <v>1.1180339887498949</v>
      </c>
      <c r="X58" s="68">
        <f t="shared" si="10"/>
        <v>0</v>
      </c>
      <c r="Y58" s="68">
        <f t="shared" si="11"/>
        <v>1.5811388300841898</v>
      </c>
      <c r="Z58" s="68">
        <f t="shared" si="12"/>
        <v>0</v>
      </c>
      <c r="AA58" s="66" t="str">
        <f t="shared" si="13"/>
        <v>Negligible</v>
      </c>
      <c r="AB58" s="69" t="str">
        <f t="shared" si="14"/>
        <v>Tidak Ada Indikasi Bias</v>
      </c>
    </row>
    <row r="59" spans="1:28" ht="41.4" x14ac:dyDescent="0.3">
      <c r="A59" s="67" t="str">
        <f>GLP!A53</f>
        <v>49. Apa implikasi nyata dari frasa "Data harus dicatat secara Attributable" dalam prinsip ALCOA?</v>
      </c>
      <c r="B59" s="83">
        <f>GLP!B53</f>
        <v>0</v>
      </c>
      <c r="C59" s="83">
        <f>GLP!C53</f>
        <v>0</v>
      </c>
      <c r="D59" s="83">
        <f>GLP!D53</f>
        <v>0</v>
      </c>
      <c r="E59" s="83">
        <f>GLP!E53</f>
        <v>1</v>
      </c>
      <c r="F59" s="83">
        <f>GLP!F53</f>
        <v>0</v>
      </c>
      <c r="G59" s="83">
        <f>GLP!G53</f>
        <v>1</v>
      </c>
      <c r="H59" s="83">
        <f>GLP!H53</f>
        <v>0</v>
      </c>
      <c r="I59" s="83">
        <f>GLP!I53</f>
        <v>0</v>
      </c>
      <c r="J59" s="83">
        <f>GLP!J53</f>
        <v>1</v>
      </c>
      <c r="K59" s="83">
        <f>GLP!K53</f>
        <v>1</v>
      </c>
      <c r="L59" s="82">
        <f t="shared" si="0"/>
        <v>5</v>
      </c>
      <c r="M59" s="82">
        <f t="shared" si="1"/>
        <v>5</v>
      </c>
      <c r="N59" s="82">
        <f>SUMIF($B$8:$K$8,"Laki-Laki",GLP!B53:K53)</f>
        <v>2</v>
      </c>
      <c r="O59" s="82">
        <f>SUMIF($B$8:$K$8,"Perempuan",GLP!B53:K53)</f>
        <v>2</v>
      </c>
      <c r="P59" s="68">
        <f t="shared" si="2"/>
        <v>2</v>
      </c>
      <c r="Q59" s="68">
        <f t="shared" si="3"/>
        <v>2</v>
      </c>
      <c r="R59" s="68">
        <f t="shared" si="4"/>
        <v>0.40546510810816438</v>
      </c>
      <c r="S59" s="68">
        <f t="shared" si="5"/>
        <v>0.40546510810816438</v>
      </c>
      <c r="T59" s="68">
        <f t="shared" si="6"/>
        <v>0.49845106230547509</v>
      </c>
      <c r="U59" s="68">
        <f t="shared" si="7"/>
        <v>0.49845106230547509</v>
      </c>
      <c r="V59" s="68">
        <f t="shared" si="8"/>
        <v>0.91287092917527679</v>
      </c>
      <c r="W59" s="68">
        <f t="shared" si="9"/>
        <v>0.91287092917527679</v>
      </c>
      <c r="X59" s="68">
        <f t="shared" si="10"/>
        <v>0</v>
      </c>
      <c r="Y59" s="68">
        <f t="shared" si="11"/>
        <v>1.2909944487358056</v>
      </c>
      <c r="Z59" s="68">
        <f t="shared" si="12"/>
        <v>0</v>
      </c>
      <c r="AA59" s="66" t="str">
        <f t="shared" si="13"/>
        <v>Negligible</v>
      </c>
      <c r="AB59" s="69" t="str">
        <f t="shared" si="14"/>
        <v>Tidak Ada Indikasi Bias</v>
      </c>
    </row>
    <row r="60" spans="1:28" ht="69" x14ac:dyDescent="0.3">
      <c r="A60" s="67" t="str">
        <f>GLP!A54</f>
        <v>50. Mengapa ketersediaan spill kit (peralatan penanganan tumpahan) secara spesifik disebutkan sebagai salah satu bentuk bukti kepatuhan K3?</v>
      </c>
      <c r="B60" s="83">
        <f>GLP!B54</f>
        <v>0</v>
      </c>
      <c r="C60" s="83">
        <f>GLP!C54</f>
        <v>0</v>
      </c>
      <c r="D60" s="83">
        <f>GLP!D54</f>
        <v>1</v>
      </c>
      <c r="E60" s="83">
        <f>GLP!E54</f>
        <v>1</v>
      </c>
      <c r="F60" s="83">
        <f>GLP!F54</f>
        <v>1</v>
      </c>
      <c r="G60" s="83">
        <f>GLP!G54</f>
        <v>1</v>
      </c>
      <c r="H60" s="83">
        <f>GLP!H54</f>
        <v>0</v>
      </c>
      <c r="I60" s="83">
        <f>GLP!I54</f>
        <v>0</v>
      </c>
      <c r="J60" s="83">
        <f>GLP!J54</f>
        <v>0</v>
      </c>
      <c r="K60" s="83">
        <f>GLP!K54</f>
        <v>0</v>
      </c>
      <c r="L60" s="82">
        <f t="shared" si="0"/>
        <v>5</v>
      </c>
      <c r="M60" s="82">
        <f t="shared" si="1"/>
        <v>5</v>
      </c>
      <c r="N60" s="82">
        <f>SUMIF($B$8:$K$8,"Laki-Laki",GLP!B54:K54)</f>
        <v>2</v>
      </c>
      <c r="O60" s="82">
        <f>SUMIF($B$8:$K$8,"Perempuan",GLP!B54:K54)</f>
        <v>2</v>
      </c>
      <c r="P60" s="68">
        <f t="shared" si="2"/>
        <v>2</v>
      </c>
      <c r="Q60" s="68">
        <f t="shared" si="3"/>
        <v>2</v>
      </c>
      <c r="R60" s="68">
        <f t="shared" si="4"/>
        <v>0.40546510810816438</v>
      </c>
      <c r="S60" s="68">
        <f t="shared" si="5"/>
        <v>0.40546510810816438</v>
      </c>
      <c r="T60" s="68">
        <f t="shared" si="6"/>
        <v>0.49845106230547509</v>
      </c>
      <c r="U60" s="68">
        <f t="shared" si="7"/>
        <v>0.49845106230547509</v>
      </c>
      <c r="V60" s="68">
        <f t="shared" si="8"/>
        <v>0.91287092917527679</v>
      </c>
      <c r="W60" s="68">
        <f t="shared" si="9"/>
        <v>0.91287092917527679</v>
      </c>
      <c r="X60" s="68">
        <f t="shared" si="10"/>
        <v>0</v>
      </c>
      <c r="Y60" s="68">
        <f t="shared" si="11"/>
        <v>1.2909944487358056</v>
      </c>
      <c r="Z60" s="68">
        <f t="shared" si="12"/>
        <v>0</v>
      </c>
      <c r="AA60" s="66" t="str">
        <f t="shared" si="13"/>
        <v>Negligible</v>
      </c>
      <c r="AB60" s="69" t="str">
        <f t="shared" si="14"/>
        <v>Tidak Ada Indikasi Bias</v>
      </c>
    </row>
    <row r="61" spans="1:28" ht="96.6" x14ac:dyDescent="0.3">
      <c r="A61" s="67" t="str">
        <f>GLP!A55</f>
        <v>51. Jika SOP menyatakan bahan uji perlu disentrifugasi selama 10 menit, tetapi Rencana Analisis menyatakan 15 menit, analis memilih 15 menit. Apakah ini dihitung sebagai "Penyimpangan SOP" yang wajib mendapat otorisasi?</v>
      </c>
      <c r="B61" s="83">
        <f>GLP!B55</f>
        <v>1</v>
      </c>
      <c r="C61" s="83">
        <f>GLP!C55</f>
        <v>1</v>
      </c>
      <c r="D61" s="83">
        <f>GLP!D55</f>
        <v>1</v>
      </c>
      <c r="E61" s="83">
        <f>GLP!E55</f>
        <v>1</v>
      </c>
      <c r="F61" s="83">
        <f>GLP!F55</f>
        <v>1</v>
      </c>
      <c r="G61" s="83">
        <f>GLP!G55</f>
        <v>1</v>
      </c>
      <c r="H61" s="83">
        <f>GLP!H55</f>
        <v>0</v>
      </c>
      <c r="I61" s="83">
        <f>GLP!I55</f>
        <v>0</v>
      </c>
      <c r="J61" s="83">
        <f>GLP!J55</f>
        <v>1</v>
      </c>
      <c r="K61" s="83">
        <f>GLP!K55</f>
        <v>1</v>
      </c>
      <c r="L61" s="82">
        <f t="shared" si="0"/>
        <v>5</v>
      </c>
      <c r="M61" s="82">
        <f t="shared" si="1"/>
        <v>5</v>
      </c>
      <c r="N61" s="82">
        <f>SUMIF($B$8:$K$8,"Laki-Laki",GLP!B55:K55)</f>
        <v>4</v>
      </c>
      <c r="O61" s="82">
        <f>SUMIF($B$8:$K$8,"Perempuan",GLP!B55:K55)</f>
        <v>4</v>
      </c>
      <c r="P61" s="68">
        <f t="shared" si="2"/>
        <v>4</v>
      </c>
      <c r="Q61" s="68">
        <f t="shared" si="3"/>
        <v>4</v>
      </c>
      <c r="R61" s="68">
        <f t="shared" si="4"/>
        <v>-1.3862943611198906</v>
      </c>
      <c r="S61" s="68">
        <f t="shared" si="5"/>
        <v>-1.3862943611198906</v>
      </c>
      <c r="T61" s="68">
        <f t="shared" si="6"/>
        <v>-1.2933084069225798</v>
      </c>
      <c r="U61" s="68">
        <f t="shared" si="7"/>
        <v>-1.2933084069225798</v>
      </c>
      <c r="V61" s="68">
        <f t="shared" si="8"/>
        <v>1.1180339887498949</v>
      </c>
      <c r="W61" s="68">
        <f t="shared" si="9"/>
        <v>1.1180339887498949</v>
      </c>
      <c r="X61" s="68">
        <f t="shared" si="10"/>
        <v>0</v>
      </c>
      <c r="Y61" s="68">
        <f t="shared" si="11"/>
        <v>1.5811388300841898</v>
      </c>
      <c r="Z61" s="68">
        <f t="shared" si="12"/>
        <v>0</v>
      </c>
      <c r="AA61" s="66" t="str">
        <f t="shared" si="13"/>
        <v>Negligible</v>
      </c>
      <c r="AB61" s="69" t="str">
        <f t="shared" si="14"/>
        <v>Tidak Ada Indikasi Bias</v>
      </c>
    </row>
    <row r="62" spans="1:28" ht="69" x14ac:dyDescent="0.3">
      <c r="A62" s="67" t="str">
        <f>GLP!A56</f>
        <v>52. Prinsip pencatatan "Original" pada ALCOA mengandung makna bahwa data yang disajikan haruslah data primer. Mana yang paling memenuhi kriteria ini?</v>
      </c>
      <c r="B62" s="83">
        <f>GLP!B56</f>
        <v>1</v>
      </c>
      <c r="C62" s="83">
        <f>GLP!C56</f>
        <v>1</v>
      </c>
      <c r="D62" s="83">
        <f>GLP!D56</f>
        <v>1</v>
      </c>
      <c r="E62" s="83">
        <f>GLP!E56</f>
        <v>1</v>
      </c>
      <c r="F62" s="83">
        <f>GLP!F56</f>
        <v>1</v>
      </c>
      <c r="G62" s="83">
        <f>GLP!G56</f>
        <v>1</v>
      </c>
      <c r="H62" s="83">
        <f>GLP!H56</f>
        <v>0</v>
      </c>
      <c r="I62" s="83">
        <f>GLP!I56</f>
        <v>0</v>
      </c>
      <c r="J62" s="83">
        <f>GLP!J56</f>
        <v>1</v>
      </c>
      <c r="K62" s="83">
        <f>GLP!K56</f>
        <v>1</v>
      </c>
      <c r="L62" s="82">
        <f t="shared" si="0"/>
        <v>5</v>
      </c>
      <c r="M62" s="82">
        <f t="shared" si="1"/>
        <v>5</v>
      </c>
      <c r="N62" s="82">
        <f>SUMIF($B$8:$K$8,"Laki-Laki",GLP!B56:K56)</f>
        <v>4</v>
      </c>
      <c r="O62" s="82">
        <f>SUMIF($B$8:$K$8,"Perempuan",GLP!B56:K56)</f>
        <v>4</v>
      </c>
      <c r="P62" s="68">
        <f t="shared" si="2"/>
        <v>4</v>
      </c>
      <c r="Q62" s="68">
        <f t="shared" si="3"/>
        <v>4</v>
      </c>
      <c r="R62" s="68">
        <f t="shared" si="4"/>
        <v>-1.3862943611198906</v>
      </c>
      <c r="S62" s="68">
        <f t="shared" si="5"/>
        <v>-1.3862943611198906</v>
      </c>
      <c r="T62" s="68">
        <f t="shared" si="6"/>
        <v>-1.2933084069225798</v>
      </c>
      <c r="U62" s="68">
        <f t="shared" si="7"/>
        <v>-1.2933084069225798</v>
      </c>
      <c r="V62" s="68">
        <f t="shared" si="8"/>
        <v>1.1180339887498949</v>
      </c>
      <c r="W62" s="68">
        <f t="shared" si="9"/>
        <v>1.1180339887498949</v>
      </c>
      <c r="X62" s="68">
        <f t="shared" si="10"/>
        <v>0</v>
      </c>
      <c r="Y62" s="68">
        <f t="shared" si="11"/>
        <v>1.5811388300841898</v>
      </c>
      <c r="Z62" s="68">
        <f t="shared" si="12"/>
        <v>0</v>
      </c>
      <c r="AA62" s="66" t="str">
        <f t="shared" si="13"/>
        <v>Negligible</v>
      </c>
      <c r="AB62" s="69" t="str">
        <f t="shared" si="14"/>
        <v>Tidak Ada Indikasi Bias</v>
      </c>
    </row>
    <row r="63" spans="1:28" ht="82.8" x14ac:dyDescent="0.3">
      <c r="A63" s="67" t="str">
        <f>GLP!A57</f>
        <v>53. Dalam menjaga Akuntabilitas Bahan Pengujian (Test Item Accountability), selain jumlah penerimaan dan jumlah sisa, apa lagi yang diwajibkan untuk tercatat lengkap secara real-time?</v>
      </c>
      <c r="B63" s="83">
        <f>GLP!B57</f>
        <v>1</v>
      </c>
      <c r="C63" s="83">
        <f>GLP!C57</f>
        <v>1</v>
      </c>
      <c r="D63" s="83">
        <f>GLP!D57</f>
        <v>0</v>
      </c>
      <c r="E63" s="83">
        <f>GLP!E57</f>
        <v>1</v>
      </c>
      <c r="F63" s="83">
        <f>GLP!F57</f>
        <v>0</v>
      </c>
      <c r="G63" s="83">
        <f>GLP!G57</f>
        <v>1</v>
      </c>
      <c r="H63" s="83">
        <f>GLP!H57</f>
        <v>0</v>
      </c>
      <c r="I63" s="83">
        <f>GLP!I57</f>
        <v>0</v>
      </c>
      <c r="J63" s="83">
        <f>GLP!J57</f>
        <v>0</v>
      </c>
      <c r="K63" s="83">
        <f>GLP!K57</f>
        <v>0</v>
      </c>
      <c r="L63" s="82">
        <f t="shared" si="0"/>
        <v>5</v>
      </c>
      <c r="M63" s="82">
        <f t="shared" si="1"/>
        <v>5</v>
      </c>
      <c r="N63" s="82">
        <f>SUMIF($B$8:$K$8,"Laki-Laki",GLP!B57:K57)</f>
        <v>2</v>
      </c>
      <c r="O63" s="82">
        <f>SUMIF($B$8:$K$8,"Perempuan",GLP!B57:K57)</f>
        <v>2</v>
      </c>
      <c r="P63" s="68">
        <f t="shared" si="2"/>
        <v>2</v>
      </c>
      <c r="Q63" s="68">
        <f t="shared" si="3"/>
        <v>2</v>
      </c>
      <c r="R63" s="68">
        <f t="shared" si="4"/>
        <v>0.40546510810816438</v>
      </c>
      <c r="S63" s="68">
        <f t="shared" si="5"/>
        <v>0.40546510810816438</v>
      </c>
      <c r="T63" s="68">
        <f t="shared" si="6"/>
        <v>0.49845106230547509</v>
      </c>
      <c r="U63" s="68">
        <f t="shared" si="7"/>
        <v>0.49845106230547509</v>
      </c>
      <c r="V63" s="68">
        <f t="shared" si="8"/>
        <v>0.91287092917527679</v>
      </c>
      <c r="W63" s="68">
        <f t="shared" si="9"/>
        <v>0.91287092917527679</v>
      </c>
      <c r="X63" s="68">
        <f t="shared" si="10"/>
        <v>0</v>
      </c>
      <c r="Y63" s="68">
        <f t="shared" si="11"/>
        <v>1.2909944487358056</v>
      </c>
      <c r="Z63" s="68">
        <f t="shared" si="12"/>
        <v>0</v>
      </c>
      <c r="AA63" s="66" t="str">
        <f t="shared" si="13"/>
        <v>Negligible</v>
      </c>
      <c r="AB63" s="69" t="str">
        <f t="shared" si="14"/>
        <v>Tidak Ada Indikasi Bias</v>
      </c>
    </row>
    <row r="64" spans="1:28" ht="69" x14ac:dyDescent="0.3">
      <c r="A64" s="67" t="str">
        <f>GLP!A58</f>
        <v>54. Berdasarkan prinsip integritas data, apa alasan saintifik larangan keras merekam data mentah ke "kertas coretan" sebelum disalin ke dokumen resmi?</v>
      </c>
      <c r="B64" s="83">
        <f>GLP!B58</f>
        <v>1</v>
      </c>
      <c r="C64" s="83">
        <f>GLP!C58</f>
        <v>1</v>
      </c>
      <c r="D64" s="83">
        <f>GLP!D58</f>
        <v>1</v>
      </c>
      <c r="E64" s="83">
        <f>GLP!E58</f>
        <v>1</v>
      </c>
      <c r="F64" s="83">
        <f>GLP!F58</f>
        <v>1</v>
      </c>
      <c r="G64" s="83">
        <f>GLP!G58</f>
        <v>1</v>
      </c>
      <c r="H64" s="83">
        <f>GLP!H58</f>
        <v>0</v>
      </c>
      <c r="I64" s="83">
        <f>GLP!I58</f>
        <v>0</v>
      </c>
      <c r="J64" s="83">
        <f>GLP!J58</f>
        <v>0</v>
      </c>
      <c r="K64" s="83">
        <f>GLP!K58</f>
        <v>0</v>
      </c>
      <c r="L64" s="82">
        <f t="shared" si="0"/>
        <v>5</v>
      </c>
      <c r="M64" s="82">
        <f t="shared" si="1"/>
        <v>5</v>
      </c>
      <c r="N64" s="82">
        <f>SUMIF($B$8:$K$8,"Laki-Laki",GLP!B58:K58)</f>
        <v>3</v>
      </c>
      <c r="O64" s="82">
        <f>SUMIF($B$8:$K$8,"Perempuan",GLP!B58:K58)</f>
        <v>3</v>
      </c>
      <c r="P64" s="68">
        <f t="shared" si="2"/>
        <v>3</v>
      </c>
      <c r="Q64" s="68">
        <f t="shared" si="3"/>
        <v>3</v>
      </c>
      <c r="R64" s="68">
        <f t="shared" si="4"/>
        <v>-0.40546510810816444</v>
      </c>
      <c r="S64" s="68">
        <f t="shared" si="5"/>
        <v>-0.40546510810816444</v>
      </c>
      <c r="T64" s="68">
        <f t="shared" si="6"/>
        <v>-0.31247915391085368</v>
      </c>
      <c r="U64" s="68">
        <f t="shared" si="7"/>
        <v>-0.31247915391085368</v>
      </c>
      <c r="V64" s="68">
        <f t="shared" si="8"/>
        <v>0.91287092917527679</v>
      </c>
      <c r="W64" s="68">
        <f t="shared" si="9"/>
        <v>0.91287092917527679</v>
      </c>
      <c r="X64" s="68">
        <f t="shared" si="10"/>
        <v>0</v>
      </c>
      <c r="Y64" s="68">
        <f t="shared" si="11"/>
        <v>1.2909944487358056</v>
      </c>
      <c r="Z64" s="68">
        <f t="shared" si="12"/>
        <v>0</v>
      </c>
      <c r="AA64" s="66" t="str">
        <f t="shared" si="13"/>
        <v>Negligible</v>
      </c>
      <c r="AB64" s="69" t="str">
        <f t="shared" si="14"/>
        <v>Tidak Ada Indikasi Bias</v>
      </c>
    </row>
    <row r="65" spans="1:28" ht="69" x14ac:dyDescent="0.3">
      <c r="A65" s="67" t="str">
        <f>GLP!A59</f>
        <v>55. Istilah bahasa Inggris yang ditekankan dalam Aspek Kritis penilaian untuk merujuk pada "Kedisiplinan mencatat data saat kejadian berlangsung" adalah...</v>
      </c>
      <c r="B65" s="83">
        <f>GLP!B59</f>
        <v>1</v>
      </c>
      <c r="C65" s="83">
        <f>GLP!C59</f>
        <v>1</v>
      </c>
      <c r="D65" s="83">
        <f>GLP!D59</f>
        <v>1</v>
      </c>
      <c r="E65" s="83">
        <f>GLP!E59</f>
        <v>0</v>
      </c>
      <c r="F65" s="83">
        <f>GLP!F59</f>
        <v>1</v>
      </c>
      <c r="G65" s="83">
        <f>GLP!G59</f>
        <v>0</v>
      </c>
      <c r="H65" s="83">
        <f>GLP!H59</f>
        <v>0</v>
      </c>
      <c r="I65" s="83">
        <f>GLP!I59</f>
        <v>0</v>
      </c>
      <c r="J65" s="83">
        <f>GLP!J59</f>
        <v>0</v>
      </c>
      <c r="K65" s="83">
        <f>GLP!K59</f>
        <v>0</v>
      </c>
      <c r="L65" s="82">
        <f t="shared" si="0"/>
        <v>5</v>
      </c>
      <c r="M65" s="82">
        <f t="shared" si="1"/>
        <v>5</v>
      </c>
      <c r="N65" s="82">
        <f>SUMIF($B$8:$K$8,"Laki-Laki",GLP!B59:K59)</f>
        <v>2</v>
      </c>
      <c r="O65" s="82">
        <f>SUMIF($B$8:$K$8,"Perempuan",GLP!B59:K59)</f>
        <v>2</v>
      </c>
      <c r="P65" s="68">
        <f t="shared" si="2"/>
        <v>2</v>
      </c>
      <c r="Q65" s="68">
        <f t="shared" si="3"/>
        <v>2</v>
      </c>
      <c r="R65" s="68">
        <f t="shared" si="4"/>
        <v>0.40546510810816438</v>
      </c>
      <c r="S65" s="68">
        <f t="shared" si="5"/>
        <v>0.40546510810816438</v>
      </c>
      <c r="T65" s="68">
        <f t="shared" si="6"/>
        <v>0.49845106230547509</v>
      </c>
      <c r="U65" s="68">
        <f t="shared" si="7"/>
        <v>0.49845106230547509</v>
      </c>
      <c r="V65" s="68">
        <f t="shared" si="8"/>
        <v>0.91287092917527679</v>
      </c>
      <c r="W65" s="68">
        <f t="shared" si="9"/>
        <v>0.91287092917527679</v>
      </c>
      <c r="X65" s="68">
        <f t="shared" si="10"/>
        <v>0</v>
      </c>
      <c r="Y65" s="68">
        <f t="shared" si="11"/>
        <v>1.2909944487358056</v>
      </c>
      <c r="Z65" s="68">
        <f t="shared" si="12"/>
        <v>0</v>
      </c>
      <c r="AA65" s="66" t="str">
        <f t="shared" si="13"/>
        <v>Negligible</v>
      </c>
      <c r="AB65" s="69" t="str">
        <f t="shared" si="14"/>
        <v>Tidak Ada Indikasi Bias</v>
      </c>
    </row>
    <row r="66" spans="1:28" ht="96.6" x14ac:dyDescent="0.3">
      <c r="A66" s="67" t="str">
        <f>GLP!A60</f>
        <v>56. Skenario: Seorang analis baru bertanya kepada Anda di mana ia harus menyimpan buku catatan kerja (logbook) kasarnya yang berisi coretan data pengujian yang baru saja selesai. Ke mana buku tersebut harus diserahkan?</v>
      </c>
      <c r="B66" s="83">
        <f>GLP!B60</f>
        <v>0</v>
      </c>
      <c r="C66" s="83">
        <f>GLP!C60</f>
        <v>0</v>
      </c>
      <c r="D66" s="83">
        <f>GLP!D60</f>
        <v>1</v>
      </c>
      <c r="E66" s="83">
        <f>GLP!E60</f>
        <v>1</v>
      </c>
      <c r="F66" s="83">
        <f>GLP!F60</f>
        <v>1</v>
      </c>
      <c r="G66" s="83">
        <f>GLP!G60</f>
        <v>1</v>
      </c>
      <c r="H66" s="83">
        <f>GLP!H60</f>
        <v>0</v>
      </c>
      <c r="I66" s="83">
        <f>GLP!I60</f>
        <v>0</v>
      </c>
      <c r="J66" s="83">
        <f>GLP!J60</f>
        <v>0</v>
      </c>
      <c r="K66" s="83">
        <f>GLP!K60</f>
        <v>0</v>
      </c>
      <c r="L66" s="82">
        <f t="shared" si="0"/>
        <v>5</v>
      </c>
      <c r="M66" s="82">
        <f t="shared" si="1"/>
        <v>5</v>
      </c>
      <c r="N66" s="82">
        <f>SUMIF($B$8:$K$8,"Laki-Laki",GLP!B60:K60)</f>
        <v>2</v>
      </c>
      <c r="O66" s="82">
        <f>SUMIF($B$8:$K$8,"Perempuan",GLP!B60:K60)</f>
        <v>2</v>
      </c>
      <c r="P66" s="68">
        <f t="shared" si="2"/>
        <v>2</v>
      </c>
      <c r="Q66" s="68">
        <f t="shared" si="3"/>
        <v>2</v>
      </c>
      <c r="R66" s="68">
        <f t="shared" si="4"/>
        <v>0.40546510810816438</v>
      </c>
      <c r="S66" s="68">
        <f t="shared" si="5"/>
        <v>0.40546510810816438</v>
      </c>
      <c r="T66" s="68">
        <f t="shared" si="6"/>
        <v>0.49845106230547509</v>
      </c>
      <c r="U66" s="68">
        <f t="shared" si="7"/>
        <v>0.49845106230547509</v>
      </c>
      <c r="V66" s="68">
        <f t="shared" si="8"/>
        <v>0.91287092917527679</v>
      </c>
      <c r="W66" s="68">
        <f t="shared" si="9"/>
        <v>0.91287092917527679</v>
      </c>
      <c r="X66" s="68">
        <f t="shared" si="10"/>
        <v>0</v>
      </c>
      <c r="Y66" s="68">
        <f t="shared" si="11"/>
        <v>1.2909944487358056</v>
      </c>
      <c r="Z66" s="68">
        <f t="shared" si="12"/>
        <v>0</v>
      </c>
      <c r="AA66" s="66" t="str">
        <f t="shared" si="13"/>
        <v>Negligible</v>
      </c>
      <c r="AB66" s="69" t="str">
        <f t="shared" si="14"/>
        <v>Tidak Ada Indikasi Bias</v>
      </c>
    </row>
    <row r="67" spans="1:28" ht="55.2" x14ac:dyDescent="0.3">
      <c r="A67" s="67" t="str">
        <f>GLP!A61</f>
        <v>57. Mengapa pelaksanaan kalibrasi tahunan saja dianggap tidak cukup untuk memenuhi kriteria terkait peralatan?</v>
      </c>
      <c r="B67" s="83">
        <f>GLP!B61</f>
        <v>1</v>
      </c>
      <c r="C67" s="83">
        <f>GLP!C61</f>
        <v>1</v>
      </c>
      <c r="D67" s="83">
        <f>GLP!D61</f>
        <v>1</v>
      </c>
      <c r="E67" s="83">
        <f>GLP!E61</f>
        <v>1</v>
      </c>
      <c r="F67" s="83">
        <f>GLP!F61</f>
        <v>1</v>
      </c>
      <c r="G67" s="83">
        <f>GLP!G61</f>
        <v>1</v>
      </c>
      <c r="H67" s="83">
        <f>GLP!H61</f>
        <v>0</v>
      </c>
      <c r="I67" s="83">
        <f>GLP!I61</f>
        <v>0</v>
      </c>
      <c r="J67" s="83">
        <f>GLP!J61</f>
        <v>1</v>
      </c>
      <c r="K67" s="83">
        <f>GLP!K61</f>
        <v>1</v>
      </c>
      <c r="L67" s="82">
        <f t="shared" si="0"/>
        <v>5</v>
      </c>
      <c r="M67" s="82">
        <f t="shared" si="1"/>
        <v>5</v>
      </c>
      <c r="N67" s="82">
        <f>SUMIF($B$8:$K$8,"Laki-Laki",GLP!B61:K61)</f>
        <v>4</v>
      </c>
      <c r="O67" s="82">
        <f>SUMIF($B$8:$K$8,"Perempuan",GLP!B61:K61)</f>
        <v>4</v>
      </c>
      <c r="P67" s="68">
        <f t="shared" si="2"/>
        <v>4</v>
      </c>
      <c r="Q67" s="68">
        <f t="shared" si="3"/>
        <v>4</v>
      </c>
      <c r="R67" s="68">
        <f t="shared" si="4"/>
        <v>-1.3862943611198906</v>
      </c>
      <c r="S67" s="68">
        <f t="shared" si="5"/>
        <v>-1.3862943611198906</v>
      </c>
      <c r="T67" s="68">
        <f t="shared" si="6"/>
        <v>-1.2933084069225798</v>
      </c>
      <c r="U67" s="68">
        <f t="shared" si="7"/>
        <v>-1.2933084069225798</v>
      </c>
      <c r="V67" s="68">
        <f t="shared" si="8"/>
        <v>1.1180339887498949</v>
      </c>
      <c r="W67" s="68">
        <f t="shared" si="9"/>
        <v>1.1180339887498949</v>
      </c>
      <c r="X67" s="68">
        <f t="shared" si="10"/>
        <v>0</v>
      </c>
      <c r="Y67" s="68">
        <f t="shared" si="11"/>
        <v>1.5811388300841898</v>
      </c>
      <c r="Z67" s="68">
        <f t="shared" si="12"/>
        <v>0</v>
      </c>
      <c r="AA67" s="66" t="str">
        <f t="shared" si="13"/>
        <v>Negligible</v>
      </c>
      <c r="AB67" s="69" t="str">
        <f t="shared" si="14"/>
        <v>Tidak Ada Indikasi Bias</v>
      </c>
    </row>
    <row r="68" spans="1:28" ht="55.2" x14ac:dyDescent="0.3">
      <c r="A68" s="67" t="str">
        <f>GLP!A62</f>
        <v>58. Contoh tindakan "pengecekan antara" (intermediate check) yang dilakukan secara berkala pada peralatan laboratorium meliputi...</v>
      </c>
      <c r="B68" s="83">
        <f>GLP!B62</f>
        <v>1</v>
      </c>
      <c r="C68" s="83">
        <f>GLP!C62</f>
        <v>1</v>
      </c>
      <c r="D68" s="83">
        <f>GLP!D62</f>
        <v>1</v>
      </c>
      <c r="E68" s="83">
        <f>GLP!E62</f>
        <v>1</v>
      </c>
      <c r="F68" s="83">
        <f>GLP!F62</f>
        <v>1</v>
      </c>
      <c r="G68" s="83">
        <f>GLP!G62</f>
        <v>1</v>
      </c>
      <c r="H68" s="83">
        <f>GLP!H62</f>
        <v>1</v>
      </c>
      <c r="I68" s="83">
        <f>GLP!I62</f>
        <v>1</v>
      </c>
      <c r="J68" s="83">
        <f>GLP!J62</f>
        <v>0</v>
      </c>
      <c r="K68" s="83">
        <f>GLP!K62</f>
        <v>0</v>
      </c>
      <c r="L68" s="82">
        <f t="shared" si="0"/>
        <v>5</v>
      </c>
      <c r="M68" s="82">
        <f t="shared" si="1"/>
        <v>5</v>
      </c>
      <c r="N68" s="82">
        <f>SUMIF($B$8:$K$8,"Laki-Laki",GLP!B62:K62)</f>
        <v>4</v>
      </c>
      <c r="O68" s="82">
        <f>SUMIF($B$8:$K$8,"Perempuan",GLP!B62:K62)</f>
        <v>4</v>
      </c>
      <c r="P68" s="68">
        <f t="shared" si="2"/>
        <v>4</v>
      </c>
      <c r="Q68" s="68">
        <f t="shared" si="3"/>
        <v>4</v>
      </c>
      <c r="R68" s="68">
        <f t="shared" si="4"/>
        <v>-1.3862943611198906</v>
      </c>
      <c r="S68" s="68">
        <f t="shared" si="5"/>
        <v>-1.3862943611198906</v>
      </c>
      <c r="T68" s="68">
        <f t="shared" si="6"/>
        <v>-1.2933084069225798</v>
      </c>
      <c r="U68" s="68">
        <f t="shared" si="7"/>
        <v>-1.2933084069225798</v>
      </c>
      <c r="V68" s="68">
        <f t="shared" si="8"/>
        <v>1.1180339887498949</v>
      </c>
      <c r="W68" s="68">
        <f t="shared" si="9"/>
        <v>1.1180339887498949</v>
      </c>
      <c r="X68" s="68">
        <f t="shared" si="10"/>
        <v>0</v>
      </c>
      <c r="Y68" s="68">
        <f t="shared" si="11"/>
        <v>1.5811388300841898</v>
      </c>
      <c r="Z68" s="68">
        <f t="shared" si="12"/>
        <v>0</v>
      </c>
      <c r="AA68" s="66" t="str">
        <f t="shared" si="13"/>
        <v>Negligible</v>
      </c>
      <c r="AB68" s="69" t="str">
        <f t="shared" si="14"/>
        <v>Tidak Ada Indikasi Bias</v>
      </c>
    </row>
    <row r="69" spans="1:28" ht="55.2" x14ac:dyDescent="0.3">
      <c r="A69" s="67" t="str">
        <f>GLP!A63</f>
        <v>59. Dokumen apa yang menjadi bukti valid bahwa pengecekan antara (intermediate check) peralatan telah dilakukan sesuai jadwal?</v>
      </c>
      <c r="B69" s="83">
        <f>GLP!B63</f>
        <v>1</v>
      </c>
      <c r="C69" s="83">
        <f>GLP!C63</f>
        <v>1</v>
      </c>
      <c r="D69" s="83">
        <f>GLP!D63</f>
        <v>0</v>
      </c>
      <c r="E69" s="83">
        <f>GLP!E63</f>
        <v>0</v>
      </c>
      <c r="F69" s="83">
        <f>GLP!F63</f>
        <v>0</v>
      </c>
      <c r="G69" s="83">
        <f>GLP!G63</f>
        <v>0</v>
      </c>
      <c r="H69" s="83">
        <f>GLP!H63</f>
        <v>0</v>
      </c>
      <c r="I69" s="83">
        <f>GLP!I63</f>
        <v>0</v>
      </c>
      <c r="J69" s="83">
        <f>GLP!J63</f>
        <v>0</v>
      </c>
      <c r="K69" s="83">
        <f>GLP!K63</f>
        <v>0</v>
      </c>
      <c r="L69" s="82">
        <f t="shared" si="0"/>
        <v>5</v>
      </c>
      <c r="M69" s="82">
        <f t="shared" si="1"/>
        <v>5</v>
      </c>
      <c r="N69" s="82">
        <f>SUMIF($B$8:$K$8,"Laki-Laki",GLP!B63:K63)</f>
        <v>1</v>
      </c>
      <c r="O69" s="82">
        <f>SUMIF($B$8:$K$8,"Perempuan",GLP!B63:K63)</f>
        <v>1</v>
      </c>
      <c r="P69" s="68">
        <f t="shared" si="2"/>
        <v>1</v>
      </c>
      <c r="Q69" s="68">
        <f t="shared" si="3"/>
        <v>1</v>
      </c>
      <c r="R69" s="68">
        <f t="shared" si="4"/>
        <v>1.3862943611198906</v>
      </c>
      <c r="S69" s="68">
        <f t="shared" si="5"/>
        <v>1.3862943611198906</v>
      </c>
      <c r="T69" s="68">
        <f t="shared" si="6"/>
        <v>1.4792803153172014</v>
      </c>
      <c r="U69" s="68">
        <f t="shared" si="7"/>
        <v>1.4792803153172014</v>
      </c>
      <c r="V69" s="68">
        <f t="shared" si="8"/>
        <v>1.1180339887498949</v>
      </c>
      <c r="W69" s="68">
        <f t="shared" si="9"/>
        <v>1.1180339887498949</v>
      </c>
      <c r="X69" s="68">
        <f t="shared" si="10"/>
        <v>0</v>
      </c>
      <c r="Y69" s="68">
        <f t="shared" si="11"/>
        <v>1.5811388300841898</v>
      </c>
      <c r="Z69" s="68">
        <f t="shared" si="12"/>
        <v>0</v>
      </c>
      <c r="AA69" s="66" t="str">
        <f t="shared" si="13"/>
        <v>Negligible</v>
      </c>
      <c r="AB69" s="69" t="str">
        <f t="shared" si="14"/>
        <v>Tidak Ada Indikasi Bias</v>
      </c>
    </row>
    <row r="70" spans="1:28" ht="69" x14ac:dyDescent="0.3">
      <c r="A70" s="67" t="str">
        <f>GLP!A64</f>
        <v>60. Menurut prinsip GLP, setiap bahan acuan yang digunakan harus teridentifikasi dengan jelas. Apa tujuan utama dari penggunaan bahan acuan ini?</v>
      </c>
      <c r="B70" s="83">
        <f>GLP!B64</f>
        <v>1</v>
      </c>
      <c r="C70" s="83">
        <f>GLP!C64</f>
        <v>1</v>
      </c>
      <c r="D70" s="83">
        <f>GLP!D64</f>
        <v>0</v>
      </c>
      <c r="E70" s="83">
        <f>GLP!E64</f>
        <v>1</v>
      </c>
      <c r="F70" s="83">
        <f>GLP!F64</f>
        <v>0</v>
      </c>
      <c r="G70" s="83">
        <f>GLP!G64</f>
        <v>1</v>
      </c>
      <c r="H70" s="83">
        <f>GLP!H64</f>
        <v>0</v>
      </c>
      <c r="I70" s="83">
        <f>GLP!I64</f>
        <v>0</v>
      </c>
      <c r="J70" s="83">
        <f>GLP!J64</f>
        <v>0</v>
      </c>
      <c r="K70" s="83">
        <f>GLP!K64</f>
        <v>0</v>
      </c>
      <c r="L70" s="82">
        <f t="shared" si="0"/>
        <v>5</v>
      </c>
      <c r="M70" s="82">
        <f t="shared" si="1"/>
        <v>5</v>
      </c>
      <c r="N70" s="82">
        <f>SUMIF($B$8:$K$8,"Laki-Laki",GLP!B64:K64)</f>
        <v>2</v>
      </c>
      <c r="O70" s="82">
        <f>SUMIF($B$8:$K$8,"Perempuan",GLP!B64:K64)</f>
        <v>2</v>
      </c>
      <c r="P70" s="68">
        <f t="shared" si="2"/>
        <v>2</v>
      </c>
      <c r="Q70" s="68">
        <f t="shared" si="3"/>
        <v>2</v>
      </c>
      <c r="R70" s="68">
        <f t="shared" si="4"/>
        <v>0.40546510810816438</v>
      </c>
      <c r="S70" s="68">
        <f t="shared" si="5"/>
        <v>0.40546510810816438</v>
      </c>
      <c r="T70" s="68">
        <f t="shared" si="6"/>
        <v>0.49845106230547509</v>
      </c>
      <c r="U70" s="68">
        <f t="shared" si="7"/>
        <v>0.49845106230547509</v>
      </c>
      <c r="V70" s="68">
        <f t="shared" si="8"/>
        <v>0.91287092917527679</v>
      </c>
      <c r="W70" s="68">
        <f t="shared" si="9"/>
        <v>0.91287092917527679</v>
      </c>
      <c r="X70" s="68">
        <f t="shared" si="10"/>
        <v>0</v>
      </c>
      <c r="Y70" s="68">
        <f t="shared" si="11"/>
        <v>1.2909944487358056</v>
      </c>
      <c r="Z70" s="68">
        <f t="shared" si="12"/>
        <v>0</v>
      </c>
      <c r="AA70" s="66" t="str">
        <f t="shared" si="13"/>
        <v>Negligible</v>
      </c>
      <c r="AB70" s="69" t="str">
        <f t="shared" si="14"/>
        <v>Tidak Ada Indikasi Bias</v>
      </c>
    </row>
    <row r="71" spans="1:28" ht="82.8" x14ac:dyDescent="0.3">
      <c r="A71" s="67" t="str">
        <f>GLP!A65</f>
        <v>61. Dokumen asli dari produsen yang diwajibkan untuk membuktikan validitas sebuah bahan acuan adalah Sertifikat Analisis (CoA). Informasi wajib apa saja yang harus tertera pada CoA tersebut?</v>
      </c>
      <c r="B71" s="83">
        <f>GLP!B65</f>
        <v>1</v>
      </c>
      <c r="C71" s="83">
        <f>GLP!C65</f>
        <v>1</v>
      </c>
      <c r="D71" s="83">
        <f>GLP!D65</f>
        <v>1</v>
      </c>
      <c r="E71" s="83">
        <f>GLP!E65</f>
        <v>0</v>
      </c>
      <c r="F71" s="83">
        <f>GLP!F65</f>
        <v>1</v>
      </c>
      <c r="G71" s="83">
        <f>GLP!G65</f>
        <v>0</v>
      </c>
      <c r="H71" s="83">
        <f>GLP!H65</f>
        <v>0</v>
      </c>
      <c r="I71" s="83">
        <f>GLP!I65</f>
        <v>0</v>
      </c>
      <c r="J71" s="83">
        <f>GLP!J65</f>
        <v>1</v>
      </c>
      <c r="K71" s="83">
        <f>GLP!K65</f>
        <v>1</v>
      </c>
      <c r="L71" s="82">
        <f t="shared" si="0"/>
        <v>5</v>
      </c>
      <c r="M71" s="82">
        <f t="shared" si="1"/>
        <v>5</v>
      </c>
      <c r="N71" s="82">
        <f>SUMIF($B$8:$K$8,"Laki-Laki",GLP!B65:K65)</f>
        <v>3</v>
      </c>
      <c r="O71" s="82">
        <f>SUMIF($B$8:$K$8,"Perempuan",GLP!B65:K65)</f>
        <v>3</v>
      </c>
      <c r="P71" s="68">
        <f t="shared" si="2"/>
        <v>3</v>
      </c>
      <c r="Q71" s="68">
        <f t="shared" si="3"/>
        <v>3</v>
      </c>
      <c r="R71" s="68">
        <f t="shared" si="4"/>
        <v>-0.40546510810816444</v>
      </c>
      <c r="S71" s="68">
        <f t="shared" si="5"/>
        <v>-0.40546510810816444</v>
      </c>
      <c r="T71" s="68">
        <f t="shared" si="6"/>
        <v>-0.31247915391085368</v>
      </c>
      <c r="U71" s="68">
        <f t="shared" si="7"/>
        <v>-0.31247915391085368</v>
      </c>
      <c r="V71" s="68">
        <f t="shared" si="8"/>
        <v>0.91287092917527679</v>
      </c>
      <c r="W71" s="68">
        <f t="shared" si="9"/>
        <v>0.91287092917527679</v>
      </c>
      <c r="X71" s="68">
        <f t="shared" si="10"/>
        <v>0</v>
      </c>
      <c r="Y71" s="68">
        <f t="shared" si="11"/>
        <v>1.2909944487358056</v>
      </c>
      <c r="Z71" s="68">
        <f t="shared" si="12"/>
        <v>0</v>
      </c>
      <c r="AA71" s="66" t="str">
        <f t="shared" si="13"/>
        <v>Negligible</v>
      </c>
      <c r="AB71" s="69" t="str">
        <f t="shared" si="14"/>
        <v>Tidak Ada Indikasi Bias</v>
      </c>
    </row>
    <row r="72" spans="1:28" ht="82.8" x14ac:dyDescent="0.3">
      <c r="A72" s="67" t="str">
        <f>GLP!A66</f>
        <v>62. Selain Sertifikat Analisis (CoA), bukti nyata yang harus ditunjukkan laboratorium bahwa penggunaan bahan acuan memberikan hasil yang akurat dan konsisten selama analisis berjalan adalah...</v>
      </c>
      <c r="B72" s="83">
        <f>GLP!B66</f>
        <v>0</v>
      </c>
      <c r="C72" s="83">
        <f>GLP!C66</f>
        <v>0</v>
      </c>
      <c r="D72" s="83">
        <f>GLP!D66</f>
        <v>1</v>
      </c>
      <c r="E72" s="83">
        <f>GLP!E66</f>
        <v>1</v>
      </c>
      <c r="F72" s="83">
        <f>GLP!F66</f>
        <v>1</v>
      </c>
      <c r="G72" s="83">
        <f>GLP!G66</f>
        <v>1</v>
      </c>
      <c r="H72" s="83">
        <f>GLP!H66</f>
        <v>0</v>
      </c>
      <c r="I72" s="83">
        <f>GLP!I66</f>
        <v>0</v>
      </c>
      <c r="J72" s="83">
        <f>GLP!J66</f>
        <v>0</v>
      </c>
      <c r="K72" s="83">
        <f>GLP!K66</f>
        <v>0</v>
      </c>
      <c r="L72" s="82">
        <f t="shared" si="0"/>
        <v>5</v>
      </c>
      <c r="M72" s="82">
        <f t="shared" si="1"/>
        <v>5</v>
      </c>
      <c r="N72" s="82">
        <f>SUMIF($B$8:$K$8,"Laki-Laki",GLP!B66:K66)</f>
        <v>2</v>
      </c>
      <c r="O72" s="82">
        <f>SUMIF($B$8:$K$8,"Perempuan",GLP!B66:K66)</f>
        <v>2</v>
      </c>
      <c r="P72" s="68">
        <f t="shared" si="2"/>
        <v>2</v>
      </c>
      <c r="Q72" s="68">
        <f t="shared" si="3"/>
        <v>2</v>
      </c>
      <c r="R72" s="68">
        <f t="shared" si="4"/>
        <v>0.40546510810816438</v>
      </c>
      <c r="S72" s="68">
        <f t="shared" si="5"/>
        <v>0.40546510810816438</v>
      </c>
      <c r="T72" s="68">
        <f t="shared" si="6"/>
        <v>0.49845106230547509</v>
      </c>
      <c r="U72" s="68">
        <f t="shared" si="7"/>
        <v>0.49845106230547509</v>
      </c>
      <c r="V72" s="68">
        <f t="shared" si="8"/>
        <v>0.91287092917527679</v>
      </c>
      <c r="W72" s="68">
        <f t="shared" si="9"/>
        <v>0.91287092917527679</v>
      </c>
      <c r="X72" s="68">
        <f t="shared" si="10"/>
        <v>0</v>
      </c>
      <c r="Y72" s="68">
        <f t="shared" si="11"/>
        <v>1.2909944487358056</v>
      </c>
      <c r="Z72" s="68">
        <f t="shared" si="12"/>
        <v>0</v>
      </c>
      <c r="AA72" s="66" t="str">
        <f t="shared" si="13"/>
        <v>Negligible</v>
      </c>
      <c r="AB72" s="69" t="str">
        <f t="shared" si="14"/>
        <v>Tidak Ada Indikasi Bias</v>
      </c>
    </row>
    <row r="73" spans="1:28" ht="69" x14ac:dyDescent="0.3">
      <c r="A73" s="67" t="str">
        <f>GLP!A67</f>
        <v>63. Dalam konteks GLP, suatu penyimpangan prosedur (deviation) yang terjadi di tengah berlangsungnya pengujian didefinisikan sebagai...</v>
      </c>
      <c r="B73" s="83">
        <f>GLP!B67</f>
        <v>1</v>
      </c>
      <c r="C73" s="83">
        <f>GLP!C67</f>
        <v>1</v>
      </c>
      <c r="D73" s="83">
        <f>GLP!D67</f>
        <v>0</v>
      </c>
      <c r="E73" s="83">
        <f>GLP!E67</f>
        <v>0</v>
      </c>
      <c r="F73" s="83">
        <f>GLP!F67</f>
        <v>0</v>
      </c>
      <c r="G73" s="83">
        <f>GLP!G67</f>
        <v>0</v>
      </c>
      <c r="H73" s="83">
        <f>GLP!H67</f>
        <v>0</v>
      </c>
      <c r="I73" s="83">
        <f>GLP!I67</f>
        <v>0</v>
      </c>
      <c r="J73" s="83">
        <f>GLP!J67</f>
        <v>0</v>
      </c>
      <c r="K73" s="83">
        <f>GLP!K67</f>
        <v>0</v>
      </c>
      <c r="L73" s="82">
        <f t="shared" si="0"/>
        <v>5</v>
      </c>
      <c r="M73" s="82">
        <f t="shared" si="1"/>
        <v>5</v>
      </c>
      <c r="N73" s="82">
        <f>SUMIF($B$8:$K$8,"Laki-Laki",GLP!B67:K67)</f>
        <v>1</v>
      </c>
      <c r="O73" s="82">
        <f>SUMIF($B$8:$K$8,"Perempuan",GLP!B67:K67)</f>
        <v>1</v>
      </c>
      <c r="P73" s="68">
        <f t="shared" si="2"/>
        <v>1</v>
      </c>
      <c r="Q73" s="68">
        <f t="shared" si="3"/>
        <v>1</v>
      </c>
      <c r="R73" s="68">
        <f t="shared" si="4"/>
        <v>1.3862943611198906</v>
      </c>
      <c r="S73" s="68">
        <f t="shared" si="5"/>
        <v>1.3862943611198906</v>
      </c>
      <c r="T73" s="68">
        <f t="shared" si="6"/>
        <v>1.4792803153172014</v>
      </c>
      <c r="U73" s="68">
        <f t="shared" si="7"/>
        <v>1.4792803153172014</v>
      </c>
      <c r="V73" s="68">
        <f t="shared" si="8"/>
        <v>1.1180339887498949</v>
      </c>
      <c r="W73" s="68">
        <f t="shared" si="9"/>
        <v>1.1180339887498949</v>
      </c>
      <c r="X73" s="68">
        <f t="shared" si="10"/>
        <v>0</v>
      </c>
      <c r="Y73" s="68">
        <f t="shared" si="11"/>
        <v>1.5811388300841898</v>
      </c>
      <c r="Z73" s="68">
        <f t="shared" si="12"/>
        <v>0</v>
      </c>
      <c r="AA73" s="66" t="str">
        <f t="shared" si="13"/>
        <v>Negligible</v>
      </c>
      <c r="AB73" s="69" t="str">
        <f t="shared" si="14"/>
        <v>Tidak Ada Indikasi Bias</v>
      </c>
    </row>
    <row r="74" spans="1:28" ht="82.8" x14ac:dyDescent="0.3">
      <c r="A74" s="67" t="str">
        <f>GLP!A68</f>
        <v>64. Jika terjadi penyimpangan prosedur (deviation), prinsip GLP menyatakan bahwa analisis tidak otomatis batal asalkan memenuhi tiga syarat wajib. Apakah syarat tersebut?</v>
      </c>
      <c r="B74" s="83">
        <f>GLP!B68</f>
        <v>1</v>
      </c>
      <c r="C74" s="83">
        <f>GLP!C68</f>
        <v>1</v>
      </c>
      <c r="D74" s="83">
        <f>GLP!D68</f>
        <v>1</v>
      </c>
      <c r="E74" s="83">
        <f>GLP!E68</f>
        <v>0</v>
      </c>
      <c r="F74" s="83">
        <f>GLP!F68</f>
        <v>1</v>
      </c>
      <c r="G74" s="83">
        <f>GLP!G68</f>
        <v>0</v>
      </c>
      <c r="H74" s="83">
        <f>GLP!H68</f>
        <v>0</v>
      </c>
      <c r="I74" s="83">
        <f>GLP!I68</f>
        <v>0</v>
      </c>
      <c r="J74" s="83">
        <f>GLP!J68</f>
        <v>0</v>
      </c>
      <c r="K74" s="83">
        <f>GLP!K68</f>
        <v>0</v>
      </c>
      <c r="L74" s="82">
        <f t="shared" si="0"/>
        <v>5</v>
      </c>
      <c r="M74" s="82">
        <f t="shared" si="1"/>
        <v>5</v>
      </c>
      <c r="N74" s="82">
        <f>SUMIF($B$8:$K$8,"Laki-Laki",GLP!B68:K68)</f>
        <v>2</v>
      </c>
      <c r="O74" s="82">
        <f>SUMIF($B$8:$K$8,"Perempuan",GLP!B68:K68)</f>
        <v>2</v>
      </c>
      <c r="P74" s="68">
        <f t="shared" si="2"/>
        <v>2</v>
      </c>
      <c r="Q74" s="68">
        <f t="shared" si="3"/>
        <v>2</v>
      </c>
      <c r="R74" s="68">
        <f t="shared" si="4"/>
        <v>0.40546510810816438</v>
      </c>
      <c r="S74" s="68">
        <f t="shared" si="5"/>
        <v>0.40546510810816438</v>
      </c>
      <c r="T74" s="68">
        <f t="shared" si="6"/>
        <v>0.49845106230547509</v>
      </c>
      <c r="U74" s="68">
        <f t="shared" si="7"/>
        <v>0.49845106230547509</v>
      </c>
      <c r="V74" s="68">
        <f t="shared" si="8"/>
        <v>0.91287092917527679</v>
      </c>
      <c r="W74" s="68">
        <f t="shared" si="9"/>
        <v>0.91287092917527679</v>
      </c>
      <c r="X74" s="68">
        <f t="shared" si="10"/>
        <v>0</v>
      </c>
      <c r="Y74" s="68">
        <f t="shared" si="11"/>
        <v>1.2909944487358056</v>
      </c>
      <c r="Z74" s="68">
        <f t="shared" si="12"/>
        <v>0</v>
      </c>
      <c r="AA74" s="66" t="str">
        <f t="shared" si="13"/>
        <v>Negligible</v>
      </c>
      <c r="AB74" s="69" t="str">
        <f t="shared" si="14"/>
        <v>Tidak Ada Indikasi Bias</v>
      </c>
    </row>
    <row r="75" spans="1:28" ht="55.2" x14ac:dyDescent="0.3">
      <c r="A75" s="67" t="str">
        <f>GLP!A69</f>
        <v>65. Tindakan menyembunyikan penyimpangan (deviation) yang terjadi selama pengujian dikategorikan oleh GLP sebagai...</v>
      </c>
      <c r="B75" s="83">
        <f>GLP!B69</f>
        <v>1</v>
      </c>
      <c r="C75" s="83">
        <f>GLP!C69</f>
        <v>1</v>
      </c>
      <c r="D75" s="83">
        <f>GLP!D69</f>
        <v>1</v>
      </c>
      <c r="E75" s="83">
        <f>GLP!E69</f>
        <v>1</v>
      </c>
      <c r="F75" s="83">
        <f>GLP!F69</f>
        <v>1</v>
      </c>
      <c r="G75" s="83">
        <f>GLP!G69</f>
        <v>1</v>
      </c>
      <c r="H75" s="83">
        <f>GLP!H69</f>
        <v>1</v>
      </c>
      <c r="I75" s="83">
        <f>GLP!I69</f>
        <v>1</v>
      </c>
      <c r="J75" s="83">
        <f>GLP!J69</f>
        <v>0</v>
      </c>
      <c r="K75" s="83">
        <f>GLP!K69</f>
        <v>0</v>
      </c>
      <c r="L75" s="82">
        <f t="shared" si="0"/>
        <v>5</v>
      </c>
      <c r="M75" s="82">
        <f t="shared" si="1"/>
        <v>5</v>
      </c>
      <c r="N75" s="82">
        <f>SUMIF($B$8:$K$8,"Laki-Laki",GLP!B69:K69)</f>
        <v>4</v>
      </c>
      <c r="O75" s="82">
        <f>SUMIF($B$8:$K$8,"Perempuan",GLP!B69:K69)</f>
        <v>4</v>
      </c>
      <c r="P75" s="68">
        <f t="shared" si="2"/>
        <v>4</v>
      </c>
      <c r="Q75" s="68">
        <f t="shared" si="3"/>
        <v>4</v>
      </c>
      <c r="R75" s="68">
        <f t="shared" si="4"/>
        <v>-1.3862943611198906</v>
      </c>
      <c r="S75" s="68">
        <f t="shared" si="5"/>
        <v>-1.3862943611198906</v>
      </c>
      <c r="T75" s="68">
        <f t="shared" si="6"/>
        <v>-1.2933084069225798</v>
      </c>
      <c r="U75" s="68">
        <f t="shared" si="7"/>
        <v>-1.2933084069225798</v>
      </c>
      <c r="V75" s="68">
        <f t="shared" si="8"/>
        <v>1.1180339887498949</v>
      </c>
      <c r="W75" s="68">
        <f t="shared" si="9"/>
        <v>1.1180339887498949</v>
      </c>
      <c r="X75" s="68">
        <f t="shared" si="10"/>
        <v>0</v>
      </c>
      <c r="Y75" s="68">
        <f t="shared" si="11"/>
        <v>1.5811388300841898</v>
      </c>
      <c r="Z75" s="68">
        <f t="shared" si="12"/>
        <v>0</v>
      </c>
      <c r="AA75" s="66" t="str">
        <f t="shared" si="13"/>
        <v>Negligible</v>
      </c>
      <c r="AB75" s="69" t="str">
        <f t="shared" si="14"/>
        <v>Tidak Ada Indikasi Bias</v>
      </c>
    </row>
    <row r="76" spans="1:28" ht="82.8" x14ac:dyDescent="0.3">
      <c r="A76" s="67" t="str">
        <f>GLP!A70</f>
        <v>66. Bukti objektif bahwa sebuah penyimpangan telah ditangani dengan benar sesuai standar GLP adalah ketersediaan Formulir Laporan Penyimpangan yang ditandatangani oleh...</v>
      </c>
      <c r="B76" s="83">
        <f>GLP!B70</f>
        <v>1</v>
      </c>
      <c r="C76" s="83">
        <f>GLP!C70</f>
        <v>1</v>
      </c>
      <c r="D76" s="83">
        <f>GLP!D70</f>
        <v>1</v>
      </c>
      <c r="E76" s="83">
        <f>GLP!E70</f>
        <v>0</v>
      </c>
      <c r="F76" s="83">
        <f>GLP!F70</f>
        <v>1</v>
      </c>
      <c r="G76" s="83">
        <f>GLP!G70</f>
        <v>0</v>
      </c>
      <c r="H76" s="83">
        <f>GLP!H70</f>
        <v>0</v>
      </c>
      <c r="I76" s="83">
        <f>GLP!I70</f>
        <v>0</v>
      </c>
      <c r="J76" s="83">
        <f>GLP!J70</f>
        <v>0</v>
      </c>
      <c r="K76" s="83">
        <f>GLP!K70</f>
        <v>0</v>
      </c>
      <c r="L76" s="82">
        <f t="shared" ref="L76:L110" si="15">COUNTIF($B$8:$K$8,"Laki-Laki")</f>
        <v>5</v>
      </c>
      <c r="M76" s="82">
        <f t="shared" ref="M76:M110" si="16">COUNTIF($B$8:$K$8,"Perempuan")</f>
        <v>5</v>
      </c>
      <c r="N76" s="82">
        <f>SUMIF($B$8:$K$8,"Laki-Laki",GLP!B70:K70)</f>
        <v>2</v>
      </c>
      <c r="O76" s="82">
        <f>SUMIF($B$8:$K$8,"Perempuan",GLP!B70:K70)</f>
        <v>2</v>
      </c>
      <c r="P76" s="68">
        <f t="shared" ref="P76:P110" si="17">IF(N76=0,0.3,IF(N76=L76,L76-0.3,N76))</f>
        <v>2</v>
      </c>
      <c r="Q76" s="68">
        <f t="shared" ref="Q76:Q110" si="18">IF(O76=0,0.3,IF(O76=M76,M76-0.3,O76))</f>
        <v>2</v>
      </c>
      <c r="R76" s="68">
        <f t="shared" ref="R76:R110" si="19">LN((L76-P76)/P76)</f>
        <v>0.40546510810816438</v>
      </c>
      <c r="S76" s="68">
        <f t="shared" ref="S76:S110" si="20">LN((M76-Q76)/Q76)</f>
        <v>0.40546510810816438</v>
      </c>
      <c r="T76" s="68">
        <f t="shared" ref="T76:T110" si="21">R76-AVERAGE($R$11:$R$110)</f>
        <v>0.49845106230547509</v>
      </c>
      <c r="U76" s="68">
        <f t="shared" ref="U76:U110" si="22">S76-AVERAGE($S$11:$S$110)</f>
        <v>0.49845106230547509</v>
      </c>
      <c r="V76" s="68">
        <f t="shared" ref="V76:V110" si="23">SQRT(1/P76+1/(L76-P76))</f>
        <v>0.91287092917527679</v>
      </c>
      <c r="W76" s="68">
        <f t="shared" ref="W76:W110" si="24">SQRT(1/Q76+1/(M76-Q76))</f>
        <v>0.91287092917527679</v>
      </c>
      <c r="X76" s="68">
        <f t="shared" ref="X76:X110" si="25">T76-U76</f>
        <v>0</v>
      </c>
      <c r="Y76" s="68">
        <f t="shared" ref="Y76:Y110" si="26">SQRT(V76^2+W76^2)</f>
        <v>1.2909944487358056</v>
      </c>
      <c r="Z76" s="68">
        <f t="shared" ref="Z76:Z110" si="27">X76/Y76</f>
        <v>0</v>
      </c>
      <c r="AA76" s="66" t="str">
        <f t="shared" ref="AA76:AA110" si="28">IF(AND(ABS(X76)&gt;=$B$4,ABS(Z76)&gt;=$B$5),"DIF Besar - review",IF(AND(ABS(X76)&gt;=$B$3,ABS(Z76)&gt;=$B$5),"DIF Moderat - cek","Negligible"))</f>
        <v>Negligible</v>
      </c>
      <c r="AB76" s="69" t="str">
        <f t="shared" ref="AB76:AB110" si="29">IF(ABS(X76)&gt;=$B$4,"Berpotensi Bias - Tinjau Konten",IF(ABS(X76)&gt;=$B$3,"Indikasi Ringan - Pantau","Tidak Ada Indikasi Bias"))</f>
        <v>Tidak Ada Indikasi Bias</v>
      </c>
    </row>
    <row r="77" spans="1:28" ht="69" x14ac:dyDescent="0.3">
      <c r="A77" s="67" t="str">
        <f>GLP!A71</f>
        <v>67. Dalam melakukan koreksi data secara manual, data yang salah tidak boleh dihapus atau ditimpa. Metode perbaikan yang diwajibkan oleh GLP adalah...</v>
      </c>
      <c r="B77" s="83">
        <f>GLP!B71</f>
        <v>1</v>
      </c>
      <c r="C77" s="83">
        <f>GLP!C71</f>
        <v>1</v>
      </c>
      <c r="D77" s="83">
        <f>GLP!D71</f>
        <v>0</v>
      </c>
      <c r="E77" s="83">
        <f>GLP!E71</f>
        <v>0</v>
      </c>
      <c r="F77" s="83">
        <f>GLP!F71</f>
        <v>0</v>
      </c>
      <c r="G77" s="83">
        <f>GLP!G71</f>
        <v>0</v>
      </c>
      <c r="H77" s="83">
        <f>GLP!H71</f>
        <v>0</v>
      </c>
      <c r="I77" s="83">
        <f>GLP!I71</f>
        <v>0</v>
      </c>
      <c r="J77" s="83">
        <f>GLP!J71</f>
        <v>0</v>
      </c>
      <c r="K77" s="83">
        <f>GLP!K71</f>
        <v>0</v>
      </c>
      <c r="L77" s="82">
        <f t="shared" si="15"/>
        <v>5</v>
      </c>
      <c r="M77" s="82">
        <f t="shared" si="16"/>
        <v>5</v>
      </c>
      <c r="N77" s="82">
        <f>SUMIF($B$8:$K$8,"Laki-Laki",GLP!B71:K71)</f>
        <v>1</v>
      </c>
      <c r="O77" s="82">
        <f>SUMIF($B$8:$K$8,"Perempuan",GLP!B71:K71)</f>
        <v>1</v>
      </c>
      <c r="P77" s="68">
        <f t="shared" si="17"/>
        <v>1</v>
      </c>
      <c r="Q77" s="68">
        <f t="shared" si="18"/>
        <v>1</v>
      </c>
      <c r="R77" s="68">
        <f t="shared" si="19"/>
        <v>1.3862943611198906</v>
      </c>
      <c r="S77" s="68">
        <f t="shared" si="20"/>
        <v>1.3862943611198906</v>
      </c>
      <c r="T77" s="68">
        <f t="shared" si="21"/>
        <v>1.4792803153172014</v>
      </c>
      <c r="U77" s="68">
        <f t="shared" si="22"/>
        <v>1.4792803153172014</v>
      </c>
      <c r="V77" s="68">
        <f t="shared" si="23"/>
        <v>1.1180339887498949</v>
      </c>
      <c r="W77" s="68">
        <f t="shared" si="24"/>
        <v>1.1180339887498949</v>
      </c>
      <c r="X77" s="68">
        <f t="shared" si="25"/>
        <v>0</v>
      </c>
      <c r="Y77" s="68">
        <f t="shared" si="26"/>
        <v>1.5811388300841898</v>
      </c>
      <c r="Z77" s="68">
        <f t="shared" si="27"/>
        <v>0</v>
      </c>
      <c r="AA77" s="66" t="str">
        <f t="shared" si="28"/>
        <v>Negligible</v>
      </c>
      <c r="AB77" s="69" t="str">
        <f t="shared" si="29"/>
        <v>Tidak Ada Indikasi Bias</v>
      </c>
    </row>
    <row r="78" spans="1:28" ht="69" x14ac:dyDescent="0.3">
      <c r="A78" s="67" t="str">
        <f>GLP!A72</f>
        <v>68. Selain menerapkan coretan satu garis pada data yang salah, apa tiga elemen wajib lainnya yang harus dibubuhkan analis saat melakukan koreksi data manual?</v>
      </c>
      <c r="B78" s="83">
        <f>GLP!B72</f>
        <v>1</v>
      </c>
      <c r="C78" s="83">
        <f>GLP!C72</f>
        <v>1</v>
      </c>
      <c r="D78" s="83">
        <f>GLP!D72</f>
        <v>1</v>
      </c>
      <c r="E78" s="83">
        <f>GLP!E72</f>
        <v>0</v>
      </c>
      <c r="F78" s="83">
        <f>GLP!F72</f>
        <v>1</v>
      </c>
      <c r="G78" s="83">
        <f>GLP!G72</f>
        <v>0</v>
      </c>
      <c r="H78" s="83">
        <f>GLP!H72</f>
        <v>0</v>
      </c>
      <c r="I78" s="83">
        <f>GLP!I72</f>
        <v>0</v>
      </c>
      <c r="J78" s="83">
        <f>GLP!J72</f>
        <v>0</v>
      </c>
      <c r="K78" s="83">
        <f>GLP!K72</f>
        <v>0</v>
      </c>
      <c r="L78" s="82">
        <f t="shared" si="15"/>
        <v>5</v>
      </c>
      <c r="M78" s="82">
        <f t="shared" si="16"/>
        <v>5</v>
      </c>
      <c r="N78" s="82">
        <f>SUMIF($B$8:$K$8,"Laki-Laki",GLP!B72:K72)</f>
        <v>2</v>
      </c>
      <c r="O78" s="82">
        <f>SUMIF($B$8:$K$8,"Perempuan",GLP!B72:K72)</f>
        <v>2</v>
      </c>
      <c r="P78" s="68">
        <f t="shared" si="17"/>
        <v>2</v>
      </c>
      <c r="Q78" s="68">
        <f t="shared" si="18"/>
        <v>2</v>
      </c>
      <c r="R78" s="68">
        <f t="shared" si="19"/>
        <v>0.40546510810816438</v>
      </c>
      <c r="S78" s="68">
        <f t="shared" si="20"/>
        <v>0.40546510810816438</v>
      </c>
      <c r="T78" s="68">
        <f t="shared" si="21"/>
        <v>0.49845106230547509</v>
      </c>
      <c r="U78" s="68">
        <f t="shared" si="22"/>
        <v>0.49845106230547509</v>
      </c>
      <c r="V78" s="68">
        <f t="shared" si="23"/>
        <v>0.91287092917527679</v>
      </c>
      <c r="W78" s="68">
        <f t="shared" si="24"/>
        <v>0.91287092917527679</v>
      </c>
      <c r="X78" s="68">
        <f t="shared" si="25"/>
        <v>0</v>
      </c>
      <c r="Y78" s="68">
        <f t="shared" si="26"/>
        <v>1.2909944487358056</v>
      </c>
      <c r="Z78" s="68">
        <f t="shared" si="27"/>
        <v>0</v>
      </c>
      <c r="AA78" s="66" t="str">
        <f t="shared" si="28"/>
        <v>Negligible</v>
      </c>
      <c r="AB78" s="69" t="str">
        <f t="shared" si="29"/>
        <v>Tidak Ada Indikasi Bias</v>
      </c>
    </row>
    <row r="79" spans="1:28" ht="69" x14ac:dyDescent="0.3">
      <c r="A79" s="67" t="str">
        <f>GLP!A73</f>
        <v>69. Untuk data elektronik yang dihasilkan dari instrumen terkomputerisasi, persyaratan utama GLP untuk pengendalian koreksi datanya adalah...</v>
      </c>
      <c r="B79" s="83">
        <f>GLP!B73</f>
        <v>0</v>
      </c>
      <c r="C79" s="83">
        <f>GLP!C73</f>
        <v>0</v>
      </c>
      <c r="D79" s="83">
        <f>GLP!D73</f>
        <v>1</v>
      </c>
      <c r="E79" s="83">
        <f>GLP!E73</f>
        <v>0</v>
      </c>
      <c r="F79" s="83">
        <f>GLP!F73</f>
        <v>1</v>
      </c>
      <c r="G79" s="83">
        <f>GLP!G73</f>
        <v>0</v>
      </c>
      <c r="H79" s="83">
        <f>GLP!H73</f>
        <v>0</v>
      </c>
      <c r="I79" s="83">
        <f>GLP!I73</f>
        <v>0</v>
      </c>
      <c r="J79" s="83">
        <f>GLP!J73</f>
        <v>0</v>
      </c>
      <c r="K79" s="83">
        <f>GLP!K73</f>
        <v>0</v>
      </c>
      <c r="L79" s="82">
        <f t="shared" si="15"/>
        <v>5</v>
      </c>
      <c r="M79" s="82">
        <f t="shared" si="16"/>
        <v>5</v>
      </c>
      <c r="N79" s="82">
        <f>SUMIF($B$8:$K$8,"Laki-Laki",GLP!B73:K73)</f>
        <v>1</v>
      </c>
      <c r="O79" s="82">
        <f>SUMIF($B$8:$K$8,"Perempuan",GLP!B73:K73)</f>
        <v>1</v>
      </c>
      <c r="P79" s="68">
        <f t="shared" si="17"/>
        <v>1</v>
      </c>
      <c r="Q79" s="68">
        <f t="shared" si="18"/>
        <v>1</v>
      </c>
      <c r="R79" s="68">
        <f t="shared" si="19"/>
        <v>1.3862943611198906</v>
      </c>
      <c r="S79" s="68">
        <f t="shared" si="20"/>
        <v>1.3862943611198906</v>
      </c>
      <c r="T79" s="68">
        <f t="shared" si="21"/>
        <v>1.4792803153172014</v>
      </c>
      <c r="U79" s="68">
        <f t="shared" si="22"/>
        <v>1.4792803153172014</v>
      </c>
      <c r="V79" s="68">
        <f t="shared" si="23"/>
        <v>1.1180339887498949</v>
      </c>
      <c r="W79" s="68">
        <f t="shared" si="24"/>
        <v>1.1180339887498949</v>
      </c>
      <c r="X79" s="68">
        <f t="shared" si="25"/>
        <v>0</v>
      </c>
      <c r="Y79" s="68">
        <f t="shared" si="26"/>
        <v>1.5811388300841898</v>
      </c>
      <c r="Z79" s="68">
        <f t="shared" si="27"/>
        <v>0</v>
      </c>
      <c r="AA79" s="66" t="str">
        <f t="shared" si="28"/>
        <v>Negligible</v>
      </c>
      <c r="AB79" s="69" t="str">
        <f t="shared" si="29"/>
        <v>Tidak Ada Indikasi Bias</v>
      </c>
    </row>
    <row r="80" spans="1:28" ht="96.6" x14ac:dyDescent="0.3">
      <c r="A80" s="67" t="str">
        <f>GLP!A74</f>
        <v>70. Berdasarkan panduan pengetahuan yang dibutuhkan, seorang analis harus mampu membedakan jenis-jenis deviasi mutu. Apa perbedaan utama antara Amandemen Rencana Analisis dengan Penyimpangan prosedur?</v>
      </c>
      <c r="B80" s="83">
        <f>GLP!B74</f>
        <v>1</v>
      </c>
      <c r="C80" s="83">
        <f>GLP!C74</f>
        <v>1</v>
      </c>
      <c r="D80" s="83">
        <f>GLP!D74</f>
        <v>1</v>
      </c>
      <c r="E80" s="83">
        <f>GLP!E74</f>
        <v>1</v>
      </c>
      <c r="F80" s="83">
        <f>GLP!F74</f>
        <v>1</v>
      </c>
      <c r="G80" s="83">
        <f>GLP!G74</f>
        <v>1</v>
      </c>
      <c r="H80" s="83">
        <f>GLP!H74</f>
        <v>0</v>
      </c>
      <c r="I80" s="83">
        <f>GLP!I74</f>
        <v>0</v>
      </c>
      <c r="J80" s="83">
        <f>GLP!J74</f>
        <v>0</v>
      </c>
      <c r="K80" s="83">
        <f>GLP!K74</f>
        <v>0</v>
      </c>
      <c r="L80" s="82">
        <f t="shared" si="15"/>
        <v>5</v>
      </c>
      <c r="M80" s="82">
        <f t="shared" si="16"/>
        <v>5</v>
      </c>
      <c r="N80" s="82">
        <f>SUMIF($B$8:$K$8,"Laki-Laki",GLP!B74:K74)</f>
        <v>3</v>
      </c>
      <c r="O80" s="82">
        <f>SUMIF($B$8:$K$8,"Perempuan",GLP!B74:K74)</f>
        <v>3</v>
      </c>
      <c r="P80" s="68">
        <f t="shared" si="17"/>
        <v>3</v>
      </c>
      <c r="Q80" s="68">
        <f t="shared" si="18"/>
        <v>3</v>
      </c>
      <c r="R80" s="68">
        <f t="shared" si="19"/>
        <v>-0.40546510810816444</v>
      </c>
      <c r="S80" s="68">
        <f t="shared" si="20"/>
        <v>-0.40546510810816444</v>
      </c>
      <c r="T80" s="68">
        <f t="shared" si="21"/>
        <v>-0.31247915391085368</v>
      </c>
      <c r="U80" s="68">
        <f t="shared" si="22"/>
        <v>-0.31247915391085368</v>
      </c>
      <c r="V80" s="68">
        <f t="shared" si="23"/>
        <v>0.91287092917527679</v>
      </c>
      <c r="W80" s="68">
        <f t="shared" si="24"/>
        <v>0.91287092917527679</v>
      </c>
      <c r="X80" s="68">
        <f t="shared" si="25"/>
        <v>0</v>
      </c>
      <c r="Y80" s="68">
        <f t="shared" si="26"/>
        <v>1.2909944487358056</v>
      </c>
      <c r="Z80" s="68">
        <f t="shared" si="27"/>
        <v>0</v>
      </c>
      <c r="AA80" s="66" t="str">
        <f t="shared" si="28"/>
        <v>Negligible</v>
      </c>
      <c r="AB80" s="69" t="str">
        <f t="shared" si="29"/>
        <v>Tidak Ada Indikasi Bias</v>
      </c>
    </row>
    <row r="81" spans="1:28" ht="96.6" x14ac:dyDescent="0.3">
      <c r="A81" s="67" t="str">
        <f>GLP!A75</f>
        <v>71. Skenario: Setelah pengujian mikrobiologi selesai, cawan petri yang berisi bakteri patogen dimasukkan ke dalam autoklaf lalu dimasukkan ke dalam kantong plastik biohazard kuning. Ini adalah contoh penerapan kompetensi...</v>
      </c>
      <c r="B81" s="83">
        <f>GLP!B75</f>
        <v>1</v>
      </c>
      <c r="C81" s="83">
        <f>GLP!C75</f>
        <v>1</v>
      </c>
      <c r="D81" s="83">
        <f>GLP!D75</f>
        <v>1</v>
      </c>
      <c r="E81" s="83">
        <f>GLP!E75</f>
        <v>0</v>
      </c>
      <c r="F81" s="83">
        <f>GLP!F75</f>
        <v>1</v>
      </c>
      <c r="G81" s="83">
        <f>GLP!G75</f>
        <v>0</v>
      </c>
      <c r="H81" s="83">
        <f>GLP!H75</f>
        <v>0</v>
      </c>
      <c r="I81" s="83">
        <f>GLP!I75</f>
        <v>0</v>
      </c>
      <c r="J81" s="83">
        <f>GLP!J75</f>
        <v>1</v>
      </c>
      <c r="K81" s="83">
        <f>GLP!K75</f>
        <v>1</v>
      </c>
      <c r="L81" s="82">
        <f t="shared" si="15"/>
        <v>5</v>
      </c>
      <c r="M81" s="82">
        <f t="shared" si="16"/>
        <v>5</v>
      </c>
      <c r="N81" s="82">
        <f>SUMIF($B$8:$K$8,"Laki-Laki",GLP!B75:K75)</f>
        <v>3</v>
      </c>
      <c r="O81" s="82">
        <f>SUMIF($B$8:$K$8,"Perempuan",GLP!B75:K75)</f>
        <v>3</v>
      </c>
      <c r="P81" s="68">
        <f t="shared" si="17"/>
        <v>3</v>
      </c>
      <c r="Q81" s="68">
        <f t="shared" si="18"/>
        <v>3</v>
      </c>
      <c r="R81" s="68">
        <f t="shared" si="19"/>
        <v>-0.40546510810816444</v>
      </c>
      <c r="S81" s="68">
        <f t="shared" si="20"/>
        <v>-0.40546510810816444</v>
      </c>
      <c r="T81" s="68">
        <f t="shared" si="21"/>
        <v>-0.31247915391085368</v>
      </c>
      <c r="U81" s="68">
        <f t="shared" si="22"/>
        <v>-0.31247915391085368</v>
      </c>
      <c r="V81" s="68">
        <f t="shared" si="23"/>
        <v>0.91287092917527679</v>
      </c>
      <c r="W81" s="68">
        <f t="shared" si="24"/>
        <v>0.91287092917527679</v>
      </c>
      <c r="X81" s="68">
        <f t="shared" si="25"/>
        <v>0</v>
      </c>
      <c r="Y81" s="68">
        <f t="shared" si="26"/>
        <v>1.2909944487358056</v>
      </c>
      <c r="Z81" s="68">
        <f t="shared" si="27"/>
        <v>0</v>
      </c>
      <c r="AA81" s="66" t="str">
        <f t="shared" si="28"/>
        <v>Negligible</v>
      </c>
      <c r="AB81" s="69" t="str">
        <f t="shared" si="29"/>
        <v>Tidak Ada Indikasi Bias</v>
      </c>
    </row>
    <row r="82" spans="1:28" ht="82.8" x14ac:dyDescent="0.3">
      <c r="A82" s="67" t="str">
        <f>GLP!A76</f>
        <v>72. Konsep integritas data yang harus dipahami oleh personel untuk menerapkan tata kelola pencatatan dan koreksi data yang baik terangkum dalam prinsip yang disebut...</v>
      </c>
      <c r="B82" s="83">
        <f>GLP!B76</f>
        <v>0</v>
      </c>
      <c r="C82" s="83">
        <f>GLP!C76</f>
        <v>0</v>
      </c>
      <c r="D82" s="83">
        <f>GLP!D76</f>
        <v>1</v>
      </c>
      <c r="E82" s="83">
        <f>GLP!E76</f>
        <v>0</v>
      </c>
      <c r="F82" s="83">
        <f>GLP!F76</f>
        <v>1</v>
      </c>
      <c r="G82" s="83">
        <f>GLP!G76</f>
        <v>0</v>
      </c>
      <c r="H82" s="83">
        <f>GLP!H76</f>
        <v>0</v>
      </c>
      <c r="I82" s="83">
        <f>GLP!I76</f>
        <v>0</v>
      </c>
      <c r="J82" s="83">
        <f>GLP!J76</f>
        <v>0</v>
      </c>
      <c r="K82" s="83">
        <f>GLP!K76</f>
        <v>0</v>
      </c>
      <c r="L82" s="82">
        <f t="shared" si="15"/>
        <v>5</v>
      </c>
      <c r="M82" s="82">
        <f t="shared" si="16"/>
        <v>5</v>
      </c>
      <c r="N82" s="82">
        <f>SUMIF($B$8:$K$8,"Laki-Laki",GLP!B76:K76)</f>
        <v>1</v>
      </c>
      <c r="O82" s="82">
        <f>SUMIF($B$8:$K$8,"Perempuan",GLP!B76:K76)</f>
        <v>1</v>
      </c>
      <c r="P82" s="68">
        <f t="shared" si="17"/>
        <v>1</v>
      </c>
      <c r="Q82" s="68">
        <f t="shared" si="18"/>
        <v>1</v>
      </c>
      <c r="R82" s="68">
        <f t="shared" si="19"/>
        <v>1.3862943611198906</v>
      </c>
      <c r="S82" s="68">
        <f t="shared" si="20"/>
        <v>1.3862943611198906</v>
      </c>
      <c r="T82" s="68">
        <f t="shared" si="21"/>
        <v>1.4792803153172014</v>
      </c>
      <c r="U82" s="68">
        <f t="shared" si="22"/>
        <v>1.4792803153172014</v>
      </c>
      <c r="V82" s="68">
        <f t="shared" si="23"/>
        <v>1.1180339887498949</v>
      </c>
      <c r="W82" s="68">
        <f t="shared" si="24"/>
        <v>1.1180339887498949</v>
      </c>
      <c r="X82" s="68">
        <f t="shared" si="25"/>
        <v>0</v>
      </c>
      <c r="Y82" s="68">
        <f t="shared" si="26"/>
        <v>1.5811388300841898</v>
      </c>
      <c r="Z82" s="68">
        <f t="shared" si="27"/>
        <v>0</v>
      </c>
      <c r="AA82" s="66" t="str">
        <f t="shared" si="28"/>
        <v>Negligible</v>
      </c>
      <c r="AB82" s="69" t="str">
        <f t="shared" si="29"/>
        <v>Tidak Ada Indikasi Bias</v>
      </c>
    </row>
    <row r="83" spans="1:28" ht="55.2" x14ac:dyDescent="0.3">
      <c r="A83" s="67" t="str">
        <f>GLP!A77</f>
        <v>73. Apa yang menjadi "Aspek Kritis" utama yang akan diuji oleh asesor terhadap analis pada Kompetensi Pengendalian Mutu dan Data ?</v>
      </c>
      <c r="B83" s="83">
        <f>GLP!B77</f>
        <v>1</v>
      </c>
      <c r="C83" s="83">
        <f>GLP!C77</f>
        <v>1</v>
      </c>
      <c r="D83" s="83">
        <f>GLP!D77</f>
        <v>1</v>
      </c>
      <c r="E83" s="83">
        <f>GLP!E77</f>
        <v>1</v>
      </c>
      <c r="F83" s="83">
        <f>GLP!F77</f>
        <v>1</v>
      </c>
      <c r="G83" s="83">
        <f>GLP!G77</f>
        <v>1</v>
      </c>
      <c r="H83" s="83">
        <f>GLP!H77</f>
        <v>1</v>
      </c>
      <c r="I83" s="83">
        <f>GLP!I77</f>
        <v>1</v>
      </c>
      <c r="J83" s="83">
        <f>GLP!J77</f>
        <v>0</v>
      </c>
      <c r="K83" s="83">
        <f>GLP!K77</f>
        <v>0</v>
      </c>
      <c r="L83" s="82">
        <f t="shared" si="15"/>
        <v>5</v>
      </c>
      <c r="M83" s="82">
        <f t="shared" si="16"/>
        <v>5</v>
      </c>
      <c r="N83" s="82">
        <f>SUMIF($B$8:$K$8,"Laki-Laki",GLP!B77:K77)</f>
        <v>4</v>
      </c>
      <c r="O83" s="82">
        <f>SUMIF($B$8:$K$8,"Perempuan",GLP!B77:K77)</f>
        <v>4</v>
      </c>
      <c r="P83" s="68">
        <f t="shared" si="17"/>
        <v>4</v>
      </c>
      <c r="Q83" s="68">
        <f t="shared" si="18"/>
        <v>4</v>
      </c>
      <c r="R83" s="68">
        <f t="shared" si="19"/>
        <v>-1.3862943611198906</v>
      </c>
      <c r="S83" s="68">
        <f t="shared" si="20"/>
        <v>-1.3862943611198906</v>
      </c>
      <c r="T83" s="68">
        <f t="shared" si="21"/>
        <v>-1.2933084069225798</v>
      </c>
      <c r="U83" s="68">
        <f t="shared" si="22"/>
        <v>-1.2933084069225798</v>
      </c>
      <c r="V83" s="68">
        <f t="shared" si="23"/>
        <v>1.1180339887498949</v>
      </c>
      <c r="W83" s="68">
        <f t="shared" si="24"/>
        <v>1.1180339887498949</v>
      </c>
      <c r="X83" s="68">
        <f t="shared" si="25"/>
        <v>0</v>
      </c>
      <c r="Y83" s="68">
        <f t="shared" si="26"/>
        <v>1.5811388300841898</v>
      </c>
      <c r="Z83" s="68">
        <f t="shared" si="27"/>
        <v>0</v>
      </c>
      <c r="AA83" s="66" t="str">
        <f t="shared" si="28"/>
        <v>Negligible</v>
      </c>
      <c r="AB83" s="69" t="str">
        <f t="shared" si="29"/>
        <v>Tidak Ada Indikasi Bias</v>
      </c>
    </row>
    <row r="84" spans="1:28" ht="110.4" x14ac:dyDescent="0.3">
      <c r="A84" s="67" t="str">
        <f>GLP!A78</f>
        <v>74. Pada sesi pengujian, jika asesor menguji peserta dengan melihat apakah mereka menggunakan tip-ex atau penghapus saat terjadi salah tulis, hal tersebut bertujuan memverifikasi kompetensi personel terhadap larangan yang tertera pada panduan penilaian untuk...</v>
      </c>
      <c r="B84" s="83">
        <f>GLP!B78</f>
        <v>1</v>
      </c>
      <c r="C84" s="83">
        <f>GLP!C78</f>
        <v>1</v>
      </c>
      <c r="D84" s="83">
        <f>GLP!D78</f>
        <v>1</v>
      </c>
      <c r="E84" s="83">
        <f>GLP!E78</f>
        <v>1</v>
      </c>
      <c r="F84" s="83">
        <f>GLP!F78</f>
        <v>1</v>
      </c>
      <c r="G84" s="83">
        <f>GLP!G78</f>
        <v>1</v>
      </c>
      <c r="H84" s="83">
        <f>GLP!H78</f>
        <v>1</v>
      </c>
      <c r="I84" s="83">
        <f>GLP!I78</f>
        <v>1</v>
      </c>
      <c r="J84" s="83">
        <f>GLP!J78</f>
        <v>0</v>
      </c>
      <c r="K84" s="83">
        <f>GLP!K78</f>
        <v>0</v>
      </c>
      <c r="L84" s="82">
        <f t="shared" si="15"/>
        <v>5</v>
      </c>
      <c r="M84" s="82">
        <f t="shared" si="16"/>
        <v>5</v>
      </c>
      <c r="N84" s="82">
        <f>SUMIF($B$8:$K$8,"Laki-Laki",GLP!B78:K78)</f>
        <v>4</v>
      </c>
      <c r="O84" s="82">
        <f>SUMIF($B$8:$K$8,"Perempuan",GLP!B78:K78)</f>
        <v>4</v>
      </c>
      <c r="P84" s="68">
        <f t="shared" si="17"/>
        <v>4</v>
      </c>
      <c r="Q84" s="68">
        <f t="shared" si="18"/>
        <v>4</v>
      </c>
      <c r="R84" s="68">
        <f t="shared" si="19"/>
        <v>-1.3862943611198906</v>
      </c>
      <c r="S84" s="68">
        <f t="shared" si="20"/>
        <v>-1.3862943611198906</v>
      </c>
      <c r="T84" s="68">
        <f t="shared" si="21"/>
        <v>-1.2933084069225798</v>
      </c>
      <c r="U84" s="68">
        <f t="shared" si="22"/>
        <v>-1.2933084069225798</v>
      </c>
      <c r="V84" s="68">
        <f t="shared" si="23"/>
        <v>1.1180339887498949</v>
      </c>
      <c r="W84" s="68">
        <f t="shared" si="24"/>
        <v>1.1180339887498949</v>
      </c>
      <c r="X84" s="68">
        <f t="shared" si="25"/>
        <v>0</v>
      </c>
      <c r="Y84" s="68">
        <f t="shared" si="26"/>
        <v>1.5811388300841898</v>
      </c>
      <c r="Z84" s="68">
        <f t="shared" si="27"/>
        <v>0</v>
      </c>
      <c r="AA84" s="66" t="str">
        <f t="shared" si="28"/>
        <v>Negligible</v>
      </c>
      <c r="AB84" s="69" t="str">
        <f t="shared" si="29"/>
        <v>Tidak Ada Indikasi Bias</v>
      </c>
    </row>
    <row r="85" spans="1:28" ht="55.2" x14ac:dyDescent="0.3">
      <c r="A85" s="67" t="str">
        <f>GLP!A79</f>
        <v>75. Alasan utama mengapa penghapusan data atau penggunaan tip-ex dilarang keras dalam prosedur koreksi GLP adalah...</v>
      </c>
      <c r="B85" s="83">
        <f>GLP!B79</f>
        <v>0</v>
      </c>
      <c r="C85" s="83">
        <f>GLP!C79</f>
        <v>0</v>
      </c>
      <c r="D85" s="83">
        <f>GLP!D79</f>
        <v>1</v>
      </c>
      <c r="E85" s="83">
        <f>GLP!E79</f>
        <v>0</v>
      </c>
      <c r="F85" s="83">
        <f>GLP!F79</f>
        <v>1</v>
      </c>
      <c r="G85" s="83">
        <f>GLP!G79</f>
        <v>0</v>
      </c>
      <c r="H85" s="83">
        <f>GLP!H79</f>
        <v>0</v>
      </c>
      <c r="I85" s="83">
        <f>GLP!I79</f>
        <v>0</v>
      </c>
      <c r="J85" s="83">
        <f>GLP!J79</f>
        <v>0</v>
      </c>
      <c r="K85" s="83">
        <f>GLP!K79</f>
        <v>0</v>
      </c>
      <c r="L85" s="82">
        <f t="shared" si="15"/>
        <v>5</v>
      </c>
      <c r="M85" s="82">
        <f t="shared" si="16"/>
        <v>5</v>
      </c>
      <c r="N85" s="82">
        <f>SUMIF($B$8:$K$8,"Laki-Laki",GLP!B79:K79)</f>
        <v>1</v>
      </c>
      <c r="O85" s="82">
        <f>SUMIF($B$8:$K$8,"Perempuan",GLP!B79:K79)</f>
        <v>1</v>
      </c>
      <c r="P85" s="68">
        <f t="shared" si="17"/>
        <v>1</v>
      </c>
      <c r="Q85" s="68">
        <f t="shared" si="18"/>
        <v>1</v>
      </c>
      <c r="R85" s="68">
        <f t="shared" si="19"/>
        <v>1.3862943611198906</v>
      </c>
      <c r="S85" s="68">
        <f t="shared" si="20"/>
        <v>1.3862943611198906</v>
      </c>
      <c r="T85" s="68">
        <f t="shared" si="21"/>
        <v>1.4792803153172014</v>
      </c>
      <c r="U85" s="68">
        <f t="shared" si="22"/>
        <v>1.4792803153172014</v>
      </c>
      <c r="V85" s="68">
        <f t="shared" si="23"/>
        <v>1.1180339887498949</v>
      </c>
      <c r="W85" s="68">
        <f t="shared" si="24"/>
        <v>1.1180339887498949</v>
      </c>
      <c r="X85" s="68">
        <f t="shared" si="25"/>
        <v>0</v>
      </c>
      <c r="Y85" s="68">
        <f t="shared" si="26"/>
        <v>1.5811388300841898</v>
      </c>
      <c r="Z85" s="68">
        <f t="shared" si="27"/>
        <v>0</v>
      </c>
      <c r="AA85" s="66" t="str">
        <f t="shared" si="28"/>
        <v>Negligible</v>
      </c>
      <c r="AB85" s="69" t="str">
        <f t="shared" si="29"/>
        <v>Tidak Ada Indikasi Bias</v>
      </c>
    </row>
    <row r="86" spans="1:28" ht="69" x14ac:dyDescent="0.3">
      <c r="A86" s="67" t="str">
        <f>GLP!A80</f>
        <v>76. Keterampilan praktis yang wajib didemonstrasikan untuk membuktikan kompetensi pengendalian mutu secara mekanis pada unit ini adalah...</v>
      </c>
      <c r="B86" s="83">
        <f>GLP!B80</f>
        <v>1</v>
      </c>
      <c r="C86" s="83">
        <f>GLP!C80</f>
        <v>1</v>
      </c>
      <c r="D86" s="83">
        <f>GLP!D80</f>
        <v>1</v>
      </c>
      <c r="E86" s="83">
        <f>GLP!E80</f>
        <v>0</v>
      </c>
      <c r="F86" s="83">
        <f>GLP!F80</f>
        <v>1</v>
      </c>
      <c r="G86" s="83">
        <f>GLP!G80</f>
        <v>0</v>
      </c>
      <c r="H86" s="83">
        <f>GLP!H80</f>
        <v>1</v>
      </c>
      <c r="I86" s="83">
        <f>GLP!I80</f>
        <v>1</v>
      </c>
      <c r="J86" s="83">
        <f>GLP!J80</f>
        <v>0</v>
      </c>
      <c r="K86" s="83">
        <f>GLP!K80</f>
        <v>0</v>
      </c>
      <c r="L86" s="82">
        <f t="shared" si="15"/>
        <v>5</v>
      </c>
      <c r="M86" s="82">
        <f t="shared" si="16"/>
        <v>5</v>
      </c>
      <c r="N86" s="82">
        <f>SUMIF($B$8:$K$8,"Laki-Laki",GLP!B80:K80)</f>
        <v>3</v>
      </c>
      <c r="O86" s="82">
        <f>SUMIF($B$8:$K$8,"Perempuan",GLP!B80:K80)</f>
        <v>3</v>
      </c>
      <c r="P86" s="68">
        <f t="shared" si="17"/>
        <v>3</v>
      </c>
      <c r="Q86" s="68">
        <f t="shared" si="18"/>
        <v>3</v>
      </c>
      <c r="R86" s="68">
        <f t="shared" si="19"/>
        <v>-0.40546510810816444</v>
      </c>
      <c r="S86" s="68">
        <f t="shared" si="20"/>
        <v>-0.40546510810816444</v>
      </c>
      <c r="T86" s="68">
        <f t="shared" si="21"/>
        <v>-0.31247915391085368</v>
      </c>
      <c r="U86" s="68">
        <f t="shared" si="22"/>
        <v>-0.31247915391085368</v>
      </c>
      <c r="V86" s="68">
        <f t="shared" si="23"/>
        <v>0.91287092917527679</v>
      </c>
      <c r="W86" s="68">
        <f t="shared" si="24"/>
        <v>0.91287092917527679</v>
      </c>
      <c r="X86" s="68">
        <f t="shared" si="25"/>
        <v>0</v>
      </c>
      <c r="Y86" s="68">
        <f t="shared" si="26"/>
        <v>1.2909944487358056</v>
      </c>
      <c r="Z86" s="68">
        <f t="shared" si="27"/>
        <v>0</v>
      </c>
      <c r="AA86" s="66" t="str">
        <f t="shared" si="28"/>
        <v>Negligible</v>
      </c>
      <c r="AB86" s="69" t="str">
        <f t="shared" si="29"/>
        <v>Tidak Ada Indikasi Bias</v>
      </c>
    </row>
    <row r="87" spans="1:28" ht="82.8" x14ac:dyDescent="0.3">
      <c r="A87" s="67" t="str">
        <f>GLP!A81</f>
        <v>77. Dalam mengevaluasi sebuah kejadian tidak terencana saat analisis, pihak yang berwenang mengevaluasi dampaknya dan wajib menandatangani pelaporannya adalah...</v>
      </c>
      <c r="B87" s="83">
        <f>GLP!B81</f>
        <v>1</v>
      </c>
      <c r="C87" s="83">
        <f>GLP!C81</f>
        <v>1</v>
      </c>
      <c r="D87" s="83">
        <f>GLP!D81</f>
        <v>0</v>
      </c>
      <c r="E87" s="83">
        <f>GLP!E81</f>
        <v>0</v>
      </c>
      <c r="F87" s="83">
        <f>GLP!F81</f>
        <v>0</v>
      </c>
      <c r="G87" s="83">
        <f>GLP!G81</f>
        <v>0</v>
      </c>
      <c r="H87" s="83">
        <f>GLP!H81</f>
        <v>0</v>
      </c>
      <c r="I87" s="83">
        <f>GLP!I81</f>
        <v>0</v>
      </c>
      <c r="J87" s="83">
        <f>GLP!J81</f>
        <v>0</v>
      </c>
      <c r="K87" s="83">
        <f>GLP!K81</f>
        <v>0</v>
      </c>
      <c r="L87" s="82">
        <f t="shared" si="15"/>
        <v>5</v>
      </c>
      <c r="M87" s="82">
        <f t="shared" si="16"/>
        <v>5</v>
      </c>
      <c r="N87" s="82">
        <f>SUMIF($B$8:$K$8,"Laki-Laki",GLP!B81:K81)</f>
        <v>1</v>
      </c>
      <c r="O87" s="82">
        <f>SUMIF($B$8:$K$8,"Perempuan",GLP!B81:K81)</f>
        <v>1</v>
      </c>
      <c r="P87" s="68">
        <f t="shared" si="17"/>
        <v>1</v>
      </c>
      <c r="Q87" s="68">
        <f t="shared" si="18"/>
        <v>1</v>
      </c>
      <c r="R87" s="68">
        <f t="shared" si="19"/>
        <v>1.3862943611198906</v>
      </c>
      <c r="S87" s="68">
        <f t="shared" si="20"/>
        <v>1.3862943611198906</v>
      </c>
      <c r="T87" s="68">
        <f t="shared" si="21"/>
        <v>1.4792803153172014</v>
      </c>
      <c r="U87" s="68">
        <f t="shared" si="22"/>
        <v>1.4792803153172014</v>
      </c>
      <c r="V87" s="68">
        <f t="shared" si="23"/>
        <v>1.1180339887498949</v>
      </c>
      <c r="W87" s="68">
        <f t="shared" si="24"/>
        <v>1.1180339887498949</v>
      </c>
      <c r="X87" s="68">
        <f t="shared" si="25"/>
        <v>0</v>
      </c>
      <c r="Y87" s="68">
        <f t="shared" si="26"/>
        <v>1.5811388300841898</v>
      </c>
      <c r="Z87" s="68">
        <f t="shared" si="27"/>
        <v>0</v>
      </c>
      <c r="AA87" s="66" t="str">
        <f t="shared" si="28"/>
        <v>Negligible</v>
      </c>
      <c r="AB87" s="69" t="str">
        <f t="shared" si="29"/>
        <v>Tidak Ada Indikasi Bias</v>
      </c>
    </row>
    <row r="88" spans="1:28" ht="55.2" x14ac:dyDescent="0.3">
      <c r="A88" s="67" t="str">
        <f>GLP!A82</f>
        <v>78. Apabila terjadi penyimpangan prosedur (deviation) selama pengujian, hal tersebut harus segera dicatat dan dilaporkan kepada...</v>
      </c>
      <c r="B88" s="83">
        <f>GLP!B82</f>
        <v>1</v>
      </c>
      <c r="C88" s="83">
        <f>GLP!C82</f>
        <v>1</v>
      </c>
      <c r="D88" s="83">
        <f>GLP!D82</f>
        <v>1</v>
      </c>
      <c r="E88" s="83">
        <f>GLP!E82</f>
        <v>0</v>
      </c>
      <c r="F88" s="83">
        <f>GLP!F82</f>
        <v>1</v>
      </c>
      <c r="G88" s="83">
        <f>GLP!G82</f>
        <v>0</v>
      </c>
      <c r="H88" s="83">
        <f>GLP!H82</f>
        <v>1</v>
      </c>
      <c r="I88" s="83">
        <f>GLP!I82</f>
        <v>1</v>
      </c>
      <c r="J88" s="83">
        <f>GLP!J82</f>
        <v>0</v>
      </c>
      <c r="K88" s="83">
        <f>GLP!K82</f>
        <v>0</v>
      </c>
      <c r="L88" s="82">
        <f t="shared" si="15"/>
        <v>5</v>
      </c>
      <c r="M88" s="82">
        <f t="shared" si="16"/>
        <v>5</v>
      </c>
      <c r="N88" s="82">
        <f>SUMIF($B$8:$K$8,"Laki-Laki",GLP!B82:K82)</f>
        <v>3</v>
      </c>
      <c r="O88" s="82">
        <f>SUMIF($B$8:$K$8,"Perempuan",GLP!B82:K82)</f>
        <v>3</v>
      </c>
      <c r="P88" s="68">
        <f t="shared" si="17"/>
        <v>3</v>
      </c>
      <c r="Q88" s="68">
        <f t="shared" si="18"/>
        <v>3</v>
      </c>
      <c r="R88" s="68">
        <f t="shared" si="19"/>
        <v>-0.40546510810816444</v>
      </c>
      <c r="S88" s="68">
        <f t="shared" si="20"/>
        <v>-0.40546510810816444</v>
      </c>
      <c r="T88" s="68">
        <f t="shared" si="21"/>
        <v>-0.31247915391085368</v>
      </c>
      <c r="U88" s="68">
        <f t="shared" si="22"/>
        <v>-0.31247915391085368</v>
      </c>
      <c r="V88" s="68">
        <f t="shared" si="23"/>
        <v>0.91287092917527679</v>
      </c>
      <c r="W88" s="68">
        <f t="shared" si="24"/>
        <v>0.91287092917527679</v>
      </c>
      <c r="X88" s="68">
        <f t="shared" si="25"/>
        <v>0</v>
      </c>
      <c r="Y88" s="68">
        <f t="shared" si="26"/>
        <v>1.2909944487358056</v>
      </c>
      <c r="Z88" s="68">
        <f t="shared" si="27"/>
        <v>0</v>
      </c>
      <c r="AA88" s="66" t="str">
        <f t="shared" si="28"/>
        <v>Negligible</v>
      </c>
      <c r="AB88" s="69" t="str">
        <f t="shared" si="29"/>
        <v>Tidak Ada Indikasi Bias</v>
      </c>
    </row>
    <row r="89" spans="1:28" ht="55.2" x14ac:dyDescent="0.3">
      <c r="A89" s="67" t="str">
        <f>GLP!A83</f>
        <v>79. Apa yang menjadi bentuk bukti objektif yang sah atas berjalannya audit trail pada sistem komputerisasi laboratorium?</v>
      </c>
      <c r="B89" s="83">
        <f>GLP!B83</f>
        <v>1</v>
      </c>
      <c r="C89" s="83">
        <f>GLP!C83</f>
        <v>1</v>
      </c>
      <c r="D89" s="83">
        <f>GLP!D83</f>
        <v>1</v>
      </c>
      <c r="E89" s="83">
        <f>GLP!E83</f>
        <v>0</v>
      </c>
      <c r="F89" s="83">
        <f>GLP!F83</f>
        <v>1</v>
      </c>
      <c r="G89" s="83">
        <f>GLP!G83</f>
        <v>0</v>
      </c>
      <c r="H89" s="83">
        <f>GLP!H83</f>
        <v>1</v>
      </c>
      <c r="I89" s="83">
        <f>GLP!I83</f>
        <v>1</v>
      </c>
      <c r="J89" s="83">
        <f>GLP!J83</f>
        <v>0</v>
      </c>
      <c r="K89" s="83">
        <f>GLP!K83</f>
        <v>0</v>
      </c>
      <c r="L89" s="82">
        <f t="shared" si="15"/>
        <v>5</v>
      </c>
      <c r="M89" s="82">
        <f t="shared" si="16"/>
        <v>5</v>
      </c>
      <c r="N89" s="82">
        <f>SUMIF($B$8:$K$8,"Laki-Laki",GLP!B83:K83)</f>
        <v>3</v>
      </c>
      <c r="O89" s="82">
        <f>SUMIF($B$8:$K$8,"Perempuan",GLP!B83:K83)</f>
        <v>3</v>
      </c>
      <c r="P89" s="68">
        <f t="shared" si="17"/>
        <v>3</v>
      </c>
      <c r="Q89" s="68">
        <f t="shared" si="18"/>
        <v>3</v>
      </c>
      <c r="R89" s="68">
        <f t="shared" si="19"/>
        <v>-0.40546510810816444</v>
      </c>
      <c r="S89" s="68">
        <f t="shared" si="20"/>
        <v>-0.40546510810816444</v>
      </c>
      <c r="T89" s="68">
        <f t="shared" si="21"/>
        <v>-0.31247915391085368</v>
      </c>
      <c r="U89" s="68">
        <f t="shared" si="22"/>
        <v>-0.31247915391085368</v>
      </c>
      <c r="V89" s="68">
        <f t="shared" si="23"/>
        <v>0.91287092917527679</v>
      </c>
      <c r="W89" s="68">
        <f t="shared" si="24"/>
        <v>0.91287092917527679</v>
      </c>
      <c r="X89" s="68">
        <f t="shared" si="25"/>
        <v>0</v>
      </c>
      <c r="Y89" s="68">
        <f t="shared" si="26"/>
        <v>1.2909944487358056</v>
      </c>
      <c r="Z89" s="68">
        <f t="shared" si="27"/>
        <v>0</v>
      </c>
      <c r="AA89" s="66" t="str">
        <f t="shared" si="28"/>
        <v>Negligible</v>
      </c>
      <c r="AB89" s="69" t="str">
        <f t="shared" si="29"/>
        <v>Tidak Ada Indikasi Bias</v>
      </c>
    </row>
    <row r="90" spans="1:28" ht="55.2" x14ac:dyDescent="0.3">
      <c r="A90" s="67" t="str">
        <f>GLP!A84</f>
        <v>80. Salah satu keterampilan krusial yang harus didemonstrasikan analis dalam mengelola anomali operasional adalah...</v>
      </c>
      <c r="B90" s="83">
        <f>GLP!B84</f>
        <v>1</v>
      </c>
      <c r="C90" s="83">
        <f>GLP!C84</f>
        <v>1</v>
      </c>
      <c r="D90" s="83">
        <f>GLP!D84</f>
        <v>1</v>
      </c>
      <c r="E90" s="83">
        <f>GLP!E84</f>
        <v>0</v>
      </c>
      <c r="F90" s="83">
        <f>GLP!F84</f>
        <v>1</v>
      </c>
      <c r="G90" s="83">
        <f>GLP!G84</f>
        <v>0</v>
      </c>
      <c r="H90" s="83">
        <f>GLP!H84</f>
        <v>0</v>
      </c>
      <c r="I90" s="83">
        <f>GLP!I84</f>
        <v>0</v>
      </c>
      <c r="J90" s="83">
        <f>GLP!J84</f>
        <v>0</v>
      </c>
      <c r="K90" s="83">
        <f>GLP!K84</f>
        <v>0</v>
      </c>
      <c r="L90" s="82">
        <f t="shared" si="15"/>
        <v>5</v>
      </c>
      <c r="M90" s="82">
        <f t="shared" si="16"/>
        <v>5</v>
      </c>
      <c r="N90" s="82">
        <f>SUMIF($B$8:$K$8,"Laki-Laki",GLP!B84:K84)</f>
        <v>2</v>
      </c>
      <c r="O90" s="82">
        <f>SUMIF($B$8:$K$8,"Perempuan",GLP!B84:K84)</f>
        <v>2</v>
      </c>
      <c r="P90" s="68">
        <f t="shared" si="17"/>
        <v>2</v>
      </c>
      <c r="Q90" s="68">
        <f t="shared" si="18"/>
        <v>2</v>
      </c>
      <c r="R90" s="68">
        <f t="shared" si="19"/>
        <v>0.40546510810816438</v>
      </c>
      <c r="S90" s="68">
        <f t="shared" si="20"/>
        <v>0.40546510810816438</v>
      </c>
      <c r="T90" s="68">
        <f t="shared" si="21"/>
        <v>0.49845106230547509</v>
      </c>
      <c r="U90" s="68">
        <f t="shared" si="22"/>
        <v>0.49845106230547509</v>
      </c>
      <c r="V90" s="68">
        <f t="shared" si="23"/>
        <v>0.91287092917527679</v>
      </c>
      <c r="W90" s="68">
        <f t="shared" si="24"/>
        <v>0.91287092917527679</v>
      </c>
      <c r="X90" s="68">
        <f t="shared" si="25"/>
        <v>0</v>
      </c>
      <c r="Y90" s="68">
        <f t="shared" si="26"/>
        <v>1.2909944487358056</v>
      </c>
      <c r="Z90" s="68">
        <f t="shared" si="27"/>
        <v>0</v>
      </c>
      <c r="AA90" s="66" t="str">
        <f t="shared" si="28"/>
        <v>Negligible</v>
      </c>
      <c r="AB90" s="69" t="str">
        <f t="shared" si="29"/>
        <v>Tidak Ada Indikasi Bias</v>
      </c>
    </row>
    <row r="91" spans="1:28" ht="110.4" x14ac:dyDescent="0.3">
      <c r="A91" s="67" t="str">
        <f>GLP!A85</f>
        <v>81. Skenario: Seorang analis baru saja selesai menggunakan High-Performance Liquid Chromatography (HPLC) untuk menguji sampel pestisida. Ia akan pergi makan siang sebelum membersihkan alat tersebut. Label status apa yang harus ia pasang pada HPLC tersebut?</v>
      </c>
      <c r="B91" s="83">
        <f>GLP!B85</f>
        <v>1</v>
      </c>
      <c r="C91" s="83">
        <f>GLP!C85</f>
        <v>1</v>
      </c>
      <c r="D91" s="83">
        <f>GLP!D85</f>
        <v>0</v>
      </c>
      <c r="E91" s="83">
        <f>GLP!E85</f>
        <v>1</v>
      </c>
      <c r="F91" s="83">
        <f>GLP!F85</f>
        <v>0</v>
      </c>
      <c r="G91" s="83">
        <f>GLP!G85</f>
        <v>1</v>
      </c>
      <c r="H91" s="83">
        <f>GLP!H85</f>
        <v>0</v>
      </c>
      <c r="I91" s="83">
        <f>GLP!I85</f>
        <v>0</v>
      </c>
      <c r="J91" s="83">
        <f>GLP!J85</f>
        <v>0</v>
      </c>
      <c r="K91" s="83">
        <f>GLP!K85</f>
        <v>0</v>
      </c>
      <c r="L91" s="82">
        <f t="shared" si="15"/>
        <v>5</v>
      </c>
      <c r="M91" s="82">
        <f t="shared" si="16"/>
        <v>5</v>
      </c>
      <c r="N91" s="82">
        <f>SUMIF($B$8:$K$8,"Laki-Laki",GLP!B85:K85)</f>
        <v>2</v>
      </c>
      <c r="O91" s="82">
        <f>SUMIF($B$8:$K$8,"Perempuan",GLP!B85:K85)</f>
        <v>2</v>
      </c>
      <c r="P91" s="68">
        <f t="shared" si="17"/>
        <v>2</v>
      </c>
      <c r="Q91" s="68">
        <f t="shared" si="18"/>
        <v>2</v>
      </c>
      <c r="R91" s="68">
        <f t="shared" si="19"/>
        <v>0.40546510810816438</v>
      </c>
      <c r="S91" s="68">
        <f t="shared" si="20"/>
        <v>0.40546510810816438</v>
      </c>
      <c r="T91" s="68">
        <f t="shared" si="21"/>
        <v>0.49845106230547509</v>
      </c>
      <c r="U91" s="68">
        <f t="shared" si="22"/>
        <v>0.49845106230547509</v>
      </c>
      <c r="V91" s="68">
        <f t="shared" si="23"/>
        <v>0.91287092917527679</v>
      </c>
      <c r="W91" s="68">
        <f t="shared" si="24"/>
        <v>0.91287092917527679</v>
      </c>
      <c r="X91" s="68">
        <f t="shared" si="25"/>
        <v>0</v>
      </c>
      <c r="Y91" s="68">
        <f t="shared" si="26"/>
        <v>1.2909944487358056</v>
      </c>
      <c r="Z91" s="68">
        <f t="shared" si="27"/>
        <v>0</v>
      </c>
      <c r="AA91" s="66" t="str">
        <f t="shared" si="28"/>
        <v>Negligible</v>
      </c>
      <c r="AB91" s="69" t="str">
        <f t="shared" si="29"/>
        <v>Tidak Ada Indikasi Bias</v>
      </c>
    </row>
    <row r="92" spans="1:28" ht="124.2" x14ac:dyDescent="0.3">
      <c r="A92" s="67" t="str">
        <f>GLP!A86</f>
        <v>82. Skenario: Seorang auditor internal sedang meninjau prosedur pembersihan labu ukur di laboratorium Anda. Ia meminta bukti bahwa metode pencucian yang Anda gunakan benar-benar menghilangkan sisa bahan kimia. Praktik tervalidasi apa yang harus Anda tunjukkan pada SOP Anda?</v>
      </c>
      <c r="B92" s="83">
        <f>GLP!B86</f>
        <v>0</v>
      </c>
      <c r="C92" s="83">
        <f>GLP!C86</f>
        <v>0</v>
      </c>
      <c r="D92" s="83">
        <f>GLP!D86</f>
        <v>1</v>
      </c>
      <c r="E92" s="83">
        <f>GLP!E86</f>
        <v>1</v>
      </c>
      <c r="F92" s="83">
        <f>GLP!F86</f>
        <v>1</v>
      </c>
      <c r="G92" s="83">
        <f>GLP!G86</f>
        <v>1</v>
      </c>
      <c r="H92" s="83">
        <f>GLP!H86</f>
        <v>0</v>
      </c>
      <c r="I92" s="83">
        <f>GLP!I86</f>
        <v>0</v>
      </c>
      <c r="J92" s="83">
        <f>GLP!J86</f>
        <v>0</v>
      </c>
      <c r="K92" s="83">
        <f>GLP!K86</f>
        <v>0</v>
      </c>
      <c r="L92" s="82">
        <f t="shared" si="15"/>
        <v>5</v>
      </c>
      <c r="M92" s="82">
        <f t="shared" si="16"/>
        <v>5</v>
      </c>
      <c r="N92" s="82">
        <f>SUMIF($B$8:$K$8,"Laki-Laki",GLP!B86:K86)</f>
        <v>2</v>
      </c>
      <c r="O92" s="82">
        <f>SUMIF($B$8:$K$8,"Perempuan",GLP!B86:K86)</f>
        <v>2</v>
      </c>
      <c r="P92" s="68">
        <f t="shared" si="17"/>
        <v>2</v>
      </c>
      <c r="Q92" s="68">
        <f t="shared" si="18"/>
        <v>2</v>
      </c>
      <c r="R92" s="68">
        <f t="shared" si="19"/>
        <v>0.40546510810816438</v>
      </c>
      <c r="S92" s="68">
        <f t="shared" si="20"/>
        <v>0.40546510810816438</v>
      </c>
      <c r="T92" s="68">
        <f t="shared" si="21"/>
        <v>0.49845106230547509</v>
      </c>
      <c r="U92" s="68">
        <f t="shared" si="22"/>
        <v>0.49845106230547509</v>
      </c>
      <c r="V92" s="68">
        <f t="shared" si="23"/>
        <v>0.91287092917527679</v>
      </c>
      <c r="W92" s="68">
        <f t="shared" si="24"/>
        <v>0.91287092917527679</v>
      </c>
      <c r="X92" s="68">
        <f t="shared" si="25"/>
        <v>0</v>
      </c>
      <c r="Y92" s="68">
        <f t="shared" si="26"/>
        <v>1.2909944487358056</v>
      </c>
      <c r="Z92" s="68">
        <f t="shared" si="27"/>
        <v>0</v>
      </c>
      <c r="AA92" s="66" t="str">
        <f t="shared" si="28"/>
        <v>Negligible</v>
      </c>
      <c r="AB92" s="69" t="str">
        <f t="shared" si="29"/>
        <v>Tidak Ada Indikasi Bias</v>
      </c>
    </row>
    <row r="93" spans="1:28" ht="124.2" x14ac:dyDescent="0.3">
      <c r="A93" s="67" t="str">
        <f>GLP!A87</f>
        <v>83. Skenario: Anda adalah Manajer Mutu. Saat inspeksi mendadak, Anda menemukan sebuah mikroskop di atas meja tanpa label status kebersihan. Dokumen operasional harian apa yang harus Anda periksa untuk melacak kapan terakhir kali mikroskop itu digunakan dan dibersihkan?</v>
      </c>
      <c r="B93" s="83">
        <f>GLP!B87</f>
        <v>1</v>
      </c>
      <c r="C93" s="83">
        <f>GLP!C87</f>
        <v>1</v>
      </c>
      <c r="D93" s="83">
        <f>GLP!D87</f>
        <v>1</v>
      </c>
      <c r="E93" s="83">
        <f>GLP!E87</f>
        <v>0</v>
      </c>
      <c r="F93" s="83">
        <f>GLP!F87</f>
        <v>1</v>
      </c>
      <c r="G93" s="83">
        <f>GLP!G87</f>
        <v>0</v>
      </c>
      <c r="H93" s="83">
        <f>GLP!H87</f>
        <v>0</v>
      </c>
      <c r="I93" s="83">
        <f>GLP!I87</f>
        <v>0</v>
      </c>
      <c r="J93" s="83">
        <f>GLP!J87</f>
        <v>1</v>
      </c>
      <c r="K93" s="83">
        <f>GLP!K87</f>
        <v>1</v>
      </c>
      <c r="L93" s="82">
        <f t="shared" si="15"/>
        <v>5</v>
      </c>
      <c r="M93" s="82">
        <f t="shared" si="16"/>
        <v>5</v>
      </c>
      <c r="N93" s="82">
        <f>SUMIF($B$8:$K$8,"Laki-Laki",GLP!B87:K87)</f>
        <v>3</v>
      </c>
      <c r="O93" s="82">
        <f>SUMIF($B$8:$K$8,"Perempuan",GLP!B87:K87)</f>
        <v>3</v>
      </c>
      <c r="P93" s="68">
        <f t="shared" si="17"/>
        <v>3</v>
      </c>
      <c r="Q93" s="68">
        <f t="shared" si="18"/>
        <v>3</v>
      </c>
      <c r="R93" s="68">
        <f t="shared" si="19"/>
        <v>-0.40546510810816444</v>
      </c>
      <c r="S93" s="68">
        <f t="shared" si="20"/>
        <v>-0.40546510810816444</v>
      </c>
      <c r="T93" s="68">
        <f t="shared" si="21"/>
        <v>-0.31247915391085368</v>
      </c>
      <c r="U93" s="68">
        <f t="shared" si="22"/>
        <v>-0.31247915391085368</v>
      </c>
      <c r="V93" s="68">
        <f t="shared" si="23"/>
        <v>0.91287092917527679</v>
      </c>
      <c r="W93" s="68">
        <f t="shared" si="24"/>
        <v>0.91287092917527679</v>
      </c>
      <c r="X93" s="68">
        <f t="shared" si="25"/>
        <v>0</v>
      </c>
      <c r="Y93" s="68">
        <f t="shared" si="26"/>
        <v>1.2909944487358056</v>
      </c>
      <c r="Z93" s="68">
        <f t="shared" si="27"/>
        <v>0</v>
      </c>
      <c r="AA93" s="66" t="str">
        <f t="shared" si="28"/>
        <v>Negligible</v>
      </c>
      <c r="AB93" s="69" t="str">
        <f t="shared" si="29"/>
        <v>Tidak Ada Indikasi Bias</v>
      </c>
    </row>
    <row r="94" spans="1:28" ht="124.2" x14ac:dyDescent="0.3">
      <c r="A94" s="67" t="str">
        <f>GLP!A88</f>
        <v>84. Skenario: Laboratorium Anda menerima 500 gram sampel uji (test item). Analisis hanya menghabiskan 50 gram. Sebelum sisa 450 gram tersebut dimusnahkan oleh pihak ketiga, Anda harus mencatat dan mencocokkan jumlah tersebut. Prinsip GLP apa yang sedang Anda tegakkan?</v>
      </c>
      <c r="B94" s="83">
        <f>GLP!B88</f>
        <v>0</v>
      </c>
      <c r="C94" s="83">
        <f>GLP!C88</f>
        <v>0</v>
      </c>
      <c r="D94" s="83">
        <f>GLP!D88</f>
        <v>1</v>
      </c>
      <c r="E94" s="83">
        <f>GLP!E88</f>
        <v>0</v>
      </c>
      <c r="F94" s="83">
        <f>GLP!F88</f>
        <v>1</v>
      </c>
      <c r="G94" s="83">
        <f>GLP!G88</f>
        <v>0</v>
      </c>
      <c r="H94" s="83">
        <f>GLP!H88</f>
        <v>0</v>
      </c>
      <c r="I94" s="83">
        <f>GLP!I88</f>
        <v>0</v>
      </c>
      <c r="J94" s="83">
        <f>GLP!J88</f>
        <v>0</v>
      </c>
      <c r="K94" s="83">
        <f>GLP!K88</f>
        <v>0</v>
      </c>
      <c r="L94" s="82">
        <f t="shared" si="15"/>
        <v>5</v>
      </c>
      <c r="M94" s="82">
        <f t="shared" si="16"/>
        <v>5</v>
      </c>
      <c r="N94" s="82">
        <f>SUMIF($B$8:$K$8,"Laki-Laki",GLP!B88:K88)</f>
        <v>1</v>
      </c>
      <c r="O94" s="82">
        <f>SUMIF($B$8:$K$8,"Perempuan",GLP!B88:K88)</f>
        <v>1</v>
      </c>
      <c r="P94" s="68">
        <f t="shared" si="17"/>
        <v>1</v>
      </c>
      <c r="Q94" s="68">
        <f t="shared" si="18"/>
        <v>1</v>
      </c>
      <c r="R94" s="68">
        <f t="shared" si="19"/>
        <v>1.3862943611198906</v>
      </c>
      <c r="S94" s="68">
        <f t="shared" si="20"/>
        <v>1.3862943611198906</v>
      </c>
      <c r="T94" s="68">
        <f t="shared" si="21"/>
        <v>1.4792803153172014</v>
      </c>
      <c r="U94" s="68">
        <f t="shared" si="22"/>
        <v>1.4792803153172014</v>
      </c>
      <c r="V94" s="68">
        <f t="shared" si="23"/>
        <v>1.1180339887498949</v>
      </c>
      <c r="W94" s="68">
        <f t="shared" si="24"/>
        <v>1.1180339887498949</v>
      </c>
      <c r="X94" s="68">
        <f t="shared" si="25"/>
        <v>0</v>
      </c>
      <c r="Y94" s="68">
        <f t="shared" si="26"/>
        <v>1.5811388300841898</v>
      </c>
      <c r="Z94" s="68">
        <f t="shared" si="27"/>
        <v>0</v>
      </c>
      <c r="AA94" s="66" t="str">
        <f t="shared" si="28"/>
        <v>Negligible</v>
      </c>
      <c r="AB94" s="69" t="str">
        <f t="shared" si="29"/>
        <v>Tidak Ada Indikasi Bias</v>
      </c>
    </row>
    <row r="95" spans="1:28" ht="96.6" x14ac:dyDescent="0.3">
      <c r="A95" s="67" t="str">
        <f>GLP!A89</f>
        <v>85. Skenario: Seorang petugas kebersihan laboratorium secara tidak sengaja membuang botol berisi sisa pelarut organik beracun ke tempat sampah plastik biasa. Keterampilan krusial apa yang gagal diterapkan di laboratorium ini?</v>
      </c>
      <c r="B95" s="83">
        <f>GLP!B89</f>
        <v>1</v>
      </c>
      <c r="C95" s="83">
        <f>GLP!C89</f>
        <v>1</v>
      </c>
      <c r="D95" s="83">
        <f>GLP!D89</f>
        <v>1</v>
      </c>
      <c r="E95" s="83">
        <f>GLP!E89</f>
        <v>1</v>
      </c>
      <c r="F95" s="83">
        <f>GLP!F89</f>
        <v>1</v>
      </c>
      <c r="G95" s="83">
        <f>GLP!G89</f>
        <v>1</v>
      </c>
      <c r="H95" s="83">
        <f>GLP!H89</f>
        <v>0</v>
      </c>
      <c r="I95" s="83">
        <f>GLP!I89</f>
        <v>0</v>
      </c>
      <c r="J95" s="83">
        <f>GLP!J89</f>
        <v>0</v>
      </c>
      <c r="K95" s="83">
        <f>GLP!K89</f>
        <v>0</v>
      </c>
      <c r="L95" s="82">
        <f t="shared" si="15"/>
        <v>5</v>
      </c>
      <c r="M95" s="82">
        <f t="shared" si="16"/>
        <v>5</v>
      </c>
      <c r="N95" s="82">
        <f>SUMIF($B$8:$K$8,"Laki-Laki",GLP!B89:K89)</f>
        <v>3</v>
      </c>
      <c r="O95" s="82">
        <f>SUMIF($B$8:$K$8,"Perempuan",GLP!B89:K89)</f>
        <v>3</v>
      </c>
      <c r="P95" s="68">
        <f t="shared" si="17"/>
        <v>3</v>
      </c>
      <c r="Q95" s="68">
        <f t="shared" si="18"/>
        <v>3</v>
      </c>
      <c r="R95" s="68">
        <f t="shared" si="19"/>
        <v>-0.40546510810816444</v>
      </c>
      <c r="S95" s="68">
        <f t="shared" si="20"/>
        <v>-0.40546510810816444</v>
      </c>
      <c r="T95" s="68">
        <f t="shared" si="21"/>
        <v>-0.31247915391085368</v>
      </c>
      <c r="U95" s="68">
        <f t="shared" si="22"/>
        <v>-0.31247915391085368</v>
      </c>
      <c r="V95" s="68">
        <f t="shared" si="23"/>
        <v>0.91287092917527679</v>
      </c>
      <c r="W95" s="68">
        <f t="shared" si="24"/>
        <v>0.91287092917527679</v>
      </c>
      <c r="X95" s="68">
        <f t="shared" si="25"/>
        <v>0</v>
      </c>
      <c r="Y95" s="68">
        <f t="shared" si="26"/>
        <v>1.2909944487358056</v>
      </c>
      <c r="Z95" s="68">
        <f t="shared" si="27"/>
        <v>0</v>
      </c>
      <c r="AA95" s="66" t="str">
        <f t="shared" si="28"/>
        <v>Negligible</v>
      </c>
      <c r="AB95" s="69" t="str">
        <f t="shared" si="29"/>
        <v>Tidak Ada Indikasi Bias</v>
      </c>
    </row>
    <row r="96" spans="1:28" ht="96.6" x14ac:dyDescent="0.3">
      <c r="A96" s="67" t="str">
        <f>GLP!A90</f>
        <v>86. Skenario: Sebuah laboratorium di Jakarta ingin membuang limbah biologis sisa pengujian toksisitas. Agar sesuai dengan kepatuhan GLP, regulasi instansi mana yang harus mereka jadikan rujukan utama untuk prosedur pembuangan ini?</v>
      </c>
      <c r="B96" s="83">
        <f>GLP!B90</f>
        <v>1</v>
      </c>
      <c r="C96" s="83">
        <f>GLP!C90</f>
        <v>1</v>
      </c>
      <c r="D96" s="83">
        <f>GLP!D90</f>
        <v>1</v>
      </c>
      <c r="E96" s="83">
        <f>GLP!E90</f>
        <v>1</v>
      </c>
      <c r="F96" s="83">
        <f>GLP!F90</f>
        <v>1</v>
      </c>
      <c r="G96" s="83">
        <f>GLP!G90</f>
        <v>1</v>
      </c>
      <c r="H96" s="83">
        <f>GLP!H90</f>
        <v>0</v>
      </c>
      <c r="I96" s="83">
        <f>GLP!I90</f>
        <v>0</v>
      </c>
      <c r="J96" s="83">
        <f>GLP!J90</f>
        <v>1</v>
      </c>
      <c r="K96" s="83">
        <f>GLP!K90</f>
        <v>1</v>
      </c>
      <c r="L96" s="82">
        <f t="shared" si="15"/>
        <v>5</v>
      </c>
      <c r="M96" s="82">
        <f t="shared" si="16"/>
        <v>5</v>
      </c>
      <c r="N96" s="82">
        <f>SUMIF($B$8:$K$8,"Laki-Laki",GLP!B90:K90)</f>
        <v>4</v>
      </c>
      <c r="O96" s="82">
        <f>SUMIF($B$8:$K$8,"Perempuan",GLP!B90:K90)</f>
        <v>4</v>
      </c>
      <c r="P96" s="68">
        <f t="shared" si="17"/>
        <v>4</v>
      </c>
      <c r="Q96" s="68">
        <f t="shared" si="18"/>
        <v>4</v>
      </c>
      <c r="R96" s="68">
        <f t="shared" si="19"/>
        <v>-1.3862943611198906</v>
      </c>
      <c r="S96" s="68">
        <f t="shared" si="20"/>
        <v>-1.3862943611198906</v>
      </c>
      <c r="T96" s="68">
        <f t="shared" si="21"/>
        <v>-1.2933084069225798</v>
      </c>
      <c r="U96" s="68">
        <f t="shared" si="22"/>
        <v>-1.2933084069225798</v>
      </c>
      <c r="V96" s="68">
        <f t="shared" si="23"/>
        <v>1.1180339887498949</v>
      </c>
      <c r="W96" s="68">
        <f t="shared" si="24"/>
        <v>1.1180339887498949</v>
      </c>
      <c r="X96" s="68">
        <f t="shared" si="25"/>
        <v>0</v>
      </c>
      <c r="Y96" s="68">
        <f t="shared" si="26"/>
        <v>1.5811388300841898</v>
      </c>
      <c r="Z96" s="68">
        <f t="shared" si="27"/>
        <v>0</v>
      </c>
      <c r="AA96" s="66" t="str">
        <f t="shared" si="28"/>
        <v>Negligible</v>
      </c>
      <c r="AB96" s="69" t="str">
        <f t="shared" si="29"/>
        <v>Tidak Ada Indikasi Bias</v>
      </c>
    </row>
    <row r="97" spans="1:28" ht="96.6" x14ac:dyDescent="0.3">
      <c r="A97" s="67" t="str">
        <f>GLP!A91</f>
        <v>87. Skenario: Inspektur dari badan regulasi lingkungan hidup meminta bukti sah bahwa laboratorium Anda tidak membuang sisa reagen kimia berbahaya ke sungai terdekat. Dokumen legal apa yang harus Anda tunjukkan?</v>
      </c>
      <c r="B97" s="83">
        <f>GLP!B91</f>
        <v>0</v>
      </c>
      <c r="C97" s="83">
        <f>GLP!C91</f>
        <v>0</v>
      </c>
      <c r="D97" s="83">
        <f>GLP!D91</f>
        <v>1</v>
      </c>
      <c r="E97" s="83">
        <f>GLP!E91</f>
        <v>1</v>
      </c>
      <c r="F97" s="83">
        <f>GLP!F91</f>
        <v>1</v>
      </c>
      <c r="G97" s="83">
        <f>GLP!G91</f>
        <v>1</v>
      </c>
      <c r="H97" s="83">
        <f>GLP!H91</f>
        <v>0</v>
      </c>
      <c r="I97" s="83">
        <f>GLP!I91</f>
        <v>0</v>
      </c>
      <c r="J97" s="83">
        <f>GLP!J91</f>
        <v>0</v>
      </c>
      <c r="K97" s="83">
        <f>GLP!K91</f>
        <v>0</v>
      </c>
      <c r="L97" s="82">
        <f t="shared" si="15"/>
        <v>5</v>
      </c>
      <c r="M97" s="82">
        <f t="shared" si="16"/>
        <v>5</v>
      </c>
      <c r="N97" s="82">
        <f>SUMIF($B$8:$K$8,"Laki-Laki",GLP!B91:K91)</f>
        <v>2</v>
      </c>
      <c r="O97" s="82">
        <f>SUMIF($B$8:$K$8,"Perempuan",GLP!B91:K91)</f>
        <v>2</v>
      </c>
      <c r="P97" s="68">
        <f t="shared" si="17"/>
        <v>2</v>
      </c>
      <c r="Q97" s="68">
        <f t="shared" si="18"/>
        <v>2</v>
      </c>
      <c r="R97" s="68">
        <f t="shared" si="19"/>
        <v>0.40546510810816438</v>
      </c>
      <c r="S97" s="68">
        <f t="shared" si="20"/>
        <v>0.40546510810816438</v>
      </c>
      <c r="T97" s="68">
        <f t="shared" si="21"/>
        <v>0.49845106230547509</v>
      </c>
      <c r="U97" s="68">
        <f t="shared" si="22"/>
        <v>0.49845106230547509</v>
      </c>
      <c r="V97" s="68">
        <f t="shared" si="23"/>
        <v>0.91287092917527679</v>
      </c>
      <c r="W97" s="68">
        <f t="shared" si="24"/>
        <v>0.91287092917527679</v>
      </c>
      <c r="X97" s="68">
        <f t="shared" si="25"/>
        <v>0</v>
      </c>
      <c r="Y97" s="68">
        <f t="shared" si="26"/>
        <v>1.2909944487358056</v>
      </c>
      <c r="Z97" s="68">
        <f t="shared" si="27"/>
        <v>0</v>
      </c>
      <c r="AA97" s="66" t="str">
        <f t="shared" si="28"/>
        <v>Negligible</v>
      </c>
      <c r="AB97" s="69" t="str">
        <f t="shared" si="29"/>
        <v>Tidak Ada Indikasi Bias</v>
      </c>
    </row>
    <row r="98" spans="1:28" ht="138" x14ac:dyDescent="0.3">
      <c r="A98" s="67" t="str">
        <f>GLP!A92</f>
        <v>88. Skenario: Direktur Analisis telah menyelesaikan laporannya dan menyerahkan semua data mentah (raw data) ke fasilitas arsip. Namun, auditor menemukan temuan mayor (major finding) karena Direktur Analisis lupa menyertakan satu jenis dokumen penting terkait siapa yang mengerjakan pengujian tersebut. Dokumen apa itu?</v>
      </c>
      <c r="B98" s="83">
        <f>GLP!B92</f>
        <v>1</v>
      </c>
      <c r="C98" s="83">
        <f>GLP!C92</f>
        <v>1</v>
      </c>
      <c r="D98" s="83">
        <f>GLP!D92</f>
        <v>1</v>
      </c>
      <c r="E98" s="83">
        <f>GLP!E92</f>
        <v>1</v>
      </c>
      <c r="F98" s="83">
        <f>GLP!F92</f>
        <v>1</v>
      </c>
      <c r="G98" s="83">
        <f>GLP!G92</f>
        <v>1</v>
      </c>
      <c r="H98" s="83">
        <f>GLP!H92</f>
        <v>0</v>
      </c>
      <c r="I98" s="83">
        <f>GLP!I92</f>
        <v>0</v>
      </c>
      <c r="J98" s="83">
        <f>GLP!J92</f>
        <v>0</v>
      </c>
      <c r="K98" s="83">
        <f>GLP!K92</f>
        <v>0</v>
      </c>
      <c r="L98" s="82">
        <f t="shared" si="15"/>
        <v>5</v>
      </c>
      <c r="M98" s="82">
        <f t="shared" si="16"/>
        <v>5</v>
      </c>
      <c r="N98" s="82">
        <f>SUMIF($B$8:$K$8,"Laki-Laki",GLP!B92:K92)</f>
        <v>3</v>
      </c>
      <c r="O98" s="82">
        <f>SUMIF($B$8:$K$8,"Perempuan",GLP!B92:K92)</f>
        <v>3</v>
      </c>
      <c r="P98" s="68">
        <f t="shared" si="17"/>
        <v>3</v>
      </c>
      <c r="Q98" s="68">
        <f t="shared" si="18"/>
        <v>3</v>
      </c>
      <c r="R98" s="68">
        <f t="shared" si="19"/>
        <v>-0.40546510810816444</v>
      </c>
      <c r="S98" s="68">
        <f t="shared" si="20"/>
        <v>-0.40546510810816444</v>
      </c>
      <c r="T98" s="68">
        <f t="shared" si="21"/>
        <v>-0.31247915391085368</v>
      </c>
      <c r="U98" s="68">
        <f t="shared" si="22"/>
        <v>-0.31247915391085368</v>
      </c>
      <c r="V98" s="68">
        <f t="shared" si="23"/>
        <v>0.91287092917527679</v>
      </c>
      <c r="W98" s="68">
        <f t="shared" si="24"/>
        <v>0.91287092917527679</v>
      </c>
      <c r="X98" s="68">
        <f t="shared" si="25"/>
        <v>0</v>
      </c>
      <c r="Y98" s="68">
        <f t="shared" si="26"/>
        <v>1.2909944487358056</v>
      </c>
      <c r="Z98" s="68">
        <f t="shared" si="27"/>
        <v>0</v>
      </c>
      <c r="AA98" s="66" t="str">
        <f t="shared" si="28"/>
        <v>Negligible</v>
      </c>
      <c r="AB98" s="69" t="str">
        <f t="shared" si="29"/>
        <v>Tidak Ada Indikasi Bias</v>
      </c>
    </row>
    <row r="99" spans="1:28" ht="110.4" x14ac:dyDescent="0.3">
      <c r="A99" s="67" t="str">
        <f>GLP!A93</f>
        <v>89. Skenario: Setelah menguji senyawa kimia X yang sangat reaktif, mudah menguap, dan terdegradasi dalam suhu ruang dalam hitungan jam, apa yang harus dilakukan laboratorium terhadap sisa sampel senyawa X tersebut pada fase pasca pengujian?</v>
      </c>
      <c r="B99" s="83">
        <f>GLP!B93</f>
        <v>1</v>
      </c>
      <c r="C99" s="83">
        <f>GLP!C93</f>
        <v>1</v>
      </c>
      <c r="D99" s="83">
        <f>GLP!D93</f>
        <v>1</v>
      </c>
      <c r="E99" s="83">
        <f>GLP!E93</f>
        <v>1</v>
      </c>
      <c r="F99" s="83">
        <f>GLP!F93</f>
        <v>1</v>
      </c>
      <c r="G99" s="83">
        <f>GLP!G93</f>
        <v>1</v>
      </c>
      <c r="H99" s="83">
        <f>GLP!H93</f>
        <v>0</v>
      </c>
      <c r="I99" s="83">
        <f>GLP!I93</f>
        <v>0</v>
      </c>
      <c r="J99" s="83">
        <f>GLP!J93</f>
        <v>0</v>
      </c>
      <c r="K99" s="83">
        <f>GLP!K93</f>
        <v>0</v>
      </c>
      <c r="L99" s="82">
        <f t="shared" si="15"/>
        <v>5</v>
      </c>
      <c r="M99" s="82">
        <f t="shared" si="16"/>
        <v>5</v>
      </c>
      <c r="N99" s="82">
        <f>SUMIF($B$8:$K$8,"Laki-Laki",GLP!B93:K93)</f>
        <v>3</v>
      </c>
      <c r="O99" s="82">
        <f>SUMIF($B$8:$K$8,"Perempuan",GLP!B93:K93)</f>
        <v>3</v>
      </c>
      <c r="P99" s="68">
        <f t="shared" si="17"/>
        <v>3</v>
      </c>
      <c r="Q99" s="68">
        <f t="shared" si="18"/>
        <v>3</v>
      </c>
      <c r="R99" s="68">
        <f t="shared" si="19"/>
        <v>-0.40546510810816444</v>
      </c>
      <c r="S99" s="68">
        <f t="shared" si="20"/>
        <v>-0.40546510810816444</v>
      </c>
      <c r="T99" s="68">
        <f t="shared" si="21"/>
        <v>-0.31247915391085368</v>
      </c>
      <c r="U99" s="68">
        <f t="shared" si="22"/>
        <v>-0.31247915391085368</v>
      </c>
      <c r="V99" s="68">
        <f t="shared" si="23"/>
        <v>0.91287092917527679</v>
      </c>
      <c r="W99" s="68">
        <f t="shared" si="24"/>
        <v>0.91287092917527679</v>
      </c>
      <c r="X99" s="68">
        <f t="shared" si="25"/>
        <v>0</v>
      </c>
      <c r="Y99" s="68">
        <f t="shared" si="26"/>
        <v>1.2909944487358056</v>
      </c>
      <c r="Z99" s="68">
        <f t="shared" si="27"/>
        <v>0</v>
      </c>
      <c r="AA99" s="66" t="str">
        <f t="shared" si="28"/>
        <v>Negligible</v>
      </c>
      <c r="AB99" s="69" t="str">
        <f t="shared" si="29"/>
        <v>Tidak Ada Indikasi Bias</v>
      </c>
    </row>
    <row r="100" spans="1:28" ht="110.4" x14ac:dyDescent="0.3">
      <c r="A100" s="67" t="str">
        <f>GLP!A94</f>
        <v>90. Skenario: Arsitek yang disewa perusahaan Anda sedang mendesain tata letak gedung laboratorium baru. Ia meletakkan ruang Arsip GLP berdampingan dengan kantin yang memiliki risiko hama tikus dan area cuci yang rawan bocor. Mengapa desain ini menyalahi aturan GLP?</v>
      </c>
      <c r="B100" s="83">
        <f>GLP!B94</f>
        <v>1</v>
      </c>
      <c r="C100" s="83">
        <f>GLP!C94</f>
        <v>1</v>
      </c>
      <c r="D100" s="83">
        <f>GLP!D94</f>
        <v>1</v>
      </c>
      <c r="E100" s="83">
        <f>GLP!E94</f>
        <v>1</v>
      </c>
      <c r="F100" s="83">
        <f>GLP!F94</f>
        <v>1</v>
      </c>
      <c r="G100" s="83">
        <f>GLP!G94</f>
        <v>1</v>
      </c>
      <c r="H100" s="83">
        <f>GLP!H94</f>
        <v>1</v>
      </c>
      <c r="I100" s="83">
        <f>GLP!I94</f>
        <v>1</v>
      </c>
      <c r="J100" s="83">
        <f>GLP!J94</f>
        <v>0</v>
      </c>
      <c r="K100" s="83">
        <f>GLP!K94</f>
        <v>0</v>
      </c>
      <c r="L100" s="82">
        <f t="shared" si="15"/>
        <v>5</v>
      </c>
      <c r="M100" s="82">
        <f t="shared" si="16"/>
        <v>5</v>
      </c>
      <c r="N100" s="82">
        <f>SUMIF($B$8:$K$8,"Laki-Laki",GLP!B94:K94)</f>
        <v>4</v>
      </c>
      <c r="O100" s="82">
        <f>SUMIF($B$8:$K$8,"Perempuan",GLP!B94:K94)</f>
        <v>4</v>
      </c>
      <c r="P100" s="68">
        <f t="shared" si="17"/>
        <v>4</v>
      </c>
      <c r="Q100" s="68">
        <f t="shared" si="18"/>
        <v>4</v>
      </c>
      <c r="R100" s="68">
        <f t="shared" si="19"/>
        <v>-1.3862943611198906</v>
      </c>
      <c r="S100" s="68">
        <f t="shared" si="20"/>
        <v>-1.3862943611198906</v>
      </c>
      <c r="T100" s="68">
        <f t="shared" si="21"/>
        <v>-1.2933084069225798</v>
      </c>
      <c r="U100" s="68">
        <f t="shared" si="22"/>
        <v>-1.2933084069225798</v>
      </c>
      <c r="V100" s="68">
        <f t="shared" si="23"/>
        <v>1.1180339887498949</v>
      </c>
      <c r="W100" s="68">
        <f t="shared" si="24"/>
        <v>1.1180339887498949</v>
      </c>
      <c r="X100" s="68">
        <f t="shared" si="25"/>
        <v>0</v>
      </c>
      <c r="Y100" s="68">
        <f t="shared" si="26"/>
        <v>1.5811388300841898</v>
      </c>
      <c r="Z100" s="68">
        <f t="shared" si="27"/>
        <v>0</v>
      </c>
      <c r="AA100" s="66" t="str">
        <f t="shared" si="28"/>
        <v>Negligible</v>
      </c>
      <c r="AB100" s="69" t="str">
        <f t="shared" si="29"/>
        <v>Tidak Ada Indikasi Bias</v>
      </c>
    </row>
    <row r="101" spans="1:28" ht="96.6" x14ac:dyDescent="0.3">
      <c r="A101" s="67" t="str">
        <f>GLP!A95</f>
        <v>91. Skenario: Fasilitas Arsip Anda berencana merenovasi sistem penyimpanannya. Untuk memastikan fasilitas tersebut memenuhi standar internasional GLP yang diakui, dokumen pedoman apa yang harus dipelajari oleh manajer fasilitas?</v>
      </c>
      <c r="B101" s="83">
        <f>GLP!B95</f>
        <v>0</v>
      </c>
      <c r="C101" s="83">
        <f>GLP!C95</f>
        <v>0</v>
      </c>
      <c r="D101" s="83">
        <f>GLP!D95</f>
        <v>1</v>
      </c>
      <c r="E101" s="83">
        <f>GLP!E95</f>
        <v>1</v>
      </c>
      <c r="F101" s="83">
        <f>GLP!F95</f>
        <v>1</v>
      </c>
      <c r="G101" s="83">
        <f>GLP!G95</f>
        <v>1</v>
      </c>
      <c r="H101" s="83">
        <f>GLP!H95</f>
        <v>0</v>
      </c>
      <c r="I101" s="83">
        <f>GLP!I95</f>
        <v>0</v>
      </c>
      <c r="J101" s="83">
        <f>GLP!J95</f>
        <v>0</v>
      </c>
      <c r="K101" s="83">
        <f>GLP!K95</f>
        <v>0</v>
      </c>
      <c r="L101" s="82">
        <f t="shared" si="15"/>
        <v>5</v>
      </c>
      <c r="M101" s="82">
        <f t="shared" si="16"/>
        <v>5</v>
      </c>
      <c r="N101" s="82">
        <f>SUMIF($B$8:$K$8,"Laki-Laki",GLP!B95:K95)</f>
        <v>2</v>
      </c>
      <c r="O101" s="82">
        <f>SUMIF($B$8:$K$8,"Perempuan",GLP!B95:K95)</f>
        <v>2</v>
      </c>
      <c r="P101" s="68">
        <f t="shared" si="17"/>
        <v>2</v>
      </c>
      <c r="Q101" s="68">
        <f t="shared" si="18"/>
        <v>2</v>
      </c>
      <c r="R101" s="68">
        <f t="shared" si="19"/>
        <v>0.40546510810816438</v>
      </c>
      <c r="S101" s="68">
        <f t="shared" si="20"/>
        <v>0.40546510810816438</v>
      </c>
      <c r="T101" s="68">
        <f t="shared" si="21"/>
        <v>0.49845106230547509</v>
      </c>
      <c r="U101" s="68">
        <f t="shared" si="22"/>
        <v>0.49845106230547509</v>
      </c>
      <c r="V101" s="68">
        <f t="shared" si="23"/>
        <v>0.91287092917527679</v>
      </c>
      <c r="W101" s="68">
        <f t="shared" si="24"/>
        <v>0.91287092917527679</v>
      </c>
      <c r="X101" s="68">
        <f t="shared" si="25"/>
        <v>0</v>
      </c>
      <c r="Y101" s="68">
        <f t="shared" si="26"/>
        <v>1.2909944487358056</v>
      </c>
      <c r="Z101" s="68">
        <f t="shared" si="27"/>
        <v>0</v>
      </c>
      <c r="AA101" s="66" t="str">
        <f t="shared" si="28"/>
        <v>Negligible</v>
      </c>
      <c r="AB101" s="69" t="str">
        <f t="shared" si="29"/>
        <v>Tidak Ada Indikasi Bias</v>
      </c>
    </row>
    <row r="102" spans="1:28" ht="110.4" x14ac:dyDescent="0.3">
      <c r="A102" s="67" t="str">
        <f>GLP!A96</f>
        <v>92. Skenario: Sebuah perusahaan memproduksi pestisida baru dan telah melakukan pengujian toksisitas. Manajer laboratorium bertanya kepada Anda, berapa lama setidaknya data mentah pengujian ini harus disimpan di ruang arsip agar mematuhi regulasi?</v>
      </c>
      <c r="B102" s="83">
        <f>GLP!B96</f>
        <v>1</v>
      </c>
      <c r="C102" s="83">
        <f>GLP!C96</f>
        <v>1</v>
      </c>
      <c r="D102" s="83">
        <f>GLP!D96</f>
        <v>1</v>
      </c>
      <c r="E102" s="83">
        <f>GLP!E96</f>
        <v>0</v>
      </c>
      <c r="F102" s="83">
        <f>GLP!F96</f>
        <v>1</v>
      </c>
      <c r="G102" s="83">
        <f>GLP!G96</f>
        <v>0</v>
      </c>
      <c r="H102" s="83">
        <f>GLP!H96</f>
        <v>0</v>
      </c>
      <c r="I102" s="83">
        <f>GLP!I96</f>
        <v>0</v>
      </c>
      <c r="J102" s="83">
        <f>GLP!J96</f>
        <v>1</v>
      </c>
      <c r="K102" s="83">
        <f>GLP!K96</f>
        <v>1</v>
      </c>
      <c r="L102" s="82">
        <f t="shared" si="15"/>
        <v>5</v>
      </c>
      <c r="M102" s="82">
        <f t="shared" si="16"/>
        <v>5</v>
      </c>
      <c r="N102" s="82">
        <f>SUMIF($B$8:$K$8,"Laki-Laki",GLP!B96:K96)</f>
        <v>3</v>
      </c>
      <c r="O102" s="82">
        <f>SUMIF($B$8:$K$8,"Perempuan",GLP!B96:K96)</f>
        <v>3</v>
      </c>
      <c r="P102" s="68">
        <f t="shared" si="17"/>
        <v>3</v>
      </c>
      <c r="Q102" s="68">
        <f t="shared" si="18"/>
        <v>3</v>
      </c>
      <c r="R102" s="68">
        <f t="shared" si="19"/>
        <v>-0.40546510810816444</v>
      </c>
      <c r="S102" s="68">
        <f t="shared" si="20"/>
        <v>-0.40546510810816444</v>
      </c>
      <c r="T102" s="68">
        <f t="shared" si="21"/>
        <v>-0.31247915391085368</v>
      </c>
      <c r="U102" s="68">
        <f t="shared" si="22"/>
        <v>-0.31247915391085368</v>
      </c>
      <c r="V102" s="68">
        <f t="shared" si="23"/>
        <v>0.91287092917527679</v>
      </c>
      <c r="W102" s="68">
        <f t="shared" si="24"/>
        <v>0.91287092917527679</v>
      </c>
      <c r="X102" s="68">
        <f t="shared" si="25"/>
        <v>0</v>
      </c>
      <c r="Y102" s="68">
        <f t="shared" si="26"/>
        <v>1.2909944487358056</v>
      </c>
      <c r="Z102" s="68">
        <f t="shared" si="27"/>
        <v>0</v>
      </c>
      <c r="AA102" s="66" t="str">
        <f t="shared" si="28"/>
        <v>Negligible</v>
      </c>
      <c r="AB102" s="69" t="str">
        <f t="shared" si="29"/>
        <v>Tidak Ada Indikasi Bias</v>
      </c>
    </row>
    <row r="103" spans="1:28" ht="138" x14ac:dyDescent="0.3">
      <c r="A103" s="67" t="str">
        <f>GLP!A97</f>
        <v>93. Skenario: Arsiparis laboratorium Anda sedang cuti sakit. Analis senior ingin meminjam data mentah dari tahun 2021 untuk referensi. Ia mencoba mencari di tumpukan kardus di ruang arsip namun menyerah setelah 2 jam tidak menemukannya. Keterampilan apa yang tidak diterapkan dengan baik oleh arsiparis sebelumnya?</v>
      </c>
      <c r="B103" s="83">
        <f>GLP!B97</f>
        <v>1</v>
      </c>
      <c r="C103" s="83">
        <f>GLP!C97</f>
        <v>1</v>
      </c>
      <c r="D103" s="83">
        <f>GLP!D97</f>
        <v>0</v>
      </c>
      <c r="E103" s="83">
        <f>GLP!E97</f>
        <v>1</v>
      </c>
      <c r="F103" s="83">
        <f>GLP!F97</f>
        <v>0</v>
      </c>
      <c r="G103" s="83">
        <f>GLP!G97</f>
        <v>1</v>
      </c>
      <c r="H103" s="83">
        <f>GLP!H97</f>
        <v>0</v>
      </c>
      <c r="I103" s="83">
        <f>GLP!I97</f>
        <v>0</v>
      </c>
      <c r="J103" s="83">
        <f>GLP!J97</f>
        <v>0</v>
      </c>
      <c r="K103" s="83">
        <f>GLP!K97</f>
        <v>0</v>
      </c>
      <c r="L103" s="82">
        <f t="shared" si="15"/>
        <v>5</v>
      </c>
      <c r="M103" s="82">
        <f t="shared" si="16"/>
        <v>5</v>
      </c>
      <c r="N103" s="82">
        <f>SUMIF($B$8:$K$8,"Laki-Laki",GLP!B97:K97)</f>
        <v>2</v>
      </c>
      <c r="O103" s="82">
        <f>SUMIF($B$8:$K$8,"Perempuan",GLP!B97:K97)</f>
        <v>2</v>
      </c>
      <c r="P103" s="68">
        <f t="shared" si="17"/>
        <v>2</v>
      </c>
      <c r="Q103" s="68">
        <f t="shared" si="18"/>
        <v>2</v>
      </c>
      <c r="R103" s="68">
        <f t="shared" si="19"/>
        <v>0.40546510810816438</v>
      </c>
      <c r="S103" s="68">
        <f t="shared" si="20"/>
        <v>0.40546510810816438</v>
      </c>
      <c r="T103" s="68">
        <f t="shared" si="21"/>
        <v>0.49845106230547509</v>
      </c>
      <c r="U103" s="68">
        <f t="shared" si="22"/>
        <v>0.49845106230547509</v>
      </c>
      <c r="V103" s="68">
        <f t="shared" si="23"/>
        <v>0.91287092917527679</v>
      </c>
      <c r="W103" s="68">
        <f t="shared" si="24"/>
        <v>0.91287092917527679</v>
      </c>
      <c r="X103" s="68">
        <f t="shared" si="25"/>
        <v>0</v>
      </c>
      <c r="Y103" s="68">
        <f t="shared" si="26"/>
        <v>1.2909944487358056</v>
      </c>
      <c r="Z103" s="68">
        <f t="shared" si="27"/>
        <v>0</v>
      </c>
      <c r="AA103" s="66" t="str">
        <f t="shared" si="28"/>
        <v>Negligible</v>
      </c>
      <c r="AB103" s="69" t="str">
        <f t="shared" si="29"/>
        <v>Tidak Ada Indikasi Bias</v>
      </c>
    </row>
    <row r="104" spans="1:28" ht="110.4" x14ac:dyDescent="0.3">
      <c r="A104" s="67" t="str">
        <f>GLP!A98</f>
        <v>94. Skenario: Terjadi insiden atap bocor parah di ruang arsip yang membasahi dan merusak dokumen data mentah (raw data) dari sebuah pengujian obat yang dilakukan bulan lalu. Berdasarkan aspek kritis GLP, bagaimana status pengujian obat tersebut sekarang?</v>
      </c>
      <c r="B104" s="83">
        <f>GLP!B98</f>
        <v>0</v>
      </c>
      <c r="C104" s="83">
        <f>GLP!C98</f>
        <v>0</v>
      </c>
      <c r="D104" s="83">
        <f>GLP!D98</f>
        <v>1</v>
      </c>
      <c r="E104" s="83">
        <f>GLP!E98</f>
        <v>1</v>
      </c>
      <c r="F104" s="83">
        <f>GLP!F98</f>
        <v>1</v>
      </c>
      <c r="G104" s="83">
        <f>GLP!G98</f>
        <v>1</v>
      </c>
      <c r="H104" s="83">
        <f>GLP!H98</f>
        <v>0</v>
      </c>
      <c r="I104" s="83">
        <f>GLP!I98</f>
        <v>0</v>
      </c>
      <c r="J104" s="83">
        <f>GLP!J98</f>
        <v>0</v>
      </c>
      <c r="K104" s="83">
        <f>GLP!K98</f>
        <v>0</v>
      </c>
      <c r="L104" s="82">
        <f t="shared" si="15"/>
        <v>5</v>
      </c>
      <c r="M104" s="82">
        <f t="shared" si="16"/>
        <v>5</v>
      </c>
      <c r="N104" s="82">
        <f>SUMIF($B$8:$K$8,"Laki-Laki",GLP!B98:K98)</f>
        <v>2</v>
      </c>
      <c r="O104" s="82">
        <f>SUMIF($B$8:$K$8,"Perempuan",GLP!B98:K98)</f>
        <v>2</v>
      </c>
      <c r="P104" s="68">
        <f t="shared" si="17"/>
        <v>2</v>
      </c>
      <c r="Q104" s="68">
        <f t="shared" si="18"/>
        <v>2</v>
      </c>
      <c r="R104" s="68">
        <f t="shared" si="19"/>
        <v>0.40546510810816438</v>
      </c>
      <c r="S104" s="68">
        <f t="shared" si="20"/>
        <v>0.40546510810816438</v>
      </c>
      <c r="T104" s="68">
        <f t="shared" si="21"/>
        <v>0.49845106230547509</v>
      </c>
      <c r="U104" s="68">
        <f t="shared" si="22"/>
        <v>0.49845106230547509</v>
      </c>
      <c r="V104" s="68">
        <f t="shared" si="23"/>
        <v>0.91287092917527679</v>
      </c>
      <c r="W104" s="68">
        <f t="shared" si="24"/>
        <v>0.91287092917527679</v>
      </c>
      <c r="X104" s="68">
        <f t="shared" si="25"/>
        <v>0</v>
      </c>
      <c r="Y104" s="68">
        <f t="shared" si="26"/>
        <v>1.2909944487358056</v>
      </c>
      <c r="Z104" s="68">
        <f t="shared" si="27"/>
        <v>0</v>
      </c>
      <c r="AA104" s="66" t="str">
        <f t="shared" si="28"/>
        <v>Negligible</v>
      </c>
      <c r="AB104" s="69" t="str">
        <f t="shared" si="29"/>
        <v>Tidak Ada Indikasi Bias</v>
      </c>
    </row>
    <row r="105" spans="1:28" ht="96.6" x14ac:dyDescent="0.3">
      <c r="A105" s="67" t="str">
        <f>GLP!A99</f>
        <v>95. Skenario: Direktur Analisis membawa setumpuk dokumen rencana analisis dan data mentah ke meja Arsiparis, lalu meninggalkannya begitu saja untuk pergi rapat. Kesalahan administratif apa yang terjadi pada proses serah terima?</v>
      </c>
      <c r="B105" s="83">
        <f>GLP!B99</f>
        <v>1</v>
      </c>
      <c r="C105" s="83">
        <f>GLP!C99</f>
        <v>1</v>
      </c>
      <c r="D105" s="83">
        <f>GLP!D99</f>
        <v>1</v>
      </c>
      <c r="E105" s="83">
        <f>GLP!E99</f>
        <v>1</v>
      </c>
      <c r="F105" s="83">
        <f>GLP!F99</f>
        <v>1</v>
      </c>
      <c r="G105" s="83">
        <f>GLP!G99</f>
        <v>1</v>
      </c>
      <c r="H105" s="83">
        <f>GLP!H99</f>
        <v>0</v>
      </c>
      <c r="I105" s="83">
        <f>GLP!I99</f>
        <v>0</v>
      </c>
      <c r="J105" s="83">
        <f>GLP!J99</f>
        <v>0</v>
      </c>
      <c r="K105" s="83">
        <f>GLP!K99</f>
        <v>0</v>
      </c>
      <c r="L105" s="82">
        <f t="shared" si="15"/>
        <v>5</v>
      </c>
      <c r="M105" s="82">
        <f t="shared" si="16"/>
        <v>5</v>
      </c>
      <c r="N105" s="82">
        <f>SUMIF($B$8:$K$8,"Laki-Laki",GLP!B99:K99)</f>
        <v>3</v>
      </c>
      <c r="O105" s="82">
        <f>SUMIF($B$8:$K$8,"Perempuan",GLP!B99:K99)</f>
        <v>3</v>
      </c>
      <c r="P105" s="68">
        <f t="shared" si="17"/>
        <v>3</v>
      </c>
      <c r="Q105" s="68">
        <f t="shared" si="18"/>
        <v>3</v>
      </c>
      <c r="R105" s="68">
        <f t="shared" si="19"/>
        <v>-0.40546510810816444</v>
      </c>
      <c r="S105" s="68">
        <f t="shared" si="20"/>
        <v>-0.40546510810816444</v>
      </c>
      <c r="T105" s="68">
        <f t="shared" si="21"/>
        <v>-0.31247915391085368</v>
      </c>
      <c r="U105" s="68">
        <f t="shared" si="22"/>
        <v>-0.31247915391085368</v>
      </c>
      <c r="V105" s="68">
        <f t="shared" si="23"/>
        <v>0.91287092917527679</v>
      </c>
      <c r="W105" s="68">
        <f t="shared" si="24"/>
        <v>0.91287092917527679</v>
      </c>
      <c r="X105" s="68">
        <f t="shared" si="25"/>
        <v>0</v>
      </c>
      <c r="Y105" s="68">
        <f t="shared" si="26"/>
        <v>1.2909944487358056</v>
      </c>
      <c r="Z105" s="68">
        <f t="shared" si="27"/>
        <v>0</v>
      </c>
      <c r="AA105" s="66" t="str">
        <f t="shared" si="28"/>
        <v>Negligible</v>
      </c>
      <c r="AB105" s="69" t="str">
        <f t="shared" si="29"/>
        <v>Tidak Ada Indikasi Bias</v>
      </c>
    </row>
    <row r="106" spans="1:28" ht="82.8" x14ac:dyDescent="0.3">
      <c r="A106" s="67" t="str">
        <f>GLP!A100</f>
        <v>96. Skenario: Anda sedang melakukan fase akhir dari sebuah analisis kimia. Mengapa Anda harus segera mendekontaminasi meja kerja dan fume hood setelah prosedur selesai, sebelum tim lain masuk?</v>
      </c>
      <c r="B106" s="83">
        <f>GLP!B100</f>
        <v>1</v>
      </c>
      <c r="C106" s="83">
        <f>GLP!C100</f>
        <v>1</v>
      </c>
      <c r="D106" s="83">
        <f>GLP!D100</f>
        <v>1</v>
      </c>
      <c r="E106" s="83">
        <f>GLP!E100</f>
        <v>1</v>
      </c>
      <c r="F106" s="83">
        <f>GLP!F100</f>
        <v>1</v>
      </c>
      <c r="G106" s="83">
        <f>GLP!G100</f>
        <v>1</v>
      </c>
      <c r="H106" s="83">
        <f>GLP!H100</f>
        <v>0</v>
      </c>
      <c r="I106" s="83">
        <f>GLP!I100</f>
        <v>0</v>
      </c>
      <c r="J106" s="83">
        <f>GLP!J100</f>
        <v>0</v>
      </c>
      <c r="K106" s="83">
        <f>GLP!K100</f>
        <v>0</v>
      </c>
      <c r="L106" s="82">
        <f t="shared" si="15"/>
        <v>5</v>
      </c>
      <c r="M106" s="82">
        <f t="shared" si="16"/>
        <v>5</v>
      </c>
      <c r="N106" s="82">
        <f>SUMIF($B$8:$K$8,"Laki-Laki",GLP!B100:K100)</f>
        <v>3</v>
      </c>
      <c r="O106" s="82">
        <f>SUMIF($B$8:$K$8,"Perempuan",GLP!B100:K100)</f>
        <v>3</v>
      </c>
      <c r="P106" s="68">
        <f t="shared" si="17"/>
        <v>3</v>
      </c>
      <c r="Q106" s="68">
        <f t="shared" si="18"/>
        <v>3</v>
      </c>
      <c r="R106" s="68">
        <f t="shared" si="19"/>
        <v>-0.40546510810816444</v>
      </c>
      <c r="S106" s="68">
        <f t="shared" si="20"/>
        <v>-0.40546510810816444</v>
      </c>
      <c r="T106" s="68">
        <f t="shared" si="21"/>
        <v>-0.31247915391085368</v>
      </c>
      <c r="U106" s="68">
        <f t="shared" si="22"/>
        <v>-0.31247915391085368</v>
      </c>
      <c r="V106" s="68">
        <f t="shared" si="23"/>
        <v>0.91287092917527679</v>
      </c>
      <c r="W106" s="68">
        <f t="shared" si="24"/>
        <v>0.91287092917527679</v>
      </c>
      <c r="X106" s="68">
        <f t="shared" si="25"/>
        <v>0</v>
      </c>
      <c r="Y106" s="68">
        <f t="shared" si="26"/>
        <v>1.2909944487358056</v>
      </c>
      <c r="Z106" s="68">
        <f t="shared" si="27"/>
        <v>0</v>
      </c>
      <c r="AA106" s="66" t="str">
        <f t="shared" si="28"/>
        <v>Negligible</v>
      </c>
      <c r="AB106" s="69" t="str">
        <f t="shared" si="29"/>
        <v>Tidak Ada Indikasi Bias</v>
      </c>
    </row>
    <row r="107" spans="1:28" ht="124.2" x14ac:dyDescent="0.3">
      <c r="A107" s="67" t="str">
        <f>GLP!A101</f>
        <v>97. Skenario: Seorang pengawas dari Dinas Lingkungan Hidup datang dan ingin memastikan bahwa sisa sampel pestisida dari pengujian bulan lalu tidak dibuang sembarangan. Dokumen spesifik apa yang membuktikan bahwa sisa sampel tersebut telah dihancurkan sesuai aturan?</v>
      </c>
      <c r="B107" s="83">
        <f>GLP!B101</f>
        <v>1</v>
      </c>
      <c r="C107" s="83">
        <f>GLP!C101</f>
        <v>1</v>
      </c>
      <c r="D107" s="83">
        <f>GLP!D101</f>
        <v>1</v>
      </c>
      <c r="E107" s="83">
        <f>GLP!E101</f>
        <v>0</v>
      </c>
      <c r="F107" s="83">
        <f>GLP!F101</f>
        <v>1</v>
      </c>
      <c r="G107" s="83">
        <f>GLP!G101</f>
        <v>0</v>
      </c>
      <c r="H107" s="83">
        <f>GLP!H101</f>
        <v>0</v>
      </c>
      <c r="I107" s="83">
        <f>GLP!I101</f>
        <v>0</v>
      </c>
      <c r="J107" s="83">
        <f>GLP!J101</f>
        <v>1</v>
      </c>
      <c r="K107" s="83">
        <f>GLP!K101</f>
        <v>1</v>
      </c>
      <c r="L107" s="82">
        <f t="shared" si="15"/>
        <v>5</v>
      </c>
      <c r="M107" s="82">
        <f t="shared" si="16"/>
        <v>5</v>
      </c>
      <c r="N107" s="82">
        <f>SUMIF($B$8:$K$8,"Laki-Laki",GLP!B101:K101)</f>
        <v>3</v>
      </c>
      <c r="O107" s="82">
        <f>SUMIF($B$8:$K$8,"Perempuan",GLP!B101:K101)</f>
        <v>3</v>
      </c>
      <c r="P107" s="68">
        <f t="shared" si="17"/>
        <v>3</v>
      </c>
      <c r="Q107" s="68">
        <f t="shared" si="18"/>
        <v>3</v>
      </c>
      <c r="R107" s="68">
        <f t="shared" si="19"/>
        <v>-0.40546510810816444</v>
      </c>
      <c r="S107" s="68">
        <f t="shared" si="20"/>
        <v>-0.40546510810816444</v>
      </c>
      <c r="T107" s="68">
        <f t="shared" si="21"/>
        <v>-0.31247915391085368</v>
      </c>
      <c r="U107" s="68">
        <f t="shared" si="22"/>
        <v>-0.31247915391085368</v>
      </c>
      <c r="V107" s="68">
        <f t="shared" si="23"/>
        <v>0.91287092917527679</v>
      </c>
      <c r="W107" s="68">
        <f t="shared" si="24"/>
        <v>0.91287092917527679</v>
      </c>
      <c r="X107" s="68">
        <f t="shared" si="25"/>
        <v>0</v>
      </c>
      <c r="Y107" s="68">
        <f t="shared" si="26"/>
        <v>1.2909944487358056</v>
      </c>
      <c r="Z107" s="68">
        <f t="shared" si="27"/>
        <v>0</v>
      </c>
      <c r="AA107" s="66" t="str">
        <f t="shared" si="28"/>
        <v>Negligible</v>
      </c>
      <c r="AB107" s="69" t="str">
        <f t="shared" si="29"/>
        <v>Tidak Ada Indikasi Bias</v>
      </c>
    </row>
    <row r="108" spans="1:28" ht="124.2" x14ac:dyDescent="0.3">
      <c r="A108" s="67" t="str">
        <f>GLP!A102</f>
        <v>98. Skenario: Klien meminta Anda untuk merekonstruksi hasil analisis yang dilakukan 3 tahun yang lalu karena ada sengketa hukum. Laboratorium Anda berhasil memberikan salinan data mentahnya dalam waktu kurang dari 30 menit. Karakteristik sistem kearsipan apa yang baru saja Anda buktikan?</v>
      </c>
      <c r="B108" s="83">
        <f>GLP!B102</f>
        <v>1</v>
      </c>
      <c r="C108" s="83">
        <f>GLP!C102</f>
        <v>1</v>
      </c>
      <c r="D108" s="83">
        <f>GLP!D102</f>
        <v>1</v>
      </c>
      <c r="E108" s="83">
        <f>GLP!E102</f>
        <v>0</v>
      </c>
      <c r="F108" s="83">
        <f>GLP!F102</f>
        <v>1</v>
      </c>
      <c r="G108" s="83">
        <f>GLP!G102</f>
        <v>0</v>
      </c>
      <c r="H108" s="83">
        <f>GLP!H102</f>
        <v>0</v>
      </c>
      <c r="I108" s="83">
        <f>GLP!I102</f>
        <v>0</v>
      </c>
      <c r="J108" s="83">
        <f>GLP!J102</f>
        <v>0</v>
      </c>
      <c r="K108" s="83">
        <f>GLP!K102</f>
        <v>0</v>
      </c>
      <c r="L108" s="82">
        <f t="shared" si="15"/>
        <v>5</v>
      </c>
      <c r="M108" s="82">
        <f t="shared" si="16"/>
        <v>5</v>
      </c>
      <c r="N108" s="82">
        <f>SUMIF($B$8:$K$8,"Laki-Laki",GLP!B102:K102)</f>
        <v>2</v>
      </c>
      <c r="O108" s="82">
        <f>SUMIF($B$8:$K$8,"Perempuan",GLP!B102:K102)</f>
        <v>2</v>
      </c>
      <c r="P108" s="68">
        <f t="shared" si="17"/>
        <v>2</v>
      </c>
      <c r="Q108" s="68">
        <f t="shared" si="18"/>
        <v>2</v>
      </c>
      <c r="R108" s="68">
        <f t="shared" si="19"/>
        <v>0.40546510810816438</v>
      </c>
      <c r="S108" s="68">
        <f t="shared" si="20"/>
        <v>0.40546510810816438</v>
      </c>
      <c r="T108" s="68">
        <f t="shared" si="21"/>
        <v>0.49845106230547509</v>
      </c>
      <c r="U108" s="68">
        <f t="shared" si="22"/>
        <v>0.49845106230547509</v>
      </c>
      <c r="V108" s="68">
        <f t="shared" si="23"/>
        <v>0.91287092917527679</v>
      </c>
      <c r="W108" s="68">
        <f t="shared" si="24"/>
        <v>0.91287092917527679</v>
      </c>
      <c r="X108" s="68">
        <f t="shared" si="25"/>
        <v>0</v>
      </c>
      <c r="Y108" s="68">
        <f t="shared" si="26"/>
        <v>1.2909944487358056</v>
      </c>
      <c r="Z108" s="68">
        <f t="shared" si="27"/>
        <v>0</v>
      </c>
      <c r="AA108" s="66" t="str">
        <f t="shared" si="28"/>
        <v>Negligible</v>
      </c>
      <c r="AB108" s="69" t="str">
        <f t="shared" si="29"/>
        <v>Tidak Ada Indikasi Bias</v>
      </c>
    </row>
    <row r="109" spans="1:28" ht="96.6" x14ac:dyDescent="0.3">
      <c r="A109" s="67" t="str">
        <f>GLP!A103</f>
        <v>99. Skenario: Teknisi IT perusahaan meminta kunci master agar bisa bebas keluar-masuk ruang Arsip GLP kapan saja untuk mengecek router WiFi. Sebagai Manajer Mutu, tindakan apa yang harus Anda lakukan berdasarkan panduan GLP?</v>
      </c>
      <c r="B109" s="83">
        <f>GLP!B103</f>
        <v>1</v>
      </c>
      <c r="C109" s="83">
        <f>GLP!C103</f>
        <v>1</v>
      </c>
      <c r="D109" s="83">
        <f>GLP!D103</f>
        <v>1</v>
      </c>
      <c r="E109" s="83">
        <f>GLP!E103</f>
        <v>1</v>
      </c>
      <c r="F109" s="83">
        <f>GLP!F103</f>
        <v>1</v>
      </c>
      <c r="G109" s="83">
        <f>GLP!G103</f>
        <v>1</v>
      </c>
      <c r="H109" s="83">
        <f>GLP!H103</f>
        <v>0</v>
      </c>
      <c r="I109" s="83">
        <f>GLP!I103</f>
        <v>0</v>
      </c>
      <c r="J109" s="83">
        <f>GLP!J103</f>
        <v>1</v>
      </c>
      <c r="K109" s="83">
        <f>GLP!K103</f>
        <v>1</v>
      </c>
      <c r="L109" s="82">
        <f t="shared" si="15"/>
        <v>5</v>
      </c>
      <c r="M109" s="82">
        <f t="shared" si="16"/>
        <v>5</v>
      </c>
      <c r="N109" s="82">
        <f>SUMIF($B$8:$K$8,"Laki-Laki",GLP!B103:K103)</f>
        <v>4</v>
      </c>
      <c r="O109" s="82">
        <f>SUMIF($B$8:$K$8,"Perempuan",GLP!B103:K103)</f>
        <v>4</v>
      </c>
      <c r="P109" s="68">
        <f t="shared" si="17"/>
        <v>4</v>
      </c>
      <c r="Q109" s="68">
        <f t="shared" si="18"/>
        <v>4</v>
      </c>
      <c r="R109" s="68">
        <f t="shared" si="19"/>
        <v>-1.3862943611198906</v>
      </c>
      <c r="S109" s="68">
        <f t="shared" si="20"/>
        <v>-1.3862943611198906</v>
      </c>
      <c r="T109" s="68">
        <f t="shared" si="21"/>
        <v>-1.2933084069225798</v>
      </c>
      <c r="U109" s="68">
        <f t="shared" si="22"/>
        <v>-1.2933084069225798</v>
      </c>
      <c r="V109" s="68">
        <f t="shared" si="23"/>
        <v>1.1180339887498949</v>
      </c>
      <c r="W109" s="68">
        <f t="shared" si="24"/>
        <v>1.1180339887498949</v>
      </c>
      <c r="X109" s="68">
        <f t="shared" si="25"/>
        <v>0</v>
      </c>
      <c r="Y109" s="68">
        <f t="shared" si="26"/>
        <v>1.5811388300841898</v>
      </c>
      <c r="Z109" s="68">
        <f t="shared" si="27"/>
        <v>0</v>
      </c>
      <c r="AA109" s="66" t="str">
        <f t="shared" si="28"/>
        <v>Negligible</v>
      </c>
      <c r="AB109" s="69" t="str">
        <f t="shared" si="29"/>
        <v>Tidak Ada Indikasi Bias</v>
      </c>
    </row>
    <row r="110" spans="1:28" ht="110.4" x14ac:dyDescent="0.3">
      <c r="A110" s="67" t="str">
        <f>GLP!A104</f>
        <v>100. Skenario: Dalam formulir pembuangan sisa test item, tercatat: "Diterima: 100ml. Digunakan: 20ml. Dibuang: 80ml." Proses mencocokkan angka-angka ini agar sesuai dan tidak ada bahan yang hilang tanpa jejak disebut sebagai proses...</v>
      </c>
      <c r="B110" s="83">
        <f>GLP!B104</f>
        <v>1</v>
      </c>
      <c r="C110" s="83">
        <f>GLP!C104</f>
        <v>1</v>
      </c>
      <c r="D110" s="83">
        <f>GLP!D104</f>
        <v>0</v>
      </c>
      <c r="E110" s="83">
        <f>GLP!E104</f>
        <v>1</v>
      </c>
      <c r="F110" s="83">
        <f>GLP!F104</f>
        <v>0</v>
      </c>
      <c r="G110" s="83">
        <f>GLP!G104</f>
        <v>1</v>
      </c>
      <c r="H110" s="83">
        <f>GLP!H104</f>
        <v>0</v>
      </c>
      <c r="I110" s="83">
        <f>GLP!I104</f>
        <v>0</v>
      </c>
      <c r="J110" s="83">
        <f>GLP!J104</f>
        <v>0</v>
      </c>
      <c r="K110" s="83">
        <f>GLP!K104</f>
        <v>0</v>
      </c>
      <c r="L110" s="82">
        <f t="shared" si="15"/>
        <v>5</v>
      </c>
      <c r="M110" s="82">
        <f t="shared" si="16"/>
        <v>5</v>
      </c>
      <c r="N110" s="82">
        <f>SUMIF($B$8:$K$8,"Laki-Laki",GLP!B104:K104)</f>
        <v>2</v>
      </c>
      <c r="O110" s="82">
        <f>SUMIF($B$8:$K$8,"Perempuan",GLP!B104:K104)</f>
        <v>2</v>
      </c>
      <c r="P110" s="68">
        <f t="shared" si="17"/>
        <v>2</v>
      </c>
      <c r="Q110" s="68">
        <f t="shared" si="18"/>
        <v>2</v>
      </c>
      <c r="R110" s="68">
        <f t="shared" si="19"/>
        <v>0.40546510810816438</v>
      </c>
      <c r="S110" s="68">
        <f t="shared" si="20"/>
        <v>0.40546510810816438</v>
      </c>
      <c r="T110" s="68">
        <f t="shared" si="21"/>
        <v>0.49845106230547509</v>
      </c>
      <c r="U110" s="68">
        <f t="shared" si="22"/>
        <v>0.49845106230547509</v>
      </c>
      <c r="V110" s="68">
        <f t="shared" si="23"/>
        <v>0.91287092917527679</v>
      </c>
      <c r="W110" s="68">
        <f t="shared" si="24"/>
        <v>0.91287092917527679</v>
      </c>
      <c r="X110" s="68">
        <f t="shared" si="25"/>
        <v>0</v>
      </c>
      <c r="Y110" s="68">
        <f t="shared" si="26"/>
        <v>1.2909944487358056</v>
      </c>
      <c r="Z110" s="68">
        <f t="shared" si="27"/>
        <v>0</v>
      </c>
      <c r="AA110" s="66" t="str">
        <f t="shared" si="28"/>
        <v>Negligible</v>
      </c>
      <c r="AB110" s="69" t="str">
        <f t="shared" si="29"/>
        <v>Tidak Ada Indikasi Bias</v>
      </c>
    </row>
    <row r="111" spans="1:28" x14ac:dyDescent="0.3">
      <c r="A111" s="2"/>
      <c r="B111" s="11">
        <f>SUM(B11:B110)</f>
        <v>82</v>
      </c>
      <c r="C111" s="11">
        <f t="shared" ref="C111:K111" si="30">SUM(C11:C110)</f>
        <v>82</v>
      </c>
      <c r="D111" s="11">
        <f t="shared" si="30"/>
        <v>80</v>
      </c>
      <c r="E111" s="11">
        <f t="shared" si="30"/>
        <v>55</v>
      </c>
      <c r="F111" s="11">
        <f t="shared" si="30"/>
        <v>80</v>
      </c>
      <c r="G111" s="11">
        <f t="shared" si="30"/>
        <v>55</v>
      </c>
      <c r="H111" s="11">
        <f t="shared" si="30"/>
        <v>19</v>
      </c>
      <c r="I111" s="11">
        <f t="shared" si="30"/>
        <v>19</v>
      </c>
      <c r="J111" s="11">
        <f t="shared" si="30"/>
        <v>24</v>
      </c>
      <c r="K111" s="11">
        <f t="shared" si="30"/>
        <v>24</v>
      </c>
      <c r="L111"/>
    </row>
    <row r="112" spans="1:28" x14ac:dyDescent="0.3">
      <c r="A112" s="2"/>
      <c r="L112"/>
    </row>
  </sheetData>
  <mergeCells count="20">
    <mergeCell ref="W9:W10"/>
    <mergeCell ref="X9:X10"/>
    <mergeCell ref="Y9:Y10"/>
    <mergeCell ref="Z9:Z10"/>
    <mergeCell ref="T9:T10"/>
    <mergeCell ref="A1:AC1"/>
    <mergeCell ref="A9:A10"/>
    <mergeCell ref="B9:K9"/>
    <mergeCell ref="L9:L10"/>
    <mergeCell ref="M9:M10"/>
    <mergeCell ref="N9:N10"/>
    <mergeCell ref="O9:O10"/>
    <mergeCell ref="P9:P10"/>
    <mergeCell ref="Q9:Q10"/>
    <mergeCell ref="R9:R10"/>
    <mergeCell ref="S9:S10"/>
    <mergeCell ref="AA9:AA10"/>
    <mergeCell ref="AB9:AB10"/>
    <mergeCell ref="U9:U10"/>
    <mergeCell ref="V9:V10"/>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F3E1-54E7-4AFE-8C1E-7E542636F651}">
  <dimension ref="A1:AC112"/>
  <sheetViews>
    <sheetView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2308</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LQO!B2</f>
        <v>Perempuan</v>
      </c>
      <c r="C8" s="86" t="str">
        <f>LQO!C2</f>
        <v>Laki-Laki</v>
      </c>
      <c r="D8" s="86" t="str">
        <f>LQO!D2</f>
        <v>Perempuan</v>
      </c>
      <c r="E8" s="86" t="str">
        <f>LQO!E2</f>
        <v>Perempuan</v>
      </c>
      <c r="F8" s="86" t="str">
        <f>LQO!F2</f>
        <v>Laki-Laki</v>
      </c>
      <c r="G8" s="86" t="str">
        <f>LQO!G2</f>
        <v>Laki-Laki</v>
      </c>
      <c r="H8" s="86" t="str">
        <f>LQO!H2</f>
        <v>Perempuan</v>
      </c>
      <c r="I8" s="86" t="str">
        <f>LQO!I2</f>
        <v>Laki-Laki</v>
      </c>
      <c r="J8" s="86" t="str">
        <f>LQO!J2</f>
        <v>Perempuan</v>
      </c>
      <c r="K8" s="86" t="str">
        <f>LQO!K2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LQO!A5</f>
        <v>1. Apa makna "Ketidakberpihakan" dalam konteks laboratorium ISO 17025?</v>
      </c>
      <c r="B11" s="83">
        <f>LQO!B5</f>
        <v>1</v>
      </c>
      <c r="C11" s="83">
        <f>LQO!C5</f>
        <v>1</v>
      </c>
      <c r="D11" s="83">
        <f>LQO!D5</f>
        <v>1</v>
      </c>
      <c r="E11" s="83">
        <f>LQO!E5</f>
        <v>0</v>
      </c>
      <c r="F11" s="83">
        <f>LQO!F5</f>
        <v>1</v>
      </c>
      <c r="G11" s="83">
        <f>LQO!G5</f>
        <v>0</v>
      </c>
      <c r="H11" s="83">
        <f>LQO!H5</f>
        <v>0</v>
      </c>
      <c r="I11" s="83">
        <f>LQO!I5</f>
        <v>0</v>
      </c>
      <c r="J11" s="83">
        <f>LQO!J5</f>
        <v>1</v>
      </c>
      <c r="K11" s="83">
        <f>LQO!K5</f>
        <v>1</v>
      </c>
      <c r="L11" s="82">
        <f t="shared" ref="L11:L42" si="0">COUNTIF($B$8:$K$8,"Laki-Laki")</f>
        <v>5</v>
      </c>
      <c r="M11" s="82">
        <f t="shared" ref="M11:M42" si="1">COUNTIF($B$8:$K$8,"Perempuan")</f>
        <v>5</v>
      </c>
      <c r="N11" s="82">
        <f>SUMIF($B$8:$K$8,"Laki-Laki",LQO!B5:K5)</f>
        <v>3</v>
      </c>
      <c r="O11" s="82">
        <f>SUMIF($B$8:$K$8,"Perempuan",LQO!B5:K5)</f>
        <v>3</v>
      </c>
      <c r="P11" s="84">
        <f t="shared" ref="P11:P42" si="2">IF(N11=0,0.3,IF(N11=L11,L11-0.3,N11))</f>
        <v>3</v>
      </c>
      <c r="Q11" s="84">
        <f t="shared" ref="Q11:Q42" si="3">IF(O11=0,0.3,IF(O11=M11,M11-0.3,O11))</f>
        <v>3</v>
      </c>
      <c r="R11" s="84">
        <f t="shared" ref="R11:R42" si="4">LN((L11-P11)/P11)</f>
        <v>-0.40546510810816444</v>
      </c>
      <c r="S11" s="84">
        <f t="shared" ref="S11:S42" si="5">LN((M11-Q11)/Q11)</f>
        <v>-0.40546510810816444</v>
      </c>
      <c r="T11" s="84">
        <f t="shared" ref="T11:T42" si="6">R11-AVERAGE($R$11:$R$110)</f>
        <v>-0.13670118772395623</v>
      </c>
      <c r="U11" s="84">
        <f t="shared" ref="U11:U42" si="7">S11-AVERAGE($S$11:$S$110)</f>
        <v>-0.13670118772395623</v>
      </c>
      <c r="V11" s="84">
        <f t="shared" ref="V11:V42" si="8">SQRT(1/P11+1/(L11-P11))</f>
        <v>0.91287092917527679</v>
      </c>
      <c r="W11" s="84">
        <f t="shared" ref="W11:W42" si="9">SQRT(1/Q11+1/(M11-Q11))</f>
        <v>0.91287092917527679</v>
      </c>
      <c r="X11" s="84">
        <f t="shared" ref="X11:X42" si="10">T11-U11</f>
        <v>0</v>
      </c>
      <c r="Y11" s="84">
        <f t="shared" ref="Y11:Y42" si="11">SQRT(V11^2+W11^2)</f>
        <v>1.2909944487358056</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LQO!A6</f>
        <v>2. Anda bekerja di laboratorium internal pabrik makanan dan ditekan meluluskan sampel out of spec. Apa yang harus dilakukan?</v>
      </c>
      <c r="B12" s="83">
        <f>LQO!B6</f>
        <v>1</v>
      </c>
      <c r="C12" s="83">
        <f>LQO!C6</f>
        <v>1</v>
      </c>
      <c r="D12" s="83">
        <f>LQO!D6</f>
        <v>1</v>
      </c>
      <c r="E12" s="83">
        <f>LQO!E6</f>
        <v>0</v>
      </c>
      <c r="F12" s="83">
        <f>LQO!F6</f>
        <v>1</v>
      </c>
      <c r="G12" s="83">
        <f>LQO!G6</f>
        <v>0</v>
      </c>
      <c r="H12" s="83">
        <f>LQO!H6</f>
        <v>1</v>
      </c>
      <c r="I12" s="83">
        <f>LQO!I6</f>
        <v>1</v>
      </c>
      <c r="J12" s="83">
        <f>LQO!J6</f>
        <v>0</v>
      </c>
      <c r="K12" s="83">
        <f>LQO!K6</f>
        <v>0</v>
      </c>
      <c r="L12" s="82">
        <f t="shared" si="0"/>
        <v>5</v>
      </c>
      <c r="M12" s="82">
        <f t="shared" si="1"/>
        <v>5</v>
      </c>
      <c r="N12" s="82">
        <f>SUMIF($B$8:$K$8,"Laki-Laki",LQO!B6:K6)</f>
        <v>3</v>
      </c>
      <c r="O12" s="82">
        <f>SUMIF($B$8:$K$8,"Perempuan",LQO!B6:K6)</f>
        <v>3</v>
      </c>
      <c r="P12" s="68">
        <f t="shared" si="2"/>
        <v>3</v>
      </c>
      <c r="Q12" s="68">
        <f t="shared" si="3"/>
        <v>3</v>
      </c>
      <c r="R12" s="68">
        <f t="shared" si="4"/>
        <v>-0.40546510810816444</v>
      </c>
      <c r="S12" s="68">
        <f t="shared" si="5"/>
        <v>-0.40546510810816444</v>
      </c>
      <c r="T12" s="68">
        <f t="shared" si="6"/>
        <v>-0.13670118772395623</v>
      </c>
      <c r="U12" s="68">
        <f t="shared" si="7"/>
        <v>-0.13670118772395623</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69" x14ac:dyDescent="0.3">
      <c r="A13" s="67" t="str">
        <f>LQO!A7</f>
        <v>3. Manakah situasi berikut yang merupakan risiko terhadap ketidakberpihakan?</v>
      </c>
      <c r="B13" s="83">
        <f>LQO!B7</f>
        <v>1</v>
      </c>
      <c r="C13" s="83">
        <f>LQO!C7</f>
        <v>1</v>
      </c>
      <c r="D13" s="83">
        <f>LQO!D7</f>
        <v>0</v>
      </c>
      <c r="E13" s="83">
        <f>LQO!E7</f>
        <v>1</v>
      </c>
      <c r="F13" s="83">
        <f>LQO!F7</f>
        <v>0</v>
      </c>
      <c r="G13" s="83">
        <f>LQO!G7</f>
        <v>1</v>
      </c>
      <c r="H13" s="83">
        <f>LQO!H7</f>
        <v>0</v>
      </c>
      <c r="I13" s="83">
        <f>LQO!I7</f>
        <v>0</v>
      </c>
      <c r="J13" s="83">
        <f>LQO!J7</f>
        <v>0</v>
      </c>
      <c r="K13" s="83">
        <f>LQO!K7</f>
        <v>0</v>
      </c>
      <c r="L13" s="82">
        <f t="shared" si="0"/>
        <v>5</v>
      </c>
      <c r="M13" s="82">
        <f t="shared" si="1"/>
        <v>5</v>
      </c>
      <c r="N13" s="82">
        <f>SUMIF($B$8:$K$8,"Laki-Laki",LQO!B7:K7)</f>
        <v>2</v>
      </c>
      <c r="O13" s="82">
        <f>SUMIF($B$8:$K$8,"Perempuan",LQO!B7:K7)</f>
        <v>2</v>
      </c>
      <c r="P13" s="68">
        <f t="shared" si="2"/>
        <v>2</v>
      </c>
      <c r="Q13" s="68">
        <f t="shared" si="3"/>
        <v>2</v>
      </c>
      <c r="R13" s="68">
        <f t="shared" si="4"/>
        <v>0.40546510810816438</v>
      </c>
      <c r="S13" s="68">
        <f t="shared" si="5"/>
        <v>0.40546510810816438</v>
      </c>
      <c r="T13" s="68">
        <f t="shared" si="6"/>
        <v>0.67422902849237265</v>
      </c>
      <c r="U13" s="68">
        <f t="shared" si="7"/>
        <v>0.67422902849237265</v>
      </c>
      <c r="V13" s="68">
        <f t="shared" si="8"/>
        <v>0.91287092917527679</v>
      </c>
      <c r="W13" s="68">
        <f t="shared" si="9"/>
        <v>0.91287092917527679</v>
      </c>
      <c r="X13" s="68">
        <f t="shared" si="10"/>
        <v>0</v>
      </c>
      <c r="Y13" s="68">
        <f t="shared" si="11"/>
        <v>1.2909944487358056</v>
      </c>
      <c r="Z13" s="68">
        <f t="shared" si="12"/>
        <v>0</v>
      </c>
      <c r="AA13" s="66" t="str">
        <f t="shared" si="13"/>
        <v>Negligible</v>
      </c>
      <c r="AB13" s="69" t="str">
        <f t="shared" si="14"/>
        <v>Tidak Ada Indikasi Bias</v>
      </c>
    </row>
    <row r="14" spans="1:29" ht="55.2" x14ac:dyDescent="0.3">
      <c r="A14" s="67" t="str">
        <f>LQO!A8</f>
        <v>4. Jika risiko ketidakberpihakan teridentifikasi, laboratorium harus:</v>
      </c>
      <c r="B14" s="83">
        <f>LQO!B8</f>
        <v>1</v>
      </c>
      <c r="C14" s="83">
        <f>LQO!C8</f>
        <v>1</v>
      </c>
      <c r="D14" s="83">
        <f>LQO!D8</f>
        <v>1</v>
      </c>
      <c r="E14" s="83">
        <f>LQO!E8</f>
        <v>1</v>
      </c>
      <c r="F14" s="83">
        <f>LQO!F8</f>
        <v>1</v>
      </c>
      <c r="G14" s="83">
        <f>LQO!G8</f>
        <v>1</v>
      </c>
      <c r="H14" s="83">
        <f>LQO!H8</f>
        <v>0</v>
      </c>
      <c r="I14" s="83">
        <f>LQO!I8</f>
        <v>0</v>
      </c>
      <c r="J14" s="83">
        <f>LQO!J8</f>
        <v>1</v>
      </c>
      <c r="K14" s="83">
        <f>LQO!K8</f>
        <v>1</v>
      </c>
      <c r="L14" s="82">
        <f t="shared" si="0"/>
        <v>5</v>
      </c>
      <c r="M14" s="82">
        <f t="shared" si="1"/>
        <v>5</v>
      </c>
      <c r="N14" s="82">
        <f>SUMIF($B$8:$K$8,"Laki-Laki",LQO!B8:K8)</f>
        <v>4</v>
      </c>
      <c r="O14" s="82">
        <f>SUMIF($B$8:$K$8,"Perempuan",LQO!B8:K8)</f>
        <v>4</v>
      </c>
      <c r="P14" s="68">
        <f t="shared" si="2"/>
        <v>4</v>
      </c>
      <c r="Q14" s="68">
        <f t="shared" si="3"/>
        <v>4</v>
      </c>
      <c r="R14" s="68">
        <f t="shared" si="4"/>
        <v>-1.3862943611198906</v>
      </c>
      <c r="S14" s="68">
        <f t="shared" si="5"/>
        <v>-1.3862943611198906</v>
      </c>
      <c r="T14" s="68">
        <f t="shared" si="6"/>
        <v>-1.1175304407356823</v>
      </c>
      <c r="U14" s="68">
        <f t="shared" si="7"/>
        <v>-1.1175304407356823</v>
      </c>
      <c r="V14" s="68">
        <f t="shared" si="8"/>
        <v>1.1180339887498949</v>
      </c>
      <c r="W14" s="68">
        <f t="shared" si="9"/>
        <v>1.1180339887498949</v>
      </c>
      <c r="X14" s="68">
        <f t="shared" si="10"/>
        <v>0</v>
      </c>
      <c r="Y14" s="68">
        <f t="shared" si="11"/>
        <v>1.5811388300841898</v>
      </c>
      <c r="Z14" s="68">
        <f t="shared" si="12"/>
        <v>0</v>
      </c>
      <c r="AA14" s="66" t="str">
        <f t="shared" si="13"/>
        <v>Negligible</v>
      </c>
      <c r="AB14" s="69" t="str">
        <f t="shared" si="14"/>
        <v>Tidak Ada Indikasi Bias</v>
      </c>
    </row>
    <row r="15" spans="1:29" ht="55.2" x14ac:dyDescent="0.3">
      <c r="A15" s="67" t="str">
        <f>LQO!A9</f>
        <v>5. Untuk menjaga integritas, personel laboratorium tidak boleh:</v>
      </c>
      <c r="B15" s="83">
        <f>LQO!B9</f>
        <v>0</v>
      </c>
      <c r="C15" s="83">
        <f>LQO!C9</f>
        <v>0</v>
      </c>
      <c r="D15" s="83">
        <f>LQO!D9</f>
        <v>1</v>
      </c>
      <c r="E15" s="83">
        <f>LQO!E9</f>
        <v>1</v>
      </c>
      <c r="F15" s="83">
        <f>LQO!F9</f>
        <v>1</v>
      </c>
      <c r="G15" s="83">
        <f>LQO!G9</f>
        <v>1</v>
      </c>
      <c r="H15" s="83">
        <f>LQO!H9</f>
        <v>0</v>
      </c>
      <c r="I15" s="83">
        <f>LQO!I9</f>
        <v>0</v>
      </c>
      <c r="J15" s="83">
        <f>LQO!J9</f>
        <v>0</v>
      </c>
      <c r="K15" s="83">
        <f>LQO!K9</f>
        <v>0</v>
      </c>
      <c r="L15" s="82">
        <f t="shared" si="0"/>
        <v>5</v>
      </c>
      <c r="M15" s="82">
        <f t="shared" si="1"/>
        <v>5</v>
      </c>
      <c r="N15" s="82">
        <f>SUMIF($B$8:$K$8,"Laki-Laki",LQO!B9:K9)</f>
        <v>2</v>
      </c>
      <c r="O15" s="82">
        <f>SUMIF($B$8:$K$8,"Perempuan",LQO!B9:K9)</f>
        <v>2</v>
      </c>
      <c r="P15" s="68">
        <f t="shared" si="2"/>
        <v>2</v>
      </c>
      <c r="Q15" s="68">
        <f t="shared" si="3"/>
        <v>2</v>
      </c>
      <c r="R15" s="68">
        <f t="shared" si="4"/>
        <v>0.40546510810816438</v>
      </c>
      <c r="S15" s="68">
        <f t="shared" si="5"/>
        <v>0.40546510810816438</v>
      </c>
      <c r="T15" s="68">
        <f t="shared" si="6"/>
        <v>0.67422902849237265</v>
      </c>
      <c r="U15" s="68">
        <f t="shared" si="7"/>
        <v>0.67422902849237265</v>
      </c>
      <c r="V15" s="68">
        <f t="shared" si="8"/>
        <v>0.91287092917527679</v>
      </c>
      <c r="W15" s="68">
        <f t="shared" si="9"/>
        <v>0.91287092917527679</v>
      </c>
      <c r="X15" s="68">
        <f t="shared" si="10"/>
        <v>0</v>
      </c>
      <c r="Y15" s="68">
        <f t="shared" si="11"/>
        <v>1.2909944487358056</v>
      </c>
      <c r="Z15" s="68">
        <f t="shared" si="12"/>
        <v>0</v>
      </c>
      <c r="AA15" s="66" t="str">
        <f t="shared" si="13"/>
        <v>Negligible</v>
      </c>
      <c r="AB15" s="69" t="str">
        <f t="shared" si="14"/>
        <v>Tidak Ada Indikasi Bias</v>
      </c>
    </row>
    <row r="16" spans="1:29" ht="96.6" x14ac:dyDescent="0.3">
      <c r="A16" s="67" t="str">
        <f>LQO!A10</f>
        <v>6. Komitmen manajemen puncak terhadap ketidakberpihakan harus:</v>
      </c>
      <c r="B16" s="83">
        <f>LQO!B10</f>
        <v>0</v>
      </c>
      <c r="C16" s="83">
        <f>LQO!C10</f>
        <v>0</v>
      </c>
      <c r="D16" s="83">
        <f>LQO!D10</f>
        <v>1</v>
      </c>
      <c r="E16" s="83">
        <f>LQO!E10</f>
        <v>0</v>
      </c>
      <c r="F16" s="83">
        <f>LQO!F10</f>
        <v>1</v>
      </c>
      <c r="G16" s="83">
        <f>LQO!G10</f>
        <v>0</v>
      </c>
      <c r="H16" s="83">
        <f>LQO!H10</f>
        <v>0</v>
      </c>
      <c r="I16" s="83">
        <f>LQO!I10</f>
        <v>0</v>
      </c>
      <c r="J16" s="83">
        <f>LQO!J10</f>
        <v>0</v>
      </c>
      <c r="K16" s="83">
        <f>LQO!K10</f>
        <v>0</v>
      </c>
      <c r="L16" s="82">
        <f t="shared" si="0"/>
        <v>5</v>
      </c>
      <c r="M16" s="82">
        <f t="shared" si="1"/>
        <v>5</v>
      </c>
      <c r="N16" s="82">
        <f>SUMIF($B$8:$K$8,"Laki-Laki",LQO!B10:K10)</f>
        <v>1</v>
      </c>
      <c r="O16" s="82">
        <f>SUMIF($B$8:$K$8,"Perempuan",LQO!B10:K10)</f>
        <v>1</v>
      </c>
      <c r="P16" s="68">
        <f t="shared" si="2"/>
        <v>1</v>
      </c>
      <c r="Q16" s="68">
        <f t="shared" si="3"/>
        <v>1</v>
      </c>
      <c r="R16" s="68">
        <f t="shared" si="4"/>
        <v>1.3862943611198906</v>
      </c>
      <c r="S16" s="68">
        <f t="shared" si="5"/>
        <v>1.3862943611198906</v>
      </c>
      <c r="T16" s="68">
        <f t="shared" si="6"/>
        <v>1.6550582815040988</v>
      </c>
      <c r="U16" s="68">
        <f t="shared" si="7"/>
        <v>1.6550582815040988</v>
      </c>
      <c r="V16" s="68">
        <f t="shared" si="8"/>
        <v>1.1180339887498949</v>
      </c>
      <c r="W16" s="68">
        <f t="shared" si="9"/>
        <v>1.1180339887498949</v>
      </c>
      <c r="X16" s="68">
        <f t="shared" si="10"/>
        <v>0</v>
      </c>
      <c r="Y16" s="68">
        <f t="shared" si="11"/>
        <v>1.5811388300841898</v>
      </c>
      <c r="Z16" s="68">
        <f t="shared" si="12"/>
        <v>0</v>
      </c>
      <c r="AA16" s="66" t="str">
        <f t="shared" si="13"/>
        <v>Negligible</v>
      </c>
      <c r="AB16" s="69" t="str">
        <f t="shared" si="14"/>
        <v>Tidak Ada Indikasi Bias</v>
      </c>
    </row>
    <row r="17" spans="1:28" ht="41.4" x14ac:dyDescent="0.3">
      <c r="A17" s="67" t="str">
        <f>LQO!A11</f>
        <v>7. Tekanan finansial yang mengganggu ketidakberpihakan contohnya:</v>
      </c>
      <c r="B17" s="83">
        <f>LQO!B11</f>
        <v>1</v>
      </c>
      <c r="C17" s="83">
        <f>LQO!C11</f>
        <v>1</v>
      </c>
      <c r="D17" s="83">
        <f>LQO!D11</f>
        <v>1</v>
      </c>
      <c r="E17" s="83">
        <f>LQO!E11</f>
        <v>1</v>
      </c>
      <c r="F17" s="83">
        <f>LQO!F11</f>
        <v>1</v>
      </c>
      <c r="G17" s="83">
        <f>LQO!G11</f>
        <v>1</v>
      </c>
      <c r="H17" s="83">
        <f>LQO!H11</f>
        <v>0</v>
      </c>
      <c r="I17" s="83">
        <f>LQO!I11</f>
        <v>0</v>
      </c>
      <c r="J17" s="83">
        <f>LQO!J11</f>
        <v>0</v>
      </c>
      <c r="K17" s="83">
        <f>LQO!K11</f>
        <v>0</v>
      </c>
      <c r="L17" s="82">
        <f t="shared" si="0"/>
        <v>5</v>
      </c>
      <c r="M17" s="82">
        <f t="shared" si="1"/>
        <v>5</v>
      </c>
      <c r="N17" s="82">
        <f>SUMIF($B$8:$K$8,"Laki-Laki",LQO!B11:K11)</f>
        <v>3</v>
      </c>
      <c r="O17" s="82">
        <f>SUMIF($B$8:$K$8,"Perempuan",LQO!B11:K11)</f>
        <v>3</v>
      </c>
      <c r="P17" s="68">
        <f t="shared" si="2"/>
        <v>3</v>
      </c>
      <c r="Q17" s="68">
        <f t="shared" si="3"/>
        <v>3</v>
      </c>
      <c r="R17" s="68">
        <f t="shared" si="4"/>
        <v>-0.40546510810816444</v>
      </c>
      <c r="S17" s="68">
        <f t="shared" si="5"/>
        <v>-0.40546510810816444</v>
      </c>
      <c r="T17" s="68">
        <f t="shared" si="6"/>
        <v>-0.13670118772395623</v>
      </c>
      <c r="U17" s="68">
        <f t="shared" si="7"/>
        <v>-0.13670118772395623</v>
      </c>
      <c r="V17" s="68">
        <f t="shared" si="8"/>
        <v>0.91287092917527679</v>
      </c>
      <c r="W17" s="68">
        <f t="shared" si="9"/>
        <v>0.91287092917527679</v>
      </c>
      <c r="X17" s="68">
        <f t="shared" si="10"/>
        <v>0</v>
      </c>
      <c r="Y17" s="68">
        <f t="shared" si="11"/>
        <v>1.2909944487358056</v>
      </c>
      <c r="Z17" s="68">
        <f t="shared" si="12"/>
        <v>0</v>
      </c>
      <c r="AA17" s="66" t="str">
        <f t="shared" si="13"/>
        <v>Negligible</v>
      </c>
      <c r="AB17" s="69" t="str">
        <f t="shared" si="14"/>
        <v>Tidak Ada Indikasi Bias</v>
      </c>
    </row>
    <row r="18" spans="1:28" ht="27.6" x14ac:dyDescent="0.3">
      <c r="A18" s="67" t="str">
        <f>LQO!A12</f>
        <v>8. Siapa yang bertanggung jawab atas pengelolaan informasi laboratorium?</v>
      </c>
      <c r="B18" s="83">
        <f>LQO!B12</f>
        <v>1</v>
      </c>
      <c r="C18" s="83">
        <f>LQO!C12</f>
        <v>1</v>
      </c>
      <c r="D18" s="83">
        <f>LQO!D12</f>
        <v>1</v>
      </c>
      <c r="E18" s="83">
        <f>LQO!E12</f>
        <v>1</v>
      </c>
      <c r="F18" s="83">
        <f>LQO!F12</f>
        <v>1</v>
      </c>
      <c r="G18" s="83">
        <f>LQO!G12</f>
        <v>1</v>
      </c>
      <c r="H18" s="83">
        <f>LQO!H12</f>
        <v>1</v>
      </c>
      <c r="I18" s="83">
        <f>LQO!I12</f>
        <v>1</v>
      </c>
      <c r="J18" s="83">
        <f>LQO!J12</f>
        <v>0</v>
      </c>
      <c r="K18" s="83">
        <f>LQO!K12</f>
        <v>0</v>
      </c>
      <c r="L18" s="82">
        <f t="shared" si="0"/>
        <v>5</v>
      </c>
      <c r="M18" s="82">
        <f t="shared" si="1"/>
        <v>5</v>
      </c>
      <c r="N18" s="82">
        <f>SUMIF($B$8:$K$8,"Laki-Laki",LQO!B12:K12)</f>
        <v>4</v>
      </c>
      <c r="O18" s="82">
        <f>SUMIF($B$8:$K$8,"Perempuan",LQO!B12:K12)</f>
        <v>4</v>
      </c>
      <c r="P18" s="68">
        <f t="shared" si="2"/>
        <v>4</v>
      </c>
      <c r="Q18" s="68">
        <f t="shared" si="3"/>
        <v>4</v>
      </c>
      <c r="R18" s="68">
        <f t="shared" si="4"/>
        <v>-1.3862943611198906</v>
      </c>
      <c r="S18" s="68">
        <f t="shared" si="5"/>
        <v>-1.3862943611198906</v>
      </c>
      <c r="T18" s="68">
        <f t="shared" si="6"/>
        <v>-1.1175304407356823</v>
      </c>
      <c r="U18" s="68">
        <f t="shared" si="7"/>
        <v>-1.1175304407356823</v>
      </c>
      <c r="V18" s="68">
        <f t="shared" si="8"/>
        <v>1.1180339887498949</v>
      </c>
      <c r="W18" s="68">
        <f t="shared" si="9"/>
        <v>1.1180339887498949</v>
      </c>
      <c r="X18" s="68">
        <f t="shared" si="10"/>
        <v>0</v>
      </c>
      <c r="Y18" s="68">
        <f t="shared" si="11"/>
        <v>1.5811388300841898</v>
      </c>
      <c r="Z18" s="68">
        <f t="shared" si="12"/>
        <v>0</v>
      </c>
      <c r="AA18" s="66" t="str">
        <f t="shared" si="13"/>
        <v>Negligible</v>
      </c>
      <c r="AB18" s="69" t="str">
        <f t="shared" si="14"/>
        <v>Tidak Ada Indikasi Bias</v>
      </c>
    </row>
    <row r="19" spans="1:28" ht="41.4" x14ac:dyDescent="0.3">
      <c r="A19" s="67" t="str">
        <f>LQO!A13</f>
        <v>9. Kapan laboratorium boleh membuka data pelanggan tanpa persetujuan?</v>
      </c>
      <c r="B19" s="83">
        <f>LQO!B13</f>
        <v>1</v>
      </c>
      <c r="C19" s="83">
        <f>LQO!C13</f>
        <v>1</v>
      </c>
      <c r="D19" s="83">
        <f>LQO!D13</f>
        <v>1</v>
      </c>
      <c r="E19" s="83">
        <f>LQO!E13</f>
        <v>0</v>
      </c>
      <c r="F19" s="83">
        <f>LQO!F13</f>
        <v>1</v>
      </c>
      <c r="G19" s="83">
        <f>LQO!G13</f>
        <v>0</v>
      </c>
      <c r="H19" s="83">
        <f>LQO!H13</f>
        <v>0</v>
      </c>
      <c r="I19" s="83">
        <f>LQO!I13</f>
        <v>0</v>
      </c>
      <c r="J19" s="83">
        <f>LQO!J13</f>
        <v>0</v>
      </c>
      <c r="K19" s="83">
        <f>LQO!K13</f>
        <v>0</v>
      </c>
      <c r="L19" s="82">
        <f t="shared" si="0"/>
        <v>5</v>
      </c>
      <c r="M19" s="82">
        <f t="shared" si="1"/>
        <v>5</v>
      </c>
      <c r="N19" s="82">
        <f>SUMIF($B$8:$K$8,"Laki-Laki",LQO!B13:K13)</f>
        <v>2</v>
      </c>
      <c r="O19" s="82">
        <f>SUMIF($B$8:$K$8,"Perempuan",LQO!B13:K13)</f>
        <v>2</v>
      </c>
      <c r="P19" s="68">
        <f t="shared" si="2"/>
        <v>2</v>
      </c>
      <c r="Q19" s="68">
        <f t="shared" si="3"/>
        <v>2</v>
      </c>
      <c r="R19" s="68">
        <f t="shared" si="4"/>
        <v>0.40546510810816438</v>
      </c>
      <c r="S19" s="68">
        <f t="shared" si="5"/>
        <v>0.40546510810816438</v>
      </c>
      <c r="T19" s="68">
        <f t="shared" si="6"/>
        <v>0.67422902849237265</v>
      </c>
      <c r="U19" s="68">
        <f t="shared" si="7"/>
        <v>0.67422902849237265</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41.4" x14ac:dyDescent="0.3">
      <c r="A20" s="67" t="str">
        <f>LQO!A14</f>
        <v>10. Jika data pelanggan dibuka karena hukum, apa yang harus dilakukan lab?</v>
      </c>
      <c r="B20" s="83">
        <f>LQO!B14</f>
        <v>1</v>
      </c>
      <c r="C20" s="83">
        <f>LQO!C14</f>
        <v>1</v>
      </c>
      <c r="D20" s="83">
        <f>LQO!D14</f>
        <v>1</v>
      </c>
      <c r="E20" s="83">
        <f>LQO!E14</f>
        <v>0</v>
      </c>
      <c r="F20" s="83">
        <f>LQO!F14</f>
        <v>1</v>
      </c>
      <c r="G20" s="83">
        <f>LQO!G14</f>
        <v>0</v>
      </c>
      <c r="H20" s="83">
        <f>LQO!H14</f>
        <v>1</v>
      </c>
      <c r="I20" s="83">
        <f>LQO!I14</f>
        <v>1</v>
      </c>
      <c r="J20" s="83">
        <f>LQO!J14</f>
        <v>0</v>
      </c>
      <c r="K20" s="83">
        <f>LQO!K14</f>
        <v>0</v>
      </c>
      <c r="L20" s="82">
        <f t="shared" si="0"/>
        <v>5</v>
      </c>
      <c r="M20" s="82">
        <f t="shared" si="1"/>
        <v>5</v>
      </c>
      <c r="N20" s="82">
        <f>SUMIF($B$8:$K$8,"Laki-Laki",LQO!B14:K14)</f>
        <v>3</v>
      </c>
      <c r="O20" s="82">
        <f>SUMIF($B$8:$K$8,"Perempuan",LQO!B14:K14)</f>
        <v>3</v>
      </c>
      <c r="P20" s="68">
        <f t="shared" si="2"/>
        <v>3</v>
      </c>
      <c r="Q20" s="68">
        <f t="shared" si="3"/>
        <v>3</v>
      </c>
      <c r="R20" s="68">
        <f t="shared" si="4"/>
        <v>-0.40546510810816444</v>
      </c>
      <c r="S20" s="68">
        <f t="shared" si="5"/>
        <v>-0.40546510810816444</v>
      </c>
      <c r="T20" s="68">
        <f t="shared" si="6"/>
        <v>-0.13670118772395623</v>
      </c>
      <c r="U20" s="68">
        <f t="shared" si="7"/>
        <v>-0.13670118772395623</v>
      </c>
      <c r="V20" s="68">
        <f t="shared" si="8"/>
        <v>0.91287092917527679</v>
      </c>
      <c r="W20" s="68">
        <f t="shared" si="9"/>
        <v>0.91287092917527679</v>
      </c>
      <c r="X20" s="68">
        <f t="shared" si="10"/>
        <v>0</v>
      </c>
      <c r="Y20" s="68">
        <f t="shared" si="11"/>
        <v>1.2909944487358056</v>
      </c>
      <c r="Z20" s="68">
        <f t="shared" si="12"/>
        <v>0</v>
      </c>
      <c r="AA20" s="66" t="str">
        <f t="shared" si="13"/>
        <v>Negligible</v>
      </c>
      <c r="AB20" s="69" t="str">
        <f t="shared" si="14"/>
        <v>Tidak Ada Indikasi Bias</v>
      </c>
    </row>
    <row r="21" spans="1:28" ht="27.6" x14ac:dyDescent="0.3">
      <c r="A21" s="67" t="str">
        <f>LQO!A15</f>
        <v>11. Informasi tentang pelanggan dari sumber selain pelanggan harus:</v>
      </c>
      <c r="B21" s="83">
        <f>LQO!B15</f>
        <v>1</v>
      </c>
      <c r="C21" s="83">
        <f>LQO!C15</f>
        <v>1</v>
      </c>
      <c r="D21" s="83">
        <f>LQO!D15</f>
        <v>0</v>
      </c>
      <c r="E21" s="83">
        <f>LQO!E15</f>
        <v>0</v>
      </c>
      <c r="F21" s="83">
        <f>LQO!F15</f>
        <v>0</v>
      </c>
      <c r="G21" s="83">
        <f>LQO!G15</f>
        <v>0</v>
      </c>
      <c r="H21" s="83">
        <f>LQO!H15</f>
        <v>0</v>
      </c>
      <c r="I21" s="83">
        <f>LQO!I15</f>
        <v>0</v>
      </c>
      <c r="J21" s="83">
        <f>LQO!J15</f>
        <v>0</v>
      </c>
      <c r="K21" s="83">
        <f>LQO!K15</f>
        <v>0</v>
      </c>
      <c r="L21" s="82">
        <f t="shared" si="0"/>
        <v>5</v>
      </c>
      <c r="M21" s="82">
        <f t="shared" si="1"/>
        <v>5</v>
      </c>
      <c r="N21" s="82">
        <f>SUMIF($B$8:$K$8,"Laki-Laki",LQO!B15:K15)</f>
        <v>1</v>
      </c>
      <c r="O21" s="82">
        <f>SUMIF($B$8:$K$8,"Perempuan",LQO!B15:K15)</f>
        <v>1</v>
      </c>
      <c r="P21" s="68">
        <f t="shared" si="2"/>
        <v>1</v>
      </c>
      <c r="Q21" s="68">
        <f t="shared" si="3"/>
        <v>1</v>
      </c>
      <c r="R21" s="68">
        <f t="shared" si="4"/>
        <v>1.3862943611198906</v>
      </c>
      <c r="S21" s="68">
        <f t="shared" si="5"/>
        <v>1.3862943611198906</v>
      </c>
      <c r="T21" s="68">
        <f t="shared" si="6"/>
        <v>1.6550582815040988</v>
      </c>
      <c r="U21" s="68">
        <f t="shared" si="7"/>
        <v>1.6550582815040988</v>
      </c>
      <c r="V21" s="68">
        <f t="shared" si="8"/>
        <v>1.1180339887498949</v>
      </c>
      <c r="W21" s="68">
        <f t="shared" si="9"/>
        <v>1.1180339887498949</v>
      </c>
      <c r="X21" s="68">
        <f t="shared" si="10"/>
        <v>0</v>
      </c>
      <c r="Y21" s="68">
        <f t="shared" si="11"/>
        <v>1.5811388300841898</v>
      </c>
      <c r="Z21" s="68">
        <f t="shared" si="12"/>
        <v>0</v>
      </c>
      <c r="AA21" s="66" t="str">
        <f t="shared" si="13"/>
        <v>Negligible</v>
      </c>
      <c r="AB21" s="69" t="str">
        <f t="shared" si="14"/>
        <v>Tidak Ada Indikasi Bias</v>
      </c>
    </row>
    <row r="22" spans="1:28" ht="27.6" x14ac:dyDescent="0.3">
      <c r="A22" s="67" t="str">
        <f>LQO!A16</f>
        <v>12. Secara legalitas, laboratorium harus:</v>
      </c>
      <c r="B22" s="83">
        <f>LQO!B16</f>
        <v>1</v>
      </c>
      <c r="C22" s="83">
        <f>LQO!C16</f>
        <v>1</v>
      </c>
      <c r="D22" s="83">
        <f>LQO!D16</f>
        <v>1</v>
      </c>
      <c r="E22" s="83">
        <f>LQO!E16</f>
        <v>0</v>
      </c>
      <c r="F22" s="83">
        <f>LQO!F16</f>
        <v>1</v>
      </c>
      <c r="G22" s="83">
        <f>LQO!G16</f>
        <v>0</v>
      </c>
      <c r="H22" s="83">
        <f>LQO!H16</f>
        <v>0</v>
      </c>
      <c r="I22" s="83">
        <f>LQO!I16</f>
        <v>0</v>
      </c>
      <c r="J22" s="83">
        <f>LQO!J16</f>
        <v>0</v>
      </c>
      <c r="K22" s="83">
        <f>LQO!K16</f>
        <v>0</v>
      </c>
      <c r="L22" s="82">
        <f t="shared" si="0"/>
        <v>5</v>
      </c>
      <c r="M22" s="82">
        <f t="shared" si="1"/>
        <v>5</v>
      </c>
      <c r="N22" s="82">
        <f>SUMIF($B$8:$K$8,"Laki-Laki",LQO!B16:K16)</f>
        <v>2</v>
      </c>
      <c r="O22" s="82">
        <f>SUMIF($B$8:$K$8,"Perempuan",LQO!B16:K16)</f>
        <v>2</v>
      </c>
      <c r="P22" s="68">
        <f t="shared" si="2"/>
        <v>2</v>
      </c>
      <c r="Q22" s="68">
        <f t="shared" si="3"/>
        <v>2</v>
      </c>
      <c r="R22" s="68">
        <f t="shared" si="4"/>
        <v>0.40546510810816438</v>
      </c>
      <c r="S22" s="68">
        <f t="shared" si="5"/>
        <v>0.40546510810816438</v>
      </c>
      <c r="T22" s="68">
        <f t="shared" si="6"/>
        <v>0.67422902849237265</v>
      </c>
      <c r="U22" s="68">
        <f t="shared" si="7"/>
        <v>0.67422902849237265</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27.6" x14ac:dyDescent="0.3">
      <c r="A23" s="67" t="str">
        <f>LQO!A17</f>
        <v>13. Tujuan penetapan struktur organisasi laboratorium adalah:</v>
      </c>
      <c r="B23" s="83">
        <f>LQO!B17</f>
        <v>1</v>
      </c>
      <c r="C23" s="83">
        <f>LQO!C17</f>
        <v>1</v>
      </c>
      <c r="D23" s="83">
        <f>LQO!D17</f>
        <v>1</v>
      </c>
      <c r="E23" s="83">
        <f>LQO!E17</f>
        <v>1</v>
      </c>
      <c r="F23" s="83">
        <f>LQO!F17</f>
        <v>1</v>
      </c>
      <c r="G23" s="83">
        <f>LQO!G17</f>
        <v>1</v>
      </c>
      <c r="H23" s="83">
        <f>LQO!H17</f>
        <v>0</v>
      </c>
      <c r="I23" s="83">
        <f>LQO!I17</f>
        <v>0</v>
      </c>
      <c r="J23" s="83">
        <f>LQO!J17</f>
        <v>0</v>
      </c>
      <c r="K23" s="83">
        <f>LQO!K17</f>
        <v>0</v>
      </c>
      <c r="L23" s="82">
        <f t="shared" si="0"/>
        <v>5</v>
      </c>
      <c r="M23" s="82">
        <f t="shared" si="1"/>
        <v>5</v>
      </c>
      <c r="N23" s="82">
        <f>SUMIF($B$8:$K$8,"Laki-Laki",LQO!B17:K17)</f>
        <v>3</v>
      </c>
      <c r="O23" s="82">
        <f>SUMIF($B$8:$K$8,"Perempuan",LQO!B17:K17)</f>
        <v>3</v>
      </c>
      <c r="P23" s="68">
        <f t="shared" si="2"/>
        <v>3</v>
      </c>
      <c r="Q23" s="68">
        <f t="shared" si="3"/>
        <v>3</v>
      </c>
      <c r="R23" s="68">
        <f t="shared" si="4"/>
        <v>-0.40546510810816444</v>
      </c>
      <c r="S23" s="68">
        <f t="shared" si="5"/>
        <v>-0.40546510810816444</v>
      </c>
      <c r="T23" s="68">
        <f t="shared" si="6"/>
        <v>-0.13670118772395623</v>
      </c>
      <c r="U23" s="68">
        <f t="shared" si="7"/>
        <v>-0.13670118772395623</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27.6" x14ac:dyDescent="0.3">
      <c r="A24" s="67" t="str">
        <f>LQO!A18</f>
        <v>14. Kegiatan laboratorium dapat dilakukan di:</v>
      </c>
      <c r="B24" s="83">
        <f>LQO!B18</f>
        <v>1</v>
      </c>
      <c r="C24" s="83">
        <f>LQO!C18</f>
        <v>1</v>
      </c>
      <c r="D24" s="83">
        <f>LQO!D18</f>
        <v>0</v>
      </c>
      <c r="E24" s="83">
        <f>LQO!E18</f>
        <v>1</v>
      </c>
      <c r="F24" s="83">
        <f>LQO!F18</f>
        <v>0</v>
      </c>
      <c r="G24" s="83">
        <f>LQO!G18</f>
        <v>1</v>
      </c>
      <c r="H24" s="83">
        <f>LQO!H18</f>
        <v>0</v>
      </c>
      <c r="I24" s="83">
        <f>LQO!I18</f>
        <v>0</v>
      </c>
      <c r="J24" s="83">
        <f>LQO!J18</f>
        <v>0</v>
      </c>
      <c r="K24" s="83">
        <f>LQO!K18</f>
        <v>0</v>
      </c>
      <c r="L24" s="82">
        <f t="shared" si="0"/>
        <v>5</v>
      </c>
      <c r="M24" s="82">
        <f t="shared" si="1"/>
        <v>5</v>
      </c>
      <c r="N24" s="82">
        <f>SUMIF($B$8:$K$8,"Laki-Laki",LQO!B18:K18)</f>
        <v>2</v>
      </c>
      <c r="O24" s="82">
        <f>SUMIF($B$8:$K$8,"Perempuan",LQO!B18:K18)</f>
        <v>2</v>
      </c>
      <c r="P24" s="68">
        <f t="shared" si="2"/>
        <v>2</v>
      </c>
      <c r="Q24" s="68">
        <f t="shared" si="3"/>
        <v>2</v>
      </c>
      <c r="R24" s="68">
        <f t="shared" si="4"/>
        <v>0.40546510810816438</v>
      </c>
      <c r="S24" s="68">
        <f t="shared" si="5"/>
        <v>0.40546510810816438</v>
      </c>
      <c r="T24" s="68">
        <f t="shared" si="6"/>
        <v>0.67422902849237265</v>
      </c>
      <c r="U24" s="68">
        <f t="shared" si="7"/>
        <v>0.67422902849237265</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27.6" x14ac:dyDescent="0.3">
      <c r="A25" s="67" t="str">
        <f>LQO!A19</f>
        <v>15. Salah satu wewenang penting personel laboratorium adalah:</v>
      </c>
      <c r="B25" s="83">
        <f>LQO!B19</f>
        <v>0</v>
      </c>
      <c r="C25" s="83">
        <f>LQO!C19</f>
        <v>0</v>
      </c>
      <c r="D25" s="83">
        <f>LQO!D19</f>
        <v>1</v>
      </c>
      <c r="E25" s="83">
        <f>LQO!E19</f>
        <v>0</v>
      </c>
      <c r="F25" s="83">
        <f>LQO!F19</f>
        <v>1</v>
      </c>
      <c r="G25" s="83">
        <f>LQO!G19</f>
        <v>0</v>
      </c>
      <c r="H25" s="83">
        <f>LQO!H19</f>
        <v>0</v>
      </c>
      <c r="I25" s="83">
        <f>LQO!I19</f>
        <v>0</v>
      </c>
      <c r="J25" s="83">
        <f>LQO!J19</f>
        <v>0</v>
      </c>
      <c r="K25" s="83">
        <f>LQO!K19</f>
        <v>0</v>
      </c>
      <c r="L25" s="82">
        <f t="shared" si="0"/>
        <v>5</v>
      </c>
      <c r="M25" s="82">
        <f t="shared" si="1"/>
        <v>5</v>
      </c>
      <c r="N25" s="82">
        <f>SUMIF($B$8:$K$8,"Laki-Laki",LQO!B19:K19)</f>
        <v>1</v>
      </c>
      <c r="O25" s="82">
        <f>SUMIF($B$8:$K$8,"Perempuan",LQO!B19:K19)</f>
        <v>1</v>
      </c>
      <c r="P25" s="68">
        <f t="shared" si="2"/>
        <v>1</v>
      </c>
      <c r="Q25" s="68">
        <f t="shared" si="3"/>
        <v>1</v>
      </c>
      <c r="R25" s="68">
        <f t="shared" si="4"/>
        <v>1.3862943611198906</v>
      </c>
      <c r="S25" s="68">
        <f t="shared" si="5"/>
        <v>1.3862943611198906</v>
      </c>
      <c r="T25" s="68">
        <f t="shared" si="6"/>
        <v>1.6550582815040988</v>
      </c>
      <c r="U25" s="68">
        <f t="shared" si="7"/>
        <v>1.6550582815040988</v>
      </c>
      <c r="V25" s="68">
        <f t="shared" si="8"/>
        <v>1.1180339887498949</v>
      </c>
      <c r="W25" s="68">
        <f t="shared" si="9"/>
        <v>1.1180339887498949</v>
      </c>
      <c r="X25" s="68">
        <f t="shared" si="10"/>
        <v>0</v>
      </c>
      <c r="Y25" s="68">
        <f t="shared" si="11"/>
        <v>1.5811388300841898</v>
      </c>
      <c r="Z25" s="68">
        <f t="shared" si="12"/>
        <v>0</v>
      </c>
      <c r="AA25" s="66" t="str">
        <f t="shared" si="13"/>
        <v>Negligible</v>
      </c>
      <c r="AB25" s="69" t="str">
        <f t="shared" si="14"/>
        <v>Tidak Ada Indikasi Bias</v>
      </c>
    </row>
    <row r="26" spans="1:28" ht="27.6" x14ac:dyDescent="0.3">
      <c r="A26" s="67" t="str">
        <f>LQO!A20</f>
        <v>16. Selain pendidikan, kompetensi personel harus dibuktikan dengan:</v>
      </c>
      <c r="B26" s="83">
        <f>LQO!B20</f>
        <v>1</v>
      </c>
      <c r="C26" s="83">
        <f>LQO!C20</f>
        <v>1</v>
      </c>
      <c r="D26" s="83">
        <f>LQO!D20</f>
        <v>1</v>
      </c>
      <c r="E26" s="83">
        <f>LQO!E20</f>
        <v>1</v>
      </c>
      <c r="F26" s="83">
        <f>LQO!F20</f>
        <v>1</v>
      </c>
      <c r="G26" s="83">
        <f>LQO!G20</f>
        <v>1</v>
      </c>
      <c r="H26" s="83">
        <f>LQO!H20</f>
        <v>0</v>
      </c>
      <c r="I26" s="83">
        <f>LQO!I20</f>
        <v>0</v>
      </c>
      <c r="J26" s="83">
        <f>LQO!J20</f>
        <v>1</v>
      </c>
      <c r="K26" s="83">
        <f>LQO!K20</f>
        <v>1</v>
      </c>
      <c r="L26" s="82">
        <f t="shared" si="0"/>
        <v>5</v>
      </c>
      <c r="M26" s="82">
        <f t="shared" si="1"/>
        <v>5</v>
      </c>
      <c r="N26" s="82">
        <f>SUMIF($B$8:$K$8,"Laki-Laki",LQO!B20:K20)</f>
        <v>4</v>
      </c>
      <c r="O26" s="82">
        <f>SUMIF($B$8:$K$8,"Perempuan",LQO!B20:K20)</f>
        <v>4</v>
      </c>
      <c r="P26" s="68">
        <f t="shared" si="2"/>
        <v>4</v>
      </c>
      <c r="Q26" s="68">
        <f t="shared" si="3"/>
        <v>4</v>
      </c>
      <c r="R26" s="68">
        <f t="shared" si="4"/>
        <v>-1.3862943611198906</v>
      </c>
      <c r="S26" s="68">
        <f t="shared" si="5"/>
        <v>-1.3862943611198906</v>
      </c>
      <c r="T26" s="68">
        <f t="shared" si="6"/>
        <v>-1.1175304407356823</v>
      </c>
      <c r="U26" s="68">
        <f t="shared" si="7"/>
        <v>-1.1175304407356823</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41.4" x14ac:dyDescent="0.3">
      <c r="A27" s="67" t="str">
        <f>LQO!A21</f>
        <v>17. Siapa yang berwenang mengotorisasi analis junior mengoperasikan alat rumit?</v>
      </c>
      <c r="B27" s="83">
        <f>LQO!B21</f>
        <v>1</v>
      </c>
      <c r="C27" s="83">
        <f>LQO!C21</f>
        <v>1</v>
      </c>
      <c r="D27" s="83">
        <f>LQO!D21</f>
        <v>1</v>
      </c>
      <c r="E27" s="83">
        <f>LQO!E21</f>
        <v>0</v>
      </c>
      <c r="F27" s="83">
        <f>LQO!F21</f>
        <v>1</v>
      </c>
      <c r="G27" s="83">
        <f>LQO!G21</f>
        <v>0</v>
      </c>
      <c r="H27" s="83">
        <f>LQO!H21</f>
        <v>1</v>
      </c>
      <c r="I27" s="83">
        <f>LQO!I21</f>
        <v>1</v>
      </c>
      <c r="J27" s="83">
        <f>LQO!J21</f>
        <v>0</v>
      </c>
      <c r="K27" s="83">
        <f>LQO!K21</f>
        <v>0</v>
      </c>
      <c r="L27" s="82">
        <f t="shared" si="0"/>
        <v>5</v>
      </c>
      <c r="M27" s="82">
        <f t="shared" si="1"/>
        <v>5</v>
      </c>
      <c r="N27" s="82">
        <f>SUMIF($B$8:$K$8,"Laki-Laki",LQO!B21:K21)</f>
        <v>3</v>
      </c>
      <c r="O27" s="82">
        <f>SUMIF($B$8:$K$8,"Perempuan",LQO!B21:K21)</f>
        <v>3</v>
      </c>
      <c r="P27" s="68">
        <f t="shared" si="2"/>
        <v>3</v>
      </c>
      <c r="Q27" s="68">
        <f t="shared" si="3"/>
        <v>3</v>
      </c>
      <c r="R27" s="68">
        <f t="shared" si="4"/>
        <v>-0.40546510810816444</v>
      </c>
      <c r="S27" s="68">
        <f t="shared" si="5"/>
        <v>-0.40546510810816444</v>
      </c>
      <c r="T27" s="68">
        <f t="shared" si="6"/>
        <v>-0.13670118772395623</v>
      </c>
      <c r="U27" s="68">
        <f t="shared" si="7"/>
        <v>-0.13670118772395623</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ht="27.6" x14ac:dyDescent="0.3">
      <c r="A28" s="67" t="str">
        <f>LQO!A22</f>
        <v>18. Status karyawan baru dalam pengujian sampel adalah:</v>
      </c>
      <c r="B28" s="83">
        <f>LQO!B22</f>
        <v>0</v>
      </c>
      <c r="C28" s="83">
        <f>LQO!C22</f>
        <v>0</v>
      </c>
      <c r="D28" s="83">
        <f>LQO!D22</f>
        <v>1</v>
      </c>
      <c r="E28" s="83">
        <f>LQO!E22</f>
        <v>0</v>
      </c>
      <c r="F28" s="83">
        <f>LQO!F22</f>
        <v>1</v>
      </c>
      <c r="G28" s="83">
        <f>LQO!G22</f>
        <v>0</v>
      </c>
      <c r="H28" s="83">
        <f>LQO!H22</f>
        <v>0</v>
      </c>
      <c r="I28" s="83">
        <f>LQO!I22</f>
        <v>0</v>
      </c>
      <c r="J28" s="83">
        <f>LQO!J22</f>
        <v>0</v>
      </c>
      <c r="K28" s="83">
        <f>LQO!K22</f>
        <v>0</v>
      </c>
      <c r="L28" s="82">
        <f t="shared" si="0"/>
        <v>5</v>
      </c>
      <c r="M28" s="82">
        <f t="shared" si="1"/>
        <v>5</v>
      </c>
      <c r="N28" s="82">
        <f>SUMIF($B$8:$K$8,"Laki-Laki",LQO!B22:K22)</f>
        <v>1</v>
      </c>
      <c r="O28" s="82">
        <f>SUMIF($B$8:$K$8,"Perempuan",LQO!B22:K22)</f>
        <v>1</v>
      </c>
      <c r="P28" s="68">
        <f t="shared" si="2"/>
        <v>1</v>
      </c>
      <c r="Q28" s="68">
        <f t="shared" si="3"/>
        <v>1</v>
      </c>
      <c r="R28" s="68">
        <f t="shared" si="4"/>
        <v>1.3862943611198906</v>
      </c>
      <c r="S28" s="68">
        <f t="shared" si="5"/>
        <v>1.3862943611198906</v>
      </c>
      <c r="T28" s="68">
        <f t="shared" si="6"/>
        <v>1.6550582815040988</v>
      </c>
      <c r="U28" s="68">
        <f t="shared" si="7"/>
        <v>1.6550582815040988</v>
      </c>
      <c r="V28" s="68">
        <f t="shared" si="8"/>
        <v>1.1180339887498949</v>
      </c>
      <c r="W28" s="68">
        <f t="shared" si="9"/>
        <v>1.1180339887498949</v>
      </c>
      <c r="X28" s="68">
        <f t="shared" si="10"/>
        <v>0</v>
      </c>
      <c r="Y28" s="68">
        <f t="shared" si="11"/>
        <v>1.5811388300841898</v>
      </c>
      <c r="Z28" s="68">
        <f t="shared" si="12"/>
        <v>0</v>
      </c>
      <c r="AA28" s="66" t="str">
        <f t="shared" si="13"/>
        <v>Negligible</v>
      </c>
      <c r="AB28" s="69" t="str">
        <f t="shared" si="14"/>
        <v>Tidak Ada Indikasi Bias</v>
      </c>
    </row>
    <row r="29" spans="1:28" ht="41.4" x14ac:dyDescent="0.3">
      <c r="A29" s="67" t="str">
        <f>LQO!A23</f>
        <v>19. Dokumen persyaratan kompetensi tiap fungsi biasanya disebut:</v>
      </c>
      <c r="B29" s="83">
        <f>LQO!B23</f>
        <v>1</v>
      </c>
      <c r="C29" s="83">
        <f>LQO!C23</f>
        <v>1</v>
      </c>
      <c r="D29" s="83">
        <f>LQO!D23</f>
        <v>1</v>
      </c>
      <c r="E29" s="83">
        <f>LQO!E23</f>
        <v>0</v>
      </c>
      <c r="F29" s="83">
        <f>LQO!F23</f>
        <v>1</v>
      </c>
      <c r="G29" s="83">
        <f>LQO!G23</f>
        <v>0</v>
      </c>
      <c r="H29" s="83">
        <f>LQO!H23</f>
        <v>0</v>
      </c>
      <c r="I29" s="83">
        <f>LQO!I23</f>
        <v>0</v>
      </c>
      <c r="J29" s="83">
        <f>LQO!J23</f>
        <v>0</v>
      </c>
      <c r="K29" s="83">
        <f>LQO!K23</f>
        <v>0</v>
      </c>
      <c r="L29" s="82">
        <f t="shared" si="0"/>
        <v>5</v>
      </c>
      <c r="M29" s="82">
        <f t="shared" si="1"/>
        <v>5</v>
      </c>
      <c r="N29" s="82">
        <f>SUMIF($B$8:$K$8,"Laki-Laki",LQO!B23:K23)</f>
        <v>2</v>
      </c>
      <c r="O29" s="82">
        <f>SUMIF($B$8:$K$8,"Perempuan",LQO!B23:K23)</f>
        <v>2</v>
      </c>
      <c r="P29" s="68">
        <f t="shared" si="2"/>
        <v>2</v>
      </c>
      <c r="Q29" s="68">
        <f t="shared" si="3"/>
        <v>2</v>
      </c>
      <c r="R29" s="68">
        <f t="shared" si="4"/>
        <v>0.40546510810816438</v>
      </c>
      <c r="S29" s="68">
        <f t="shared" si="5"/>
        <v>0.40546510810816438</v>
      </c>
      <c r="T29" s="68">
        <f t="shared" si="6"/>
        <v>0.67422902849237265</v>
      </c>
      <c r="U29" s="68">
        <f t="shared" si="7"/>
        <v>0.67422902849237265</v>
      </c>
      <c r="V29" s="68">
        <f t="shared" si="8"/>
        <v>0.91287092917527679</v>
      </c>
      <c r="W29" s="68">
        <f t="shared" si="9"/>
        <v>0.91287092917527679</v>
      </c>
      <c r="X29" s="68">
        <f t="shared" si="10"/>
        <v>0</v>
      </c>
      <c r="Y29" s="68">
        <f t="shared" si="11"/>
        <v>1.2909944487358056</v>
      </c>
      <c r="Z29" s="68">
        <f t="shared" si="12"/>
        <v>0</v>
      </c>
      <c r="AA29" s="66" t="str">
        <f t="shared" si="13"/>
        <v>Negligible</v>
      </c>
      <c r="AB29" s="69" t="str">
        <f t="shared" si="14"/>
        <v>Tidak Ada Indikasi Bias</v>
      </c>
    </row>
    <row r="30" spans="1:28" ht="41.4" x14ac:dyDescent="0.3">
      <c r="A30" s="67" t="str">
        <f>LQO!A24</f>
        <v>20. Alasan pemisahan ruang mikrobiologi dan preparasi kimia adalah:</v>
      </c>
      <c r="B30" s="83">
        <f>LQO!B24</f>
        <v>1</v>
      </c>
      <c r="C30" s="83">
        <f>LQO!C24</f>
        <v>1</v>
      </c>
      <c r="D30" s="83">
        <f>LQO!D24</f>
        <v>0</v>
      </c>
      <c r="E30" s="83">
        <f>LQO!E24</f>
        <v>0</v>
      </c>
      <c r="F30" s="83">
        <f>LQO!F24</f>
        <v>0</v>
      </c>
      <c r="G30" s="83">
        <f>LQO!G24</f>
        <v>0</v>
      </c>
      <c r="H30" s="83">
        <f>LQO!H24</f>
        <v>0</v>
      </c>
      <c r="I30" s="83">
        <f>LQO!I24</f>
        <v>0</v>
      </c>
      <c r="J30" s="83">
        <f>LQO!J24</f>
        <v>0</v>
      </c>
      <c r="K30" s="83">
        <f>LQO!K24</f>
        <v>0</v>
      </c>
      <c r="L30" s="82">
        <f t="shared" si="0"/>
        <v>5</v>
      </c>
      <c r="M30" s="82">
        <f t="shared" si="1"/>
        <v>5</v>
      </c>
      <c r="N30" s="82">
        <f>SUMIF($B$8:$K$8,"Laki-Laki",LQO!B24:K24)</f>
        <v>1</v>
      </c>
      <c r="O30" s="82">
        <f>SUMIF($B$8:$K$8,"Perempuan",LQO!B24:K24)</f>
        <v>1</v>
      </c>
      <c r="P30" s="68">
        <f t="shared" si="2"/>
        <v>1</v>
      </c>
      <c r="Q30" s="68">
        <f t="shared" si="3"/>
        <v>1</v>
      </c>
      <c r="R30" s="68">
        <f t="shared" si="4"/>
        <v>1.3862943611198906</v>
      </c>
      <c r="S30" s="68">
        <f t="shared" si="5"/>
        <v>1.3862943611198906</v>
      </c>
      <c r="T30" s="68">
        <f t="shared" si="6"/>
        <v>1.6550582815040988</v>
      </c>
      <c r="U30" s="68">
        <f t="shared" si="7"/>
        <v>1.6550582815040988</v>
      </c>
      <c r="V30" s="68">
        <f t="shared" si="8"/>
        <v>1.1180339887498949</v>
      </c>
      <c r="W30" s="68">
        <f t="shared" si="9"/>
        <v>1.1180339887498949</v>
      </c>
      <c r="X30" s="68">
        <f t="shared" si="10"/>
        <v>0</v>
      </c>
      <c r="Y30" s="68">
        <f t="shared" si="11"/>
        <v>1.5811388300841898</v>
      </c>
      <c r="Z30" s="68">
        <f t="shared" si="12"/>
        <v>0</v>
      </c>
      <c r="AA30" s="66" t="str">
        <f t="shared" si="13"/>
        <v>Negligible</v>
      </c>
      <c r="AB30" s="69" t="str">
        <f t="shared" si="14"/>
        <v>Tidak Ada Indikasi Bias</v>
      </c>
    </row>
    <row r="31" spans="1:28" ht="41.4" x14ac:dyDescent="0.3">
      <c r="A31" s="67" t="str">
        <f>LQO!A25</f>
        <v>21. Jika suhu ruang tidak sesuai persyaratan metode, tindakan tepat adalah:</v>
      </c>
      <c r="B31" s="83">
        <f>LQO!B25</f>
        <v>1</v>
      </c>
      <c r="C31" s="83">
        <f>LQO!C25</f>
        <v>1</v>
      </c>
      <c r="D31" s="83">
        <f>LQO!D25</f>
        <v>0</v>
      </c>
      <c r="E31" s="83">
        <f>LQO!E25</f>
        <v>1</v>
      </c>
      <c r="F31" s="83">
        <f>LQO!F25</f>
        <v>0</v>
      </c>
      <c r="G31" s="83">
        <f>LQO!G25</f>
        <v>1</v>
      </c>
      <c r="H31" s="83">
        <f>LQO!H25</f>
        <v>0</v>
      </c>
      <c r="I31" s="83">
        <f>LQO!I25</f>
        <v>0</v>
      </c>
      <c r="J31" s="83">
        <f>LQO!J25</f>
        <v>0</v>
      </c>
      <c r="K31" s="83">
        <f>LQO!K25</f>
        <v>0</v>
      </c>
      <c r="L31" s="82">
        <f t="shared" si="0"/>
        <v>5</v>
      </c>
      <c r="M31" s="82">
        <f t="shared" si="1"/>
        <v>5</v>
      </c>
      <c r="N31" s="82">
        <f>SUMIF($B$8:$K$8,"Laki-Laki",LQO!B25:K25)</f>
        <v>2</v>
      </c>
      <c r="O31" s="82">
        <f>SUMIF($B$8:$K$8,"Perempuan",LQO!B25:K25)</f>
        <v>2</v>
      </c>
      <c r="P31" s="68">
        <f t="shared" si="2"/>
        <v>2</v>
      </c>
      <c r="Q31" s="68">
        <f t="shared" si="3"/>
        <v>2</v>
      </c>
      <c r="R31" s="68">
        <f t="shared" si="4"/>
        <v>0.40546510810816438</v>
      </c>
      <c r="S31" s="68">
        <f t="shared" si="5"/>
        <v>0.40546510810816438</v>
      </c>
      <c r="T31" s="68">
        <f t="shared" si="6"/>
        <v>0.67422902849237265</v>
      </c>
      <c r="U31" s="68">
        <f t="shared" si="7"/>
        <v>0.67422902849237265</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27.6" x14ac:dyDescent="0.3">
      <c r="A32" s="67" t="str">
        <f>LQO!A26</f>
        <v>22. Siapa yang boleh masuk area pengujian sensitif?</v>
      </c>
      <c r="B32" s="83">
        <f>LQO!B26</f>
        <v>1</v>
      </c>
      <c r="C32" s="83">
        <f>LQO!C26</f>
        <v>1</v>
      </c>
      <c r="D32" s="83">
        <f>LQO!D26</f>
        <v>1</v>
      </c>
      <c r="E32" s="83">
        <f>LQO!E26</f>
        <v>0</v>
      </c>
      <c r="F32" s="83">
        <f>LQO!F26</f>
        <v>1</v>
      </c>
      <c r="G32" s="83">
        <f>LQO!G26</f>
        <v>0</v>
      </c>
      <c r="H32" s="83">
        <f>LQO!H26</f>
        <v>1</v>
      </c>
      <c r="I32" s="83">
        <f>LQO!I26</f>
        <v>1</v>
      </c>
      <c r="J32" s="83">
        <f>LQO!J26</f>
        <v>0</v>
      </c>
      <c r="K32" s="83">
        <f>LQO!K26</f>
        <v>0</v>
      </c>
      <c r="L32" s="82">
        <f t="shared" si="0"/>
        <v>5</v>
      </c>
      <c r="M32" s="82">
        <f t="shared" si="1"/>
        <v>5</v>
      </c>
      <c r="N32" s="82">
        <f>SUMIF($B$8:$K$8,"Laki-Laki",LQO!B26:K26)</f>
        <v>3</v>
      </c>
      <c r="O32" s="82">
        <f>SUMIF($B$8:$K$8,"Perempuan",LQO!B26:K26)</f>
        <v>3</v>
      </c>
      <c r="P32" s="68">
        <f t="shared" si="2"/>
        <v>3</v>
      </c>
      <c r="Q32" s="68">
        <f t="shared" si="3"/>
        <v>3</v>
      </c>
      <c r="R32" s="68">
        <f t="shared" si="4"/>
        <v>-0.40546510810816444</v>
      </c>
      <c r="S32" s="68">
        <f t="shared" si="5"/>
        <v>-0.40546510810816444</v>
      </c>
      <c r="T32" s="68">
        <f t="shared" si="6"/>
        <v>-0.13670118772395623</v>
      </c>
      <c r="U32" s="68">
        <f t="shared" si="7"/>
        <v>-0.13670118772395623</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ht="27.6" x14ac:dyDescent="0.3">
      <c r="A33" s="67" t="str">
        <f>LQO!A27</f>
        <v>23. Apakah pipet gelas termasuk peralatan ISO 17025?</v>
      </c>
      <c r="B33" s="83">
        <f>LQO!B27</f>
        <v>1</v>
      </c>
      <c r="C33" s="83">
        <f>LQO!C27</f>
        <v>1</v>
      </c>
      <c r="D33" s="83">
        <f>LQO!D27</f>
        <v>1</v>
      </c>
      <c r="E33" s="83">
        <f>LQO!E27</f>
        <v>0</v>
      </c>
      <c r="F33" s="83">
        <f>LQO!F27</f>
        <v>1</v>
      </c>
      <c r="G33" s="83">
        <f>LQO!G27</f>
        <v>0</v>
      </c>
      <c r="H33" s="83">
        <f>LQO!H27</f>
        <v>1</v>
      </c>
      <c r="I33" s="83">
        <f>LQO!I27</f>
        <v>1</v>
      </c>
      <c r="J33" s="83">
        <f>LQO!J27</f>
        <v>0</v>
      </c>
      <c r="K33" s="83">
        <f>LQO!K27</f>
        <v>0</v>
      </c>
      <c r="L33" s="82">
        <f t="shared" si="0"/>
        <v>5</v>
      </c>
      <c r="M33" s="82">
        <f t="shared" si="1"/>
        <v>5</v>
      </c>
      <c r="N33" s="82">
        <f>SUMIF($B$8:$K$8,"Laki-Laki",LQO!B27:K27)</f>
        <v>3</v>
      </c>
      <c r="O33" s="82">
        <f>SUMIF($B$8:$K$8,"Perempuan",LQO!B27:K27)</f>
        <v>3</v>
      </c>
      <c r="P33" s="68">
        <f t="shared" si="2"/>
        <v>3</v>
      </c>
      <c r="Q33" s="68">
        <f t="shared" si="3"/>
        <v>3</v>
      </c>
      <c r="R33" s="68">
        <f t="shared" si="4"/>
        <v>-0.40546510810816444</v>
      </c>
      <c r="S33" s="68">
        <f t="shared" si="5"/>
        <v>-0.40546510810816444</v>
      </c>
      <c r="T33" s="68">
        <f t="shared" si="6"/>
        <v>-0.13670118772395623</v>
      </c>
      <c r="U33" s="68">
        <f t="shared" si="7"/>
        <v>-0.13670118772395623</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ht="27.6" x14ac:dyDescent="0.3">
      <c r="A34" s="67" t="str">
        <f>LQO!A28</f>
        <v>24. Stiker kalibrasi neraca kedaluwarsa, tindakan tepat:</v>
      </c>
      <c r="B34" s="83">
        <f>LQO!B28</f>
        <v>0</v>
      </c>
      <c r="C34" s="83">
        <f>LQO!C28</f>
        <v>0</v>
      </c>
      <c r="D34" s="83">
        <f>LQO!D28</f>
        <v>1</v>
      </c>
      <c r="E34" s="83">
        <f>LQO!E28</f>
        <v>0</v>
      </c>
      <c r="F34" s="83">
        <f>LQO!F28</f>
        <v>1</v>
      </c>
      <c r="G34" s="83">
        <f>LQO!G28</f>
        <v>0</v>
      </c>
      <c r="H34" s="83">
        <f>LQO!H28</f>
        <v>1</v>
      </c>
      <c r="I34" s="83">
        <f>LQO!I28</f>
        <v>1</v>
      </c>
      <c r="J34" s="83">
        <f>LQO!J28</f>
        <v>1</v>
      </c>
      <c r="K34" s="83">
        <f>LQO!K28</f>
        <v>1</v>
      </c>
      <c r="L34" s="82">
        <f t="shared" si="0"/>
        <v>5</v>
      </c>
      <c r="M34" s="82">
        <f t="shared" si="1"/>
        <v>5</v>
      </c>
      <c r="N34" s="82">
        <f>SUMIF($B$8:$K$8,"Laki-Laki",LQO!B28:K28)</f>
        <v>3</v>
      </c>
      <c r="O34" s="82">
        <f>SUMIF($B$8:$K$8,"Perempuan",LQO!B28:K28)</f>
        <v>3</v>
      </c>
      <c r="P34" s="68">
        <f t="shared" si="2"/>
        <v>3</v>
      </c>
      <c r="Q34" s="68">
        <f t="shared" si="3"/>
        <v>3</v>
      </c>
      <c r="R34" s="68">
        <f t="shared" si="4"/>
        <v>-0.40546510810816444</v>
      </c>
      <c r="S34" s="68">
        <f t="shared" si="5"/>
        <v>-0.40546510810816444</v>
      </c>
      <c r="T34" s="68">
        <f t="shared" si="6"/>
        <v>-0.13670118772395623</v>
      </c>
      <c r="U34" s="68">
        <f t="shared" si="7"/>
        <v>-0.13670118772395623</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27.6" x14ac:dyDescent="0.3">
      <c r="A35" s="67" t="str">
        <f>LQO!A29</f>
        <v>25. Pengecekan Antara (Intermediate Check) adalah:</v>
      </c>
      <c r="B35" s="83">
        <f>LQO!B29</f>
        <v>1</v>
      </c>
      <c r="C35" s="83">
        <f>LQO!C29</f>
        <v>1</v>
      </c>
      <c r="D35" s="83">
        <f>LQO!D29</f>
        <v>1</v>
      </c>
      <c r="E35" s="83">
        <f>LQO!E29</f>
        <v>0</v>
      </c>
      <c r="F35" s="83">
        <f>LQO!F29</f>
        <v>1</v>
      </c>
      <c r="G35" s="83">
        <f>LQO!G29</f>
        <v>0</v>
      </c>
      <c r="H35" s="83">
        <f>LQO!H29</f>
        <v>0</v>
      </c>
      <c r="I35" s="83">
        <f>LQO!I29</f>
        <v>0</v>
      </c>
      <c r="J35" s="83">
        <f>LQO!J29</f>
        <v>1</v>
      </c>
      <c r="K35" s="83">
        <f>LQO!K29</f>
        <v>1</v>
      </c>
      <c r="L35" s="82">
        <f t="shared" si="0"/>
        <v>5</v>
      </c>
      <c r="M35" s="82">
        <f t="shared" si="1"/>
        <v>5</v>
      </c>
      <c r="N35" s="82">
        <f>SUMIF($B$8:$K$8,"Laki-Laki",LQO!B29:K29)</f>
        <v>3</v>
      </c>
      <c r="O35" s="82">
        <f>SUMIF($B$8:$K$8,"Perempuan",LQO!B29:K29)</f>
        <v>3</v>
      </c>
      <c r="P35" s="68">
        <f t="shared" si="2"/>
        <v>3</v>
      </c>
      <c r="Q35" s="68">
        <f t="shared" si="3"/>
        <v>3</v>
      </c>
      <c r="R35" s="68">
        <f t="shared" si="4"/>
        <v>-0.40546510810816444</v>
      </c>
      <c r="S35" s="68">
        <f t="shared" si="5"/>
        <v>-0.40546510810816444</v>
      </c>
      <c r="T35" s="68">
        <f t="shared" si="6"/>
        <v>-0.13670118772395623</v>
      </c>
      <c r="U35" s="68">
        <f t="shared" si="7"/>
        <v>-0.13670118772395623</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ht="27.6" x14ac:dyDescent="0.3">
      <c r="A36" s="67" t="str">
        <f>LQO!A30</f>
        <v>26. Jika oven punya koreksi +2°C pada 100°C, set display di:</v>
      </c>
      <c r="B36" s="83">
        <f>LQO!B30</f>
        <v>1</v>
      </c>
      <c r="C36" s="83">
        <f>LQO!C30</f>
        <v>1</v>
      </c>
      <c r="D36" s="83">
        <f>LQO!D30</f>
        <v>0</v>
      </c>
      <c r="E36" s="83">
        <f>LQO!E30</f>
        <v>0</v>
      </c>
      <c r="F36" s="83">
        <f>LQO!F30</f>
        <v>0</v>
      </c>
      <c r="G36" s="83">
        <f>LQO!G30</f>
        <v>0</v>
      </c>
      <c r="H36" s="83">
        <f>LQO!H30</f>
        <v>0</v>
      </c>
      <c r="I36" s="83">
        <f>LQO!I30</f>
        <v>0</v>
      </c>
      <c r="J36" s="83">
        <f>LQO!J30</f>
        <v>0</v>
      </c>
      <c r="K36" s="83">
        <f>LQO!K30</f>
        <v>0</v>
      </c>
      <c r="L36" s="82">
        <f t="shared" si="0"/>
        <v>5</v>
      </c>
      <c r="M36" s="82">
        <f t="shared" si="1"/>
        <v>5</v>
      </c>
      <c r="N36" s="82">
        <f>SUMIF($B$8:$K$8,"Laki-Laki",LQO!B30:K30)</f>
        <v>1</v>
      </c>
      <c r="O36" s="82">
        <f>SUMIF($B$8:$K$8,"Perempuan",LQO!B30:K30)</f>
        <v>1</v>
      </c>
      <c r="P36" s="68">
        <f t="shared" si="2"/>
        <v>1</v>
      </c>
      <c r="Q36" s="68">
        <f t="shared" si="3"/>
        <v>1</v>
      </c>
      <c r="R36" s="68">
        <f t="shared" si="4"/>
        <v>1.3862943611198906</v>
      </c>
      <c r="S36" s="68">
        <f t="shared" si="5"/>
        <v>1.3862943611198906</v>
      </c>
      <c r="T36" s="68">
        <f t="shared" si="6"/>
        <v>1.6550582815040988</v>
      </c>
      <c r="U36" s="68">
        <f t="shared" si="7"/>
        <v>1.6550582815040988</v>
      </c>
      <c r="V36" s="68">
        <f t="shared" si="8"/>
        <v>1.1180339887498949</v>
      </c>
      <c r="W36" s="68">
        <f t="shared" si="9"/>
        <v>1.1180339887498949</v>
      </c>
      <c r="X36" s="68">
        <f t="shared" si="10"/>
        <v>0</v>
      </c>
      <c r="Y36" s="68">
        <f t="shared" si="11"/>
        <v>1.5811388300841898</v>
      </c>
      <c r="Z36" s="68">
        <f t="shared" si="12"/>
        <v>0</v>
      </c>
      <c r="AA36" s="66" t="str">
        <f t="shared" si="13"/>
        <v>Negligible</v>
      </c>
      <c r="AB36" s="69" t="str">
        <f t="shared" si="14"/>
        <v>Tidak Ada Indikasi Bias</v>
      </c>
    </row>
    <row r="37" spans="1:28" ht="27.6" x14ac:dyDescent="0.3">
      <c r="A37" s="67" t="str">
        <f>LQO!A31</f>
        <v>27. Alat dengan hasil meragukan harus:</v>
      </c>
      <c r="B37" s="83">
        <f>LQO!B31</f>
        <v>0</v>
      </c>
      <c r="C37" s="83">
        <f>LQO!C31</f>
        <v>0</v>
      </c>
      <c r="D37" s="83">
        <f>LQO!D31</f>
        <v>0</v>
      </c>
      <c r="E37" s="83">
        <f>LQO!E31</f>
        <v>1</v>
      </c>
      <c r="F37" s="83">
        <f>LQO!F31</f>
        <v>0</v>
      </c>
      <c r="G37" s="83">
        <f>LQO!G31</f>
        <v>1</v>
      </c>
      <c r="H37" s="83">
        <f>LQO!H31</f>
        <v>1</v>
      </c>
      <c r="I37" s="83">
        <f>LQO!I31</f>
        <v>1</v>
      </c>
      <c r="J37" s="83">
        <f>LQO!J31</f>
        <v>1</v>
      </c>
      <c r="K37" s="83">
        <f>LQO!K31</f>
        <v>1</v>
      </c>
      <c r="L37" s="82">
        <f t="shared" si="0"/>
        <v>5</v>
      </c>
      <c r="M37" s="82">
        <f t="shared" si="1"/>
        <v>5</v>
      </c>
      <c r="N37" s="82">
        <f>SUMIF($B$8:$K$8,"Laki-Laki",LQO!B31:K31)</f>
        <v>3</v>
      </c>
      <c r="O37" s="82">
        <f>SUMIF($B$8:$K$8,"Perempuan",LQO!B31:K31)</f>
        <v>3</v>
      </c>
      <c r="P37" s="68">
        <f t="shared" si="2"/>
        <v>3</v>
      </c>
      <c r="Q37" s="68">
        <f t="shared" si="3"/>
        <v>3</v>
      </c>
      <c r="R37" s="68">
        <f t="shared" si="4"/>
        <v>-0.40546510810816444</v>
      </c>
      <c r="S37" s="68">
        <f t="shared" si="5"/>
        <v>-0.40546510810816444</v>
      </c>
      <c r="T37" s="68">
        <f t="shared" si="6"/>
        <v>-0.13670118772395623</v>
      </c>
      <c r="U37" s="68">
        <f t="shared" si="7"/>
        <v>-0.13670118772395623</v>
      </c>
      <c r="V37" s="68">
        <f t="shared" si="8"/>
        <v>0.91287092917527679</v>
      </c>
      <c r="W37" s="68">
        <f t="shared" si="9"/>
        <v>0.91287092917527679</v>
      </c>
      <c r="X37" s="68">
        <f t="shared" si="10"/>
        <v>0</v>
      </c>
      <c r="Y37" s="68">
        <f t="shared" si="11"/>
        <v>1.2909944487358056</v>
      </c>
      <c r="Z37" s="68">
        <f t="shared" si="12"/>
        <v>0</v>
      </c>
      <c r="AA37" s="66" t="str">
        <f t="shared" si="13"/>
        <v>Negligible</v>
      </c>
      <c r="AB37" s="69" t="str">
        <f t="shared" si="14"/>
        <v>Tidak Ada Indikasi Bias</v>
      </c>
    </row>
    <row r="38" spans="1:28" ht="27.6" x14ac:dyDescent="0.3">
      <c r="A38" s="67" t="str">
        <f>LQO!A32</f>
        <v>28. Informasi yang TIDAK wajib ada pada rekaman alat adalah:</v>
      </c>
      <c r="B38" s="83">
        <f>LQO!B32</f>
        <v>1</v>
      </c>
      <c r="C38" s="83">
        <f>LQO!C32</f>
        <v>1</v>
      </c>
      <c r="D38" s="83">
        <f>LQO!D32</f>
        <v>1</v>
      </c>
      <c r="E38" s="83">
        <f>LQO!E32</f>
        <v>1</v>
      </c>
      <c r="F38" s="83">
        <f>LQO!F32</f>
        <v>1</v>
      </c>
      <c r="G38" s="83">
        <f>LQO!G32</f>
        <v>1</v>
      </c>
      <c r="H38" s="83">
        <f>LQO!H32</f>
        <v>0</v>
      </c>
      <c r="I38" s="83">
        <f>LQO!I32</f>
        <v>0</v>
      </c>
      <c r="J38" s="83">
        <f>LQO!J32</f>
        <v>1</v>
      </c>
      <c r="K38" s="83">
        <f>LQO!K32</f>
        <v>1</v>
      </c>
      <c r="L38" s="82">
        <f t="shared" si="0"/>
        <v>5</v>
      </c>
      <c r="M38" s="82">
        <f t="shared" si="1"/>
        <v>5</v>
      </c>
      <c r="N38" s="82">
        <f>SUMIF($B$8:$K$8,"Laki-Laki",LQO!B32:K32)</f>
        <v>4</v>
      </c>
      <c r="O38" s="82">
        <f>SUMIF($B$8:$K$8,"Perempuan",LQO!B32:K32)</f>
        <v>4</v>
      </c>
      <c r="P38" s="68">
        <f t="shared" si="2"/>
        <v>4</v>
      </c>
      <c r="Q38" s="68">
        <f t="shared" si="3"/>
        <v>4</v>
      </c>
      <c r="R38" s="68">
        <f t="shared" si="4"/>
        <v>-1.3862943611198906</v>
      </c>
      <c r="S38" s="68">
        <f t="shared" si="5"/>
        <v>-1.3862943611198906</v>
      </c>
      <c r="T38" s="68">
        <f t="shared" si="6"/>
        <v>-1.1175304407356823</v>
      </c>
      <c r="U38" s="68">
        <f t="shared" si="7"/>
        <v>-1.1175304407356823</v>
      </c>
      <c r="V38" s="68">
        <f t="shared" si="8"/>
        <v>1.1180339887498949</v>
      </c>
      <c r="W38" s="68">
        <f t="shared" si="9"/>
        <v>1.1180339887498949</v>
      </c>
      <c r="X38" s="68">
        <f t="shared" si="10"/>
        <v>0</v>
      </c>
      <c r="Y38" s="68">
        <f t="shared" si="11"/>
        <v>1.5811388300841898</v>
      </c>
      <c r="Z38" s="68">
        <f t="shared" si="12"/>
        <v>0</v>
      </c>
      <c r="AA38" s="66" t="str">
        <f t="shared" si="13"/>
        <v>Negligible</v>
      </c>
      <c r="AB38" s="69" t="str">
        <f t="shared" si="14"/>
        <v>Tidak Ada Indikasi Bias</v>
      </c>
    </row>
    <row r="39" spans="1:28" ht="27.6" x14ac:dyDescent="0.3">
      <c r="A39" s="67" t="str">
        <f>LQO!A33</f>
        <v>29. Tujuan ketertelusuran metrologi adalah:</v>
      </c>
      <c r="B39" s="83">
        <f>LQO!B33</f>
        <v>1</v>
      </c>
      <c r="C39" s="83">
        <f>LQO!C33</f>
        <v>1</v>
      </c>
      <c r="D39" s="83">
        <f>LQO!D33</f>
        <v>1</v>
      </c>
      <c r="E39" s="83">
        <f>LQO!E33</f>
        <v>1</v>
      </c>
      <c r="F39" s="83">
        <f>LQO!F33</f>
        <v>1</v>
      </c>
      <c r="G39" s="83">
        <f>LQO!G33</f>
        <v>1</v>
      </c>
      <c r="H39" s="83">
        <f>LQO!H33</f>
        <v>0</v>
      </c>
      <c r="I39" s="83">
        <f>LQO!I33</f>
        <v>0</v>
      </c>
      <c r="J39" s="83">
        <f>LQO!J33</f>
        <v>1</v>
      </c>
      <c r="K39" s="83">
        <f>LQO!K33</f>
        <v>1</v>
      </c>
      <c r="L39" s="82">
        <f t="shared" si="0"/>
        <v>5</v>
      </c>
      <c r="M39" s="82">
        <f t="shared" si="1"/>
        <v>5</v>
      </c>
      <c r="N39" s="82">
        <f>SUMIF($B$8:$K$8,"Laki-Laki",LQO!B33:K33)</f>
        <v>4</v>
      </c>
      <c r="O39" s="82">
        <f>SUMIF($B$8:$K$8,"Perempuan",LQO!B33:K33)</f>
        <v>4</v>
      </c>
      <c r="P39" s="68">
        <f t="shared" si="2"/>
        <v>4</v>
      </c>
      <c r="Q39" s="68">
        <f t="shared" si="3"/>
        <v>4</v>
      </c>
      <c r="R39" s="68">
        <f t="shared" si="4"/>
        <v>-1.3862943611198906</v>
      </c>
      <c r="S39" s="68">
        <f t="shared" si="5"/>
        <v>-1.3862943611198906</v>
      </c>
      <c r="T39" s="68">
        <f t="shared" si="6"/>
        <v>-1.1175304407356823</v>
      </c>
      <c r="U39" s="68">
        <f t="shared" si="7"/>
        <v>-1.1175304407356823</v>
      </c>
      <c r="V39" s="68">
        <f t="shared" si="8"/>
        <v>1.1180339887498949</v>
      </c>
      <c r="W39" s="68">
        <f t="shared" si="9"/>
        <v>1.1180339887498949</v>
      </c>
      <c r="X39" s="68">
        <f t="shared" si="10"/>
        <v>0</v>
      </c>
      <c r="Y39" s="68">
        <f t="shared" si="11"/>
        <v>1.5811388300841898</v>
      </c>
      <c r="Z39" s="68">
        <f t="shared" si="12"/>
        <v>0</v>
      </c>
      <c r="AA39" s="66" t="str">
        <f t="shared" si="13"/>
        <v>Negligible</v>
      </c>
      <c r="AB39" s="69" t="str">
        <f t="shared" si="14"/>
        <v>Tidak Ada Indikasi Bias</v>
      </c>
    </row>
    <row r="40" spans="1:28" ht="27.6" x14ac:dyDescent="0.3">
      <c r="A40" s="67" t="str">
        <f>LQO!A34</f>
        <v>30. Bukti ketertelusuran metrologi adalah:</v>
      </c>
      <c r="B40" s="83">
        <f>LQO!B34</f>
        <v>1</v>
      </c>
      <c r="C40" s="83">
        <f>LQO!C34</f>
        <v>1</v>
      </c>
      <c r="D40" s="83">
        <f>LQO!D34</f>
        <v>1</v>
      </c>
      <c r="E40" s="83">
        <f>LQO!E34</f>
        <v>1</v>
      </c>
      <c r="F40" s="83">
        <f>LQO!F34</f>
        <v>1</v>
      </c>
      <c r="G40" s="83">
        <f>LQO!G34</f>
        <v>1</v>
      </c>
      <c r="H40" s="83">
        <f>LQO!H34</f>
        <v>1</v>
      </c>
      <c r="I40" s="83">
        <f>LQO!I34</f>
        <v>1</v>
      </c>
      <c r="J40" s="83">
        <f>LQO!J34</f>
        <v>0</v>
      </c>
      <c r="K40" s="83">
        <f>LQO!K34</f>
        <v>0</v>
      </c>
      <c r="L40" s="82">
        <f t="shared" si="0"/>
        <v>5</v>
      </c>
      <c r="M40" s="82">
        <f t="shared" si="1"/>
        <v>5</v>
      </c>
      <c r="N40" s="82">
        <f>SUMIF($B$8:$K$8,"Laki-Laki",LQO!B34:K34)</f>
        <v>4</v>
      </c>
      <c r="O40" s="82">
        <f>SUMIF($B$8:$K$8,"Perempuan",LQO!B34:K34)</f>
        <v>4</v>
      </c>
      <c r="P40" s="68">
        <f t="shared" si="2"/>
        <v>4</v>
      </c>
      <c r="Q40" s="68">
        <f t="shared" si="3"/>
        <v>4</v>
      </c>
      <c r="R40" s="68">
        <f t="shared" si="4"/>
        <v>-1.3862943611198906</v>
      </c>
      <c r="S40" s="68">
        <f t="shared" si="5"/>
        <v>-1.3862943611198906</v>
      </c>
      <c r="T40" s="68">
        <f t="shared" si="6"/>
        <v>-1.1175304407356823</v>
      </c>
      <c r="U40" s="68">
        <f t="shared" si="7"/>
        <v>-1.1175304407356823</v>
      </c>
      <c r="V40" s="68">
        <f t="shared" si="8"/>
        <v>1.1180339887498949</v>
      </c>
      <c r="W40" s="68">
        <f t="shared" si="9"/>
        <v>1.1180339887498949</v>
      </c>
      <c r="X40" s="68">
        <f t="shared" si="10"/>
        <v>0</v>
      </c>
      <c r="Y40" s="68">
        <f t="shared" si="11"/>
        <v>1.5811388300841898</v>
      </c>
      <c r="Z40" s="68">
        <f t="shared" si="12"/>
        <v>0</v>
      </c>
      <c r="AA40" s="66" t="str">
        <f t="shared" si="13"/>
        <v>Negligible</v>
      </c>
      <c r="AB40" s="69" t="str">
        <f t="shared" si="14"/>
        <v>Tidak Ada Indikasi Bias</v>
      </c>
    </row>
    <row r="41" spans="1:28" ht="27.6" x14ac:dyDescent="0.3">
      <c r="A41" s="67" t="str">
        <f>LQO!A35</f>
        <v>31. Fungsi CRM dalam pengujian kimia adalah:</v>
      </c>
      <c r="B41" s="83">
        <f>LQO!B35</f>
        <v>1</v>
      </c>
      <c r="C41" s="83">
        <f>LQO!C35</f>
        <v>1</v>
      </c>
      <c r="D41" s="83">
        <f>LQO!D35</f>
        <v>1</v>
      </c>
      <c r="E41" s="83">
        <f>LQO!E35</f>
        <v>0</v>
      </c>
      <c r="F41" s="83">
        <f>LQO!F35</f>
        <v>1</v>
      </c>
      <c r="G41" s="83">
        <f>LQO!G35</f>
        <v>0</v>
      </c>
      <c r="H41" s="83">
        <f>LQO!H35</f>
        <v>0</v>
      </c>
      <c r="I41" s="83">
        <f>LQO!I35</f>
        <v>0</v>
      </c>
      <c r="J41" s="83">
        <f>LQO!J35</f>
        <v>0</v>
      </c>
      <c r="K41" s="83">
        <f>LQO!K35</f>
        <v>0</v>
      </c>
      <c r="L41" s="82">
        <f t="shared" si="0"/>
        <v>5</v>
      </c>
      <c r="M41" s="82">
        <f t="shared" si="1"/>
        <v>5</v>
      </c>
      <c r="N41" s="82">
        <f>SUMIF($B$8:$K$8,"Laki-Laki",LQO!B35:K35)</f>
        <v>2</v>
      </c>
      <c r="O41" s="82">
        <f>SUMIF($B$8:$K$8,"Perempuan",LQO!B35:K35)</f>
        <v>2</v>
      </c>
      <c r="P41" s="68">
        <f t="shared" si="2"/>
        <v>2</v>
      </c>
      <c r="Q41" s="68">
        <f t="shared" si="3"/>
        <v>2</v>
      </c>
      <c r="R41" s="68">
        <f t="shared" si="4"/>
        <v>0.40546510810816438</v>
      </c>
      <c r="S41" s="68">
        <f t="shared" si="5"/>
        <v>0.40546510810816438</v>
      </c>
      <c r="T41" s="68">
        <f t="shared" si="6"/>
        <v>0.67422902849237265</v>
      </c>
      <c r="U41" s="68">
        <f t="shared" si="7"/>
        <v>0.67422902849237265</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27.6" x14ac:dyDescent="0.3">
      <c r="A42" s="67" t="str">
        <f>LQO!A36</f>
        <v>32. Sebelum pakai bahan kimia baru, lab harus:</v>
      </c>
      <c r="B42" s="83">
        <f>LQO!B36</f>
        <v>0</v>
      </c>
      <c r="C42" s="83">
        <f>LQO!C36</f>
        <v>0</v>
      </c>
      <c r="D42" s="83">
        <f>LQO!D36</f>
        <v>1</v>
      </c>
      <c r="E42" s="83">
        <f>LQO!E36</f>
        <v>1</v>
      </c>
      <c r="F42" s="83">
        <f>LQO!F36</f>
        <v>1</v>
      </c>
      <c r="G42" s="83">
        <f>LQO!G36</f>
        <v>1</v>
      </c>
      <c r="H42" s="83">
        <f>LQO!H36</f>
        <v>0</v>
      </c>
      <c r="I42" s="83">
        <f>LQO!I36</f>
        <v>0</v>
      </c>
      <c r="J42" s="83">
        <f>LQO!J36</f>
        <v>0</v>
      </c>
      <c r="K42" s="83">
        <f>LQO!K36</f>
        <v>0</v>
      </c>
      <c r="L42" s="82">
        <f t="shared" si="0"/>
        <v>5</v>
      </c>
      <c r="M42" s="82">
        <f t="shared" si="1"/>
        <v>5</v>
      </c>
      <c r="N42" s="82">
        <f>SUMIF($B$8:$K$8,"Laki-Laki",LQO!B36:K36)</f>
        <v>2</v>
      </c>
      <c r="O42" s="82">
        <f>SUMIF($B$8:$K$8,"Perempuan",LQO!B36:K36)</f>
        <v>2</v>
      </c>
      <c r="P42" s="68">
        <f t="shared" si="2"/>
        <v>2</v>
      </c>
      <c r="Q42" s="68">
        <f t="shared" si="3"/>
        <v>2</v>
      </c>
      <c r="R42" s="68">
        <f t="shared" si="4"/>
        <v>0.40546510810816438</v>
      </c>
      <c r="S42" s="68">
        <f t="shared" si="5"/>
        <v>0.40546510810816438</v>
      </c>
      <c r="T42" s="68">
        <f t="shared" si="6"/>
        <v>0.67422902849237265</v>
      </c>
      <c r="U42" s="68">
        <f t="shared" si="7"/>
        <v>0.67422902849237265</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ht="27.6" x14ac:dyDescent="0.3">
      <c r="A43" s="67" t="str">
        <f>LQO!A37</f>
        <v>33. Jika subkontrak pengujian, lab yang dipilih harus:</v>
      </c>
      <c r="B43" s="83">
        <f>LQO!B37</f>
        <v>1</v>
      </c>
      <c r="C43" s="83">
        <f>LQO!C37</f>
        <v>1</v>
      </c>
      <c r="D43" s="83">
        <f>LQO!D37</f>
        <v>1</v>
      </c>
      <c r="E43" s="83">
        <f>LQO!E37</f>
        <v>1</v>
      </c>
      <c r="F43" s="83">
        <f>LQO!F37</f>
        <v>1</v>
      </c>
      <c r="G43" s="83">
        <f>LQO!G37</f>
        <v>1</v>
      </c>
      <c r="H43" s="83">
        <f>LQO!H37</f>
        <v>0</v>
      </c>
      <c r="I43" s="83">
        <f>LQO!I37</f>
        <v>0</v>
      </c>
      <c r="J43" s="83">
        <f>LQO!J37</f>
        <v>0</v>
      </c>
      <c r="K43" s="83">
        <f>LQO!K37</f>
        <v>0</v>
      </c>
      <c r="L43" s="82">
        <f t="shared" ref="L43:L74" si="15">COUNTIF($B$8:$K$8,"Laki-Laki")</f>
        <v>5</v>
      </c>
      <c r="M43" s="82">
        <f t="shared" ref="M43:M74" si="16">COUNTIF($B$8:$K$8,"Perempuan")</f>
        <v>5</v>
      </c>
      <c r="N43" s="82">
        <f>SUMIF($B$8:$K$8,"Laki-Laki",LQO!B37:K37)</f>
        <v>3</v>
      </c>
      <c r="O43" s="82">
        <f>SUMIF($B$8:$K$8,"Perempuan",LQO!B37:K37)</f>
        <v>3</v>
      </c>
      <c r="P43" s="68">
        <f t="shared" ref="P43:P74" si="17">IF(N43=0,0.3,IF(N43=L43,L43-0.3,N43))</f>
        <v>3</v>
      </c>
      <c r="Q43" s="68">
        <f t="shared" ref="Q43:Q74" si="18">IF(O43=0,0.3,IF(O43=M43,M43-0.3,O43))</f>
        <v>3</v>
      </c>
      <c r="R43" s="68">
        <f t="shared" ref="R43:R74" si="19">LN((L43-P43)/P43)</f>
        <v>-0.40546510810816444</v>
      </c>
      <c r="S43" s="68">
        <f t="shared" ref="S43:S74" si="20">LN((M43-Q43)/Q43)</f>
        <v>-0.40546510810816444</v>
      </c>
      <c r="T43" s="68">
        <f t="shared" ref="T43:T74" si="21">R43-AVERAGE($R$11:$R$110)</f>
        <v>-0.13670118772395623</v>
      </c>
      <c r="U43" s="68">
        <f t="shared" ref="U43:U74" si="22">S43-AVERAGE($S$11:$S$110)</f>
        <v>-0.13670118772395623</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27.6" x14ac:dyDescent="0.3">
      <c r="A44" s="67" t="str">
        <f>LQO!A38</f>
        <v>34. Siapa bertanggung jawab ke pelanggan atas hasil uji subkontrak?</v>
      </c>
      <c r="B44" s="83">
        <f>LQO!B38</f>
        <v>1</v>
      </c>
      <c r="C44" s="83">
        <f>LQO!C38</f>
        <v>1</v>
      </c>
      <c r="D44" s="83">
        <f>LQO!D38</f>
        <v>1</v>
      </c>
      <c r="E44" s="83">
        <f>LQO!E38</f>
        <v>0</v>
      </c>
      <c r="F44" s="83">
        <f>LQO!F38</f>
        <v>1</v>
      </c>
      <c r="G44" s="83">
        <f>LQO!G38</f>
        <v>0</v>
      </c>
      <c r="H44" s="83">
        <f>LQO!H38</f>
        <v>0</v>
      </c>
      <c r="I44" s="83">
        <f>LQO!I38</f>
        <v>0</v>
      </c>
      <c r="J44" s="83">
        <f>LQO!J38</f>
        <v>0</v>
      </c>
      <c r="K44" s="83">
        <f>LQO!K38</f>
        <v>0</v>
      </c>
      <c r="L44" s="82">
        <f t="shared" si="15"/>
        <v>5</v>
      </c>
      <c r="M44" s="82">
        <f t="shared" si="16"/>
        <v>5</v>
      </c>
      <c r="N44" s="82">
        <f>SUMIF($B$8:$K$8,"Laki-Laki",LQO!B38:K38)</f>
        <v>2</v>
      </c>
      <c r="O44" s="82">
        <f>SUMIF($B$8:$K$8,"Perempuan",LQO!B38:K38)</f>
        <v>2</v>
      </c>
      <c r="P44" s="68">
        <f t="shared" si="17"/>
        <v>2</v>
      </c>
      <c r="Q44" s="68">
        <f t="shared" si="18"/>
        <v>2</v>
      </c>
      <c r="R44" s="68">
        <f t="shared" si="19"/>
        <v>0.40546510810816438</v>
      </c>
      <c r="S44" s="68">
        <f t="shared" si="20"/>
        <v>0.40546510810816438</v>
      </c>
      <c r="T44" s="68">
        <f t="shared" si="21"/>
        <v>0.67422902849237265</v>
      </c>
      <c r="U44" s="68">
        <f t="shared" si="22"/>
        <v>0.67422902849237265</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27.6" x14ac:dyDescent="0.3">
      <c r="A45" s="67" t="str">
        <f>LQO!A39</f>
        <v>35. Contoh evaluasi kinerja supplier yang tepat:</v>
      </c>
      <c r="B45" s="83">
        <f>LQO!B39</f>
        <v>1</v>
      </c>
      <c r="C45" s="83">
        <f>LQO!C39</f>
        <v>1</v>
      </c>
      <c r="D45" s="83">
        <f>LQO!D39</f>
        <v>1</v>
      </c>
      <c r="E45" s="83">
        <f>LQO!E39</f>
        <v>1</v>
      </c>
      <c r="F45" s="83">
        <f>LQO!F39</f>
        <v>1</v>
      </c>
      <c r="G45" s="83">
        <f>LQO!G39</f>
        <v>1</v>
      </c>
      <c r="H45" s="83">
        <f>LQO!H39</f>
        <v>0</v>
      </c>
      <c r="I45" s="83">
        <f>LQO!I39</f>
        <v>0</v>
      </c>
      <c r="J45" s="83">
        <f>LQO!J39</f>
        <v>0</v>
      </c>
      <c r="K45" s="83">
        <f>LQO!K39</f>
        <v>0</v>
      </c>
      <c r="L45" s="82">
        <f t="shared" si="15"/>
        <v>5</v>
      </c>
      <c r="M45" s="82">
        <f t="shared" si="16"/>
        <v>5</v>
      </c>
      <c r="N45" s="82">
        <f>SUMIF($B$8:$K$8,"Laki-Laki",LQO!B39:K39)</f>
        <v>3</v>
      </c>
      <c r="O45" s="82">
        <f>SUMIF($B$8:$K$8,"Perempuan",LQO!B39:K39)</f>
        <v>3</v>
      </c>
      <c r="P45" s="68">
        <f t="shared" si="17"/>
        <v>3</v>
      </c>
      <c r="Q45" s="68">
        <f t="shared" si="18"/>
        <v>3</v>
      </c>
      <c r="R45" s="68">
        <f t="shared" si="19"/>
        <v>-0.40546510810816444</v>
      </c>
      <c r="S45" s="68">
        <f t="shared" si="20"/>
        <v>-0.40546510810816444</v>
      </c>
      <c r="T45" s="68">
        <f t="shared" si="21"/>
        <v>-0.13670118772395623</v>
      </c>
      <c r="U45" s="68">
        <f t="shared" si="22"/>
        <v>-0.13670118772395623</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ht="27.6" x14ac:dyDescent="0.3">
      <c r="A46" s="67" t="str">
        <f>LQO!A40</f>
        <v>36. Kaji ulang permintaan idealnya dilakukan:</v>
      </c>
      <c r="B46" s="83">
        <f>LQO!B40</f>
        <v>1</v>
      </c>
      <c r="C46" s="83">
        <f>LQO!C40</f>
        <v>1</v>
      </c>
      <c r="D46" s="83">
        <f>LQO!D40</f>
        <v>0</v>
      </c>
      <c r="E46" s="83">
        <f>LQO!E40</f>
        <v>0</v>
      </c>
      <c r="F46" s="83">
        <f>LQO!F40</f>
        <v>0</v>
      </c>
      <c r="G46" s="83">
        <f>LQO!G40</f>
        <v>0</v>
      </c>
      <c r="H46" s="83">
        <f>LQO!H40</f>
        <v>0</v>
      </c>
      <c r="I46" s="83">
        <f>LQO!I40</f>
        <v>0</v>
      </c>
      <c r="J46" s="83">
        <f>LQO!J40</f>
        <v>0</v>
      </c>
      <c r="K46" s="83">
        <f>LQO!K40</f>
        <v>0</v>
      </c>
      <c r="L46" s="82">
        <f t="shared" si="15"/>
        <v>5</v>
      </c>
      <c r="M46" s="82">
        <f t="shared" si="16"/>
        <v>5</v>
      </c>
      <c r="N46" s="82">
        <f>SUMIF($B$8:$K$8,"Laki-Laki",LQO!B40:K40)</f>
        <v>1</v>
      </c>
      <c r="O46" s="82">
        <f>SUMIF($B$8:$K$8,"Perempuan",LQO!B40:K40)</f>
        <v>1</v>
      </c>
      <c r="P46" s="68">
        <f t="shared" si="17"/>
        <v>1</v>
      </c>
      <c r="Q46" s="68">
        <f t="shared" si="18"/>
        <v>1</v>
      </c>
      <c r="R46" s="68">
        <f t="shared" si="19"/>
        <v>1.3862943611198906</v>
      </c>
      <c r="S46" s="68">
        <f t="shared" si="20"/>
        <v>1.3862943611198906</v>
      </c>
      <c r="T46" s="68">
        <f t="shared" si="21"/>
        <v>1.6550582815040988</v>
      </c>
      <c r="U46" s="68">
        <f t="shared" si="22"/>
        <v>1.6550582815040988</v>
      </c>
      <c r="V46" s="68">
        <f t="shared" si="23"/>
        <v>1.1180339887498949</v>
      </c>
      <c r="W46" s="68">
        <f t="shared" si="24"/>
        <v>1.1180339887498949</v>
      </c>
      <c r="X46" s="68">
        <f t="shared" si="25"/>
        <v>0</v>
      </c>
      <c r="Y46" s="68">
        <f t="shared" si="26"/>
        <v>1.5811388300841898</v>
      </c>
      <c r="Z46" s="68">
        <f t="shared" si="27"/>
        <v>0</v>
      </c>
      <c r="AA46" s="66" t="str">
        <f t="shared" si="28"/>
        <v>Negligible</v>
      </c>
      <c r="AB46" s="69" t="str">
        <f t="shared" si="29"/>
        <v>Tidak Ada Indikasi Bias</v>
      </c>
    </row>
    <row r="47" spans="1:28" ht="27.6" x14ac:dyDescent="0.3">
      <c r="A47" s="67" t="str">
        <f>LQO!A41</f>
        <v>37. Pelanggan minta metode kadaluarsa, lab harus:</v>
      </c>
      <c r="B47" s="83">
        <f>LQO!B41</f>
        <v>1</v>
      </c>
      <c r="C47" s="83">
        <f>LQO!C41</f>
        <v>1</v>
      </c>
      <c r="D47" s="83">
        <f>LQO!D41</f>
        <v>1</v>
      </c>
      <c r="E47" s="83">
        <f>LQO!E41</f>
        <v>1</v>
      </c>
      <c r="F47" s="83">
        <f>LQO!F41</f>
        <v>1</v>
      </c>
      <c r="G47" s="83">
        <f>LQO!G41</f>
        <v>1</v>
      </c>
      <c r="H47" s="83">
        <f>LQO!H41</f>
        <v>0</v>
      </c>
      <c r="I47" s="83">
        <f>LQO!I41</f>
        <v>0</v>
      </c>
      <c r="J47" s="83">
        <f>LQO!J41</f>
        <v>1</v>
      </c>
      <c r="K47" s="83">
        <f>LQO!K41</f>
        <v>1</v>
      </c>
      <c r="L47" s="82">
        <f t="shared" si="15"/>
        <v>5</v>
      </c>
      <c r="M47" s="82">
        <f t="shared" si="16"/>
        <v>5</v>
      </c>
      <c r="N47" s="82">
        <f>SUMIF($B$8:$K$8,"Laki-Laki",LQO!B41:K41)</f>
        <v>4</v>
      </c>
      <c r="O47" s="82">
        <f>SUMIF($B$8:$K$8,"Perempuan",LQO!B41:K41)</f>
        <v>4</v>
      </c>
      <c r="P47" s="68">
        <f t="shared" si="17"/>
        <v>4</v>
      </c>
      <c r="Q47" s="68">
        <f t="shared" si="18"/>
        <v>4</v>
      </c>
      <c r="R47" s="68">
        <f t="shared" si="19"/>
        <v>-1.3862943611198906</v>
      </c>
      <c r="S47" s="68">
        <f t="shared" si="20"/>
        <v>-1.3862943611198906</v>
      </c>
      <c r="T47" s="68">
        <f t="shared" si="21"/>
        <v>-1.1175304407356823</v>
      </c>
      <c r="U47" s="68">
        <f t="shared" si="22"/>
        <v>-1.1175304407356823</v>
      </c>
      <c r="V47" s="68">
        <f t="shared" si="23"/>
        <v>1.1180339887498949</v>
      </c>
      <c r="W47" s="68">
        <f t="shared" si="24"/>
        <v>1.1180339887498949</v>
      </c>
      <c r="X47" s="68">
        <f t="shared" si="25"/>
        <v>0</v>
      </c>
      <c r="Y47" s="68">
        <f t="shared" si="26"/>
        <v>1.5811388300841898</v>
      </c>
      <c r="Z47" s="68">
        <f t="shared" si="27"/>
        <v>0</v>
      </c>
      <c r="AA47" s="66" t="str">
        <f t="shared" si="28"/>
        <v>Negligible</v>
      </c>
      <c r="AB47" s="69" t="str">
        <f t="shared" si="29"/>
        <v>Tidak Ada Indikasi Bias</v>
      </c>
    </row>
    <row r="48" spans="1:28" ht="27.6" x14ac:dyDescent="0.3">
      <c r="A48" s="67" t="str">
        <f>LQO!A42</f>
        <v>38. Jika ada penyimpangan kontrak, siapa diberitahu?</v>
      </c>
      <c r="B48" s="83">
        <f>LQO!B42</f>
        <v>1</v>
      </c>
      <c r="C48" s="83">
        <f>LQO!C42</f>
        <v>1</v>
      </c>
      <c r="D48" s="83">
        <f>LQO!D42</f>
        <v>1</v>
      </c>
      <c r="E48" s="83">
        <f>LQO!E42</f>
        <v>1</v>
      </c>
      <c r="F48" s="83">
        <f>LQO!F42</f>
        <v>1</v>
      </c>
      <c r="G48" s="83">
        <f>LQO!G42</f>
        <v>1</v>
      </c>
      <c r="H48" s="83">
        <f>LQO!H42</f>
        <v>1</v>
      </c>
      <c r="I48" s="83">
        <f>LQO!I42</f>
        <v>1</v>
      </c>
      <c r="J48" s="83">
        <f>LQO!J42</f>
        <v>0</v>
      </c>
      <c r="K48" s="83">
        <f>LQO!K42</f>
        <v>0</v>
      </c>
      <c r="L48" s="82">
        <f t="shared" si="15"/>
        <v>5</v>
      </c>
      <c r="M48" s="82">
        <f t="shared" si="16"/>
        <v>5</v>
      </c>
      <c r="N48" s="82">
        <f>SUMIF($B$8:$K$8,"Laki-Laki",LQO!B42:K42)</f>
        <v>4</v>
      </c>
      <c r="O48" s="82">
        <f>SUMIF($B$8:$K$8,"Perempuan",LQO!B42:K42)</f>
        <v>4</v>
      </c>
      <c r="P48" s="68">
        <f t="shared" si="17"/>
        <v>4</v>
      </c>
      <c r="Q48" s="68">
        <f t="shared" si="18"/>
        <v>4</v>
      </c>
      <c r="R48" s="68">
        <f t="shared" si="19"/>
        <v>-1.3862943611198906</v>
      </c>
      <c r="S48" s="68">
        <f t="shared" si="20"/>
        <v>-1.3862943611198906</v>
      </c>
      <c r="T48" s="68">
        <f t="shared" si="21"/>
        <v>-1.1175304407356823</v>
      </c>
      <c r="U48" s="68">
        <f t="shared" si="22"/>
        <v>-1.1175304407356823</v>
      </c>
      <c r="V48" s="68">
        <f t="shared" si="23"/>
        <v>1.1180339887498949</v>
      </c>
      <c r="W48" s="68">
        <f t="shared" si="24"/>
        <v>1.1180339887498949</v>
      </c>
      <c r="X48" s="68">
        <f t="shared" si="25"/>
        <v>0</v>
      </c>
      <c r="Y48" s="68">
        <f t="shared" si="26"/>
        <v>1.5811388300841898</v>
      </c>
      <c r="Z48" s="68">
        <f t="shared" si="27"/>
        <v>0</v>
      </c>
      <c r="AA48" s="66" t="str">
        <f t="shared" si="28"/>
        <v>Negligible</v>
      </c>
      <c r="AB48" s="69" t="str">
        <f t="shared" si="29"/>
        <v>Tidak Ada Indikasi Bias</v>
      </c>
    </row>
    <row r="49" spans="1:28" ht="27.6" x14ac:dyDescent="0.3">
      <c r="A49" s="67" t="str">
        <f>LQO!A43</f>
        <v>39. Sebelum pakai metode standar terbaru, lab wajib:</v>
      </c>
      <c r="B49" s="83">
        <f>LQO!B43</f>
        <v>1</v>
      </c>
      <c r="C49" s="83">
        <f>LQO!C43</f>
        <v>1</v>
      </c>
      <c r="D49" s="83">
        <f>LQO!D43</f>
        <v>1</v>
      </c>
      <c r="E49" s="83">
        <f>LQO!E43</f>
        <v>1</v>
      </c>
      <c r="F49" s="83">
        <f>LQO!F43</f>
        <v>1</v>
      </c>
      <c r="G49" s="83">
        <f>LQO!G43</f>
        <v>1</v>
      </c>
      <c r="H49" s="83">
        <f>LQO!H43</f>
        <v>0</v>
      </c>
      <c r="I49" s="83">
        <f>LQO!I43</f>
        <v>0</v>
      </c>
      <c r="J49" s="83">
        <f>LQO!J43</f>
        <v>1</v>
      </c>
      <c r="K49" s="83">
        <f>LQO!K43</f>
        <v>1</v>
      </c>
      <c r="L49" s="82">
        <f t="shared" si="15"/>
        <v>5</v>
      </c>
      <c r="M49" s="82">
        <f t="shared" si="16"/>
        <v>5</v>
      </c>
      <c r="N49" s="82">
        <f>SUMIF($B$8:$K$8,"Laki-Laki",LQO!B43:K43)</f>
        <v>4</v>
      </c>
      <c r="O49" s="82">
        <f>SUMIF($B$8:$K$8,"Perempuan",LQO!B43:K43)</f>
        <v>4</v>
      </c>
      <c r="P49" s="68">
        <f t="shared" si="17"/>
        <v>4</v>
      </c>
      <c r="Q49" s="68">
        <f t="shared" si="18"/>
        <v>4</v>
      </c>
      <c r="R49" s="68">
        <f t="shared" si="19"/>
        <v>-1.3862943611198906</v>
      </c>
      <c r="S49" s="68">
        <f t="shared" si="20"/>
        <v>-1.3862943611198906</v>
      </c>
      <c r="T49" s="68">
        <f t="shared" si="21"/>
        <v>-1.1175304407356823</v>
      </c>
      <c r="U49" s="68">
        <f t="shared" si="22"/>
        <v>-1.1175304407356823</v>
      </c>
      <c r="V49" s="68">
        <f t="shared" si="23"/>
        <v>1.1180339887498949</v>
      </c>
      <c r="W49" s="68">
        <f t="shared" si="24"/>
        <v>1.1180339887498949</v>
      </c>
      <c r="X49" s="68">
        <f t="shared" si="25"/>
        <v>0</v>
      </c>
      <c r="Y49" s="68">
        <f t="shared" si="26"/>
        <v>1.5811388300841898</v>
      </c>
      <c r="Z49" s="68">
        <f t="shared" si="27"/>
        <v>0</v>
      </c>
      <c r="AA49" s="66" t="str">
        <f t="shared" si="28"/>
        <v>Negligible</v>
      </c>
      <c r="AB49" s="69" t="str">
        <f t="shared" si="29"/>
        <v>Tidak Ada Indikasi Bias</v>
      </c>
    </row>
    <row r="50" spans="1:28" ht="27.6" x14ac:dyDescent="0.3">
      <c r="A50" s="67" t="str">
        <f>LQO!A44</f>
        <v>40. Validasi metode TIDAK wajib pada kondisi:</v>
      </c>
      <c r="B50" s="83">
        <f>LQO!B44</f>
        <v>0</v>
      </c>
      <c r="C50" s="83">
        <f>LQO!C44</f>
        <v>0</v>
      </c>
      <c r="D50" s="83">
        <f>LQO!D44</f>
        <v>1</v>
      </c>
      <c r="E50" s="83">
        <f>LQO!E44</f>
        <v>1</v>
      </c>
      <c r="F50" s="83">
        <f>LQO!F44</f>
        <v>1</v>
      </c>
      <c r="G50" s="83">
        <f>LQO!G44</f>
        <v>1</v>
      </c>
      <c r="H50" s="83">
        <f>LQO!H44</f>
        <v>0</v>
      </c>
      <c r="I50" s="83">
        <f>LQO!I44</f>
        <v>0</v>
      </c>
      <c r="J50" s="83">
        <f>LQO!J44</f>
        <v>0</v>
      </c>
      <c r="K50" s="83">
        <f>LQO!K44</f>
        <v>0</v>
      </c>
      <c r="L50" s="82">
        <f t="shared" si="15"/>
        <v>5</v>
      </c>
      <c r="M50" s="82">
        <f t="shared" si="16"/>
        <v>5</v>
      </c>
      <c r="N50" s="82">
        <f>SUMIF($B$8:$K$8,"Laki-Laki",LQO!B44:K44)</f>
        <v>2</v>
      </c>
      <c r="O50" s="82">
        <f>SUMIF($B$8:$K$8,"Perempuan",LQO!B44:K44)</f>
        <v>2</v>
      </c>
      <c r="P50" s="68">
        <f t="shared" si="17"/>
        <v>2</v>
      </c>
      <c r="Q50" s="68">
        <f t="shared" si="18"/>
        <v>2</v>
      </c>
      <c r="R50" s="68">
        <f t="shared" si="19"/>
        <v>0.40546510810816438</v>
      </c>
      <c r="S50" s="68">
        <f t="shared" si="20"/>
        <v>0.40546510810816438</v>
      </c>
      <c r="T50" s="68">
        <f t="shared" si="21"/>
        <v>0.67422902849237265</v>
      </c>
      <c r="U50" s="68">
        <f t="shared" si="22"/>
        <v>0.67422902849237265</v>
      </c>
      <c r="V50" s="68">
        <f t="shared" si="23"/>
        <v>0.91287092917527679</v>
      </c>
      <c r="W50" s="68">
        <f t="shared" si="24"/>
        <v>0.91287092917527679</v>
      </c>
      <c r="X50" s="68">
        <f t="shared" si="25"/>
        <v>0</v>
      </c>
      <c r="Y50" s="68">
        <f t="shared" si="26"/>
        <v>1.2909944487358056</v>
      </c>
      <c r="Z50" s="68">
        <f t="shared" si="27"/>
        <v>0</v>
      </c>
      <c r="AA50" s="66" t="str">
        <f t="shared" si="28"/>
        <v>Negligible</v>
      </c>
      <c r="AB50" s="69" t="str">
        <f t="shared" si="29"/>
        <v>Tidak Ada Indikasi Bias</v>
      </c>
    </row>
    <row r="51" spans="1:28" ht="27.6" x14ac:dyDescent="0.3">
      <c r="A51" s="67" t="str">
        <f>LQO!A45</f>
        <v>41. Parameter validasi untuk konsentrasi terendah adalah:</v>
      </c>
      <c r="B51" s="83">
        <f>LQO!B45</f>
        <v>1</v>
      </c>
      <c r="C51" s="83">
        <f>LQO!C45</f>
        <v>1</v>
      </c>
      <c r="D51" s="83">
        <f>LQO!D45</f>
        <v>0</v>
      </c>
      <c r="E51" s="83">
        <f>LQO!E45</f>
        <v>1</v>
      </c>
      <c r="F51" s="83">
        <f>LQO!F45</f>
        <v>0</v>
      </c>
      <c r="G51" s="83">
        <f>LQO!G45</f>
        <v>1</v>
      </c>
      <c r="H51" s="83">
        <f>LQO!H45</f>
        <v>0</v>
      </c>
      <c r="I51" s="83">
        <f>LQO!I45</f>
        <v>0</v>
      </c>
      <c r="J51" s="83">
        <f>LQO!J45</f>
        <v>0</v>
      </c>
      <c r="K51" s="83">
        <f>LQO!K45</f>
        <v>0</v>
      </c>
      <c r="L51" s="82">
        <f t="shared" si="15"/>
        <v>5</v>
      </c>
      <c r="M51" s="82">
        <f t="shared" si="16"/>
        <v>5</v>
      </c>
      <c r="N51" s="82">
        <f>SUMIF($B$8:$K$8,"Laki-Laki",LQO!B45:K45)</f>
        <v>2</v>
      </c>
      <c r="O51" s="82">
        <f>SUMIF($B$8:$K$8,"Perempuan",LQO!B45:K45)</f>
        <v>2</v>
      </c>
      <c r="P51" s="68">
        <f t="shared" si="17"/>
        <v>2</v>
      </c>
      <c r="Q51" s="68">
        <f t="shared" si="18"/>
        <v>2</v>
      </c>
      <c r="R51" s="68">
        <f t="shared" si="19"/>
        <v>0.40546510810816438</v>
      </c>
      <c r="S51" s="68">
        <f t="shared" si="20"/>
        <v>0.40546510810816438</v>
      </c>
      <c r="T51" s="68">
        <f t="shared" si="21"/>
        <v>0.67422902849237265</v>
      </c>
      <c r="U51" s="68">
        <f t="shared" si="22"/>
        <v>0.67422902849237265</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27.6" x14ac:dyDescent="0.3">
      <c r="A52" s="67" t="str">
        <f>LQO!A46</f>
        <v>42. Jika ada edisi SNI baru, langkah tepat:</v>
      </c>
      <c r="B52" s="83">
        <f>LQO!B46</f>
        <v>0</v>
      </c>
      <c r="C52" s="83">
        <f>LQO!C46</f>
        <v>0</v>
      </c>
      <c r="D52" s="83">
        <f>LQO!D46</f>
        <v>1</v>
      </c>
      <c r="E52" s="83">
        <f>LQO!E46</f>
        <v>0</v>
      </c>
      <c r="F52" s="83">
        <f>LQO!F46</f>
        <v>1</v>
      </c>
      <c r="G52" s="83">
        <f>LQO!G46</f>
        <v>0</v>
      </c>
      <c r="H52" s="83">
        <f>LQO!H46</f>
        <v>1</v>
      </c>
      <c r="I52" s="83">
        <f>LQO!I46</f>
        <v>1</v>
      </c>
      <c r="J52" s="83">
        <f>LQO!J46</f>
        <v>1</v>
      </c>
      <c r="K52" s="83">
        <f>LQO!K46</f>
        <v>1</v>
      </c>
      <c r="L52" s="82">
        <f t="shared" si="15"/>
        <v>5</v>
      </c>
      <c r="M52" s="82">
        <f t="shared" si="16"/>
        <v>5</v>
      </c>
      <c r="N52" s="82">
        <f>SUMIF($B$8:$K$8,"Laki-Laki",LQO!B46:K46)</f>
        <v>3</v>
      </c>
      <c r="O52" s="82">
        <f>SUMIF($B$8:$K$8,"Perempuan",LQO!B46:K46)</f>
        <v>3</v>
      </c>
      <c r="P52" s="68">
        <f t="shared" si="17"/>
        <v>3</v>
      </c>
      <c r="Q52" s="68">
        <f t="shared" si="18"/>
        <v>3</v>
      </c>
      <c r="R52" s="68">
        <f t="shared" si="19"/>
        <v>-0.40546510810816444</v>
      </c>
      <c r="S52" s="68">
        <f t="shared" si="20"/>
        <v>-0.40546510810816444</v>
      </c>
      <c r="T52" s="68">
        <f t="shared" si="21"/>
        <v>-0.13670118772395623</v>
      </c>
      <c r="U52" s="68">
        <f t="shared" si="22"/>
        <v>-0.13670118772395623</v>
      </c>
      <c r="V52" s="68">
        <f t="shared" si="23"/>
        <v>0.91287092917527679</v>
      </c>
      <c r="W52" s="68">
        <f t="shared" si="24"/>
        <v>0.91287092917527679</v>
      </c>
      <c r="X52" s="68">
        <f t="shared" si="25"/>
        <v>0</v>
      </c>
      <c r="Y52" s="68">
        <f t="shared" si="26"/>
        <v>1.2909944487358056</v>
      </c>
      <c r="Z52" s="68">
        <f t="shared" si="27"/>
        <v>0</v>
      </c>
      <c r="AA52" s="66" t="str">
        <f t="shared" si="28"/>
        <v>Negligible</v>
      </c>
      <c r="AB52" s="69" t="str">
        <f t="shared" si="29"/>
        <v>Tidak Ada Indikasi Bias</v>
      </c>
    </row>
    <row r="53" spans="1:28" x14ac:dyDescent="0.3">
      <c r="A53" s="67" t="str">
        <f>LQO!A47</f>
        <v>43. Akurasi adalah:</v>
      </c>
      <c r="B53" s="83">
        <f>LQO!B47</f>
        <v>1</v>
      </c>
      <c r="C53" s="83">
        <f>LQO!C47</f>
        <v>1</v>
      </c>
      <c r="D53" s="83">
        <f>LQO!D47</f>
        <v>1</v>
      </c>
      <c r="E53" s="83">
        <f>LQO!E47</f>
        <v>0</v>
      </c>
      <c r="F53" s="83">
        <f>LQO!F47</f>
        <v>1</v>
      </c>
      <c r="G53" s="83">
        <f>LQO!G47</f>
        <v>0</v>
      </c>
      <c r="H53" s="83">
        <f>LQO!H47</f>
        <v>0</v>
      </c>
      <c r="I53" s="83">
        <f>LQO!I47</f>
        <v>0</v>
      </c>
      <c r="J53" s="83">
        <f>LQO!J47</f>
        <v>0</v>
      </c>
      <c r="K53" s="83">
        <f>LQO!K47</f>
        <v>0</v>
      </c>
      <c r="L53" s="82">
        <f t="shared" si="15"/>
        <v>5</v>
      </c>
      <c r="M53" s="82">
        <f t="shared" si="16"/>
        <v>5</v>
      </c>
      <c r="N53" s="82">
        <f>SUMIF($B$8:$K$8,"Laki-Laki",LQO!B47:K47)</f>
        <v>2</v>
      </c>
      <c r="O53" s="82">
        <f>SUMIF($B$8:$K$8,"Perempuan",LQO!B47:K47)</f>
        <v>2</v>
      </c>
      <c r="P53" s="68">
        <f t="shared" si="17"/>
        <v>2</v>
      </c>
      <c r="Q53" s="68">
        <f t="shared" si="18"/>
        <v>2</v>
      </c>
      <c r="R53" s="68">
        <f t="shared" si="19"/>
        <v>0.40546510810816438</v>
      </c>
      <c r="S53" s="68">
        <f t="shared" si="20"/>
        <v>0.40546510810816438</v>
      </c>
      <c r="T53" s="68">
        <f t="shared" si="21"/>
        <v>0.67422902849237265</v>
      </c>
      <c r="U53" s="68">
        <f t="shared" si="22"/>
        <v>0.67422902849237265</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x14ac:dyDescent="0.3">
      <c r="A54" s="67" t="str">
        <f>LQO!A48</f>
        <v>44. Presisi diukur dengan:</v>
      </c>
      <c r="B54" s="83">
        <f>LQO!B48</f>
        <v>1</v>
      </c>
      <c r="C54" s="83">
        <f>LQO!C48</f>
        <v>1</v>
      </c>
      <c r="D54" s="83">
        <f>LQO!D48</f>
        <v>1</v>
      </c>
      <c r="E54" s="83">
        <f>LQO!E48</f>
        <v>1</v>
      </c>
      <c r="F54" s="83">
        <f>LQO!F48</f>
        <v>1</v>
      </c>
      <c r="G54" s="83">
        <f>LQO!G48</f>
        <v>1</v>
      </c>
      <c r="H54" s="83">
        <f>LQO!H48</f>
        <v>0</v>
      </c>
      <c r="I54" s="83">
        <f>LQO!I48</f>
        <v>0</v>
      </c>
      <c r="J54" s="83">
        <f>LQO!J48</f>
        <v>0</v>
      </c>
      <c r="K54" s="83">
        <f>LQO!K48</f>
        <v>0</v>
      </c>
      <c r="L54" s="82">
        <f t="shared" si="15"/>
        <v>5</v>
      </c>
      <c r="M54" s="82">
        <f t="shared" si="16"/>
        <v>5</v>
      </c>
      <c r="N54" s="82">
        <f>SUMIF($B$8:$K$8,"Laki-Laki",LQO!B48:K48)</f>
        <v>3</v>
      </c>
      <c r="O54" s="82">
        <f>SUMIF($B$8:$K$8,"Perempuan",LQO!B48:K48)</f>
        <v>3</v>
      </c>
      <c r="P54" s="68">
        <f t="shared" si="17"/>
        <v>3</v>
      </c>
      <c r="Q54" s="68">
        <f t="shared" si="18"/>
        <v>3</v>
      </c>
      <c r="R54" s="68">
        <f t="shared" si="19"/>
        <v>-0.40546510810816444</v>
      </c>
      <c r="S54" s="68">
        <f t="shared" si="20"/>
        <v>-0.40546510810816444</v>
      </c>
      <c r="T54" s="68">
        <f t="shared" si="21"/>
        <v>-0.13670118772395623</v>
      </c>
      <c r="U54" s="68">
        <f t="shared" si="22"/>
        <v>-0.13670118772395623</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27.6" x14ac:dyDescent="0.3">
      <c r="A55" s="67" t="str">
        <f>LQO!A49</f>
        <v>45. Data wajib direkam saat sampling:</v>
      </c>
      <c r="B55" s="83">
        <f>LQO!B49</f>
        <v>1</v>
      </c>
      <c r="C55" s="83">
        <f>LQO!C49</f>
        <v>1</v>
      </c>
      <c r="D55" s="83">
        <f>LQO!D49</f>
        <v>1</v>
      </c>
      <c r="E55" s="83">
        <f>LQO!E49</f>
        <v>0</v>
      </c>
      <c r="F55" s="83">
        <f>LQO!F49</f>
        <v>1</v>
      </c>
      <c r="G55" s="83">
        <f>LQO!G49</f>
        <v>0</v>
      </c>
      <c r="H55" s="83">
        <f>LQO!H49</f>
        <v>0</v>
      </c>
      <c r="I55" s="83">
        <f>LQO!I49</f>
        <v>0</v>
      </c>
      <c r="J55" s="83">
        <f>LQO!J49</f>
        <v>1</v>
      </c>
      <c r="K55" s="83">
        <f>LQO!K49</f>
        <v>1</v>
      </c>
      <c r="L55" s="82">
        <f t="shared" si="15"/>
        <v>5</v>
      </c>
      <c r="M55" s="82">
        <f t="shared" si="16"/>
        <v>5</v>
      </c>
      <c r="N55" s="82">
        <f>SUMIF($B$8:$K$8,"Laki-Laki",LQO!B49:K49)</f>
        <v>3</v>
      </c>
      <c r="O55" s="82">
        <f>SUMIF($B$8:$K$8,"Perempuan",LQO!B49:K49)</f>
        <v>3</v>
      </c>
      <c r="P55" s="68">
        <f t="shared" si="17"/>
        <v>3</v>
      </c>
      <c r="Q55" s="68">
        <f t="shared" si="18"/>
        <v>3</v>
      </c>
      <c r="R55" s="68">
        <f t="shared" si="19"/>
        <v>-0.40546510810816444</v>
      </c>
      <c r="S55" s="68">
        <f t="shared" si="20"/>
        <v>-0.40546510810816444</v>
      </c>
      <c r="T55" s="68">
        <f t="shared" si="21"/>
        <v>-0.13670118772395623</v>
      </c>
      <c r="U55" s="68">
        <f t="shared" si="22"/>
        <v>-0.13670118772395623</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27.6" x14ac:dyDescent="0.3">
      <c r="A56" s="67" t="str">
        <f>LQO!A50</f>
        <v>46. Perbedaan metode vs perencanaan sampling adalah:</v>
      </c>
      <c r="B56" s="83">
        <f>LQO!B50</f>
        <v>0</v>
      </c>
      <c r="C56" s="83">
        <f>LQO!C50</f>
        <v>0</v>
      </c>
      <c r="D56" s="83">
        <f>LQO!D50</f>
        <v>1</v>
      </c>
      <c r="E56" s="83">
        <f>LQO!E50</f>
        <v>0</v>
      </c>
      <c r="F56" s="83">
        <f>LQO!F50</f>
        <v>1</v>
      </c>
      <c r="G56" s="83">
        <f>LQO!G50</f>
        <v>0</v>
      </c>
      <c r="H56" s="83">
        <f>LQO!H50</f>
        <v>0</v>
      </c>
      <c r="I56" s="83">
        <f>LQO!I50</f>
        <v>0</v>
      </c>
      <c r="J56" s="83">
        <f>LQO!J50</f>
        <v>0</v>
      </c>
      <c r="K56" s="83">
        <f>LQO!K50</f>
        <v>0</v>
      </c>
      <c r="L56" s="82">
        <f t="shared" si="15"/>
        <v>5</v>
      </c>
      <c r="M56" s="82">
        <f t="shared" si="16"/>
        <v>5</v>
      </c>
      <c r="N56" s="82">
        <f>SUMIF($B$8:$K$8,"Laki-Laki",LQO!B50:K50)</f>
        <v>1</v>
      </c>
      <c r="O56" s="82">
        <f>SUMIF($B$8:$K$8,"Perempuan",LQO!B50:K50)</f>
        <v>1</v>
      </c>
      <c r="P56" s="68">
        <f t="shared" si="17"/>
        <v>1</v>
      </c>
      <c r="Q56" s="68">
        <f t="shared" si="18"/>
        <v>1</v>
      </c>
      <c r="R56" s="68">
        <f t="shared" si="19"/>
        <v>1.3862943611198906</v>
      </c>
      <c r="S56" s="68">
        <f t="shared" si="20"/>
        <v>1.3862943611198906</v>
      </c>
      <c r="T56" s="68">
        <f t="shared" si="21"/>
        <v>1.6550582815040988</v>
      </c>
      <c r="U56" s="68">
        <f t="shared" si="22"/>
        <v>1.6550582815040988</v>
      </c>
      <c r="V56" s="68">
        <f t="shared" si="23"/>
        <v>1.1180339887498949</v>
      </c>
      <c r="W56" s="68">
        <f t="shared" si="24"/>
        <v>1.1180339887498949</v>
      </c>
      <c r="X56" s="68">
        <f t="shared" si="25"/>
        <v>0</v>
      </c>
      <c r="Y56" s="68">
        <f t="shared" si="26"/>
        <v>1.5811388300841898</v>
      </c>
      <c r="Z56" s="68">
        <f t="shared" si="27"/>
        <v>0</v>
      </c>
      <c r="AA56" s="66" t="str">
        <f t="shared" si="28"/>
        <v>Negligible</v>
      </c>
      <c r="AB56" s="69" t="str">
        <f t="shared" si="29"/>
        <v>Tidak Ada Indikasi Bias</v>
      </c>
    </row>
    <row r="57" spans="1:28" ht="27.6" x14ac:dyDescent="0.3">
      <c r="A57" s="67" t="str">
        <f>LQO!A51</f>
        <v>47. Deviasi sampling atas permintaan pelanggan harus:</v>
      </c>
      <c r="B57" s="83">
        <f>LQO!B51</f>
        <v>1</v>
      </c>
      <c r="C57" s="83">
        <f>LQO!C51</f>
        <v>1</v>
      </c>
      <c r="D57" s="83">
        <f>LQO!D51</f>
        <v>1</v>
      </c>
      <c r="E57" s="83">
        <f>LQO!E51</f>
        <v>0</v>
      </c>
      <c r="F57" s="83">
        <f>LQO!F51</f>
        <v>1</v>
      </c>
      <c r="G57" s="83">
        <f>LQO!G51</f>
        <v>0</v>
      </c>
      <c r="H57" s="83">
        <f>LQO!H51</f>
        <v>0</v>
      </c>
      <c r="I57" s="83">
        <f>LQO!I51</f>
        <v>0</v>
      </c>
      <c r="J57" s="83">
        <f>LQO!J51</f>
        <v>1</v>
      </c>
      <c r="K57" s="83">
        <f>LQO!K51</f>
        <v>1</v>
      </c>
      <c r="L57" s="82">
        <f t="shared" si="15"/>
        <v>5</v>
      </c>
      <c r="M57" s="82">
        <f t="shared" si="16"/>
        <v>5</v>
      </c>
      <c r="N57" s="82">
        <f>SUMIF($B$8:$K$8,"Laki-Laki",LQO!B51:K51)</f>
        <v>3</v>
      </c>
      <c r="O57" s="82">
        <f>SUMIF($B$8:$K$8,"Perempuan",LQO!B51:K51)</f>
        <v>3</v>
      </c>
      <c r="P57" s="68">
        <f t="shared" si="17"/>
        <v>3</v>
      </c>
      <c r="Q57" s="68">
        <f t="shared" si="18"/>
        <v>3</v>
      </c>
      <c r="R57" s="68">
        <f t="shared" si="19"/>
        <v>-0.40546510810816444</v>
      </c>
      <c r="S57" s="68">
        <f t="shared" si="20"/>
        <v>-0.40546510810816444</v>
      </c>
      <c r="T57" s="68">
        <f t="shared" si="21"/>
        <v>-0.13670118772395623</v>
      </c>
      <c r="U57" s="68">
        <f t="shared" si="22"/>
        <v>-0.13670118772395623</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27.6" x14ac:dyDescent="0.3">
      <c r="A58" s="67" t="str">
        <f>LQO!A52</f>
        <v>48. Sampel bocor saat diterima, tindakan tepat:</v>
      </c>
      <c r="B58" s="83">
        <f>LQO!B52</f>
        <v>1</v>
      </c>
      <c r="C58" s="83">
        <f>LQO!C52</f>
        <v>1</v>
      </c>
      <c r="D58" s="83">
        <f>LQO!D52</f>
        <v>1</v>
      </c>
      <c r="E58" s="83">
        <f>LQO!E52</f>
        <v>0</v>
      </c>
      <c r="F58" s="83">
        <f>LQO!F52</f>
        <v>1</v>
      </c>
      <c r="G58" s="83">
        <f>LQO!G52</f>
        <v>0</v>
      </c>
      <c r="H58" s="83">
        <f>LQO!H52</f>
        <v>0</v>
      </c>
      <c r="I58" s="83">
        <f>LQO!I52</f>
        <v>0</v>
      </c>
      <c r="J58" s="83">
        <f>LQO!J52</f>
        <v>1</v>
      </c>
      <c r="K58" s="83">
        <f>LQO!K52</f>
        <v>1</v>
      </c>
      <c r="L58" s="82">
        <f t="shared" si="15"/>
        <v>5</v>
      </c>
      <c r="M58" s="82">
        <f t="shared" si="16"/>
        <v>5</v>
      </c>
      <c r="N58" s="82">
        <f>SUMIF($B$8:$K$8,"Laki-Laki",LQO!B52:K52)</f>
        <v>3</v>
      </c>
      <c r="O58" s="82">
        <f>SUMIF($B$8:$K$8,"Perempuan",LQO!B52:K52)</f>
        <v>3</v>
      </c>
      <c r="P58" s="68">
        <f t="shared" si="17"/>
        <v>3</v>
      </c>
      <c r="Q58" s="68">
        <f t="shared" si="18"/>
        <v>3</v>
      </c>
      <c r="R58" s="68">
        <f t="shared" si="19"/>
        <v>-0.40546510810816444</v>
      </c>
      <c r="S58" s="68">
        <f t="shared" si="20"/>
        <v>-0.40546510810816444</v>
      </c>
      <c r="T58" s="68">
        <f t="shared" si="21"/>
        <v>-0.13670118772395623</v>
      </c>
      <c r="U58" s="68">
        <f t="shared" si="22"/>
        <v>-0.13670118772395623</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x14ac:dyDescent="0.3">
      <c r="A59" s="67" t="str">
        <f>LQO!A53</f>
        <v>49. Tujuan kode sampel unik adalah:</v>
      </c>
      <c r="B59" s="83">
        <f>LQO!B53</f>
        <v>1</v>
      </c>
      <c r="C59" s="83">
        <f>LQO!C53</f>
        <v>1</v>
      </c>
      <c r="D59" s="83">
        <f>LQO!D53</f>
        <v>1</v>
      </c>
      <c r="E59" s="83">
        <f>LQO!E53</f>
        <v>0</v>
      </c>
      <c r="F59" s="83">
        <f>LQO!F53</f>
        <v>1</v>
      </c>
      <c r="G59" s="83">
        <f>LQO!G53</f>
        <v>0</v>
      </c>
      <c r="H59" s="83">
        <f>LQO!H53</f>
        <v>1</v>
      </c>
      <c r="I59" s="83">
        <f>LQO!I53</f>
        <v>1</v>
      </c>
      <c r="J59" s="83">
        <f>LQO!J53</f>
        <v>0</v>
      </c>
      <c r="K59" s="83">
        <f>LQO!K53</f>
        <v>0</v>
      </c>
      <c r="L59" s="82">
        <f t="shared" si="15"/>
        <v>5</v>
      </c>
      <c r="M59" s="82">
        <f t="shared" si="16"/>
        <v>5</v>
      </c>
      <c r="N59" s="82">
        <f>SUMIF($B$8:$K$8,"Laki-Laki",LQO!B53:K53)</f>
        <v>3</v>
      </c>
      <c r="O59" s="82">
        <f>SUMIF($B$8:$K$8,"Perempuan",LQO!B53:K53)</f>
        <v>3</v>
      </c>
      <c r="P59" s="68">
        <f t="shared" si="17"/>
        <v>3</v>
      </c>
      <c r="Q59" s="68">
        <f t="shared" si="18"/>
        <v>3</v>
      </c>
      <c r="R59" s="68">
        <f t="shared" si="19"/>
        <v>-0.40546510810816444</v>
      </c>
      <c r="S59" s="68">
        <f t="shared" si="20"/>
        <v>-0.40546510810816444</v>
      </c>
      <c r="T59" s="68">
        <f t="shared" si="21"/>
        <v>-0.13670118772395623</v>
      </c>
      <c r="U59" s="68">
        <f t="shared" si="22"/>
        <v>-0.13670118772395623</v>
      </c>
      <c r="V59" s="68">
        <f t="shared" si="23"/>
        <v>0.91287092917527679</v>
      </c>
      <c r="W59" s="68">
        <f t="shared" si="24"/>
        <v>0.91287092917527679</v>
      </c>
      <c r="X59" s="68">
        <f t="shared" si="25"/>
        <v>0</v>
      </c>
      <c r="Y59" s="68">
        <f t="shared" si="26"/>
        <v>1.2909944487358056</v>
      </c>
      <c r="Z59" s="68">
        <f t="shared" si="27"/>
        <v>0</v>
      </c>
      <c r="AA59" s="66" t="str">
        <f t="shared" si="28"/>
        <v>Negligible</v>
      </c>
      <c r="AB59" s="69" t="str">
        <f t="shared" si="29"/>
        <v>Tidak Ada Indikasi Bias</v>
      </c>
    </row>
    <row r="60" spans="1:28" x14ac:dyDescent="0.3">
      <c r="A60" s="67" t="str">
        <f>LQO!A54</f>
        <v>50. Sisa sampel setelah uji harus:</v>
      </c>
      <c r="B60" s="83">
        <f>LQO!B54</f>
        <v>1</v>
      </c>
      <c r="C60" s="83">
        <f>LQO!C54</f>
        <v>1</v>
      </c>
      <c r="D60" s="83">
        <f>LQO!D54</f>
        <v>1</v>
      </c>
      <c r="E60" s="83">
        <f>LQO!E54</f>
        <v>1</v>
      </c>
      <c r="F60" s="83">
        <f>LQO!F54</f>
        <v>1</v>
      </c>
      <c r="G60" s="83">
        <f>LQO!G54</f>
        <v>1</v>
      </c>
      <c r="H60" s="83">
        <f>LQO!H54</f>
        <v>0</v>
      </c>
      <c r="I60" s="83">
        <f>LQO!I54</f>
        <v>0</v>
      </c>
      <c r="J60" s="83">
        <f>LQO!J54</f>
        <v>1</v>
      </c>
      <c r="K60" s="83">
        <f>LQO!K54</f>
        <v>1</v>
      </c>
      <c r="L60" s="82">
        <f t="shared" si="15"/>
        <v>5</v>
      </c>
      <c r="M60" s="82">
        <f t="shared" si="16"/>
        <v>5</v>
      </c>
      <c r="N60" s="82">
        <f>SUMIF($B$8:$K$8,"Laki-Laki",LQO!B54:K54)</f>
        <v>4</v>
      </c>
      <c r="O60" s="82">
        <f>SUMIF($B$8:$K$8,"Perempuan",LQO!B54:K54)</f>
        <v>4</v>
      </c>
      <c r="P60" s="68">
        <f t="shared" si="17"/>
        <v>4</v>
      </c>
      <c r="Q60" s="68">
        <f t="shared" si="18"/>
        <v>4</v>
      </c>
      <c r="R60" s="68">
        <f t="shared" si="19"/>
        <v>-1.3862943611198906</v>
      </c>
      <c r="S60" s="68">
        <f t="shared" si="20"/>
        <v>-1.3862943611198906</v>
      </c>
      <c r="T60" s="68">
        <f t="shared" si="21"/>
        <v>-1.1175304407356823</v>
      </c>
      <c r="U60" s="68">
        <f t="shared" si="22"/>
        <v>-1.1175304407356823</v>
      </c>
      <c r="V60" s="68">
        <f t="shared" si="23"/>
        <v>1.1180339887498949</v>
      </c>
      <c r="W60" s="68">
        <f t="shared" si="24"/>
        <v>1.1180339887498949</v>
      </c>
      <c r="X60" s="68">
        <f t="shared" si="25"/>
        <v>0</v>
      </c>
      <c r="Y60" s="68">
        <f t="shared" si="26"/>
        <v>1.5811388300841898</v>
      </c>
      <c r="Z60" s="68">
        <f t="shared" si="27"/>
        <v>0</v>
      </c>
      <c r="AA60" s="66" t="str">
        <f t="shared" si="28"/>
        <v>Negligible</v>
      </c>
      <c r="AB60" s="69" t="str">
        <f t="shared" si="29"/>
        <v>Tidak Ada Indikasi Bias</v>
      </c>
    </row>
    <row r="61" spans="1:28" ht="27.6" x14ac:dyDescent="0.3">
      <c r="A61" s="67" t="str">
        <f>LQO!A55</f>
        <v>51. Sampel perlu suhu 2–8°C, cara memastikan:</v>
      </c>
      <c r="B61" s="83">
        <f>LQO!B55</f>
        <v>1</v>
      </c>
      <c r="C61" s="83">
        <f>LQO!C55</f>
        <v>1</v>
      </c>
      <c r="D61" s="83">
        <f>LQO!D55</f>
        <v>0</v>
      </c>
      <c r="E61" s="83">
        <f>LQO!E55</f>
        <v>1</v>
      </c>
      <c r="F61" s="83">
        <f>LQO!F55</f>
        <v>0</v>
      </c>
      <c r="G61" s="83">
        <f>LQO!G55</f>
        <v>1</v>
      </c>
      <c r="H61" s="83">
        <f>LQO!H55</f>
        <v>0</v>
      </c>
      <c r="I61" s="83">
        <f>LQO!I55</f>
        <v>0</v>
      </c>
      <c r="J61" s="83">
        <f>LQO!J55</f>
        <v>0</v>
      </c>
      <c r="K61" s="83">
        <f>LQO!K55</f>
        <v>0</v>
      </c>
      <c r="L61" s="82">
        <f t="shared" si="15"/>
        <v>5</v>
      </c>
      <c r="M61" s="82">
        <f t="shared" si="16"/>
        <v>5</v>
      </c>
      <c r="N61" s="82">
        <f>SUMIF($B$8:$K$8,"Laki-Laki",LQO!B55:K55)</f>
        <v>2</v>
      </c>
      <c r="O61" s="82">
        <f>SUMIF($B$8:$K$8,"Perempuan",LQO!B55:K55)</f>
        <v>2</v>
      </c>
      <c r="P61" s="68">
        <f t="shared" si="17"/>
        <v>2</v>
      </c>
      <c r="Q61" s="68">
        <f t="shared" si="18"/>
        <v>2</v>
      </c>
      <c r="R61" s="68">
        <f t="shared" si="19"/>
        <v>0.40546510810816438</v>
      </c>
      <c r="S61" s="68">
        <f t="shared" si="20"/>
        <v>0.40546510810816438</v>
      </c>
      <c r="T61" s="68">
        <f t="shared" si="21"/>
        <v>0.67422902849237265</v>
      </c>
      <c r="U61" s="68">
        <f t="shared" si="22"/>
        <v>0.67422902849237265</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ht="27.6" x14ac:dyDescent="0.3">
      <c r="A62" s="67" t="str">
        <f>LQO!A56</f>
        <v>52. Rekaman teknis harus memungkinkan:</v>
      </c>
      <c r="B62" s="83">
        <f>LQO!B56</f>
        <v>0</v>
      </c>
      <c r="C62" s="83">
        <f>LQO!C56</f>
        <v>0</v>
      </c>
      <c r="D62" s="83">
        <f>LQO!D56</f>
        <v>1</v>
      </c>
      <c r="E62" s="83">
        <f>LQO!E56</f>
        <v>1</v>
      </c>
      <c r="F62" s="83">
        <f>LQO!F56</f>
        <v>1</v>
      </c>
      <c r="G62" s="83">
        <f>LQO!G56</f>
        <v>1</v>
      </c>
      <c r="H62" s="83">
        <f>LQO!H56</f>
        <v>0</v>
      </c>
      <c r="I62" s="83">
        <f>LQO!I56</f>
        <v>0</v>
      </c>
      <c r="J62" s="83">
        <f>LQO!J56</f>
        <v>0</v>
      </c>
      <c r="K62" s="83">
        <f>LQO!K56</f>
        <v>0</v>
      </c>
      <c r="L62" s="82">
        <f t="shared" si="15"/>
        <v>5</v>
      </c>
      <c r="M62" s="82">
        <f t="shared" si="16"/>
        <v>5</v>
      </c>
      <c r="N62" s="82">
        <f>SUMIF($B$8:$K$8,"Laki-Laki",LQO!B56:K56)</f>
        <v>2</v>
      </c>
      <c r="O62" s="82">
        <f>SUMIF($B$8:$K$8,"Perempuan",LQO!B56:K56)</f>
        <v>2</v>
      </c>
      <c r="P62" s="68">
        <f t="shared" si="17"/>
        <v>2</v>
      </c>
      <c r="Q62" s="68">
        <f t="shared" si="18"/>
        <v>2</v>
      </c>
      <c r="R62" s="68">
        <f t="shared" si="19"/>
        <v>0.40546510810816438</v>
      </c>
      <c r="S62" s="68">
        <f t="shared" si="20"/>
        <v>0.40546510810816438</v>
      </c>
      <c r="T62" s="68">
        <f t="shared" si="21"/>
        <v>0.67422902849237265</v>
      </c>
      <c r="U62" s="68">
        <f t="shared" si="22"/>
        <v>0.67422902849237265</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27.6" x14ac:dyDescent="0.3">
      <c r="A63" s="67" t="str">
        <f>LQO!A57</f>
        <v>53. Mencatat data di tisu diperbolehkan?</v>
      </c>
      <c r="B63" s="83">
        <f>LQO!B57</f>
        <v>0</v>
      </c>
      <c r="C63" s="83">
        <f>LQO!C57</f>
        <v>0</v>
      </c>
      <c r="D63" s="83">
        <f>LQO!D57</f>
        <v>1</v>
      </c>
      <c r="E63" s="83">
        <f>LQO!E57</f>
        <v>0</v>
      </c>
      <c r="F63" s="83">
        <f>LQO!F57</f>
        <v>1</v>
      </c>
      <c r="G63" s="83">
        <f>LQO!G57</f>
        <v>0</v>
      </c>
      <c r="H63" s="83">
        <f>LQO!H57</f>
        <v>0</v>
      </c>
      <c r="I63" s="83">
        <f>LQO!I57</f>
        <v>0</v>
      </c>
      <c r="J63" s="83">
        <f>LQO!J57</f>
        <v>0</v>
      </c>
      <c r="K63" s="83">
        <f>LQO!K57</f>
        <v>0</v>
      </c>
      <c r="L63" s="82">
        <f t="shared" si="15"/>
        <v>5</v>
      </c>
      <c r="M63" s="82">
        <f t="shared" si="16"/>
        <v>5</v>
      </c>
      <c r="N63" s="82">
        <f>SUMIF($B$8:$K$8,"Laki-Laki",LQO!B57:K57)</f>
        <v>1</v>
      </c>
      <c r="O63" s="82">
        <f>SUMIF($B$8:$K$8,"Perempuan",LQO!B57:K57)</f>
        <v>1</v>
      </c>
      <c r="P63" s="68">
        <f t="shared" si="17"/>
        <v>1</v>
      </c>
      <c r="Q63" s="68">
        <f t="shared" si="18"/>
        <v>1</v>
      </c>
      <c r="R63" s="68">
        <f t="shared" si="19"/>
        <v>1.3862943611198906</v>
      </c>
      <c r="S63" s="68">
        <f t="shared" si="20"/>
        <v>1.3862943611198906</v>
      </c>
      <c r="T63" s="68">
        <f t="shared" si="21"/>
        <v>1.6550582815040988</v>
      </c>
      <c r="U63" s="68">
        <f t="shared" si="22"/>
        <v>1.6550582815040988</v>
      </c>
      <c r="V63" s="68">
        <f t="shared" si="23"/>
        <v>1.1180339887498949</v>
      </c>
      <c r="W63" s="68">
        <f t="shared" si="24"/>
        <v>1.1180339887498949</v>
      </c>
      <c r="X63" s="68">
        <f t="shared" si="25"/>
        <v>0</v>
      </c>
      <c r="Y63" s="68">
        <f t="shared" si="26"/>
        <v>1.5811388300841898</v>
      </c>
      <c r="Z63" s="68">
        <f t="shared" si="27"/>
        <v>0</v>
      </c>
      <c r="AA63" s="66" t="str">
        <f t="shared" si="28"/>
        <v>Negligible</v>
      </c>
      <c r="AB63" s="69" t="str">
        <f t="shared" si="29"/>
        <v>Tidak Ada Indikasi Bias</v>
      </c>
    </row>
    <row r="64" spans="1:28" ht="27.6" x14ac:dyDescent="0.3">
      <c r="A64" s="67" t="str">
        <f>LQO!A58</f>
        <v>54. Jika pakai LIMS, lab harus memastikan:</v>
      </c>
      <c r="B64" s="83">
        <f>LQO!B58</f>
        <v>1</v>
      </c>
      <c r="C64" s="83">
        <f>LQO!C58</f>
        <v>1</v>
      </c>
      <c r="D64" s="83">
        <f>LQO!D58</f>
        <v>1</v>
      </c>
      <c r="E64" s="83">
        <f>LQO!E58</f>
        <v>1</v>
      </c>
      <c r="F64" s="83">
        <f>LQO!F58</f>
        <v>1</v>
      </c>
      <c r="G64" s="83">
        <f>LQO!G58</f>
        <v>1</v>
      </c>
      <c r="H64" s="83">
        <f>LQO!H58</f>
        <v>0</v>
      </c>
      <c r="I64" s="83">
        <f>LQO!I58</f>
        <v>0</v>
      </c>
      <c r="J64" s="83">
        <f>LQO!J58</f>
        <v>0</v>
      </c>
      <c r="K64" s="83">
        <f>LQO!K58</f>
        <v>0</v>
      </c>
      <c r="L64" s="82">
        <f t="shared" si="15"/>
        <v>5</v>
      </c>
      <c r="M64" s="82">
        <f t="shared" si="16"/>
        <v>5</v>
      </c>
      <c r="N64" s="82">
        <f>SUMIF($B$8:$K$8,"Laki-Laki",LQO!B58:K58)</f>
        <v>3</v>
      </c>
      <c r="O64" s="82">
        <f>SUMIF($B$8:$K$8,"Perempuan",LQO!B58:K58)</f>
        <v>3</v>
      </c>
      <c r="P64" s="68">
        <f t="shared" si="17"/>
        <v>3</v>
      </c>
      <c r="Q64" s="68">
        <f t="shared" si="18"/>
        <v>3</v>
      </c>
      <c r="R64" s="68">
        <f t="shared" si="19"/>
        <v>-0.40546510810816444</v>
      </c>
      <c r="S64" s="68">
        <f t="shared" si="20"/>
        <v>-0.40546510810816444</v>
      </c>
      <c r="T64" s="68">
        <f t="shared" si="21"/>
        <v>-0.13670118772395623</v>
      </c>
      <c r="U64" s="68">
        <f t="shared" si="22"/>
        <v>-0.13670118772395623</v>
      </c>
      <c r="V64" s="68">
        <f t="shared" si="23"/>
        <v>0.91287092917527679</v>
      </c>
      <c r="W64" s="68">
        <f t="shared" si="24"/>
        <v>0.91287092917527679</v>
      </c>
      <c r="X64" s="68">
        <f t="shared" si="25"/>
        <v>0</v>
      </c>
      <c r="Y64" s="68">
        <f t="shared" si="26"/>
        <v>1.2909944487358056</v>
      </c>
      <c r="Z64" s="68">
        <f t="shared" si="27"/>
        <v>0</v>
      </c>
      <c r="AA64" s="66" t="str">
        <f t="shared" si="28"/>
        <v>Negligible</v>
      </c>
      <c r="AB64" s="69" t="str">
        <f t="shared" si="29"/>
        <v>Tidak Ada Indikasi Bias</v>
      </c>
    </row>
    <row r="65" spans="1:28" ht="27.6" x14ac:dyDescent="0.3">
      <c r="A65" s="67" t="str">
        <f>LQO!A59</f>
        <v>55. Siapa memvalidasi data dari alat ke laporan?</v>
      </c>
      <c r="B65" s="83">
        <f>LQO!B59</f>
        <v>1</v>
      </c>
      <c r="C65" s="83">
        <f>LQO!C59</f>
        <v>1</v>
      </c>
      <c r="D65" s="83">
        <f>LQO!D59</f>
        <v>1</v>
      </c>
      <c r="E65" s="83">
        <f>LQO!E59</f>
        <v>0</v>
      </c>
      <c r="F65" s="83">
        <f>LQO!F59</f>
        <v>1</v>
      </c>
      <c r="G65" s="83">
        <f>LQO!G59</f>
        <v>0</v>
      </c>
      <c r="H65" s="83">
        <f>LQO!H59</f>
        <v>0</v>
      </c>
      <c r="I65" s="83">
        <f>LQO!I59</f>
        <v>0</v>
      </c>
      <c r="J65" s="83">
        <f>LQO!J59</f>
        <v>0</v>
      </c>
      <c r="K65" s="83">
        <f>LQO!K59</f>
        <v>0</v>
      </c>
      <c r="L65" s="82">
        <f t="shared" si="15"/>
        <v>5</v>
      </c>
      <c r="M65" s="82">
        <f t="shared" si="16"/>
        <v>5</v>
      </c>
      <c r="N65" s="82">
        <f>SUMIF($B$8:$K$8,"Laki-Laki",LQO!B59:K59)</f>
        <v>2</v>
      </c>
      <c r="O65" s="82">
        <f>SUMIF($B$8:$K$8,"Perempuan",LQO!B59:K59)</f>
        <v>2</v>
      </c>
      <c r="P65" s="68">
        <f t="shared" si="17"/>
        <v>2</v>
      </c>
      <c r="Q65" s="68">
        <f t="shared" si="18"/>
        <v>2</v>
      </c>
      <c r="R65" s="68">
        <f t="shared" si="19"/>
        <v>0.40546510810816438</v>
      </c>
      <c r="S65" s="68">
        <f t="shared" si="20"/>
        <v>0.40546510810816438</v>
      </c>
      <c r="T65" s="68">
        <f t="shared" si="21"/>
        <v>0.67422902849237265</v>
      </c>
      <c r="U65" s="68">
        <f t="shared" si="22"/>
        <v>0.67422902849237265</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ht="27.6" x14ac:dyDescent="0.3">
      <c r="A66" s="67" t="str">
        <f>LQO!A60</f>
        <v>56. Ketidakpastian pengukuran adalah:</v>
      </c>
      <c r="B66" s="83">
        <f>LQO!B60</f>
        <v>1</v>
      </c>
      <c r="C66" s="83">
        <f>LQO!C60</f>
        <v>1</v>
      </c>
      <c r="D66" s="83">
        <f>LQO!D60</f>
        <v>1</v>
      </c>
      <c r="E66" s="83">
        <f>LQO!E60</f>
        <v>1</v>
      </c>
      <c r="F66" s="83">
        <f>LQO!F60</f>
        <v>1</v>
      </c>
      <c r="G66" s="83">
        <f>LQO!G60</f>
        <v>1</v>
      </c>
      <c r="H66" s="83">
        <f>LQO!H60</f>
        <v>0</v>
      </c>
      <c r="I66" s="83">
        <f>LQO!I60</f>
        <v>0</v>
      </c>
      <c r="J66" s="83">
        <f>LQO!J60</f>
        <v>1</v>
      </c>
      <c r="K66" s="83">
        <f>LQO!K60</f>
        <v>1</v>
      </c>
      <c r="L66" s="82">
        <f t="shared" si="15"/>
        <v>5</v>
      </c>
      <c r="M66" s="82">
        <f t="shared" si="16"/>
        <v>5</v>
      </c>
      <c r="N66" s="82">
        <f>SUMIF($B$8:$K$8,"Laki-Laki",LQO!B60:K60)</f>
        <v>4</v>
      </c>
      <c r="O66" s="82">
        <f>SUMIF($B$8:$K$8,"Perempuan",LQO!B60:K60)</f>
        <v>4</v>
      </c>
      <c r="P66" s="68">
        <f t="shared" si="17"/>
        <v>4</v>
      </c>
      <c r="Q66" s="68">
        <f t="shared" si="18"/>
        <v>4</v>
      </c>
      <c r="R66" s="68">
        <f t="shared" si="19"/>
        <v>-1.3862943611198906</v>
      </c>
      <c r="S66" s="68">
        <f t="shared" si="20"/>
        <v>-1.3862943611198906</v>
      </c>
      <c r="T66" s="68">
        <f t="shared" si="21"/>
        <v>-1.1175304407356823</v>
      </c>
      <c r="U66" s="68">
        <f t="shared" si="22"/>
        <v>-1.1175304407356823</v>
      </c>
      <c r="V66" s="68">
        <f t="shared" si="23"/>
        <v>1.1180339887498949</v>
      </c>
      <c r="W66" s="68">
        <f t="shared" si="24"/>
        <v>1.1180339887498949</v>
      </c>
      <c r="X66" s="68">
        <f t="shared" si="25"/>
        <v>0</v>
      </c>
      <c r="Y66" s="68">
        <f t="shared" si="26"/>
        <v>1.5811388300841898</v>
      </c>
      <c r="Z66" s="68">
        <f t="shared" si="27"/>
        <v>0</v>
      </c>
      <c r="AA66" s="66" t="str">
        <f t="shared" si="28"/>
        <v>Negligible</v>
      </c>
      <c r="AB66" s="69" t="str">
        <f t="shared" si="29"/>
        <v>Tidak Ada Indikasi Bias</v>
      </c>
    </row>
    <row r="67" spans="1:28" ht="27.6" x14ac:dyDescent="0.3">
      <c r="A67" s="67" t="str">
        <f>LQO!A61</f>
        <v>57. Jika ketidakpastian tak bisa dihitung ketat:</v>
      </c>
      <c r="B67" s="83">
        <f>LQO!B61</f>
        <v>1</v>
      </c>
      <c r="C67" s="83">
        <f>LQO!C61</f>
        <v>1</v>
      </c>
      <c r="D67" s="83">
        <f>LQO!D61</f>
        <v>1</v>
      </c>
      <c r="E67" s="83">
        <f>LQO!E61</f>
        <v>1</v>
      </c>
      <c r="F67" s="83">
        <f>LQO!F61</f>
        <v>1</v>
      </c>
      <c r="G67" s="83">
        <f>LQO!G61</f>
        <v>1</v>
      </c>
      <c r="H67" s="83">
        <f>LQO!H61</f>
        <v>0</v>
      </c>
      <c r="I67" s="83">
        <f>LQO!I61</f>
        <v>0</v>
      </c>
      <c r="J67" s="83">
        <f>LQO!J61</f>
        <v>1</v>
      </c>
      <c r="K67" s="83">
        <f>LQO!K61</f>
        <v>1</v>
      </c>
      <c r="L67" s="82">
        <f t="shared" si="15"/>
        <v>5</v>
      </c>
      <c r="M67" s="82">
        <f t="shared" si="16"/>
        <v>5</v>
      </c>
      <c r="N67" s="82">
        <f>SUMIF($B$8:$K$8,"Laki-Laki",LQO!B61:K61)</f>
        <v>4</v>
      </c>
      <c r="O67" s="82">
        <f>SUMIF($B$8:$K$8,"Perempuan",LQO!B61:K61)</f>
        <v>4</v>
      </c>
      <c r="P67" s="68">
        <f t="shared" si="17"/>
        <v>4</v>
      </c>
      <c r="Q67" s="68">
        <f t="shared" si="18"/>
        <v>4</v>
      </c>
      <c r="R67" s="68">
        <f t="shared" si="19"/>
        <v>-1.3862943611198906</v>
      </c>
      <c r="S67" s="68">
        <f t="shared" si="20"/>
        <v>-1.3862943611198906</v>
      </c>
      <c r="T67" s="68">
        <f t="shared" si="21"/>
        <v>-1.1175304407356823</v>
      </c>
      <c r="U67" s="68">
        <f t="shared" si="22"/>
        <v>-1.1175304407356823</v>
      </c>
      <c r="V67" s="68">
        <f t="shared" si="23"/>
        <v>1.1180339887498949</v>
      </c>
      <c r="W67" s="68">
        <f t="shared" si="24"/>
        <v>1.1180339887498949</v>
      </c>
      <c r="X67" s="68">
        <f t="shared" si="25"/>
        <v>0</v>
      </c>
      <c r="Y67" s="68">
        <f t="shared" si="26"/>
        <v>1.5811388300841898</v>
      </c>
      <c r="Z67" s="68">
        <f t="shared" si="27"/>
        <v>0</v>
      </c>
      <c r="AA67" s="66" t="str">
        <f t="shared" si="28"/>
        <v>Negligible</v>
      </c>
      <c r="AB67" s="69" t="str">
        <f t="shared" si="29"/>
        <v>Tidak Ada Indikasi Bias</v>
      </c>
    </row>
    <row r="68" spans="1:28" x14ac:dyDescent="0.3">
      <c r="A68" s="67" t="str">
        <f>LQO!A62</f>
        <v>58. Sumber ketidakpastian meliputi:</v>
      </c>
      <c r="B68" s="83">
        <f>LQO!B62</f>
        <v>1</v>
      </c>
      <c r="C68" s="83">
        <f>LQO!C62</f>
        <v>1</v>
      </c>
      <c r="D68" s="83">
        <f>LQO!D62</f>
        <v>1</v>
      </c>
      <c r="E68" s="83">
        <f>LQO!E62</f>
        <v>1</v>
      </c>
      <c r="F68" s="83">
        <f>LQO!F62</f>
        <v>1</v>
      </c>
      <c r="G68" s="83">
        <f>LQO!G62</f>
        <v>1</v>
      </c>
      <c r="H68" s="83">
        <f>LQO!H62</f>
        <v>1</v>
      </c>
      <c r="I68" s="83">
        <f>LQO!I62</f>
        <v>1</v>
      </c>
      <c r="J68" s="83">
        <f>LQO!J62</f>
        <v>0</v>
      </c>
      <c r="K68" s="83">
        <f>LQO!K62</f>
        <v>0</v>
      </c>
      <c r="L68" s="82">
        <f t="shared" si="15"/>
        <v>5</v>
      </c>
      <c r="M68" s="82">
        <f t="shared" si="16"/>
        <v>5</v>
      </c>
      <c r="N68" s="82">
        <f>SUMIF($B$8:$K$8,"Laki-Laki",LQO!B62:K62)</f>
        <v>4</v>
      </c>
      <c r="O68" s="82">
        <f>SUMIF($B$8:$K$8,"Perempuan",LQO!B62:K62)</f>
        <v>4</v>
      </c>
      <c r="P68" s="68">
        <f t="shared" si="17"/>
        <v>4</v>
      </c>
      <c r="Q68" s="68">
        <f t="shared" si="18"/>
        <v>4</v>
      </c>
      <c r="R68" s="68">
        <f t="shared" si="19"/>
        <v>-1.3862943611198906</v>
      </c>
      <c r="S68" s="68">
        <f t="shared" si="20"/>
        <v>-1.3862943611198906</v>
      </c>
      <c r="T68" s="68">
        <f t="shared" si="21"/>
        <v>-1.1175304407356823</v>
      </c>
      <c r="U68" s="68">
        <f t="shared" si="22"/>
        <v>-1.1175304407356823</v>
      </c>
      <c r="V68" s="68">
        <f t="shared" si="23"/>
        <v>1.1180339887498949</v>
      </c>
      <c r="W68" s="68">
        <f t="shared" si="24"/>
        <v>1.1180339887498949</v>
      </c>
      <c r="X68" s="68">
        <f t="shared" si="25"/>
        <v>0</v>
      </c>
      <c r="Y68" s="68">
        <f t="shared" si="26"/>
        <v>1.5811388300841898</v>
      </c>
      <c r="Z68" s="68">
        <f t="shared" si="27"/>
        <v>0</v>
      </c>
      <c r="AA68" s="66" t="str">
        <f t="shared" si="28"/>
        <v>Negligible</v>
      </c>
      <c r="AB68" s="69" t="str">
        <f t="shared" si="29"/>
        <v>Tidak Ada Indikasi Bias</v>
      </c>
    </row>
    <row r="69" spans="1:28" ht="27.6" x14ac:dyDescent="0.3">
      <c r="A69" s="67" t="str">
        <f>LQO!A63</f>
        <v>59. Ketidakpastian wajib dilaporkan jika:</v>
      </c>
      <c r="B69" s="83">
        <f>LQO!B63</f>
        <v>1</v>
      </c>
      <c r="C69" s="83">
        <f>LQO!C63</f>
        <v>1</v>
      </c>
      <c r="D69" s="83">
        <f>LQO!D63</f>
        <v>1</v>
      </c>
      <c r="E69" s="83">
        <f>LQO!E63</f>
        <v>0</v>
      </c>
      <c r="F69" s="83">
        <f>LQO!F63</f>
        <v>1</v>
      </c>
      <c r="G69" s="83">
        <f>LQO!G63</f>
        <v>0</v>
      </c>
      <c r="H69" s="83">
        <f>LQO!H63</f>
        <v>1</v>
      </c>
      <c r="I69" s="83">
        <f>LQO!I63</f>
        <v>1</v>
      </c>
      <c r="J69" s="83">
        <f>LQO!J63</f>
        <v>0</v>
      </c>
      <c r="K69" s="83">
        <f>LQO!K63</f>
        <v>0</v>
      </c>
      <c r="L69" s="82">
        <f t="shared" si="15"/>
        <v>5</v>
      </c>
      <c r="M69" s="82">
        <f t="shared" si="16"/>
        <v>5</v>
      </c>
      <c r="N69" s="82">
        <f>SUMIF($B$8:$K$8,"Laki-Laki",LQO!B63:K63)</f>
        <v>3</v>
      </c>
      <c r="O69" s="82">
        <f>SUMIF($B$8:$K$8,"Perempuan",LQO!B63:K63)</f>
        <v>3</v>
      </c>
      <c r="P69" s="68">
        <f t="shared" si="17"/>
        <v>3</v>
      </c>
      <c r="Q69" s="68">
        <f t="shared" si="18"/>
        <v>3</v>
      </c>
      <c r="R69" s="68">
        <f t="shared" si="19"/>
        <v>-0.40546510810816444</v>
      </c>
      <c r="S69" s="68">
        <f t="shared" si="20"/>
        <v>-0.40546510810816444</v>
      </c>
      <c r="T69" s="68">
        <f t="shared" si="21"/>
        <v>-0.13670118772395623</v>
      </c>
      <c r="U69" s="68">
        <f t="shared" si="22"/>
        <v>-0.13670118772395623</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x14ac:dyDescent="0.3">
      <c r="A70" s="67" t="str">
        <f>LQO!A64</f>
        <v>60. Tujuan control chart adalah:</v>
      </c>
      <c r="B70" s="83">
        <f>LQO!B64</f>
        <v>1</v>
      </c>
      <c r="C70" s="83">
        <f>LQO!C64</f>
        <v>1</v>
      </c>
      <c r="D70" s="83">
        <f>LQO!D64</f>
        <v>1</v>
      </c>
      <c r="E70" s="83">
        <f>LQO!E64</f>
        <v>0</v>
      </c>
      <c r="F70" s="83">
        <f>LQO!F64</f>
        <v>1</v>
      </c>
      <c r="G70" s="83">
        <f>LQO!G64</f>
        <v>0</v>
      </c>
      <c r="H70" s="83">
        <f>LQO!H64</f>
        <v>0</v>
      </c>
      <c r="I70" s="83">
        <f>LQO!I64</f>
        <v>0</v>
      </c>
      <c r="J70" s="83">
        <f>LQO!J64</f>
        <v>1</v>
      </c>
      <c r="K70" s="83">
        <f>LQO!K64</f>
        <v>1</v>
      </c>
      <c r="L70" s="82">
        <f t="shared" si="15"/>
        <v>5</v>
      </c>
      <c r="M70" s="82">
        <f t="shared" si="16"/>
        <v>5</v>
      </c>
      <c r="N70" s="82">
        <f>SUMIF($B$8:$K$8,"Laki-Laki",LQO!B64:K64)</f>
        <v>3</v>
      </c>
      <c r="O70" s="82">
        <f>SUMIF($B$8:$K$8,"Perempuan",LQO!B64:K64)</f>
        <v>3</v>
      </c>
      <c r="P70" s="68">
        <f t="shared" si="17"/>
        <v>3</v>
      </c>
      <c r="Q70" s="68">
        <f t="shared" si="18"/>
        <v>3</v>
      </c>
      <c r="R70" s="68">
        <f t="shared" si="19"/>
        <v>-0.40546510810816444</v>
      </c>
      <c r="S70" s="68">
        <f t="shared" si="20"/>
        <v>-0.40546510810816444</v>
      </c>
      <c r="T70" s="68">
        <f t="shared" si="21"/>
        <v>-0.13670118772395623</v>
      </c>
      <c r="U70" s="68">
        <f t="shared" si="22"/>
        <v>-0.13670118772395623</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x14ac:dyDescent="0.3">
      <c r="A71" s="67" t="str">
        <f>LQO!A65</f>
        <v>61. Uji profisiensi termasuk:</v>
      </c>
      <c r="B71" s="83">
        <f>LQO!B65</f>
        <v>1</v>
      </c>
      <c r="C71" s="83">
        <f>LQO!C65</f>
        <v>1</v>
      </c>
      <c r="D71" s="83">
        <f>LQO!D65</f>
        <v>1</v>
      </c>
      <c r="E71" s="83">
        <f>LQO!E65</f>
        <v>0</v>
      </c>
      <c r="F71" s="83">
        <f>LQO!F65</f>
        <v>1</v>
      </c>
      <c r="G71" s="83">
        <f>LQO!G65</f>
        <v>0</v>
      </c>
      <c r="H71" s="83">
        <f>LQO!H65</f>
        <v>0</v>
      </c>
      <c r="I71" s="83">
        <f>LQO!I65</f>
        <v>0</v>
      </c>
      <c r="J71" s="83">
        <f>LQO!J65</f>
        <v>0</v>
      </c>
      <c r="K71" s="83">
        <f>LQO!K65</f>
        <v>0</v>
      </c>
      <c r="L71" s="82">
        <f t="shared" si="15"/>
        <v>5</v>
      </c>
      <c r="M71" s="82">
        <f t="shared" si="16"/>
        <v>5</v>
      </c>
      <c r="N71" s="82">
        <f>SUMIF($B$8:$K$8,"Laki-Laki",LQO!B65:K65)</f>
        <v>2</v>
      </c>
      <c r="O71" s="82">
        <f>SUMIF($B$8:$K$8,"Perempuan",LQO!B65:K65)</f>
        <v>2</v>
      </c>
      <c r="P71" s="68">
        <f t="shared" si="17"/>
        <v>2</v>
      </c>
      <c r="Q71" s="68">
        <f t="shared" si="18"/>
        <v>2</v>
      </c>
      <c r="R71" s="68">
        <f t="shared" si="19"/>
        <v>0.40546510810816438</v>
      </c>
      <c r="S71" s="68">
        <f t="shared" si="20"/>
        <v>0.40546510810816438</v>
      </c>
      <c r="T71" s="68">
        <f t="shared" si="21"/>
        <v>0.67422902849237265</v>
      </c>
      <c r="U71" s="68">
        <f t="shared" si="22"/>
        <v>0.67422902849237265</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x14ac:dyDescent="0.3">
      <c r="A72" s="67" t="str">
        <f>LQO!A66</f>
        <v>62. Fungsi sampel blanko adalah:</v>
      </c>
      <c r="B72" s="83">
        <f>LQO!B66</f>
        <v>1</v>
      </c>
      <c r="C72" s="83">
        <f>LQO!C66</f>
        <v>1</v>
      </c>
      <c r="D72" s="83">
        <f>LQO!D66</f>
        <v>1</v>
      </c>
      <c r="E72" s="83">
        <f>LQO!E66</f>
        <v>1</v>
      </c>
      <c r="F72" s="83">
        <f>LQO!F66</f>
        <v>1</v>
      </c>
      <c r="G72" s="83">
        <f>LQO!G66</f>
        <v>1</v>
      </c>
      <c r="H72" s="83">
        <f>LQO!H66</f>
        <v>1</v>
      </c>
      <c r="I72" s="83">
        <f>LQO!I66</f>
        <v>1</v>
      </c>
      <c r="J72" s="83">
        <f>LQO!J66</f>
        <v>0</v>
      </c>
      <c r="K72" s="83">
        <f>LQO!K66</f>
        <v>0</v>
      </c>
      <c r="L72" s="82">
        <f t="shared" si="15"/>
        <v>5</v>
      </c>
      <c r="M72" s="82">
        <f t="shared" si="16"/>
        <v>5</v>
      </c>
      <c r="N72" s="82">
        <f>SUMIF($B$8:$K$8,"Laki-Laki",LQO!B66:K66)</f>
        <v>4</v>
      </c>
      <c r="O72" s="82">
        <f>SUMIF($B$8:$K$8,"Perempuan",LQO!B66:K66)</f>
        <v>4</v>
      </c>
      <c r="P72" s="68">
        <f t="shared" si="17"/>
        <v>4</v>
      </c>
      <c r="Q72" s="68">
        <f t="shared" si="18"/>
        <v>4</v>
      </c>
      <c r="R72" s="68">
        <f t="shared" si="19"/>
        <v>-1.3862943611198906</v>
      </c>
      <c r="S72" s="68">
        <f t="shared" si="20"/>
        <v>-1.3862943611198906</v>
      </c>
      <c r="T72" s="68">
        <f t="shared" si="21"/>
        <v>-1.1175304407356823</v>
      </c>
      <c r="U72" s="68">
        <f t="shared" si="22"/>
        <v>-1.1175304407356823</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ht="27.6" x14ac:dyDescent="0.3">
      <c r="A73" s="67" t="str">
        <f>LQO!A67</f>
        <v>63. Jika control sample out of control:</v>
      </c>
      <c r="B73" s="83">
        <f>LQO!B67</f>
        <v>1</v>
      </c>
      <c r="C73" s="83">
        <f>LQO!C67</f>
        <v>1</v>
      </c>
      <c r="D73" s="83">
        <f>LQO!D67</f>
        <v>1</v>
      </c>
      <c r="E73" s="83">
        <f>LQO!E67</f>
        <v>1</v>
      </c>
      <c r="F73" s="83">
        <f>LQO!F67</f>
        <v>1</v>
      </c>
      <c r="G73" s="83">
        <f>LQO!G67</f>
        <v>1</v>
      </c>
      <c r="H73" s="83">
        <f>LQO!H67</f>
        <v>0</v>
      </c>
      <c r="I73" s="83">
        <f>LQO!I67</f>
        <v>0</v>
      </c>
      <c r="J73" s="83">
        <f>LQO!J67</f>
        <v>1</v>
      </c>
      <c r="K73" s="83">
        <f>LQO!K67</f>
        <v>1</v>
      </c>
      <c r="L73" s="82">
        <f t="shared" si="15"/>
        <v>5</v>
      </c>
      <c r="M73" s="82">
        <f t="shared" si="16"/>
        <v>5</v>
      </c>
      <c r="N73" s="82">
        <f>SUMIF($B$8:$K$8,"Laki-Laki",LQO!B67:K67)</f>
        <v>4</v>
      </c>
      <c r="O73" s="82">
        <f>SUMIF($B$8:$K$8,"Perempuan",LQO!B67:K67)</f>
        <v>4</v>
      </c>
      <c r="P73" s="68">
        <f t="shared" si="17"/>
        <v>4</v>
      </c>
      <c r="Q73" s="68">
        <f t="shared" si="18"/>
        <v>4</v>
      </c>
      <c r="R73" s="68">
        <f t="shared" si="19"/>
        <v>-1.3862943611198906</v>
      </c>
      <c r="S73" s="68">
        <f t="shared" si="20"/>
        <v>-1.3862943611198906</v>
      </c>
      <c r="T73" s="68">
        <f t="shared" si="21"/>
        <v>-1.1175304407356823</v>
      </c>
      <c r="U73" s="68">
        <f t="shared" si="22"/>
        <v>-1.1175304407356823</v>
      </c>
      <c r="V73" s="68">
        <f t="shared" si="23"/>
        <v>1.1180339887498949</v>
      </c>
      <c r="W73" s="68">
        <f t="shared" si="24"/>
        <v>1.1180339887498949</v>
      </c>
      <c r="X73" s="68">
        <f t="shared" si="25"/>
        <v>0</v>
      </c>
      <c r="Y73" s="68">
        <f t="shared" si="26"/>
        <v>1.5811388300841898</v>
      </c>
      <c r="Z73" s="68">
        <f t="shared" si="27"/>
        <v>0</v>
      </c>
      <c r="AA73" s="66" t="str">
        <f t="shared" si="28"/>
        <v>Negligible</v>
      </c>
      <c r="AB73" s="69" t="str">
        <f t="shared" si="29"/>
        <v>Tidak Ada Indikasi Bias</v>
      </c>
    </row>
    <row r="74" spans="1:28" ht="27.6" x14ac:dyDescent="0.3">
      <c r="A74" s="67" t="str">
        <f>LQO!A68</f>
        <v>64. Replicate testing untuk memantau:</v>
      </c>
      <c r="B74" s="83">
        <f>LQO!B68</f>
        <v>1</v>
      </c>
      <c r="C74" s="83">
        <f>LQO!C68</f>
        <v>1</v>
      </c>
      <c r="D74" s="83">
        <f>LQO!D68</f>
        <v>1</v>
      </c>
      <c r="E74" s="83">
        <f>LQO!E68</f>
        <v>0</v>
      </c>
      <c r="F74" s="83">
        <f>LQO!F68</f>
        <v>1</v>
      </c>
      <c r="G74" s="83">
        <f>LQO!G68</f>
        <v>0</v>
      </c>
      <c r="H74" s="83">
        <f>LQO!H68</f>
        <v>1</v>
      </c>
      <c r="I74" s="83">
        <f>LQO!I68</f>
        <v>1</v>
      </c>
      <c r="J74" s="83">
        <f>LQO!J68</f>
        <v>0</v>
      </c>
      <c r="K74" s="83">
        <f>LQO!K68</f>
        <v>0</v>
      </c>
      <c r="L74" s="82">
        <f t="shared" si="15"/>
        <v>5</v>
      </c>
      <c r="M74" s="82">
        <f t="shared" si="16"/>
        <v>5</v>
      </c>
      <c r="N74" s="82">
        <f>SUMIF($B$8:$K$8,"Laki-Laki",LQO!B68:K68)</f>
        <v>3</v>
      </c>
      <c r="O74" s="82">
        <f>SUMIF($B$8:$K$8,"Perempuan",LQO!B68:K68)</f>
        <v>3</v>
      </c>
      <c r="P74" s="68">
        <f t="shared" si="17"/>
        <v>3</v>
      </c>
      <c r="Q74" s="68">
        <f t="shared" si="18"/>
        <v>3</v>
      </c>
      <c r="R74" s="68">
        <f t="shared" si="19"/>
        <v>-0.40546510810816444</v>
      </c>
      <c r="S74" s="68">
        <f t="shared" si="20"/>
        <v>-0.40546510810816444</v>
      </c>
      <c r="T74" s="68">
        <f t="shared" si="21"/>
        <v>-0.13670118772395623</v>
      </c>
      <c r="U74" s="68">
        <f t="shared" si="22"/>
        <v>-0.13670118772395623</v>
      </c>
      <c r="V74" s="68">
        <f t="shared" si="23"/>
        <v>0.91287092917527679</v>
      </c>
      <c r="W74" s="68">
        <f t="shared" si="24"/>
        <v>0.91287092917527679</v>
      </c>
      <c r="X74" s="68">
        <f t="shared" si="25"/>
        <v>0</v>
      </c>
      <c r="Y74" s="68">
        <f t="shared" si="26"/>
        <v>1.2909944487358056</v>
      </c>
      <c r="Z74" s="68">
        <f t="shared" si="27"/>
        <v>0</v>
      </c>
      <c r="AA74" s="66" t="str">
        <f t="shared" si="28"/>
        <v>Negligible</v>
      </c>
      <c r="AB74" s="69" t="str">
        <f t="shared" si="29"/>
        <v>Tidak Ada Indikasi Bias</v>
      </c>
    </row>
    <row r="75" spans="1:28" x14ac:dyDescent="0.3">
      <c r="A75" s="67" t="str">
        <f>LQO!A69</f>
        <v>65. Uji ulang retained item disebut:</v>
      </c>
      <c r="B75" s="83">
        <f>LQO!B69</f>
        <v>1</v>
      </c>
      <c r="C75" s="83">
        <f>LQO!C69</f>
        <v>1</v>
      </c>
      <c r="D75" s="83">
        <f>LQO!D69</f>
        <v>1</v>
      </c>
      <c r="E75" s="83">
        <f>LQO!E69</f>
        <v>1</v>
      </c>
      <c r="F75" s="83">
        <f>LQO!F69</f>
        <v>1</v>
      </c>
      <c r="G75" s="83">
        <f>LQO!G69</f>
        <v>1</v>
      </c>
      <c r="H75" s="83">
        <f>LQO!H69</f>
        <v>1</v>
      </c>
      <c r="I75" s="83">
        <f>LQO!I69</f>
        <v>1</v>
      </c>
      <c r="J75" s="83">
        <f>LQO!J69</f>
        <v>0</v>
      </c>
      <c r="K75" s="83">
        <f>LQO!K69</f>
        <v>0</v>
      </c>
      <c r="L75" s="82">
        <f t="shared" ref="L75:L110" si="30">COUNTIF($B$8:$K$8,"Laki-Laki")</f>
        <v>5</v>
      </c>
      <c r="M75" s="82">
        <f t="shared" ref="M75:M110" si="31">COUNTIF($B$8:$K$8,"Perempuan")</f>
        <v>5</v>
      </c>
      <c r="N75" s="82">
        <f>SUMIF($B$8:$K$8,"Laki-Laki",LQO!B69:K69)</f>
        <v>4</v>
      </c>
      <c r="O75" s="82">
        <f>SUMIF($B$8:$K$8,"Perempuan",LQO!B69:K69)</f>
        <v>4</v>
      </c>
      <c r="P75" s="68">
        <f t="shared" ref="P75:P110" si="32">IF(N75=0,0.3,IF(N75=L75,L75-0.3,N75))</f>
        <v>4</v>
      </c>
      <c r="Q75" s="68">
        <f t="shared" ref="Q75:Q110" si="33">IF(O75=0,0.3,IF(O75=M75,M75-0.3,O75))</f>
        <v>4</v>
      </c>
      <c r="R75" s="68">
        <f t="shared" ref="R75:R110" si="34">LN((L75-P75)/P75)</f>
        <v>-1.3862943611198906</v>
      </c>
      <c r="S75" s="68">
        <f t="shared" ref="S75:S110" si="35">LN((M75-Q75)/Q75)</f>
        <v>-1.3862943611198906</v>
      </c>
      <c r="T75" s="68">
        <f t="shared" ref="T75:T110" si="36">R75-AVERAGE($R$11:$R$110)</f>
        <v>-1.1175304407356823</v>
      </c>
      <c r="U75" s="68">
        <f t="shared" ref="U75:U110" si="37">S75-AVERAGE($S$11:$S$110)</f>
        <v>-1.1175304407356823</v>
      </c>
      <c r="V75" s="68">
        <f t="shared" ref="V75:V110" si="38">SQRT(1/P75+1/(L75-P75))</f>
        <v>1.1180339887498949</v>
      </c>
      <c r="W75" s="68">
        <f t="shared" ref="W75:W110" si="39">SQRT(1/Q75+1/(M75-Q75))</f>
        <v>1.1180339887498949</v>
      </c>
      <c r="X75" s="68">
        <f t="shared" ref="X75:X110" si="40">T75-U75</f>
        <v>0</v>
      </c>
      <c r="Y75" s="68">
        <f t="shared" ref="Y75:Y110" si="41">SQRT(V75^2+W75^2)</f>
        <v>1.5811388300841898</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x14ac:dyDescent="0.3">
      <c r="A76" s="67" t="str">
        <f>LQO!A70</f>
        <v>66. Laporan hasil uji disahkan oleh:</v>
      </c>
      <c r="B76" s="83">
        <f>LQO!B70</f>
        <v>1</v>
      </c>
      <c r="C76" s="83">
        <f>LQO!C70</f>
        <v>1</v>
      </c>
      <c r="D76" s="83">
        <f>LQO!D70</f>
        <v>0</v>
      </c>
      <c r="E76" s="83">
        <f>LQO!E70</f>
        <v>1</v>
      </c>
      <c r="F76" s="83">
        <f>LQO!F70</f>
        <v>0</v>
      </c>
      <c r="G76" s="83">
        <f>LQO!G70</f>
        <v>1</v>
      </c>
      <c r="H76" s="83">
        <f>LQO!H70</f>
        <v>0</v>
      </c>
      <c r="I76" s="83">
        <f>LQO!I70</f>
        <v>0</v>
      </c>
      <c r="J76" s="83">
        <f>LQO!J70</f>
        <v>0</v>
      </c>
      <c r="K76" s="83">
        <f>LQO!K70</f>
        <v>0</v>
      </c>
      <c r="L76" s="82">
        <f t="shared" si="30"/>
        <v>5</v>
      </c>
      <c r="M76" s="82">
        <f t="shared" si="31"/>
        <v>5</v>
      </c>
      <c r="N76" s="82">
        <f>SUMIF($B$8:$K$8,"Laki-Laki",LQO!B70:K70)</f>
        <v>2</v>
      </c>
      <c r="O76" s="82">
        <f>SUMIF($B$8:$K$8,"Perempuan",LQO!B70:K70)</f>
        <v>2</v>
      </c>
      <c r="P76" s="68">
        <f t="shared" si="32"/>
        <v>2</v>
      </c>
      <c r="Q76" s="68">
        <f t="shared" si="33"/>
        <v>2</v>
      </c>
      <c r="R76" s="68">
        <f t="shared" si="34"/>
        <v>0.40546510810816438</v>
      </c>
      <c r="S76" s="68">
        <f t="shared" si="35"/>
        <v>0.40546510810816438</v>
      </c>
      <c r="T76" s="68">
        <f t="shared" si="36"/>
        <v>0.67422902849237265</v>
      </c>
      <c r="U76" s="68">
        <f t="shared" si="37"/>
        <v>0.67422902849237265</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x14ac:dyDescent="0.3">
      <c r="A77" s="67" t="str">
        <f>LQO!A71</f>
        <v>67. Pernyataan kesesuaian harus:</v>
      </c>
      <c r="B77" s="83">
        <f>LQO!B71</f>
        <v>1</v>
      </c>
      <c r="C77" s="83">
        <f>LQO!C71</f>
        <v>1</v>
      </c>
      <c r="D77" s="83">
        <f>LQO!D71</f>
        <v>0</v>
      </c>
      <c r="E77" s="83">
        <f>LQO!E71</f>
        <v>0</v>
      </c>
      <c r="F77" s="83">
        <f>LQO!F71</f>
        <v>0</v>
      </c>
      <c r="G77" s="83">
        <f>LQO!G71</f>
        <v>0</v>
      </c>
      <c r="H77" s="83">
        <f>LQO!H71</f>
        <v>0</v>
      </c>
      <c r="I77" s="83">
        <f>LQO!I71</f>
        <v>0</v>
      </c>
      <c r="J77" s="83">
        <f>LQO!J71</f>
        <v>0</v>
      </c>
      <c r="K77" s="83">
        <f>LQO!K71</f>
        <v>0</v>
      </c>
      <c r="L77" s="82">
        <f t="shared" si="30"/>
        <v>5</v>
      </c>
      <c r="M77" s="82">
        <f t="shared" si="31"/>
        <v>5</v>
      </c>
      <c r="N77" s="82">
        <f>SUMIF($B$8:$K$8,"Laki-Laki",LQO!B71:K71)</f>
        <v>1</v>
      </c>
      <c r="O77" s="82">
        <f>SUMIF($B$8:$K$8,"Perempuan",LQO!B71:K71)</f>
        <v>1</v>
      </c>
      <c r="P77" s="68">
        <f t="shared" si="32"/>
        <v>1</v>
      </c>
      <c r="Q77" s="68">
        <f t="shared" si="33"/>
        <v>1</v>
      </c>
      <c r="R77" s="68">
        <f t="shared" si="34"/>
        <v>1.3862943611198906</v>
      </c>
      <c r="S77" s="68">
        <f t="shared" si="35"/>
        <v>1.3862943611198906</v>
      </c>
      <c r="T77" s="68">
        <f t="shared" si="36"/>
        <v>1.6550582815040988</v>
      </c>
      <c r="U77" s="68">
        <f t="shared" si="37"/>
        <v>1.6550582815040988</v>
      </c>
      <c r="V77" s="68">
        <f t="shared" si="38"/>
        <v>1.1180339887498949</v>
      </c>
      <c r="W77" s="68">
        <f t="shared" si="39"/>
        <v>1.1180339887498949</v>
      </c>
      <c r="X77" s="68">
        <f t="shared" si="40"/>
        <v>0</v>
      </c>
      <c r="Y77" s="68">
        <f t="shared" si="41"/>
        <v>1.5811388300841898</v>
      </c>
      <c r="Z77" s="68">
        <f t="shared" si="42"/>
        <v>0</v>
      </c>
      <c r="AA77" s="66" t="str">
        <f t="shared" si="43"/>
        <v>Negligible</v>
      </c>
      <c r="AB77" s="69" t="str">
        <f t="shared" si="44"/>
        <v>Tidak Ada Indikasi Bias</v>
      </c>
    </row>
    <row r="78" spans="1:28" x14ac:dyDescent="0.3">
      <c r="A78" s="67" t="str">
        <f>LQO!A72</f>
        <v>68. Amandemen laporan adalah:</v>
      </c>
      <c r="B78" s="83">
        <f>LQO!B72</f>
        <v>1</v>
      </c>
      <c r="C78" s="83">
        <f>LQO!C72</f>
        <v>1</v>
      </c>
      <c r="D78" s="83">
        <f>LQO!D72</f>
        <v>1</v>
      </c>
      <c r="E78" s="83">
        <f>LQO!E72</f>
        <v>1</v>
      </c>
      <c r="F78" s="83">
        <f>LQO!F72</f>
        <v>1</v>
      </c>
      <c r="G78" s="83">
        <f>LQO!G72</f>
        <v>1</v>
      </c>
      <c r="H78" s="83">
        <f>LQO!H72</f>
        <v>0</v>
      </c>
      <c r="I78" s="83">
        <f>LQO!I72</f>
        <v>0</v>
      </c>
      <c r="J78" s="83">
        <f>LQO!J72</f>
        <v>1</v>
      </c>
      <c r="K78" s="83">
        <f>LQO!K72</f>
        <v>1</v>
      </c>
      <c r="L78" s="82">
        <f t="shared" si="30"/>
        <v>5</v>
      </c>
      <c r="M78" s="82">
        <f t="shared" si="31"/>
        <v>5</v>
      </c>
      <c r="N78" s="82">
        <f>SUMIF($B$8:$K$8,"Laki-Laki",LQO!B72:K72)</f>
        <v>4</v>
      </c>
      <c r="O78" s="82">
        <f>SUMIF($B$8:$K$8,"Perempuan",LQO!B72:K72)</f>
        <v>4</v>
      </c>
      <c r="P78" s="68">
        <f t="shared" si="32"/>
        <v>4</v>
      </c>
      <c r="Q78" s="68">
        <f t="shared" si="33"/>
        <v>4</v>
      </c>
      <c r="R78" s="68">
        <f t="shared" si="34"/>
        <v>-1.3862943611198906</v>
      </c>
      <c r="S78" s="68">
        <f t="shared" si="35"/>
        <v>-1.3862943611198906</v>
      </c>
      <c r="T78" s="68">
        <f t="shared" si="36"/>
        <v>-1.1175304407356823</v>
      </c>
      <c r="U78" s="68">
        <f t="shared" si="37"/>
        <v>-1.1175304407356823</v>
      </c>
      <c r="V78" s="68">
        <f t="shared" si="38"/>
        <v>1.1180339887498949</v>
      </c>
      <c r="W78" s="68">
        <f t="shared" si="39"/>
        <v>1.1180339887498949</v>
      </c>
      <c r="X78" s="68">
        <f t="shared" si="40"/>
        <v>0</v>
      </c>
      <c r="Y78" s="68">
        <f t="shared" si="41"/>
        <v>1.5811388300841898</v>
      </c>
      <c r="Z78" s="68">
        <f t="shared" si="42"/>
        <v>0</v>
      </c>
      <c r="AA78" s="66" t="str">
        <f t="shared" si="43"/>
        <v>Negligible</v>
      </c>
      <c r="AB78" s="69" t="str">
        <f t="shared" si="44"/>
        <v>Tidak Ada Indikasi Bias</v>
      </c>
    </row>
    <row r="79" spans="1:28" ht="27.6" x14ac:dyDescent="0.3">
      <c r="A79" s="67" t="str">
        <f>LQO!A73</f>
        <v>69. Hasil subkontrak dilaporkan dengan cara:</v>
      </c>
      <c r="B79" s="83">
        <f>LQO!B73</f>
        <v>1</v>
      </c>
      <c r="C79" s="83">
        <f>LQO!C73</f>
        <v>1</v>
      </c>
      <c r="D79" s="83">
        <f>LQO!D73</f>
        <v>1</v>
      </c>
      <c r="E79" s="83">
        <f>LQO!E73</f>
        <v>1</v>
      </c>
      <c r="F79" s="83">
        <f>LQO!F73</f>
        <v>1</v>
      </c>
      <c r="G79" s="83">
        <f>LQO!G73</f>
        <v>1</v>
      </c>
      <c r="H79" s="83">
        <f>LQO!H73</f>
        <v>0</v>
      </c>
      <c r="I79" s="83">
        <f>LQO!I73</f>
        <v>0</v>
      </c>
      <c r="J79" s="83">
        <f>LQO!J73</f>
        <v>0</v>
      </c>
      <c r="K79" s="83">
        <f>LQO!K73</f>
        <v>0</v>
      </c>
      <c r="L79" s="82">
        <f t="shared" si="30"/>
        <v>5</v>
      </c>
      <c r="M79" s="82">
        <f t="shared" si="31"/>
        <v>5</v>
      </c>
      <c r="N79" s="82">
        <f>SUMIF($B$8:$K$8,"Laki-Laki",LQO!B73:K73)</f>
        <v>3</v>
      </c>
      <c r="O79" s="82">
        <f>SUMIF($B$8:$K$8,"Perempuan",LQO!B73:K73)</f>
        <v>3</v>
      </c>
      <c r="P79" s="68">
        <f t="shared" si="32"/>
        <v>3</v>
      </c>
      <c r="Q79" s="68">
        <f t="shared" si="33"/>
        <v>3</v>
      </c>
      <c r="R79" s="68">
        <f t="shared" si="34"/>
        <v>-0.40546510810816444</v>
      </c>
      <c r="S79" s="68">
        <f t="shared" si="35"/>
        <v>-0.40546510810816444</v>
      </c>
      <c r="T79" s="68">
        <f t="shared" si="36"/>
        <v>-0.13670118772395623</v>
      </c>
      <c r="U79" s="68">
        <f t="shared" si="37"/>
        <v>-0.13670118772395623</v>
      </c>
      <c r="V79" s="68">
        <f t="shared" si="38"/>
        <v>0.91287092917527679</v>
      </c>
      <c r="W79" s="68">
        <f t="shared" si="39"/>
        <v>0.91287092917527679</v>
      </c>
      <c r="X79" s="68">
        <f t="shared" si="40"/>
        <v>0</v>
      </c>
      <c r="Y79" s="68">
        <f t="shared" si="41"/>
        <v>1.2909944487358056</v>
      </c>
      <c r="Z79" s="68">
        <f t="shared" si="42"/>
        <v>0</v>
      </c>
      <c r="AA79" s="66" t="str">
        <f t="shared" si="43"/>
        <v>Negligible</v>
      </c>
      <c r="AB79" s="69" t="str">
        <f t="shared" si="44"/>
        <v>Tidak Ada Indikasi Bias</v>
      </c>
    </row>
    <row r="80" spans="1:28" ht="27.6" x14ac:dyDescent="0.3">
      <c r="A80" s="67" t="str">
        <f>LQO!A74</f>
        <v>70. Langkah pertama saat terima keluhan via telepon:</v>
      </c>
      <c r="B80" s="83">
        <f>LQO!B74</f>
        <v>1</v>
      </c>
      <c r="C80" s="83">
        <f>LQO!C74</f>
        <v>1</v>
      </c>
      <c r="D80" s="83">
        <f>LQO!D74</f>
        <v>1</v>
      </c>
      <c r="E80" s="83">
        <f>LQO!E74</f>
        <v>1</v>
      </c>
      <c r="F80" s="83">
        <f>LQO!F74</f>
        <v>1</v>
      </c>
      <c r="G80" s="83">
        <f>LQO!G74</f>
        <v>1</v>
      </c>
      <c r="H80" s="83">
        <f>LQO!H74</f>
        <v>0</v>
      </c>
      <c r="I80" s="83">
        <f>LQO!I74</f>
        <v>0</v>
      </c>
      <c r="J80" s="83">
        <f>LQO!J74</f>
        <v>0</v>
      </c>
      <c r="K80" s="83">
        <f>LQO!K74</f>
        <v>0</v>
      </c>
      <c r="L80" s="82">
        <f t="shared" si="30"/>
        <v>5</v>
      </c>
      <c r="M80" s="82">
        <f t="shared" si="31"/>
        <v>5</v>
      </c>
      <c r="N80" s="82">
        <f>SUMIF($B$8:$K$8,"Laki-Laki",LQO!B74:K74)</f>
        <v>3</v>
      </c>
      <c r="O80" s="82">
        <f>SUMIF($B$8:$K$8,"Perempuan",LQO!B74:K74)</f>
        <v>3</v>
      </c>
      <c r="P80" s="68">
        <f t="shared" si="32"/>
        <v>3</v>
      </c>
      <c r="Q80" s="68">
        <f t="shared" si="33"/>
        <v>3</v>
      </c>
      <c r="R80" s="68">
        <f t="shared" si="34"/>
        <v>-0.40546510810816444</v>
      </c>
      <c r="S80" s="68">
        <f t="shared" si="35"/>
        <v>-0.40546510810816444</v>
      </c>
      <c r="T80" s="68">
        <f t="shared" si="36"/>
        <v>-0.13670118772395623</v>
      </c>
      <c r="U80" s="68">
        <f t="shared" si="37"/>
        <v>-0.13670118772395623</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27.6" x14ac:dyDescent="0.3">
      <c r="A81" s="67" t="str">
        <f>LQO!A75</f>
        <v>71. Yang TIDAK boleh terlibat investigasi keluhan:</v>
      </c>
      <c r="B81" s="83">
        <f>LQO!B75</f>
        <v>1</v>
      </c>
      <c r="C81" s="83">
        <f>LQO!C75</f>
        <v>1</v>
      </c>
      <c r="D81" s="83">
        <f>LQO!D75</f>
        <v>1</v>
      </c>
      <c r="E81" s="83">
        <f>LQO!E75</f>
        <v>0</v>
      </c>
      <c r="F81" s="83">
        <f>LQO!F75</f>
        <v>1</v>
      </c>
      <c r="G81" s="83">
        <f>LQO!G75</f>
        <v>0</v>
      </c>
      <c r="H81" s="83">
        <f>LQO!H75</f>
        <v>0</v>
      </c>
      <c r="I81" s="83">
        <f>LQO!I75</f>
        <v>0</v>
      </c>
      <c r="J81" s="83">
        <f>LQO!J75</f>
        <v>0</v>
      </c>
      <c r="K81" s="83">
        <f>LQO!K75</f>
        <v>0</v>
      </c>
      <c r="L81" s="82">
        <f t="shared" si="30"/>
        <v>5</v>
      </c>
      <c r="M81" s="82">
        <f t="shared" si="31"/>
        <v>5</v>
      </c>
      <c r="N81" s="82">
        <f>SUMIF($B$8:$K$8,"Laki-Laki",LQO!B75:K75)</f>
        <v>2</v>
      </c>
      <c r="O81" s="82">
        <f>SUMIF($B$8:$K$8,"Perempuan",LQO!B75:K75)</f>
        <v>2</v>
      </c>
      <c r="P81" s="68">
        <f t="shared" si="32"/>
        <v>2</v>
      </c>
      <c r="Q81" s="68">
        <f t="shared" si="33"/>
        <v>2</v>
      </c>
      <c r="R81" s="68">
        <f t="shared" si="34"/>
        <v>0.40546510810816438</v>
      </c>
      <c r="S81" s="68">
        <f t="shared" si="35"/>
        <v>0.40546510810816438</v>
      </c>
      <c r="T81" s="68">
        <f t="shared" si="36"/>
        <v>0.67422902849237265</v>
      </c>
      <c r="U81" s="68">
        <f t="shared" si="37"/>
        <v>0.67422902849237265</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x14ac:dyDescent="0.3">
      <c r="A82" s="67" t="str">
        <f>LQO!A76</f>
        <v>72. Nonconforming Work adalah:</v>
      </c>
      <c r="B82" s="83">
        <f>LQO!B76</f>
        <v>1</v>
      </c>
      <c r="C82" s="83">
        <f>LQO!C76</f>
        <v>1</v>
      </c>
      <c r="D82" s="83">
        <f>LQO!D76</f>
        <v>0</v>
      </c>
      <c r="E82" s="83">
        <f>LQO!E76</f>
        <v>1</v>
      </c>
      <c r="F82" s="83">
        <f>LQO!F76</f>
        <v>0</v>
      </c>
      <c r="G82" s="83">
        <f>LQO!G76</f>
        <v>1</v>
      </c>
      <c r="H82" s="83">
        <f>LQO!H76</f>
        <v>0</v>
      </c>
      <c r="I82" s="83">
        <f>LQO!I76</f>
        <v>0</v>
      </c>
      <c r="J82" s="83">
        <f>LQO!J76</f>
        <v>0</v>
      </c>
      <c r="K82" s="83">
        <f>LQO!K76</f>
        <v>0</v>
      </c>
      <c r="L82" s="82">
        <f t="shared" si="30"/>
        <v>5</v>
      </c>
      <c r="M82" s="82">
        <f t="shared" si="31"/>
        <v>5</v>
      </c>
      <c r="N82" s="82">
        <f>SUMIF($B$8:$K$8,"Laki-Laki",LQO!B76:K76)</f>
        <v>2</v>
      </c>
      <c r="O82" s="82">
        <f>SUMIF($B$8:$K$8,"Perempuan",LQO!B76:K76)</f>
        <v>2</v>
      </c>
      <c r="P82" s="68">
        <f t="shared" si="32"/>
        <v>2</v>
      </c>
      <c r="Q82" s="68">
        <f t="shared" si="33"/>
        <v>2</v>
      </c>
      <c r="R82" s="68">
        <f t="shared" si="34"/>
        <v>0.40546510810816438</v>
      </c>
      <c r="S82" s="68">
        <f t="shared" si="35"/>
        <v>0.40546510810816438</v>
      </c>
      <c r="T82" s="68">
        <f t="shared" si="36"/>
        <v>0.67422902849237265</v>
      </c>
      <c r="U82" s="68">
        <f t="shared" si="37"/>
        <v>0.67422902849237265</v>
      </c>
      <c r="V82" s="68">
        <f t="shared" si="38"/>
        <v>0.91287092917527679</v>
      </c>
      <c r="W82" s="68">
        <f t="shared" si="39"/>
        <v>0.91287092917527679</v>
      </c>
      <c r="X82" s="68">
        <f t="shared" si="40"/>
        <v>0</v>
      </c>
      <c r="Y82" s="68">
        <f t="shared" si="41"/>
        <v>1.2909944487358056</v>
      </c>
      <c r="Z82" s="68">
        <f t="shared" si="42"/>
        <v>0</v>
      </c>
      <c r="AA82" s="66" t="str">
        <f t="shared" si="43"/>
        <v>Negligible</v>
      </c>
      <c r="AB82" s="69" t="str">
        <f t="shared" si="44"/>
        <v>Tidak Ada Indikasi Bias</v>
      </c>
    </row>
    <row r="83" spans="1:28" ht="27.6" x14ac:dyDescent="0.3">
      <c r="A83" s="67" t="str">
        <f>LQO!A77</f>
        <v>73. Jika NC fatal ditemukan setelah laporan keluar:</v>
      </c>
      <c r="B83" s="83">
        <f>LQO!B77</f>
        <v>1</v>
      </c>
      <c r="C83" s="83">
        <f>LQO!C77</f>
        <v>1</v>
      </c>
      <c r="D83" s="83">
        <f>LQO!D77</f>
        <v>1</v>
      </c>
      <c r="E83" s="83">
        <f>LQO!E77</f>
        <v>0</v>
      </c>
      <c r="F83" s="83">
        <f>LQO!F77</f>
        <v>1</v>
      </c>
      <c r="G83" s="83">
        <f>LQO!G77</f>
        <v>0</v>
      </c>
      <c r="H83" s="83">
        <f>LQO!H77</f>
        <v>1</v>
      </c>
      <c r="I83" s="83">
        <f>LQO!I77</f>
        <v>1</v>
      </c>
      <c r="J83" s="83">
        <f>LQO!J77</f>
        <v>0</v>
      </c>
      <c r="K83" s="83">
        <f>LQO!K77</f>
        <v>0</v>
      </c>
      <c r="L83" s="82">
        <f t="shared" si="30"/>
        <v>5</v>
      </c>
      <c r="M83" s="82">
        <f t="shared" si="31"/>
        <v>5</v>
      </c>
      <c r="N83" s="82">
        <f>SUMIF($B$8:$K$8,"Laki-Laki",LQO!B77:K77)</f>
        <v>3</v>
      </c>
      <c r="O83" s="82">
        <f>SUMIF($B$8:$K$8,"Perempuan",LQO!B77:K77)</f>
        <v>3</v>
      </c>
      <c r="P83" s="68">
        <f t="shared" si="32"/>
        <v>3</v>
      </c>
      <c r="Q83" s="68">
        <f t="shared" si="33"/>
        <v>3</v>
      </c>
      <c r="R83" s="68">
        <f t="shared" si="34"/>
        <v>-0.40546510810816444</v>
      </c>
      <c r="S83" s="68">
        <f t="shared" si="35"/>
        <v>-0.40546510810816444</v>
      </c>
      <c r="T83" s="68">
        <f t="shared" si="36"/>
        <v>-0.13670118772395623</v>
      </c>
      <c r="U83" s="68">
        <f t="shared" si="37"/>
        <v>-0.13670118772395623</v>
      </c>
      <c r="V83" s="68">
        <f t="shared" si="38"/>
        <v>0.91287092917527679</v>
      </c>
      <c r="W83" s="68">
        <f t="shared" si="39"/>
        <v>0.91287092917527679</v>
      </c>
      <c r="X83" s="68">
        <f t="shared" si="40"/>
        <v>0</v>
      </c>
      <c r="Y83" s="68">
        <f t="shared" si="41"/>
        <v>1.2909944487358056</v>
      </c>
      <c r="Z83" s="68">
        <f t="shared" si="42"/>
        <v>0</v>
      </c>
      <c r="AA83" s="66" t="str">
        <f t="shared" si="43"/>
        <v>Negligible</v>
      </c>
      <c r="AB83" s="69" t="str">
        <f t="shared" si="44"/>
        <v>Tidak Ada Indikasi Bias</v>
      </c>
    </row>
    <row r="84" spans="1:28" x14ac:dyDescent="0.3">
      <c r="A84" s="67" t="str">
        <f>LQO!A78</f>
        <v>74. Tindakan korektif wajib jika:</v>
      </c>
      <c r="B84" s="83">
        <f>LQO!B78</f>
        <v>1</v>
      </c>
      <c r="C84" s="83">
        <f>LQO!C78</f>
        <v>1</v>
      </c>
      <c r="D84" s="83">
        <f>LQO!D78</f>
        <v>1</v>
      </c>
      <c r="E84" s="83">
        <f>LQO!E78</f>
        <v>1</v>
      </c>
      <c r="F84" s="83">
        <f>LQO!F78</f>
        <v>1</v>
      </c>
      <c r="G84" s="83">
        <f>LQO!G78</f>
        <v>1</v>
      </c>
      <c r="H84" s="83">
        <f>LQO!H78</f>
        <v>0</v>
      </c>
      <c r="I84" s="83">
        <f>LQO!I78</f>
        <v>0</v>
      </c>
      <c r="J84" s="83">
        <f>LQO!J78</f>
        <v>0</v>
      </c>
      <c r="K84" s="83">
        <f>LQO!K78</f>
        <v>0</v>
      </c>
      <c r="L84" s="82">
        <f t="shared" si="30"/>
        <v>5</v>
      </c>
      <c r="M84" s="82">
        <f t="shared" si="31"/>
        <v>5</v>
      </c>
      <c r="N84" s="82">
        <f>SUMIF($B$8:$K$8,"Laki-Laki",LQO!B78:K78)</f>
        <v>3</v>
      </c>
      <c r="O84" s="82">
        <f>SUMIF($B$8:$K$8,"Perempuan",LQO!B78:K78)</f>
        <v>3</v>
      </c>
      <c r="P84" s="68">
        <f t="shared" si="32"/>
        <v>3</v>
      </c>
      <c r="Q84" s="68">
        <f t="shared" si="33"/>
        <v>3</v>
      </c>
      <c r="R84" s="68">
        <f t="shared" si="34"/>
        <v>-0.40546510810816444</v>
      </c>
      <c r="S84" s="68">
        <f t="shared" si="35"/>
        <v>-0.40546510810816444</v>
      </c>
      <c r="T84" s="68">
        <f t="shared" si="36"/>
        <v>-0.13670118772395623</v>
      </c>
      <c r="U84" s="68">
        <f t="shared" si="37"/>
        <v>-0.13670118772395623</v>
      </c>
      <c r="V84" s="68">
        <f t="shared" si="38"/>
        <v>0.91287092917527679</v>
      </c>
      <c r="W84" s="68">
        <f t="shared" si="39"/>
        <v>0.91287092917527679</v>
      </c>
      <c r="X84" s="68">
        <f t="shared" si="40"/>
        <v>0</v>
      </c>
      <c r="Y84" s="68">
        <f t="shared" si="41"/>
        <v>1.2909944487358056</v>
      </c>
      <c r="Z84" s="68">
        <f t="shared" si="42"/>
        <v>0</v>
      </c>
      <c r="AA84" s="66" t="str">
        <f t="shared" si="43"/>
        <v>Negligible</v>
      </c>
      <c r="AB84" s="69" t="str">
        <f t="shared" si="44"/>
        <v>Tidak Ada Indikasi Bias</v>
      </c>
    </row>
    <row r="85" spans="1:28" ht="27.6" x14ac:dyDescent="0.3">
      <c r="A85" s="67" t="str">
        <f>LQO!A79</f>
        <v>75. Otoritas melanjutkan pekerjaan kembali harus:</v>
      </c>
      <c r="B85" s="83">
        <f>LQO!B79</f>
        <v>1</v>
      </c>
      <c r="C85" s="83">
        <f>LQO!C79</f>
        <v>1</v>
      </c>
      <c r="D85" s="83">
        <f>LQO!D79</f>
        <v>1</v>
      </c>
      <c r="E85" s="83">
        <f>LQO!E79</f>
        <v>0</v>
      </c>
      <c r="F85" s="83">
        <f>LQO!F79</f>
        <v>1</v>
      </c>
      <c r="G85" s="83">
        <f>LQO!G79</f>
        <v>0</v>
      </c>
      <c r="H85" s="83">
        <f>LQO!H79</f>
        <v>0</v>
      </c>
      <c r="I85" s="83">
        <f>LQO!I79</f>
        <v>0</v>
      </c>
      <c r="J85" s="83">
        <f>LQO!J79</f>
        <v>1</v>
      </c>
      <c r="K85" s="83">
        <f>LQO!K79</f>
        <v>1</v>
      </c>
      <c r="L85" s="82">
        <f t="shared" si="30"/>
        <v>5</v>
      </c>
      <c r="M85" s="82">
        <f t="shared" si="31"/>
        <v>5</v>
      </c>
      <c r="N85" s="82">
        <f>SUMIF($B$8:$K$8,"Laki-Laki",LQO!B79:K79)</f>
        <v>3</v>
      </c>
      <c r="O85" s="82">
        <f>SUMIF($B$8:$K$8,"Perempuan",LQO!B79:K79)</f>
        <v>3</v>
      </c>
      <c r="P85" s="68">
        <f t="shared" si="32"/>
        <v>3</v>
      </c>
      <c r="Q85" s="68">
        <f t="shared" si="33"/>
        <v>3</v>
      </c>
      <c r="R85" s="68">
        <f t="shared" si="34"/>
        <v>-0.40546510810816444</v>
      </c>
      <c r="S85" s="68">
        <f t="shared" si="35"/>
        <v>-0.40546510810816444</v>
      </c>
      <c r="T85" s="68">
        <f t="shared" si="36"/>
        <v>-0.13670118772395623</v>
      </c>
      <c r="U85" s="68">
        <f t="shared" si="37"/>
        <v>-0.13670118772395623</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x14ac:dyDescent="0.3">
      <c r="A86" s="67" t="str">
        <f>LQO!A80</f>
        <v>76. Lab memilih Opsi B jika:</v>
      </c>
      <c r="B86" s="83">
        <f>LQO!B80</f>
        <v>1</v>
      </c>
      <c r="C86" s="83">
        <f>LQO!C80</f>
        <v>1</v>
      </c>
      <c r="D86" s="83">
        <f>LQO!D80</f>
        <v>1</v>
      </c>
      <c r="E86" s="83">
        <f>LQO!E80</f>
        <v>1</v>
      </c>
      <c r="F86" s="83">
        <f>LQO!F80</f>
        <v>1</v>
      </c>
      <c r="G86" s="83">
        <f>LQO!G80</f>
        <v>1</v>
      </c>
      <c r="H86" s="83">
        <f>LQO!H80</f>
        <v>1</v>
      </c>
      <c r="I86" s="83">
        <f>LQO!I80</f>
        <v>1</v>
      </c>
      <c r="J86" s="83">
        <f>LQO!J80</f>
        <v>0</v>
      </c>
      <c r="K86" s="83">
        <f>LQO!K80</f>
        <v>0</v>
      </c>
      <c r="L86" s="82">
        <f t="shared" si="30"/>
        <v>5</v>
      </c>
      <c r="M86" s="82">
        <f t="shared" si="31"/>
        <v>5</v>
      </c>
      <c r="N86" s="82">
        <f>SUMIF($B$8:$K$8,"Laki-Laki",LQO!B80:K80)</f>
        <v>4</v>
      </c>
      <c r="O86" s="82">
        <f>SUMIF($B$8:$K$8,"Perempuan",LQO!B80:K80)</f>
        <v>4</v>
      </c>
      <c r="P86" s="68">
        <f t="shared" si="32"/>
        <v>4</v>
      </c>
      <c r="Q86" s="68">
        <f t="shared" si="33"/>
        <v>4</v>
      </c>
      <c r="R86" s="68">
        <f t="shared" si="34"/>
        <v>-1.3862943611198906</v>
      </c>
      <c r="S86" s="68">
        <f t="shared" si="35"/>
        <v>-1.3862943611198906</v>
      </c>
      <c r="T86" s="68">
        <f t="shared" si="36"/>
        <v>-1.1175304407356823</v>
      </c>
      <c r="U86" s="68">
        <f t="shared" si="37"/>
        <v>-1.1175304407356823</v>
      </c>
      <c r="V86" s="68">
        <f t="shared" si="38"/>
        <v>1.1180339887498949</v>
      </c>
      <c r="W86" s="68">
        <f t="shared" si="39"/>
        <v>1.1180339887498949</v>
      </c>
      <c r="X86" s="68">
        <f t="shared" si="40"/>
        <v>0</v>
      </c>
      <c r="Y86" s="68">
        <f t="shared" si="41"/>
        <v>1.5811388300841898</v>
      </c>
      <c r="Z86" s="68">
        <f t="shared" si="42"/>
        <v>0</v>
      </c>
      <c r="AA86" s="66" t="str">
        <f t="shared" si="43"/>
        <v>Negligible</v>
      </c>
      <c r="AB86" s="69" t="str">
        <f t="shared" si="44"/>
        <v>Tidak Ada Indikasi Bias</v>
      </c>
    </row>
    <row r="87" spans="1:28" ht="27.6" x14ac:dyDescent="0.3">
      <c r="A87" s="67" t="str">
        <f>LQO!A81</f>
        <v>77. Dokumen langkah teknis detail disebut:</v>
      </c>
      <c r="B87" s="83">
        <f>LQO!B81</f>
        <v>1</v>
      </c>
      <c r="C87" s="83">
        <f>LQO!C81</f>
        <v>1</v>
      </c>
      <c r="D87" s="83">
        <f>LQO!D81</f>
        <v>1</v>
      </c>
      <c r="E87" s="83">
        <f>LQO!E81</f>
        <v>1</v>
      </c>
      <c r="F87" s="83">
        <f>LQO!F81</f>
        <v>1</v>
      </c>
      <c r="G87" s="83">
        <f>LQO!G81</f>
        <v>1</v>
      </c>
      <c r="H87" s="83">
        <f>LQO!H81</f>
        <v>0</v>
      </c>
      <c r="I87" s="83">
        <f>LQO!I81</f>
        <v>0</v>
      </c>
      <c r="J87" s="83">
        <f>LQO!J81</f>
        <v>1</v>
      </c>
      <c r="K87" s="83">
        <f>LQO!K81</f>
        <v>1</v>
      </c>
      <c r="L87" s="82">
        <f t="shared" si="30"/>
        <v>5</v>
      </c>
      <c r="M87" s="82">
        <f t="shared" si="31"/>
        <v>5</v>
      </c>
      <c r="N87" s="82">
        <f>SUMIF($B$8:$K$8,"Laki-Laki",LQO!B81:K81)</f>
        <v>4</v>
      </c>
      <c r="O87" s="82">
        <f>SUMIF($B$8:$K$8,"Perempuan",LQO!B81:K81)</f>
        <v>4</v>
      </c>
      <c r="P87" s="68">
        <f t="shared" si="32"/>
        <v>4</v>
      </c>
      <c r="Q87" s="68">
        <f t="shared" si="33"/>
        <v>4</v>
      </c>
      <c r="R87" s="68">
        <f t="shared" si="34"/>
        <v>-1.3862943611198906</v>
      </c>
      <c r="S87" s="68">
        <f t="shared" si="35"/>
        <v>-1.3862943611198906</v>
      </c>
      <c r="T87" s="68">
        <f t="shared" si="36"/>
        <v>-1.1175304407356823</v>
      </c>
      <c r="U87" s="68">
        <f t="shared" si="37"/>
        <v>-1.1175304407356823</v>
      </c>
      <c r="V87" s="68">
        <f t="shared" si="38"/>
        <v>1.1180339887498949</v>
      </c>
      <c r="W87" s="68">
        <f t="shared" si="39"/>
        <v>1.1180339887498949</v>
      </c>
      <c r="X87" s="68">
        <f t="shared" si="40"/>
        <v>0</v>
      </c>
      <c r="Y87" s="68">
        <f t="shared" si="41"/>
        <v>1.5811388300841898</v>
      </c>
      <c r="Z87" s="68">
        <f t="shared" si="42"/>
        <v>0</v>
      </c>
      <c r="AA87" s="66" t="str">
        <f t="shared" si="43"/>
        <v>Negligible</v>
      </c>
      <c r="AB87" s="69" t="str">
        <f t="shared" si="44"/>
        <v>Tidak Ada Indikasi Bias</v>
      </c>
    </row>
    <row r="88" spans="1:28" x14ac:dyDescent="0.3">
      <c r="A88" s="67" t="str">
        <f>LQO!A82</f>
        <v>78. SOP sah jika:</v>
      </c>
      <c r="B88" s="83">
        <f>LQO!B82</f>
        <v>1</v>
      </c>
      <c r="C88" s="83">
        <f>LQO!C82</f>
        <v>1</v>
      </c>
      <c r="D88" s="83">
        <f>LQO!D82</f>
        <v>1</v>
      </c>
      <c r="E88" s="83">
        <f>LQO!E82</f>
        <v>1</v>
      </c>
      <c r="F88" s="83">
        <f>LQO!F82</f>
        <v>1</v>
      </c>
      <c r="G88" s="83">
        <f>LQO!G82</f>
        <v>1</v>
      </c>
      <c r="H88" s="83">
        <f>LQO!H82</f>
        <v>0</v>
      </c>
      <c r="I88" s="83">
        <f>LQO!I82</f>
        <v>0</v>
      </c>
      <c r="J88" s="83">
        <f>LQO!J82</f>
        <v>1</v>
      </c>
      <c r="K88" s="83">
        <f>LQO!K82</f>
        <v>1</v>
      </c>
      <c r="L88" s="82">
        <f t="shared" si="30"/>
        <v>5</v>
      </c>
      <c r="M88" s="82">
        <f t="shared" si="31"/>
        <v>5</v>
      </c>
      <c r="N88" s="82">
        <f>SUMIF($B$8:$K$8,"Laki-Laki",LQO!B82:K82)</f>
        <v>4</v>
      </c>
      <c r="O88" s="82">
        <f>SUMIF($B$8:$K$8,"Perempuan",LQO!B82:K82)</f>
        <v>4</v>
      </c>
      <c r="P88" s="68">
        <f t="shared" si="32"/>
        <v>4</v>
      </c>
      <c r="Q88" s="68">
        <f t="shared" si="33"/>
        <v>4</v>
      </c>
      <c r="R88" s="68">
        <f t="shared" si="34"/>
        <v>-1.3862943611198906</v>
      </c>
      <c r="S88" s="68">
        <f t="shared" si="35"/>
        <v>-1.3862943611198906</v>
      </c>
      <c r="T88" s="68">
        <f t="shared" si="36"/>
        <v>-1.1175304407356823</v>
      </c>
      <c r="U88" s="68">
        <f t="shared" si="37"/>
        <v>-1.1175304407356823</v>
      </c>
      <c r="V88" s="68">
        <f t="shared" si="38"/>
        <v>1.1180339887498949</v>
      </c>
      <c r="W88" s="68">
        <f t="shared" si="39"/>
        <v>1.1180339887498949</v>
      </c>
      <c r="X88" s="68">
        <f t="shared" si="40"/>
        <v>0</v>
      </c>
      <c r="Y88" s="68">
        <f t="shared" si="41"/>
        <v>1.5811388300841898</v>
      </c>
      <c r="Z88" s="68">
        <f t="shared" si="42"/>
        <v>0</v>
      </c>
      <c r="AA88" s="66" t="str">
        <f t="shared" si="43"/>
        <v>Negligible</v>
      </c>
      <c r="AB88" s="69" t="str">
        <f t="shared" si="44"/>
        <v>Tidak Ada Indikasi Bias</v>
      </c>
    </row>
    <row r="89" spans="1:28" x14ac:dyDescent="0.3">
      <c r="A89" s="67" t="str">
        <f>LQO!A83</f>
        <v>79. IK lama dicoret di laci harus:</v>
      </c>
      <c r="B89" s="83">
        <f>LQO!B83</f>
        <v>1</v>
      </c>
      <c r="C89" s="83">
        <f>LQO!C83</f>
        <v>1</v>
      </c>
      <c r="D89" s="83">
        <f>LQO!D83</f>
        <v>1</v>
      </c>
      <c r="E89" s="83">
        <f>LQO!E83</f>
        <v>0</v>
      </c>
      <c r="F89" s="83">
        <f>LQO!F83</f>
        <v>1</v>
      </c>
      <c r="G89" s="83">
        <f>LQO!G83</f>
        <v>0</v>
      </c>
      <c r="H89" s="83">
        <f>LQO!H83</f>
        <v>0</v>
      </c>
      <c r="I89" s="83">
        <f>LQO!I83</f>
        <v>0</v>
      </c>
      <c r="J89" s="83">
        <f>LQO!J83</f>
        <v>1</v>
      </c>
      <c r="K89" s="83">
        <f>LQO!K83</f>
        <v>1</v>
      </c>
      <c r="L89" s="82">
        <f t="shared" si="30"/>
        <v>5</v>
      </c>
      <c r="M89" s="82">
        <f t="shared" si="31"/>
        <v>5</v>
      </c>
      <c r="N89" s="82">
        <f>SUMIF($B$8:$K$8,"Laki-Laki",LQO!B83:K83)</f>
        <v>3</v>
      </c>
      <c r="O89" s="82">
        <f>SUMIF($B$8:$K$8,"Perempuan",LQO!B83:K83)</f>
        <v>3</v>
      </c>
      <c r="P89" s="68">
        <f t="shared" si="32"/>
        <v>3</v>
      </c>
      <c r="Q89" s="68">
        <f t="shared" si="33"/>
        <v>3</v>
      </c>
      <c r="R89" s="68">
        <f t="shared" si="34"/>
        <v>-0.40546510810816444</v>
      </c>
      <c r="S89" s="68">
        <f t="shared" si="35"/>
        <v>-0.40546510810816444</v>
      </c>
      <c r="T89" s="68">
        <f t="shared" si="36"/>
        <v>-0.13670118772395623</v>
      </c>
      <c r="U89" s="68">
        <f t="shared" si="37"/>
        <v>-0.13670118772395623</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27.6" x14ac:dyDescent="0.3">
      <c r="A90" s="67" t="str">
        <f>LQO!A84</f>
        <v>80. Dokumen eksternal (user manual) harus:</v>
      </c>
      <c r="B90" s="83">
        <f>LQO!B84</f>
        <v>1</v>
      </c>
      <c r="C90" s="83">
        <f>LQO!C84</f>
        <v>1</v>
      </c>
      <c r="D90" s="83">
        <f>LQO!D84</f>
        <v>1</v>
      </c>
      <c r="E90" s="83">
        <f>LQO!E84</f>
        <v>0</v>
      </c>
      <c r="F90" s="83">
        <f>LQO!F84</f>
        <v>1</v>
      </c>
      <c r="G90" s="83">
        <f>LQO!G84</f>
        <v>0</v>
      </c>
      <c r="H90" s="83">
        <f>LQO!H84</f>
        <v>1</v>
      </c>
      <c r="I90" s="83">
        <f>LQO!I84</f>
        <v>1</v>
      </c>
      <c r="J90" s="83">
        <f>LQO!J84</f>
        <v>0</v>
      </c>
      <c r="K90" s="83">
        <f>LQO!K84</f>
        <v>0</v>
      </c>
      <c r="L90" s="82">
        <f t="shared" si="30"/>
        <v>5</v>
      </c>
      <c r="M90" s="82">
        <f t="shared" si="31"/>
        <v>5</v>
      </c>
      <c r="N90" s="82">
        <f>SUMIF($B$8:$K$8,"Laki-Laki",LQO!B84:K84)</f>
        <v>3</v>
      </c>
      <c r="O90" s="82">
        <f>SUMIF($B$8:$K$8,"Perempuan",LQO!B84:K84)</f>
        <v>3</v>
      </c>
      <c r="P90" s="68">
        <f t="shared" si="32"/>
        <v>3</v>
      </c>
      <c r="Q90" s="68">
        <f t="shared" si="33"/>
        <v>3</v>
      </c>
      <c r="R90" s="68">
        <f t="shared" si="34"/>
        <v>-0.40546510810816444</v>
      </c>
      <c r="S90" s="68">
        <f t="shared" si="35"/>
        <v>-0.40546510810816444</v>
      </c>
      <c r="T90" s="68">
        <f t="shared" si="36"/>
        <v>-0.13670118772395623</v>
      </c>
      <c r="U90" s="68">
        <f t="shared" si="37"/>
        <v>-0.13670118772395623</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27.6" x14ac:dyDescent="0.3">
      <c r="A91" s="67" t="str">
        <f>LQO!A85</f>
        <v>81. Perbedaan dokumen vs rekaman adalah:</v>
      </c>
      <c r="B91" s="83">
        <f>LQO!B85</f>
        <v>1</v>
      </c>
      <c r="C91" s="83">
        <f>LQO!C85</f>
        <v>1</v>
      </c>
      <c r="D91" s="83">
        <f>LQO!D85</f>
        <v>1</v>
      </c>
      <c r="E91" s="83">
        <f>LQO!E85</f>
        <v>0</v>
      </c>
      <c r="F91" s="83">
        <f>LQO!F85</f>
        <v>1</v>
      </c>
      <c r="G91" s="83">
        <f>LQO!G85</f>
        <v>0</v>
      </c>
      <c r="H91" s="83">
        <f>LQO!H85</f>
        <v>0</v>
      </c>
      <c r="I91" s="83">
        <f>LQO!I85</f>
        <v>0</v>
      </c>
      <c r="J91" s="83">
        <f>LQO!J85</f>
        <v>1</v>
      </c>
      <c r="K91" s="83">
        <f>LQO!K85</f>
        <v>1</v>
      </c>
      <c r="L91" s="82">
        <f t="shared" si="30"/>
        <v>5</v>
      </c>
      <c r="M91" s="82">
        <f t="shared" si="31"/>
        <v>5</v>
      </c>
      <c r="N91" s="82">
        <f>SUMIF($B$8:$K$8,"Laki-Laki",LQO!B85:K85)</f>
        <v>3</v>
      </c>
      <c r="O91" s="82">
        <f>SUMIF($B$8:$K$8,"Perempuan",LQO!B85:K85)</f>
        <v>3</v>
      </c>
      <c r="P91" s="68">
        <f t="shared" si="32"/>
        <v>3</v>
      </c>
      <c r="Q91" s="68">
        <f t="shared" si="33"/>
        <v>3</v>
      </c>
      <c r="R91" s="68">
        <f t="shared" si="34"/>
        <v>-0.40546510810816444</v>
      </c>
      <c r="S91" s="68">
        <f t="shared" si="35"/>
        <v>-0.40546510810816444</v>
      </c>
      <c r="T91" s="68">
        <f t="shared" si="36"/>
        <v>-0.13670118772395623</v>
      </c>
      <c r="U91" s="68">
        <f t="shared" si="37"/>
        <v>-0.13670118772395623</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x14ac:dyDescent="0.3">
      <c r="A92" s="67" t="str">
        <f>LQO!A86</f>
        <v>82. Lama simpan raw data adalah:</v>
      </c>
      <c r="B92" s="83">
        <f>LQO!B86</f>
        <v>1</v>
      </c>
      <c r="C92" s="83">
        <f>LQO!C86</f>
        <v>1</v>
      </c>
      <c r="D92" s="83">
        <f>LQO!D86</f>
        <v>1</v>
      </c>
      <c r="E92" s="83">
        <f>LQO!E86</f>
        <v>1</v>
      </c>
      <c r="F92" s="83">
        <f>LQO!F86</f>
        <v>1</v>
      </c>
      <c r="G92" s="83">
        <f>LQO!G86</f>
        <v>1</v>
      </c>
      <c r="H92" s="83">
        <f>LQO!H86</f>
        <v>0</v>
      </c>
      <c r="I92" s="83">
        <f>LQO!I86</f>
        <v>0</v>
      </c>
      <c r="J92" s="83">
        <f>LQO!J86</f>
        <v>1</v>
      </c>
      <c r="K92" s="83">
        <f>LQO!K86</f>
        <v>1</v>
      </c>
      <c r="L92" s="82">
        <f t="shared" si="30"/>
        <v>5</v>
      </c>
      <c r="M92" s="82">
        <f t="shared" si="31"/>
        <v>5</v>
      </c>
      <c r="N92" s="82">
        <f>SUMIF($B$8:$K$8,"Laki-Laki",LQO!B86:K86)</f>
        <v>4</v>
      </c>
      <c r="O92" s="82">
        <f>SUMIF($B$8:$K$8,"Perempuan",LQO!B86:K86)</f>
        <v>4</v>
      </c>
      <c r="P92" s="68">
        <f t="shared" si="32"/>
        <v>4</v>
      </c>
      <c r="Q92" s="68">
        <f t="shared" si="33"/>
        <v>4</v>
      </c>
      <c r="R92" s="68">
        <f t="shared" si="34"/>
        <v>-1.3862943611198906</v>
      </c>
      <c r="S92" s="68">
        <f t="shared" si="35"/>
        <v>-1.3862943611198906</v>
      </c>
      <c r="T92" s="68">
        <f t="shared" si="36"/>
        <v>-1.1175304407356823</v>
      </c>
      <c r="U92" s="68">
        <f t="shared" si="37"/>
        <v>-1.1175304407356823</v>
      </c>
      <c r="V92" s="68">
        <f t="shared" si="38"/>
        <v>1.1180339887498949</v>
      </c>
      <c r="W92" s="68">
        <f t="shared" si="39"/>
        <v>1.1180339887498949</v>
      </c>
      <c r="X92" s="68">
        <f t="shared" si="40"/>
        <v>0</v>
      </c>
      <c r="Y92" s="68">
        <f t="shared" si="41"/>
        <v>1.5811388300841898</v>
      </c>
      <c r="Z92" s="68">
        <f t="shared" si="42"/>
        <v>0</v>
      </c>
      <c r="AA92" s="66" t="str">
        <f t="shared" si="43"/>
        <v>Negligible</v>
      </c>
      <c r="AB92" s="69" t="str">
        <f t="shared" si="44"/>
        <v>Tidak Ada Indikasi Bias</v>
      </c>
    </row>
    <row r="93" spans="1:28" ht="27.6" x14ac:dyDescent="0.3">
      <c r="A93" s="67" t="str">
        <f>LQO!A87</f>
        <v>83. Risiko penyimpanan elektronik yang dimitigasi:</v>
      </c>
      <c r="B93" s="83">
        <f>LQO!B87</f>
        <v>1</v>
      </c>
      <c r="C93" s="83">
        <f>LQO!C87</f>
        <v>1</v>
      </c>
      <c r="D93" s="83">
        <f>LQO!D87</f>
        <v>1</v>
      </c>
      <c r="E93" s="83">
        <f>LQO!E87</f>
        <v>1</v>
      </c>
      <c r="F93" s="83">
        <f>LQO!F87</f>
        <v>1</v>
      </c>
      <c r="G93" s="83">
        <f>LQO!G87</f>
        <v>1</v>
      </c>
      <c r="H93" s="83">
        <f>LQO!H87</f>
        <v>0</v>
      </c>
      <c r="I93" s="83">
        <f>LQO!I87</f>
        <v>0</v>
      </c>
      <c r="J93" s="83">
        <f>LQO!J87</f>
        <v>0</v>
      </c>
      <c r="K93" s="83">
        <f>LQO!K87</f>
        <v>0</v>
      </c>
      <c r="L93" s="82">
        <f t="shared" si="30"/>
        <v>5</v>
      </c>
      <c r="M93" s="82">
        <f t="shared" si="31"/>
        <v>5</v>
      </c>
      <c r="N93" s="82">
        <f>SUMIF($B$8:$K$8,"Laki-Laki",LQO!B87:K87)</f>
        <v>3</v>
      </c>
      <c r="O93" s="82">
        <f>SUMIF($B$8:$K$8,"Perempuan",LQO!B87:K87)</f>
        <v>3</v>
      </c>
      <c r="P93" s="68">
        <f t="shared" si="32"/>
        <v>3</v>
      </c>
      <c r="Q93" s="68">
        <f t="shared" si="33"/>
        <v>3</v>
      </c>
      <c r="R93" s="68">
        <f t="shared" si="34"/>
        <v>-0.40546510810816444</v>
      </c>
      <c r="S93" s="68">
        <f t="shared" si="35"/>
        <v>-0.40546510810816444</v>
      </c>
      <c r="T93" s="68">
        <f t="shared" si="36"/>
        <v>-0.13670118772395623</v>
      </c>
      <c r="U93" s="68">
        <f t="shared" si="37"/>
        <v>-0.13670118772395623</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x14ac:dyDescent="0.3">
      <c r="A94" s="67" t="str">
        <f>LQO!A88</f>
        <v>84. Risk-based thinking bertujuan:</v>
      </c>
      <c r="B94" s="83">
        <f>LQO!B88</f>
        <v>1</v>
      </c>
      <c r="C94" s="83">
        <f>LQO!C88</f>
        <v>1</v>
      </c>
      <c r="D94" s="83">
        <f>LQO!D88</f>
        <v>0</v>
      </c>
      <c r="E94" s="83">
        <f>LQO!E88</f>
        <v>1</v>
      </c>
      <c r="F94" s="83">
        <f>LQO!F88</f>
        <v>0</v>
      </c>
      <c r="G94" s="83">
        <f>LQO!G88</f>
        <v>1</v>
      </c>
      <c r="H94" s="83">
        <f>LQO!H88</f>
        <v>0</v>
      </c>
      <c r="I94" s="83">
        <f>LQO!I88</f>
        <v>0</v>
      </c>
      <c r="J94" s="83">
        <f>LQO!J88</f>
        <v>0</v>
      </c>
      <c r="K94" s="83">
        <f>LQO!K88</f>
        <v>0</v>
      </c>
      <c r="L94" s="82">
        <f t="shared" si="30"/>
        <v>5</v>
      </c>
      <c r="M94" s="82">
        <f t="shared" si="31"/>
        <v>5</v>
      </c>
      <c r="N94" s="82">
        <f>SUMIF($B$8:$K$8,"Laki-Laki",LQO!B88:K88)</f>
        <v>2</v>
      </c>
      <c r="O94" s="82">
        <f>SUMIF($B$8:$K$8,"Perempuan",LQO!B88:K88)</f>
        <v>2</v>
      </c>
      <c r="P94" s="68">
        <f t="shared" si="32"/>
        <v>2</v>
      </c>
      <c r="Q94" s="68">
        <f t="shared" si="33"/>
        <v>2</v>
      </c>
      <c r="R94" s="68">
        <f t="shared" si="34"/>
        <v>0.40546510810816438</v>
      </c>
      <c r="S94" s="68">
        <f t="shared" si="35"/>
        <v>0.40546510810816438</v>
      </c>
      <c r="T94" s="68">
        <f t="shared" si="36"/>
        <v>0.67422902849237265</v>
      </c>
      <c r="U94" s="68">
        <f t="shared" si="37"/>
        <v>0.67422902849237265</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ht="27.6" x14ac:dyDescent="0.3">
      <c r="A95" s="67" t="str">
        <f>LQO!A89</f>
        <v>85. Contoh risiko laboratorium adalah:</v>
      </c>
      <c r="B95" s="83">
        <f>LQO!B89</f>
        <v>1</v>
      </c>
      <c r="C95" s="83">
        <f>LQO!C89</f>
        <v>1</v>
      </c>
      <c r="D95" s="83">
        <f>LQO!D89</f>
        <v>1</v>
      </c>
      <c r="E95" s="83">
        <f>LQO!E89</f>
        <v>0</v>
      </c>
      <c r="F95" s="83">
        <f>LQO!F89</f>
        <v>1</v>
      </c>
      <c r="G95" s="83">
        <f>LQO!G89</f>
        <v>0</v>
      </c>
      <c r="H95" s="83">
        <f>LQO!H89</f>
        <v>1</v>
      </c>
      <c r="I95" s="83">
        <f>LQO!I89</f>
        <v>1</v>
      </c>
      <c r="J95" s="83">
        <f>LQO!J89</f>
        <v>0</v>
      </c>
      <c r="K95" s="83">
        <f>LQO!K89</f>
        <v>0</v>
      </c>
      <c r="L95" s="82">
        <f t="shared" si="30"/>
        <v>5</v>
      </c>
      <c r="M95" s="82">
        <f t="shared" si="31"/>
        <v>5</v>
      </c>
      <c r="N95" s="82">
        <f>SUMIF($B$8:$K$8,"Laki-Laki",LQO!B89:K89)</f>
        <v>3</v>
      </c>
      <c r="O95" s="82">
        <f>SUMIF($B$8:$K$8,"Perempuan",LQO!B89:K89)</f>
        <v>3</v>
      </c>
      <c r="P95" s="68">
        <f t="shared" si="32"/>
        <v>3</v>
      </c>
      <c r="Q95" s="68">
        <f t="shared" si="33"/>
        <v>3</v>
      </c>
      <c r="R95" s="68">
        <f t="shared" si="34"/>
        <v>-0.40546510810816444</v>
      </c>
      <c r="S95" s="68">
        <f t="shared" si="35"/>
        <v>-0.40546510810816444</v>
      </c>
      <c r="T95" s="68">
        <f t="shared" si="36"/>
        <v>-0.13670118772395623</v>
      </c>
      <c r="U95" s="68">
        <f t="shared" si="37"/>
        <v>-0.13670118772395623</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x14ac:dyDescent="0.3">
      <c r="A96" s="67" t="str">
        <f>LQO!A90</f>
        <v>86. Tindakan terhadap risiko harus:</v>
      </c>
      <c r="B96" s="83">
        <f>LQO!B90</f>
        <v>1</v>
      </c>
      <c r="C96" s="83">
        <f>LQO!C90</f>
        <v>1</v>
      </c>
      <c r="D96" s="83">
        <f>LQO!D90</f>
        <v>1</v>
      </c>
      <c r="E96" s="83">
        <f>LQO!E90</f>
        <v>0</v>
      </c>
      <c r="F96" s="83">
        <f>LQO!F90</f>
        <v>1</v>
      </c>
      <c r="G96" s="83">
        <f>LQO!G90</f>
        <v>0</v>
      </c>
      <c r="H96" s="83">
        <f>LQO!H90</f>
        <v>1</v>
      </c>
      <c r="I96" s="83">
        <f>LQO!I90</f>
        <v>1</v>
      </c>
      <c r="J96" s="83">
        <f>LQO!J90</f>
        <v>0</v>
      </c>
      <c r="K96" s="83">
        <f>LQO!K90</f>
        <v>0</v>
      </c>
      <c r="L96" s="82">
        <f t="shared" si="30"/>
        <v>5</v>
      </c>
      <c r="M96" s="82">
        <f t="shared" si="31"/>
        <v>5</v>
      </c>
      <c r="N96" s="82">
        <f>SUMIF($B$8:$K$8,"Laki-Laki",LQO!B90:K90)</f>
        <v>3</v>
      </c>
      <c r="O96" s="82">
        <f>SUMIF($B$8:$K$8,"Perempuan",LQO!B90:K90)</f>
        <v>3</v>
      </c>
      <c r="P96" s="68">
        <f t="shared" si="32"/>
        <v>3</v>
      </c>
      <c r="Q96" s="68">
        <f t="shared" si="33"/>
        <v>3</v>
      </c>
      <c r="R96" s="68">
        <f t="shared" si="34"/>
        <v>-0.40546510810816444</v>
      </c>
      <c r="S96" s="68">
        <f t="shared" si="35"/>
        <v>-0.40546510810816444</v>
      </c>
      <c r="T96" s="68">
        <f t="shared" si="36"/>
        <v>-0.13670118772395623</v>
      </c>
      <c r="U96" s="68">
        <f t="shared" si="37"/>
        <v>-0.13670118772395623</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27.6" x14ac:dyDescent="0.3">
      <c r="A97" s="67" t="str">
        <f>LQO!A91</f>
        <v>87. Bentuk umpan balik pelanggan meliputi:</v>
      </c>
      <c r="B97" s="83">
        <f>LQO!B91</f>
        <v>1</v>
      </c>
      <c r="C97" s="83">
        <f>LQO!C91</f>
        <v>1</v>
      </c>
      <c r="D97" s="83">
        <f>LQO!D91</f>
        <v>1</v>
      </c>
      <c r="E97" s="83">
        <f>LQO!E91</f>
        <v>1</v>
      </c>
      <c r="F97" s="83">
        <f>LQO!F91</f>
        <v>1</v>
      </c>
      <c r="G97" s="83">
        <f>LQO!G91</f>
        <v>1</v>
      </c>
      <c r="H97" s="83">
        <f>LQO!H91</f>
        <v>0</v>
      </c>
      <c r="I97" s="83">
        <f>LQO!I91</f>
        <v>0</v>
      </c>
      <c r="J97" s="83">
        <f>LQO!J91</f>
        <v>0</v>
      </c>
      <c r="K97" s="83">
        <f>LQO!K91</f>
        <v>0</v>
      </c>
      <c r="L97" s="82">
        <f t="shared" si="30"/>
        <v>5</v>
      </c>
      <c r="M97" s="82">
        <f t="shared" si="31"/>
        <v>5</v>
      </c>
      <c r="N97" s="82">
        <f>SUMIF($B$8:$K$8,"Laki-Laki",LQO!B91:K91)</f>
        <v>3</v>
      </c>
      <c r="O97" s="82">
        <f>SUMIF($B$8:$K$8,"Perempuan",LQO!B91:K91)</f>
        <v>3</v>
      </c>
      <c r="P97" s="68">
        <f t="shared" si="32"/>
        <v>3</v>
      </c>
      <c r="Q97" s="68">
        <f t="shared" si="33"/>
        <v>3</v>
      </c>
      <c r="R97" s="68">
        <f t="shared" si="34"/>
        <v>-0.40546510810816444</v>
      </c>
      <c r="S97" s="68">
        <f t="shared" si="35"/>
        <v>-0.40546510810816444</v>
      </c>
      <c r="T97" s="68">
        <f t="shared" si="36"/>
        <v>-0.13670118772395623</v>
      </c>
      <c r="U97" s="68">
        <f t="shared" si="37"/>
        <v>-0.13670118772395623</v>
      </c>
      <c r="V97" s="68">
        <f t="shared" si="38"/>
        <v>0.91287092917527679</v>
      </c>
      <c r="W97" s="68">
        <f t="shared" si="39"/>
        <v>0.91287092917527679</v>
      </c>
      <c r="X97" s="68">
        <f t="shared" si="40"/>
        <v>0</v>
      </c>
      <c r="Y97" s="68">
        <f t="shared" si="41"/>
        <v>1.2909944487358056</v>
      </c>
      <c r="Z97" s="68">
        <f t="shared" si="42"/>
        <v>0</v>
      </c>
      <c r="AA97" s="66" t="str">
        <f t="shared" si="43"/>
        <v>Negligible</v>
      </c>
      <c r="AB97" s="69" t="str">
        <f t="shared" si="44"/>
        <v>Tidak Ada Indikasi Bias</v>
      </c>
    </row>
    <row r="98" spans="1:28" x14ac:dyDescent="0.3">
      <c r="A98" s="67" t="str">
        <f>LQO!A92</f>
        <v>88. Tujuan saran staf adalah:</v>
      </c>
      <c r="B98" s="83">
        <f>LQO!B92</f>
        <v>1</v>
      </c>
      <c r="C98" s="83">
        <f>LQO!C92</f>
        <v>1</v>
      </c>
      <c r="D98" s="83">
        <f>LQO!D92</f>
        <v>0</v>
      </c>
      <c r="E98" s="83">
        <f>LQO!E92</f>
        <v>1</v>
      </c>
      <c r="F98" s="83">
        <f>LQO!F92</f>
        <v>0</v>
      </c>
      <c r="G98" s="83">
        <f>LQO!G92</f>
        <v>1</v>
      </c>
      <c r="H98" s="83">
        <f>LQO!H92</f>
        <v>0</v>
      </c>
      <c r="I98" s="83">
        <f>LQO!I92</f>
        <v>0</v>
      </c>
      <c r="J98" s="83">
        <f>LQO!J92</f>
        <v>0</v>
      </c>
      <c r="K98" s="83">
        <f>LQO!K92</f>
        <v>0</v>
      </c>
      <c r="L98" s="82">
        <f t="shared" si="30"/>
        <v>5</v>
      </c>
      <c r="M98" s="82">
        <f t="shared" si="31"/>
        <v>5</v>
      </c>
      <c r="N98" s="82">
        <f>SUMIF($B$8:$K$8,"Laki-Laki",LQO!B92:K92)</f>
        <v>2</v>
      </c>
      <c r="O98" s="82">
        <f>SUMIF($B$8:$K$8,"Perempuan",LQO!B92:K92)</f>
        <v>2</v>
      </c>
      <c r="P98" s="68">
        <f t="shared" si="32"/>
        <v>2</v>
      </c>
      <c r="Q98" s="68">
        <f t="shared" si="33"/>
        <v>2</v>
      </c>
      <c r="R98" s="68">
        <f t="shared" si="34"/>
        <v>0.40546510810816438</v>
      </c>
      <c r="S98" s="68">
        <f t="shared" si="35"/>
        <v>0.40546510810816438</v>
      </c>
      <c r="T98" s="68">
        <f t="shared" si="36"/>
        <v>0.67422902849237265</v>
      </c>
      <c r="U98" s="68">
        <f t="shared" si="37"/>
        <v>0.67422902849237265</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27.6" x14ac:dyDescent="0.3">
      <c r="A99" s="67" t="str">
        <f>LQO!A93</f>
        <v>89. Langkah krusial tindakan korektif adalah:</v>
      </c>
      <c r="B99" s="83">
        <f>LQO!B93</f>
        <v>1</v>
      </c>
      <c r="C99" s="83">
        <f>LQO!C93</f>
        <v>1</v>
      </c>
      <c r="D99" s="83">
        <f>LQO!D93</f>
        <v>0</v>
      </c>
      <c r="E99" s="83">
        <f>LQO!E93</f>
        <v>1</v>
      </c>
      <c r="F99" s="83">
        <f>LQO!F93</f>
        <v>0</v>
      </c>
      <c r="G99" s="83">
        <f>LQO!G93</f>
        <v>1</v>
      </c>
      <c r="H99" s="83">
        <f>LQO!H93</f>
        <v>0</v>
      </c>
      <c r="I99" s="83">
        <f>LQO!I93</f>
        <v>0</v>
      </c>
      <c r="J99" s="83">
        <f>LQO!J93</f>
        <v>0</v>
      </c>
      <c r="K99" s="83">
        <f>LQO!K93</f>
        <v>0</v>
      </c>
      <c r="L99" s="82">
        <f t="shared" si="30"/>
        <v>5</v>
      </c>
      <c r="M99" s="82">
        <f t="shared" si="31"/>
        <v>5</v>
      </c>
      <c r="N99" s="82">
        <f>SUMIF($B$8:$K$8,"Laki-Laki",LQO!B93:K93)</f>
        <v>2</v>
      </c>
      <c r="O99" s="82">
        <f>SUMIF($B$8:$K$8,"Perempuan",LQO!B93:K93)</f>
        <v>2</v>
      </c>
      <c r="P99" s="68">
        <f t="shared" si="32"/>
        <v>2</v>
      </c>
      <c r="Q99" s="68">
        <f t="shared" si="33"/>
        <v>2</v>
      </c>
      <c r="R99" s="68">
        <f t="shared" si="34"/>
        <v>0.40546510810816438</v>
      </c>
      <c r="S99" s="68">
        <f t="shared" si="35"/>
        <v>0.40546510810816438</v>
      </c>
      <c r="T99" s="68">
        <f t="shared" si="36"/>
        <v>0.67422902849237265</v>
      </c>
      <c r="U99" s="68">
        <f t="shared" si="37"/>
        <v>0.67422902849237265</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ht="27.6" x14ac:dyDescent="0.3">
      <c r="A100" s="67" t="str">
        <f>LQO!A94</f>
        <v>90. Perbedaan koreksi vs tindakan korektif adalah:</v>
      </c>
      <c r="B100" s="83">
        <f>LQO!B94</f>
        <v>1</v>
      </c>
      <c r="C100" s="83">
        <f>LQO!C94</f>
        <v>1</v>
      </c>
      <c r="D100" s="83">
        <f>LQO!D94</f>
        <v>1</v>
      </c>
      <c r="E100" s="83">
        <f>LQO!E94</f>
        <v>0</v>
      </c>
      <c r="F100" s="83">
        <f>LQO!F94</f>
        <v>1</v>
      </c>
      <c r="G100" s="83">
        <f>LQO!G94</f>
        <v>0</v>
      </c>
      <c r="H100" s="83">
        <f>LQO!H94</f>
        <v>0</v>
      </c>
      <c r="I100" s="83">
        <f>LQO!I94</f>
        <v>0</v>
      </c>
      <c r="J100" s="83">
        <f>LQO!J94</f>
        <v>0</v>
      </c>
      <c r="K100" s="83">
        <f>LQO!K94</f>
        <v>0</v>
      </c>
      <c r="L100" s="82">
        <f t="shared" si="30"/>
        <v>5</v>
      </c>
      <c r="M100" s="82">
        <f t="shared" si="31"/>
        <v>5</v>
      </c>
      <c r="N100" s="82">
        <f>SUMIF($B$8:$K$8,"Laki-Laki",LQO!B94:K94)</f>
        <v>2</v>
      </c>
      <c r="O100" s="82">
        <f>SUMIF($B$8:$K$8,"Perempuan",LQO!B94:K94)</f>
        <v>2</v>
      </c>
      <c r="P100" s="68">
        <f t="shared" si="32"/>
        <v>2</v>
      </c>
      <c r="Q100" s="68">
        <f t="shared" si="33"/>
        <v>2</v>
      </c>
      <c r="R100" s="68">
        <f t="shared" si="34"/>
        <v>0.40546510810816438</v>
      </c>
      <c r="S100" s="68">
        <f t="shared" si="35"/>
        <v>0.40546510810816438</v>
      </c>
      <c r="T100" s="68">
        <f t="shared" si="36"/>
        <v>0.67422902849237265</v>
      </c>
      <c r="U100" s="68">
        <f t="shared" si="37"/>
        <v>0.67422902849237265</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x14ac:dyDescent="0.3">
      <c r="A101" s="67" t="str">
        <f>LQO!A95</f>
        <v>91. Teknik 5 Why digunakan untuk:</v>
      </c>
      <c r="B101" s="83">
        <f>LQO!B95</f>
        <v>1</v>
      </c>
      <c r="C101" s="83">
        <f>LQO!C95</f>
        <v>1</v>
      </c>
      <c r="D101" s="83">
        <f>LQO!D95</f>
        <v>1</v>
      </c>
      <c r="E101" s="83">
        <f>LQO!E95</f>
        <v>0</v>
      </c>
      <c r="F101" s="83">
        <f>LQO!F95</f>
        <v>1</v>
      </c>
      <c r="G101" s="83">
        <f>LQO!G95</f>
        <v>0</v>
      </c>
      <c r="H101" s="83">
        <f>LQO!H95</f>
        <v>0</v>
      </c>
      <c r="I101" s="83">
        <f>LQO!I95</f>
        <v>0</v>
      </c>
      <c r="J101" s="83">
        <f>LQO!J95</f>
        <v>1</v>
      </c>
      <c r="K101" s="83">
        <f>LQO!K95</f>
        <v>1</v>
      </c>
      <c r="L101" s="82">
        <f t="shared" si="30"/>
        <v>5</v>
      </c>
      <c r="M101" s="82">
        <f t="shared" si="31"/>
        <v>5</v>
      </c>
      <c r="N101" s="82">
        <f>SUMIF($B$8:$K$8,"Laki-Laki",LQO!B95:K95)</f>
        <v>3</v>
      </c>
      <c r="O101" s="82">
        <f>SUMIF($B$8:$K$8,"Perempuan",LQO!B95:K95)</f>
        <v>3</v>
      </c>
      <c r="P101" s="68">
        <f t="shared" si="32"/>
        <v>3</v>
      </c>
      <c r="Q101" s="68">
        <f t="shared" si="33"/>
        <v>3</v>
      </c>
      <c r="R101" s="68">
        <f t="shared" si="34"/>
        <v>-0.40546510810816444</v>
      </c>
      <c r="S101" s="68">
        <f t="shared" si="35"/>
        <v>-0.40546510810816444</v>
      </c>
      <c r="T101" s="68">
        <f t="shared" si="36"/>
        <v>-0.13670118772395623</v>
      </c>
      <c r="U101" s="68">
        <f t="shared" si="37"/>
        <v>-0.13670118772395623</v>
      </c>
      <c r="V101" s="68">
        <f t="shared" si="38"/>
        <v>0.91287092917527679</v>
      </c>
      <c r="W101" s="68">
        <f t="shared" si="39"/>
        <v>0.91287092917527679</v>
      </c>
      <c r="X101" s="68">
        <f t="shared" si="40"/>
        <v>0</v>
      </c>
      <c r="Y101" s="68">
        <f t="shared" si="41"/>
        <v>1.2909944487358056</v>
      </c>
      <c r="Z101" s="68">
        <f t="shared" si="42"/>
        <v>0</v>
      </c>
      <c r="AA101" s="66" t="str">
        <f t="shared" si="43"/>
        <v>Negligible</v>
      </c>
      <c r="AB101" s="69" t="str">
        <f t="shared" si="44"/>
        <v>Tidak Ada Indikasi Bias</v>
      </c>
    </row>
    <row r="102" spans="1:28" x14ac:dyDescent="0.3">
      <c r="A102" s="67" t="str">
        <f>LQO!A96</f>
        <v>92. Tindakan korektif efektif jika:</v>
      </c>
      <c r="B102" s="83">
        <f>LQO!B96</f>
        <v>1</v>
      </c>
      <c r="C102" s="83">
        <f>LQO!C96</f>
        <v>1</v>
      </c>
      <c r="D102" s="83">
        <f>LQO!D96</f>
        <v>0</v>
      </c>
      <c r="E102" s="83">
        <f>LQO!E96</f>
        <v>1</v>
      </c>
      <c r="F102" s="83">
        <f>LQO!F96</f>
        <v>0</v>
      </c>
      <c r="G102" s="83">
        <f>LQO!G96</f>
        <v>1</v>
      </c>
      <c r="H102" s="83">
        <f>LQO!H96</f>
        <v>0</v>
      </c>
      <c r="I102" s="83">
        <f>LQO!I96</f>
        <v>0</v>
      </c>
      <c r="J102" s="83">
        <f>LQO!J96</f>
        <v>0</v>
      </c>
      <c r="K102" s="83">
        <f>LQO!K96</f>
        <v>0</v>
      </c>
      <c r="L102" s="82">
        <f t="shared" si="30"/>
        <v>5</v>
      </c>
      <c r="M102" s="82">
        <f t="shared" si="31"/>
        <v>5</v>
      </c>
      <c r="N102" s="82">
        <f>SUMIF($B$8:$K$8,"Laki-Laki",LQO!B96:K96)</f>
        <v>2</v>
      </c>
      <c r="O102" s="82">
        <f>SUMIF($B$8:$K$8,"Perempuan",LQO!B96:K96)</f>
        <v>2</v>
      </c>
      <c r="P102" s="68">
        <f t="shared" si="32"/>
        <v>2</v>
      </c>
      <c r="Q102" s="68">
        <f t="shared" si="33"/>
        <v>2</v>
      </c>
      <c r="R102" s="68">
        <f t="shared" si="34"/>
        <v>0.40546510810816438</v>
      </c>
      <c r="S102" s="68">
        <f t="shared" si="35"/>
        <v>0.40546510810816438</v>
      </c>
      <c r="T102" s="68">
        <f t="shared" si="36"/>
        <v>0.67422902849237265</v>
      </c>
      <c r="U102" s="68">
        <f t="shared" si="37"/>
        <v>0.67422902849237265</v>
      </c>
      <c r="V102" s="68">
        <f t="shared" si="38"/>
        <v>0.91287092917527679</v>
      </c>
      <c r="W102" s="68">
        <f t="shared" si="39"/>
        <v>0.91287092917527679</v>
      </c>
      <c r="X102" s="68">
        <f t="shared" si="40"/>
        <v>0</v>
      </c>
      <c r="Y102" s="68">
        <f t="shared" si="41"/>
        <v>1.2909944487358056</v>
      </c>
      <c r="Z102" s="68">
        <f t="shared" si="42"/>
        <v>0</v>
      </c>
      <c r="AA102" s="66" t="str">
        <f t="shared" si="43"/>
        <v>Negligible</v>
      </c>
      <c r="AB102" s="69" t="str">
        <f t="shared" si="44"/>
        <v>Tidak Ada Indikasi Bias</v>
      </c>
    </row>
    <row r="103" spans="1:28" ht="27.6" x14ac:dyDescent="0.3">
      <c r="A103" s="67" t="str">
        <f>LQO!A97</f>
        <v>93. Syarat utama auditor internal adalah:</v>
      </c>
      <c r="B103" s="83">
        <f>LQO!B97</f>
        <v>1</v>
      </c>
      <c r="C103" s="83">
        <f>LQO!C97</f>
        <v>1</v>
      </c>
      <c r="D103" s="83">
        <f>LQO!D97</f>
        <v>1</v>
      </c>
      <c r="E103" s="83">
        <f>LQO!E97</f>
        <v>0</v>
      </c>
      <c r="F103" s="83">
        <f>LQO!F97</f>
        <v>1</v>
      </c>
      <c r="G103" s="83">
        <f>LQO!G97</f>
        <v>0</v>
      </c>
      <c r="H103" s="83">
        <f>LQO!H97</f>
        <v>0</v>
      </c>
      <c r="I103" s="83">
        <f>LQO!I97</f>
        <v>0</v>
      </c>
      <c r="J103" s="83">
        <f>LQO!J97</f>
        <v>1</v>
      </c>
      <c r="K103" s="83">
        <f>LQO!K97</f>
        <v>1</v>
      </c>
      <c r="L103" s="82">
        <f t="shared" si="30"/>
        <v>5</v>
      </c>
      <c r="M103" s="82">
        <f t="shared" si="31"/>
        <v>5</v>
      </c>
      <c r="N103" s="82">
        <f>SUMIF($B$8:$K$8,"Laki-Laki",LQO!B97:K97)</f>
        <v>3</v>
      </c>
      <c r="O103" s="82">
        <f>SUMIF($B$8:$K$8,"Perempuan",LQO!B97:K97)</f>
        <v>3</v>
      </c>
      <c r="P103" s="68">
        <f t="shared" si="32"/>
        <v>3</v>
      </c>
      <c r="Q103" s="68">
        <f t="shared" si="33"/>
        <v>3</v>
      </c>
      <c r="R103" s="68">
        <f t="shared" si="34"/>
        <v>-0.40546510810816444</v>
      </c>
      <c r="S103" s="68">
        <f t="shared" si="35"/>
        <v>-0.40546510810816444</v>
      </c>
      <c r="T103" s="68">
        <f t="shared" si="36"/>
        <v>-0.13670118772395623</v>
      </c>
      <c r="U103" s="68">
        <f t="shared" si="37"/>
        <v>-0.13670118772395623</v>
      </c>
      <c r="V103" s="68">
        <f t="shared" si="38"/>
        <v>0.91287092917527679</v>
      </c>
      <c r="W103" s="68">
        <f t="shared" si="39"/>
        <v>0.91287092917527679</v>
      </c>
      <c r="X103" s="68">
        <f t="shared" si="40"/>
        <v>0</v>
      </c>
      <c r="Y103" s="68">
        <f t="shared" si="41"/>
        <v>1.2909944487358056</v>
      </c>
      <c r="Z103" s="68">
        <f t="shared" si="42"/>
        <v>0</v>
      </c>
      <c r="AA103" s="66" t="str">
        <f t="shared" si="43"/>
        <v>Negligible</v>
      </c>
      <c r="AB103" s="69" t="str">
        <f t="shared" si="44"/>
        <v>Tidak Ada Indikasi Bias</v>
      </c>
    </row>
    <row r="104" spans="1:28" x14ac:dyDescent="0.3">
      <c r="A104" s="67" t="str">
        <f>LQO!A98</f>
        <v>94. Audit internal memastikan:</v>
      </c>
      <c r="B104" s="83">
        <f>LQO!B98</f>
        <v>1</v>
      </c>
      <c r="C104" s="83">
        <f>LQO!C98</f>
        <v>1</v>
      </c>
      <c r="D104" s="83">
        <f>LQO!D98</f>
        <v>1</v>
      </c>
      <c r="E104" s="83">
        <f>LQO!E98</f>
        <v>1</v>
      </c>
      <c r="F104" s="83">
        <f>LQO!F98</f>
        <v>1</v>
      </c>
      <c r="G104" s="83">
        <f>LQO!G98</f>
        <v>1</v>
      </c>
      <c r="H104" s="83">
        <f>LQO!H98</f>
        <v>1</v>
      </c>
      <c r="I104" s="83">
        <f>LQO!I98</f>
        <v>1</v>
      </c>
      <c r="J104" s="83">
        <f>LQO!J98</f>
        <v>0</v>
      </c>
      <c r="K104" s="83">
        <f>LQO!K98</f>
        <v>0</v>
      </c>
      <c r="L104" s="82">
        <f t="shared" si="30"/>
        <v>5</v>
      </c>
      <c r="M104" s="82">
        <f t="shared" si="31"/>
        <v>5</v>
      </c>
      <c r="N104" s="82">
        <f>SUMIF($B$8:$K$8,"Laki-Laki",LQO!B98:K98)</f>
        <v>4</v>
      </c>
      <c r="O104" s="82">
        <f>SUMIF($B$8:$K$8,"Perempuan",LQO!B98:K98)</f>
        <v>4</v>
      </c>
      <c r="P104" s="68">
        <f t="shared" si="32"/>
        <v>4</v>
      </c>
      <c r="Q104" s="68">
        <f t="shared" si="33"/>
        <v>4</v>
      </c>
      <c r="R104" s="68">
        <f t="shared" si="34"/>
        <v>-1.3862943611198906</v>
      </c>
      <c r="S104" s="68">
        <f t="shared" si="35"/>
        <v>-1.3862943611198906</v>
      </c>
      <c r="T104" s="68">
        <f t="shared" si="36"/>
        <v>-1.1175304407356823</v>
      </c>
      <c r="U104" s="68">
        <f t="shared" si="37"/>
        <v>-1.1175304407356823</v>
      </c>
      <c r="V104" s="68">
        <f t="shared" si="38"/>
        <v>1.1180339887498949</v>
      </c>
      <c r="W104" s="68">
        <f t="shared" si="39"/>
        <v>1.1180339887498949</v>
      </c>
      <c r="X104" s="68">
        <f t="shared" si="40"/>
        <v>0</v>
      </c>
      <c r="Y104" s="68">
        <f t="shared" si="41"/>
        <v>1.5811388300841898</v>
      </c>
      <c r="Z104" s="68">
        <f t="shared" si="42"/>
        <v>0</v>
      </c>
      <c r="AA104" s="66" t="str">
        <f t="shared" si="43"/>
        <v>Negligible</v>
      </c>
      <c r="AB104" s="69" t="str">
        <f t="shared" si="44"/>
        <v>Tidak Ada Indikasi Bias</v>
      </c>
    </row>
    <row r="105" spans="1:28" x14ac:dyDescent="0.3">
      <c r="A105" s="67" t="str">
        <f>LQO!A99</f>
        <v>95. Frekuensi audit internal adalah:</v>
      </c>
      <c r="B105" s="83">
        <f>LQO!B99</f>
        <v>1</v>
      </c>
      <c r="C105" s="83">
        <f>LQO!C99</f>
        <v>1</v>
      </c>
      <c r="D105" s="83">
        <f>LQO!D99</f>
        <v>1</v>
      </c>
      <c r="E105" s="83">
        <f>LQO!E99</f>
        <v>0</v>
      </c>
      <c r="F105" s="83">
        <f>LQO!F99</f>
        <v>1</v>
      </c>
      <c r="G105" s="83">
        <f>LQO!G99</f>
        <v>0</v>
      </c>
      <c r="H105" s="83">
        <f>LQO!H99</f>
        <v>0</v>
      </c>
      <c r="I105" s="83">
        <f>LQO!I99</f>
        <v>0</v>
      </c>
      <c r="J105" s="83">
        <f>LQO!J99</f>
        <v>1</v>
      </c>
      <c r="K105" s="83">
        <f>LQO!K99</f>
        <v>1</v>
      </c>
      <c r="L105" s="82">
        <f t="shared" si="30"/>
        <v>5</v>
      </c>
      <c r="M105" s="82">
        <f t="shared" si="31"/>
        <v>5</v>
      </c>
      <c r="N105" s="82">
        <f>SUMIF($B$8:$K$8,"Laki-Laki",LQO!B99:K99)</f>
        <v>3</v>
      </c>
      <c r="O105" s="82">
        <f>SUMIF($B$8:$K$8,"Perempuan",LQO!B99:K99)</f>
        <v>3</v>
      </c>
      <c r="P105" s="68">
        <f t="shared" si="32"/>
        <v>3</v>
      </c>
      <c r="Q105" s="68">
        <f t="shared" si="33"/>
        <v>3</v>
      </c>
      <c r="R105" s="68">
        <f t="shared" si="34"/>
        <v>-0.40546510810816444</v>
      </c>
      <c r="S105" s="68">
        <f t="shared" si="35"/>
        <v>-0.40546510810816444</v>
      </c>
      <c r="T105" s="68">
        <f t="shared" si="36"/>
        <v>-0.13670118772395623</v>
      </c>
      <c r="U105" s="68">
        <f t="shared" si="37"/>
        <v>-0.13670118772395623</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x14ac:dyDescent="0.3">
      <c r="A106" s="67" t="str">
        <f>LQO!A100</f>
        <v>96. Jika ada temuan audit, lab harus:</v>
      </c>
      <c r="B106" s="83">
        <f>LQO!B100</f>
        <v>1</v>
      </c>
      <c r="C106" s="83">
        <f>LQO!C100</f>
        <v>1</v>
      </c>
      <c r="D106" s="83">
        <f>LQO!D100</f>
        <v>1</v>
      </c>
      <c r="E106" s="83">
        <f>LQO!E100</f>
        <v>0</v>
      </c>
      <c r="F106" s="83">
        <f>LQO!F100</f>
        <v>1</v>
      </c>
      <c r="G106" s="83">
        <f>LQO!G100</f>
        <v>0</v>
      </c>
      <c r="H106" s="83">
        <f>LQO!H100</f>
        <v>0</v>
      </c>
      <c r="I106" s="83">
        <f>LQO!I100</f>
        <v>0</v>
      </c>
      <c r="J106" s="83">
        <f>LQO!J100</f>
        <v>1</v>
      </c>
      <c r="K106" s="83">
        <f>LQO!K100</f>
        <v>1</v>
      </c>
      <c r="L106" s="82">
        <f t="shared" si="30"/>
        <v>5</v>
      </c>
      <c r="M106" s="82">
        <f t="shared" si="31"/>
        <v>5</v>
      </c>
      <c r="N106" s="82">
        <f>SUMIF($B$8:$K$8,"Laki-Laki",LQO!B100:K100)</f>
        <v>3</v>
      </c>
      <c r="O106" s="82">
        <f>SUMIF($B$8:$K$8,"Perempuan",LQO!B100:K100)</f>
        <v>3</v>
      </c>
      <c r="P106" s="68">
        <f t="shared" si="32"/>
        <v>3</v>
      </c>
      <c r="Q106" s="68">
        <f t="shared" si="33"/>
        <v>3</v>
      </c>
      <c r="R106" s="68">
        <f t="shared" si="34"/>
        <v>-0.40546510810816444</v>
      </c>
      <c r="S106" s="68">
        <f t="shared" si="35"/>
        <v>-0.40546510810816444</v>
      </c>
      <c r="T106" s="68">
        <f t="shared" si="36"/>
        <v>-0.13670118772395623</v>
      </c>
      <c r="U106" s="68">
        <f t="shared" si="37"/>
        <v>-0.13670118772395623</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27.6" x14ac:dyDescent="0.3">
      <c r="A107" s="67" t="str">
        <f>LQO!A101</f>
        <v>97. Rapat tinjauan manajemen dipimpin oleh:</v>
      </c>
      <c r="B107" s="83">
        <f>LQO!B101</f>
        <v>1</v>
      </c>
      <c r="C107" s="83">
        <f>LQO!C101</f>
        <v>1</v>
      </c>
      <c r="D107" s="83">
        <f>LQO!D101</f>
        <v>1</v>
      </c>
      <c r="E107" s="83">
        <f>LQO!E101</f>
        <v>1</v>
      </c>
      <c r="F107" s="83">
        <f>LQO!F101</f>
        <v>1</v>
      </c>
      <c r="G107" s="83">
        <f>LQO!G101</f>
        <v>1</v>
      </c>
      <c r="H107" s="83">
        <f>LQO!H101</f>
        <v>1</v>
      </c>
      <c r="I107" s="83">
        <f>LQO!I101</f>
        <v>1</v>
      </c>
      <c r="J107" s="83">
        <f>LQO!J101</f>
        <v>0</v>
      </c>
      <c r="K107" s="83">
        <f>LQO!K101</f>
        <v>0</v>
      </c>
      <c r="L107" s="82">
        <f t="shared" si="30"/>
        <v>5</v>
      </c>
      <c r="M107" s="82">
        <f t="shared" si="31"/>
        <v>5</v>
      </c>
      <c r="N107" s="82">
        <f>SUMIF($B$8:$K$8,"Laki-Laki",LQO!B101:K101)</f>
        <v>4</v>
      </c>
      <c r="O107" s="82">
        <f>SUMIF($B$8:$K$8,"Perempuan",LQO!B101:K101)</f>
        <v>4</v>
      </c>
      <c r="P107" s="68">
        <f t="shared" si="32"/>
        <v>4</v>
      </c>
      <c r="Q107" s="68">
        <f t="shared" si="33"/>
        <v>4</v>
      </c>
      <c r="R107" s="68">
        <f t="shared" si="34"/>
        <v>-1.3862943611198906</v>
      </c>
      <c r="S107" s="68">
        <f t="shared" si="35"/>
        <v>-1.3862943611198906</v>
      </c>
      <c r="T107" s="68">
        <f t="shared" si="36"/>
        <v>-1.1175304407356823</v>
      </c>
      <c r="U107" s="68">
        <f t="shared" si="37"/>
        <v>-1.1175304407356823</v>
      </c>
      <c r="V107" s="68">
        <f t="shared" si="38"/>
        <v>1.1180339887498949</v>
      </c>
      <c r="W107" s="68">
        <f t="shared" si="39"/>
        <v>1.1180339887498949</v>
      </c>
      <c r="X107" s="68">
        <f t="shared" si="40"/>
        <v>0</v>
      </c>
      <c r="Y107" s="68">
        <f t="shared" si="41"/>
        <v>1.5811388300841898</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27.6" x14ac:dyDescent="0.3">
      <c r="A108" s="67" t="str">
        <f>LQO!A102</f>
        <v>98. Input wajib tinjauan manajemen adalah:</v>
      </c>
      <c r="B108" s="83">
        <f>LQO!B102</f>
        <v>1</v>
      </c>
      <c r="C108" s="83">
        <f>LQO!C102</f>
        <v>1</v>
      </c>
      <c r="D108" s="83">
        <f>LQO!D102</f>
        <v>1</v>
      </c>
      <c r="E108" s="83">
        <f>LQO!E102</f>
        <v>1</v>
      </c>
      <c r="F108" s="83">
        <f>LQO!F102</f>
        <v>1</v>
      </c>
      <c r="G108" s="83">
        <f>LQO!G102</f>
        <v>1</v>
      </c>
      <c r="H108" s="83">
        <f>LQO!H102</f>
        <v>1</v>
      </c>
      <c r="I108" s="83">
        <f>LQO!I102</f>
        <v>1</v>
      </c>
      <c r="J108" s="83">
        <f>LQO!J102</f>
        <v>0</v>
      </c>
      <c r="K108" s="83">
        <f>LQO!K102</f>
        <v>0</v>
      </c>
      <c r="L108" s="82">
        <f t="shared" si="30"/>
        <v>5</v>
      </c>
      <c r="M108" s="82">
        <f t="shared" si="31"/>
        <v>5</v>
      </c>
      <c r="N108" s="82">
        <f>SUMIF($B$8:$K$8,"Laki-Laki",LQO!B102:K102)</f>
        <v>4</v>
      </c>
      <c r="O108" s="82">
        <f>SUMIF($B$8:$K$8,"Perempuan",LQO!B102:K102)</f>
        <v>4</v>
      </c>
      <c r="P108" s="68">
        <f t="shared" si="32"/>
        <v>4</v>
      </c>
      <c r="Q108" s="68">
        <f t="shared" si="33"/>
        <v>4</v>
      </c>
      <c r="R108" s="68">
        <f t="shared" si="34"/>
        <v>-1.3862943611198906</v>
      </c>
      <c r="S108" s="68">
        <f t="shared" si="35"/>
        <v>-1.3862943611198906</v>
      </c>
      <c r="T108" s="68">
        <f t="shared" si="36"/>
        <v>-1.1175304407356823</v>
      </c>
      <c r="U108" s="68">
        <f t="shared" si="37"/>
        <v>-1.1175304407356823</v>
      </c>
      <c r="V108" s="68">
        <f t="shared" si="38"/>
        <v>1.1180339887498949</v>
      </c>
      <c r="W108" s="68">
        <f t="shared" si="39"/>
        <v>1.1180339887498949</v>
      </c>
      <c r="X108" s="68">
        <f t="shared" si="40"/>
        <v>0</v>
      </c>
      <c r="Y108" s="68">
        <f t="shared" si="41"/>
        <v>1.5811388300841898</v>
      </c>
      <c r="Z108" s="68">
        <f t="shared" si="45"/>
        <v>0</v>
      </c>
      <c r="AA108" s="66" t="str">
        <f t="shared" si="46"/>
        <v>Negligible</v>
      </c>
      <c r="AB108" s="69" t="str">
        <f t="shared" si="44"/>
        <v>Tidak Ada Indikasi Bias</v>
      </c>
    </row>
    <row r="109" spans="1:28" ht="27.6" x14ac:dyDescent="0.3">
      <c r="A109" s="67" t="str">
        <f>LQO!A103</f>
        <v>99. Output tinjauan manajemen berupa:</v>
      </c>
      <c r="B109" s="83">
        <f>LQO!B103</f>
        <v>1</v>
      </c>
      <c r="C109" s="83">
        <f>LQO!C103</f>
        <v>1</v>
      </c>
      <c r="D109" s="83">
        <f>LQO!D103</f>
        <v>1</v>
      </c>
      <c r="E109" s="83">
        <f>LQO!E103</f>
        <v>1</v>
      </c>
      <c r="F109" s="83">
        <f>LQO!F103</f>
        <v>1</v>
      </c>
      <c r="G109" s="83">
        <f>LQO!G103</f>
        <v>1</v>
      </c>
      <c r="H109" s="83">
        <f>LQO!H103</f>
        <v>0</v>
      </c>
      <c r="I109" s="83">
        <f>LQO!I103</f>
        <v>0</v>
      </c>
      <c r="J109" s="83">
        <f>LQO!J103</f>
        <v>1</v>
      </c>
      <c r="K109" s="83">
        <f>LQO!K103</f>
        <v>1</v>
      </c>
      <c r="L109" s="82">
        <f t="shared" si="30"/>
        <v>5</v>
      </c>
      <c r="M109" s="82">
        <f t="shared" si="31"/>
        <v>5</v>
      </c>
      <c r="N109" s="82">
        <f>SUMIF($B$8:$K$8,"Laki-Laki",LQO!B103:K103)</f>
        <v>4</v>
      </c>
      <c r="O109" s="82">
        <f>SUMIF($B$8:$K$8,"Perempuan",LQO!B103:K103)</f>
        <v>4</v>
      </c>
      <c r="P109" s="68">
        <f t="shared" si="32"/>
        <v>4</v>
      </c>
      <c r="Q109" s="68">
        <f t="shared" si="33"/>
        <v>4</v>
      </c>
      <c r="R109" s="68">
        <f t="shared" si="34"/>
        <v>-1.3862943611198906</v>
      </c>
      <c r="S109" s="68">
        <f t="shared" si="35"/>
        <v>-1.3862943611198906</v>
      </c>
      <c r="T109" s="68">
        <f t="shared" si="36"/>
        <v>-1.1175304407356823</v>
      </c>
      <c r="U109" s="68">
        <f t="shared" si="37"/>
        <v>-1.1175304407356823</v>
      </c>
      <c r="V109" s="68">
        <f t="shared" si="38"/>
        <v>1.1180339887498949</v>
      </c>
      <c r="W109" s="68">
        <f t="shared" si="39"/>
        <v>1.1180339887498949</v>
      </c>
      <c r="X109" s="68">
        <f t="shared" si="40"/>
        <v>0</v>
      </c>
      <c r="Y109" s="68">
        <f t="shared" si="41"/>
        <v>1.5811388300841898</v>
      </c>
      <c r="Z109" s="68">
        <f t="shared" si="45"/>
        <v>0</v>
      </c>
      <c r="AA109" s="66" t="str">
        <f t="shared" si="46"/>
        <v>Negligible</v>
      </c>
      <c r="AB109" s="69" t="str">
        <f t="shared" si="44"/>
        <v>Tidak Ada Indikasi Bias</v>
      </c>
    </row>
    <row r="110" spans="1:28" ht="27.6" x14ac:dyDescent="0.3">
      <c r="A110" s="67" t="str">
        <f>LQO!A104</f>
        <v>100. Perbedaan audit internal vs TM adalah:</v>
      </c>
      <c r="B110" s="83">
        <f>LQO!B104</f>
        <v>1</v>
      </c>
      <c r="C110" s="83">
        <f>LQO!C104</f>
        <v>1</v>
      </c>
      <c r="D110" s="83">
        <f>LQO!D104</f>
        <v>1</v>
      </c>
      <c r="E110" s="83">
        <f>LQO!E104</f>
        <v>0</v>
      </c>
      <c r="F110" s="83">
        <f>LQO!F104</f>
        <v>1</v>
      </c>
      <c r="G110" s="83">
        <f>LQO!G104</f>
        <v>0</v>
      </c>
      <c r="H110" s="83">
        <f>LQO!H104</f>
        <v>1</v>
      </c>
      <c r="I110" s="83">
        <f>LQO!I104</f>
        <v>1</v>
      </c>
      <c r="J110" s="83">
        <f>LQO!J104</f>
        <v>0</v>
      </c>
      <c r="K110" s="83">
        <f>LQO!K104</f>
        <v>0</v>
      </c>
      <c r="L110" s="82">
        <f t="shared" si="30"/>
        <v>5</v>
      </c>
      <c r="M110" s="82">
        <f t="shared" si="31"/>
        <v>5</v>
      </c>
      <c r="N110" s="82">
        <f>SUMIF($B$8:$K$8,"Laki-Laki",LQO!B104:K104)</f>
        <v>3</v>
      </c>
      <c r="O110" s="82">
        <f>SUMIF($B$8:$K$8,"Perempuan",LQO!B104:K104)</f>
        <v>3</v>
      </c>
      <c r="P110" s="68">
        <f t="shared" si="32"/>
        <v>3</v>
      </c>
      <c r="Q110" s="68">
        <f t="shared" si="33"/>
        <v>3</v>
      </c>
      <c r="R110" s="68">
        <f t="shared" si="34"/>
        <v>-0.40546510810816444</v>
      </c>
      <c r="S110" s="68">
        <f t="shared" si="35"/>
        <v>-0.40546510810816444</v>
      </c>
      <c r="T110" s="68">
        <f t="shared" si="36"/>
        <v>-0.13670118772395623</v>
      </c>
      <c r="U110" s="68">
        <f t="shared" si="37"/>
        <v>-0.13670118772395623</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88</v>
      </c>
      <c r="C111" s="11">
        <f t="shared" si="47"/>
        <v>88</v>
      </c>
      <c r="D111" s="11">
        <f t="shared" si="47"/>
        <v>83</v>
      </c>
      <c r="E111" s="11">
        <f t="shared" si="47"/>
        <v>52</v>
      </c>
      <c r="F111" s="11">
        <f t="shared" si="47"/>
        <v>83</v>
      </c>
      <c r="G111" s="11">
        <f t="shared" si="47"/>
        <v>52</v>
      </c>
      <c r="H111" s="11">
        <f t="shared" si="47"/>
        <v>26</v>
      </c>
      <c r="I111" s="11">
        <f t="shared" si="47"/>
        <v>26</v>
      </c>
      <c r="J111" s="11">
        <f t="shared" si="47"/>
        <v>31</v>
      </c>
      <c r="K111" s="11">
        <f t="shared" si="47"/>
        <v>31</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0552E-3A3C-4781-B9F0-DF45FEB02F5E}">
  <dimension ref="A1:AC112"/>
  <sheetViews>
    <sheetView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2309</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FMO!B2</f>
        <v>Perempuan</v>
      </c>
      <c r="C8" s="86" t="str">
        <f>FMO!C2</f>
        <v>Laki-Laki</v>
      </c>
      <c r="D8" s="86" t="str">
        <f>FMO!D2</f>
        <v>Perempuan</v>
      </c>
      <c r="E8" s="86" t="str">
        <f>FMO!E2</f>
        <v>Perempuan</v>
      </c>
      <c r="F8" s="86" t="str">
        <f>FMO!F2</f>
        <v>Laki-Laki</v>
      </c>
      <c r="G8" s="86" t="str">
        <f>FMO!G2</f>
        <v>Laki-Laki</v>
      </c>
      <c r="H8" s="86" t="str">
        <f>FMO!H2</f>
        <v>Perempuan</v>
      </c>
      <c r="I8" s="86" t="str">
        <f>FMO!I2</f>
        <v>Laki-Laki</v>
      </c>
      <c r="J8" s="86" t="str">
        <f>FMO!J2</f>
        <v>Perempuan</v>
      </c>
      <c r="K8" s="86" t="str">
        <f>FMO!K2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FMO!A5</f>
        <v>1. Tujuan utama penerapan sistem keamanan pangan di industri adalah:</v>
      </c>
      <c r="B11" s="83">
        <f>FMO!B5</f>
        <v>1</v>
      </c>
      <c r="C11" s="83">
        <f>FMO!C5</f>
        <v>1</v>
      </c>
      <c r="D11" s="83">
        <f>FMO!D5</f>
        <v>1</v>
      </c>
      <c r="E11" s="83">
        <f>FMO!E5</f>
        <v>0</v>
      </c>
      <c r="F11" s="83">
        <f>FMO!F5</f>
        <v>1</v>
      </c>
      <c r="G11" s="83">
        <f>FMO!G5</f>
        <v>0</v>
      </c>
      <c r="H11" s="83">
        <f>FMO!H5</f>
        <v>0</v>
      </c>
      <c r="I11" s="83">
        <f>FMO!I5</f>
        <v>0</v>
      </c>
      <c r="J11" s="83">
        <f>FMO!J5</f>
        <v>0</v>
      </c>
      <c r="K11" s="83">
        <f>FMO!K5</f>
        <v>0</v>
      </c>
      <c r="L11" s="82">
        <f t="shared" ref="L11:L42" si="0">COUNTIF($B$8:$K$8,"Laki-Laki")</f>
        <v>5</v>
      </c>
      <c r="M11" s="82">
        <f t="shared" ref="M11:M42" si="1">COUNTIF($B$8:$K$8,"Perempuan")</f>
        <v>5</v>
      </c>
      <c r="N11" s="82">
        <f>SUMIF($B$8:$K$8,"Laki-Laki",FMO!B5:K5)</f>
        <v>2</v>
      </c>
      <c r="O11" s="82">
        <f>SUMIF($B$8:$K$8,"Perempuan",FMO!B5:K5)</f>
        <v>2</v>
      </c>
      <c r="P11" s="84">
        <f t="shared" ref="P11:P42" si="2">IF(N11=0,0.3,IF(N11=L11,L11-0.3,N11))</f>
        <v>2</v>
      </c>
      <c r="Q11" s="84">
        <f t="shared" ref="Q11:Q42" si="3">IF(O11=0,0.3,IF(O11=M11,M11-0.3,O11))</f>
        <v>2</v>
      </c>
      <c r="R11" s="84">
        <f t="shared" ref="R11:R42" si="4">LN((L11-P11)/P11)</f>
        <v>0.40546510810816438</v>
      </c>
      <c r="S11" s="84">
        <f t="shared" ref="S11:S42" si="5">LN((M11-Q11)/Q11)</f>
        <v>0.40546510810816438</v>
      </c>
      <c r="T11" s="84">
        <f t="shared" ref="T11:T42" si="6">R11-AVERAGE($R$11:$R$110)</f>
        <v>0.58973802613483184</v>
      </c>
      <c r="U11" s="84">
        <f t="shared" ref="U11:U42" si="7">S11-AVERAGE($S$11:$S$110)</f>
        <v>0.58973802613483184</v>
      </c>
      <c r="V11" s="84">
        <f t="shared" ref="V11:V42" si="8">SQRT(1/P11+1/(L11-P11))</f>
        <v>0.91287092917527679</v>
      </c>
      <c r="W11" s="84">
        <f t="shared" ref="W11:W42" si="9">SQRT(1/Q11+1/(M11-Q11))</f>
        <v>0.91287092917527679</v>
      </c>
      <c r="X11" s="84">
        <f t="shared" ref="X11:X42" si="10">T11-U11</f>
        <v>0</v>
      </c>
      <c r="Y11" s="84">
        <f t="shared" ref="Y11:Y42" si="11">SQRT(V11^2+W11^2)</f>
        <v>1.2909944487358056</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FMO!A6</f>
        <v>2. Manakah di bawah ini yang merupakan contoh "Bahaya Biologis" dalam keamanan pangan?</v>
      </c>
      <c r="B12" s="83">
        <f>FMO!B6</f>
        <v>1</v>
      </c>
      <c r="C12" s="83">
        <f>FMO!C6</f>
        <v>1</v>
      </c>
      <c r="D12" s="83">
        <f>FMO!D6</f>
        <v>1</v>
      </c>
      <c r="E12" s="83">
        <f>FMO!E6</f>
        <v>0</v>
      </c>
      <c r="F12" s="83">
        <f>FMO!F6</f>
        <v>1</v>
      </c>
      <c r="G12" s="83">
        <f>FMO!G6</f>
        <v>0</v>
      </c>
      <c r="H12" s="83">
        <f>FMO!H6</f>
        <v>0</v>
      </c>
      <c r="I12" s="83">
        <f>FMO!I6</f>
        <v>0</v>
      </c>
      <c r="J12" s="83">
        <f>FMO!J6</f>
        <v>1</v>
      </c>
      <c r="K12" s="83">
        <f>FMO!K6</f>
        <v>1</v>
      </c>
      <c r="L12" s="82">
        <f t="shared" si="0"/>
        <v>5</v>
      </c>
      <c r="M12" s="82">
        <f t="shared" si="1"/>
        <v>5</v>
      </c>
      <c r="N12" s="82">
        <f>SUMIF($B$8:$K$8,"Laki-Laki",FMO!B6:K6)</f>
        <v>3</v>
      </c>
      <c r="O12" s="82">
        <f>SUMIF($B$8:$K$8,"Perempuan",FMO!B6:K6)</f>
        <v>3</v>
      </c>
      <c r="P12" s="68">
        <f t="shared" si="2"/>
        <v>3</v>
      </c>
      <c r="Q12" s="68">
        <f t="shared" si="3"/>
        <v>3</v>
      </c>
      <c r="R12" s="68">
        <f t="shared" si="4"/>
        <v>-0.40546510810816444</v>
      </c>
      <c r="S12" s="68">
        <f t="shared" si="5"/>
        <v>-0.40546510810816444</v>
      </c>
      <c r="T12" s="68">
        <f t="shared" si="6"/>
        <v>-0.22119219008149699</v>
      </c>
      <c r="U12" s="68">
        <f t="shared" si="7"/>
        <v>-0.22119219008149699</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69" x14ac:dyDescent="0.3">
      <c r="A13" s="67" t="str">
        <f>FMO!A7</f>
        <v>3. Undang-Undang Republik Indonesia yang menjadi landasan utama tentang Pangan adalah:</v>
      </c>
      <c r="B13" s="83">
        <f>FMO!B7</f>
        <v>1</v>
      </c>
      <c r="C13" s="83">
        <f>FMO!C7</f>
        <v>1</v>
      </c>
      <c r="D13" s="83">
        <f>FMO!D7</f>
        <v>1</v>
      </c>
      <c r="E13" s="83">
        <f>FMO!E7</f>
        <v>1</v>
      </c>
      <c r="F13" s="83">
        <f>FMO!F7</f>
        <v>1</v>
      </c>
      <c r="G13" s="83">
        <f>FMO!G7</f>
        <v>1</v>
      </c>
      <c r="H13" s="83">
        <f>FMO!H7</f>
        <v>0</v>
      </c>
      <c r="I13" s="83">
        <f>FMO!I7</f>
        <v>0</v>
      </c>
      <c r="J13" s="83">
        <f>FMO!J7</f>
        <v>0</v>
      </c>
      <c r="K13" s="83">
        <f>FMO!K7</f>
        <v>0</v>
      </c>
      <c r="L13" s="82">
        <f t="shared" si="0"/>
        <v>5</v>
      </c>
      <c r="M13" s="82">
        <f t="shared" si="1"/>
        <v>5</v>
      </c>
      <c r="N13" s="82">
        <f>SUMIF($B$8:$K$8,"Laki-Laki",FMO!B7:K7)</f>
        <v>3</v>
      </c>
      <c r="O13" s="82">
        <f>SUMIF($B$8:$K$8,"Perempuan",FMO!B7:K7)</f>
        <v>3</v>
      </c>
      <c r="P13" s="68">
        <f t="shared" si="2"/>
        <v>3</v>
      </c>
      <c r="Q13" s="68">
        <f t="shared" si="3"/>
        <v>3</v>
      </c>
      <c r="R13" s="68">
        <f t="shared" si="4"/>
        <v>-0.40546510810816444</v>
      </c>
      <c r="S13" s="68">
        <f t="shared" si="5"/>
        <v>-0.40546510810816444</v>
      </c>
      <c r="T13" s="68">
        <f t="shared" si="6"/>
        <v>-0.22119219008149699</v>
      </c>
      <c r="U13" s="68">
        <f t="shared" si="7"/>
        <v>-0.22119219008149699</v>
      </c>
      <c r="V13" s="68">
        <f t="shared" si="8"/>
        <v>0.91287092917527679</v>
      </c>
      <c r="W13" s="68">
        <f t="shared" si="9"/>
        <v>0.91287092917527679</v>
      </c>
      <c r="X13" s="68">
        <f t="shared" si="10"/>
        <v>0</v>
      </c>
      <c r="Y13" s="68">
        <f t="shared" si="11"/>
        <v>1.2909944487358056</v>
      </c>
      <c r="Z13" s="68">
        <f t="shared" si="12"/>
        <v>0</v>
      </c>
      <c r="AA13" s="66" t="str">
        <f t="shared" si="13"/>
        <v>Negligible</v>
      </c>
      <c r="AB13" s="69" t="str">
        <f t="shared" si="14"/>
        <v>Tidak Ada Indikasi Bias</v>
      </c>
    </row>
    <row r="14" spans="1:29" ht="55.2" x14ac:dyDescent="0.3">
      <c r="A14" s="67" t="str">
        <f>FMO!A8</f>
        <v>4. Apa perbedaan mendasar antara "Keamanan Pangan" (Food Safety) dan "Mutu Pangan" (Food Quality)?</v>
      </c>
      <c r="B14" s="83">
        <f>FMO!B8</f>
        <v>1</v>
      </c>
      <c r="C14" s="83">
        <f>FMO!C8</f>
        <v>1</v>
      </c>
      <c r="D14" s="83">
        <f>FMO!D8</f>
        <v>1</v>
      </c>
      <c r="E14" s="83">
        <f>FMO!E8</f>
        <v>0</v>
      </c>
      <c r="F14" s="83">
        <f>FMO!F8</f>
        <v>1</v>
      </c>
      <c r="G14" s="83">
        <f>FMO!G8</f>
        <v>0</v>
      </c>
      <c r="H14" s="83">
        <f>FMO!H8</f>
        <v>0</v>
      </c>
      <c r="I14" s="83">
        <f>FMO!I8</f>
        <v>0</v>
      </c>
      <c r="J14" s="83">
        <f>FMO!J8</f>
        <v>1</v>
      </c>
      <c r="K14" s="83">
        <f>FMO!K8</f>
        <v>1</v>
      </c>
      <c r="L14" s="82">
        <f t="shared" si="0"/>
        <v>5</v>
      </c>
      <c r="M14" s="82">
        <f t="shared" si="1"/>
        <v>5</v>
      </c>
      <c r="N14" s="82">
        <f>SUMIF($B$8:$K$8,"Laki-Laki",FMO!B8:K8)</f>
        <v>3</v>
      </c>
      <c r="O14" s="82">
        <f>SUMIF($B$8:$K$8,"Perempuan",FMO!B8:K8)</f>
        <v>3</v>
      </c>
      <c r="P14" s="68">
        <f t="shared" si="2"/>
        <v>3</v>
      </c>
      <c r="Q14" s="68">
        <f t="shared" si="3"/>
        <v>3</v>
      </c>
      <c r="R14" s="68">
        <f t="shared" si="4"/>
        <v>-0.40546510810816444</v>
      </c>
      <c r="S14" s="68">
        <f t="shared" si="5"/>
        <v>-0.40546510810816444</v>
      </c>
      <c r="T14" s="68">
        <f t="shared" si="6"/>
        <v>-0.22119219008149699</v>
      </c>
      <c r="U14" s="68">
        <f t="shared" si="7"/>
        <v>-0.22119219008149699</v>
      </c>
      <c r="V14" s="68">
        <f t="shared" si="8"/>
        <v>0.91287092917527679</v>
      </c>
      <c r="W14" s="68">
        <f t="shared" si="9"/>
        <v>0.91287092917527679</v>
      </c>
      <c r="X14" s="68">
        <f t="shared" si="10"/>
        <v>0</v>
      </c>
      <c r="Y14" s="68">
        <f t="shared" si="11"/>
        <v>1.2909944487358056</v>
      </c>
      <c r="Z14" s="68">
        <f t="shared" si="12"/>
        <v>0</v>
      </c>
      <c r="AA14" s="66" t="str">
        <f t="shared" si="13"/>
        <v>Negligible</v>
      </c>
      <c r="AB14" s="69" t="str">
        <f t="shared" si="14"/>
        <v>Tidak Ada Indikasi Bias</v>
      </c>
    </row>
    <row r="15" spans="1:29" ht="55.2" x14ac:dyDescent="0.3">
      <c r="A15" s="67" t="str">
        <f>FMO!A9</f>
        <v>5. Salah satu elemen kunci dalam ISO 22000 adalah "Komunikasi Interaktif". Apa tujuannya?</v>
      </c>
      <c r="B15" s="83">
        <f>FMO!B9</f>
        <v>1</v>
      </c>
      <c r="C15" s="83">
        <f>FMO!C9</f>
        <v>1</v>
      </c>
      <c r="D15" s="83">
        <f>FMO!D9</f>
        <v>1</v>
      </c>
      <c r="E15" s="83">
        <f>FMO!E9</f>
        <v>1</v>
      </c>
      <c r="F15" s="83">
        <f>FMO!F9</f>
        <v>1</v>
      </c>
      <c r="G15" s="83">
        <f>FMO!G9</f>
        <v>1</v>
      </c>
      <c r="H15" s="83">
        <f>FMO!H9</f>
        <v>0</v>
      </c>
      <c r="I15" s="83">
        <f>FMO!I9</f>
        <v>0</v>
      </c>
      <c r="J15" s="83">
        <f>FMO!J9</f>
        <v>0</v>
      </c>
      <c r="K15" s="83">
        <f>FMO!K9</f>
        <v>0</v>
      </c>
      <c r="L15" s="82">
        <f t="shared" si="0"/>
        <v>5</v>
      </c>
      <c r="M15" s="82">
        <f t="shared" si="1"/>
        <v>5</v>
      </c>
      <c r="N15" s="82">
        <f>SUMIF($B$8:$K$8,"Laki-Laki",FMO!B9:K9)</f>
        <v>3</v>
      </c>
      <c r="O15" s="82">
        <f>SUMIF($B$8:$K$8,"Perempuan",FMO!B9:K9)</f>
        <v>3</v>
      </c>
      <c r="P15" s="68">
        <f t="shared" si="2"/>
        <v>3</v>
      </c>
      <c r="Q15" s="68">
        <f t="shared" si="3"/>
        <v>3</v>
      </c>
      <c r="R15" s="68">
        <f t="shared" si="4"/>
        <v>-0.40546510810816444</v>
      </c>
      <c r="S15" s="68">
        <f t="shared" si="5"/>
        <v>-0.40546510810816444</v>
      </c>
      <c r="T15" s="68">
        <f t="shared" si="6"/>
        <v>-0.22119219008149699</v>
      </c>
      <c r="U15" s="68">
        <f t="shared" si="7"/>
        <v>-0.22119219008149699</v>
      </c>
      <c r="V15" s="68">
        <f t="shared" si="8"/>
        <v>0.91287092917527679</v>
      </c>
      <c r="W15" s="68">
        <f t="shared" si="9"/>
        <v>0.91287092917527679</v>
      </c>
      <c r="X15" s="68">
        <f t="shared" si="10"/>
        <v>0</v>
      </c>
      <c r="Y15" s="68">
        <f t="shared" si="11"/>
        <v>1.2909944487358056</v>
      </c>
      <c r="Z15" s="68">
        <f t="shared" si="12"/>
        <v>0</v>
      </c>
      <c r="AA15" s="66" t="str">
        <f t="shared" si="13"/>
        <v>Negligible</v>
      </c>
      <c r="AB15" s="69" t="str">
        <f t="shared" si="14"/>
        <v>Tidak Ada Indikasi Bias</v>
      </c>
    </row>
    <row r="16" spans="1:29" ht="96.6" x14ac:dyDescent="0.3">
      <c r="A16" s="67" t="str">
        <f>FMO!A10</f>
        <v>6. Food Safety Culture (Budaya Keamanan Pangan) menuntut komitmen dari:</v>
      </c>
      <c r="B16" s="83">
        <f>FMO!B10</f>
        <v>1</v>
      </c>
      <c r="C16" s="83">
        <f>FMO!C10</f>
        <v>1</v>
      </c>
      <c r="D16" s="83">
        <f>FMO!D10</f>
        <v>1</v>
      </c>
      <c r="E16" s="83">
        <f>FMO!E10</f>
        <v>0</v>
      </c>
      <c r="F16" s="83">
        <f>FMO!F10</f>
        <v>1</v>
      </c>
      <c r="G16" s="83">
        <f>FMO!G10</f>
        <v>0</v>
      </c>
      <c r="H16" s="83">
        <f>FMO!H10</f>
        <v>0</v>
      </c>
      <c r="I16" s="83">
        <f>FMO!I10</f>
        <v>0</v>
      </c>
      <c r="J16" s="83">
        <f>FMO!J10</f>
        <v>0</v>
      </c>
      <c r="K16" s="83">
        <f>FMO!K10</f>
        <v>0</v>
      </c>
      <c r="L16" s="82">
        <f t="shared" si="0"/>
        <v>5</v>
      </c>
      <c r="M16" s="82">
        <f t="shared" si="1"/>
        <v>5</v>
      </c>
      <c r="N16" s="82">
        <f>SUMIF($B$8:$K$8,"Laki-Laki",FMO!B10:K10)</f>
        <v>2</v>
      </c>
      <c r="O16" s="82">
        <f>SUMIF($B$8:$K$8,"Perempuan",FMO!B10:K10)</f>
        <v>2</v>
      </c>
      <c r="P16" s="68">
        <f t="shared" si="2"/>
        <v>2</v>
      </c>
      <c r="Q16" s="68">
        <f t="shared" si="3"/>
        <v>2</v>
      </c>
      <c r="R16" s="68">
        <f t="shared" si="4"/>
        <v>0.40546510810816438</v>
      </c>
      <c r="S16" s="68">
        <f t="shared" si="5"/>
        <v>0.40546510810816438</v>
      </c>
      <c r="T16" s="68">
        <f t="shared" si="6"/>
        <v>0.58973802613483184</v>
      </c>
      <c r="U16" s="68">
        <f t="shared" si="7"/>
        <v>0.58973802613483184</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69" x14ac:dyDescent="0.3">
      <c r="A17" s="67" t="str">
        <f>FMO!A11</f>
        <v>7. Organisasi internasional yang menerbitkan standar dasar HACCP dan prinsip kebersihan pangan (General Principles of Food Hygiene) adalah:</v>
      </c>
      <c r="B17" s="83">
        <f>FMO!B11</f>
        <v>1</v>
      </c>
      <c r="C17" s="83">
        <f>FMO!C11</f>
        <v>1</v>
      </c>
      <c r="D17" s="83">
        <f>FMO!D11</f>
        <v>1</v>
      </c>
      <c r="E17" s="83">
        <f>FMO!E11</f>
        <v>1</v>
      </c>
      <c r="F17" s="83">
        <f>FMO!F11</f>
        <v>1</v>
      </c>
      <c r="G17" s="83">
        <f>FMO!G11</f>
        <v>1</v>
      </c>
      <c r="H17" s="83">
        <f>FMO!H11</f>
        <v>0</v>
      </c>
      <c r="I17" s="83">
        <f>FMO!I11</f>
        <v>0</v>
      </c>
      <c r="J17" s="83">
        <f>FMO!J11</f>
        <v>0</v>
      </c>
      <c r="K17" s="83">
        <f>FMO!K11</f>
        <v>0</v>
      </c>
      <c r="L17" s="82">
        <f t="shared" si="0"/>
        <v>5</v>
      </c>
      <c r="M17" s="82">
        <f t="shared" si="1"/>
        <v>5</v>
      </c>
      <c r="N17" s="82">
        <f>SUMIF($B$8:$K$8,"Laki-Laki",FMO!B11:K11)</f>
        <v>3</v>
      </c>
      <c r="O17" s="82">
        <f>SUMIF($B$8:$K$8,"Perempuan",FMO!B11:K11)</f>
        <v>3</v>
      </c>
      <c r="P17" s="68">
        <f t="shared" si="2"/>
        <v>3</v>
      </c>
      <c r="Q17" s="68">
        <f t="shared" si="3"/>
        <v>3</v>
      </c>
      <c r="R17" s="68">
        <f t="shared" si="4"/>
        <v>-0.40546510810816444</v>
      </c>
      <c r="S17" s="68">
        <f t="shared" si="5"/>
        <v>-0.40546510810816444</v>
      </c>
      <c r="T17" s="68">
        <f t="shared" si="6"/>
        <v>-0.22119219008149699</v>
      </c>
      <c r="U17" s="68">
        <f t="shared" si="7"/>
        <v>-0.22119219008149699</v>
      </c>
      <c r="V17" s="68">
        <f t="shared" si="8"/>
        <v>0.91287092917527679</v>
      </c>
      <c r="W17" s="68">
        <f t="shared" si="9"/>
        <v>0.91287092917527679</v>
      </c>
      <c r="X17" s="68">
        <f t="shared" si="10"/>
        <v>0</v>
      </c>
      <c r="Y17" s="68">
        <f t="shared" si="11"/>
        <v>1.2909944487358056</v>
      </c>
      <c r="Z17" s="68">
        <f t="shared" si="12"/>
        <v>0</v>
      </c>
      <c r="AA17" s="66" t="str">
        <f t="shared" si="13"/>
        <v>Negligible</v>
      </c>
      <c r="AB17" s="69" t="str">
        <f t="shared" si="14"/>
        <v>Tidak Ada Indikasi Bias</v>
      </c>
    </row>
    <row r="18" spans="1:28" ht="69" x14ac:dyDescent="0.3">
      <c r="A18" s="67" t="str">
        <f>FMO!A12</f>
        <v>8. Kontaminasi yang terjadi karena perpindahan bakteri dari bahan mentah ke produk matang melalui perantara (pisau, tangan, talenan) disebut:</v>
      </c>
      <c r="B18" s="83">
        <f>FMO!B12</f>
        <v>1</v>
      </c>
      <c r="C18" s="83">
        <f>FMO!C12</f>
        <v>1</v>
      </c>
      <c r="D18" s="83">
        <f>FMO!D12</f>
        <v>1</v>
      </c>
      <c r="E18" s="83">
        <f>FMO!E12</f>
        <v>1</v>
      </c>
      <c r="F18" s="83">
        <f>FMO!F12</f>
        <v>1</v>
      </c>
      <c r="G18" s="83">
        <f>FMO!G12</f>
        <v>1</v>
      </c>
      <c r="H18" s="83">
        <f>FMO!H12</f>
        <v>1</v>
      </c>
      <c r="I18" s="83">
        <f>FMO!I12</f>
        <v>1</v>
      </c>
      <c r="J18" s="83">
        <f>FMO!J12</f>
        <v>0</v>
      </c>
      <c r="K18" s="83">
        <f>FMO!K12</f>
        <v>0</v>
      </c>
      <c r="L18" s="82">
        <f t="shared" si="0"/>
        <v>5</v>
      </c>
      <c r="M18" s="82">
        <f t="shared" si="1"/>
        <v>5</v>
      </c>
      <c r="N18" s="82">
        <f>SUMIF($B$8:$K$8,"Laki-Laki",FMO!B12:K12)</f>
        <v>4</v>
      </c>
      <c r="O18" s="82">
        <f>SUMIF($B$8:$K$8,"Perempuan",FMO!B12:K12)</f>
        <v>4</v>
      </c>
      <c r="P18" s="68">
        <f t="shared" si="2"/>
        <v>4</v>
      </c>
      <c r="Q18" s="68">
        <f t="shared" si="3"/>
        <v>4</v>
      </c>
      <c r="R18" s="68">
        <f t="shared" si="4"/>
        <v>-1.3862943611198906</v>
      </c>
      <c r="S18" s="68">
        <f t="shared" si="5"/>
        <v>-1.3862943611198906</v>
      </c>
      <c r="T18" s="68">
        <f t="shared" si="6"/>
        <v>-1.2020214430932232</v>
      </c>
      <c r="U18" s="68">
        <f t="shared" si="7"/>
        <v>-1.2020214430932232</v>
      </c>
      <c r="V18" s="68">
        <f t="shared" si="8"/>
        <v>1.1180339887498949</v>
      </c>
      <c r="W18" s="68">
        <f t="shared" si="9"/>
        <v>1.1180339887498949</v>
      </c>
      <c r="X18" s="68">
        <f t="shared" si="10"/>
        <v>0</v>
      </c>
      <c r="Y18" s="68">
        <f t="shared" si="11"/>
        <v>1.5811388300841898</v>
      </c>
      <c r="Z18" s="68">
        <f t="shared" si="12"/>
        <v>0</v>
      </c>
      <c r="AA18" s="66" t="str">
        <f t="shared" si="13"/>
        <v>Negligible</v>
      </c>
      <c r="AB18" s="69" t="str">
        <f t="shared" si="14"/>
        <v>Tidak Ada Indikasi Bias</v>
      </c>
    </row>
    <row r="19" spans="1:28" ht="41.4" x14ac:dyDescent="0.3">
      <c r="A19" s="67" t="str">
        <f>FMO!A13</f>
        <v>9. Benda asing seperti rambut, staples, atau kerikil dalam makanan dikategorikan sebagai:</v>
      </c>
      <c r="B19" s="83">
        <f>FMO!B13</f>
        <v>1</v>
      </c>
      <c r="C19" s="83">
        <f>FMO!C13</f>
        <v>1</v>
      </c>
      <c r="D19" s="83">
        <f>FMO!D13</f>
        <v>1</v>
      </c>
      <c r="E19" s="83">
        <f>FMO!E13</f>
        <v>0</v>
      </c>
      <c r="F19" s="83">
        <f>FMO!F13</f>
        <v>1</v>
      </c>
      <c r="G19" s="83">
        <f>FMO!G13</f>
        <v>0</v>
      </c>
      <c r="H19" s="83">
        <f>FMO!H13</f>
        <v>0</v>
      </c>
      <c r="I19" s="83">
        <f>FMO!I13</f>
        <v>0</v>
      </c>
      <c r="J19" s="83">
        <f>FMO!J13</f>
        <v>1</v>
      </c>
      <c r="K19" s="83">
        <f>FMO!K13</f>
        <v>1</v>
      </c>
      <c r="L19" s="82">
        <f t="shared" si="0"/>
        <v>5</v>
      </c>
      <c r="M19" s="82">
        <f t="shared" si="1"/>
        <v>5</v>
      </c>
      <c r="N19" s="82">
        <f>SUMIF($B$8:$K$8,"Laki-Laki",FMO!B13:K13)</f>
        <v>3</v>
      </c>
      <c r="O19" s="82">
        <f>SUMIF($B$8:$K$8,"Perempuan",FMO!B13:K13)</f>
        <v>3</v>
      </c>
      <c r="P19" s="68">
        <f t="shared" si="2"/>
        <v>3</v>
      </c>
      <c r="Q19" s="68">
        <f t="shared" si="3"/>
        <v>3</v>
      </c>
      <c r="R19" s="68">
        <f t="shared" si="4"/>
        <v>-0.40546510810816444</v>
      </c>
      <c r="S19" s="68">
        <f t="shared" si="5"/>
        <v>-0.40546510810816444</v>
      </c>
      <c r="T19" s="68">
        <f t="shared" si="6"/>
        <v>-0.22119219008149699</v>
      </c>
      <c r="U19" s="68">
        <f t="shared" si="7"/>
        <v>-0.22119219008149699</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55.2" x14ac:dyDescent="0.3">
      <c r="A20" s="67" t="str">
        <f>FMO!A14</f>
        <v>10. Alergen pangan (seperti kacang, susu, telur) dikategorikan sebagai bahaya jenis apa dalam sistem HACCP modern?</v>
      </c>
      <c r="B20" s="83">
        <f>FMO!B14</f>
        <v>1</v>
      </c>
      <c r="C20" s="83">
        <f>FMO!C14</f>
        <v>1</v>
      </c>
      <c r="D20" s="83">
        <f>FMO!D14</f>
        <v>1</v>
      </c>
      <c r="E20" s="83">
        <f>FMO!E14</f>
        <v>0</v>
      </c>
      <c r="F20" s="83">
        <f>FMO!F14</f>
        <v>1</v>
      </c>
      <c r="G20" s="83">
        <f>FMO!G14</f>
        <v>0</v>
      </c>
      <c r="H20" s="83">
        <f>FMO!H14</f>
        <v>1</v>
      </c>
      <c r="I20" s="83">
        <f>FMO!I14</f>
        <v>1</v>
      </c>
      <c r="J20" s="83">
        <f>FMO!J14</f>
        <v>0</v>
      </c>
      <c r="K20" s="83">
        <f>FMO!K14</f>
        <v>0</v>
      </c>
      <c r="L20" s="82">
        <f t="shared" si="0"/>
        <v>5</v>
      </c>
      <c r="M20" s="82">
        <f t="shared" si="1"/>
        <v>5</v>
      </c>
      <c r="N20" s="82">
        <f>SUMIF($B$8:$K$8,"Laki-Laki",FMO!B14:K14)</f>
        <v>3</v>
      </c>
      <c r="O20" s="82">
        <f>SUMIF($B$8:$K$8,"Perempuan",FMO!B14:K14)</f>
        <v>3</v>
      </c>
      <c r="P20" s="68">
        <f t="shared" si="2"/>
        <v>3</v>
      </c>
      <c r="Q20" s="68">
        <f t="shared" si="3"/>
        <v>3</v>
      </c>
      <c r="R20" s="68">
        <f t="shared" si="4"/>
        <v>-0.40546510810816444</v>
      </c>
      <c r="S20" s="68">
        <f t="shared" si="5"/>
        <v>-0.40546510810816444</v>
      </c>
      <c r="T20" s="68">
        <f t="shared" si="6"/>
        <v>-0.22119219008149699</v>
      </c>
      <c r="U20" s="68">
        <f t="shared" si="7"/>
        <v>-0.22119219008149699</v>
      </c>
      <c r="V20" s="68">
        <f t="shared" si="8"/>
        <v>0.91287092917527679</v>
      </c>
      <c r="W20" s="68">
        <f t="shared" si="9"/>
        <v>0.91287092917527679</v>
      </c>
      <c r="X20" s="68">
        <f t="shared" si="10"/>
        <v>0</v>
      </c>
      <c r="Y20" s="68">
        <f t="shared" si="11"/>
        <v>1.2909944487358056</v>
      </c>
      <c r="Z20" s="68">
        <f t="shared" si="12"/>
        <v>0</v>
      </c>
      <c r="AA20" s="66" t="str">
        <f t="shared" si="13"/>
        <v>Negligible</v>
      </c>
      <c r="AB20" s="69" t="str">
        <f t="shared" si="14"/>
        <v>Tidak Ada Indikasi Bias</v>
      </c>
    </row>
    <row r="21" spans="1:28" ht="27.6" x14ac:dyDescent="0.3">
      <c r="A21" s="67" t="str">
        <f>FMO!A15</f>
        <v>11. Program Prasyarat (PRP) atau sering disebut GMP berfungsi untuk:</v>
      </c>
      <c r="B21" s="83">
        <f>FMO!B15</f>
        <v>1</v>
      </c>
      <c r="C21" s="83">
        <f>FMO!C15</f>
        <v>1</v>
      </c>
      <c r="D21" s="83">
        <f>FMO!D15</f>
        <v>0</v>
      </c>
      <c r="E21" s="83">
        <f>FMO!E15</f>
        <v>1</v>
      </c>
      <c r="F21" s="83">
        <f>FMO!F15</f>
        <v>0</v>
      </c>
      <c r="G21" s="83">
        <f>FMO!G15</f>
        <v>1</v>
      </c>
      <c r="H21" s="83">
        <f>FMO!H15</f>
        <v>0</v>
      </c>
      <c r="I21" s="83">
        <f>FMO!I15</f>
        <v>0</v>
      </c>
      <c r="J21" s="83">
        <f>FMO!J15</f>
        <v>0</v>
      </c>
      <c r="K21" s="83">
        <f>FMO!K15</f>
        <v>0</v>
      </c>
      <c r="L21" s="82">
        <f t="shared" si="0"/>
        <v>5</v>
      </c>
      <c r="M21" s="82">
        <f t="shared" si="1"/>
        <v>5</v>
      </c>
      <c r="N21" s="82">
        <f>SUMIF($B$8:$K$8,"Laki-Laki",FMO!B15:K15)</f>
        <v>2</v>
      </c>
      <c r="O21" s="82">
        <f>SUMIF($B$8:$K$8,"Perempuan",FMO!B15:K15)</f>
        <v>2</v>
      </c>
      <c r="P21" s="68">
        <f t="shared" si="2"/>
        <v>2</v>
      </c>
      <c r="Q21" s="68">
        <f t="shared" si="3"/>
        <v>2</v>
      </c>
      <c r="R21" s="68">
        <f t="shared" si="4"/>
        <v>0.40546510810816438</v>
      </c>
      <c r="S21" s="68">
        <f t="shared" si="5"/>
        <v>0.40546510810816438</v>
      </c>
      <c r="T21" s="68">
        <f t="shared" si="6"/>
        <v>0.58973802613483184</v>
      </c>
      <c r="U21" s="68">
        <f t="shared" si="7"/>
        <v>0.58973802613483184</v>
      </c>
      <c r="V21" s="68">
        <f t="shared" si="8"/>
        <v>0.91287092917527679</v>
      </c>
      <c r="W21" s="68">
        <f t="shared" si="9"/>
        <v>0.91287092917527679</v>
      </c>
      <c r="X21" s="68">
        <f t="shared" si="10"/>
        <v>0</v>
      </c>
      <c r="Y21" s="68">
        <f t="shared" si="11"/>
        <v>1.2909944487358056</v>
      </c>
      <c r="Z21" s="68">
        <f t="shared" si="12"/>
        <v>0</v>
      </c>
      <c r="AA21" s="66" t="str">
        <f t="shared" si="13"/>
        <v>Negligible</v>
      </c>
      <c r="AB21" s="69" t="str">
        <f t="shared" si="14"/>
        <v>Tidak Ada Indikasi Bias</v>
      </c>
    </row>
    <row r="22" spans="1:28" ht="27.6" x14ac:dyDescent="0.3">
      <c r="A22" s="67" t="str">
        <f>FMO!A16</f>
        <v>12. Dalam desain layout pabrik, alur proses (flow process) sebaiknya:</v>
      </c>
      <c r="B22" s="83">
        <f>FMO!B16</f>
        <v>1</v>
      </c>
      <c r="C22" s="83">
        <f>FMO!C16</f>
        <v>1</v>
      </c>
      <c r="D22" s="83">
        <f>FMO!D16</f>
        <v>0</v>
      </c>
      <c r="E22" s="83">
        <f>FMO!E16</f>
        <v>0</v>
      </c>
      <c r="F22" s="83">
        <f>FMO!F16</f>
        <v>0</v>
      </c>
      <c r="G22" s="83">
        <f>FMO!G16</f>
        <v>0</v>
      </c>
      <c r="H22" s="83">
        <f>FMO!H16</f>
        <v>0</v>
      </c>
      <c r="I22" s="83">
        <f>FMO!I16</f>
        <v>0</v>
      </c>
      <c r="J22" s="83">
        <f>FMO!J16</f>
        <v>0</v>
      </c>
      <c r="K22" s="83">
        <f>FMO!K16</f>
        <v>0</v>
      </c>
      <c r="L22" s="82">
        <f t="shared" si="0"/>
        <v>5</v>
      </c>
      <c r="M22" s="82">
        <f t="shared" si="1"/>
        <v>5</v>
      </c>
      <c r="N22" s="82">
        <f>SUMIF($B$8:$K$8,"Laki-Laki",FMO!B16:K16)</f>
        <v>1</v>
      </c>
      <c r="O22" s="82">
        <f>SUMIF($B$8:$K$8,"Perempuan",FMO!B16:K16)</f>
        <v>1</v>
      </c>
      <c r="P22" s="68">
        <f t="shared" si="2"/>
        <v>1</v>
      </c>
      <c r="Q22" s="68">
        <f t="shared" si="3"/>
        <v>1</v>
      </c>
      <c r="R22" s="68">
        <f t="shared" si="4"/>
        <v>1.3862943611198906</v>
      </c>
      <c r="S22" s="68">
        <f t="shared" si="5"/>
        <v>1.3862943611198906</v>
      </c>
      <c r="T22" s="68">
        <f t="shared" si="6"/>
        <v>1.5705672791465579</v>
      </c>
      <c r="U22" s="68">
        <f t="shared" si="7"/>
        <v>1.5705672791465579</v>
      </c>
      <c r="V22" s="68">
        <f t="shared" si="8"/>
        <v>1.1180339887498949</v>
      </c>
      <c r="W22" s="68">
        <f t="shared" si="9"/>
        <v>1.1180339887498949</v>
      </c>
      <c r="X22" s="68">
        <f t="shared" si="10"/>
        <v>0</v>
      </c>
      <c r="Y22" s="68">
        <f t="shared" si="11"/>
        <v>1.5811388300841898</v>
      </c>
      <c r="Z22" s="68">
        <f t="shared" si="12"/>
        <v>0</v>
      </c>
      <c r="AA22" s="66" t="str">
        <f t="shared" si="13"/>
        <v>Negligible</v>
      </c>
      <c r="AB22" s="69" t="str">
        <f t="shared" si="14"/>
        <v>Tidak Ada Indikasi Bias</v>
      </c>
    </row>
    <row r="23" spans="1:28" ht="41.4" x14ac:dyDescent="0.3">
      <c r="A23" s="67" t="str">
        <f>FMO!A17</f>
        <v>13. Seorang operator sakit diare dan demam. Tindakan apa yang paling tepat sesuai prosedur GMP?</v>
      </c>
      <c r="B23" s="83">
        <f>FMO!B17</f>
        <v>1</v>
      </c>
      <c r="C23" s="83">
        <f>FMO!C17</f>
        <v>1</v>
      </c>
      <c r="D23" s="83">
        <f>FMO!D17</f>
        <v>1</v>
      </c>
      <c r="E23" s="83">
        <f>FMO!E17</f>
        <v>0</v>
      </c>
      <c r="F23" s="83">
        <f>FMO!F17</f>
        <v>1</v>
      </c>
      <c r="G23" s="83">
        <f>FMO!G17</f>
        <v>0</v>
      </c>
      <c r="H23" s="83">
        <f>FMO!H17</f>
        <v>0</v>
      </c>
      <c r="I23" s="83">
        <f>FMO!I17</f>
        <v>0</v>
      </c>
      <c r="J23" s="83">
        <f>FMO!J17</f>
        <v>1</v>
      </c>
      <c r="K23" s="83">
        <f>FMO!K17</f>
        <v>1</v>
      </c>
      <c r="L23" s="82">
        <f t="shared" si="0"/>
        <v>5</v>
      </c>
      <c r="M23" s="82">
        <f t="shared" si="1"/>
        <v>5</v>
      </c>
      <c r="N23" s="82">
        <f>SUMIF($B$8:$K$8,"Laki-Laki",FMO!B17:K17)</f>
        <v>3</v>
      </c>
      <c r="O23" s="82">
        <f>SUMIF($B$8:$K$8,"Perempuan",FMO!B17:K17)</f>
        <v>3</v>
      </c>
      <c r="P23" s="68">
        <f t="shared" si="2"/>
        <v>3</v>
      </c>
      <c r="Q23" s="68">
        <f t="shared" si="3"/>
        <v>3</v>
      </c>
      <c r="R23" s="68">
        <f t="shared" si="4"/>
        <v>-0.40546510810816444</v>
      </c>
      <c r="S23" s="68">
        <f t="shared" si="5"/>
        <v>-0.40546510810816444</v>
      </c>
      <c r="T23" s="68">
        <f t="shared" si="6"/>
        <v>-0.22119219008149699</v>
      </c>
      <c r="U23" s="68">
        <f t="shared" si="7"/>
        <v>-0.22119219008149699</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41.4" x14ac:dyDescent="0.3">
      <c r="A24" s="67" t="str">
        <f>FMO!A18</f>
        <v>14. Apa prinsip utama "Zoning" (Pembagian Zona) di industri pangan (High Care vs Low Care)?</v>
      </c>
      <c r="B24" s="83">
        <f>FMO!B18</f>
        <v>0</v>
      </c>
      <c r="C24" s="83">
        <f>FMO!C18</f>
        <v>0</v>
      </c>
      <c r="D24" s="83">
        <f>FMO!D18</f>
        <v>1</v>
      </c>
      <c r="E24" s="83">
        <f>FMO!E18</f>
        <v>1</v>
      </c>
      <c r="F24" s="83">
        <f>FMO!F18</f>
        <v>1</v>
      </c>
      <c r="G24" s="83">
        <f>FMO!G18</f>
        <v>1</v>
      </c>
      <c r="H24" s="83">
        <f>FMO!H18</f>
        <v>0</v>
      </c>
      <c r="I24" s="83">
        <f>FMO!I18</f>
        <v>0</v>
      </c>
      <c r="J24" s="83">
        <f>FMO!J18</f>
        <v>0</v>
      </c>
      <c r="K24" s="83">
        <f>FMO!K18</f>
        <v>0</v>
      </c>
      <c r="L24" s="82">
        <f t="shared" si="0"/>
        <v>5</v>
      </c>
      <c r="M24" s="82">
        <f t="shared" si="1"/>
        <v>5</v>
      </c>
      <c r="N24" s="82">
        <f>SUMIF($B$8:$K$8,"Laki-Laki",FMO!B18:K18)</f>
        <v>2</v>
      </c>
      <c r="O24" s="82">
        <f>SUMIF($B$8:$K$8,"Perempuan",FMO!B18:K18)</f>
        <v>2</v>
      </c>
      <c r="P24" s="68">
        <f t="shared" si="2"/>
        <v>2</v>
      </c>
      <c r="Q24" s="68">
        <f t="shared" si="3"/>
        <v>2</v>
      </c>
      <c r="R24" s="68">
        <f t="shared" si="4"/>
        <v>0.40546510810816438</v>
      </c>
      <c r="S24" s="68">
        <f t="shared" si="5"/>
        <v>0.40546510810816438</v>
      </c>
      <c r="T24" s="68">
        <f t="shared" si="6"/>
        <v>0.58973802613483184</v>
      </c>
      <c r="U24" s="68">
        <f t="shared" si="7"/>
        <v>0.58973802613483184</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55.2" x14ac:dyDescent="0.3">
      <c r="A25" s="67" t="str">
        <f>FMO!A19</f>
        <v>15. Dalam manajemen hama (Pest Control), penggunaan racun tikus (rodentisida) DI LARANG KERAS digunakan di:</v>
      </c>
      <c r="B25" s="83">
        <f>FMO!B19</f>
        <v>1</v>
      </c>
      <c r="C25" s="83">
        <f>FMO!C19</f>
        <v>1</v>
      </c>
      <c r="D25" s="83">
        <f>FMO!D19</f>
        <v>1</v>
      </c>
      <c r="E25" s="83">
        <f>FMO!E19</f>
        <v>1</v>
      </c>
      <c r="F25" s="83">
        <f>FMO!F19</f>
        <v>1</v>
      </c>
      <c r="G25" s="83">
        <f>FMO!G19</f>
        <v>1</v>
      </c>
      <c r="H25" s="83">
        <f>FMO!H19</f>
        <v>0</v>
      </c>
      <c r="I25" s="83">
        <f>FMO!I19</f>
        <v>0</v>
      </c>
      <c r="J25" s="83">
        <f>FMO!J19</f>
        <v>1</v>
      </c>
      <c r="K25" s="83">
        <f>FMO!K19</f>
        <v>1</v>
      </c>
      <c r="L25" s="82">
        <f t="shared" si="0"/>
        <v>5</v>
      </c>
      <c r="M25" s="82">
        <f t="shared" si="1"/>
        <v>5</v>
      </c>
      <c r="N25" s="82">
        <f>SUMIF($B$8:$K$8,"Laki-Laki",FMO!B19:K19)</f>
        <v>4</v>
      </c>
      <c r="O25" s="82">
        <f>SUMIF($B$8:$K$8,"Perempuan",FMO!B19:K19)</f>
        <v>4</v>
      </c>
      <c r="P25" s="68">
        <f t="shared" si="2"/>
        <v>4</v>
      </c>
      <c r="Q25" s="68">
        <f t="shared" si="3"/>
        <v>4</v>
      </c>
      <c r="R25" s="68">
        <f t="shared" si="4"/>
        <v>-1.3862943611198906</v>
      </c>
      <c r="S25" s="68">
        <f t="shared" si="5"/>
        <v>-1.3862943611198906</v>
      </c>
      <c r="T25" s="68">
        <f t="shared" si="6"/>
        <v>-1.2020214430932232</v>
      </c>
      <c r="U25" s="68">
        <f t="shared" si="7"/>
        <v>-1.2020214430932232</v>
      </c>
      <c r="V25" s="68">
        <f t="shared" si="8"/>
        <v>1.1180339887498949</v>
      </c>
      <c r="W25" s="68">
        <f t="shared" si="9"/>
        <v>1.1180339887498949</v>
      </c>
      <c r="X25" s="68">
        <f t="shared" si="10"/>
        <v>0</v>
      </c>
      <c r="Y25" s="68">
        <f t="shared" si="11"/>
        <v>1.5811388300841898</v>
      </c>
      <c r="Z25" s="68">
        <f t="shared" si="12"/>
        <v>0</v>
      </c>
      <c r="AA25" s="66" t="str">
        <f t="shared" si="13"/>
        <v>Negligible</v>
      </c>
      <c r="AB25" s="69" t="str">
        <f t="shared" si="14"/>
        <v>Tidak Ada Indikasi Bias</v>
      </c>
    </row>
    <row r="26" spans="1:28" ht="55.2" x14ac:dyDescent="0.3">
      <c r="A26" s="67" t="str">
        <f>FMO!A20</f>
        <v>16. Prosedur SSOP (Sanitation Standard Operating Procedures) mengatur tentang 8 kunci sanitasi, salah satunya adalah:</v>
      </c>
      <c r="B26" s="83">
        <f>FMO!B20</f>
        <v>1</v>
      </c>
      <c r="C26" s="83">
        <f>FMO!C20</f>
        <v>1</v>
      </c>
      <c r="D26" s="83">
        <f>FMO!D20</f>
        <v>1</v>
      </c>
      <c r="E26" s="83">
        <f>FMO!E20</f>
        <v>1</v>
      </c>
      <c r="F26" s="83">
        <f>FMO!F20</f>
        <v>1</v>
      </c>
      <c r="G26" s="83">
        <f>FMO!G20</f>
        <v>1</v>
      </c>
      <c r="H26" s="83">
        <f>FMO!H20</f>
        <v>0</v>
      </c>
      <c r="I26" s="83">
        <f>FMO!I20</f>
        <v>0</v>
      </c>
      <c r="J26" s="83">
        <f>FMO!J20</f>
        <v>1</v>
      </c>
      <c r="K26" s="83">
        <f>FMO!K20</f>
        <v>1</v>
      </c>
      <c r="L26" s="82">
        <f t="shared" si="0"/>
        <v>5</v>
      </c>
      <c r="M26" s="82">
        <f t="shared" si="1"/>
        <v>5</v>
      </c>
      <c r="N26" s="82">
        <f>SUMIF($B$8:$K$8,"Laki-Laki",FMO!B20:K20)</f>
        <v>4</v>
      </c>
      <c r="O26" s="82">
        <f>SUMIF($B$8:$K$8,"Perempuan",FMO!B20:K20)</f>
        <v>4</v>
      </c>
      <c r="P26" s="68">
        <f t="shared" si="2"/>
        <v>4</v>
      </c>
      <c r="Q26" s="68">
        <f t="shared" si="3"/>
        <v>4</v>
      </c>
      <c r="R26" s="68">
        <f t="shared" si="4"/>
        <v>-1.3862943611198906</v>
      </c>
      <c r="S26" s="68">
        <f t="shared" si="5"/>
        <v>-1.3862943611198906</v>
      </c>
      <c r="T26" s="68">
        <f t="shared" si="6"/>
        <v>-1.2020214430932232</v>
      </c>
      <c r="U26" s="68">
        <f t="shared" si="7"/>
        <v>-1.2020214430932232</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55.2" x14ac:dyDescent="0.3">
      <c r="A27" s="67" t="str">
        <f>FMO!A21</f>
        <v>17. Lampu penerangan di area produksi harus diberi penutup (cover/shatterproof). Tujuannya adalah:</v>
      </c>
      <c r="B27" s="83">
        <f>FMO!B21</f>
        <v>1</v>
      </c>
      <c r="C27" s="83">
        <f>FMO!C21</f>
        <v>1</v>
      </c>
      <c r="D27" s="83">
        <f>FMO!D21</f>
        <v>1</v>
      </c>
      <c r="E27" s="83">
        <f>FMO!E21</f>
        <v>1</v>
      </c>
      <c r="F27" s="83">
        <f>FMO!F21</f>
        <v>1</v>
      </c>
      <c r="G27" s="83">
        <f>FMO!G21</f>
        <v>1</v>
      </c>
      <c r="H27" s="83">
        <f>FMO!H21</f>
        <v>0</v>
      </c>
      <c r="I27" s="83">
        <f>FMO!I21</f>
        <v>0</v>
      </c>
      <c r="J27" s="83">
        <f>FMO!J21</f>
        <v>1</v>
      </c>
      <c r="K27" s="83">
        <f>FMO!K21</f>
        <v>1</v>
      </c>
      <c r="L27" s="82">
        <f t="shared" si="0"/>
        <v>5</v>
      </c>
      <c r="M27" s="82">
        <f t="shared" si="1"/>
        <v>5</v>
      </c>
      <c r="N27" s="82">
        <f>SUMIF($B$8:$K$8,"Laki-Laki",FMO!B21:K21)</f>
        <v>4</v>
      </c>
      <c r="O27" s="82">
        <f>SUMIF($B$8:$K$8,"Perempuan",FMO!B21:K21)</f>
        <v>4</v>
      </c>
      <c r="P27" s="68">
        <f t="shared" si="2"/>
        <v>4</v>
      </c>
      <c r="Q27" s="68">
        <f t="shared" si="3"/>
        <v>4</v>
      </c>
      <c r="R27" s="68">
        <f t="shared" si="4"/>
        <v>-1.3862943611198906</v>
      </c>
      <c r="S27" s="68">
        <f t="shared" si="5"/>
        <v>-1.3862943611198906</v>
      </c>
      <c r="T27" s="68">
        <f t="shared" si="6"/>
        <v>-1.2020214430932232</v>
      </c>
      <c r="U27" s="68">
        <f t="shared" si="7"/>
        <v>-1.2020214430932232</v>
      </c>
      <c r="V27" s="68">
        <f t="shared" si="8"/>
        <v>1.1180339887498949</v>
      </c>
      <c r="W27" s="68">
        <f t="shared" si="9"/>
        <v>1.1180339887498949</v>
      </c>
      <c r="X27" s="68">
        <f t="shared" si="10"/>
        <v>0</v>
      </c>
      <c r="Y27" s="68">
        <f t="shared" si="11"/>
        <v>1.5811388300841898</v>
      </c>
      <c r="Z27" s="68">
        <f t="shared" si="12"/>
        <v>0</v>
      </c>
      <c r="AA27" s="66" t="str">
        <f t="shared" si="13"/>
        <v>Negligible</v>
      </c>
      <c r="AB27" s="69" t="str">
        <f t="shared" si="14"/>
        <v>Tidak Ada Indikasi Bias</v>
      </c>
    </row>
    <row r="28" spans="1:28" ht="41.4" x14ac:dyDescent="0.3">
      <c r="A28" s="67" t="str">
        <f>FMO!A22</f>
        <v>18. Penyimpanan bahan baku di gudang harus menerapkan prinsip FIFO/FEFO. Apa kepanjangan FEFO?</v>
      </c>
      <c r="B28" s="83">
        <f>FMO!B22</f>
        <v>1</v>
      </c>
      <c r="C28" s="83">
        <f>FMO!C22</f>
        <v>1</v>
      </c>
      <c r="D28" s="83">
        <f>FMO!D22</f>
        <v>1</v>
      </c>
      <c r="E28" s="83">
        <f>FMO!E22</f>
        <v>0</v>
      </c>
      <c r="F28" s="83">
        <f>FMO!F22</f>
        <v>1</v>
      </c>
      <c r="G28" s="83">
        <f>FMO!G22</f>
        <v>0</v>
      </c>
      <c r="H28" s="83">
        <f>FMO!H22</f>
        <v>0</v>
      </c>
      <c r="I28" s="83">
        <f>FMO!I22</f>
        <v>0</v>
      </c>
      <c r="J28" s="83">
        <f>FMO!J22</f>
        <v>1</v>
      </c>
      <c r="K28" s="83">
        <f>FMO!K22</f>
        <v>1</v>
      </c>
      <c r="L28" s="82">
        <f t="shared" si="0"/>
        <v>5</v>
      </c>
      <c r="M28" s="82">
        <f t="shared" si="1"/>
        <v>5</v>
      </c>
      <c r="N28" s="82">
        <f>SUMIF($B$8:$K$8,"Laki-Laki",FMO!B22:K22)</f>
        <v>3</v>
      </c>
      <c r="O28" s="82">
        <f>SUMIF($B$8:$K$8,"Perempuan",FMO!B22:K22)</f>
        <v>3</v>
      </c>
      <c r="P28" s="68">
        <f t="shared" si="2"/>
        <v>3</v>
      </c>
      <c r="Q28" s="68">
        <f t="shared" si="3"/>
        <v>3</v>
      </c>
      <c r="R28" s="68">
        <f t="shared" si="4"/>
        <v>-0.40546510810816444</v>
      </c>
      <c r="S28" s="68">
        <f t="shared" si="5"/>
        <v>-0.40546510810816444</v>
      </c>
      <c r="T28" s="68">
        <f t="shared" si="6"/>
        <v>-0.22119219008149699</v>
      </c>
      <c r="U28" s="68">
        <f t="shared" si="7"/>
        <v>-0.22119219008149699</v>
      </c>
      <c r="V28" s="68">
        <f t="shared" si="8"/>
        <v>0.91287092917527679</v>
      </c>
      <c r="W28" s="68">
        <f t="shared" si="9"/>
        <v>0.91287092917527679</v>
      </c>
      <c r="X28" s="68">
        <f t="shared" si="10"/>
        <v>0</v>
      </c>
      <c r="Y28" s="68">
        <f t="shared" si="11"/>
        <v>1.2909944487358056</v>
      </c>
      <c r="Z28" s="68">
        <f t="shared" si="12"/>
        <v>0</v>
      </c>
      <c r="AA28" s="66" t="str">
        <f t="shared" si="13"/>
        <v>Negligible</v>
      </c>
      <c r="AB28" s="69" t="str">
        <f t="shared" si="14"/>
        <v>Tidak Ada Indikasi Bias</v>
      </c>
    </row>
    <row r="29" spans="1:28" ht="55.2" x14ac:dyDescent="0.3">
      <c r="A29" s="67" t="str">
        <f>FMO!A23</f>
        <v>19. Manakah material yang HARUS DIHINDARI penggunaannya di area produksi pangan karena sulit dibersihkan dan menyerap air?</v>
      </c>
      <c r="B29" s="83">
        <f>FMO!B23</f>
        <v>0</v>
      </c>
      <c r="C29" s="83">
        <f>FMO!C23</f>
        <v>0</v>
      </c>
      <c r="D29" s="83">
        <f>FMO!D23</f>
        <v>1</v>
      </c>
      <c r="E29" s="83">
        <f>FMO!E23</f>
        <v>1</v>
      </c>
      <c r="F29" s="83">
        <f>FMO!F23</f>
        <v>1</v>
      </c>
      <c r="G29" s="83">
        <f>FMO!G23</f>
        <v>1</v>
      </c>
      <c r="H29" s="83">
        <f>FMO!H23</f>
        <v>1</v>
      </c>
      <c r="I29" s="83">
        <f>FMO!I23</f>
        <v>1</v>
      </c>
      <c r="J29" s="83">
        <f>FMO!J23</f>
        <v>1</v>
      </c>
      <c r="K29" s="83">
        <f>FMO!K23</f>
        <v>1</v>
      </c>
      <c r="L29" s="82">
        <f t="shared" si="0"/>
        <v>5</v>
      </c>
      <c r="M29" s="82">
        <f t="shared" si="1"/>
        <v>5</v>
      </c>
      <c r="N29" s="82">
        <f>SUMIF($B$8:$K$8,"Laki-Laki",FMO!B23:K23)</f>
        <v>4</v>
      </c>
      <c r="O29" s="82">
        <f>SUMIF($B$8:$K$8,"Perempuan",FMO!B23:K23)</f>
        <v>4</v>
      </c>
      <c r="P29" s="68">
        <f t="shared" si="2"/>
        <v>4</v>
      </c>
      <c r="Q29" s="68">
        <f t="shared" si="3"/>
        <v>4</v>
      </c>
      <c r="R29" s="68">
        <f t="shared" si="4"/>
        <v>-1.3862943611198906</v>
      </c>
      <c r="S29" s="68">
        <f t="shared" si="5"/>
        <v>-1.3862943611198906</v>
      </c>
      <c r="T29" s="68">
        <f t="shared" si="6"/>
        <v>-1.2020214430932232</v>
      </c>
      <c r="U29" s="68">
        <f t="shared" si="7"/>
        <v>-1.2020214430932232</v>
      </c>
      <c r="V29" s="68">
        <f t="shared" si="8"/>
        <v>1.1180339887498949</v>
      </c>
      <c r="W29" s="68">
        <f t="shared" si="9"/>
        <v>1.1180339887498949</v>
      </c>
      <c r="X29" s="68">
        <f t="shared" si="10"/>
        <v>0</v>
      </c>
      <c r="Y29" s="68">
        <f t="shared" si="11"/>
        <v>1.5811388300841898</v>
      </c>
      <c r="Z29" s="68">
        <f t="shared" si="12"/>
        <v>0</v>
      </c>
      <c r="AA29" s="66" t="str">
        <f t="shared" si="13"/>
        <v>Negligible</v>
      </c>
      <c r="AB29" s="69" t="str">
        <f t="shared" si="14"/>
        <v>Tidak Ada Indikasi Bias</v>
      </c>
    </row>
    <row r="30" spans="1:28" ht="27.6" x14ac:dyDescent="0.3">
      <c r="A30" s="67" t="str">
        <f>FMO!A24</f>
        <v>20. Tujuan utama dari manajemen Allergen adalah:</v>
      </c>
      <c r="B30" s="83">
        <f>FMO!B24</f>
        <v>0</v>
      </c>
      <c r="C30" s="83">
        <f>FMO!C24</f>
        <v>0</v>
      </c>
      <c r="D30" s="83">
        <f>FMO!D24</f>
        <v>1</v>
      </c>
      <c r="E30" s="83">
        <f>FMO!E24</f>
        <v>1</v>
      </c>
      <c r="F30" s="83">
        <f>FMO!F24</f>
        <v>1</v>
      </c>
      <c r="G30" s="83">
        <f>FMO!G24</f>
        <v>1</v>
      </c>
      <c r="H30" s="83">
        <f>FMO!H24</f>
        <v>0</v>
      </c>
      <c r="I30" s="83">
        <f>FMO!I24</f>
        <v>0</v>
      </c>
      <c r="J30" s="83">
        <f>FMO!J24</f>
        <v>0</v>
      </c>
      <c r="K30" s="83">
        <f>FMO!K24</f>
        <v>0</v>
      </c>
      <c r="L30" s="82">
        <f t="shared" si="0"/>
        <v>5</v>
      </c>
      <c r="M30" s="82">
        <f t="shared" si="1"/>
        <v>5</v>
      </c>
      <c r="N30" s="82">
        <f>SUMIF($B$8:$K$8,"Laki-Laki",FMO!B24:K24)</f>
        <v>2</v>
      </c>
      <c r="O30" s="82">
        <f>SUMIF($B$8:$K$8,"Perempuan",FMO!B24:K24)</f>
        <v>2</v>
      </c>
      <c r="P30" s="68">
        <f t="shared" si="2"/>
        <v>2</v>
      </c>
      <c r="Q30" s="68">
        <f t="shared" si="3"/>
        <v>2</v>
      </c>
      <c r="R30" s="68">
        <f t="shared" si="4"/>
        <v>0.40546510810816438</v>
      </c>
      <c r="S30" s="68">
        <f t="shared" si="5"/>
        <v>0.40546510810816438</v>
      </c>
      <c r="T30" s="68">
        <f t="shared" si="6"/>
        <v>0.58973802613483184</v>
      </c>
      <c r="U30" s="68">
        <f t="shared" si="7"/>
        <v>0.58973802613483184</v>
      </c>
      <c r="V30" s="68">
        <f t="shared" si="8"/>
        <v>0.91287092917527679</v>
      </c>
      <c r="W30" s="68">
        <f t="shared" si="9"/>
        <v>0.91287092917527679</v>
      </c>
      <c r="X30" s="68">
        <f t="shared" si="10"/>
        <v>0</v>
      </c>
      <c r="Y30" s="68">
        <f t="shared" si="11"/>
        <v>1.2909944487358056</v>
      </c>
      <c r="Z30" s="68">
        <f t="shared" si="12"/>
        <v>0</v>
      </c>
      <c r="AA30" s="66" t="str">
        <f t="shared" si="13"/>
        <v>Negligible</v>
      </c>
      <c r="AB30" s="69" t="str">
        <f t="shared" si="14"/>
        <v>Tidak Ada Indikasi Bias</v>
      </c>
    </row>
    <row r="31" spans="1:28" ht="27.6" x14ac:dyDescent="0.3">
      <c r="A31" s="67" t="str">
        <f>FMO!A25</f>
        <v>21. Wadah sampah di area produksi sebaiknya:</v>
      </c>
      <c r="B31" s="83">
        <f>FMO!B25</f>
        <v>0</v>
      </c>
      <c r="C31" s="83">
        <f>FMO!C25</f>
        <v>0</v>
      </c>
      <c r="D31" s="83">
        <f>FMO!D25</f>
        <v>0</v>
      </c>
      <c r="E31" s="83">
        <f>FMO!E25</f>
        <v>0</v>
      </c>
      <c r="F31" s="83">
        <f>FMO!F25</f>
        <v>0</v>
      </c>
      <c r="G31" s="83">
        <f>FMO!G25</f>
        <v>0</v>
      </c>
      <c r="H31" s="83">
        <f>FMO!H25</f>
        <v>0</v>
      </c>
      <c r="I31" s="83">
        <f>FMO!I25</f>
        <v>0</v>
      </c>
      <c r="J31" s="83">
        <f>FMO!J25</f>
        <v>1</v>
      </c>
      <c r="K31" s="83">
        <f>FMO!K25</f>
        <v>1</v>
      </c>
      <c r="L31" s="82">
        <f t="shared" si="0"/>
        <v>5</v>
      </c>
      <c r="M31" s="82">
        <f t="shared" si="1"/>
        <v>5</v>
      </c>
      <c r="N31" s="82">
        <f>SUMIF($B$8:$K$8,"Laki-Laki",FMO!B25:K25)</f>
        <v>1</v>
      </c>
      <c r="O31" s="82">
        <f>SUMIF($B$8:$K$8,"Perempuan",FMO!B25:K25)</f>
        <v>1</v>
      </c>
      <c r="P31" s="68">
        <f t="shared" si="2"/>
        <v>1</v>
      </c>
      <c r="Q31" s="68">
        <f t="shared" si="3"/>
        <v>1</v>
      </c>
      <c r="R31" s="68">
        <f t="shared" si="4"/>
        <v>1.3862943611198906</v>
      </c>
      <c r="S31" s="68">
        <f t="shared" si="5"/>
        <v>1.3862943611198906</v>
      </c>
      <c r="T31" s="68">
        <f t="shared" si="6"/>
        <v>1.5705672791465579</v>
      </c>
      <c r="U31" s="68">
        <f t="shared" si="7"/>
        <v>1.5705672791465579</v>
      </c>
      <c r="V31" s="68">
        <f t="shared" si="8"/>
        <v>1.1180339887498949</v>
      </c>
      <c r="W31" s="68">
        <f t="shared" si="9"/>
        <v>1.1180339887498949</v>
      </c>
      <c r="X31" s="68">
        <f t="shared" si="10"/>
        <v>0</v>
      </c>
      <c r="Y31" s="68">
        <f t="shared" si="11"/>
        <v>1.5811388300841898</v>
      </c>
      <c r="Z31" s="68">
        <f t="shared" si="12"/>
        <v>0</v>
      </c>
      <c r="AA31" s="66" t="str">
        <f t="shared" si="13"/>
        <v>Negligible</v>
      </c>
      <c r="AB31" s="69" t="str">
        <f t="shared" si="14"/>
        <v>Tidak Ada Indikasi Bias</v>
      </c>
    </row>
    <row r="32" spans="1:28" ht="27.6" x14ac:dyDescent="0.3">
      <c r="A32" s="67" t="str">
        <f>FMO!A26</f>
        <v>22. Apa yang dimaksud dengan "Food Grade Lubricant"?</v>
      </c>
      <c r="B32" s="83">
        <f>FMO!B26</f>
        <v>1</v>
      </c>
      <c r="C32" s="83">
        <f>FMO!C26</f>
        <v>1</v>
      </c>
      <c r="D32" s="83">
        <f>FMO!D26</f>
        <v>1</v>
      </c>
      <c r="E32" s="83">
        <f>FMO!E26</f>
        <v>0</v>
      </c>
      <c r="F32" s="83">
        <f>FMO!F26</f>
        <v>1</v>
      </c>
      <c r="G32" s="83">
        <f>FMO!G26</f>
        <v>0</v>
      </c>
      <c r="H32" s="83">
        <f>FMO!H26</f>
        <v>0</v>
      </c>
      <c r="I32" s="83">
        <f>FMO!I26</f>
        <v>0</v>
      </c>
      <c r="J32" s="83">
        <f>FMO!J26</f>
        <v>1</v>
      </c>
      <c r="K32" s="83">
        <f>FMO!K26</f>
        <v>1</v>
      </c>
      <c r="L32" s="82">
        <f t="shared" si="0"/>
        <v>5</v>
      </c>
      <c r="M32" s="82">
        <f t="shared" si="1"/>
        <v>5</v>
      </c>
      <c r="N32" s="82">
        <f>SUMIF($B$8:$K$8,"Laki-Laki",FMO!B26:K26)</f>
        <v>3</v>
      </c>
      <c r="O32" s="82">
        <f>SUMIF($B$8:$K$8,"Perempuan",FMO!B26:K26)</f>
        <v>3</v>
      </c>
      <c r="P32" s="68">
        <f t="shared" si="2"/>
        <v>3</v>
      </c>
      <c r="Q32" s="68">
        <f t="shared" si="3"/>
        <v>3</v>
      </c>
      <c r="R32" s="68">
        <f t="shared" si="4"/>
        <v>-0.40546510810816444</v>
      </c>
      <c r="S32" s="68">
        <f t="shared" si="5"/>
        <v>-0.40546510810816444</v>
      </c>
      <c r="T32" s="68">
        <f t="shared" si="6"/>
        <v>-0.22119219008149699</v>
      </c>
      <c r="U32" s="68">
        <f t="shared" si="7"/>
        <v>-0.22119219008149699</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ht="55.2" x14ac:dyDescent="0.3">
      <c r="A33" s="67" t="str">
        <f>FMO!A27</f>
        <v>23. Sebelum masuk ke area produksi, karyawan wajib mencuci tangan. Kapan waktu yang mewajibkan cuci tangan ulang?</v>
      </c>
      <c r="B33" s="83">
        <f>FMO!B27</f>
        <v>1</v>
      </c>
      <c r="C33" s="83">
        <f>FMO!C27</f>
        <v>1</v>
      </c>
      <c r="D33" s="83">
        <f>FMO!D27</f>
        <v>1</v>
      </c>
      <c r="E33" s="83">
        <f>FMO!E27</f>
        <v>1</v>
      </c>
      <c r="F33" s="83">
        <f>FMO!F27</f>
        <v>1</v>
      </c>
      <c r="G33" s="83">
        <f>FMO!G27</f>
        <v>1</v>
      </c>
      <c r="H33" s="83">
        <f>FMO!H27</f>
        <v>1</v>
      </c>
      <c r="I33" s="83">
        <f>FMO!I27</f>
        <v>1</v>
      </c>
      <c r="J33" s="83">
        <f>FMO!J27</f>
        <v>0</v>
      </c>
      <c r="K33" s="83">
        <f>FMO!K27</f>
        <v>0</v>
      </c>
      <c r="L33" s="82">
        <f t="shared" si="0"/>
        <v>5</v>
      </c>
      <c r="M33" s="82">
        <f t="shared" si="1"/>
        <v>5</v>
      </c>
      <c r="N33" s="82">
        <f>SUMIF($B$8:$K$8,"Laki-Laki",FMO!B27:K27)</f>
        <v>4</v>
      </c>
      <c r="O33" s="82">
        <f>SUMIF($B$8:$K$8,"Perempuan",FMO!B27:K27)</f>
        <v>4</v>
      </c>
      <c r="P33" s="68">
        <f t="shared" si="2"/>
        <v>4</v>
      </c>
      <c r="Q33" s="68">
        <f t="shared" si="3"/>
        <v>4</v>
      </c>
      <c r="R33" s="68">
        <f t="shared" si="4"/>
        <v>-1.3862943611198906</v>
      </c>
      <c r="S33" s="68">
        <f t="shared" si="5"/>
        <v>-1.3862943611198906</v>
      </c>
      <c r="T33" s="68">
        <f t="shared" si="6"/>
        <v>-1.2020214430932232</v>
      </c>
      <c r="U33" s="68">
        <f t="shared" si="7"/>
        <v>-1.2020214430932232</v>
      </c>
      <c r="V33" s="68">
        <f t="shared" si="8"/>
        <v>1.1180339887498949</v>
      </c>
      <c r="W33" s="68">
        <f t="shared" si="9"/>
        <v>1.1180339887498949</v>
      </c>
      <c r="X33" s="68">
        <f t="shared" si="10"/>
        <v>0</v>
      </c>
      <c r="Y33" s="68">
        <f t="shared" si="11"/>
        <v>1.5811388300841898</v>
      </c>
      <c r="Z33" s="68">
        <f t="shared" si="12"/>
        <v>0</v>
      </c>
      <c r="AA33" s="66" t="str">
        <f t="shared" si="13"/>
        <v>Negligible</v>
      </c>
      <c r="AB33" s="69" t="str">
        <f t="shared" si="14"/>
        <v>Tidak Ada Indikasi Bias</v>
      </c>
    </row>
    <row r="34" spans="1:28" ht="41.4" x14ac:dyDescent="0.3">
      <c r="A34" s="67" t="str">
        <f>FMO!A28</f>
        <v>24. Permukaan yang kontak langsung dengan pangan (Food Contact Surface) harus bersifat, KECUALI:</v>
      </c>
      <c r="B34" s="83">
        <f>FMO!B28</f>
        <v>1</v>
      </c>
      <c r="C34" s="83">
        <f>FMO!C28</f>
        <v>1</v>
      </c>
      <c r="D34" s="83">
        <f>FMO!D28</f>
        <v>0</v>
      </c>
      <c r="E34" s="83">
        <f>FMO!E28</f>
        <v>1</v>
      </c>
      <c r="F34" s="83">
        <f>FMO!F28</f>
        <v>0</v>
      </c>
      <c r="G34" s="83">
        <f>FMO!G28</f>
        <v>1</v>
      </c>
      <c r="H34" s="83">
        <f>FMO!H28</f>
        <v>0</v>
      </c>
      <c r="I34" s="83">
        <f>FMO!I28</f>
        <v>0</v>
      </c>
      <c r="J34" s="83">
        <f>FMO!J28</f>
        <v>0</v>
      </c>
      <c r="K34" s="83">
        <f>FMO!K28</f>
        <v>0</v>
      </c>
      <c r="L34" s="82">
        <f t="shared" si="0"/>
        <v>5</v>
      </c>
      <c r="M34" s="82">
        <f t="shared" si="1"/>
        <v>5</v>
      </c>
      <c r="N34" s="82">
        <f>SUMIF($B$8:$K$8,"Laki-Laki",FMO!B28:K28)</f>
        <v>2</v>
      </c>
      <c r="O34" s="82">
        <f>SUMIF($B$8:$K$8,"Perempuan",FMO!B28:K28)</f>
        <v>2</v>
      </c>
      <c r="P34" s="68">
        <f t="shared" si="2"/>
        <v>2</v>
      </c>
      <c r="Q34" s="68">
        <f t="shared" si="3"/>
        <v>2</v>
      </c>
      <c r="R34" s="68">
        <f t="shared" si="4"/>
        <v>0.40546510810816438</v>
      </c>
      <c r="S34" s="68">
        <f t="shared" si="5"/>
        <v>0.40546510810816438</v>
      </c>
      <c r="T34" s="68">
        <f t="shared" si="6"/>
        <v>0.58973802613483184</v>
      </c>
      <c r="U34" s="68">
        <f t="shared" si="7"/>
        <v>0.58973802613483184</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41.4" x14ac:dyDescent="0.3">
      <c r="A35" s="67" t="str">
        <f>FMO!A29</f>
        <v>25. Perbedaan istilah "Cleaning" (Pembersihan) dan "Sanitizing" (Sanitasi) adalah:</v>
      </c>
      <c r="B35" s="83">
        <f>FMO!B29</f>
        <v>0</v>
      </c>
      <c r="C35" s="83">
        <f>FMO!C29</f>
        <v>0</v>
      </c>
      <c r="D35" s="83">
        <f>FMO!D29</f>
        <v>0</v>
      </c>
      <c r="E35" s="83">
        <f>FMO!E29</f>
        <v>0</v>
      </c>
      <c r="F35" s="83">
        <f>FMO!F29</f>
        <v>0</v>
      </c>
      <c r="G35" s="83">
        <f>FMO!G29</f>
        <v>0</v>
      </c>
      <c r="H35" s="83">
        <f>FMO!H29</f>
        <v>1</v>
      </c>
      <c r="I35" s="83">
        <f>FMO!I29</f>
        <v>1</v>
      </c>
      <c r="J35" s="83">
        <f>FMO!J29</f>
        <v>0</v>
      </c>
      <c r="K35" s="83">
        <f>FMO!K29</f>
        <v>0</v>
      </c>
      <c r="L35" s="82">
        <f t="shared" si="0"/>
        <v>5</v>
      </c>
      <c r="M35" s="82">
        <f t="shared" si="1"/>
        <v>5</v>
      </c>
      <c r="N35" s="82">
        <f>SUMIF($B$8:$K$8,"Laki-Laki",FMO!B29:K29)</f>
        <v>1</v>
      </c>
      <c r="O35" s="82">
        <f>SUMIF($B$8:$K$8,"Perempuan",FMO!B29:K29)</f>
        <v>1</v>
      </c>
      <c r="P35" s="68">
        <f t="shared" si="2"/>
        <v>1</v>
      </c>
      <c r="Q35" s="68">
        <f t="shared" si="3"/>
        <v>1</v>
      </c>
      <c r="R35" s="68">
        <f t="shared" si="4"/>
        <v>1.3862943611198906</v>
      </c>
      <c r="S35" s="68">
        <f t="shared" si="5"/>
        <v>1.3862943611198906</v>
      </c>
      <c r="T35" s="68">
        <f t="shared" si="6"/>
        <v>1.5705672791465579</v>
      </c>
      <c r="U35" s="68">
        <f t="shared" si="7"/>
        <v>1.5705672791465579</v>
      </c>
      <c r="V35" s="68">
        <f t="shared" si="8"/>
        <v>1.1180339887498949</v>
      </c>
      <c r="W35" s="68">
        <f t="shared" si="9"/>
        <v>1.1180339887498949</v>
      </c>
      <c r="X35" s="68">
        <f t="shared" si="10"/>
        <v>0</v>
      </c>
      <c r="Y35" s="68">
        <f t="shared" si="11"/>
        <v>1.5811388300841898</v>
      </c>
      <c r="Z35" s="68">
        <f t="shared" si="12"/>
        <v>0</v>
      </c>
      <c r="AA35" s="66" t="str">
        <f t="shared" si="13"/>
        <v>Negligible</v>
      </c>
      <c r="AB35" s="69" t="str">
        <f t="shared" si="14"/>
        <v>Tidak Ada Indikasi Bias</v>
      </c>
    </row>
    <row r="36" spans="1:28" ht="41.4" x14ac:dyDescent="0.3">
      <c r="A36" s="67" t="str">
        <f>FMO!A30</f>
        <v>26. Dalam Pest Control, alat "Insect Killer" (lampu UV penangkap lalat) sebaiknya TIDAK dipasang di:</v>
      </c>
      <c r="B36" s="83">
        <f>FMO!B30</f>
        <v>1</v>
      </c>
      <c r="C36" s="83">
        <f>FMO!C30</f>
        <v>1</v>
      </c>
      <c r="D36" s="83">
        <f>FMO!D30</f>
        <v>1</v>
      </c>
      <c r="E36" s="83">
        <f>FMO!E30</f>
        <v>0</v>
      </c>
      <c r="F36" s="83">
        <f>FMO!F30</f>
        <v>1</v>
      </c>
      <c r="G36" s="83">
        <f>FMO!G30</f>
        <v>0</v>
      </c>
      <c r="H36" s="83">
        <f>FMO!H30</f>
        <v>0</v>
      </c>
      <c r="I36" s="83">
        <f>FMO!I30</f>
        <v>0</v>
      </c>
      <c r="J36" s="83">
        <f>FMO!J30</f>
        <v>0</v>
      </c>
      <c r="K36" s="83">
        <f>FMO!K30</f>
        <v>0</v>
      </c>
      <c r="L36" s="82">
        <f t="shared" si="0"/>
        <v>5</v>
      </c>
      <c r="M36" s="82">
        <f t="shared" si="1"/>
        <v>5</v>
      </c>
      <c r="N36" s="82">
        <f>SUMIF($B$8:$K$8,"Laki-Laki",FMO!B30:K30)</f>
        <v>2</v>
      </c>
      <c r="O36" s="82">
        <f>SUMIF($B$8:$K$8,"Perempuan",FMO!B30:K30)</f>
        <v>2</v>
      </c>
      <c r="P36" s="68">
        <f t="shared" si="2"/>
        <v>2</v>
      </c>
      <c r="Q36" s="68">
        <f t="shared" si="3"/>
        <v>2</v>
      </c>
      <c r="R36" s="68">
        <f t="shared" si="4"/>
        <v>0.40546510810816438</v>
      </c>
      <c r="S36" s="68">
        <f t="shared" si="5"/>
        <v>0.40546510810816438</v>
      </c>
      <c r="T36" s="68">
        <f t="shared" si="6"/>
        <v>0.58973802613483184</v>
      </c>
      <c r="U36" s="68">
        <f t="shared" si="7"/>
        <v>0.58973802613483184</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ht="41.4" x14ac:dyDescent="0.3">
      <c r="A37" s="67" t="str">
        <f>FMO!A31</f>
        <v>27. Air yang digunakan untuk mencuci bahan baku pangan harus memenuhi standar:</v>
      </c>
      <c r="B37" s="83">
        <f>FMO!B31</f>
        <v>1</v>
      </c>
      <c r="C37" s="83">
        <f>FMO!C31</f>
        <v>1</v>
      </c>
      <c r="D37" s="83">
        <f>FMO!D31</f>
        <v>0</v>
      </c>
      <c r="E37" s="83">
        <f>FMO!E31</f>
        <v>1</v>
      </c>
      <c r="F37" s="83">
        <f>FMO!F31</f>
        <v>0</v>
      </c>
      <c r="G37" s="83">
        <f>FMO!G31</f>
        <v>1</v>
      </c>
      <c r="H37" s="83">
        <f>FMO!H31</f>
        <v>0</v>
      </c>
      <c r="I37" s="83">
        <f>FMO!I31</f>
        <v>0</v>
      </c>
      <c r="J37" s="83">
        <f>FMO!J31</f>
        <v>0</v>
      </c>
      <c r="K37" s="83">
        <f>FMO!K31</f>
        <v>0</v>
      </c>
      <c r="L37" s="82">
        <f t="shared" si="0"/>
        <v>5</v>
      </c>
      <c r="M37" s="82">
        <f t="shared" si="1"/>
        <v>5</v>
      </c>
      <c r="N37" s="82">
        <f>SUMIF($B$8:$K$8,"Laki-Laki",FMO!B31:K31)</f>
        <v>2</v>
      </c>
      <c r="O37" s="82">
        <f>SUMIF($B$8:$K$8,"Perempuan",FMO!B31:K31)</f>
        <v>2</v>
      </c>
      <c r="P37" s="68">
        <f t="shared" si="2"/>
        <v>2</v>
      </c>
      <c r="Q37" s="68">
        <f t="shared" si="3"/>
        <v>2</v>
      </c>
      <c r="R37" s="68">
        <f t="shared" si="4"/>
        <v>0.40546510810816438</v>
      </c>
      <c r="S37" s="68">
        <f t="shared" si="5"/>
        <v>0.40546510810816438</v>
      </c>
      <c r="T37" s="68">
        <f t="shared" si="6"/>
        <v>0.58973802613483184</v>
      </c>
      <c r="U37" s="68">
        <f t="shared" si="7"/>
        <v>0.58973802613483184</v>
      </c>
      <c r="V37" s="68">
        <f t="shared" si="8"/>
        <v>0.91287092917527679</v>
      </c>
      <c r="W37" s="68">
        <f t="shared" si="9"/>
        <v>0.91287092917527679</v>
      </c>
      <c r="X37" s="68">
        <f t="shared" si="10"/>
        <v>0</v>
      </c>
      <c r="Y37" s="68">
        <f t="shared" si="11"/>
        <v>1.2909944487358056</v>
      </c>
      <c r="Z37" s="68">
        <f t="shared" si="12"/>
        <v>0</v>
      </c>
      <c r="AA37" s="66" t="str">
        <f t="shared" si="13"/>
        <v>Negligible</v>
      </c>
      <c r="AB37" s="69" t="str">
        <f t="shared" si="14"/>
        <v>Tidak Ada Indikasi Bias</v>
      </c>
    </row>
    <row r="38" spans="1:28" ht="41.4" x14ac:dyDescent="0.3">
      <c r="A38" s="67" t="str">
        <f>FMO!A32</f>
        <v>28. Jika ditemukan kaca jendela pecah di area gudang bahan baku, tindakan pertama PRPs adalah:</v>
      </c>
      <c r="B38" s="83">
        <f>FMO!B32</f>
        <v>1</v>
      </c>
      <c r="C38" s="83">
        <f>FMO!C32</f>
        <v>1</v>
      </c>
      <c r="D38" s="83">
        <f>FMO!D32</f>
        <v>1</v>
      </c>
      <c r="E38" s="83">
        <f>FMO!E32</f>
        <v>1</v>
      </c>
      <c r="F38" s="83">
        <f>FMO!F32</f>
        <v>1</v>
      </c>
      <c r="G38" s="83">
        <f>FMO!G32</f>
        <v>1</v>
      </c>
      <c r="H38" s="83">
        <f>FMO!H32</f>
        <v>0</v>
      </c>
      <c r="I38" s="83">
        <f>FMO!I32</f>
        <v>0</v>
      </c>
      <c r="J38" s="83">
        <f>FMO!J32</f>
        <v>0</v>
      </c>
      <c r="K38" s="83">
        <f>FMO!K32</f>
        <v>0</v>
      </c>
      <c r="L38" s="82">
        <f t="shared" si="0"/>
        <v>5</v>
      </c>
      <c r="M38" s="82">
        <f t="shared" si="1"/>
        <v>5</v>
      </c>
      <c r="N38" s="82">
        <f>SUMIF($B$8:$K$8,"Laki-Laki",FMO!B32:K32)</f>
        <v>3</v>
      </c>
      <c r="O38" s="82">
        <f>SUMIF($B$8:$K$8,"Perempuan",FMO!B32:K32)</f>
        <v>3</v>
      </c>
      <c r="P38" s="68">
        <f t="shared" si="2"/>
        <v>3</v>
      </c>
      <c r="Q38" s="68">
        <f t="shared" si="3"/>
        <v>3</v>
      </c>
      <c r="R38" s="68">
        <f t="shared" si="4"/>
        <v>-0.40546510810816444</v>
      </c>
      <c r="S38" s="68">
        <f t="shared" si="5"/>
        <v>-0.40546510810816444</v>
      </c>
      <c r="T38" s="68">
        <f t="shared" si="6"/>
        <v>-0.22119219008149699</v>
      </c>
      <c r="U38" s="68">
        <f t="shared" si="7"/>
        <v>-0.22119219008149699</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41.4" x14ac:dyDescent="0.3">
      <c r="A39" s="67" t="str">
        <f>FMO!A33</f>
        <v>29. Pengendalian akses masuk pabrik (Visitor Policy) termasuk PRPs yang bertujuan untuk:</v>
      </c>
      <c r="B39" s="83">
        <f>FMO!B33</f>
        <v>0</v>
      </c>
      <c r="C39" s="83">
        <f>FMO!C33</f>
        <v>0</v>
      </c>
      <c r="D39" s="83">
        <f>FMO!D33</f>
        <v>0</v>
      </c>
      <c r="E39" s="83">
        <f>FMO!E33</f>
        <v>1</v>
      </c>
      <c r="F39" s="83">
        <f>FMO!F33</f>
        <v>0</v>
      </c>
      <c r="G39" s="83">
        <f>FMO!G33</f>
        <v>1</v>
      </c>
      <c r="H39" s="83">
        <f>FMO!H33</f>
        <v>0</v>
      </c>
      <c r="I39" s="83">
        <f>FMO!I33</f>
        <v>0</v>
      </c>
      <c r="J39" s="83">
        <f>FMO!J33</f>
        <v>1</v>
      </c>
      <c r="K39" s="83">
        <f>FMO!K33</f>
        <v>1</v>
      </c>
      <c r="L39" s="82">
        <f t="shared" si="0"/>
        <v>5</v>
      </c>
      <c r="M39" s="82">
        <f t="shared" si="1"/>
        <v>5</v>
      </c>
      <c r="N39" s="82">
        <f>SUMIF($B$8:$K$8,"Laki-Laki",FMO!B33:K33)</f>
        <v>2</v>
      </c>
      <c r="O39" s="82">
        <f>SUMIF($B$8:$K$8,"Perempuan",FMO!B33:K33)</f>
        <v>2</v>
      </c>
      <c r="P39" s="68">
        <f t="shared" si="2"/>
        <v>2</v>
      </c>
      <c r="Q39" s="68">
        <f t="shared" si="3"/>
        <v>2</v>
      </c>
      <c r="R39" s="68">
        <f t="shared" si="4"/>
        <v>0.40546510810816438</v>
      </c>
      <c r="S39" s="68">
        <f t="shared" si="5"/>
        <v>0.40546510810816438</v>
      </c>
      <c r="T39" s="68">
        <f t="shared" si="6"/>
        <v>0.58973802613483184</v>
      </c>
      <c r="U39" s="68">
        <f t="shared" si="7"/>
        <v>0.58973802613483184</v>
      </c>
      <c r="V39" s="68">
        <f t="shared" si="8"/>
        <v>0.91287092917527679</v>
      </c>
      <c r="W39" s="68">
        <f t="shared" si="9"/>
        <v>0.91287092917527679</v>
      </c>
      <c r="X39" s="68">
        <f t="shared" si="10"/>
        <v>0</v>
      </c>
      <c r="Y39" s="68">
        <f t="shared" si="11"/>
        <v>1.2909944487358056</v>
      </c>
      <c r="Z39" s="68">
        <f t="shared" si="12"/>
        <v>0</v>
      </c>
      <c r="AA39" s="66" t="str">
        <f t="shared" si="13"/>
        <v>Negligible</v>
      </c>
      <c r="AB39" s="69" t="str">
        <f t="shared" si="14"/>
        <v>Tidak Ada Indikasi Bias</v>
      </c>
    </row>
    <row r="40" spans="1:28" ht="27.6" x14ac:dyDescent="0.3">
      <c r="A40" s="67" t="str">
        <f>FMO!A34</f>
        <v>30. Label bahan kimia pembersih (Cleaning Chemical) harus jelas agar:</v>
      </c>
      <c r="B40" s="83">
        <f>FMO!B34</f>
        <v>1</v>
      </c>
      <c r="C40" s="83">
        <f>FMO!C34</f>
        <v>1</v>
      </c>
      <c r="D40" s="83">
        <f>FMO!D34</f>
        <v>1</v>
      </c>
      <c r="E40" s="83">
        <f>FMO!E34</f>
        <v>0</v>
      </c>
      <c r="F40" s="83">
        <f>FMO!F34</f>
        <v>1</v>
      </c>
      <c r="G40" s="83">
        <f>FMO!G34</f>
        <v>0</v>
      </c>
      <c r="H40" s="83">
        <f>FMO!H34</f>
        <v>0</v>
      </c>
      <c r="I40" s="83">
        <f>FMO!I34</f>
        <v>0</v>
      </c>
      <c r="J40" s="83">
        <f>FMO!J34</f>
        <v>0</v>
      </c>
      <c r="K40" s="83">
        <f>FMO!K34</f>
        <v>0</v>
      </c>
      <c r="L40" s="82">
        <f t="shared" si="0"/>
        <v>5</v>
      </c>
      <c r="M40" s="82">
        <f t="shared" si="1"/>
        <v>5</v>
      </c>
      <c r="N40" s="82">
        <f>SUMIF($B$8:$K$8,"Laki-Laki",FMO!B34:K34)</f>
        <v>2</v>
      </c>
      <c r="O40" s="82">
        <f>SUMIF($B$8:$K$8,"Perempuan",FMO!B34:K34)</f>
        <v>2</v>
      </c>
      <c r="P40" s="68">
        <f t="shared" si="2"/>
        <v>2</v>
      </c>
      <c r="Q40" s="68">
        <f t="shared" si="3"/>
        <v>2</v>
      </c>
      <c r="R40" s="68">
        <f t="shared" si="4"/>
        <v>0.40546510810816438</v>
      </c>
      <c r="S40" s="68">
        <f t="shared" si="5"/>
        <v>0.40546510810816438</v>
      </c>
      <c r="T40" s="68">
        <f t="shared" si="6"/>
        <v>0.58973802613483184</v>
      </c>
      <c r="U40" s="68">
        <f t="shared" si="7"/>
        <v>0.58973802613483184</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27.6" x14ac:dyDescent="0.3">
      <c r="A41" s="67" t="str">
        <f>FMO!A35</f>
        <v>31. HACCP adalah sistem manajemen keamanan pangan yang bersifat:</v>
      </c>
      <c r="B41" s="83">
        <f>FMO!B35</f>
        <v>1</v>
      </c>
      <c r="C41" s="83">
        <f>FMO!C35</f>
        <v>1</v>
      </c>
      <c r="D41" s="83">
        <f>FMO!D35</f>
        <v>1</v>
      </c>
      <c r="E41" s="83">
        <f>FMO!E35</f>
        <v>0</v>
      </c>
      <c r="F41" s="83">
        <f>FMO!F35</f>
        <v>1</v>
      </c>
      <c r="G41" s="83">
        <f>FMO!G35</f>
        <v>0</v>
      </c>
      <c r="H41" s="83">
        <f>FMO!H35</f>
        <v>0</v>
      </c>
      <c r="I41" s="83">
        <f>FMO!I35</f>
        <v>0</v>
      </c>
      <c r="J41" s="83">
        <f>FMO!J35</f>
        <v>0</v>
      </c>
      <c r="K41" s="83">
        <f>FMO!K35</f>
        <v>0</v>
      </c>
      <c r="L41" s="82">
        <f t="shared" si="0"/>
        <v>5</v>
      </c>
      <c r="M41" s="82">
        <f t="shared" si="1"/>
        <v>5</v>
      </c>
      <c r="N41" s="82">
        <f>SUMIF($B$8:$K$8,"Laki-Laki",FMO!B35:K35)</f>
        <v>2</v>
      </c>
      <c r="O41" s="82">
        <f>SUMIF($B$8:$K$8,"Perempuan",FMO!B35:K35)</f>
        <v>2</v>
      </c>
      <c r="P41" s="68">
        <f t="shared" si="2"/>
        <v>2</v>
      </c>
      <c r="Q41" s="68">
        <f t="shared" si="3"/>
        <v>2</v>
      </c>
      <c r="R41" s="68">
        <f t="shared" si="4"/>
        <v>0.40546510810816438</v>
      </c>
      <c r="S41" s="68">
        <f t="shared" si="5"/>
        <v>0.40546510810816438</v>
      </c>
      <c r="T41" s="68">
        <f t="shared" si="6"/>
        <v>0.58973802613483184</v>
      </c>
      <c r="U41" s="68">
        <f t="shared" si="7"/>
        <v>0.58973802613483184</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55.2" x14ac:dyDescent="0.3">
      <c r="A42" s="67" t="str">
        <f>FMO!A36</f>
        <v>32. Ada berapa langkah dalam penerapan HACCP menurut Codex Alimentarius (gabungan langkah awal dan prinsip)?</v>
      </c>
      <c r="B42" s="83">
        <f>FMO!B36</f>
        <v>1</v>
      </c>
      <c r="C42" s="83">
        <f>FMO!C36</f>
        <v>1</v>
      </c>
      <c r="D42" s="83">
        <f>FMO!D36</f>
        <v>1</v>
      </c>
      <c r="E42" s="83">
        <f>FMO!E36</f>
        <v>1</v>
      </c>
      <c r="F42" s="83">
        <f>FMO!F36</f>
        <v>1</v>
      </c>
      <c r="G42" s="83">
        <f>FMO!G36</f>
        <v>1</v>
      </c>
      <c r="H42" s="83">
        <f>FMO!H36</f>
        <v>0</v>
      </c>
      <c r="I42" s="83">
        <f>FMO!I36</f>
        <v>0</v>
      </c>
      <c r="J42" s="83">
        <f>FMO!J36</f>
        <v>0</v>
      </c>
      <c r="K42" s="83">
        <f>FMO!K36</f>
        <v>0</v>
      </c>
      <c r="L42" s="82">
        <f t="shared" si="0"/>
        <v>5</v>
      </c>
      <c r="M42" s="82">
        <f t="shared" si="1"/>
        <v>5</v>
      </c>
      <c r="N42" s="82">
        <f>SUMIF($B$8:$K$8,"Laki-Laki",FMO!B36:K36)</f>
        <v>3</v>
      </c>
      <c r="O42" s="82">
        <f>SUMIF($B$8:$K$8,"Perempuan",FMO!B36:K36)</f>
        <v>3</v>
      </c>
      <c r="P42" s="68">
        <f t="shared" si="2"/>
        <v>3</v>
      </c>
      <c r="Q42" s="68">
        <f t="shared" si="3"/>
        <v>3</v>
      </c>
      <c r="R42" s="68">
        <f t="shared" si="4"/>
        <v>-0.40546510810816444</v>
      </c>
      <c r="S42" s="68">
        <f t="shared" si="5"/>
        <v>-0.40546510810816444</v>
      </c>
      <c r="T42" s="68">
        <f t="shared" si="6"/>
        <v>-0.22119219008149699</v>
      </c>
      <c r="U42" s="68">
        <f t="shared" si="7"/>
        <v>-0.22119219008149699</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ht="27.6" x14ac:dyDescent="0.3">
      <c r="A43" s="67" t="str">
        <f>FMO!A37</f>
        <v>33. Langkah pertama dalam penyusunan rencana HACCP adalah:</v>
      </c>
      <c r="B43" s="83">
        <f>FMO!B37</f>
        <v>1</v>
      </c>
      <c r="C43" s="83">
        <f>FMO!C37</f>
        <v>1</v>
      </c>
      <c r="D43" s="83">
        <f>FMO!D37</f>
        <v>0</v>
      </c>
      <c r="E43" s="83">
        <f>FMO!E37</f>
        <v>1</v>
      </c>
      <c r="F43" s="83">
        <f>FMO!F37</f>
        <v>0</v>
      </c>
      <c r="G43" s="83">
        <f>FMO!G37</f>
        <v>1</v>
      </c>
      <c r="H43" s="83">
        <f>FMO!H37</f>
        <v>0</v>
      </c>
      <c r="I43" s="83">
        <f>FMO!I37</f>
        <v>0</v>
      </c>
      <c r="J43" s="83">
        <f>FMO!J37</f>
        <v>0</v>
      </c>
      <c r="K43" s="83">
        <f>FMO!K37</f>
        <v>0</v>
      </c>
      <c r="L43" s="82">
        <f t="shared" ref="L43:L74" si="15">COUNTIF($B$8:$K$8,"Laki-Laki")</f>
        <v>5</v>
      </c>
      <c r="M43" s="82">
        <f t="shared" ref="M43:M74" si="16">COUNTIF($B$8:$K$8,"Perempuan")</f>
        <v>5</v>
      </c>
      <c r="N43" s="82">
        <f>SUMIF($B$8:$K$8,"Laki-Laki",FMO!B37:K37)</f>
        <v>2</v>
      </c>
      <c r="O43" s="82">
        <f>SUMIF($B$8:$K$8,"Perempuan",FMO!B37:K37)</f>
        <v>2</v>
      </c>
      <c r="P43" s="68">
        <f t="shared" ref="P43:P74" si="17">IF(N43=0,0.3,IF(N43=L43,L43-0.3,N43))</f>
        <v>2</v>
      </c>
      <c r="Q43" s="68">
        <f t="shared" ref="Q43:Q74" si="18">IF(O43=0,0.3,IF(O43=M43,M43-0.3,O43))</f>
        <v>2</v>
      </c>
      <c r="R43" s="68">
        <f t="shared" ref="R43:R74" si="19">LN((L43-P43)/P43)</f>
        <v>0.40546510810816438</v>
      </c>
      <c r="S43" s="68">
        <f t="shared" ref="S43:S74" si="20">LN((M43-Q43)/Q43)</f>
        <v>0.40546510810816438</v>
      </c>
      <c r="T43" s="68">
        <f t="shared" ref="T43:T74" si="21">R43-AVERAGE($R$11:$R$110)</f>
        <v>0.58973802613483184</v>
      </c>
      <c r="U43" s="68">
        <f t="shared" ref="U43:U74" si="22">S43-AVERAGE($S$11:$S$110)</f>
        <v>0.58973802613483184</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55.2" x14ac:dyDescent="0.3">
      <c r="A44" s="67" t="str">
        <f>FMO!A38</f>
        <v>34. Saat melakukan "Deskripsi Produk", informasi "Intended Use" (Tujuan Penggunaan) sangat penting untuk mengidentifikasi:</v>
      </c>
      <c r="B44" s="83">
        <f>FMO!B38</f>
        <v>1</v>
      </c>
      <c r="C44" s="83">
        <f>FMO!C38</f>
        <v>1</v>
      </c>
      <c r="D44" s="83">
        <f>FMO!D38</f>
        <v>1</v>
      </c>
      <c r="E44" s="83">
        <f>FMO!E38</f>
        <v>0</v>
      </c>
      <c r="F44" s="83">
        <f>FMO!F38</f>
        <v>1</v>
      </c>
      <c r="G44" s="83">
        <f>FMO!G38</f>
        <v>0</v>
      </c>
      <c r="H44" s="83">
        <f>FMO!H38</f>
        <v>0</v>
      </c>
      <c r="I44" s="83">
        <f>FMO!I38</f>
        <v>0</v>
      </c>
      <c r="J44" s="83">
        <f>FMO!J38</f>
        <v>0</v>
      </c>
      <c r="K44" s="83">
        <f>FMO!K38</f>
        <v>0</v>
      </c>
      <c r="L44" s="82">
        <f t="shared" si="15"/>
        <v>5</v>
      </c>
      <c r="M44" s="82">
        <f t="shared" si="16"/>
        <v>5</v>
      </c>
      <c r="N44" s="82">
        <f>SUMIF($B$8:$K$8,"Laki-Laki",FMO!B38:K38)</f>
        <v>2</v>
      </c>
      <c r="O44" s="82">
        <f>SUMIF($B$8:$K$8,"Perempuan",FMO!B38:K38)</f>
        <v>2</v>
      </c>
      <c r="P44" s="68">
        <f t="shared" si="17"/>
        <v>2</v>
      </c>
      <c r="Q44" s="68">
        <f t="shared" si="18"/>
        <v>2</v>
      </c>
      <c r="R44" s="68">
        <f t="shared" si="19"/>
        <v>0.40546510810816438</v>
      </c>
      <c r="S44" s="68">
        <f t="shared" si="20"/>
        <v>0.40546510810816438</v>
      </c>
      <c r="T44" s="68">
        <f t="shared" si="21"/>
        <v>0.58973802613483184</v>
      </c>
      <c r="U44" s="68">
        <f t="shared" si="22"/>
        <v>0.58973802613483184</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41.4" x14ac:dyDescent="0.3">
      <c r="A45" s="67" t="str">
        <f>FMO!A39</f>
        <v>35. Mengapa Tim HACCP harus melakukan "Verifikasi Diagram Alir di Tempat" (On-site verification)?</v>
      </c>
      <c r="B45" s="83">
        <f>FMO!B39</f>
        <v>1</v>
      </c>
      <c r="C45" s="83">
        <f>FMO!C39</f>
        <v>1</v>
      </c>
      <c r="D45" s="83">
        <f>FMO!D39</f>
        <v>1</v>
      </c>
      <c r="E45" s="83">
        <f>FMO!E39</f>
        <v>1</v>
      </c>
      <c r="F45" s="83">
        <f>FMO!F39</f>
        <v>1</v>
      </c>
      <c r="G45" s="83">
        <f>FMO!G39</f>
        <v>1</v>
      </c>
      <c r="H45" s="83">
        <f>FMO!H39</f>
        <v>0</v>
      </c>
      <c r="I45" s="83">
        <f>FMO!I39</f>
        <v>0</v>
      </c>
      <c r="J45" s="83">
        <f>FMO!J39</f>
        <v>1</v>
      </c>
      <c r="K45" s="83">
        <f>FMO!K39</f>
        <v>1</v>
      </c>
      <c r="L45" s="82">
        <f t="shared" si="15"/>
        <v>5</v>
      </c>
      <c r="M45" s="82">
        <f t="shared" si="16"/>
        <v>5</v>
      </c>
      <c r="N45" s="82">
        <f>SUMIF($B$8:$K$8,"Laki-Laki",FMO!B39:K39)</f>
        <v>4</v>
      </c>
      <c r="O45" s="82">
        <f>SUMIF($B$8:$K$8,"Perempuan",FMO!B39:K39)</f>
        <v>4</v>
      </c>
      <c r="P45" s="68">
        <f t="shared" si="17"/>
        <v>4</v>
      </c>
      <c r="Q45" s="68">
        <f t="shared" si="18"/>
        <v>4</v>
      </c>
      <c r="R45" s="68">
        <f t="shared" si="19"/>
        <v>-1.3862943611198906</v>
      </c>
      <c r="S45" s="68">
        <f t="shared" si="20"/>
        <v>-1.3862943611198906</v>
      </c>
      <c r="T45" s="68">
        <f t="shared" si="21"/>
        <v>-1.2020214430932232</v>
      </c>
      <c r="U45" s="68">
        <f t="shared" si="22"/>
        <v>-1.2020214430932232</v>
      </c>
      <c r="V45" s="68">
        <f t="shared" si="23"/>
        <v>1.1180339887498949</v>
      </c>
      <c r="W45" s="68">
        <f t="shared" si="24"/>
        <v>1.1180339887498949</v>
      </c>
      <c r="X45" s="68">
        <f t="shared" si="25"/>
        <v>0</v>
      </c>
      <c r="Y45" s="68">
        <f t="shared" si="26"/>
        <v>1.5811388300841898</v>
      </c>
      <c r="Z45" s="68">
        <f t="shared" si="27"/>
        <v>0</v>
      </c>
      <c r="AA45" s="66" t="str">
        <f t="shared" si="28"/>
        <v>Negligible</v>
      </c>
      <c r="AB45" s="69" t="str">
        <f t="shared" si="29"/>
        <v>Tidak Ada Indikasi Bias</v>
      </c>
    </row>
    <row r="46" spans="1:28" ht="41.4" x14ac:dyDescent="0.3">
      <c r="A46" s="67" t="str">
        <f>FMO!A40</f>
        <v>36. Dalam Prinsip 1 (Analisis Bahaya), yang dimaksud dengan "Bahaya" (Hazard) adalah:</v>
      </c>
      <c r="B46" s="83">
        <f>FMO!B40</f>
        <v>0</v>
      </c>
      <c r="C46" s="83">
        <f>FMO!C40</f>
        <v>0</v>
      </c>
      <c r="D46" s="83">
        <f>FMO!D40</f>
        <v>1</v>
      </c>
      <c r="E46" s="83">
        <f>FMO!E40</f>
        <v>0</v>
      </c>
      <c r="F46" s="83">
        <f>FMO!F40</f>
        <v>1</v>
      </c>
      <c r="G46" s="83">
        <f>FMO!G40</f>
        <v>0</v>
      </c>
      <c r="H46" s="83">
        <f>FMO!H40</f>
        <v>0</v>
      </c>
      <c r="I46" s="83">
        <f>FMO!I40</f>
        <v>0</v>
      </c>
      <c r="J46" s="83">
        <f>FMO!J40</f>
        <v>0</v>
      </c>
      <c r="K46" s="83">
        <f>FMO!K40</f>
        <v>0</v>
      </c>
      <c r="L46" s="82">
        <f t="shared" si="15"/>
        <v>5</v>
      </c>
      <c r="M46" s="82">
        <f t="shared" si="16"/>
        <v>5</v>
      </c>
      <c r="N46" s="82">
        <f>SUMIF($B$8:$K$8,"Laki-Laki",FMO!B40:K40)</f>
        <v>1</v>
      </c>
      <c r="O46" s="82">
        <f>SUMIF($B$8:$K$8,"Perempuan",FMO!B40:K40)</f>
        <v>1</v>
      </c>
      <c r="P46" s="68">
        <f t="shared" si="17"/>
        <v>1</v>
      </c>
      <c r="Q46" s="68">
        <f t="shared" si="18"/>
        <v>1</v>
      </c>
      <c r="R46" s="68">
        <f t="shared" si="19"/>
        <v>1.3862943611198906</v>
      </c>
      <c r="S46" s="68">
        <f t="shared" si="20"/>
        <v>1.3862943611198906</v>
      </c>
      <c r="T46" s="68">
        <f t="shared" si="21"/>
        <v>1.5705672791465579</v>
      </c>
      <c r="U46" s="68">
        <f t="shared" si="22"/>
        <v>1.5705672791465579</v>
      </c>
      <c r="V46" s="68">
        <f t="shared" si="23"/>
        <v>1.1180339887498949</v>
      </c>
      <c r="W46" s="68">
        <f t="shared" si="24"/>
        <v>1.1180339887498949</v>
      </c>
      <c r="X46" s="68">
        <f t="shared" si="25"/>
        <v>0</v>
      </c>
      <c r="Y46" s="68">
        <f t="shared" si="26"/>
        <v>1.5811388300841898</v>
      </c>
      <c r="Z46" s="68">
        <f t="shared" si="27"/>
        <v>0</v>
      </c>
      <c r="AA46" s="66" t="str">
        <f t="shared" si="28"/>
        <v>Negligible</v>
      </c>
      <c r="AB46" s="69" t="str">
        <f t="shared" si="29"/>
        <v>Tidak Ada Indikasi Bias</v>
      </c>
    </row>
    <row r="47" spans="1:28" ht="41.4" x14ac:dyDescent="0.3">
      <c r="A47" s="67" t="str">
        <f>FMO!A41</f>
        <v>37. Apa perbedaan antara "Hazard" (Bahaya) dan "Risk" (Risiko) dalam konteks keamanan pangan?</v>
      </c>
      <c r="B47" s="83">
        <f>FMO!B41</f>
        <v>1</v>
      </c>
      <c r="C47" s="83">
        <f>FMO!C41</f>
        <v>1</v>
      </c>
      <c r="D47" s="83">
        <f>FMO!D41</f>
        <v>0</v>
      </c>
      <c r="E47" s="83">
        <f>FMO!E41</f>
        <v>0</v>
      </c>
      <c r="F47" s="83">
        <f>FMO!F41</f>
        <v>0</v>
      </c>
      <c r="G47" s="83">
        <f>FMO!G41</f>
        <v>0</v>
      </c>
      <c r="H47" s="83">
        <f>FMO!H41</f>
        <v>0</v>
      </c>
      <c r="I47" s="83">
        <f>FMO!I41</f>
        <v>0</v>
      </c>
      <c r="J47" s="83">
        <f>FMO!J41</f>
        <v>0</v>
      </c>
      <c r="K47" s="83">
        <f>FMO!K41</f>
        <v>0</v>
      </c>
      <c r="L47" s="82">
        <f t="shared" si="15"/>
        <v>5</v>
      </c>
      <c r="M47" s="82">
        <f t="shared" si="16"/>
        <v>5</v>
      </c>
      <c r="N47" s="82">
        <f>SUMIF($B$8:$K$8,"Laki-Laki",FMO!B41:K41)</f>
        <v>1</v>
      </c>
      <c r="O47" s="82">
        <f>SUMIF($B$8:$K$8,"Perempuan",FMO!B41:K41)</f>
        <v>1</v>
      </c>
      <c r="P47" s="68">
        <f t="shared" si="17"/>
        <v>1</v>
      </c>
      <c r="Q47" s="68">
        <f t="shared" si="18"/>
        <v>1</v>
      </c>
      <c r="R47" s="68">
        <f t="shared" si="19"/>
        <v>1.3862943611198906</v>
      </c>
      <c r="S47" s="68">
        <f t="shared" si="20"/>
        <v>1.3862943611198906</v>
      </c>
      <c r="T47" s="68">
        <f t="shared" si="21"/>
        <v>1.5705672791465579</v>
      </c>
      <c r="U47" s="68">
        <f t="shared" si="22"/>
        <v>1.5705672791465579</v>
      </c>
      <c r="V47" s="68">
        <f t="shared" si="23"/>
        <v>1.1180339887498949</v>
      </c>
      <c r="W47" s="68">
        <f t="shared" si="24"/>
        <v>1.1180339887498949</v>
      </c>
      <c r="X47" s="68">
        <f t="shared" si="25"/>
        <v>0</v>
      </c>
      <c r="Y47" s="68">
        <f t="shared" si="26"/>
        <v>1.5811388300841898</v>
      </c>
      <c r="Z47" s="68">
        <f t="shared" si="27"/>
        <v>0</v>
      </c>
      <c r="AA47" s="66" t="str">
        <f t="shared" si="28"/>
        <v>Negligible</v>
      </c>
      <c r="AB47" s="69" t="str">
        <f t="shared" si="29"/>
        <v>Tidak Ada Indikasi Bias</v>
      </c>
    </row>
    <row r="48" spans="1:28" ht="41.4" x14ac:dyDescent="0.3">
      <c r="A48" s="67" t="str">
        <f>FMO!A42</f>
        <v>38. Bakteri Clostridium botulinum pada makanan kaleng adalah contoh bahaya yang memiliki karakteristik:</v>
      </c>
      <c r="B48" s="83">
        <f>FMO!B42</f>
        <v>1</v>
      </c>
      <c r="C48" s="83">
        <f>FMO!C42</f>
        <v>1</v>
      </c>
      <c r="D48" s="83">
        <f>FMO!D42</f>
        <v>1</v>
      </c>
      <c r="E48" s="83">
        <f>FMO!E42</f>
        <v>0</v>
      </c>
      <c r="F48" s="83">
        <f>FMO!F42</f>
        <v>1</v>
      </c>
      <c r="G48" s="83">
        <f>FMO!G42</f>
        <v>0</v>
      </c>
      <c r="H48" s="83">
        <f>FMO!H42</f>
        <v>0</v>
      </c>
      <c r="I48" s="83">
        <f>FMO!I42</f>
        <v>0</v>
      </c>
      <c r="J48" s="83">
        <f>FMO!J42</f>
        <v>0</v>
      </c>
      <c r="K48" s="83">
        <f>FMO!K42</f>
        <v>0</v>
      </c>
      <c r="L48" s="82">
        <f t="shared" si="15"/>
        <v>5</v>
      </c>
      <c r="M48" s="82">
        <f t="shared" si="16"/>
        <v>5</v>
      </c>
      <c r="N48" s="82">
        <f>SUMIF($B$8:$K$8,"Laki-Laki",FMO!B42:K42)</f>
        <v>2</v>
      </c>
      <c r="O48" s="82">
        <f>SUMIF($B$8:$K$8,"Perempuan",FMO!B42:K42)</f>
        <v>2</v>
      </c>
      <c r="P48" s="68">
        <f t="shared" si="17"/>
        <v>2</v>
      </c>
      <c r="Q48" s="68">
        <f t="shared" si="18"/>
        <v>2</v>
      </c>
      <c r="R48" s="68">
        <f t="shared" si="19"/>
        <v>0.40546510810816438</v>
      </c>
      <c r="S48" s="68">
        <f t="shared" si="20"/>
        <v>0.40546510810816438</v>
      </c>
      <c r="T48" s="68">
        <f t="shared" si="21"/>
        <v>0.58973802613483184</v>
      </c>
      <c r="U48" s="68">
        <f t="shared" si="22"/>
        <v>0.58973802613483184</v>
      </c>
      <c r="V48" s="68">
        <f t="shared" si="23"/>
        <v>0.91287092917527679</v>
      </c>
      <c r="W48" s="68">
        <f t="shared" si="24"/>
        <v>0.91287092917527679</v>
      </c>
      <c r="X48" s="68">
        <f t="shared" si="25"/>
        <v>0</v>
      </c>
      <c r="Y48" s="68">
        <f t="shared" si="26"/>
        <v>1.2909944487358056</v>
      </c>
      <c r="Z48" s="68">
        <f t="shared" si="27"/>
        <v>0</v>
      </c>
      <c r="AA48" s="66" t="str">
        <f t="shared" si="28"/>
        <v>Negligible</v>
      </c>
      <c r="AB48" s="69" t="str">
        <f t="shared" si="29"/>
        <v>Tidak Ada Indikasi Bias</v>
      </c>
    </row>
    <row r="49" spans="1:28" ht="41.4" x14ac:dyDescent="0.3">
      <c r="A49" s="67" t="str">
        <f>FMO!A43</f>
        <v>39. Histamin pada ikan tongkol/tuna yang tidak segar termasuk jenis bahaya:</v>
      </c>
      <c r="B49" s="83">
        <f>FMO!B43</f>
        <v>0</v>
      </c>
      <c r="C49" s="83">
        <f>FMO!C43</f>
        <v>0</v>
      </c>
      <c r="D49" s="83">
        <f>FMO!D43</f>
        <v>1</v>
      </c>
      <c r="E49" s="83">
        <f>FMO!E43</f>
        <v>1</v>
      </c>
      <c r="F49" s="83">
        <f>FMO!F43</f>
        <v>1</v>
      </c>
      <c r="G49" s="83">
        <f>FMO!G43</f>
        <v>1</v>
      </c>
      <c r="H49" s="83">
        <f>FMO!H43</f>
        <v>0</v>
      </c>
      <c r="I49" s="83">
        <f>FMO!I43</f>
        <v>0</v>
      </c>
      <c r="J49" s="83">
        <f>FMO!J43</f>
        <v>0</v>
      </c>
      <c r="K49" s="83">
        <f>FMO!K43</f>
        <v>0</v>
      </c>
      <c r="L49" s="82">
        <f t="shared" si="15"/>
        <v>5</v>
      </c>
      <c r="M49" s="82">
        <f t="shared" si="16"/>
        <v>5</v>
      </c>
      <c r="N49" s="82">
        <f>SUMIF($B$8:$K$8,"Laki-Laki",FMO!B43:K43)</f>
        <v>2</v>
      </c>
      <c r="O49" s="82">
        <f>SUMIF($B$8:$K$8,"Perempuan",FMO!B43:K43)</f>
        <v>2</v>
      </c>
      <c r="P49" s="68">
        <f t="shared" si="17"/>
        <v>2</v>
      </c>
      <c r="Q49" s="68">
        <f t="shared" si="18"/>
        <v>2</v>
      </c>
      <c r="R49" s="68">
        <f t="shared" si="19"/>
        <v>0.40546510810816438</v>
      </c>
      <c r="S49" s="68">
        <f t="shared" si="20"/>
        <v>0.40546510810816438</v>
      </c>
      <c r="T49" s="68">
        <f t="shared" si="21"/>
        <v>0.58973802613483184</v>
      </c>
      <c r="U49" s="68">
        <f t="shared" si="22"/>
        <v>0.58973802613483184</v>
      </c>
      <c r="V49" s="68">
        <f t="shared" si="23"/>
        <v>0.91287092917527679</v>
      </c>
      <c r="W49" s="68">
        <f t="shared" si="24"/>
        <v>0.91287092917527679</v>
      </c>
      <c r="X49" s="68">
        <f t="shared" si="25"/>
        <v>0</v>
      </c>
      <c r="Y49" s="68">
        <f t="shared" si="26"/>
        <v>1.2909944487358056</v>
      </c>
      <c r="Z49" s="68">
        <f t="shared" si="27"/>
        <v>0</v>
      </c>
      <c r="AA49" s="66" t="str">
        <f t="shared" si="28"/>
        <v>Negligible</v>
      </c>
      <c r="AB49" s="69" t="str">
        <f t="shared" si="29"/>
        <v>Tidak Ada Indikasi Bias</v>
      </c>
    </row>
    <row r="50" spans="1:28" ht="27.6" x14ac:dyDescent="0.3">
      <c r="A50" s="67" t="str">
        <f>FMO!A44</f>
        <v>40. Residu antibiotik pada susu sapi atau daging ayam termasuk bahaya:</v>
      </c>
      <c r="B50" s="83">
        <f>FMO!B44</f>
        <v>1</v>
      </c>
      <c r="C50" s="83">
        <f>FMO!C44</f>
        <v>1</v>
      </c>
      <c r="D50" s="83">
        <f>FMO!D44</f>
        <v>1</v>
      </c>
      <c r="E50" s="83">
        <f>FMO!E44</f>
        <v>1</v>
      </c>
      <c r="F50" s="83">
        <f>FMO!F44</f>
        <v>1</v>
      </c>
      <c r="G50" s="83">
        <f>FMO!G44</f>
        <v>1</v>
      </c>
      <c r="H50" s="83">
        <f>FMO!H44</f>
        <v>0</v>
      </c>
      <c r="I50" s="83">
        <f>FMO!I44</f>
        <v>0</v>
      </c>
      <c r="J50" s="83">
        <f>FMO!J44</f>
        <v>0</v>
      </c>
      <c r="K50" s="83">
        <f>FMO!K44</f>
        <v>0</v>
      </c>
      <c r="L50" s="82">
        <f t="shared" si="15"/>
        <v>5</v>
      </c>
      <c r="M50" s="82">
        <f t="shared" si="16"/>
        <v>5</v>
      </c>
      <c r="N50" s="82">
        <f>SUMIF($B$8:$K$8,"Laki-Laki",FMO!B44:K44)</f>
        <v>3</v>
      </c>
      <c r="O50" s="82">
        <f>SUMIF($B$8:$K$8,"Perempuan",FMO!B44:K44)</f>
        <v>3</v>
      </c>
      <c r="P50" s="68">
        <f t="shared" si="17"/>
        <v>3</v>
      </c>
      <c r="Q50" s="68">
        <f t="shared" si="18"/>
        <v>3</v>
      </c>
      <c r="R50" s="68">
        <f t="shared" si="19"/>
        <v>-0.40546510810816444</v>
      </c>
      <c r="S50" s="68">
        <f t="shared" si="20"/>
        <v>-0.40546510810816444</v>
      </c>
      <c r="T50" s="68">
        <f t="shared" si="21"/>
        <v>-0.22119219008149699</v>
      </c>
      <c r="U50" s="68">
        <f t="shared" si="22"/>
        <v>-0.22119219008149699</v>
      </c>
      <c r="V50" s="68">
        <f t="shared" si="23"/>
        <v>0.91287092917527679</v>
      </c>
      <c r="W50" s="68">
        <f t="shared" si="24"/>
        <v>0.91287092917527679</v>
      </c>
      <c r="X50" s="68">
        <f t="shared" si="25"/>
        <v>0</v>
      </c>
      <c r="Y50" s="68">
        <f t="shared" si="26"/>
        <v>1.2909944487358056</v>
      </c>
      <c r="Z50" s="68">
        <f t="shared" si="27"/>
        <v>0</v>
      </c>
      <c r="AA50" s="66" t="str">
        <f t="shared" si="28"/>
        <v>Negligible</v>
      </c>
      <c r="AB50" s="69" t="str">
        <f t="shared" si="29"/>
        <v>Tidak Ada Indikasi Bias</v>
      </c>
    </row>
    <row r="51" spans="1:28" ht="27.6" x14ac:dyDescent="0.3">
      <c r="A51" s="67" t="str">
        <f>FMO!A45</f>
        <v>41. CCP (Critical Control Point) adalah:</v>
      </c>
      <c r="B51" s="83">
        <f>FMO!B45</f>
        <v>1</v>
      </c>
      <c r="C51" s="83">
        <f>FMO!C45</f>
        <v>1</v>
      </c>
      <c r="D51" s="83">
        <f>FMO!D45</f>
        <v>1</v>
      </c>
      <c r="E51" s="83">
        <f>FMO!E45</f>
        <v>0</v>
      </c>
      <c r="F51" s="83">
        <f>FMO!F45</f>
        <v>1</v>
      </c>
      <c r="G51" s="83">
        <f>FMO!G45</f>
        <v>0</v>
      </c>
      <c r="H51" s="83">
        <f>FMO!H45</f>
        <v>0</v>
      </c>
      <c r="I51" s="83">
        <f>FMO!I45</f>
        <v>0</v>
      </c>
      <c r="J51" s="83">
        <f>FMO!J45</f>
        <v>1</v>
      </c>
      <c r="K51" s="83">
        <f>FMO!K45</f>
        <v>1</v>
      </c>
      <c r="L51" s="82">
        <f t="shared" si="15"/>
        <v>5</v>
      </c>
      <c r="M51" s="82">
        <f t="shared" si="16"/>
        <v>5</v>
      </c>
      <c r="N51" s="82">
        <f>SUMIF($B$8:$K$8,"Laki-Laki",FMO!B45:K45)</f>
        <v>3</v>
      </c>
      <c r="O51" s="82">
        <f>SUMIF($B$8:$K$8,"Perempuan",FMO!B45:K45)</f>
        <v>3</v>
      </c>
      <c r="P51" s="68">
        <f t="shared" si="17"/>
        <v>3</v>
      </c>
      <c r="Q51" s="68">
        <f t="shared" si="18"/>
        <v>3</v>
      </c>
      <c r="R51" s="68">
        <f t="shared" si="19"/>
        <v>-0.40546510810816444</v>
      </c>
      <c r="S51" s="68">
        <f t="shared" si="20"/>
        <v>-0.40546510810816444</v>
      </c>
      <c r="T51" s="68">
        <f t="shared" si="21"/>
        <v>-0.22119219008149699</v>
      </c>
      <c r="U51" s="68">
        <f t="shared" si="22"/>
        <v>-0.22119219008149699</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55.2" x14ac:dyDescent="0.3">
      <c r="A52" s="67" t="str">
        <f>FMO!A46</f>
        <v>42. Alat bantu berpikir yang umum digunakan untuk menentukan apakah suatu tahapan adalah CCP atau bukan disebut:</v>
      </c>
      <c r="B52" s="83">
        <f>FMO!B46</f>
        <v>1</v>
      </c>
      <c r="C52" s="83">
        <f>FMO!C46</f>
        <v>1</v>
      </c>
      <c r="D52" s="83">
        <f>FMO!D46</f>
        <v>1</v>
      </c>
      <c r="E52" s="83">
        <f>FMO!E46</f>
        <v>0</v>
      </c>
      <c r="F52" s="83">
        <f>FMO!F46</f>
        <v>1</v>
      </c>
      <c r="G52" s="83">
        <f>FMO!G46</f>
        <v>0</v>
      </c>
      <c r="H52" s="83">
        <f>FMO!H46</f>
        <v>0</v>
      </c>
      <c r="I52" s="83">
        <f>FMO!I46</f>
        <v>0</v>
      </c>
      <c r="J52" s="83">
        <f>FMO!J46</f>
        <v>1</v>
      </c>
      <c r="K52" s="83">
        <f>FMO!K46</f>
        <v>1</v>
      </c>
      <c r="L52" s="82">
        <f t="shared" si="15"/>
        <v>5</v>
      </c>
      <c r="M52" s="82">
        <f t="shared" si="16"/>
        <v>5</v>
      </c>
      <c r="N52" s="82">
        <f>SUMIF($B$8:$K$8,"Laki-Laki",FMO!B46:K46)</f>
        <v>3</v>
      </c>
      <c r="O52" s="82">
        <f>SUMIF($B$8:$K$8,"Perempuan",FMO!B46:K46)</f>
        <v>3</v>
      </c>
      <c r="P52" s="68">
        <f t="shared" si="17"/>
        <v>3</v>
      </c>
      <c r="Q52" s="68">
        <f t="shared" si="18"/>
        <v>3</v>
      </c>
      <c r="R52" s="68">
        <f t="shared" si="19"/>
        <v>-0.40546510810816444</v>
      </c>
      <c r="S52" s="68">
        <f t="shared" si="20"/>
        <v>-0.40546510810816444</v>
      </c>
      <c r="T52" s="68">
        <f t="shared" si="21"/>
        <v>-0.22119219008149699</v>
      </c>
      <c r="U52" s="68">
        <f t="shared" si="22"/>
        <v>-0.22119219008149699</v>
      </c>
      <c r="V52" s="68">
        <f t="shared" si="23"/>
        <v>0.91287092917527679</v>
      </c>
      <c r="W52" s="68">
        <f t="shared" si="24"/>
        <v>0.91287092917527679</v>
      </c>
      <c r="X52" s="68">
        <f t="shared" si="25"/>
        <v>0</v>
      </c>
      <c r="Y52" s="68">
        <f t="shared" si="26"/>
        <v>1.2909944487358056</v>
      </c>
      <c r="Z52" s="68">
        <f t="shared" si="27"/>
        <v>0</v>
      </c>
      <c r="AA52" s="66" t="str">
        <f t="shared" si="28"/>
        <v>Negligible</v>
      </c>
      <c r="AB52" s="69" t="str">
        <f t="shared" si="29"/>
        <v>Tidak Ada Indikasi Bias</v>
      </c>
    </row>
    <row r="53" spans="1:28" ht="69" x14ac:dyDescent="0.3">
      <c r="A53" s="67" t="str">
        <f>FMO!A47</f>
        <v>43. Jika bahaya dapat dikendalikan sepenuhnya oleh Program Prasyarat (misal: sanitasi rutin atau pest control), maka tahapan tersebut biasanya:</v>
      </c>
      <c r="B53" s="83">
        <f>FMO!B47</f>
        <v>1</v>
      </c>
      <c r="C53" s="83">
        <f>FMO!C47</f>
        <v>1</v>
      </c>
      <c r="D53" s="83">
        <f>FMO!D47</f>
        <v>1</v>
      </c>
      <c r="E53" s="83">
        <f>FMO!E47</f>
        <v>0</v>
      </c>
      <c r="F53" s="83">
        <f>FMO!F47</f>
        <v>1</v>
      </c>
      <c r="G53" s="83">
        <f>FMO!G47</f>
        <v>0</v>
      </c>
      <c r="H53" s="83">
        <f>FMO!H47</f>
        <v>0</v>
      </c>
      <c r="I53" s="83">
        <f>FMO!I47</f>
        <v>0</v>
      </c>
      <c r="J53" s="83">
        <f>FMO!J47</f>
        <v>0</v>
      </c>
      <c r="K53" s="83">
        <f>FMO!K47</f>
        <v>0</v>
      </c>
      <c r="L53" s="82">
        <f t="shared" si="15"/>
        <v>5</v>
      </c>
      <c r="M53" s="82">
        <f t="shared" si="16"/>
        <v>5</v>
      </c>
      <c r="N53" s="82">
        <f>SUMIF($B$8:$K$8,"Laki-Laki",FMO!B47:K47)</f>
        <v>2</v>
      </c>
      <c r="O53" s="82">
        <f>SUMIF($B$8:$K$8,"Perempuan",FMO!B47:K47)</f>
        <v>2</v>
      </c>
      <c r="P53" s="68">
        <f t="shared" si="17"/>
        <v>2</v>
      </c>
      <c r="Q53" s="68">
        <f t="shared" si="18"/>
        <v>2</v>
      </c>
      <c r="R53" s="68">
        <f t="shared" si="19"/>
        <v>0.40546510810816438</v>
      </c>
      <c r="S53" s="68">
        <f t="shared" si="20"/>
        <v>0.40546510810816438</v>
      </c>
      <c r="T53" s="68">
        <f t="shared" si="21"/>
        <v>0.58973802613483184</v>
      </c>
      <c r="U53" s="68">
        <f t="shared" si="22"/>
        <v>0.58973802613483184</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ht="55.2" x14ac:dyDescent="0.3">
      <c r="A54" s="67" t="str">
        <f>FMO!A48</f>
        <v>44. Dalam proses pasteurisasi susu, tahapan pemanasan (suhu dan waktu) biasanya dikategorikan sebagai:</v>
      </c>
      <c r="B54" s="83">
        <f>FMO!B48</f>
        <v>0</v>
      </c>
      <c r="C54" s="83">
        <f>FMO!C48</f>
        <v>0</v>
      </c>
      <c r="D54" s="83">
        <f>FMO!D48</f>
        <v>1</v>
      </c>
      <c r="E54" s="83">
        <f>FMO!E48</f>
        <v>1</v>
      </c>
      <c r="F54" s="83">
        <f>FMO!F48</f>
        <v>1</v>
      </c>
      <c r="G54" s="83">
        <f>FMO!G48</f>
        <v>1</v>
      </c>
      <c r="H54" s="83">
        <f>FMO!H48</f>
        <v>0</v>
      </c>
      <c r="I54" s="83">
        <f>FMO!I48</f>
        <v>0</v>
      </c>
      <c r="J54" s="83">
        <f>FMO!J48</f>
        <v>0</v>
      </c>
      <c r="K54" s="83">
        <f>FMO!K48</f>
        <v>0</v>
      </c>
      <c r="L54" s="82">
        <f t="shared" si="15"/>
        <v>5</v>
      </c>
      <c r="M54" s="82">
        <f t="shared" si="16"/>
        <v>5</v>
      </c>
      <c r="N54" s="82">
        <f>SUMIF($B$8:$K$8,"Laki-Laki",FMO!B48:K48)</f>
        <v>2</v>
      </c>
      <c r="O54" s="82">
        <f>SUMIF($B$8:$K$8,"Perempuan",FMO!B48:K48)</f>
        <v>2</v>
      </c>
      <c r="P54" s="68">
        <f t="shared" si="17"/>
        <v>2</v>
      </c>
      <c r="Q54" s="68">
        <f t="shared" si="18"/>
        <v>2</v>
      </c>
      <c r="R54" s="68">
        <f t="shared" si="19"/>
        <v>0.40546510810816438</v>
      </c>
      <c r="S54" s="68">
        <f t="shared" si="20"/>
        <v>0.40546510810816438</v>
      </c>
      <c r="T54" s="68">
        <f t="shared" si="21"/>
        <v>0.58973802613483184</v>
      </c>
      <c r="U54" s="68">
        <f t="shared" si="22"/>
        <v>0.58973802613483184</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55.2" x14ac:dyDescent="0.3">
      <c r="A55" s="67" t="str">
        <f>FMO!A49</f>
        <v>45. Penggunaan Metal Detector di akhir line pengemasan biasanya ditetapkan sebagai CCP untuk bahaya:</v>
      </c>
      <c r="B55" s="83">
        <f>FMO!B49</f>
        <v>1</v>
      </c>
      <c r="C55" s="83">
        <f>FMO!C49</f>
        <v>1</v>
      </c>
      <c r="D55" s="83">
        <f>FMO!D49</f>
        <v>1</v>
      </c>
      <c r="E55" s="83">
        <f>FMO!E49</f>
        <v>1</v>
      </c>
      <c r="F55" s="83">
        <f>FMO!F49</f>
        <v>1</v>
      </c>
      <c r="G55" s="83">
        <f>FMO!G49</f>
        <v>1</v>
      </c>
      <c r="H55" s="83">
        <f>FMO!H49</f>
        <v>1</v>
      </c>
      <c r="I55" s="83">
        <f>FMO!I49</f>
        <v>1</v>
      </c>
      <c r="J55" s="83">
        <f>FMO!J49</f>
        <v>0</v>
      </c>
      <c r="K55" s="83">
        <f>FMO!K49</f>
        <v>0</v>
      </c>
      <c r="L55" s="82">
        <f t="shared" si="15"/>
        <v>5</v>
      </c>
      <c r="M55" s="82">
        <f t="shared" si="16"/>
        <v>5</v>
      </c>
      <c r="N55" s="82">
        <f>SUMIF($B$8:$K$8,"Laki-Laki",FMO!B49:K49)</f>
        <v>4</v>
      </c>
      <c r="O55" s="82">
        <f>SUMIF($B$8:$K$8,"Perempuan",FMO!B49:K49)</f>
        <v>4</v>
      </c>
      <c r="P55" s="68">
        <f t="shared" si="17"/>
        <v>4</v>
      </c>
      <c r="Q55" s="68">
        <f t="shared" si="18"/>
        <v>4</v>
      </c>
      <c r="R55" s="68">
        <f t="shared" si="19"/>
        <v>-1.3862943611198906</v>
      </c>
      <c r="S55" s="68">
        <f t="shared" si="20"/>
        <v>-1.3862943611198906</v>
      </c>
      <c r="T55" s="68">
        <f t="shared" si="21"/>
        <v>-1.2020214430932232</v>
      </c>
      <c r="U55" s="68">
        <f t="shared" si="22"/>
        <v>-1.2020214430932232</v>
      </c>
      <c r="V55" s="68">
        <f t="shared" si="23"/>
        <v>1.1180339887498949</v>
      </c>
      <c r="W55" s="68">
        <f t="shared" si="24"/>
        <v>1.1180339887498949</v>
      </c>
      <c r="X55" s="68">
        <f t="shared" si="25"/>
        <v>0</v>
      </c>
      <c r="Y55" s="68">
        <f t="shared" si="26"/>
        <v>1.5811388300841898</v>
      </c>
      <c r="Z55" s="68">
        <f t="shared" si="27"/>
        <v>0</v>
      </c>
      <c r="AA55" s="66" t="str">
        <f t="shared" si="28"/>
        <v>Negligible</v>
      </c>
      <c r="AB55" s="69" t="str">
        <f t="shared" si="29"/>
        <v>Tidak Ada Indikasi Bias</v>
      </c>
    </row>
    <row r="56" spans="1:28" ht="69" x14ac:dyDescent="0.3">
      <c r="A56" s="67" t="str">
        <f>FMO!A50</f>
        <v>46. Dalam Decision Tree, jika pertanyaan "Apakah tahapan ini dirancang khusus untuk menghilangkan/mengurangi bahaya...?" dijawab "YA", maka:</v>
      </c>
      <c r="B56" s="83">
        <f>FMO!B50</f>
        <v>1</v>
      </c>
      <c r="C56" s="83">
        <f>FMO!C50</f>
        <v>1</v>
      </c>
      <c r="D56" s="83">
        <f>FMO!D50</f>
        <v>1</v>
      </c>
      <c r="E56" s="83">
        <f>FMO!E50</f>
        <v>1</v>
      </c>
      <c r="F56" s="83">
        <f>FMO!F50</f>
        <v>1</v>
      </c>
      <c r="G56" s="83">
        <f>FMO!G50</f>
        <v>1</v>
      </c>
      <c r="H56" s="83">
        <f>FMO!H50</f>
        <v>0</v>
      </c>
      <c r="I56" s="83">
        <f>FMO!I50</f>
        <v>0</v>
      </c>
      <c r="J56" s="83">
        <f>FMO!J50</f>
        <v>0</v>
      </c>
      <c r="K56" s="83">
        <f>FMO!K50</f>
        <v>0</v>
      </c>
      <c r="L56" s="82">
        <f t="shared" si="15"/>
        <v>5</v>
      </c>
      <c r="M56" s="82">
        <f t="shared" si="16"/>
        <v>5</v>
      </c>
      <c r="N56" s="82">
        <f>SUMIF($B$8:$K$8,"Laki-Laki",FMO!B50:K50)</f>
        <v>3</v>
      </c>
      <c r="O56" s="82">
        <f>SUMIF($B$8:$K$8,"Perempuan",FMO!B50:K50)</f>
        <v>3</v>
      </c>
      <c r="P56" s="68">
        <f t="shared" si="17"/>
        <v>3</v>
      </c>
      <c r="Q56" s="68">
        <f t="shared" si="18"/>
        <v>3</v>
      </c>
      <c r="R56" s="68">
        <f t="shared" si="19"/>
        <v>-0.40546510810816444</v>
      </c>
      <c r="S56" s="68">
        <f t="shared" si="20"/>
        <v>-0.40546510810816444</v>
      </c>
      <c r="T56" s="68">
        <f t="shared" si="21"/>
        <v>-0.22119219008149699</v>
      </c>
      <c r="U56" s="68">
        <f t="shared" si="22"/>
        <v>-0.22119219008149699</v>
      </c>
      <c r="V56" s="68">
        <f t="shared" si="23"/>
        <v>0.91287092917527679</v>
      </c>
      <c r="W56" s="68">
        <f t="shared" si="24"/>
        <v>0.91287092917527679</v>
      </c>
      <c r="X56" s="68">
        <f t="shared" si="25"/>
        <v>0</v>
      </c>
      <c r="Y56" s="68">
        <f t="shared" si="26"/>
        <v>1.2909944487358056</v>
      </c>
      <c r="Z56" s="68">
        <f t="shared" si="27"/>
        <v>0</v>
      </c>
      <c r="AA56" s="66" t="str">
        <f t="shared" si="28"/>
        <v>Negligible</v>
      </c>
      <c r="AB56" s="69" t="str">
        <f t="shared" si="29"/>
        <v>Tidak Ada Indikasi Bias</v>
      </c>
    </row>
    <row r="57" spans="1:28" ht="27.6" x14ac:dyDescent="0.3">
      <c r="A57" s="67" t="str">
        <f>FMO!A51</f>
        <v>47. Batas Kritis (Critical Limit) pada sebuah CCP harus:</v>
      </c>
      <c r="B57" s="83">
        <f>FMO!B51</f>
        <v>1</v>
      </c>
      <c r="C57" s="83">
        <f>FMO!C51</f>
        <v>1</v>
      </c>
      <c r="D57" s="83">
        <f>FMO!D51</f>
        <v>1</v>
      </c>
      <c r="E57" s="83">
        <f>FMO!E51</f>
        <v>1</v>
      </c>
      <c r="F57" s="83">
        <f>FMO!F51</f>
        <v>1</v>
      </c>
      <c r="G57" s="83">
        <f>FMO!G51</f>
        <v>1</v>
      </c>
      <c r="H57" s="83">
        <f>FMO!H51</f>
        <v>0</v>
      </c>
      <c r="I57" s="83">
        <f>FMO!I51</f>
        <v>0</v>
      </c>
      <c r="J57" s="83">
        <f>FMO!J51</f>
        <v>0</v>
      </c>
      <c r="K57" s="83">
        <f>FMO!K51</f>
        <v>0</v>
      </c>
      <c r="L57" s="82">
        <f t="shared" si="15"/>
        <v>5</v>
      </c>
      <c r="M57" s="82">
        <f t="shared" si="16"/>
        <v>5</v>
      </c>
      <c r="N57" s="82">
        <f>SUMIF($B$8:$K$8,"Laki-Laki",FMO!B51:K51)</f>
        <v>3</v>
      </c>
      <c r="O57" s="82">
        <f>SUMIF($B$8:$K$8,"Perempuan",FMO!B51:K51)</f>
        <v>3</v>
      </c>
      <c r="P57" s="68">
        <f t="shared" si="17"/>
        <v>3</v>
      </c>
      <c r="Q57" s="68">
        <f t="shared" si="18"/>
        <v>3</v>
      </c>
      <c r="R57" s="68">
        <f t="shared" si="19"/>
        <v>-0.40546510810816444</v>
      </c>
      <c r="S57" s="68">
        <f t="shared" si="20"/>
        <v>-0.40546510810816444</v>
      </c>
      <c r="T57" s="68">
        <f t="shared" si="21"/>
        <v>-0.22119219008149699</v>
      </c>
      <c r="U57" s="68">
        <f t="shared" si="22"/>
        <v>-0.22119219008149699</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41.4" x14ac:dyDescent="0.3">
      <c r="A58" s="67" t="str">
        <f>FMO!A52</f>
        <v>48. Apa yang membedakan "Batas Kritis" (Critical Limit) dengan "Batas Operasional" (Operating Limit)?</v>
      </c>
      <c r="B58" s="83">
        <f>FMO!B52</f>
        <v>1</v>
      </c>
      <c r="C58" s="83">
        <f>FMO!C52</f>
        <v>1</v>
      </c>
      <c r="D58" s="83">
        <f>FMO!D52</f>
        <v>1</v>
      </c>
      <c r="E58" s="83">
        <f>FMO!E52</f>
        <v>0</v>
      </c>
      <c r="F58" s="83">
        <f>FMO!F52</f>
        <v>1</v>
      </c>
      <c r="G58" s="83">
        <f>FMO!G52</f>
        <v>0</v>
      </c>
      <c r="H58" s="83">
        <f>FMO!H52</f>
        <v>0</v>
      </c>
      <c r="I58" s="83">
        <f>FMO!I52</f>
        <v>0</v>
      </c>
      <c r="J58" s="83">
        <f>FMO!J52</f>
        <v>0</v>
      </c>
      <c r="K58" s="83">
        <f>FMO!K52</f>
        <v>0</v>
      </c>
      <c r="L58" s="82">
        <f t="shared" si="15"/>
        <v>5</v>
      </c>
      <c r="M58" s="82">
        <f t="shared" si="16"/>
        <v>5</v>
      </c>
      <c r="N58" s="82">
        <f>SUMIF($B$8:$K$8,"Laki-Laki",FMO!B52:K52)</f>
        <v>2</v>
      </c>
      <c r="O58" s="82">
        <f>SUMIF($B$8:$K$8,"Perempuan",FMO!B52:K52)</f>
        <v>2</v>
      </c>
      <c r="P58" s="68">
        <f t="shared" si="17"/>
        <v>2</v>
      </c>
      <c r="Q58" s="68">
        <f t="shared" si="18"/>
        <v>2</v>
      </c>
      <c r="R58" s="68">
        <f t="shared" si="19"/>
        <v>0.40546510810816438</v>
      </c>
      <c r="S58" s="68">
        <f t="shared" si="20"/>
        <v>0.40546510810816438</v>
      </c>
      <c r="T58" s="68">
        <f t="shared" si="21"/>
        <v>0.58973802613483184</v>
      </c>
      <c r="U58" s="68">
        <f t="shared" si="22"/>
        <v>0.58973802613483184</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27.6" x14ac:dyDescent="0.3">
      <c r="A59" s="67" t="str">
        <f>FMO!A53</f>
        <v>49. Validasi Batas Kritis bertujuan untuk:</v>
      </c>
      <c r="B59" s="83">
        <f>FMO!B53</f>
        <v>1</v>
      </c>
      <c r="C59" s="83">
        <f>FMO!C53</f>
        <v>1</v>
      </c>
      <c r="D59" s="83">
        <f>FMO!D53</f>
        <v>1</v>
      </c>
      <c r="E59" s="83">
        <f>FMO!E53</f>
        <v>1</v>
      </c>
      <c r="F59" s="83">
        <f>FMO!F53</f>
        <v>1</v>
      </c>
      <c r="G59" s="83">
        <f>FMO!G53</f>
        <v>1</v>
      </c>
      <c r="H59" s="83">
        <f>FMO!H53</f>
        <v>1</v>
      </c>
      <c r="I59" s="83">
        <f>FMO!I53</f>
        <v>1</v>
      </c>
      <c r="J59" s="83">
        <f>FMO!J53</f>
        <v>0</v>
      </c>
      <c r="K59" s="83">
        <f>FMO!K53</f>
        <v>0</v>
      </c>
      <c r="L59" s="82">
        <f t="shared" si="15"/>
        <v>5</v>
      </c>
      <c r="M59" s="82">
        <f t="shared" si="16"/>
        <v>5</v>
      </c>
      <c r="N59" s="82">
        <f>SUMIF($B$8:$K$8,"Laki-Laki",FMO!B53:K53)</f>
        <v>4</v>
      </c>
      <c r="O59" s="82">
        <f>SUMIF($B$8:$K$8,"Perempuan",FMO!B53:K53)</f>
        <v>4</v>
      </c>
      <c r="P59" s="68">
        <f t="shared" si="17"/>
        <v>4</v>
      </c>
      <c r="Q59" s="68">
        <f t="shared" si="18"/>
        <v>4</v>
      </c>
      <c r="R59" s="68">
        <f t="shared" si="19"/>
        <v>-1.3862943611198906</v>
      </c>
      <c r="S59" s="68">
        <f t="shared" si="20"/>
        <v>-1.3862943611198906</v>
      </c>
      <c r="T59" s="68">
        <f t="shared" si="21"/>
        <v>-1.2020214430932232</v>
      </c>
      <c r="U59" s="68">
        <f t="shared" si="22"/>
        <v>-1.2020214430932232</v>
      </c>
      <c r="V59" s="68">
        <f t="shared" si="23"/>
        <v>1.1180339887498949</v>
      </c>
      <c r="W59" s="68">
        <f t="shared" si="24"/>
        <v>1.1180339887498949</v>
      </c>
      <c r="X59" s="68">
        <f t="shared" si="25"/>
        <v>0</v>
      </c>
      <c r="Y59" s="68">
        <f t="shared" si="26"/>
        <v>1.5811388300841898</v>
      </c>
      <c r="Z59" s="68">
        <f t="shared" si="27"/>
        <v>0</v>
      </c>
      <c r="AA59" s="66" t="str">
        <f t="shared" si="28"/>
        <v>Negligible</v>
      </c>
      <c r="AB59" s="69" t="str">
        <f t="shared" si="29"/>
        <v>Tidak Ada Indikasi Bias</v>
      </c>
    </row>
    <row r="60" spans="1:28" ht="41.4" x14ac:dyDescent="0.3">
      <c r="A60" s="67" t="str">
        <f>FMO!A54</f>
        <v>50. Sistem Pemantauan (Monitoring) CCP harus mampu menjawab 4 pertanyaan (4W/1H), KECUALI:</v>
      </c>
      <c r="B60" s="83">
        <f>FMO!B54</f>
        <v>1</v>
      </c>
      <c r="C60" s="83">
        <f>FMO!C54</f>
        <v>1</v>
      </c>
      <c r="D60" s="83">
        <f>FMO!D54</f>
        <v>1</v>
      </c>
      <c r="E60" s="83">
        <f>FMO!E54</f>
        <v>1</v>
      </c>
      <c r="F60" s="83">
        <f>FMO!F54</f>
        <v>1</v>
      </c>
      <c r="G60" s="83">
        <f>FMO!G54</f>
        <v>1</v>
      </c>
      <c r="H60" s="83">
        <f>FMO!H54</f>
        <v>0</v>
      </c>
      <c r="I60" s="83">
        <f>FMO!I54</f>
        <v>0</v>
      </c>
      <c r="J60" s="83">
        <f>FMO!J54</f>
        <v>0</v>
      </c>
      <c r="K60" s="83">
        <f>FMO!K54</f>
        <v>0</v>
      </c>
      <c r="L60" s="82">
        <f t="shared" si="15"/>
        <v>5</v>
      </c>
      <c r="M60" s="82">
        <f t="shared" si="16"/>
        <v>5</v>
      </c>
      <c r="N60" s="82">
        <f>SUMIF($B$8:$K$8,"Laki-Laki",FMO!B54:K54)</f>
        <v>3</v>
      </c>
      <c r="O60" s="82">
        <f>SUMIF($B$8:$K$8,"Perempuan",FMO!B54:K54)</f>
        <v>3</v>
      </c>
      <c r="P60" s="68">
        <f t="shared" si="17"/>
        <v>3</v>
      </c>
      <c r="Q60" s="68">
        <f t="shared" si="18"/>
        <v>3</v>
      </c>
      <c r="R60" s="68">
        <f t="shared" si="19"/>
        <v>-0.40546510810816444</v>
      </c>
      <c r="S60" s="68">
        <f t="shared" si="20"/>
        <v>-0.40546510810816444</v>
      </c>
      <c r="T60" s="68">
        <f t="shared" si="21"/>
        <v>-0.22119219008149699</v>
      </c>
      <c r="U60" s="68">
        <f t="shared" si="22"/>
        <v>-0.22119219008149699</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55.2" x14ac:dyDescent="0.3">
      <c r="A61" s="67" t="str">
        <f>FMO!A55</f>
        <v>51. Mengapa pengujian mikrobiologi pada produk akhir JARANG digunakan sebagai metode Monitoring CCP?</v>
      </c>
      <c r="B61" s="83">
        <f>FMO!B55</f>
        <v>1</v>
      </c>
      <c r="C61" s="83">
        <f>FMO!C55</f>
        <v>1</v>
      </c>
      <c r="D61" s="83">
        <f>FMO!D55</f>
        <v>0</v>
      </c>
      <c r="E61" s="83">
        <f>FMO!E55</f>
        <v>0</v>
      </c>
      <c r="F61" s="83">
        <f>FMO!F55</f>
        <v>0</v>
      </c>
      <c r="G61" s="83">
        <f>FMO!G55</f>
        <v>0</v>
      </c>
      <c r="H61" s="83">
        <f>FMO!H55</f>
        <v>0</v>
      </c>
      <c r="I61" s="83">
        <f>FMO!I55</f>
        <v>0</v>
      </c>
      <c r="J61" s="83">
        <f>FMO!J55</f>
        <v>0</v>
      </c>
      <c r="K61" s="83">
        <f>FMO!K55</f>
        <v>0</v>
      </c>
      <c r="L61" s="82">
        <f t="shared" si="15"/>
        <v>5</v>
      </c>
      <c r="M61" s="82">
        <f t="shared" si="16"/>
        <v>5</v>
      </c>
      <c r="N61" s="82">
        <f>SUMIF($B$8:$K$8,"Laki-Laki",FMO!B55:K55)</f>
        <v>1</v>
      </c>
      <c r="O61" s="82">
        <f>SUMIF($B$8:$K$8,"Perempuan",FMO!B55:K55)</f>
        <v>1</v>
      </c>
      <c r="P61" s="68">
        <f t="shared" si="17"/>
        <v>1</v>
      </c>
      <c r="Q61" s="68">
        <f t="shared" si="18"/>
        <v>1</v>
      </c>
      <c r="R61" s="68">
        <f t="shared" si="19"/>
        <v>1.3862943611198906</v>
      </c>
      <c r="S61" s="68">
        <f t="shared" si="20"/>
        <v>1.3862943611198906</v>
      </c>
      <c r="T61" s="68">
        <f t="shared" si="21"/>
        <v>1.5705672791465579</v>
      </c>
      <c r="U61" s="68">
        <f t="shared" si="22"/>
        <v>1.5705672791465579</v>
      </c>
      <c r="V61" s="68">
        <f t="shared" si="23"/>
        <v>1.1180339887498949</v>
      </c>
      <c r="W61" s="68">
        <f t="shared" si="24"/>
        <v>1.1180339887498949</v>
      </c>
      <c r="X61" s="68">
        <f t="shared" si="25"/>
        <v>0</v>
      </c>
      <c r="Y61" s="68">
        <f t="shared" si="26"/>
        <v>1.5811388300841898</v>
      </c>
      <c r="Z61" s="68">
        <f t="shared" si="27"/>
        <v>0</v>
      </c>
      <c r="AA61" s="66" t="str">
        <f t="shared" si="28"/>
        <v>Negligible</v>
      </c>
      <c r="AB61" s="69" t="str">
        <f t="shared" si="29"/>
        <v>Tidak Ada Indikasi Bias</v>
      </c>
    </row>
    <row r="62" spans="1:28" ht="27.6" x14ac:dyDescent="0.3">
      <c r="A62" s="67" t="str">
        <f>FMO!A56</f>
        <v>52. Metode monitoring CCP yang paling ideal adalah:</v>
      </c>
      <c r="B62" s="83">
        <f>FMO!B56</f>
        <v>1</v>
      </c>
      <c r="C62" s="83">
        <f>FMO!C56</f>
        <v>1</v>
      </c>
      <c r="D62" s="83">
        <f>FMO!D56</f>
        <v>1</v>
      </c>
      <c r="E62" s="83">
        <f>FMO!E56</f>
        <v>0</v>
      </c>
      <c r="F62" s="83">
        <f>FMO!F56</f>
        <v>1</v>
      </c>
      <c r="G62" s="83">
        <f>FMO!G56</f>
        <v>0</v>
      </c>
      <c r="H62" s="83">
        <f>FMO!H56</f>
        <v>0</v>
      </c>
      <c r="I62" s="83">
        <f>FMO!I56</f>
        <v>0</v>
      </c>
      <c r="J62" s="83">
        <f>FMO!J56</f>
        <v>0</v>
      </c>
      <c r="K62" s="83">
        <f>FMO!K56</f>
        <v>0</v>
      </c>
      <c r="L62" s="82">
        <f t="shared" si="15"/>
        <v>5</v>
      </c>
      <c r="M62" s="82">
        <f t="shared" si="16"/>
        <v>5</v>
      </c>
      <c r="N62" s="82">
        <f>SUMIF($B$8:$K$8,"Laki-Laki",FMO!B56:K56)</f>
        <v>2</v>
      </c>
      <c r="O62" s="82">
        <f>SUMIF($B$8:$K$8,"Perempuan",FMO!B56:K56)</f>
        <v>2</v>
      </c>
      <c r="P62" s="68">
        <f t="shared" si="17"/>
        <v>2</v>
      </c>
      <c r="Q62" s="68">
        <f t="shared" si="18"/>
        <v>2</v>
      </c>
      <c r="R62" s="68">
        <f t="shared" si="19"/>
        <v>0.40546510810816438</v>
      </c>
      <c r="S62" s="68">
        <f t="shared" si="20"/>
        <v>0.40546510810816438</v>
      </c>
      <c r="T62" s="68">
        <f t="shared" si="21"/>
        <v>0.58973802613483184</v>
      </c>
      <c r="U62" s="68">
        <f t="shared" si="22"/>
        <v>0.58973802613483184</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41.4" x14ac:dyDescent="0.3">
      <c r="A63" s="67" t="str">
        <f>FMO!A57</f>
        <v>53. Tindakan Koreksi (Corrective Action) harus dilakukan segera ketika:</v>
      </c>
      <c r="B63" s="83">
        <f>FMO!B57</f>
        <v>1</v>
      </c>
      <c r="C63" s="83">
        <f>FMO!C57</f>
        <v>1</v>
      </c>
      <c r="D63" s="83">
        <f>FMO!D57</f>
        <v>1</v>
      </c>
      <c r="E63" s="83">
        <f>FMO!E57</f>
        <v>0</v>
      </c>
      <c r="F63" s="83">
        <f>FMO!F57</f>
        <v>1</v>
      </c>
      <c r="G63" s="83">
        <f>FMO!G57</f>
        <v>0</v>
      </c>
      <c r="H63" s="83">
        <f>FMO!H57</f>
        <v>0</v>
      </c>
      <c r="I63" s="83">
        <f>FMO!I57</f>
        <v>0</v>
      </c>
      <c r="J63" s="83">
        <f>FMO!J57</f>
        <v>1</v>
      </c>
      <c r="K63" s="83">
        <f>FMO!K57</f>
        <v>1</v>
      </c>
      <c r="L63" s="82">
        <f t="shared" si="15"/>
        <v>5</v>
      </c>
      <c r="M63" s="82">
        <f t="shared" si="16"/>
        <v>5</v>
      </c>
      <c r="N63" s="82">
        <f>SUMIF($B$8:$K$8,"Laki-Laki",FMO!B57:K57)</f>
        <v>3</v>
      </c>
      <c r="O63" s="82">
        <f>SUMIF($B$8:$K$8,"Perempuan",FMO!B57:K57)</f>
        <v>3</v>
      </c>
      <c r="P63" s="68">
        <f t="shared" si="17"/>
        <v>3</v>
      </c>
      <c r="Q63" s="68">
        <f t="shared" si="18"/>
        <v>3</v>
      </c>
      <c r="R63" s="68">
        <f t="shared" si="19"/>
        <v>-0.40546510810816444</v>
      </c>
      <c r="S63" s="68">
        <f t="shared" si="20"/>
        <v>-0.40546510810816444</v>
      </c>
      <c r="T63" s="68">
        <f t="shared" si="21"/>
        <v>-0.22119219008149699</v>
      </c>
      <c r="U63" s="68">
        <f t="shared" si="22"/>
        <v>-0.22119219008149699</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41.4" x14ac:dyDescent="0.3">
      <c r="A64" s="67" t="str">
        <f>FMO!A58</f>
        <v>54. Sebuah Tindakan Koreksi yang lengkap harus mencakup dua elemen utama:</v>
      </c>
      <c r="B64" s="83">
        <f>FMO!B58</f>
        <v>0</v>
      </c>
      <c r="C64" s="83">
        <f>FMO!C58</f>
        <v>0</v>
      </c>
      <c r="D64" s="83">
        <f>FMO!D58</f>
        <v>1</v>
      </c>
      <c r="E64" s="83">
        <f>FMO!E58</f>
        <v>0</v>
      </c>
      <c r="F64" s="83">
        <f>FMO!F58</f>
        <v>1</v>
      </c>
      <c r="G64" s="83">
        <f>FMO!G58</f>
        <v>0</v>
      </c>
      <c r="H64" s="83">
        <f>FMO!H58</f>
        <v>1</v>
      </c>
      <c r="I64" s="83">
        <f>FMO!I58</f>
        <v>1</v>
      </c>
      <c r="J64" s="83">
        <f>FMO!J58</f>
        <v>1</v>
      </c>
      <c r="K64" s="83">
        <f>FMO!K58</f>
        <v>1</v>
      </c>
      <c r="L64" s="82">
        <f t="shared" si="15"/>
        <v>5</v>
      </c>
      <c r="M64" s="82">
        <f t="shared" si="16"/>
        <v>5</v>
      </c>
      <c r="N64" s="82">
        <f>SUMIF($B$8:$K$8,"Laki-Laki",FMO!B58:K58)</f>
        <v>3</v>
      </c>
      <c r="O64" s="82">
        <f>SUMIF($B$8:$K$8,"Perempuan",FMO!B58:K58)</f>
        <v>3</v>
      </c>
      <c r="P64" s="68">
        <f t="shared" si="17"/>
        <v>3</v>
      </c>
      <c r="Q64" s="68">
        <f t="shared" si="18"/>
        <v>3</v>
      </c>
      <c r="R64" s="68">
        <f t="shared" si="19"/>
        <v>-0.40546510810816444</v>
      </c>
      <c r="S64" s="68">
        <f t="shared" si="20"/>
        <v>-0.40546510810816444</v>
      </c>
      <c r="T64" s="68">
        <f t="shared" si="21"/>
        <v>-0.22119219008149699</v>
      </c>
      <c r="U64" s="68">
        <f t="shared" si="22"/>
        <v>-0.22119219008149699</v>
      </c>
      <c r="V64" s="68">
        <f t="shared" si="23"/>
        <v>0.91287092917527679</v>
      </c>
      <c r="W64" s="68">
        <f t="shared" si="24"/>
        <v>0.91287092917527679</v>
      </c>
      <c r="X64" s="68">
        <f t="shared" si="25"/>
        <v>0</v>
      </c>
      <c r="Y64" s="68">
        <f t="shared" si="26"/>
        <v>1.2909944487358056</v>
      </c>
      <c r="Z64" s="68">
        <f t="shared" si="27"/>
        <v>0</v>
      </c>
      <c r="AA64" s="66" t="str">
        <f t="shared" si="28"/>
        <v>Negligible</v>
      </c>
      <c r="AB64" s="69" t="str">
        <f t="shared" si="29"/>
        <v>Tidak Ada Indikasi Bias</v>
      </c>
    </row>
    <row r="65" spans="1:28" ht="41.4" x14ac:dyDescent="0.3">
      <c r="A65" s="67" t="str">
        <f>FMO!A59</f>
        <v>55. Produk yang diproduksi saat CCP melampaui batas kritis (Deviasi) harus statusnya:</v>
      </c>
      <c r="B65" s="83">
        <f>FMO!B59</f>
        <v>1</v>
      </c>
      <c r="C65" s="83">
        <f>FMO!C59</f>
        <v>1</v>
      </c>
      <c r="D65" s="83">
        <f>FMO!D59</f>
        <v>1</v>
      </c>
      <c r="E65" s="83">
        <f>FMO!E59</f>
        <v>1</v>
      </c>
      <c r="F65" s="83">
        <f>FMO!F59</f>
        <v>1</v>
      </c>
      <c r="G65" s="83">
        <f>FMO!G59</f>
        <v>1</v>
      </c>
      <c r="H65" s="83">
        <f>FMO!H59</f>
        <v>0</v>
      </c>
      <c r="I65" s="83">
        <f>FMO!I59</f>
        <v>0</v>
      </c>
      <c r="J65" s="83">
        <f>FMO!J59</f>
        <v>0</v>
      </c>
      <c r="K65" s="83">
        <f>FMO!K59</f>
        <v>0</v>
      </c>
      <c r="L65" s="82">
        <f t="shared" si="15"/>
        <v>5</v>
      </c>
      <c r="M65" s="82">
        <f t="shared" si="16"/>
        <v>5</v>
      </c>
      <c r="N65" s="82">
        <f>SUMIF($B$8:$K$8,"Laki-Laki",FMO!B59:K59)</f>
        <v>3</v>
      </c>
      <c r="O65" s="82">
        <f>SUMIF($B$8:$K$8,"Perempuan",FMO!B59:K59)</f>
        <v>3</v>
      </c>
      <c r="P65" s="68">
        <f t="shared" si="17"/>
        <v>3</v>
      </c>
      <c r="Q65" s="68">
        <f t="shared" si="18"/>
        <v>3</v>
      </c>
      <c r="R65" s="68">
        <f t="shared" si="19"/>
        <v>-0.40546510810816444</v>
      </c>
      <c r="S65" s="68">
        <f t="shared" si="20"/>
        <v>-0.40546510810816444</v>
      </c>
      <c r="T65" s="68">
        <f t="shared" si="21"/>
        <v>-0.22119219008149699</v>
      </c>
      <c r="U65" s="68">
        <f t="shared" si="22"/>
        <v>-0.22119219008149699</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ht="27.6" x14ac:dyDescent="0.3">
      <c r="A66" s="67" t="str">
        <f>FMO!A60</f>
        <v>56. Apa perbedaan "Validasi" dan "Verifikasi" dalam HACCP?</v>
      </c>
      <c r="B66" s="83">
        <f>FMO!B60</f>
        <v>1</v>
      </c>
      <c r="C66" s="83">
        <f>FMO!C60</f>
        <v>1</v>
      </c>
      <c r="D66" s="83">
        <f>FMO!D60</f>
        <v>0</v>
      </c>
      <c r="E66" s="83">
        <f>FMO!E60</f>
        <v>1</v>
      </c>
      <c r="F66" s="83">
        <f>FMO!F60</f>
        <v>0</v>
      </c>
      <c r="G66" s="83">
        <f>FMO!G60</f>
        <v>1</v>
      </c>
      <c r="H66" s="83">
        <f>FMO!H60</f>
        <v>0</v>
      </c>
      <c r="I66" s="83">
        <f>FMO!I60</f>
        <v>0</v>
      </c>
      <c r="J66" s="83">
        <f>FMO!J60</f>
        <v>0</v>
      </c>
      <c r="K66" s="83">
        <f>FMO!K60</f>
        <v>0</v>
      </c>
      <c r="L66" s="82">
        <f t="shared" si="15"/>
        <v>5</v>
      </c>
      <c r="M66" s="82">
        <f t="shared" si="16"/>
        <v>5</v>
      </c>
      <c r="N66" s="82">
        <f>SUMIF($B$8:$K$8,"Laki-Laki",FMO!B60:K60)</f>
        <v>2</v>
      </c>
      <c r="O66" s="82">
        <f>SUMIF($B$8:$K$8,"Perempuan",FMO!B60:K60)</f>
        <v>2</v>
      </c>
      <c r="P66" s="68">
        <f t="shared" si="17"/>
        <v>2</v>
      </c>
      <c r="Q66" s="68">
        <f t="shared" si="18"/>
        <v>2</v>
      </c>
      <c r="R66" s="68">
        <f t="shared" si="19"/>
        <v>0.40546510810816438</v>
      </c>
      <c r="S66" s="68">
        <f t="shared" si="20"/>
        <v>0.40546510810816438</v>
      </c>
      <c r="T66" s="68">
        <f t="shared" si="21"/>
        <v>0.58973802613483184</v>
      </c>
      <c r="U66" s="68">
        <f t="shared" si="22"/>
        <v>0.58973802613483184</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41.4" x14ac:dyDescent="0.3">
      <c r="A67" s="67" t="str">
        <f>FMO!A61</f>
        <v>57. Kalibrasi termometer yang digunakan di CCP Pasteurisasi termasuk kegiatan:</v>
      </c>
      <c r="B67" s="83">
        <f>FMO!B61</f>
        <v>1</v>
      </c>
      <c r="C67" s="83">
        <f>FMO!C61</f>
        <v>1</v>
      </c>
      <c r="D67" s="83">
        <f>FMO!D61</f>
        <v>0</v>
      </c>
      <c r="E67" s="83">
        <f>FMO!E61</f>
        <v>1</v>
      </c>
      <c r="F67" s="83">
        <f>FMO!F61</f>
        <v>0</v>
      </c>
      <c r="G67" s="83">
        <f>FMO!G61</f>
        <v>1</v>
      </c>
      <c r="H67" s="83">
        <f>FMO!H61</f>
        <v>0</v>
      </c>
      <c r="I67" s="83">
        <f>FMO!I61</f>
        <v>0</v>
      </c>
      <c r="J67" s="83">
        <f>FMO!J61</f>
        <v>0</v>
      </c>
      <c r="K67" s="83">
        <f>FMO!K61</f>
        <v>0</v>
      </c>
      <c r="L67" s="82">
        <f t="shared" si="15"/>
        <v>5</v>
      </c>
      <c r="M67" s="82">
        <f t="shared" si="16"/>
        <v>5</v>
      </c>
      <c r="N67" s="82">
        <f>SUMIF($B$8:$K$8,"Laki-Laki",FMO!B61:K61)</f>
        <v>2</v>
      </c>
      <c r="O67" s="82">
        <f>SUMIF($B$8:$K$8,"Perempuan",FMO!B61:K61)</f>
        <v>2</v>
      </c>
      <c r="P67" s="68">
        <f t="shared" si="17"/>
        <v>2</v>
      </c>
      <c r="Q67" s="68">
        <f t="shared" si="18"/>
        <v>2</v>
      </c>
      <c r="R67" s="68">
        <f t="shared" si="19"/>
        <v>0.40546510810816438</v>
      </c>
      <c r="S67" s="68">
        <f t="shared" si="20"/>
        <v>0.40546510810816438</v>
      </c>
      <c r="T67" s="68">
        <f t="shared" si="21"/>
        <v>0.58973802613483184</v>
      </c>
      <c r="U67" s="68">
        <f t="shared" si="22"/>
        <v>0.58973802613483184</v>
      </c>
      <c r="V67" s="68">
        <f t="shared" si="23"/>
        <v>0.91287092917527679</v>
      </c>
      <c r="W67" s="68">
        <f t="shared" si="24"/>
        <v>0.91287092917527679</v>
      </c>
      <c r="X67" s="68">
        <f t="shared" si="25"/>
        <v>0</v>
      </c>
      <c r="Y67" s="68">
        <f t="shared" si="26"/>
        <v>1.2909944487358056</v>
      </c>
      <c r="Z67" s="68">
        <f t="shared" si="27"/>
        <v>0</v>
      </c>
      <c r="AA67" s="66" t="str">
        <f t="shared" si="28"/>
        <v>Negligible</v>
      </c>
      <c r="AB67" s="69" t="str">
        <f t="shared" si="29"/>
        <v>Tidak Ada Indikasi Bias</v>
      </c>
    </row>
    <row r="68" spans="1:28" ht="27.6" x14ac:dyDescent="0.3">
      <c r="A68" s="67" t="str">
        <f>FMO!A62</f>
        <v>58. Pengkajian ulang (Review) rencana HACCP wajib dilakukan jika:</v>
      </c>
      <c r="B68" s="83">
        <f>FMO!B62</f>
        <v>1</v>
      </c>
      <c r="C68" s="83">
        <f>FMO!C62</f>
        <v>1</v>
      </c>
      <c r="D68" s="83">
        <f>FMO!D62</f>
        <v>1</v>
      </c>
      <c r="E68" s="83">
        <f>FMO!E62</f>
        <v>0</v>
      </c>
      <c r="F68" s="83">
        <f>FMO!F62</f>
        <v>1</v>
      </c>
      <c r="G68" s="83">
        <f>FMO!G62</f>
        <v>0</v>
      </c>
      <c r="H68" s="83">
        <f>FMO!H62</f>
        <v>0</v>
      </c>
      <c r="I68" s="83">
        <f>FMO!I62</f>
        <v>0</v>
      </c>
      <c r="J68" s="83">
        <f>FMO!J62</f>
        <v>1</v>
      </c>
      <c r="K68" s="83">
        <f>FMO!K62</f>
        <v>1</v>
      </c>
      <c r="L68" s="82">
        <f t="shared" si="15"/>
        <v>5</v>
      </c>
      <c r="M68" s="82">
        <f t="shared" si="16"/>
        <v>5</v>
      </c>
      <c r="N68" s="82">
        <f>SUMIF($B$8:$K$8,"Laki-Laki",FMO!B62:K62)</f>
        <v>3</v>
      </c>
      <c r="O68" s="82">
        <f>SUMIF($B$8:$K$8,"Perempuan",FMO!B62:K62)</f>
        <v>3</v>
      </c>
      <c r="P68" s="68">
        <f t="shared" si="17"/>
        <v>3</v>
      </c>
      <c r="Q68" s="68">
        <f t="shared" si="18"/>
        <v>3</v>
      </c>
      <c r="R68" s="68">
        <f t="shared" si="19"/>
        <v>-0.40546510810816444</v>
      </c>
      <c r="S68" s="68">
        <f t="shared" si="20"/>
        <v>-0.40546510810816444</v>
      </c>
      <c r="T68" s="68">
        <f t="shared" si="21"/>
        <v>-0.22119219008149699</v>
      </c>
      <c r="U68" s="68">
        <f t="shared" si="22"/>
        <v>-0.22119219008149699</v>
      </c>
      <c r="V68" s="68">
        <f t="shared" si="23"/>
        <v>0.91287092917527679</v>
      </c>
      <c r="W68" s="68">
        <f t="shared" si="24"/>
        <v>0.91287092917527679</v>
      </c>
      <c r="X68" s="68">
        <f t="shared" si="25"/>
        <v>0</v>
      </c>
      <c r="Y68" s="68">
        <f t="shared" si="26"/>
        <v>1.2909944487358056</v>
      </c>
      <c r="Z68" s="68">
        <f t="shared" si="27"/>
        <v>0</v>
      </c>
      <c r="AA68" s="66" t="str">
        <f t="shared" si="28"/>
        <v>Negligible</v>
      </c>
      <c r="AB68" s="69" t="str">
        <f t="shared" si="29"/>
        <v>Tidak Ada Indikasi Bias</v>
      </c>
    </row>
    <row r="69" spans="1:28" ht="27.6" x14ac:dyDescent="0.3">
      <c r="A69" s="67" t="str">
        <f>FMO!A63</f>
        <v>59. Audit Internal HACCP bertujuan untuk:</v>
      </c>
      <c r="B69" s="83">
        <f>FMO!B63</f>
        <v>0</v>
      </c>
      <c r="C69" s="83">
        <f>FMO!C63</f>
        <v>0</v>
      </c>
      <c r="D69" s="83">
        <f>FMO!D63</f>
        <v>1</v>
      </c>
      <c r="E69" s="83">
        <f>FMO!E63</f>
        <v>1</v>
      </c>
      <c r="F69" s="83">
        <f>FMO!F63</f>
        <v>1</v>
      </c>
      <c r="G69" s="83">
        <f>FMO!G63</f>
        <v>1</v>
      </c>
      <c r="H69" s="83">
        <f>FMO!H63</f>
        <v>0</v>
      </c>
      <c r="I69" s="83">
        <f>FMO!I63</f>
        <v>0</v>
      </c>
      <c r="J69" s="83">
        <f>FMO!J63</f>
        <v>0</v>
      </c>
      <c r="K69" s="83">
        <f>FMO!K63</f>
        <v>0</v>
      </c>
      <c r="L69" s="82">
        <f t="shared" si="15"/>
        <v>5</v>
      </c>
      <c r="M69" s="82">
        <f t="shared" si="16"/>
        <v>5</v>
      </c>
      <c r="N69" s="82">
        <f>SUMIF($B$8:$K$8,"Laki-Laki",FMO!B63:K63)</f>
        <v>2</v>
      </c>
      <c r="O69" s="82">
        <f>SUMIF($B$8:$K$8,"Perempuan",FMO!B63:K63)</f>
        <v>2</v>
      </c>
      <c r="P69" s="68">
        <f t="shared" si="17"/>
        <v>2</v>
      </c>
      <c r="Q69" s="68">
        <f t="shared" si="18"/>
        <v>2</v>
      </c>
      <c r="R69" s="68">
        <f t="shared" si="19"/>
        <v>0.40546510810816438</v>
      </c>
      <c r="S69" s="68">
        <f t="shared" si="20"/>
        <v>0.40546510810816438</v>
      </c>
      <c r="T69" s="68">
        <f t="shared" si="21"/>
        <v>0.58973802613483184</v>
      </c>
      <c r="U69" s="68">
        <f t="shared" si="22"/>
        <v>0.58973802613483184</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41.4" x14ac:dyDescent="0.3">
      <c r="A70" s="67" t="str">
        <f>FMO!A64</f>
        <v>60. Mengapa dokumentasi dan rekaman (Record keeping) sangat vital dalam HACCP?</v>
      </c>
      <c r="B70" s="83">
        <f>FMO!B64</f>
        <v>1</v>
      </c>
      <c r="C70" s="83">
        <f>FMO!C64</f>
        <v>1</v>
      </c>
      <c r="D70" s="83">
        <f>FMO!D64</f>
        <v>0</v>
      </c>
      <c r="E70" s="83">
        <f>FMO!E64</f>
        <v>1</v>
      </c>
      <c r="F70" s="83">
        <f>FMO!F64</f>
        <v>0</v>
      </c>
      <c r="G70" s="83">
        <f>FMO!G64</f>
        <v>1</v>
      </c>
      <c r="H70" s="83">
        <f>FMO!H64</f>
        <v>1</v>
      </c>
      <c r="I70" s="83">
        <f>FMO!I64</f>
        <v>1</v>
      </c>
      <c r="J70" s="83">
        <f>FMO!J64</f>
        <v>1</v>
      </c>
      <c r="K70" s="83">
        <f>FMO!K64</f>
        <v>1</v>
      </c>
      <c r="L70" s="82">
        <f t="shared" si="15"/>
        <v>5</v>
      </c>
      <c r="M70" s="82">
        <f t="shared" si="16"/>
        <v>5</v>
      </c>
      <c r="N70" s="82">
        <f>SUMIF($B$8:$K$8,"Laki-Laki",FMO!B64:K64)</f>
        <v>4</v>
      </c>
      <c r="O70" s="82">
        <f>SUMIF($B$8:$K$8,"Perempuan",FMO!B64:K64)</f>
        <v>4</v>
      </c>
      <c r="P70" s="68">
        <f t="shared" si="17"/>
        <v>4</v>
      </c>
      <c r="Q70" s="68">
        <f t="shared" si="18"/>
        <v>4</v>
      </c>
      <c r="R70" s="68">
        <f t="shared" si="19"/>
        <v>-1.3862943611198906</v>
      </c>
      <c r="S70" s="68">
        <f t="shared" si="20"/>
        <v>-1.3862943611198906</v>
      </c>
      <c r="T70" s="68">
        <f t="shared" si="21"/>
        <v>-1.2020214430932232</v>
      </c>
      <c r="U70" s="68">
        <f t="shared" si="22"/>
        <v>-1.2020214430932232</v>
      </c>
      <c r="V70" s="68">
        <f t="shared" si="23"/>
        <v>1.1180339887498949</v>
      </c>
      <c r="W70" s="68">
        <f t="shared" si="24"/>
        <v>1.1180339887498949</v>
      </c>
      <c r="X70" s="68">
        <f t="shared" si="25"/>
        <v>0</v>
      </c>
      <c r="Y70" s="68">
        <f t="shared" si="26"/>
        <v>1.5811388300841898</v>
      </c>
      <c r="Z70" s="68">
        <f t="shared" si="27"/>
        <v>0</v>
      </c>
      <c r="AA70" s="66" t="str">
        <f t="shared" si="28"/>
        <v>Negligible</v>
      </c>
      <c r="AB70" s="69" t="str">
        <f t="shared" si="29"/>
        <v>Tidak Ada Indikasi Bias</v>
      </c>
    </row>
    <row r="71" spans="1:28" ht="41.4" x14ac:dyDescent="0.3">
      <c r="A71" s="67" t="str">
        <f>FMO!A65</f>
        <v>61. Tujuan utama sistem Ketertelusuran (Traceability) di industri pangan adalah:</v>
      </c>
      <c r="B71" s="83">
        <f>FMO!B65</f>
        <v>1</v>
      </c>
      <c r="C71" s="83">
        <f>FMO!C65</f>
        <v>1</v>
      </c>
      <c r="D71" s="83">
        <f>FMO!D65</f>
        <v>1</v>
      </c>
      <c r="E71" s="83">
        <f>FMO!E65</f>
        <v>1</v>
      </c>
      <c r="F71" s="83">
        <f>FMO!F65</f>
        <v>1</v>
      </c>
      <c r="G71" s="83">
        <f>FMO!G65</f>
        <v>1</v>
      </c>
      <c r="H71" s="83">
        <f>FMO!H65</f>
        <v>0</v>
      </c>
      <c r="I71" s="83">
        <f>FMO!I65</f>
        <v>0</v>
      </c>
      <c r="J71" s="83">
        <f>FMO!J65</f>
        <v>0</v>
      </c>
      <c r="K71" s="83">
        <f>FMO!K65</f>
        <v>0</v>
      </c>
      <c r="L71" s="82">
        <f t="shared" si="15"/>
        <v>5</v>
      </c>
      <c r="M71" s="82">
        <f t="shared" si="16"/>
        <v>5</v>
      </c>
      <c r="N71" s="82">
        <f>SUMIF($B$8:$K$8,"Laki-Laki",FMO!B65:K65)</f>
        <v>3</v>
      </c>
      <c r="O71" s="82">
        <f>SUMIF($B$8:$K$8,"Perempuan",FMO!B65:K65)</f>
        <v>3</v>
      </c>
      <c r="P71" s="68">
        <f t="shared" si="17"/>
        <v>3</v>
      </c>
      <c r="Q71" s="68">
        <f t="shared" si="18"/>
        <v>3</v>
      </c>
      <c r="R71" s="68">
        <f t="shared" si="19"/>
        <v>-0.40546510810816444</v>
      </c>
      <c r="S71" s="68">
        <f t="shared" si="20"/>
        <v>-0.40546510810816444</v>
      </c>
      <c r="T71" s="68">
        <f t="shared" si="21"/>
        <v>-0.22119219008149699</v>
      </c>
      <c r="U71" s="68">
        <f t="shared" si="22"/>
        <v>-0.22119219008149699</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ht="27.6" x14ac:dyDescent="0.3">
      <c r="A72" s="67" t="str">
        <f>FMO!A66</f>
        <v>62. Ketertelusuran harus mampu dilakukan dua arah, yaitu:</v>
      </c>
      <c r="B72" s="83">
        <f>FMO!B66</f>
        <v>0</v>
      </c>
      <c r="C72" s="83">
        <f>FMO!C66</f>
        <v>0</v>
      </c>
      <c r="D72" s="83">
        <f>FMO!D66</f>
        <v>1</v>
      </c>
      <c r="E72" s="83">
        <f>FMO!E66</f>
        <v>0</v>
      </c>
      <c r="F72" s="83">
        <f>FMO!F66</f>
        <v>1</v>
      </c>
      <c r="G72" s="83">
        <f>FMO!G66</f>
        <v>0</v>
      </c>
      <c r="H72" s="83">
        <f>FMO!H66</f>
        <v>0</v>
      </c>
      <c r="I72" s="83">
        <f>FMO!I66</f>
        <v>0</v>
      </c>
      <c r="J72" s="83">
        <f>FMO!J66</f>
        <v>0</v>
      </c>
      <c r="K72" s="83">
        <f>FMO!K66</f>
        <v>0</v>
      </c>
      <c r="L72" s="82">
        <f t="shared" si="15"/>
        <v>5</v>
      </c>
      <c r="M72" s="82">
        <f t="shared" si="16"/>
        <v>5</v>
      </c>
      <c r="N72" s="82">
        <f>SUMIF($B$8:$K$8,"Laki-Laki",FMO!B66:K66)</f>
        <v>1</v>
      </c>
      <c r="O72" s="82">
        <f>SUMIF($B$8:$K$8,"Perempuan",FMO!B66:K66)</f>
        <v>1</v>
      </c>
      <c r="P72" s="68">
        <f t="shared" si="17"/>
        <v>1</v>
      </c>
      <c r="Q72" s="68">
        <f t="shared" si="18"/>
        <v>1</v>
      </c>
      <c r="R72" s="68">
        <f t="shared" si="19"/>
        <v>1.3862943611198906</v>
      </c>
      <c r="S72" s="68">
        <f t="shared" si="20"/>
        <v>1.3862943611198906</v>
      </c>
      <c r="T72" s="68">
        <f t="shared" si="21"/>
        <v>1.5705672791465579</v>
      </c>
      <c r="U72" s="68">
        <f t="shared" si="22"/>
        <v>1.5705672791465579</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ht="41.4" x14ac:dyDescent="0.3">
      <c r="A73" s="67" t="str">
        <f>FMO!A67</f>
        <v>63. Kode produksi (Batch Code/Lot Number) pada kemasan produk berfungsi sebagai:</v>
      </c>
      <c r="B73" s="83">
        <f>FMO!B67</f>
        <v>1</v>
      </c>
      <c r="C73" s="83">
        <f>FMO!C67</f>
        <v>1</v>
      </c>
      <c r="D73" s="83">
        <f>FMO!D67</f>
        <v>1</v>
      </c>
      <c r="E73" s="83">
        <f>FMO!E67</f>
        <v>0</v>
      </c>
      <c r="F73" s="83">
        <f>FMO!F67</f>
        <v>1</v>
      </c>
      <c r="G73" s="83">
        <f>FMO!G67</f>
        <v>0</v>
      </c>
      <c r="H73" s="83">
        <f>FMO!H67</f>
        <v>1</v>
      </c>
      <c r="I73" s="83">
        <f>FMO!I67</f>
        <v>1</v>
      </c>
      <c r="J73" s="83">
        <f>FMO!J67</f>
        <v>0</v>
      </c>
      <c r="K73" s="83">
        <f>FMO!K67</f>
        <v>0</v>
      </c>
      <c r="L73" s="82">
        <f t="shared" si="15"/>
        <v>5</v>
      </c>
      <c r="M73" s="82">
        <f t="shared" si="16"/>
        <v>5</v>
      </c>
      <c r="N73" s="82">
        <f>SUMIF($B$8:$K$8,"Laki-Laki",FMO!B67:K67)</f>
        <v>3</v>
      </c>
      <c r="O73" s="82">
        <f>SUMIF($B$8:$K$8,"Perempuan",FMO!B67:K67)</f>
        <v>3</v>
      </c>
      <c r="P73" s="68">
        <f t="shared" si="17"/>
        <v>3</v>
      </c>
      <c r="Q73" s="68">
        <f t="shared" si="18"/>
        <v>3</v>
      </c>
      <c r="R73" s="68">
        <f t="shared" si="19"/>
        <v>-0.40546510810816444</v>
      </c>
      <c r="S73" s="68">
        <f t="shared" si="20"/>
        <v>-0.40546510810816444</v>
      </c>
      <c r="T73" s="68">
        <f t="shared" si="21"/>
        <v>-0.22119219008149699</v>
      </c>
      <c r="U73" s="68">
        <f t="shared" si="22"/>
        <v>-0.22119219008149699</v>
      </c>
      <c r="V73" s="68">
        <f t="shared" si="23"/>
        <v>0.91287092917527679</v>
      </c>
      <c r="W73" s="68">
        <f t="shared" si="24"/>
        <v>0.91287092917527679</v>
      </c>
      <c r="X73" s="68">
        <f t="shared" si="25"/>
        <v>0</v>
      </c>
      <c r="Y73" s="68">
        <f t="shared" si="26"/>
        <v>1.2909944487358056</v>
      </c>
      <c r="Z73" s="68">
        <f t="shared" si="27"/>
        <v>0</v>
      </c>
      <c r="AA73" s="66" t="str">
        <f t="shared" si="28"/>
        <v>Negligible</v>
      </c>
      <c r="AB73" s="69" t="str">
        <f t="shared" si="29"/>
        <v>Tidak Ada Indikasi Bias</v>
      </c>
    </row>
    <row r="74" spans="1:28" ht="27.6" x14ac:dyDescent="0.3">
      <c r="A74" s="67" t="str">
        <f>FMO!A68</f>
        <v>64. Apa perbedaan antara "Recall" (Penarikan) dan "Withdrawal"?</v>
      </c>
      <c r="B74" s="83">
        <f>FMO!B68</f>
        <v>0</v>
      </c>
      <c r="C74" s="83">
        <f>FMO!C68</f>
        <v>0</v>
      </c>
      <c r="D74" s="83">
        <f>FMO!D68</f>
        <v>1</v>
      </c>
      <c r="E74" s="83">
        <f>FMO!E68</f>
        <v>1</v>
      </c>
      <c r="F74" s="83">
        <f>FMO!F68</f>
        <v>1</v>
      </c>
      <c r="G74" s="83">
        <f>FMO!G68</f>
        <v>1</v>
      </c>
      <c r="H74" s="83">
        <f>FMO!H68</f>
        <v>0</v>
      </c>
      <c r="I74" s="83">
        <f>FMO!I68</f>
        <v>0</v>
      </c>
      <c r="J74" s="83">
        <f>FMO!J68</f>
        <v>0</v>
      </c>
      <c r="K74" s="83">
        <f>FMO!K68</f>
        <v>0</v>
      </c>
      <c r="L74" s="82">
        <f t="shared" si="15"/>
        <v>5</v>
      </c>
      <c r="M74" s="82">
        <f t="shared" si="16"/>
        <v>5</v>
      </c>
      <c r="N74" s="82">
        <f>SUMIF($B$8:$K$8,"Laki-Laki",FMO!B68:K68)</f>
        <v>2</v>
      </c>
      <c r="O74" s="82">
        <f>SUMIF($B$8:$K$8,"Perempuan",FMO!B68:K68)</f>
        <v>2</v>
      </c>
      <c r="P74" s="68">
        <f t="shared" si="17"/>
        <v>2</v>
      </c>
      <c r="Q74" s="68">
        <f t="shared" si="18"/>
        <v>2</v>
      </c>
      <c r="R74" s="68">
        <f t="shared" si="19"/>
        <v>0.40546510810816438</v>
      </c>
      <c r="S74" s="68">
        <f t="shared" si="20"/>
        <v>0.40546510810816438</v>
      </c>
      <c r="T74" s="68">
        <f t="shared" si="21"/>
        <v>0.58973802613483184</v>
      </c>
      <c r="U74" s="68">
        <f t="shared" si="22"/>
        <v>0.58973802613483184</v>
      </c>
      <c r="V74" s="68">
        <f t="shared" si="23"/>
        <v>0.91287092917527679</v>
      </c>
      <c r="W74" s="68">
        <f t="shared" si="24"/>
        <v>0.91287092917527679</v>
      </c>
      <c r="X74" s="68">
        <f t="shared" si="25"/>
        <v>0</v>
      </c>
      <c r="Y74" s="68">
        <f t="shared" si="26"/>
        <v>1.2909944487358056</v>
      </c>
      <c r="Z74" s="68">
        <f t="shared" si="27"/>
        <v>0</v>
      </c>
      <c r="AA74" s="66" t="str">
        <f t="shared" si="28"/>
        <v>Negligible</v>
      </c>
      <c r="AB74" s="69" t="str">
        <f t="shared" si="29"/>
        <v>Tidak Ada Indikasi Bias</v>
      </c>
    </row>
    <row r="75" spans="1:28" ht="41.4" x14ac:dyDescent="0.3">
      <c r="A75" s="67" t="str">
        <f>FMO!A69</f>
        <v>65. Simulasi Penarikan Produk (Mock Recall) wajib dilakukan secara berkala. Tujuannya adalah:</v>
      </c>
      <c r="B75" s="83">
        <f>FMO!B69</f>
        <v>1</v>
      </c>
      <c r="C75" s="83">
        <f>FMO!C69</f>
        <v>1</v>
      </c>
      <c r="D75" s="83">
        <f>FMO!D69</f>
        <v>1</v>
      </c>
      <c r="E75" s="83">
        <f>FMO!E69</f>
        <v>1</v>
      </c>
      <c r="F75" s="83">
        <f>FMO!F69</f>
        <v>1</v>
      </c>
      <c r="G75" s="83">
        <f>FMO!G69</f>
        <v>1</v>
      </c>
      <c r="H75" s="83">
        <f>FMO!H69</f>
        <v>0</v>
      </c>
      <c r="I75" s="83">
        <f>FMO!I69</f>
        <v>0</v>
      </c>
      <c r="J75" s="83">
        <f>FMO!J69</f>
        <v>1</v>
      </c>
      <c r="K75" s="83">
        <f>FMO!K69</f>
        <v>1</v>
      </c>
      <c r="L75" s="82">
        <f t="shared" ref="L75:L110" si="30">COUNTIF($B$8:$K$8,"Laki-Laki")</f>
        <v>5</v>
      </c>
      <c r="M75" s="82">
        <f t="shared" ref="M75:M110" si="31">COUNTIF($B$8:$K$8,"Perempuan")</f>
        <v>5</v>
      </c>
      <c r="N75" s="82">
        <f>SUMIF($B$8:$K$8,"Laki-Laki",FMO!B69:K69)</f>
        <v>4</v>
      </c>
      <c r="O75" s="82">
        <f>SUMIF($B$8:$K$8,"Perempuan",FMO!B69:K69)</f>
        <v>4</v>
      </c>
      <c r="P75" s="68">
        <f t="shared" ref="P75:P110" si="32">IF(N75=0,0.3,IF(N75=L75,L75-0.3,N75))</f>
        <v>4</v>
      </c>
      <c r="Q75" s="68">
        <f t="shared" ref="Q75:Q110" si="33">IF(O75=0,0.3,IF(O75=M75,M75-0.3,O75))</f>
        <v>4</v>
      </c>
      <c r="R75" s="68">
        <f t="shared" ref="R75:R110" si="34">LN((L75-P75)/P75)</f>
        <v>-1.3862943611198906</v>
      </c>
      <c r="S75" s="68">
        <f t="shared" ref="S75:S110" si="35">LN((M75-Q75)/Q75)</f>
        <v>-1.3862943611198906</v>
      </c>
      <c r="T75" s="68">
        <f t="shared" ref="T75:T110" si="36">R75-AVERAGE($R$11:$R$110)</f>
        <v>-1.2020214430932232</v>
      </c>
      <c r="U75" s="68">
        <f t="shared" ref="U75:U110" si="37">S75-AVERAGE($S$11:$S$110)</f>
        <v>-1.2020214430932232</v>
      </c>
      <c r="V75" s="68">
        <f t="shared" ref="V75:V110" si="38">SQRT(1/P75+1/(L75-P75))</f>
        <v>1.1180339887498949</v>
      </c>
      <c r="W75" s="68">
        <f t="shared" ref="W75:W110" si="39">SQRT(1/Q75+1/(M75-Q75))</f>
        <v>1.1180339887498949</v>
      </c>
      <c r="X75" s="68">
        <f t="shared" ref="X75:X110" si="40">T75-U75</f>
        <v>0</v>
      </c>
      <c r="Y75" s="68">
        <f t="shared" ref="Y75:Y110" si="41">SQRT(V75^2+W75^2)</f>
        <v>1.5811388300841898</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55.2" x14ac:dyDescent="0.3">
      <c r="A76" s="67" t="str">
        <f>FMO!A70</f>
        <v>66. Produk yang dicurigai tidak aman (Potentially Unsafe Product) harus segera dipisahkan dan diberi label status:</v>
      </c>
      <c r="B76" s="83">
        <f>FMO!B70</f>
        <v>0</v>
      </c>
      <c r="C76" s="83">
        <f>FMO!C70</f>
        <v>0</v>
      </c>
      <c r="D76" s="83">
        <f>FMO!D70</f>
        <v>1</v>
      </c>
      <c r="E76" s="83">
        <f>FMO!E70</f>
        <v>1</v>
      </c>
      <c r="F76" s="83">
        <f>FMO!F70</f>
        <v>1</v>
      </c>
      <c r="G76" s="83">
        <f>FMO!G70</f>
        <v>1</v>
      </c>
      <c r="H76" s="83">
        <f>FMO!H70</f>
        <v>0</v>
      </c>
      <c r="I76" s="83">
        <f>FMO!I70</f>
        <v>0</v>
      </c>
      <c r="J76" s="83">
        <f>FMO!J70</f>
        <v>0</v>
      </c>
      <c r="K76" s="83">
        <f>FMO!K70</f>
        <v>0</v>
      </c>
      <c r="L76" s="82">
        <f t="shared" si="30"/>
        <v>5</v>
      </c>
      <c r="M76" s="82">
        <f t="shared" si="31"/>
        <v>5</v>
      </c>
      <c r="N76" s="82">
        <f>SUMIF($B$8:$K$8,"Laki-Laki",FMO!B70:K70)</f>
        <v>2</v>
      </c>
      <c r="O76" s="82">
        <f>SUMIF($B$8:$K$8,"Perempuan",FMO!B70:K70)</f>
        <v>2</v>
      </c>
      <c r="P76" s="68">
        <f t="shared" si="32"/>
        <v>2</v>
      </c>
      <c r="Q76" s="68">
        <f t="shared" si="33"/>
        <v>2</v>
      </c>
      <c r="R76" s="68">
        <f t="shared" si="34"/>
        <v>0.40546510810816438</v>
      </c>
      <c r="S76" s="68">
        <f t="shared" si="35"/>
        <v>0.40546510810816438</v>
      </c>
      <c r="T76" s="68">
        <f t="shared" si="36"/>
        <v>0.58973802613483184</v>
      </c>
      <c r="U76" s="68">
        <f t="shared" si="37"/>
        <v>0.58973802613483184</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41.4" x14ac:dyDescent="0.3">
      <c r="A77" s="67" t="str">
        <f>FMO!A71</f>
        <v>67. Jika produk yang di-HOLD diputuskan untuk diolah ulang (Rework), syarat utamanya adalah:</v>
      </c>
      <c r="B77" s="83">
        <f>FMO!B71</f>
        <v>1</v>
      </c>
      <c r="C77" s="83">
        <f>FMO!C71</f>
        <v>1</v>
      </c>
      <c r="D77" s="83">
        <f>FMO!D71</f>
        <v>1</v>
      </c>
      <c r="E77" s="83">
        <f>FMO!E71</f>
        <v>1</v>
      </c>
      <c r="F77" s="83">
        <f>FMO!F71</f>
        <v>1</v>
      </c>
      <c r="G77" s="83">
        <f>FMO!G71</f>
        <v>1</v>
      </c>
      <c r="H77" s="83">
        <f>FMO!H71</f>
        <v>0</v>
      </c>
      <c r="I77" s="83">
        <f>FMO!I71</f>
        <v>0</v>
      </c>
      <c r="J77" s="83">
        <f>FMO!J71</f>
        <v>1</v>
      </c>
      <c r="K77" s="83">
        <f>FMO!K71</f>
        <v>1</v>
      </c>
      <c r="L77" s="82">
        <f t="shared" si="30"/>
        <v>5</v>
      </c>
      <c r="M77" s="82">
        <f t="shared" si="31"/>
        <v>5</v>
      </c>
      <c r="N77" s="82">
        <f>SUMIF($B$8:$K$8,"Laki-Laki",FMO!B71:K71)</f>
        <v>4</v>
      </c>
      <c r="O77" s="82">
        <f>SUMIF($B$8:$K$8,"Perempuan",FMO!B71:K71)</f>
        <v>4</v>
      </c>
      <c r="P77" s="68">
        <f t="shared" si="32"/>
        <v>4</v>
      </c>
      <c r="Q77" s="68">
        <f t="shared" si="33"/>
        <v>4</v>
      </c>
      <c r="R77" s="68">
        <f t="shared" si="34"/>
        <v>-1.3862943611198906</v>
      </c>
      <c r="S77" s="68">
        <f t="shared" si="35"/>
        <v>-1.3862943611198906</v>
      </c>
      <c r="T77" s="68">
        <f t="shared" si="36"/>
        <v>-1.2020214430932232</v>
      </c>
      <c r="U77" s="68">
        <f t="shared" si="37"/>
        <v>-1.2020214430932232</v>
      </c>
      <c r="V77" s="68">
        <f t="shared" si="38"/>
        <v>1.1180339887498949</v>
      </c>
      <c r="W77" s="68">
        <f t="shared" si="39"/>
        <v>1.1180339887498949</v>
      </c>
      <c r="X77" s="68">
        <f t="shared" si="40"/>
        <v>0</v>
      </c>
      <c r="Y77" s="68">
        <f t="shared" si="41"/>
        <v>1.5811388300841898</v>
      </c>
      <c r="Z77" s="68">
        <f t="shared" si="42"/>
        <v>0</v>
      </c>
      <c r="AA77" s="66" t="str">
        <f t="shared" si="43"/>
        <v>Negligible</v>
      </c>
      <c r="AB77" s="69" t="str">
        <f t="shared" si="44"/>
        <v>Tidak Ada Indikasi Bias</v>
      </c>
    </row>
    <row r="78" spans="1:28" ht="55.2" x14ac:dyDescent="0.3">
      <c r="A78" s="67" t="str">
        <f>FMO!A72</f>
        <v>68. Dalam situasi darurat seperti banjir atau mati listrik (Power Outage) lebih dari 4 jam, apa fokus utama tim keamanan pangan?</v>
      </c>
      <c r="B78" s="83">
        <f>FMO!B72</f>
        <v>1</v>
      </c>
      <c r="C78" s="83">
        <f>FMO!C72</f>
        <v>1</v>
      </c>
      <c r="D78" s="83">
        <f>FMO!D72</f>
        <v>1</v>
      </c>
      <c r="E78" s="83">
        <f>FMO!E72</f>
        <v>1</v>
      </c>
      <c r="F78" s="83">
        <f>FMO!F72</f>
        <v>1</v>
      </c>
      <c r="G78" s="83">
        <f>FMO!G72</f>
        <v>1</v>
      </c>
      <c r="H78" s="83">
        <f>FMO!H72</f>
        <v>0</v>
      </c>
      <c r="I78" s="83">
        <f>FMO!I72</f>
        <v>0</v>
      </c>
      <c r="J78" s="83">
        <f>FMO!J72</f>
        <v>0</v>
      </c>
      <c r="K78" s="83">
        <f>FMO!K72</f>
        <v>0</v>
      </c>
      <c r="L78" s="82">
        <f t="shared" si="30"/>
        <v>5</v>
      </c>
      <c r="M78" s="82">
        <f t="shared" si="31"/>
        <v>5</v>
      </c>
      <c r="N78" s="82">
        <f>SUMIF($B$8:$K$8,"Laki-Laki",FMO!B72:K72)</f>
        <v>3</v>
      </c>
      <c r="O78" s="82">
        <f>SUMIF($B$8:$K$8,"Perempuan",FMO!B72:K72)</f>
        <v>3</v>
      </c>
      <c r="P78" s="68">
        <f t="shared" si="32"/>
        <v>3</v>
      </c>
      <c r="Q78" s="68">
        <f t="shared" si="33"/>
        <v>3</v>
      </c>
      <c r="R78" s="68">
        <f t="shared" si="34"/>
        <v>-0.40546510810816444</v>
      </c>
      <c r="S78" s="68">
        <f t="shared" si="35"/>
        <v>-0.40546510810816444</v>
      </c>
      <c r="T78" s="68">
        <f t="shared" si="36"/>
        <v>-0.22119219008149699</v>
      </c>
      <c r="U78" s="68">
        <f t="shared" si="37"/>
        <v>-0.22119219008149699</v>
      </c>
      <c r="V78" s="68">
        <f t="shared" si="38"/>
        <v>0.91287092917527679</v>
      </c>
      <c r="W78" s="68">
        <f t="shared" si="39"/>
        <v>0.91287092917527679</v>
      </c>
      <c r="X78" s="68">
        <f t="shared" si="40"/>
        <v>0</v>
      </c>
      <c r="Y78" s="68">
        <f t="shared" si="41"/>
        <v>1.2909944487358056</v>
      </c>
      <c r="Z78" s="68">
        <f t="shared" si="42"/>
        <v>0</v>
      </c>
      <c r="AA78" s="66" t="str">
        <f t="shared" si="43"/>
        <v>Negligible</v>
      </c>
      <c r="AB78" s="69" t="str">
        <f t="shared" si="44"/>
        <v>Tidak Ada Indikasi Bias</v>
      </c>
    </row>
    <row r="79" spans="1:28" ht="55.2" x14ac:dyDescent="0.3">
      <c r="A79" s="67" t="str">
        <f>FMO!A73</f>
        <v>69. Tindakan pertama jika konsumen melaporkan keracunan makanan setelah mengonsumsi produk perusahaan adalah:</v>
      </c>
      <c r="B79" s="83">
        <f>FMO!B73</f>
        <v>1</v>
      </c>
      <c r="C79" s="83">
        <f>FMO!C73</f>
        <v>1</v>
      </c>
      <c r="D79" s="83">
        <f>FMO!D73</f>
        <v>1</v>
      </c>
      <c r="E79" s="83">
        <f>FMO!E73</f>
        <v>1</v>
      </c>
      <c r="F79" s="83">
        <f>FMO!F73</f>
        <v>1</v>
      </c>
      <c r="G79" s="83">
        <f>FMO!G73</f>
        <v>1</v>
      </c>
      <c r="H79" s="83">
        <f>FMO!H73</f>
        <v>0</v>
      </c>
      <c r="I79" s="83">
        <f>FMO!I73</f>
        <v>0</v>
      </c>
      <c r="J79" s="83">
        <f>FMO!J73</f>
        <v>1</v>
      </c>
      <c r="K79" s="83">
        <f>FMO!K73</f>
        <v>1</v>
      </c>
      <c r="L79" s="82">
        <f t="shared" si="30"/>
        <v>5</v>
      </c>
      <c r="M79" s="82">
        <f t="shared" si="31"/>
        <v>5</v>
      </c>
      <c r="N79" s="82">
        <f>SUMIF($B$8:$K$8,"Laki-Laki",FMO!B73:K73)</f>
        <v>4</v>
      </c>
      <c r="O79" s="82">
        <f>SUMIF($B$8:$K$8,"Perempuan",FMO!B73:K73)</f>
        <v>4</v>
      </c>
      <c r="P79" s="68">
        <f t="shared" si="32"/>
        <v>4</v>
      </c>
      <c r="Q79" s="68">
        <f t="shared" si="33"/>
        <v>4</v>
      </c>
      <c r="R79" s="68">
        <f t="shared" si="34"/>
        <v>-1.3862943611198906</v>
      </c>
      <c r="S79" s="68">
        <f t="shared" si="35"/>
        <v>-1.3862943611198906</v>
      </c>
      <c r="T79" s="68">
        <f t="shared" si="36"/>
        <v>-1.2020214430932232</v>
      </c>
      <c r="U79" s="68">
        <f t="shared" si="37"/>
        <v>-1.2020214430932232</v>
      </c>
      <c r="V79" s="68">
        <f t="shared" si="38"/>
        <v>1.1180339887498949</v>
      </c>
      <c r="W79" s="68">
        <f t="shared" si="39"/>
        <v>1.1180339887498949</v>
      </c>
      <c r="X79" s="68">
        <f t="shared" si="40"/>
        <v>0</v>
      </c>
      <c r="Y79" s="68">
        <f t="shared" si="41"/>
        <v>1.5811388300841898</v>
      </c>
      <c r="Z79" s="68">
        <f t="shared" si="42"/>
        <v>0</v>
      </c>
      <c r="AA79" s="66" t="str">
        <f t="shared" si="43"/>
        <v>Negligible</v>
      </c>
      <c r="AB79" s="69" t="str">
        <f t="shared" si="44"/>
        <v>Tidak Ada Indikasi Bias</v>
      </c>
    </row>
    <row r="80" spans="1:28" ht="41.4" x14ac:dyDescent="0.3">
      <c r="A80" s="67" t="str">
        <f>FMO!A74</f>
        <v>70. Waktu "Mass Balance" (Neraca Massa) dalam latihan ketertelusuran bertujuan untuk:</v>
      </c>
      <c r="B80" s="83">
        <f>FMO!B74</f>
        <v>1</v>
      </c>
      <c r="C80" s="83">
        <f>FMO!C74</f>
        <v>1</v>
      </c>
      <c r="D80" s="83">
        <f>FMO!D74</f>
        <v>1</v>
      </c>
      <c r="E80" s="83">
        <f>FMO!E74</f>
        <v>0</v>
      </c>
      <c r="F80" s="83">
        <f>FMO!F74</f>
        <v>1</v>
      </c>
      <c r="G80" s="83">
        <f>FMO!G74</f>
        <v>0</v>
      </c>
      <c r="H80" s="83">
        <f>FMO!H74</f>
        <v>0</v>
      </c>
      <c r="I80" s="83">
        <f>FMO!I74</f>
        <v>0</v>
      </c>
      <c r="J80" s="83">
        <f>FMO!J74</f>
        <v>1</v>
      </c>
      <c r="K80" s="83">
        <f>FMO!K74</f>
        <v>1</v>
      </c>
      <c r="L80" s="82">
        <f t="shared" si="30"/>
        <v>5</v>
      </c>
      <c r="M80" s="82">
        <f t="shared" si="31"/>
        <v>5</v>
      </c>
      <c r="N80" s="82">
        <f>SUMIF($B$8:$K$8,"Laki-Laki",FMO!B74:K74)</f>
        <v>3</v>
      </c>
      <c r="O80" s="82">
        <f>SUMIF($B$8:$K$8,"Perempuan",FMO!B74:K74)</f>
        <v>3</v>
      </c>
      <c r="P80" s="68">
        <f t="shared" si="32"/>
        <v>3</v>
      </c>
      <c r="Q80" s="68">
        <f t="shared" si="33"/>
        <v>3</v>
      </c>
      <c r="R80" s="68">
        <f t="shared" si="34"/>
        <v>-0.40546510810816444</v>
      </c>
      <c r="S80" s="68">
        <f t="shared" si="35"/>
        <v>-0.40546510810816444</v>
      </c>
      <c r="T80" s="68">
        <f t="shared" si="36"/>
        <v>-0.22119219008149699</v>
      </c>
      <c r="U80" s="68">
        <f t="shared" si="37"/>
        <v>-0.22119219008149699</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55.2" x14ac:dyDescent="0.3">
      <c r="A81" s="67" t="str">
        <f>FMO!A75</f>
        <v>71. Siapa yang berwenang memutuskan nasib produk yang tidak sesuai (Release, Rework, atau Destroy)?</v>
      </c>
      <c r="B81" s="83">
        <f>FMO!B75</f>
        <v>0</v>
      </c>
      <c r="C81" s="83">
        <f>FMO!C75</f>
        <v>0</v>
      </c>
      <c r="D81" s="83">
        <f>FMO!D75</f>
        <v>0</v>
      </c>
      <c r="E81" s="83">
        <f>FMO!E75</f>
        <v>1</v>
      </c>
      <c r="F81" s="83">
        <f>FMO!F75</f>
        <v>0</v>
      </c>
      <c r="G81" s="83">
        <f>FMO!G75</f>
        <v>1</v>
      </c>
      <c r="H81" s="83">
        <f>FMO!H75</f>
        <v>1</v>
      </c>
      <c r="I81" s="83">
        <f>FMO!I75</f>
        <v>1</v>
      </c>
      <c r="J81" s="83">
        <f>FMO!J75</f>
        <v>0</v>
      </c>
      <c r="K81" s="83">
        <f>FMO!K75</f>
        <v>0</v>
      </c>
      <c r="L81" s="82">
        <f t="shared" si="30"/>
        <v>5</v>
      </c>
      <c r="M81" s="82">
        <f t="shared" si="31"/>
        <v>5</v>
      </c>
      <c r="N81" s="82">
        <f>SUMIF($B$8:$K$8,"Laki-Laki",FMO!B75:K75)</f>
        <v>2</v>
      </c>
      <c r="O81" s="82">
        <f>SUMIF($B$8:$K$8,"Perempuan",FMO!B75:K75)</f>
        <v>2</v>
      </c>
      <c r="P81" s="68">
        <f t="shared" si="32"/>
        <v>2</v>
      </c>
      <c r="Q81" s="68">
        <f t="shared" si="33"/>
        <v>2</v>
      </c>
      <c r="R81" s="68">
        <f t="shared" si="34"/>
        <v>0.40546510810816438</v>
      </c>
      <c r="S81" s="68">
        <f t="shared" si="35"/>
        <v>0.40546510810816438</v>
      </c>
      <c r="T81" s="68">
        <f t="shared" si="36"/>
        <v>0.58973802613483184</v>
      </c>
      <c r="U81" s="68">
        <f t="shared" si="37"/>
        <v>0.58973802613483184</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41.4" x14ac:dyDescent="0.3">
      <c r="A82" s="67" t="str">
        <f>FMO!A76</f>
        <v>72. Pemusnahan (Disposal) produk yang mengandung bahaya keamanan pangan harus dilakukan dengan cara:</v>
      </c>
      <c r="B82" s="83">
        <f>FMO!B76</f>
        <v>1</v>
      </c>
      <c r="C82" s="83">
        <f>FMO!C76</f>
        <v>1</v>
      </c>
      <c r="D82" s="83">
        <f>FMO!D76</f>
        <v>1</v>
      </c>
      <c r="E82" s="83">
        <f>FMO!E76</f>
        <v>1</v>
      </c>
      <c r="F82" s="83">
        <f>FMO!F76</f>
        <v>1</v>
      </c>
      <c r="G82" s="83">
        <f>FMO!G76</f>
        <v>1</v>
      </c>
      <c r="H82" s="83">
        <f>FMO!H76</f>
        <v>0</v>
      </c>
      <c r="I82" s="83">
        <f>FMO!I76</f>
        <v>0</v>
      </c>
      <c r="J82" s="83">
        <f>FMO!J76</f>
        <v>0</v>
      </c>
      <c r="K82" s="83">
        <f>FMO!K76</f>
        <v>0</v>
      </c>
      <c r="L82" s="82">
        <f t="shared" si="30"/>
        <v>5</v>
      </c>
      <c r="M82" s="82">
        <f t="shared" si="31"/>
        <v>5</v>
      </c>
      <c r="N82" s="82">
        <f>SUMIF($B$8:$K$8,"Laki-Laki",FMO!B76:K76)</f>
        <v>3</v>
      </c>
      <c r="O82" s="82">
        <f>SUMIF($B$8:$K$8,"Perempuan",FMO!B76:K76)</f>
        <v>3</v>
      </c>
      <c r="P82" s="68">
        <f t="shared" si="32"/>
        <v>3</v>
      </c>
      <c r="Q82" s="68">
        <f t="shared" si="33"/>
        <v>3</v>
      </c>
      <c r="R82" s="68">
        <f t="shared" si="34"/>
        <v>-0.40546510810816444</v>
      </c>
      <c r="S82" s="68">
        <f t="shared" si="35"/>
        <v>-0.40546510810816444</v>
      </c>
      <c r="T82" s="68">
        <f t="shared" si="36"/>
        <v>-0.22119219008149699</v>
      </c>
      <c r="U82" s="68">
        <f t="shared" si="37"/>
        <v>-0.22119219008149699</v>
      </c>
      <c r="V82" s="68">
        <f t="shared" si="38"/>
        <v>0.91287092917527679</v>
      </c>
      <c r="W82" s="68">
        <f t="shared" si="39"/>
        <v>0.91287092917527679</v>
      </c>
      <c r="X82" s="68">
        <f t="shared" si="40"/>
        <v>0</v>
      </c>
      <c r="Y82" s="68">
        <f t="shared" si="41"/>
        <v>1.2909944487358056</v>
      </c>
      <c r="Z82" s="68">
        <f t="shared" si="42"/>
        <v>0</v>
      </c>
      <c r="AA82" s="66" t="str">
        <f t="shared" si="43"/>
        <v>Negligible</v>
      </c>
      <c r="AB82" s="69" t="str">
        <f t="shared" si="44"/>
        <v>Tidak Ada Indikasi Bias</v>
      </c>
    </row>
    <row r="83" spans="1:28" ht="55.2" x14ac:dyDescent="0.3">
      <c r="A83" s="67" t="str">
        <f>FMO!A77</f>
        <v>73. Jika terjadi kesalahan cetak label di mana alergen "Tepung Terigu" tidak tertulis di komposisi, tindakan yang wajib diambil adalah:</v>
      </c>
      <c r="B83" s="83">
        <f>FMO!B77</f>
        <v>1</v>
      </c>
      <c r="C83" s="83">
        <f>FMO!C77</f>
        <v>1</v>
      </c>
      <c r="D83" s="83">
        <f>FMO!D77</f>
        <v>1</v>
      </c>
      <c r="E83" s="83">
        <f>FMO!E77</f>
        <v>1</v>
      </c>
      <c r="F83" s="83">
        <f>FMO!F77</f>
        <v>1</v>
      </c>
      <c r="G83" s="83">
        <f>FMO!G77</f>
        <v>1</v>
      </c>
      <c r="H83" s="83">
        <f>FMO!H77</f>
        <v>1</v>
      </c>
      <c r="I83" s="83">
        <f>FMO!I77</f>
        <v>1</v>
      </c>
      <c r="J83" s="83">
        <f>FMO!J77</f>
        <v>0</v>
      </c>
      <c r="K83" s="83">
        <f>FMO!K77</f>
        <v>0</v>
      </c>
      <c r="L83" s="82">
        <f t="shared" si="30"/>
        <v>5</v>
      </c>
      <c r="M83" s="82">
        <f t="shared" si="31"/>
        <v>5</v>
      </c>
      <c r="N83" s="82">
        <f>SUMIF($B$8:$K$8,"Laki-Laki",FMO!B77:K77)</f>
        <v>4</v>
      </c>
      <c r="O83" s="82">
        <f>SUMIF($B$8:$K$8,"Perempuan",FMO!B77:K77)</f>
        <v>4</v>
      </c>
      <c r="P83" s="68">
        <f t="shared" si="32"/>
        <v>4</v>
      </c>
      <c r="Q83" s="68">
        <f t="shared" si="33"/>
        <v>4</v>
      </c>
      <c r="R83" s="68">
        <f t="shared" si="34"/>
        <v>-1.3862943611198906</v>
      </c>
      <c r="S83" s="68">
        <f t="shared" si="35"/>
        <v>-1.3862943611198906</v>
      </c>
      <c r="T83" s="68">
        <f t="shared" si="36"/>
        <v>-1.2020214430932232</v>
      </c>
      <c r="U83" s="68">
        <f t="shared" si="37"/>
        <v>-1.2020214430932232</v>
      </c>
      <c r="V83" s="68">
        <f t="shared" si="38"/>
        <v>1.1180339887498949</v>
      </c>
      <c r="W83" s="68">
        <f t="shared" si="39"/>
        <v>1.1180339887498949</v>
      </c>
      <c r="X83" s="68">
        <f t="shared" si="40"/>
        <v>0</v>
      </c>
      <c r="Y83" s="68">
        <f t="shared" si="41"/>
        <v>1.5811388300841898</v>
      </c>
      <c r="Z83" s="68">
        <f t="shared" si="42"/>
        <v>0</v>
      </c>
      <c r="AA83" s="66" t="str">
        <f t="shared" si="43"/>
        <v>Negligible</v>
      </c>
      <c r="AB83" s="69" t="str">
        <f t="shared" si="44"/>
        <v>Tidak Ada Indikasi Bias</v>
      </c>
    </row>
    <row r="84" spans="1:28" ht="41.4" x14ac:dyDescent="0.3">
      <c r="A84" s="67" t="str">
        <f>FMO!A78</f>
        <v>74. Salah satu persiapan menghadapi situasi darurat (Emergency Preparedness) adalah:</v>
      </c>
      <c r="B84" s="83">
        <f>FMO!B78</f>
        <v>1</v>
      </c>
      <c r="C84" s="83">
        <f>FMO!C78</f>
        <v>1</v>
      </c>
      <c r="D84" s="83">
        <f>FMO!D78</f>
        <v>1</v>
      </c>
      <c r="E84" s="83">
        <f>FMO!E78</f>
        <v>1</v>
      </c>
      <c r="F84" s="83">
        <f>FMO!F78</f>
        <v>1</v>
      </c>
      <c r="G84" s="83">
        <f>FMO!G78</f>
        <v>1</v>
      </c>
      <c r="H84" s="83">
        <f>FMO!H78</f>
        <v>1</v>
      </c>
      <c r="I84" s="83">
        <f>FMO!I78</f>
        <v>1</v>
      </c>
      <c r="J84" s="83">
        <f>FMO!J78</f>
        <v>0</v>
      </c>
      <c r="K84" s="83">
        <f>FMO!K78</f>
        <v>0</v>
      </c>
      <c r="L84" s="82">
        <f t="shared" si="30"/>
        <v>5</v>
      </c>
      <c r="M84" s="82">
        <f t="shared" si="31"/>
        <v>5</v>
      </c>
      <c r="N84" s="82">
        <f>SUMIF($B$8:$K$8,"Laki-Laki",FMO!B78:K78)</f>
        <v>4</v>
      </c>
      <c r="O84" s="82">
        <f>SUMIF($B$8:$K$8,"Perempuan",FMO!B78:K78)</f>
        <v>4</v>
      </c>
      <c r="P84" s="68">
        <f t="shared" si="32"/>
        <v>4</v>
      </c>
      <c r="Q84" s="68">
        <f t="shared" si="33"/>
        <v>4</v>
      </c>
      <c r="R84" s="68">
        <f t="shared" si="34"/>
        <v>-1.3862943611198906</v>
      </c>
      <c r="S84" s="68">
        <f t="shared" si="35"/>
        <v>-1.3862943611198906</v>
      </c>
      <c r="T84" s="68">
        <f t="shared" si="36"/>
        <v>-1.2020214430932232</v>
      </c>
      <c r="U84" s="68">
        <f t="shared" si="37"/>
        <v>-1.2020214430932232</v>
      </c>
      <c r="V84" s="68">
        <f t="shared" si="38"/>
        <v>1.1180339887498949</v>
      </c>
      <c r="W84" s="68">
        <f t="shared" si="39"/>
        <v>1.1180339887498949</v>
      </c>
      <c r="X84" s="68">
        <f t="shared" si="40"/>
        <v>0</v>
      </c>
      <c r="Y84" s="68">
        <f t="shared" si="41"/>
        <v>1.5811388300841898</v>
      </c>
      <c r="Z84" s="68">
        <f t="shared" si="42"/>
        <v>0</v>
      </c>
      <c r="AA84" s="66" t="str">
        <f t="shared" si="43"/>
        <v>Negligible</v>
      </c>
      <c r="AB84" s="69" t="str">
        <f t="shared" si="44"/>
        <v>Tidak Ada Indikasi Bias</v>
      </c>
    </row>
    <row r="85" spans="1:28" ht="41.4" x14ac:dyDescent="0.3">
      <c r="A85" s="67" t="str">
        <f>FMO!A79</f>
        <v>75. Produk "Retained Sample" (Sampel Pertinggal) disimpan laboratorium QA untuk tujuan:</v>
      </c>
      <c r="B85" s="83">
        <f>FMO!B79</f>
        <v>1</v>
      </c>
      <c r="C85" s="83">
        <f>FMO!C79</f>
        <v>1</v>
      </c>
      <c r="D85" s="83">
        <f>FMO!D79</f>
        <v>1</v>
      </c>
      <c r="E85" s="83">
        <f>FMO!E79</f>
        <v>0</v>
      </c>
      <c r="F85" s="83">
        <f>FMO!F79</f>
        <v>1</v>
      </c>
      <c r="G85" s="83">
        <f>FMO!G79</f>
        <v>0</v>
      </c>
      <c r="H85" s="83">
        <f>FMO!H79</f>
        <v>1</v>
      </c>
      <c r="I85" s="83">
        <f>FMO!I79</f>
        <v>1</v>
      </c>
      <c r="J85" s="83">
        <f>FMO!J79</f>
        <v>0</v>
      </c>
      <c r="K85" s="83">
        <f>FMO!K79</f>
        <v>0</v>
      </c>
      <c r="L85" s="82">
        <f t="shared" si="30"/>
        <v>5</v>
      </c>
      <c r="M85" s="82">
        <f t="shared" si="31"/>
        <v>5</v>
      </c>
      <c r="N85" s="82">
        <f>SUMIF($B$8:$K$8,"Laki-Laki",FMO!B79:K79)</f>
        <v>3</v>
      </c>
      <c r="O85" s="82">
        <f>SUMIF($B$8:$K$8,"Perempuan",FMO!B79:K79)</f>
        <v>3</v>
      </c>
      <c r="P85" s="68">
        <f t="shared" si="32"/>
        <v>3</v>
      </c>
      <c r="Q85" s="68">
        <f t="shared" si="33"/>
        <v>3</v>
      </c>
      <c r="R85" s="68">
        <f t="shared" si="34"/>
        <v>-0.40546510810816444</v>
      </c>
      <c r="S85" s="68">
        <f t="shared" si="35"/>
        <v>-0.40546510810816444</v>
      </c>
      <c r="T85" s="68">
        <f t="shared" si="36"/>
        <v>-0.22119219008149699</v>
      </c>
      <c r="U85" s="68">
        <f t="shared" si="37"/>
        <v>-0.22119219008149699</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ht="27.6" x14ac:dyDescent="0.3">
      <c r="A86" s="67" t="str">
        <f>FMO!A80</f>
        <v>76. Perbedaan audit internal dan inspeksi harian adalah:</v>
      </c>
      <c r="B86" s="83">
        <f>FMO!B80</f>
        <v>1</v>
      </c>
      <c r="C86" s="83">
        <f>FMO!C80</f>
        <v>1</v>
      </c>
      <c r="D86" s="83">
        <f>FMO!D80</f>
        <v>1</v>
      </c>
      <c r="E86" s="83">
        <f>FMO!E80</f>
        <v>1</v>
      </c>
      <c r="F86" s="83">
        <f>FMO!F80</f>
        <v>1</v>
      </c>
      <c r="G86" s="83">
        <f>FMO!G80</f>
        <v>1</v>
      </c>
      <c r="H86" s="83">
        <f>FMO!H80</f>
        <v>0</v>
      </c>
      <c r="I86" s="83">
        <f>FMO!I80</f>
        <v>0</v>
      </c>
      <c r="J86" s="83">
        <f>FMO!J80</f>
        <v>0</v>
      </c>
      <c r="K86" s="83">
        <f>FMO!K80</f>
        <v>0</v>
      </c>
      <c r="L86" s="82">
        <f t="shared" si="30"/>
        <v>5</v>
      </c>
      <c r="M86" s="82">
        <f t="shared" si="31"/>
        <v>5</v>
      </c>
      <c r="N86" s="82">
        <f>SUMIF($B$8:$K$8,"Laki-Laki",FMO!B80:K80)</f>
        <v>3</v>
      </c>
      <c r="O86" s="82">
        <f>SUMIF($B$8:$K$8,"Perempuan",FMO!B80:K80)</f>
        <v>3</v>
      </c>
      <c r="P86" s="68">
        <f t="shared" si="32"/>
        <v>3</v>
      </c>
      <c r="Q86" s="68">
        <f t="shared" si="33"/>
        <v>3</v>
      </c>
      <c r="R86" s="68">
        <f t="shared" si="34"/>
        <v>-0.40546510810816444</v>
      </c>
      <c r="S86" s="68">
        <f t="shared" si="35"/>
        <v>-0.40546510810816444</v>
      </c>
      <c r="T86" s="68">
        <f t="shared" si="36"/>
        <v>-0.22119219008149699</v>
      </c>
      <c r="U86" s="68">
        <f t="shared" si="37"/>
        <v>-0.22119219008149699</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27.6" x14ac:dyDescent="0.3">
      <c r="A87" s="67" t="str">
        <f>FMO!A81</f>
        <v>77. Seorang Auditor Internal TIDAK BOLEH mengaudit:</v>
      </c>
      <c r="B87" s="83">
        <f>FMO!B81</f>
        <v>1</v>
      </c>
      <c r="C87" s="83">
        <f>FMO!C81</f>
        <v>1</v>
      </c>
      <c r="D87" s="83">
        <f>FMO!D81</f>
        <v>1</v>
      </c>
      <c r="E87" s="83">
        <f>FMO!E81</f>
        <v>1</v>
      </c>
      <c r="F87" s="83">
        <f>FMO!F81</f>
        <v>1</v>
      </c>
      <c r="G87" s="83">
        <f>FMO!G81</f>
        <v>1</v>
      </c>
      <c r="H87" s="83">
        <f>FMO!H81</f>
        <v>0</v>
      </c>
      <c r="I87" s="83">
        <f>FMO!I81</f>
        <v>0</v>
      </c>
      <c r="J87" s="83">
        <f>FMO!J81</f>
        <v>1</v>
      </c>
      <c r="K87" s="83">
        <f>FMO!K81</f>
        <v>1</v>
      </c>
      <c r="L87" s="82">
        <f t="shared" si="30"/>
        <v>5</v>
      </c>
      <c r="M87" s="82">
        <f t="shared" si="31"/>
        <v>5</v>
      </c>
      <c r="N87" s="82">
        <f>SUMIF($B$8:$K$8,"Laki-Laki",FMO!B81:K81)</f>
        <v>4</v>
      </c>
      <c r="O87" s="82">
        <f>SUMIF($B$8:$K$8,"Perempuan",FMO!B81:K81)</f>
        <v>4</v>
      </c>
      <c r="P87" s="68">
        <f t="shared" si="32"/>
        <v>4</v>
      </c>
      <c r="Q87" s="68">
        <f t="shared" si="33"/>
        <v>4</v>
      </c>
      <c r="R87" s="68">
        <f t="shared" si="34"/>
        <v>-1.3862943611198906</v>
      </c>
      <c r="S87" s="68">
        <f t="shared" si="35"/>
        <v>-1.3862943611198906</v>
      </c>
      <c r="T87" s="68">
        <f t="shared" si="36"/>
        <v>-1.2020214430932232</v>
      </c>
      <c r="U87" s="68">
        <f t="shared" si="37"/>
        <v>-1.2020214430932232</v>
      </c>
      <c r="V87" s="68">
        <f t="shared" si="38"/>
        <v>1.1180339887498949</v>
      </c>
      <c r="W87" s="68">
        <f t="shared" si="39"/>
        <v>1.1180339887498949</v>
      </c>
      <c r="X87" s="68">
        <f t="shared" si="40"/>
        <v>0</v>
      </c>
      <c r="Y87" s="68">
        <f t="shared" si="41"/>
        <v>1.5811388300841898</v>
      </c>
      <c r="Z87" s="68">
        <f t="shared" si="42"/>
        <v>0</v>
      </c>
      <c r="AA87" s="66" t="str">
        <f t="shared" si="43"/>
        <v>Negligible</v>
      </c>
      <c r="AB87" s="69" t="str">
        <f t="shared" si="44"/>
        <v>Tidak Ada Indikasi Bias</v>
      </c>
    </row>
    <row r="88" spans="1:28" ht="55.2" x14ac:dyDescent="0.3">
      <c r="A88" s="67" t="str">
        <f>FMO!A82</f>
        <v>78. Dalam siklus PDCA (Plan-Do-Check-Act), Tinjauan Manajemen (Management Review) berada di tahap:</v>
      </c>
      <c r="B88" s="83">
        <f>FMO!B82</f>
        <v>1</v>
      </c>
      <c r="C88" s="83">
        <f>FMO!C82</f>
        <v>1</v>
      </c>
      <c r="D88" s="83">
        <f>FMO!D82</f>
        <v>1</v>
      </c>
      <c r="E88" s="83">
        <f>FMO!E82</f>
        <v>0</v>
      </c>
      <c r="F88" s="83">
        <f>FMO!F82</f>
        <v>1</v>
      </c>
      <c r="G88" s="83">
        <f>FMO!G82</f>
        <v>0</v>
      </c>
      <c r="H88" s="83">
        <f>FMO!H82</f>
        <v>0</v>
      </c>
      <c r="I88" s="83">
        <f>FMO!I82</f>
        <v>0</v>
      </c>
      <c r="J88" s="83">
        <f>FMO!J82</f>
        <v>0</v>
      </c>
      <c r="K88" s="83">
        <f>FMO!K82</f>
        <v>0</v>
      </c>
      <c r="L88" s="82">
        <f t="shared" si="30"/>
        <v>5</v>
      </c>
      <c r="M88" s="82">
        <f t="shared" si="31"/>
        <v>5</v>
      </c>
      <c r="N88" s="82">
        <f>SUMIF($B$8:$K$8,"Laki-Laki",FMO!B82:K82)</f>
        <v>2</v>
      </c>
      <c r="O88" s="82">
        <f>SUMIF($B$8:$K$8,"Perempuan",FMO!B82:K82)</f>
        <v>2</v>
      </c>
      <c r="P88" s="68">
        <f t="shared" si="32"/>
        <v>2</v>
      </c>
      <c r="Q88" s="68">
        <f t="shared" si="33"/>
        <v>2</v>
      </c>
      <c r="R88" s="68">
        <f t="shared" si="34"/>
        <v>0.40546510810816438</v>
      </c>
      <c r="S88" s="68">
        <f t="shared" si="35"/>
        <v>0.40546510810816438</v>
      </c>
      <c r="T88" s="68">
        <f t="shared" si="36"/>
        <v>0.58973802613483184</v>
      </c>
      <c r="U88" s="68">
        <f t="shared" si="37"/>
        <v>0.58973802613483184</v>
      </c>
      <c r="V88" s="68">
        <f t="shared" si="38"/>
        <v>0.91287092917527679</v>
      </c>
      <c r="W88" s="68">
        <f t="shared" si="39"/>
        <v>0.91287092917527679</v>
      </c>
      <c r="X88" s="68">
        <f t="shared" si="40"/>
        <v>0</v>
      </c>
      <c r="Y88" s="68">
        <f t="shared" si="41"/>
        <v>1.2909944487358056</v>
      </c>
      <c r="Z88" s="68">
        <f t="shared" si="42"/>
        <v>0</v>
      </c>
      <c r="AA88" s="66" t="str">
        <f t="shared" si="43"/>
        <v>Negligible</v>
      </c>
      <c r="AB88" s="69" t="str">
        <f t="shared" si="44"/>
        <v>Tidak Ada Indikasi Bias</v>
      </c>
    </row>
    <row r="89" spans="1:28" ht="41.4" x14ac:dyDescent="0.3">
      <c r="A89" s="67" t="str">
        <f>FMO!A83</f>
        <v>79. Input wajib dalam rapat Tinjauan Manajemen Keamanan Pangan meliputi, KECUALI:</v>
      </c>
      <c r="B89" s="83">
        <f>FMO!B83</f>
        <v>0</v>
      </c>
      <c r="C89" s="83">
        <f>FMO!C83</f>
        <v>0</v>
      </c>
      <c r="D89" s="83">
        <f>FMO!D83</f>
        <v>1</v>
      </c>
      <c r="E89" s="83">
        <f>FMO!E83</f>
        <v>1</v>
      </c>
      <c r="F89" s="83">
        <f>FMO!F83</f>
        <v>1</v>
      </c>
      <c r="G89" s="83">
        <f>FMO!G83</f>
        <v>1</v>
      </c>
      <c r="H89" s="83">
        <f>FMO!H83</f>
        <v>0</v>
      </c>
      <c r="I89" s="83">
        <f>FMO!I83</f>
        <v>0</v>
      </c>
      <c r="J89" s="83">
        <f>FMO!J83</f>
        <v>0</v>
      </c>
      <c r="K89" s="83">
        <f>FMO!K83</f>
        <v>0</v>
      </c>
      <c r="L89" s="82">
        <f t="shared" si="30"/>
        <v>5</v>
      </c>
      <c r="M89" s="82">
        <f t="shared" si="31"/>
        <v>5</v>
      </c>
      <c r="N89" s="82">
        <f>SUMIF($B$8:$K$8,"Laki-Laki",FMO!B83:K83)</f>
        <v>2</v>
      </c>
      <c r="O89" s="82">
        <f>SUMIF($B$8:$K$8,"Perempuan",FMO!B83:K83)</f>
        <v>2</v>
      </c>
      <c r="P89" s="68">
        <f t="shared" si="32"/>
        <v>2</v>
      </c>
      <c r="Q89" s="68">
        <f t="shared" si="33"/>
        <v>2</v>
      </c>
      <c r="R89" s="68">
        <f t="shared" si="34"/>
        <v>0.40546510810816438</v>
      </c>
      <c r="S89" s="68">
        <f t="shared" si="35"/>
        <v>0.40546510810816438</v>
      </c>
      <c r="T89" s="68">
        <f t="shared" si="36"/>
        <v>0.58973802613483184</v>
      </c>
      <c r="U89" s="68">
        <f t="shared" si="37"/>
        <v>0.58973802613483184</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27.6" x14ac:dyDescent="0.3">
      <c r="A90" s="67" t="str">
        <f>FMO!A84</f>
        <v>80. Analisis tren (Trend Analysis) data monitoring CCP berguna untuk:</v>
      </c>
      <c r="B90" s="83">
        <f>FMO!B84</f>
        <v>0</v>
      </c>
      <c r="C90" s="83">
        <f>FMO!C84</f>
        <v>0</v>
      </c>
      <c r="D90" s="83">
        <f>FMO!D84</f>
        <v>1</v>
      </c>
      <c r="E90" s="83">
        <f>FMO!E84</f>
        <v>1</v>
      </c>
      <c r="F90" s="83">
        <f>FMO!F84</f>
        <v>1</v>
      </c>
      <c r="G90" s="83">
        <f>FMO!G84</f>
        <v>1</v>
      </c>
      <c r="H90" s="83">
        <f>FMO!H84</f>
        <v>0</v>
      </c>
      <c r="I90" s="83">
        <f>FMO!I84</f>
        <v>0</v>
      </c>
      <c r="J90" s="83">
        <f>FMO!J84</f>
        <v>0</v>
      </c>
      <c r="K90" s="83">
        <f>FMO!K84</f>
        <v>0</v>
      </c>
      <c r="L90" s="82">
        <f t="shared" si="30"/>
        <v>5</v>
      </c>
      <c r="M90" s="82">
        <f t="shared" si="31"/>
        <v>5</v>
      </c>
      <c r="N90" s="82">
        <f>SUMIF($B$8:$K$8,"Laki-Laki",FMO!B84:K84)</f>
        <v>2</v>
      </c>
      <c r="O90" s="82">
        <f>SUMIF($B$8:$K$8,"Perempuan",FMO!B84:K84)</f>
        <v>2</v>
      </c>
      <c r="P90" s="68">
        <f t="shared" si="32"/>
        <v>2</v>
      </c>
      <c r="Q90" s="68">
        <f t="shared" si="33"/>
        <v>2</v>
      </c>
      <c r="R90" s="68">
        <f t="shared" si="34"/>
        <v>0.40546510810816438</v>
      </c>
      <c r="S90" s="68">
        <f t="shared" si="35"/>
        <v>0.40546510810816438</v>
      </c>
      <c r="T90" s="68">
        <f t="shared" si="36"/>
        <v>0.58973802613483184</v>
      </c>
      <c r="U90" s="68">
        <f t="shared" si="37"/>
        <v>0.58973802613483184</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27.6" x14ac:dyDescent="0.3">
      <c r="A91" s="67" t="str">
        <f>FMO!A85</f>
        <v>81. Sistem FSMS harus diperbarui (Update) jika:</v>
      </c>
      <c r="B91" s="83">
        <f>FMO!B85</f>
        <v>1</v>
      </c>
      <c r="C91" s="83">
        <f>FMO!C85</f>
        <v>1</v>
      </c>
      <c r="D91" s="83">
        <f>FMO!D85</f>
        <v>1</v>
      </c>
      <c r="E91" s="83">
        <f>FMO!E85</f>
        <v>0</v>
      </c>
      <c r="F91" s="83">
        <f>FMO!F85</f>
        <v>1</v>
      </c>
      <c r="G91" s="83">
        <f>FMO!G85</f>
        <v>0</v>
      </c>
      <c r="H91" s="83">
        <f>FMO!H85</f>
        <v>1</v>
      </c>
      <c r="I91" s="83">
        <f>FMO!I85</f>
        <v>1</v>
      </c>
      <c r="J91" s="83">
        <f>FMO!J85</f>
        <v>0</v>
      </c>
      <c r="K91" s="83">
        <f>FMO!K85</f>
        <v>0</v>
      </c>
      <c r="L91" s="82">
        <f t="shared" si="30"/>
        <v>5</v>
      </c>
      <c r="M91" s="82">
        <f t="shared" si="31"/>
        <v>5</v>
      </c>
      <c r="N91" s="82">
        <f>SUMIF($B$8:$K$8,"Laki-Laki",FMO!B85:K85)</f>
        <v>3</v>
      </c>
      <c r="O91" s="82">
        <f>SUMIF($B$8:$K$8,"Perempuan",FMO!B85:K85)</f>
        <v>3</v>
      </c>
      <c r="P91" s="68">
        <f t="shared" si="32"/>
        <v>3</v>
      </c>
      <c r="Q91" s="68">
        <f t="shared" si="33"/>
        <v>3</v>
      </c>
      <c r="R91" s="68">
        <f t="shared" si="34"/>
        <v>-0.40546510810816444</v>
      </c>
      <c r="S91" s="68">
        <f t="shared" si="35"/>
        <v>-0.40546510810816444</v>
      </c>
      <c r="T91" s="68">
        <f t="shared" si="36"/>
        <v>-0.22119219008149699</v>
      </c>
      <c r="U91" s="68">
        <f t="shared" si="37"/>
        <v>-0.22119219008149699</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ht="41.4" x14ac:dyDescent="0.3">
      <c r="A92" s="67" t="str">
        <f>FMO!A86</f>
        <v>82. Continuous Improvement (Peningkatan Berkelanjutan) dapat dicapai melalui:</v>
      </c>
      <c r="B92" s="83">
        <f>FMO!B86</f>
        <v>1</v>
      </c>
      <c r="C92" s="83">
        <f>FMO!C86</f>
        <v>1</v>
      </c>
      <c r="D92" s="83">
        <f>FMO!D86</f>
        <v>0</v>
      </c>
      <c r="E92" s="83">
        <f>FMO!E86</f>
        <v>1</v>
      </c>
      <c r="F92" s="83">
        <f>FMO!F86</f>
        <v>0</v>
      </c>
      <c r="G92" s="83">
        <f>FMO!G86</f>
        <v>1</v>
      </c>
      <c r="H92" s="83">
        <f>FMO!H86</f>
        <v>0</v>
      </c>
      <c r="I92" s="83">
        <f>FMO!I86</f>
        <v>0</v>
      </c>
      <c r="J92" s="83">
        <f>FMO!J86</f>
        <v>0</v>
      </c>
      <c r="K92" s="83">
        <f>FMO!K86</f>
        <v>0</v>
      </c>
      <c r="L92" s="82">
        <f t="shared" si="30"/>
        <v>5</v>
      </c>
      <c r="M92" s="82">
        <f t="shared" si="31"/>
        <v>5</v>
      </c>
      <c r="N92" s="82">
        <f>SUMIF($B$8:$K$8,"Laki-Laki",FMO!B86:K86)</f>
        <v>2</v>
      </c>
      <c r="O92" s="82">
        <f>SUMIF($B$8:$K$8,"Perempuan",FMO!B86:K86)</f>
        <v>2</v>
      </c>
      <c r="P92" s="68">
        <f t="shared" si="32"/>
        <v>2</v>
      </c>
      <c r="Q92" s="68">
        <f t="shared" si="33"/>
        <v>2</v>
      </c>
      <c r="R92" s="68">
        <f t="shared" si="34"/>
        <v>0.40546510810816438</v>
      </c>
      <c r="S92" s="68">
        <f t="shared" si="35"/>
        <v>0.40546510810816438</v>
      </c>
      <c r="T92" s="68">
        <f t="shared" si="36"/>
        <v>0.58973802613483184</v>
      </c>
      <c r="U92" s="68">
        <f t="shared" si="37"/>
        <v>0.58973802613483184</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ht="41.4" x14ac:dyDescent="0.3">
      <c r="A93" s="67" t="str">
        <f>FMO!A87</f>
        <v>83. Evaluasi supplier (Supplier Evaluation) termasuk dalam verifikasi sistem untuk memastikan:</v>
      </c>
      <c r="B93" s="83">
        <f>FMO!B87</f>
        <v>1</v>
      </c>
      <c r="C93" s="83">
        <f>FMO!C87</f>
        <v>1</v>
      </c>
      <c r="D93" s="83">
        <f>FMO!D87</f>
        <v>0</v>
      </c>
      <c r="E93" s="83">
        <f>FMO!E87</f>
        <v>1</v>
      </c>
      <c r="F93" s="83">
        <f>FMO!F87</f>
        <v>0</v>
      </c>
      <c r="G93" s="83">
        <f>FMO!G87</f>
        <v>1</v>
      </c>
      <c r="H93" s="83">
        <f>FMO!H87</f>
        <v>0</v>
      </c>
      <c r="I93" s="83">
        <f>FMO!I87</f>
        <v>0</v>
      </c>
      <c r="J93" s="83">
        <f>FMO!J87</f>
        <v>0</v>
      </c>
      <c r="K93" s="83">
        <f>FMO!K87</f>
        <v>0</v>
      </c>
      <c r="L93" s="82">
        <f t="shared" si="30"/>
        <v>5</v>
      </c>
      <c r="M93" s="82">
        <f t="shared" si="31"/>
        <v>5</v>
      </c>
      <c r="N93" s="82">
        <f>SUMIF($B$8:$K$8,"Laki-Laki",FMO!B87:K87)</f>
        <v>2</v>
      </c>
      <c r="O93" s="82">
        <f>SUMIF($B$8:$K$8,"Perempuan",FMO!B87:K87)</f>
        <v>2</v>
      </c>
      <c r="P93" s="68">
        <f t="shared" si="32"/>
        <v>2</v>
      </c>
      <c r="Q93" s="68">
        <f t="shared" si="33"/>
        <v>2</v>
      </c>
      <c r="R93" s="68">
        <f t="shared" si="34"/>
        <v>0.40546510810816438</v>
      </c>
      <c r="S93" s="68">
        <f t="shared" si="35"/>
        <v>0.40546510810816438</v>
      </c>
      <c r="T93" s="68">
        <f t="shared" si="36"/>
        <v>0.58973802613483184</v>
      </c>
      <c r="U93" s="68">
        <f t="shared" si="37"/>
        <v>0.58973802613483184</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ht="55.2" x14ac:dyDescent="0.3">
      <c r="A94" s="67" t="str">
        <f>FMO!A88</f>
        <v>84. Jika hasil audit internal menemukan ketidaksesuaian (NC), auditee (pihak yang diaudit) bertanggung jawab untuk:</v>
      </c>
      <c r="B94" s="83">
        <f>FMO!B88</f>
        <v>1</v>
      </c>
      <c r="C94" s="83">
        <f>FMO!C88</f>
        <v>1</v>
      </c>
      <c r="D94" s="83">
        <f>FMO!D88</f>
        <v>1</v>
      </c>
      <c r="E94" s="83">
        <f>FMO!E88</f>
        <v>1</v>
      </c>
      <c r="F94" s="83">
        <f>FMO!F88</f>
        <v>1</v>
      </c>
      <c r="G94" s="83">
        <f>FMO!G88</f>
        <v>1</v>
      </c>
      <c r="H94" s="83">
        <f>FMO!H88</f>
        <v>1</v>
      </c>
      <c r="I94" s="83">
        <f>FMO!I88</f>
        <v>1</v>
      </c>
      <c r="J94" s="83">
        <f>FMO!J88</f>
        <v>0</v>
      </c>
      <c r="K94" s="83">
        <f>FMO!K88</f>
        <v>0</v>
      </c>
      <c r="L94" s="82">
        <f t="shared" si="30"/>
        <v>5</v>
      </c>
      <c r="M94" s="82">
        <f t="shared" si="31"/>
        <v>5</v>
      </c>
      <c r="N94" s="82">
        <f>SUMIF($B$8:$K$8,"Laki-Laki",FMO!B88:K88)</f>
        <v>4</v>
      </c>
      <c r="O94" s="82">
        <f>SUMIF($B$8:$K$8,"Perempuan",FMO!B88:K88)</f>
        <v>4</v>
      </c>
      <c r="P94" s="68">
        <f t="shared" si="32"/>
        <v>4</v>
      </c>
      <c r="Q94" s="68">
        <f t="shared" si="33"/>
        <v>4</v>
      </c>
      <c r="R94" s="68">
        <f t="shared" si="34"/>
        <v>-1.3862943611198906</v>
      </c>
      <c r="S94" s="68">
        <f t="shared" si="35"/>
        <v>-1.3862943611198906</v>
      </c>
      <c r="T94" s="68">
        <f t="shared" si="36"/>
        <v>-1.2020214430932232</v>
      </c>
      <c r="U94" s="68">
        <f t="shared" si="37"/>
        <v>-1.2020214430932232</v>
      </c>
      <c r="V94" s="68">
        <f t="shared" si="38"/>
        <v>1.1180339887498949</v>
      </c>
      <c r="W94" s="68">
        <f t="shared" si="39"/>
        <v>1.1180339887498949</v>
      </c>
      <c r="X94" s="68">
        <f t="shared" si="40"/>
        <v>0</v>
      </c>
      <c r="Y94" s="68">
        <f t="shared" si="41"/>
        <v>1.5811388300841898</v>
      </c>
      <c r="Z94" s="68">
        <f t="shared" si="42"/>
        <v>0</v>
      </c>
      <c r="AA94" s="66" t="str">
        <f t="shared" si="43"/>
        <v>Negligible</v>
      </c>
      <c r="AB94" s="69" t="str">
        <f t="shared" si="44"/>
        <v>Tidak Ada Indikasi Bias</v>
      </c>
    </row>
    <row r="95" spans="1:28" ht="27.6" x14ac:dyDescent="0.3">
      <c r="A95" s="67" t="str">
        <f>FMO!A89</f>
        <v>85. Sertifikasi ISO 22000 / FSSC 22000 berlaku selama:</v>
      </c>
      <c r="B95" s="83">
        <f>FMO!B89</f>
        <v>0</v>
      </c>
      <c r="C95" s="83">
        <f>FMO!C89</f>
        <v>0</v>
      </c>
      <c r="D95" s="83">
        <f>FMO!D89</f>
        <v>1</v>
      </c>
      <c r="E95" s="83">
        <f>FMO!E89</f>
        <v>1</v>
      </c>
      <c r="F95" s="83">
        <f>FMO!F89</f>
        <v>1</v>
      </c>
      <c r="G95" s="83">
        <f>FMO!G89</f>
        <v>1</v>
      </c>
      <c r="H95" s="83">
        <f>FMO!H89</f>
        <v>0</v>
      </c>
      <c r="I95" s="83">
        <f>FMO!I89</f>
        <v>0</v>
      </c>
      <c r="J95" s="83">
        <f>FMO!J89</f>
        <v>0</v>
      </c>
      <c r="K95" s="83">
        <f>FMO!K89</f>
        <v>0</v>
      </c>
      <c r="L95" s="82">
        <f t="shared" si="30"/>
        <v>5</v>
      </c>
      <c r="M95" s="82">
        <f t="shared" si="31"/>
        <v>5</v>
      </c>
      <c r="N95" s="82">
        <f>SUMIF($B$8:$K$8,"Laki-Laki",FMO!B89:K89)</f>
        <v>2</v>
      </c>
      <c r="O95" s="82">
        <f>SUMIF($B$8:$K$8,"Perempuan",FMO!B89:K89)</f>
        <v>2</v>
      </c>
      <c r="P95" s="68">
        <f t="shared" si="32"/>
        <v>2</v>
      </c>
      <c r="Q95" s="68">
        <f t="shared" si="33"/>
        <v>2</v>
      </c>
      <c r="R95" s="68">
        <f t="shared" si="34"/>
        <v>0.40546510810816438</v>
      </c>
      <c r="S95" s="68">
        <f t="shared" si="35"/>
        <v>0.40546510810816438</v>
      </c>
      <c r="T95" s="68">
        <f t="shared" si="36"/>
        <v>0.58973802613483184</v>
      </c>
      <c r="U95" s="68">
        <f t="shared" si="37"/>
        <v>0.58973802613483184</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ht="27.6" x14ac:dyDescent="0.3">
      <c r="A96" s="67" t="str">
        <f>FMO!A90</f>
        <v>86. Apa fungsi dari "Verification Activity Result Analysis"?</v>
      </c>
      <c r="B96" s="83">
        <f>FMO!B90</f>
        <v>1</v>
      </c>
      <c r="C96" s="83">
        <f>FMO!C90</f>
        <v>1</v>
      </c>
      <c r="D96" s="83">
        <f>FMO!D90</f>
        <v>1</v>
      </c>
      <c r="E96" s="83">
        <f>FMO!E90</f>
        <v>1</v>
      </c>
      <c r="F96" s="83">
        <f>FMO!F90</f>
        <v>1</v>
      </c>
      <c r="G96" s="83">
        <f>FMO!G90</f>
        <v>1</v>
      </c>
      <c r="H96" s="83">
        <f>FMO!H90</f>
        <v>0</v>
      </c>
      <c r="I96" s="83">
        <f>FMO!I90</f>
        <v>0</v>
      </c>
      <c r="J96" s="83">
        <f>FMO!J90</f>
        <v>0</v>
      </c>
      <c r="K96" s="83">
        <f>FMO!K90</f>
        <v>0</v>
      </c>
      <c r="L96" s="82">
        <f t="shared" si="30"/>
        <v>5</v>
      </c>
      <c r="M96" s="82">
        <f t="shared" si="31"/>
        <v>5</v>
      </c>
      <c r="N96" s="82">
        <f>SUMIF($B$8:$K$8,"Laki-Laki",FMO!B90:K90)</f>
        <v>3</v>
      </c>
      <c r="O96" s="82">
        <f>SUMIF($B$8:$K$8,"Perempuan",FMO!B90:K90)</f>
        <v>3</v>
      </c>
      <c r="P96" s="68">
        <f t="shared" si="32"/>
        <v>3</v>
      </c>
      <c r="Q96" s="68">
        <f t="shared" si="33"/>
        <v>3</v>
      </c>
      <c r="R96" s="68">
        <f t="shared" si="34"/>
        <v>-0.40546510810816444</v>
      </c>
      <c r="S96" s="68">
        <f t="shared" si="35"/>
        <v>-0.40546510810816444</v>
      </c>
      <c r="T96" s="68">
        <f t="shared" si="36"/>
        <v>-0.22119219008149699</v>
      </c>
      <c r="U96" s="68">
        <f t="shared" si="37"/>
        <v>-0.22119219008149699</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27.6" x14ac:dyDescent="0.3">
      <c r="A97" s="67" t="str">
        <f>FMO!A91</f>
        <v>87. Siapa yang harus memimpin Rapat Tinjauan Manajemen?</v>
      </c>
      <c r="B97" s="83">
        <f>FMO!B91</f>
        <v>1</v>
      </c>
      <c r="C97" s="83">
        <f>FMO!C91</f>
        <v>1</v>
      </c>
      <c r="D97" s="83">
        <f>FMO!D91</f>
        <v>1</v>
      </c>
      <c r="E97" s="83">
        <f>FMO!E91</f>
        <v>0</v>
      </c>
      <c r="F97" s="83">
        <f>FMO!F91</f>
        <v>1</v>
      </c>
      <c r="G97" s="83">
        <f>FMO!G91</f>
        <v>0</v>
      </c>
      <c r="H97" s="83">
        <f>FMO!H91</f>
        <v>0</v>
      </c>
      <c r="I97" s="83">
        <f>FMO!I91</f>
        <v>0</v>
      </c>
      <c r="J97" s="83">
        <f>FMO!J91</f>
        <v>0</v>
      </c>
      <c r="K97" s="83">
        <f>FMO!K91</f>
        <v>0</v>
      </c>
      <c r="L97" s="82">
        <f t="shared" si="30"/>
        <v>5</v>
      </c>
      <c r="M97" s="82">
        <f t="shared" si="31"/>
        <v>5</v>
      </c>
      <c r="N97" s="82">
        <f>SUMIF($B$8:$K$8,"Laki-Laki",FMO!B91:K91)</f>
        <v>2</v>
      </c>
      <c r="O97" s="82">
        <f>SUMIF($B$8:$K$8,"Perempuan",FMO!B91:K91)</f>
        <v>2</v>
      </c>
      <c r="P97" s="68">
        <f t="shared" si="32"/>
        <v>2</v>
      </c>
      <c r="Q97" s="68">
        <f t="shared" si="33"/>
        <v>2</v>
      </c>
      <c r="R97" s="68">
        <f t="shared" si="34"/>
        <v>0.40546510810816438</v>
      </c>
      <c r="S97" s="68">
        <f t="shared" si="35"/>
        <v>0.40546510810816438</v>
      </c>
      <c r="T97" s="68">
        <f t="shared" si="36"/>
        <v>0.58973802613483184</v>
      </c>
      <c r="U97" s="68">
        <f t="shared" si="37"/>
        <v>0.58973802613483184</v>
      </c>
      <c r="V97" s="68">
        <f t="shared" si="38"/>
        <v>0.91287092917527679</v>
      </c>
      <c r="W97" s="68">
        <f t="shared" si="39"/>
        <v>0.91287092917527679</v>
      </c>
      <c r="X97" s="68">
        <f t="shared" si="40"/>
        <v>0</v>
      </c>
      <c r="Y97" s="68">
        <f t="shared" si="41"/>
        <v>1.2909944487358056</v>
      </c>
      <c r="Z97" s="68">
        <f t="shared" si="42"/>
        <v>0</v>
      </c>
      <c r="AA97" s="66" t="str">
        <f t="shared" si="43"/>
        <v>Negligible</v>
      </c>
      <c r="AB97" s="69" t="str">
        <f t="shared" si="44"/>
        <v>Tidak Ada Indikasi Bias</v>
      </c>
    </row>
    <row r="98" spans="1:28" ht="27.6" x14ac:dyDescent="0.3">
      <c r="A98" s="67" t="str">
        <f>FMO!A92</f>
        <v>88. Klausul "Update of the FSMS" mensyaratkan tim HACCP untuk:</v>
      </c>
      <c r="B98" s="83">
        <f>FMO!B92</f>
        <v>1</v>
      </c>
      <c r="C98" s="83">
        <f>FMO!C92</f>
        <v>1</v>
      </c>
      <c r="D98" s="83">
        <f>FMO!D92</f>
        <v>0</v>
      </c>
      <c r="E98" s="83">
        <f>FMO!E92</f>
        <v>1</v>
      </c>
      <c r="F98" s="83">
        <f>FMO!F92</f>
        <v>0</v>
      </c>
      <c r="G98" s="83">
        <f>FMO!G92</f>
        <v>1</v>
      </c>
      <c r="H98" s="83">
        <f>FMO!H92</f>
        <v>0</v>
      </c>
      <c r="I98" s="83">
        <f>FMO!I92</f>
        <v>0</v>
      </c>
      <c r="J98" s="83">
        <f>FMO!J92</f>
        <v>0</v>
      </c>
      <c r="K98" s="83">
        <f>FMO!K92</f>
        <v>0</v>
      </c>
      <c r="L98" s="82">
        <f t="shared" si="30"/>
        <v>5</v>
      </c>
      <c r="M98" s="82">
        <f t="shared" si="31"/>
        <v>5</v>
      </c>
      <c r="N98" s="82">
        <f>SUMIF($B$8:$K$8,"Laki-Laki",FMO!B92:K92)</f>
        <v>2</v>
      </c>
      <c r="O98" s="82">
        <f>SUMIF($B$8:$K$8,"Perempuan",FMO!B92:K92)</f>
        <v>2</v>
      </c>
      <c r="P98" s="68">
        <f t="shared" si="32"/>
        <v>2</v>
      </c>
      <c r="Q98" s="68">
        <f t="shared" si="33"/>
        <v>2</v>
      </c>
      <c r="R98" s="68">
        <f t="shared" si="34"/>
        <v>0.40546510810816438</v>
      </c>
      <c r="S98" s="68">
        <f t="shared" si="35"/>
        <v>0.40546510810816438</v>
      </c>
      <c r="T98" s="68">
        <f t="shared" si="36"/>
        <v>0.58973802613483184</v>
      </c>
      <c r="U98" s="68">
        <f t="shared" si="37"/>
        <v>0.58973802613483184</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41.4" x14ac:dyDescent="0.3">
      <c r="A99" s="67" t="str">
        <f>FMO!A93</f>
        <v>89. Verifikasi penerapan PRPs (GMP/SSOP) biasanya dilakukan dengan cara:</v>
      </c>
      <c r="B99" s="83">
        <f>FMO!B93</f>
        <v>1</v>
      </c>
      <c r="C99" s="83">
        <f>FMO!C93</f>
        <v>1</v>
      </c>
      <c r="D99" s="83">
        <f>FMO!D93</f>
        <v>1</v>
      </c>
      <c r="E99" s="83">
        <f>FMO!E93</f>
        <v>1</v>
      </c>
      <c r="F99" s="83">
        <f>FMO!F93</f>
        <v>1</v>
      </c>
      <c r="G99" s="83">
        <f>FMO!G93</f>
        <v>1</v>
      </c>
      <c r="H99" s="83">
        <f>FMO!H93</f>
        <v>0</v>
      </c>
      <c r="I99" s="83">
        <f>FMO!I93</f>
        <v>0</v>
      </c>
      <c r="J99" s="83">
        <f>FMO!J93</f>
        <v>1</v>
      </c>
      <c r="K99" s="83">
        <f>FMO!K93</f>
        <v>1</v>
      </c>
      <c r="L99" s="82">
        <f t="shared" si="30"/>
        <v>5</v>
      </c>
      <c r="M99" s="82">
        <f t="shared" si="31"/>
        <v>5</v>
      </c>
      <c r="N99" s="82">
        <f>SUMIF($B$8:$K$8,"Laki-Laki",FMO!B93:K93)</f>
        <v>4</v>
      </c>
      <c r="O99" s="82">
        <f>SUMIF($B$8:$K$8,"Perempuan",FMO!B93:K93)</f>
        <v>4</v>
      </c>
      <c r="P99" s="68">
        <f t="shared" si="32"/>
        <v>4</v>
      </c>
      <c r="Q99" s="68">
        <f t="shared" si="33"/>
        <v>4</v>
      </c>
      <c r="R99" s="68">
        <f t="shared" si="34"/>
        <v>-1.3862943611198906</v>
      </c>
      <c r="S99" s="68">
        <f t="shared" si="35"/>
        <v>-1.3862943611198906</v>
      </c>
      <c r="T99" s="68">
        <f t="shared" si="36"/>
        <v>-1.2020214430932232</v>
      </c>
      <c r="U99" s="68">
        <f t="shared" si="37"/>
        <v>-1.2020214430932232</v>
      </c>
      <c r="V99" s="68">
        <f t="shared" si="38"/>
        <v>1.1180339887498949</v>
      </c>
      <c r="W99" s="68">
        <f t="shared" si="39"/>
        <v>1.1180339887498949</v>
      </c>
      <c r="X99" s="68">
        <f t="shared" si="40"/>
        <v>0</v>
      </c>
      <c r="Y99" s="68">
        <f t="shared" si="41"/>
        <v>1.5811388300841898</v>
      </c>
      <c r="Z99" s="68">
        <f t="shared" si="42"/>
        <v>0</v>
      </c>
      <c r="AA99" s="66" t="str">
        <f t="shared" si="43"/>
        <v>Negligible</v>
      </c>
      <c r="AB99" s="69" t="str">
        <f t="shared" si="44"/>
        <v>Tidak Ada Indikasi Bias</v>
      </c>
    </row>
    <row r="100" spans="1:28" ht="41.4" x14ac:dyDescent="0.3">
      <c r="A100" s="67" t="str">
        <f>FMO!A94</f>
        <v>90. Sistem manajemen yang baik tidak hanya bergantung pada "Orang", tetapi bergantung pada:</v>
      </c>
      <c r="B100" s="83">
        <f>FMO!B94</f>
        <v>1</v>
      </c>
      <c r="C100" s="83">
        <f>FMO!C94</f>
        <v>1</v>
      </c>
      <c r="D100" s="83">
        <f>FMO!D94</f>
        <v>1</v>
      </c>
      <c r="E100" s="83">
        <f>FMO!E94</f>
        <v>0</v>
      </c>
      <c r="F100" s="83">
        <f>FMO!F94</f>
        <v>1</v>
      </c>
      <c r="G100" s="83">
        <f>FMO!G94</f>
        <v>0</v>
      </c>
      <c r="H100" s="83">
        <f>FMO!H94</f>
        <v>0</v>
      </c>
      <c r="I100" s="83">
        <f>FMO!I94</f>
        <v>0</v>
      </c>
      <c r="J100" s="83">
        <f>FMO!J94</f>
        <v>1</v>
      </c>
      <c r="K100" s="83">
        <f>FMO!K94</f>
        <v>1</v>
      </c>
      <c r="L100" s="82">
        <f t="shared" si="30"/>
        <v>5</v>
      </c>
      <c r="M100" s="82">
        <f t="shared" si="31"/>
        <v>5</v>
      </c>
      <c r="N100" s="82">
        <f>SUMIF($B$8:$K$8,"Laki-Laki",FMO!B94:K94)</f>
        <v>3</v>
      </c>
      <c r="O100" s="82">
        <f>SUMIF($B$8:$K$8,"Perempuan",FMO!B94:K94)</f>
        <v>3</v>
      </c>
      <c r="P100" s="68">
        <f t="shared" si="32"/>
        <v>3</v>
      </c>
      <c r="Q100" s="68">
        <f t="shared" si="33"/>
        <v>3</v>
      </c>
      <c r="R100" s="68">
        <f t="shared" si="34"/>
        <v>-0.40546510810816444</v>
      </c>
      <c r="S100" s="68">
        <f t="shared" si="35"/>
        <v>-0.40546510810816444</v>
      </c>
      <c r="T100" s="68">
        <f t="shared" si="36"/>
        <v>-0.22119219008149699</v>
      </c>
      <c r="U100" s="68">
        <f t="shared" si="37"/>
        <v>-0.22119219008149699</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ht="27.6" x14ac:dyDescent="0.3">
      <c r="A101" s="67" t="str">
        <f>FMO!A95</f>
        <v>91. Pelatihan (Training) keamanan pangan wajib diberikan kepada:</v>
      </c>
      <c r="B101" s="83">
        <f>FMO!B95</f>
        <v>1</v>
      </c>
      <c r="C101" s="83">
        <f>FMO!C95</f>
        <v>1</v>
      </c>
      <c r="D101" s="83">
        <f>FMO!D95</f>
        <v>1</v>
      </c>
      <c r="E101" s="83">
        <f>FMO!E95</f>
        <v>0</v>
      </c>
      <c r="F101" s="83">
        <f>FMO!F95</f>
        <v>1</v>
      </c>
      <c r="G101" s="83">
        <f>FMO!G95</f>
        <v>0</v>
      </c>
      <c r="H101" s="83">
        <f>FMO!H95</f>
        <v>0</v>
      </c>
      <c r="I101" s="83">
        <f>FMO!I95</f>
        <v>0</v>
      </c>
      <c r="J101" s="83">
        <f>FMO!J95</f>
        <v>1</v>
      </c>
      <c r="K101" s="83">
        <f>FMO!K95</f>
        <v>1</v>
      </c>
      <c r="L101" s="82">
        <f t="shared" si="30"/>
        <v>5</v>
      </c>
      <c r="M101" s="82">
        <f t="shared" si="31"/>
        <v>5</v>
      </c>
      <c r="N101" s="82">
        <f>SUMIF($B$8:$K$8,"Laki-Laki",FMO!B95:K95)</f>
        <v>3</v>
      </c>
      <c r="O101" s="82">
        <f>SUMIF($B$8:$K$8,"Perempuan",FMO!B95:K95)</f>
        <v>3</v>
      </c>
      <c r="P101" s="68">
        <f t="shared" si="32"/>
        <v>3</v>
      </c>
      <c r="Q101" s="68">
        <f t="shared" si="33"/>
        <v>3</v>
      </c>
      <c r="R101" s="68">
        <f t="shared" si="34"/>
        <v>-0.40546510810816444</v>
      </c>
      <c r="S101" s="68">
        <f t="shared" si="35"/>
        <v>-0.40546510810816444</v>
      </c>
      <c r="T101" s="68">
        <f t="shared" si="36"/>
        <v>-0.22119219008149699</v>
      </c>
      <c r="U101" s="68">
        <f t="shared" si="37"/>
        <v>-0.22119219008149699</v>
      </c>
      <c r="V101" s="68">
        <f t="shared" si="38"/>
        <v>0.91287092917527679</v>
      </c>
      <c r="W101" s="68">
        <f t="shared" si="39"/>
        <v>0.91287092917527679</v>
      </c>
      <c r="X101" s="68">
        <f t="shared" si="40"/>
        <v>0</v>
      </c>
      <c r="Y101" s="68">
        <f t="shared" si="41"/>
        <v>1.2909944487358056</v>
      </c>
      <c r="Z101" s="68">
        <f t="shared" si="42"/>
        <v>0</v>
      </c>
      <c r="AA101" s="66" t="str">
        <f t="shared" si="43"/>
        <v>Negligible</v>
      </c>
      <c r="AB101" s="69" t="str">
        <f t="shared" si="44"/>
        <v>Tidak Ada Indikasi Bias</v>
      </c>
    </row>
    <row r="102" spans="1:28" ht="27.6" x14ac:dyDescent="0.3">
      <c r="A102" s="67" t="str">
        <f>FMO!A96</f>
        <v>92. Pelatihan "Induksi" bagi karyawan baru bertujuan untuk:</v>
      </c>
      <c r="B102" s="83">
        <f>FMO!B96</f>
        <v>1</v>
      </c>
      <c r="C102" s="83">
        <f>FMO!C96</f>
        <v>1</v>
      </c>
      <c r="D102" s="83">
        <f>FMO!D96</f>
        <v>1</v>
      </c>
      <c r="E102" s="83">
        <f>FMO!E96</f>
        <v>1</v>
      </c>
      <c r="F102" s="83">
        <f>FMO!F96</f>
        <v>1</v>
      </c>
      <c r="G102" s="83">
        <f>FMO!G96</f>
        <v>1</v>
      </c>
      <c r="H102" s="83">
        <f>FMO!H96</f>
        <v>0</v>
      </c>
      <c r="I102" s="83">
        <f>FMO!I96</f>
        <v>0</v>
      </c>
      <c r="J102" s="83">
        <f>FMO!J96</f>
        <v>0</v>
      </c>
      <c r="K102" s="83">
        <f>FMO!K96</f>
        <v>0</v>
      </c>
      <c r="L102" s="82">
        <f t="shared" si="30"/>
        <v>5</v>
      </c>
      <c r="M102" s="82">
        <f t="shared" si="31"/>
        <v>5</v>
      </c>
      <c r="N102" s="82">
        <f>SUMIF($B$8:$K$8,"Laki-Laki",FMO!B96:K96)</f>
        <v>3</v>
      </c>
      <c r="O102" s="82">
        <f>SUMIF($B$8:$K$8,"Perempuan",FMO!B96:K96)</f>
        <v>3</v>
      </c>
      <c r="P102" s="68">
        <f t="shared" si="32"/>
        <v>3</v>
      </c>
      <c r="Q102" s="68">
        <f t="shared" si="33"/>
        <v>3</v>
      </c>
      <c r="R102" s="68">
        <f t="shared" si="34"/>
        <v>-0.40546510810816444</v>
      </c>
      <c r="S102" s="68">
        <f t="shared" si="35"/>
        <v>-0.40546510810816444</v>
      </c>
      <c r="T102" s="68">
        <f t="shared" si="36"/>
        <v>-0.22119219008149699</v>
      </c>
      <c r="U102" s="68">
        <f t="shared" si="37"/>
        <v>-0.22119219008149699</v>
      </c>
      <c r="V102" s="68">
        <f t="shared" si="38"/>
        <v>0.91287092917527679</v>
      </c>
      <c r="W102" s="68">
        <f t="shared" si="39"/>
        <v>0.91287092917527679</v>
      </c>
      <c r="X102" s="68">
        <f t="shared" si="40"/>
        <v>0</v>
      </c>
      <c r="Y102" s="68">
        <f t="shared" si="41"/>
        <v>1.2909944487358056</v>
      </c>
      <c r="Z102" s="68">
        <f t="shared" si="42"/>
        <v>0</v>
      </c>
      <c r="AA102" s="66" t="str">
        <f t="shared" si="43"/>
        <v>Negligible</v>
      </c>
      <c r="AB102" s="69" t="str">
        <f t="shared" si="44"/>
        <v>Tidak Ada Indikasi Bias</v>
      </c>
    </row>
    <row r="103" spans="1:28" ht="41.4" x14ac:dyDescent="0.3">
      <c r="A103" s="67" t="str">
        <f>FMO!A97</f>
        <v>93. Mengukur efektivitas pelatihan TIDAK CUKUP hanya dengan daftar hadir. Cara yang lebih baik adalah:</v>
      </c>
      <c r="B103" s="83">
        <f>FMO!B97</f>
        <v>1</v>
      </c>
      <c r="C103" s="83">
        <f>FMO!C97</f>
        <v>1</v>
      </c>
      <c r="D103" s="83">
        <f>FMO!D97</f>
        <v>1</v>
      </c>
      <c r="E103" s="83">
        <f>FMO!E97</f>
        <v>0</v>
      </c>
      <c r="F103" s="83">
        <f>FMO!F97</f>
        <v>1</v>
      </c>
      <c r="G103" s="83">
        <f>FMO!G97</f>
        <v>0</v>
      </c>
      <c r="H103" s="83">
        <f>FMO!H97</f>
        <v>0</v>
      </c>
      <c r="I103" s="83">
        <f>FMO!I97</f>
        <v>0</v>
      </c>
      <c r="J103" s="83">
        <f>FMO!J97</f>
        <v>0</v>
      </c>
      <c r="K103" s="83">
        <f>FMO!K97</f>
        <v>0</v>
      </c>
      <c r="L103" s="82">
        <f t="shared" si="30"/>
        <v>5</v>
      </c>
      <c r="M103" s="82">
        <f t="shared" si="31"/>
        <v>5</v>
      </c>
      <c r="N103" s="82">
        <f>SUMIF($B$8:$K$8,"Laki-Laki",FMO!B97:K97)</f>
        <v>2</v>
      </c>
      <c r="O103" s="82">
        <f>SUMIF($B$8:$K$8,"Perempuan",FMO!B97:K97)</f>
        <v>2</v>
      </c>
      <c r="P103" s="68">
        <f t="shared" si="32"/>
        <v>2</v>
      </c>
      <c r="Q103" s="68">
        <f t="shared" si="33"/>
        <v>2</v>
      </c>
      <c r="R103" s="68">
        <f t="shared" si="34"/>
        <v>0.40546510810816438</v>
      </c>
      <c r="S103" s="68">
        <f t="shared" si="35"/>
        <v>0.40546510810816438</v>
      </c>
      <c r="T103" s="68">
        <f t="shared" si="36"/>
        <v>0.58973802613483184</v>
      </c>
      <c r="U103" s="68">
        <f t="shared" si="37"/>
        <v>0.58973802613483184</v>
      </c>
      <c r="V103" s="68">
        <f t="shared" si="38"/>
        <v>0.91287092917527679</v>
      </c>
      <c r="W103" s="68">
        <f t="shared" si="39"/>
        <v>0.91287092917527679</v>
      </c>
      <c r="X103" s="68">
        <f t="shared" si="40"/>
        <v>0</v>
      </c>
      <c r="Y103" s="68">
        <f t="shared" si="41"/>
        <v>1.2909944487358056</v>
      </c>
      <c r="Z103" s="68">
        <f t="shared" si="42"/>
        <v>0</v>
      </c>
      <c r="AA103" s="66" t="str">
        <f t="shared" si="43"/>
        <v>Negligible</v>
      </c>
      <c r="AB103" s="69" t="str">
        <f t="shared" si="44"/>
        <v>Tidak Ada Indikasi Bias</v>
      </c>
    </row>
    <row r="104" spans="1:28" ht="41.4" x14ac:dyDescent="0.3">
      <c r="A104" s="67" t="str">
        <f>FMO!A98</f>
        <v>94. Komunikasi Eksternal dalam ISO 22000 mengatur hubungan perusahaan dengan, KECUALI:</v>
      </c>
      <c r="B104" s="83">
        <f>FMO!B98</f>
        <v>1</v>
      </c>
      <c r="C104" s="83">
        <f>FMO!C98</f>
        <v>1</v>
      </c>
      <c r="D104" s="83">
        <f>FMO!D98</f>
        <v>1</v>
      </c>
      <c r="E104" s="83">
        <f>FMO!E98</f>
        <v>1</v>
      </c>
      <c r="F104" s="83">
        <f>FMO!F98</f>
        <v>1</v>
      </c>
      <c r="G104" s="83">
        <f>FMO!G98</f>
        <v>1</v>
      </c>
      <c r="H104" s="83">
        <f>FMO!H98</f>
        <v>1</v>
      </c>
      <c r="I104" s="83">
        <f>FMO!I98</f>
        <v>1</v>
      </c>
      <c r="J104" s="83">
        <f>FMO!J98</f>
        <v>0</v>
      </c>
      <c r="K104" s="83">
        <f>FMO!K98</f>
        <v>0</v>
      </c>
      <c r="L104" s="82">
        <f t="shared" si="30"/>
        <v>5</v>
      </c>
      <c r="M104" s="82">
        <f t="shared" si="31"/>
        <v>5</v>
      </c>
      <c r="N104" s="82">
        <f>SUMIF($B$8:$K$8,"Laki-Laki",FMO!B98:K98)</f>
        <v>4</v>
      </c>
      <c r="O104" s="82">
        <f>SUMIF($B$8:$K$8,"Perempuan",FMO!B98:K98)</f>
        <v>4</v>
      </c>
      <c r="P104" s="68">
        <f t="shared" si="32"/>
        <v>4</v>
      </c>
      <c r="Q104" s="68">
        <f t="shared" si="33"/>
        <v>4</v>
      </c>
      <c r="R104" s="68">
        <f t="shared" si="34"/>
        <v>-1.3862943611198906</v>
      </c>
      <c r="S104" s="68">
        <f t="shared" si="35"/>
        <v>-1.3862943611198906</v>
      </c>
      <c r="T104" s="68">
        <f t="shared" si="36"/>
        <v>-1.2020214430932232</v>
      </c>
      <c r="U104" s="68">
        <f t="shared" si="37"/>
        <v>-1.2020214430932232</v>
      </c>
      <c r="V104" s="68">
        <f t="shared" si="38"/>
        <v>1.1180339887498949</v>
      </c>
      <c r="W104" s="68">
        <f t="shared" si="39"/>
        <v>1.1180339887498949</v>
      </c>
      <c r="X104" s="68">
        <f t="shared" si="40"/>
        <v>0</v>
      </c>
      <c r="Y104" s="68">
        <f t="shared" si="41"/>
        <v>1.5811388300841898</v>
      </c>
      <c r="Z104" s="68">
        <f t="shared" si="42"/>
        <v>0</v>
      </c>
      <c r="AA104" s="66" t="str">
        <f t="shared" si="43"/>
        <v>Negligible</v>
      </c>
      <c r="AB104" s="69" t="str">
        <f t="shared" si="44"/>
        <v>Tidak Ada Indikasi Bias</v>
      </c>
    </row>
    <row r="105" spans="1:28" ht="41.4" x14ac:dyDescent="0.3">
      <c r="A105" s="67" t="str">
        <f>FMO!A99</f>
        <v>95. Jika ada perubahan pada bahan baku atau formula produk, Tim R&amp;D wajib mengomunikasikannya kepada:</v>
      </c>
      <c r="B105" s="83">
        <f>FMO!B99</f>
        <v>1</v>
      </c>
      <c r="C105" s="83">
        <f>FMO!C99</f>
        <v>1</v>
      </c>
      <c r="D105" s="83">
        <f>FMO!D99</f>
        <v>1</v>
      </c>
      <c r="E105" s="83">
        <f>FMO!E99</f>
        <v>0</v>
      </c>
      <c r="F105" s="83">
        <f>FMO!F99</f>
        <v>1</v>
      </c>
      <c r="G105" s="83">
        <f>FMO!G99</f>
        <v>0</v>
      </c>
      <c r="H105" s="83">
        <f>FMO!H99</f>
        <v>1</v>
      </c>
      <c r="I105" s="83">
        <f>FMO!I99</f>
        <v>1</v>
      </c>
      <c r="J105" s="83">
        <f>FMO!J99</f>
        <v>0</v>
      </c>
      <c r="K105" s="83">
        <f>FMO!K99</f>
        <v>0</v>
      </c>
      <c r="L105" s="82">
        <f t="shared" si="30"/>
        <v>5</v>
      </c>
      <c r="M105" s="82">
        <f t="shared" si="31"/>
        <v>5</v>
      </c>
      <c r="N105" s="82">
        <f>SUMIF($B$8:$K$8,"Laki-Laki",FMO!B99:K99)</f>
        <v>3</v>
      </c>
      <c r="O105" s="82">
        <f>SUMIF($B$8:$K$8,"Perempuan",FMO!B99:K99)</f>
        <v>3</v>
      </c>
      <c r="P105" s="68">
        <f t="shared" si="32"/>
        <v>3</v>
      </c>
      <c r="Q105" s="68">
        <f t="shared" si="33"/>
        <v>3</v>
      </c>
      <c r="R105" s="68">
        <f t="shared" si="34"/>
        <v>-0.40546510810816444</v>
      </c>
      <c r="S105" s="68">
        <f t="shared" si="35"/>
        <v>-0.40546510810816444</v>
      </c>
      <c r="T105" s="68">
        <f t="shared" si="36"/>
        <v>-0.22119219008149699</v>
      </c>
      <c r="U105" s="68">
        <f t="shared" si="37"/>
        <v>-0.22119219008149699</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41.4" x14ac:dyDescent="0.3">
      <c r="A106" s="67" t="str">
        <f>FMO!A100</f>
        <v>96. Whistleblowing System dalam budaya keamanan pangan berfungsi untuk:</v>
      </c>
      <c r="B106" s="83">
        <f>FMO!B100</f>
        <v>1</v>
      </c>
      <c r="C106" s="83">
        <f>FMO!C100</f>
        <v>1</v>
      </c>
      <c r="D106" s="83">
        <f>FMO!D100</f>
        <v>1</v>
      </c>
      <c r="E106" s="83">
        <f>FMO!E100</f>
        <v>0</v>
      </c>
      <c r="F106" s="83">
        <f>FMO!F100</f>
        <v>1</v>
      </c>
      <c r="G106" s="83">
        <f>FMO!G100</f>
        <v>0</v>
      </c>
      <c r="H106" s="83">
        <f>FMO!H100</f>
        <v>1</v>
      </c>
      <c r="I106" s="83">
        <f>FMO!I100</f>
        <v>1</v>
      </c>
      <c r="J106" s="83">
        <f>FMO!J100</f>
        <v>0</v>
      </c>
      <c r="K106" s="83">
        <f>FMO!K100</f>
        <v>0</v>
      </c>
      <c r="L106" s="82">
        <f t="shared" si="30"/>
        <v>5</v>
      </c>
      <c r="M106" s="82">
        <f t="shared" si="31"/>
        <v>5</v>
      </c>
      <c r="N106" s="82">
        <f>SUMIF($B$8:$K$8,"Laki-Laki",FMO!B100:K100)</f>
        <v>3</v>
      </c>
      <c r="O106" s="82">
        <f>SUMIF($B$8:$K$8,"Perempuan",FMO!B100:K100)</f>
        <v>3</v>
      </c>
      <c r="P106" s="68">
        <f t="shared" si="32"/>
        <v>3</v>
      </c>
      <c r="Q106" s="68">
        <f t="shared" si="33"/>
        <v>3</v>
      </c>
      <c r="R106" s="68">
        <f t="shared" si="34"/>
        <v>-0.40546510810816444</v>
      </c>
      <c r="S106" s="68">
        <f t="shared" si="35"/>
        <v>-0.40546510810816444</v>
      </c>
      <c r="T106" s="68">
        <f t="shared" si="36"/>
        <v>-0.22119219008149699</v>
      </c>
      <c r="U106" s="68">
        <f t="shared" si="37"/>
        <v>-0.22119219008149699</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41.4" x14ac:dyDescent="0.3">
      <c r="A107" s="67" t="str">
        <f>FMO!A101</f>
        <v>97. Bahasa yang digunakan dalam instruksi kerja atau pelatihan operator sebaiknya:</v>
      </c>
      <c r="B107" s="83">
        <f>FMO!B101</f>
        <v>0</v>
      </c>
      <c r="C107" s="83">
        <f>FMO!C101</f>
        <v>0</v>
      </c>
      <c r="D107" s="83">
        <f>FMO!D101</f>
        <v>1</v>
      </c>
      <c r="E107" s="83">
        <f>FMO!E101</f>
        <v>0</v>
      </c>
      <c r="F107" s="83">
        <f>FMO!F101</f>
        <v>1</v>
      </c>
      <c r="G107" s="83">
        <f>FMO!G101</f>
        <v>0</v>
      </c>
      <c r="H107" s="83">
        <f>FMO!H101</f>
        <v>0</v>
      </c>
      <c r="I107" s="83">
        <f>FMO!I101</f>
        <v>0</v>
      </c>
      <c r="J107" s="83">
        <f>FMO!J101</f>
        <v>0</v>
      </c>
      <c r="K107" s="83">
        <f>FMO!K101</f>
        <v>0</v>
      </c>
      <c r="L107" s="82">
        <f t="shared" si="30"/>
        <v>5</v>
      </c>
      <c r="M107" s="82">
        <f t="shared" si="31"/>
        <v>5</v>
      </c>
      <c r="N107" s="82">
        <f>SUMIF($B$8:$K$8,"Laki-Laki",FMO!B101:K101)</f>
        <v>1</v>
      </c>
      <c r="O107" s="82">
        <f>SUMIF($B$8:$K$8,"Perempuan",FMO!B101:K101)</f>
        <v>1</v>
      </c>
      <c r="P107" s="68">
        <f t="shared" si="32"/>
        <v>1</v>
      </c>
      <c r="Q107" s="68">
        <f t="shared" si="33"/>
        <v>1</v>
      </c>
      <c r="R107" s="68">
        <f t="shared" si="34"/>
        <v>1.3862943611198906</v>
      </c>
      <c r="S107" s="68">
        <f t="shared" si="35"/>
        <v>1.3862943611198906</v>
      </c>
      <c r="T107" s="68">
        <f t="shared" si="36"/>
        <v>1.5705672791465579</v>
      </c>
      <c r="U107" s="68">
        <f t="shared" si="37"/>
        <v>1.5705672791465579</v>
      </c>
      <c r="V107" s="68">
        <f t="shared" si="38"/>
        <v>1.1180339887498949</v>
      </c>
      <c r="W107" s="68">
        <f t="shared" si="39"/>
        <v>1.1180339887498949</v>
      </c>
      <c r="X107" s="68">
        <f t="shared" si="40"/>
        <v>0</v>
      </c>
      <c r="Y107" s="68">
        <f t="shared" si="41"/>
        <v>1.5811388300841898</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27.6" x14ac:dyDescent="0.3">
      <c r="A108" s="67" t="str">
        <f>FMO!A102</f>
        <v>98. Kompetensi Tim HACCP harus dibuktikan dengan:</v>
      </c>
      <c r="B108" s="83">
        <f>FMO!B102</f>
        <v>1</v>
      </c>
      <c r="C108" s="83">
        <f>FMO!C102</f>
        <v>1</v>
      </c>
      <c r="D108" s="83">
        <f>FMO!D102</f>
        <v>1</v>
      </c>
      <c r="E108" s="83">
        <f>FMO!E102</f>
        <v>1</v>
      </c>
      <c r="F108" s="83">
        <f>FMO!F102</f>
        <v>1</v>
      </c>
      <c r="G108" s="83">
        <f>FMO!G102</f>
        <v>1</v>
      </c>
      <c r="H108" s="83">
        <f>FMO!H102</f>
        <v>1</v>
      </c>
      <c r="I108" s="83">
        <f>FMO!I102</f>
        <v>1</v>
      </c>
      <c r="J108" s="83">
        <f>FMO!J102</f>
        <v>0</v>
      </c>
      <c r="K108" s="83">
        <f>FMO!K102</f>
        <v>0</v>
      </c>
      <c r="L108" s="82">
        <f t="shared" si="30"/>
        <v>5</v>
      </c>
      <c r="M108" s="82">
        <f t="shared" si="31"/>
        <v>5</v>
      </c>
      <c r="N108" s="82">
        <f>SUMIF($B$8:$K$8,"Laki-Laki",FMO!B102:K102)</f>
        <v>4</v>
      </c>
      <c r="O108" s="82">
        <f>SUMIF($B$8:$K$8,"Perempuan",FMO!B102:K102)</f>
        <v>4</v>
      </c>
      <c r="P108" s="68">
        <f t="shared" si="32"/>
        <v>4</v>
      </c>
      <c r="Q108" s="68">
        <f t="shared" si="33"/>
        <v>4</v>
      </c>
      <c r="R108" s="68">
        <f t="shared" si="34"/>
        <v>-1.3862943611198906</v>
      </c>
      <c r="S108" s="68">
        <f t="shared" si="35"/>
        <v>-1.3862943611198906</v>
      </c>
      <c r="T108" s="68">
        <f t="shared" si="36"/>
        <v>-1.2020214430932232</v>
      </c>
      <c r="U108" s="68">
        <f t="shared" si="37"/>
        <v>-1.2020214430932232</v>
      </c>
      <c r="V108" s="68">
        <f t="shared" si="38"/>
        <v>1.1180339887498949</v>
      </c>
      <c r="W108" s="68">
        <f t="shared" si="39"/>
        <v>1.1180339887498949</v>
      </c>
      <c r="X108" s="68">
        <f t="shared" si="40"/>
        <v>0</v>
      </c>
      <c r="Y108" s="68">
        <f t="shared" si="41"/>
        <v>1.5811388300841898</v>
      </c>
      <c r="Z108" s="68">
        <f t="shared" si="45"/>
        <v>0</v>
      </c>
      <c r="AA108" s="66" t="str">
        <f t="shared" si="46"/>
        <v>Negligible</v>
      </c>
      <c r="AB108" s="69" t="str">
        <f t="shared" si="44"/>
        <v>Tidak Ada Indikasi Bias</v>
      </c>
    </row>
    <row r="109" spans="1:28" ht="41.4" x14ac:dyDescent="0.3">
      <c r="A109" s="67" t="str">
        <f>FMO!A103</f>
        <v>99. Peran "Supervisor" dalam komunikasi keamanan pangan di lantai produksi adalah:</v>
      </c>
      <c r="B109" s="83">
        <f>FMO!B103</f>
        <v>1</v>
      </c>
      <c r="C109" s="83">
        <f>FMO!C103</f>
        <v>1</v>
      </c>
      <c r="D109" s="83">
        <f>FMO!D103</f>
        <v>1</v>
      </c>
      <c r="E109" s="83">
        <f>FMO!E103</f>
        <v>1</v>
      </c>
      <c r="F109" s="83">
        <f>FMO!F103</f>
        <v>1</v>
      </c>
      <c r="G109" s="83">
        <f>FMO!G103</f>
        <v>1</v>
      </c>
      <c r="H109" s="83">
        <f>FMO!H103</f>
        <v>0</v>
      </c>
      <c r="I109" s="83">
        <f>FMO!I103</f>
        <v>0</v>
      </c>
      <c r="J109" s="83">
        <f>FMO!J103</f>
        <v>1</v>
      </c>
      <c r="K109" s="83">
        <f>FMO!K103</f>
        <v>1</v>
      </c>
      <c r="L109" s="82">
        <f t="shared" si="30"/>
        <v>5</v>
      </c>
      <c r="M109" s="82">
        <f t="shared" si="31"/>
        <v>5</v>
      </c>
      <c r="N109" s="82">
        <f>SUMIF($B$8:$K$8,"Laki-Laki",FMO!B103:K103)</f>
        <v>4</v>
      </c>
      <c r="O109" s="82">
        <f>SUMIF($B$8:$K$8,"Perempuan",FMO!B103:K103)</f>
        <v>4</v>
      </c>
      <c r="P109" s="68">
        <f t="shared" si="32"/>
        <v>4</v>
      </c>
      <c r="Q109" s="68">
        <f t="shared" si="33"/>
        <v>4</v>
      </c>
      <c r="R109" s="68">
        <f t="shared" si="34"/>
        <v>-1.3862943611198906</v>
      </c>
      <c r="S109" s="68">
        <f t="shared" si="35"/>
        <v>-1.3862943611198906</v>
      </c>
      <c r="T109" s="68">
        <f t="shared" si="36"/>
        <v>-1.2020214430932232</v>
      </c>
      <c r="U109" s="68">
        <f t="shared" si="37"/>
        <v>-1.2020214430932232</v>
      </c>
      <c r="V109" s="68">
        <f t="shared" si="38"/>
        <v>1.1180339887498949</v>
      </c>
      <c r="W109" s="68">
        <f t="shared" si="39"/>
        <v>1.1180339887498949</v>
      </c>
      <c r="X109" s="68">
        <f t="shared" si="40"/>
        <v>0</v>
      </c>
      <c r="Y109" s="68">
        <f t="shared" si="41"/>
        <v>1.5811388300841898</v>
      </c>
      <c r="Z109" s="68">
        <f t="shared" si="45"/>
        <v>0</v>
      </c>
      <c r="AA109" s="66" t="str">
        <f t="shared" si="46"/>
        <v>Negligible</v>
      </c>
      <c r="AB109" s="69" t="str">
        <f t="shared" si="44"/>
        <v>Tidak Ada Indikasi Bias</v>
      </c>
    </row>
    <row r="110" spans="1:28" ht="27.6" x14ac:dyDescent="0.3">
      <c r="A110" s="67" t="str">
        <f>FMO!A104</f>
        <v>100. Refresher Training (Pelatihan Penyegaran) perlu dilakukan:</v>
      </c>
      <c r="B110" s="83">
        <f>FMO!B104</f>
        <v>1</v>
      </c>
      <c r="C110" s="83">
        <f>FMO!C104</f>
        <v>1</v>
      </c>
      <c r="D110" s="83">
        <f>FMO!D104</f>
        <v>1</v>
      </c>
      <c r="E110" s="83">
        <f>FMO!E104</f>
        <v>0</v>
      </c>
      <c r="F110" s="83">
        <f>FMO!F104</f>
        <v>1</v>
      </c>
      <c r="G110" s="83">
        <f>FMO!G104</f>
        <v>0</v>
      </c>
      <c r="H110" s="83">
        <f>FMO!H104</f>
        <v>0</v>
      </c>
      <c r="I110" s="83">
        <f>FMO!I104</f>
        <v>0</v>
      </c>
      <c r="J110" s="83">
        <f>FMO!J104</f>
        <v>0</v>
      </c>
      <c r="K110" s="83">
        <f>FMO!K104</f>
        <v>0</v>
      </c>
      <c r="L110" s="82">
        <f t="shared" si="30"/>
        <v>5</v>
      </c>
      <c r="M110" s="82">
        <f t="shared" si="31"/>
        <v>5</v>
      </c>
      <c r="N110" s="82">
        <f>SUMIF($B$8:$K$8,"Laki-Laki",FMO!B104:K104)</f>
        <v>2</v>
      </c>
      <c r="O110" s="82">
        <f>SUMIF($B$8:$K$8,"Perempuan",FMO!B104:K104)</f>
        <v>2</v>
      </c>
      <c r="P110" s="68">
        <f t="shared" si="32"/>
        <v>2</v>
      </c>
      <c r="Q110" s="68">
        <f t="shared" si="33"/>
        <v>2</v>
      </c>
      <c r="R110" s="68">
        <f t="shared" si="34"/>
        <v>0.40546510810816438</v>
      </c>
      <c r="S110" s="68">
        <f t="shared" si="35"/>
        <v>0.40546510810816438</v>
      </c>
      <c r="T110" s="68">
        <f t="shared" si="36"/>
        <v>0.58973802613483184</v>
      </c>
      <c r="U110" s="68">
        <f t="shared" si="37"/>
        <v>0.58973802613483184</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81</v>
      </c>
      <c r="C111" s="11">
        <f t="shared" si="47"/>
        <v>81</v>
      </c>
      <c r="D111" s="11">
        <f t="shared" si="47"/>
        <v>83</v>
      </c>
      <c r="E111" s="11">
        <f t="shared" si="47"/>
        <v>58</v>
      </c>
      <c r="F111" s="11">
        <f t="shared" si="47"/>
        <v>83</v>
      </c>
      <c r="G111" s="11">
        <f t="shared" si="47"/>
        <v>58</v>
      </c>
      <c r="H111" s="11">
        <f t="shared" si="47"/>
        <v>20</v>
      </c>
      <c r="I111" s="11">
        <f t="shared" si="47"/>
        <v>20</v>
      </c>
      <c r="J111" s="11">
        <f t="shared" si="47"/>
        <v>28</v>
      </c>
      <c r="K111" s="11">
        <f t="shared" si="47"/>
        <v>28</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22-8D1D-4BFF-9DED-4B56DC5753DE}">
  <dimension ref="A1:AC112"/>
  <sheetViews>
    <sheetView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2310</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PSP!B2</f>
        <v>Perempuan</v>
      </c>
      <c r="C8" s="86" t="str">
        <f>PSP!C2</f>
        <v>Laki-Laki</v>
      </c>
      <c r="D8" s="86" t="str">
        <f>PSP!D2</f>
        <v>Perempuan</v>
      </c>
      <c r="E8" s="86" t="str">
        <f>PSP!E2</f>
        <v>Perempuan</v>
      </c>
      <c r="F8" s="86" t="str">
        <f>PSP!F2</f>
        <v>Laki-Laki</v>
      </c>
      <c r="G8" s="86" t="str">
        <f>PSP!G2</f>
        <v>Laki-Laki</v>
      </c>
      <c r="H8" s="86" t="str">
        <f>PSP!H2</f>
        <v>Perempuan</v>
      </c>
      <c r="I8" s="86" t="str">
        <f>PSP!I2</f>
        <v>Laki-Laki</v>
      </c>
      <c r="J8" s="86" t="str">
        <f>PSP!J2</f>
        <v>Perempuan</v>
      </c>
      <c r="K8" s="86" t="str">
        <f>PSP!K2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PSP!A5</f>
        <v>1. Dalam konteks industri pangan, peran utama evaluasi sensori adalah:</v>
      </c>
      <c r="B11" s="83">
        <f>PSP!B5</f>
        <v>0</v>
      </c>
      <c r="C11" s="83">
        <f>PSP!C5</f>
        <v>0</v>
      </c>
      <c r="D11" s="83">
        <f>PSP!D5</f>
        <v>0</v>
      </c>
      <c r="E11" s="83">
        <f>PSP!E5</f>
        <v>0</v>
      </c>
      <c r="F11" s="83">
        <f>PSP!F5</f>
        <v>0</v>
      </c>
      <c r="G11" s="83">
        <f>PSP!G5</f>
        <v>0</v>
      </c>
      <c r="H11" s="83">
        <f>PSP!H5</f>
        <v>1</v>
      </c>
      <c r="I11" s="83">
        <f>PSP!I5</f>
        <v>1</v>
      </c>
      <c r="J11" s="83">
        <f>PSP!J5</f>
        <v>0</v>
      </c>
      <c r="K11" s="83">
        <f>PSP!K5</f>
        <v>0</v>
      </c>
      <c r="L11" s="82">
        <f t="shared" ref="L11:L42" si="0">COUNTIF($B$8:$K$8,"Laki-Laki")</f>
        <v>5</v>
      </c>
      <c r="M11" s="82">
        <f t="shared" ref="M11:M42" si="1">COUNTIF($B$8:$K$8,"Perempuan")</f>
        <v>5</v>
      </c>
      <c r="N11" s="82">
        <f>SUMIF($B$8:$K$8,"Laki-Laki",PSP!B5:K5)</f>
        <v>1</v>
      </c>
      <c r="O11" s="82">
        <f>SUMIF($B$8:$K$8,"Perempuan",PSP!B5:K5)</f>
        <v>1</v>
      </c>
      <c r="P11" s="84">
        <f t="shared" ref="P11:P42" si="2">IF(N11=0,0.3,IF(N11=L11,L11-0.3,N11))</f>
        <v>1</v>
      </c>
      <c r="Q11" s="84">
        <f t="shared" ref="Q11:Q42" si="3">IF(O11=0,0.3,IF(O11=M11,M11-0.3,O11))</f>
        <v>1</v>
      </c>
      <c r="R11" s="84">
        <f t="shared" ref="R11:R42" si="4">LN((L11-P11)/P11)</f>
        <v>1.3862943611198906</v>
      </c>
      <c r="S11" s="84">
        <f t="shared" ref="S11:S42" si="5">LN((M11-Q11)/Q11)</f>
        <v>1.3862943611198906</v>
      </c>
      <c r="T11" s="84">
        <f t="shared" ref="T11:T42" si="6">R11-AVERAGE($R$11:$R$110)</f>
        <v>1.5232248068639256</v>
      </c>
      <c r="U11" s="84">
        <f t="shared" ref="U11:U42" si="7">S11-AVERAGE($S$11:$S$110)</f>
        <v>1.5232248068639256</v>
      </c>
      <c r="V11" s="84">
        <f t="shared" ref="V11:V42" si="8">SQRT(1/P11+1/(L11-P11))</f>
        <v>1.1180339887498949</v>
      </c>
      <c r="W11" s="84">
        <f t="shared" ref="W11:W42" si="9">SQRT(1/Q11+1/(M11-Q11))</f>
        <v>1.1180339887498949</v>
      </c>
      <c r="X11" s="84">
        <f t="shared" ref="X11:X42" si="10">T11-U11</f>
        <v>0</v>
      </c>
      <c r="Y11" s="84">
        <f t="shared" ref="Y11:Y42" si="11">SQRT(V11^2+W11^2)</f>
        <v>1.5811388300841898</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PSP!A6</f>
        <v>2. Seorang panelis terlatih dalam pengujian sensori dipandang sebagai:</v>
      </c>
      <c r="B12" s="83">
        <f>PSP!B6</f>
        <v>1</v>
      </c>
      <c r="C12" s="83">
        <f>PSP!C6</f>
        <v>1</v>
      </c>
      <c r="D12" s="83">
        <f>PSP!D6</f>
        <v>1</v>
      </c>
      <c r="E12" s="83">
        <f>PSP!E6</f>
        <v>1</v>
      </c>
      <c r="F12" s="83">
        <f>PSP!F6</f>
        <v>1</v>
      </c>
      <c r="G12" s="83">
        <f>PSP!G6</f>
        <v>1</v>
      </c>
      <c r="H12" s="83">
        <f>PSP!H6</f>
        <v>0</v>
      </c>
      <c r="I12" s="83">
        <f>PSP!I6</f>
        <v>0</v>
      </c>
      <c r="J12" s="83">
        <f>PSP!J6</f>
        <v>1</v>
      </c>
      <c r="K12" s="83">
        <f>PSP!K6</f>
        <v>1</v>
      </c>
      <c r="L12" s="82">
        <f t="shared" si="0"/>
        <v>5</v>
      </c>
      <c r="M12" s="82">
        <f t="shared" si="1"/>
        <v>5</v>
      </c>
      <c r="N12" s="82">
        <f>SUMIF($B$8:$K$8,"Laki-Laki",PSP!B6:K6)</f>
        <v>4</v>
      </c>
      <c r="O12" s="82">
        <f>SUMIF($B$8:$K$8,"Perempuan",PSP!B6:K6)</f>
        <v>4</v>
      </c>
      <c r="P12" s="68">
        <f t="shared" si="2"/>
        <v>4</v>
      </c>
      <c r="Q12" s="68">
        <f t="shared" si="3"/>
        <v>4</v>
      </c>
      <c r="R12" s="68">
        <f t="shared" si="4"/>
        <v>-1.3862943611198906</v>
      </c>
      <c r="S12" s="68">
        <f t="shared" si="5"/>
        <v>-1.3862943611198906</v>
      </c>
      <c r="T12" s="68">
        <f t="shared" si="6"/>
        <v>-1.2493639153758556</v>
      </c>
      <c r="U12" s="68">
        <f t="shared" si="7"/>
        <v>-1.2493639153758556</v>
      </c>
      <c r="V12" s="68">
        <f t="shared" si="8"/>
        <v>1.1180339887498949</v>
      </c>
      <c r="W12" s="68">
        <f t="shared" si="9"/>
        <v>1.1180339887498949</v>
      </c>
      <c r="X12" s="68">
        <f t="shared" si="10"/>
        <v>0</v>
      </c>
      <c r="Y12" s="68">
        <f t="shared" si="11"/>
        <v>1.5811388300841898</v>
      </c>
      <c r="Z12" s="68">
        <f t="shared" si="12"/>
        <v>0</v>
      </c>
      <c r="AA12" s="66" t="str">
        <f t="shared" si="13"/>
        <v>Negligible</v>
      </c>
      <c r="AB12" s="69" t="str">
        <f t="shared" si="14"/>
        <v>Tidak Ada Indikasi Bias</v>
      </c>
    </row>
    <row r="13" spans="1:29" ht="69" x14ac:dyDescent="0.3">
      <c r="A13" s="67" t="str">
        <f>PSP!A7</f>
        <v>3. Tujuan utama sertifikasi kompetensi panelis adalah:</v>
      </c>
      <c r="B13" s="83">
        <f>PSP!B7</f>
        <v>1</v>
      </c>
      <c r="C13" s="83">
        <f>PSP!C7</f>
        <v>1</v>
      </c>
      <c r="D13" s="83">
        <f>PSP!D7</f>
        <v>1</v>
      </c>
      <c r="E13" s="83">
        <f>PSP!E7</f>
        <v>0</v>
      </c>
      <c r="F13" s="83">
        <f>PSP!F7</f>
        <v>1</v>
      </c>
      <c r="G13" s="83">
        <f>PSP!G7</f>
        <v>0</v>
      </c>
      <c r="H13" s="83">
        <f>PSP!H7</f>
        <v>0</v>
      </c>
      <c r="I13" s="83">
        <f>PSP!I7</f>
        <v>0</v>
      </c>
      <c r="J13" s="83">
        <f>PSP!J7</f>
        <v>1</v>
      </c>
      <c r="K13" s="83">
        <f>PSP!K7</f>
        <v>1</v>
      </c>
      <c r="L13" s="82">
        <f t="shared" si="0"/>
        <v>5</v>
      </c>
      <c r="M13" s="82">
        <f t="shared" si="1"/>
        <v>5</v>
      </c>
      <c r="N13" s="82">
        <f>SUMIF($B$8:$K$8,"Laki-Laki",PSP!B7:K7)</f>
        <v>3</v>
      </c>
      <c r="O13" s="82">
        <f>SUMIF($B$8:$K$8,"Perempuan",PSP!B7:K7)</f>
        <v>3</v>
      </c>
      <c r="P13" s="68">
        <f t="shared" si="2"/>
        <v>3</v>
      </c>
      <c r="Q13" s="68">
        <f t="shared" si="3"/>
        <v>3</v>
      </c>
      <c r="R13" s="68">
        <f t="shared" si="4"/>
        <v>-0.40546510810816444</v>
      </c>
      <c r="S13" s="68">
        <f t="shared" si="5"/>
        <v>-0.40546510810816444</v>
      </c>
      <c r="T13" s="68">
        <f t="shared" si="6"/>
        <v>-0.26853466236412937</v>
      </c>
      <c r="U13" s="68">
        <f t="shared" si="7"/>
        <v>-0.26853466236412937</v>
      </c>
      <c r="V13" s="68">
        <f t="shared" si="8"/>
        <v>0.91287092917527679</v>
      </c>
      <c r="W13" s="68">
        <f t="shared" si="9"/>
        <v>0.91287092917527679</v>
      </c>
      <c r="X13" s="68">
        <f t="shared" si="10"/>
        <v>0</v>
      </c>
      <c r="Y13" s="68">
        <f t="shared" si="11"/>
        <v>1.2909944487358056</v>
      </c>
      <c r="Z13" s="68">
        <f t="shared" si="12"/>
        <v>0</v>
      </c>
      <c r="AA13" s="66" t="str">
        <f t="shared" si="13"/>
        <v>Negligible</v>
      </c>
      <c r="AB13" s="69" t="str">
        <f t="shared" si="14"/>
        <v>Tidak Ada Indikasi Bias</v>
      </c>
    </row>
    <row r="14" spans="1:29" ht="55.2" x14ac:dyDescent="0.3">
      <c r="A14" s="67" t="str">
        <f>PSP!A8</f>
        <v>4. Standar acuan utama untuk lembaga sertifikasi person yang digunakan dalam skema ini adalah:</v>
      </c>
      <c r="B14" s="83">
        <f>PSP!B8</f>
        <v>1</v>
      </c>
      <c r="C14" s="83">
        <f>PSP!C8</f>
        <v>1</v>
      </c>
      <c r="D14" s="83">
        <f>PSP!D8</f>
        <v>0</v>
      </c>
      <c r="E14" s="83">
        <f>PSP!E8</f>
        <v>1</v>
      </c>
      <c r="F14" s="83">
        <f>PSP!F8</f>
        <v>0</v>
      </c>
      <c r="G14" s="83">
        <f>PSP!G8</f>
        <v>1</v>
      </c>
      <c r="H14" s="83">
        <f>PSP!H8</f>
        <v>1</v>
      </c>
      <c r="I14" s="83">
        <f>PSP!I8</f>
        <v>1</v>
      </c>
      <c r="J14" s="83">
        <f>PSP!J8</f>
        <v>1</v>
      </c>
      <c r="K14" s="83">
        <f>PSP!K8</f>
        <v>1</v>
      </c>
      <c r="L14" s="82">
        <f t="shared" si="0"/>
        <v>5</v>
      </c>
      <c r="M14" s="82">
        <f t="shared" si="1"/>
        <v>5</v>
      </c>
      <c r="N14" s="82">
        <f>SUMIF($B$8:$K$8,"Laki-Laki",PSP!B8:K8)</f>
        <v>4</v>
      </c>
      <c r="O14" s="82">
        <f>SUMIF($B$8:$K$8,"Perempuan",PSP!B8:K8)</f>
        <v>4</v>
      </c>
      <c r="P14" s="68">
        <f t="shared" si="2"/>
        <v>4</v>
      </c>
      <c r="Q14" s="68">
        <f t="shared" si="3"/>
        <v>4</v>
      </c>
      <c r="R14" s="68">
        <f t="shared" si="4"/>
        <v>-1.3862943611198906</v>
      </c>
      <c r="S14" s="68">
        <f t="shared" si="5"/>
        <v>-1.3862943611198906</v>
      </c>
      <c r="T14" s="68">
        <f t="shared" si="6"/>
        <v>-1.2493639153758556</v>
      </c>
      <c r="U14" s="68">
        <f t="shared" si="7"/>
        <v>-1.2493639153758556</v>
      </c>
      <c r="V14" s="68">
        <f t="shared" si="8"/>
        <v>1.1180339887498949</v>
      </c>
      <c r="W14" s="68">
        <f t="shared" si="9"/>
        <v>1.1180339887498949</v>
      </c>
      <c r="X14" s="68">
        <f t="shared" si="10"/>
        <v>0</v>
      </c>
      <c r="Y14" s="68">
        <f t="shared" si="11"/>
        <v>1.5811388300841898</v>
      </c>
      <c r="Z14" s="68">
        <f t="shared" si="12"/>
        <v>0</v>
      </c>
      <c r="AA14" s="66" t="str">
        <f t="shared" si="13"/>
        <v>Negligible</v>
      </c>
      <c r="AB14" s="69" t="str">
        <f t="shared" si="14"/>
        <v>Tidak Ada Indikasi Bias</v>
      </c>
    </row>
    <row r="15" spans="1:29" ht="55.2" x14ac:dyDescent="0.3">
      <c r="A15" s="67" t="str">
        <f>PSP!A9</f>
        <v>5. Manakah yang bukan merupakan ruang lingkup sertifikasi Panelis Terlatih ini?</v>
      </c>
      <c r="B15" s="83">
        <f>PSP!B9</f>
        <v>1</v>
      </c>
      <c r="C15" s="83">
        <f>PSP!C9</f>
        <v>1</v>
      </c>
      <c r="D15" s="83">
        <f>PSP!D9</f>
        <v>0</v>
      </c>
      <c r="E15" s="83">
        <f>PSP!E9</f>
        <v>0</v>
      </c>
      <c r="F15" s="83">
        <f>PSP!F9</f>
        <v>0</v>
      </c>
      <c r="G15" s="83">
        <f>PSP!G9</f>
        <v>0</v>
      </c>
      <c r="H15" s="83">
        <f>PSP!H9</f>
        <v>0</v>
      </c>
      <c r="I15" s="83">
        <f>PSP!I9</f>
        <v>0</v>
      </c>
      <c r="J15" s="83">
        <f>PSP!J9</f>
        <v>0</v>
      </c>
      <c r="K15" s="83">
        <f>PSP!K9</f>
        <v>0</v>
      </c>
      <c r="L15" s="82">
        <f t="shared" si="0"/>
        <v>5</v>
      </c>
      <c r="M15" s="82">
        <f t="shared" si="1"/>
        <v>5</v>
      </c>
      <c r="N15" s="82">
        <f>SUMIF($B$8:$K$8,"Laki-Laki",PSP!B9:K9)</f>
        <v>1</v>
      </c>
      <c r="O15" s="82">
        <f>SUMIF($B$8:$K$8,"Perempuan",PSP!B9:K9)</f>
        <v>1</v>
      </c>
      <c r="P15" s="68">
        <f t="shared" si="2"/>
        <v>1</v>
      </c>
      <c r="Q15" s="68">
        <f t="shared" si="3"/>
        <v>1</v>
      </c>
      <c r="R15" s="68">
        <f t="shared" si="4"/>
        <v>1.3862943611198906</v>
      </c>
      <c r="S15" s="68">
        <f t="shared" si="5"/>
        <v>1.3862943611198906</v>
      </c>
      <c r="T15" s="68">
        <f t="shared" si="6"/>
        <v>1.5232248068639256</v>
      </c>
      <c r="U15" s="68">
        <f t="shared" si="7"/>
        <v>1.5232248068639256</v>
      </c>
      <c r="V15" s="68">
        <f t="shared" si="8"/>
        <v>1.1180339887498949</v>
      </c>
      <c r="W15" s="68">
        <f t="shared" si="9"/>
        <v>1.1180339887498949</v>
      </c>
      <c r="X15" s="68">
        <f t="shared" si="10"/>
        <v>0</v>
      </c>
      <c r="Y15" s="68">
        <f t="shared" si="11"/>
        <v>1.5811388300841898</v>
      </c>
      <c r="Z15" s="68">
        <f t="shared" si="12"/>
        <v>0</v>
      </c>
      <c r="AA15" s="66" t="str">
        <f t="shared" si="13"/>
        <v>Negligible</v>
      </c>
      <c r="AB15" s="69" t="str">
        <f t="shared" si="14"/>
        <v>Tidak Ada Indikasi Bias</v>
      </c>
    </row>
    <row r="16" spans="1:29" ht="96.6" x14ac:dyDescent="0.3">
      <c r="A16" s="67" t="str">
        <f>PSP!A10</f>
        <v>6. Istilah untuk ketidakmampuan mencium aroma adalah:</v>
      </c>
      <c r="B16" s="83">
        <f>PSP!B10</f>
        <v>0</v>
      </c>
      <c r="C16" s="83">
        <f>PSP!C10</f>
        <v>0</v>
      </c>
      <c r="D16" s="83">
        <f>PSP!D10</f>
        <v>1</v>
      </c>
      <c r="E16" s="83">
        <f>PSP!E10</f>
        <v>1</v>
      </c>
      <c r="F16" s="83">
        <f>PSP!F10</f>
        <v>1</v>
      </c>
      <c r="G16" s="83">
        <f>PSP!G10</f>
        <v>1</v>
      </c>
      <c r="H16" s="83">
        <f>PSP!H10</f>
        <v>0</v>
      </c>
      <c r="I16" s="83">
        <f>PSP!I10</f>
        <v>0</v>
      </c>
      <c r="J16" s="83">
        <f>PSP!J10</f>
        <v>0</v>
      </c>
      <c r="K16" s="83">
        <f>PSP!K10</f>
        <v>0</v>
      </c>
      <c r="L16" s="82">
        <f t="shared" si="0"/>
        <v>5</v>
      </c>
      <c r="M16" s="82">
        <f t="shared" si="1"/>
        <v>5</v>
      </c>
      <c r="N16" s="82">
        <f>SUMIF($B$8:$K$8,"Laki-Laki",PSP!B10:K10)</f>
        <v>2</v>
      </c>
      <c r="O16" s="82">
        <f>SUMIF($B$8:$K$8,"Perempuan",PSP!B10:K10)</f>
        <v>2</v>
      </c>
      <c r="P16" s="68">
        <f t="shared" si="2"/>
        <v>2</v>
      </c>
      <c r="Q16" s="68">
        <f t="shared" si="3"/>
        <v>2</v>
      </c>
      <c r="R16" s="68">
        <f t="shared" si="4"/>
        <v>0.40546510810816438</v>
      </c>
      <c r="S16" s="68">
        <f t="shared" si="5"/>
        <v>0.40546510810816438</v>
      </c>
      <c r="T16" s="68">
        <f t="shared" si="6"/>
        <v>0.54239555385219951</v>
      </c>
      <c r="U16" s="68">
        <f t="shared" si="7"/>
        <v>0.54239555385219951</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41.4" x14ac:dyDescent="0.3">
      <c r="A17" s="67" t="str">
        <f>PSP!A11</f>
        <v>7. Indra pengecap (gustatory) bertanggung jawab untuk mendeteksi:</v>
      </c>
      <c r="B17" s="83">
        <f>PSP!B11</f>
        <v>1</v>
      </c>
      <c r="C17" s="83">
        <f>PSP!C11</f>
        <v>1</v>
      </c>
      <c r="D17" s="83">
        <f>PSP!D11</f>
        <v>0</v>
      </c>
      <c r="E17" s="83">
        <f>PSP!E11</f>
        <v>0</v>
      </c>
      <c r="F17" s="83">
        <f>PSP!F11</f>
        <v>0</v>
      </c>
      <c r="G17" s="83">
        <f>PSP!G11</f>
        <v>0</v>
      </c>
      <c r="H17" s="83">
        <f>PSP!H11</f>
        <v>0</v>
      </c>
      <c r="I17" s="83">
        <f>PSP!I11</f>
        <v>0</v>
      </c>
      <c r="J17" s="83">
        <f>PSP!J11</f>
        <v>0</v>
      </c>
      <c r="K17" s="83">
        <f>PSP!K11</f>
        <v>0</v>
      </c>
      <c r="L17" s="82">
        <f t="shared" si="0"/>
        <v>5</v>
      </c>
      <c r="M17" s="82">
        <f t="shared" si="1"/>
        <v>5</v>
      </c>
      <c r="N17" s="82">
        <f>SUMIF($B$8:$K$8,"Laki-Laki",PSP!B11:K11)</f>
        <v>1</v>
      </c>
      <c r="O17" s="82">
        <f>SUMIF($B$8:$K$8,"Perempuan",PSP!B11:K11)</f>
        <v>1</v>
      </c>
      <c r="P17" s="68">
        <f t="shared" si="2"/>
        <v>1</v>
      </c>
      <c r="Q17" s="68">
        <f t="shared" si="3"/>
        <v>1</v>
      </c>
      <c r="R17" s="68">
        <f t="shared" si="4"/>
        <v>1.3862943611198906</v>
      </c>
      <c r="S17" s="68">
        <f t="shared" si="5"/>
        <v>1.3862943611198906</v>
      </c>
      <c r="T17" s="68">
        <f t="shared" si="6"/>
        <v>1.5232248068639256</v>
      </c>
      <c r="U17" s="68">
        <f t="shared" si="7"/>
        <v>1.5232248068639256</v>
      </c>
      <c r="V17" s="68">
        <f t="shared" si="8"/>
        <v>1.1180339887498949</v>
      </c>
      <c r="W17" s="68">
        <f t="shared" si="9"/>
        <v>1.1180339887498949</v>
      </c>
      <c r="X17" s="68">
        <f t="shared" si="10"/>
        <v>0</v>
      </c>
      <c r="Y17" s="68">
        <f t="shared" si="11"/>
        <v>1.5811388300841898</v>
      </c>
      <c r="Z17" s="68">
        <f t="shared" si="12"/>
        <v>0</v>
      </c>
      <c r="AA17" s="66" t="str">
        <f t="shared" si="13"/>
        <v>Negligible</v>
      </c>
      <c r="AB17" s="69" t="str">
        <f t="shared" si="14"/>
        <v>Tidak Ada Indikasi Bias</v>
      </c>
    </row>
    <row r="18" spans="1:28" ht="27.6" x14ac:dyDescent="0.3">
      <c r="A18" s="67" t="str">
        <f>PSP!A12</f>
        <v>8. Atribut "kerenyahan" (crispness) dinilai terutama menggunakan indra:</v>
      </c>
      <c r="B18" s="83">
        <f>PSP!B12</f>
        <v>1</v>
      </c>
      <c r="C18" s="83">
        <f>PSP!C12</f>
        <v>1</v>
      </c>
      <c r="D18" s="83">
        <f>PSP!D12</f>
        <v>1</v>
      </c>
      <c r="E18" s="83">
        <f>PSP!E12</f>
        <v>1</v>
      </c>
      <c r="F18" s="83">
        <f>PSP!F12</f>
        <v>1</v>
      </c>
      <c r="G18" s="83">
        <f>PSP!G12</f>
        <v>1</v>
      </c>
      <c r="H18" s="83">
        <f>PSP!H12</f>
        <v>0</v>
      </c>
      <c r="I18" s="83">
        <f>PSP!I12</f>
        <v>0</v>
      </c>
      <c r="J18" s="83">
        <f>PSP!J12</f>
        <v>0</v>
      </c>
      <c r="K18" s="83">
        <f>PSP!K12</f>
        <v>0</v>
      </c>
      <c r="L18" s="82">
        <f t="shared" si="0"/>
        <v>5</v>
      </c>
      <c r="M18" s="82">
        <f t="shared" si="1"/>
        <v>5</v>
      </c>
      <c r="N18" s="82">
        <f>SUMIF($B$8:$K$8,"Laki-Laki",PSP!B12:K12)</f>
        <v>3</v>
      </c>
      <c r="O18" s="82">
        <f>SUMIF($B$8:$K$8,"Perempuan",PSP!B12:K12)</f>
        <v>3</v>
      </c>
      <c r="P18" s="68">
        <f t="shared" si="2"/>
        <v>3</v>
      </c>
      <c r="Q18" s="68">
        <f t="shared" si="3"/>
        <v>3</v>
      </c>
      <c r="R18" s="68">
        <f t="shared" si="4"/>
        <v>-0.40546510810816444</v>
      </c>
      <c r="S18" s="68">
        <f t="shared" si="5"/>
        <v>-0.40546510810816444</v>
      </c>
      <c r="T18" s="68">
        <f t="shared" si="6"/>
        <v>-0.26853466236412937</v>
      </c>
      <c r="U18" s="68">
        <f t="shared" si="7"/>
        <v>-0.26853466236412937</v>
      </c>
      <c r="V18" s="68">
        <f t="shared" si="8"/>
        <v>0.91287092917527679</v>
      </c>
      <c r="W18" s="68">
        <f t="shared" si="9"/>
        <v>0.91287092917527679</v>
      </c>
      <c r="X18" s="68">
        <f t="shared" si="10"/>
        <v>0</v>
      </c>
      <c r="Y18" s="68">
        <f t="shared" si="11"/>
        <v>1.2909944487358056</v>
      </c>
      <c r="Z18" s="68">
        <f t="shared" si="12"/>
        <v>0</v>
      </c>
      <c r="AA18" s="66" t="str">
        <f t="shared" si="13"/>
        <v>Negligible</v>
      </c>
      <c r="AB18" s="69" t="str">
        <f t="shared" si="14"/>
        <v>Tidak Ada Indikasi Bias</v>
      </c>
    </row>
    <row r="19" spans="1:28" ht="41.4" x14ac:dyDescent="0.3">
      <c r="A19" s="67" t="str">
        <f>PSP!A13</f>
        <v>9. Jenis pengujian yang bertujuan menentukan apakah ada perbedaan antara dua sampel adalah:</v>
      </c>
      <c r="B19" s="83">
        <f>PSP!B13</f>
        <v>1</v>
      </c>
      <c r="C19" s="83">
        <f>PSP!C13</f>
        <v>1</v>
      </c>
      <c r="D19" s="83">
        <f>PSP!D13</f>
        <v>1</v>
      </c>
      <c r="E19" s="83">
        <f>PSP!E13</f>
        <v>0</v>
      </c>
      <c r="F19" s="83">
        <f>PSP!F13</f>
        <v>1</v>
      </c>
      <c r="G19" s="83">
        <f>PSP!G13</f>
        <v>0</v>
      </c>
      <c r="H19" s="83">
        <f>PSP!H13</f>
        <v>1</v>
      </c>
      <c r="I19" s="83">
        <f>PSP!I13</f>
        <v>1</v>
      </c>
      <c r="J19" s="83">
        <f>PSP!J13</f>
        <v>0</v>
      </c>
      <c r="K19" s="83">
        <f>PSP!K13</f>
        <v>0</v>
      </c>
      <c r="L19" s="82">
        <f t="shared" si="0"/>
        <v>5</v>
      </c>
      <c r="M19" s="82">
        <f t="shared" si="1"/>
        <v>5</v>
      </c>
      <c r="N19" s="82">
        <f>SUMIF($B$8:$K$8,"Laki-Laki",PSP!B13:K13)</f>
        <v>3</v>
      </c>
      <c r="O19" s="82">
        <f>SUMIF($B$8:$K$8,"Perempuan",PSP!B13:K13)</f>
        <v>3</v>
      </c>
      <c r="P19" s="68">
        <f t="shared" si="2"/>
        <v>3</v>
      </c>
      <c r="Q19" s="68">
        <f t="shared" si="3"/>
        <v>3</v>
      </c>
      <c r="R19" s="68">
        <f t="shared" si="4"/>
        <v>-0.40546510810816444</v>
      </c>
      <c r="S19" s="68">
        <f t="shared" si="5"/>
        <v>-0.40546510810816444</v>
      </c>
      <c r="T19" s="68">
        <f t="shared" si="6"/>
        <v>-0.26853466236412937</v>
      </c>
      <c r="U19" s="68">
        <f t="shared" si="7"/>
        <v>-0.26853466236412937</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41.4" x14ac:dyDescent="0.3">
      <c r="A20" s="67" t="str">
        <f>PSP!A14</f>
        <v>10. Standar ISO yang mengatur tentang "Kosakata Analisis Sensori" adalah:</v>
      </c>
      <c r="B20" s="83">
        <f>PSP!B14</f>
        <v>1</v>
      </c>
      <c r="C20" s="83">
        <f>PSP!C14</f>
        <v>1</v>
      </c>
      <c r="D20" s="83">
        <f>PSP!D14</f>
        <v>0</v>
      </c>
      <c r="E20" s="83">
        <f>PSP!E14</f>
        <v>0</v>
      </c>
      <c r="F20" s="83">
        <f>PSP!F14</f>
        <v>0</v>
      </c>
      <c r="G20" s="83">
        <f>PSP!G14</f>
        <v>0</v>
      </c>
      <c r="H20" s="83">
        <f>PSP!H14</f>
        <v>0</v>
      </c>
      <c r="I20" s="83">
        <f>PSP!I14</f>
        <v>0</v>
      </c>
      <c r="J20" s="83">
        <f>PSP!J14</f>
        <v>0</v>
      </c>
      <c r="K20" s="83">
        <f>PSP!K14</f>
        <v>0</v>
      </c>
      <c r="L20" s="82">
        <f t="shared" si="0"/>
        <v>5</v>
      </c>
      <c r="M20" s="82">
        <f t="shared" si="1"/>
        <v>5</v>
      </c>
      <c r="N20" s="82">
        <f>SUMIF($B$8:$K$8,"Laki-Laki",PSP!B14:K14)</f>
        <v>1</v>
      </c>
      <c r="O20" s="82">
        <f>SUMIF($B$8:$K$8,"Perempuan",PSP!B14:K14)</f>
        <v>1</v>
      </c>
      <c r="P20" s="68">
        <f t="shared" si="2"/>
        <v>1</v>
      </c>
      <c r="Q20" s="68">
        <f t="shared" si="3"/>
        <v>1</v>
      </c>
      <c r="R20" s="68">
        <f t="shared" si="4"/>
        <v>1.3862943611198906</v>
      </c>
      <c r="S20" s="68">
        <f t="shared" si="5"/>
        <v>1.3862943611198906</v>
      </c>
      <c r="T20" s="68">
        <f t="shared" si="6"/>
        <v>1.5232248068639256</v>
      </c>
      <c r="U20" s="68">
        <f t="shared" si="7"/>
        <v>1.5232248068639256</v>
      </c>
      <c r="V20" s="68">
        <f t="shared" si="8"/>
        <v>1.1180339887498949</v>
      </c>
      <c r="W20" s="68">
        <f t="shared" si="9"/>
        <v>1.1180339887498949</v>
      </c>
      <c r="X20" s="68">
        <f t="shared" si="10"/>
        <v>0</v>
      </c>
      <c r="Y20" s="68">
        <f t="shared" si="11"/>
        <v>1.5811388300841898</v>
      </c>
      <c r="Z20" s="68">
        <f t="shared" si="12"/>
        <v>0</v>
      </c>
      <c r="AA20" s="66" t="str">
        <f t="shared" si="13"/>
        <v>Negligible</v>
      </c>
      <c r="AB20" s="69" t="str">
        <f t="shared" si="14"/>
        <v>Tidak Ada Indikasi Bias</v>
      </c>
    </row>
    <row r="21" spans="1:28" ht="41.4" x14ac:dyDescent="0.3">
      <c r="A21" s="67" t="str">
        <f>PSP!A15</f>
        <v>11. Pendidikan minimal untuk menjadi panelis terlatih sesuai skema adalah:</v>
      </c>
      <c r="B21" s="83">
        <f>PSP!B15</f>
        <v>1</v>
      </c>
      <c r="C21" s="83">
        <f>PSP!C15</f>
        <v>1</v>
      </c>
      <c r="D21" s="83">
        <f>PSP!D15</f>
        <v>1</v>
      </c>
      <c r="E21" s="83">
        <f>PSP!E15</f>
        <v>0</v>
      </c>
      <c r="F21" s="83">
        <f>PSP!F15</f>
        <v>1</v>
      </c>
      <c r="G21" s="83">
        <f>PSP!G15</f>
        <v>0</v>
      </c>
      <c r="H21" s="83">
        <f>PSP!H15</f>
        <v>1</v>
      </c>
      <c r="I21" s="83">
        <f>PSP!I15</f>
        <v>1</v>
      </c>
      <c r="J21" s="83">
        <f>PSP!J15</f>
        <v>0</v>
      </c>
      <c r="K21" s="83">
        <f>PSP!K15</f>
        <v>0</v>
      </c>
      <c r="L21" s="82">
        <f t="shared" si="0"/>
        <v>5</v>
      </c>
      <c r="M21" s="82">
        <f t="shared" si="1"/>
        <v>5</v>
      </c>
      <c r="N21" s="82">
        <f>SUMIF($B$8:$K$8,"Laki-Laki",PSP!B15:K15)</f>
        <v>3</v>
      </c>
      <c r="O21" s="82">
        <f>SUMIF($B$8:$K$8,"Perempuan",PSP!B15:K15)</f>
        <v>3</v>
      </c>
      <c r="P21" s="68">
        <f t="shared" si="2"/>
        <v>3</v>
      </c>
      <c r="Q21" s="68">
        <f t="shared" si="3"/>
        <v>3</v>
      </c>
      <c r="R21" s="68">
        <f t="shared" si="4"/>
        <v>-0.40546510810816444</v>
      </c>
      <c r="S21" s="68">
        <f t="shared" si="5"/>
        <v>-0.40546510810816444</v>
      </c>
      <c r="T21" s="68">
        <f t="shared" si="6"/>
        <v>-0.26853466236412937</v>
      </c>
      <c r="U21" s="68">
        <f t="shared" si="7"/>
        <v>-0.26853466236412937</v>
      </c>
      <c r="V21" s="68">
        <f t="shared" si="8"/>
        <v>0.91287092917527679</v>
      </c>
      <c r="W21" s="68">
        <f t="shared" si="9"/>
        <v>0.91287092917527679</v>
      </c>
      <c r="X21" s="68">
        <f t="shared" si="10"/>
        <v>0</v>
      </c>
      <c r="Y21" s="68">
        <f t="shared" si="11"/>
        <v>1.2909944487358056</v>
      </c>
      <c r="Z21" s="68">
        <f t="shared" si="12"/>
        <v>0</v>
      </c>
      <c r="AA21" s="66" t="str">
        <f t="shared" si="13"/>
        <v>Negligible</v>
      </c>
      <c r="AB21" s="69" t="str">
        <f t="shared" si="14"/>
        <v>Tidak Ada Indikasi Bias</v>
      </c>
    </row>
    <row r="22" spans="1:28" ht="27.6" x14ac:dyDescent="0.3">
      <c r="A22" s="67" t="str">
        <f>PSP!A16</f>
        <v>12. Tes Ishihara digunakan untuk memverifikasi kondisi:</v>
      </c>
      <c r="B22" s="83">
        <f>PSP!B16</f>
        <v>1</v>
      </c>
      <c r="C22" s="83">
        <f>PSP!C16</f>
        <v>1</v>
      </c>
      <c r="D22" s="83">
        <f>PSP!D16</f>
        <v>1</v>
      </c>
      <c r="E22" s="83">
        <f>PSP!E16</f>
        <v>0</v>
      </c>
      <c r="F22" s="83">
        <f>PSP!F16</f>
        <v>1</v>
      </c>
      <c r="G22" s="83">
        <f>PSP!G16</f>
        <v>0</v>
      </c>
      <c r="H22" s="83">
        <f>PSP!H16</f>
        <v>0</v>
      </c>
      <c r="I22" s="83">
        <f>PSP!I16</f>
        <v>0</v>
      </c>
      <c r="J22" s="83">
        <f>PSP!J16</f>
        <v>0</v>
      </c>
      <c r="K22" s="83">
        <f>PSP!K16</f>
        <v>0</v>
      </c>
      <c r="L22" s="82">
        <f t="shared" si="0"/>
        <v>5</v>
      </c>
      <c r="M22" s="82">
        <f t="shared" si="1"/>
        <v>5</v>
      </c>
      <c r="N22" s="82">
        <f>SUMIF($B$8:$K$8,"Laki-Laki",PSP!B16:K16)</f>
        <v>2</v>
      </c>
      <c r="O22" s="82">
        <f>SUMIF($B$8:$K$8,"Perempuan",PSP!B16:K16)</f>
        <v>2</v>
      </c>
      <c r="P22" s="68">
        <f t="shared" si="2"/>
        <v>2</v>
      </c>
      <c r="Q22" s="68">
        <f t="shared" si="3"/>
        <v>2</v>
      </c>
      <c r="R22" s="68">
        <f t="shared" si="4"/>
        <v>0.40546510810816438</v>
      </c>
      <c r="S22" s="68">
        <f t="shared" si="5"/>
        <v>0.40546510810816438</v>
      </c>
      <c r="T22" s="68">
        <f t="shared" si="6"/>
        <v>0.54239555385219951</v>
      </c>
      <c r="U22" s="68">
        <f t="shared" si="7"/>
        <v>0.54239555385219951</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41.4" x14ac:dyDescent="0.3">
      <c r="A23" s="67" t="str">
        <f>PSP!A17</f>
        <v>13. Jika panelis menderita flu berat saat jadwal pengujian, tindakan yang tepat adalah:</v>
      </c>
      <c r="B23" s="83">
        <f>PSP!B17</f>
        <v>1</v>
      </c>
      <c r="C23" s="83">
        <f>PSP!C17</f>
        <v>1</v>
      </c>
      <c r="D23" s="83">
        <f>PSP!D17</f>
        <v>0</v>
      </c>
      <c r="E23" s="83">
        <f>PSP!E17</f>
        <v>1</v>
      </c>
      <c r="F23" s="83">
        <f>PSP!F17</f>
        <v>0</v>
      </c>
      <c r="G23" s="83">
        <f>PSP!G17</f>
        <v>1</v>
      </c>
      <c r="H23" s="83">
        <f>PSP!H17</f>
        <v>0</v>
      </c>
      <c r="I23" s="83">
        <f>PSP!I17</f>
        <v>0</v>
      </c>
      <c r="J23" s="83">
        <f>PSP!J17</f>
        <v>0</v>
      </c>
      <c r="K23" s="83">
        <f>PSP!K17</f>
        <v>0</v>
      </c>
      <c r="L23" s="82">
        <f t="shared" si="0"/>
        <v>5</v>
      </c>
      <c r="M23" s="82">
        <f t="shared" si="1"/>
        <v>5</v>
      </c>
      <c r="N23" s="82">
        <f>SUMIF($B$8:$K$8,"Laki-Laki",PSP!B17:K17)</f>
        <v>2</v>
      </c>
      <c r="O23" s="82">
        <f>SUMIF($B$8:$K$8,"Perempuan",PSP!B17:K17)</f>
        <v>2</v>
      </c>
      <c r="P23" s="68">
        <f t="shared" si="2"/>
        <v>2</v>
      </c>
      <c r="Q23" s="68">
        <f t="shared" si="3"/>
        <v>2</v>
      </c>
      <c r="R23" s="68">
        <f t="shared" si="4"/>
        <v>0.40546510810816438</v>
      </c>
      <c r="S23" s="68">
        <f t="shared" si="5"/>
        <v>0.40546510810816438</v>
      </c>
      <c r="T23" s="68">
        <f t="shared" si="6"/>
        <v>0.54239555385219951</v>
      </c>
      <c r="U23" s="68">
        <f t="shared" si="7"/>
        <v>0.54239555385219951</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27.6" x14ac:dyDescent="0.3">
      <c r="A24" s="67" t="str">
        <f>PSP!A18</f>
        <v>14. Prinsip "Objektivitas" dalam kode etik berarti:</v>
      </c>
      <c r="B24" s="83">
        <f>PSP!B18</f>
        <v>1</v>
      </c>
      <c r="C24" s="83">
        <f>PSP!C18</f>
        <v>1</v>
      </c>
      <c r="D24" s="83">
        <f>PSP!D18</f>
        <v>1</v>
      </c>
      <c r="E24" s="83">
        <f>PSP!E18</f>
        <v>0</v>
      </c>
      <c r="F24" s="83">
        <f>PSP!F18</f>
        <v>1</v>
      </c>
      <c r="G24" s="83">
        <f>PSP!G18</f>
        <v>0</v>
      </c>
      <c r="H24" s="83">
        <f>PSP!H18</f>
        <v>0</v>
      </c>
      <c r="I24" s="83">
        <f>PSP!I18</f>
        <v>0</v>
      </c>
      <c r="J24" s="83">
        <f>PSP!J18</f>
        <v>0</v>
      </c>
      <c r="K24" s="83">
        <f>PSP!K18</f>
        <v>0</v>
      </c>
      <c r="L24" s="82">
        <f t="shared" si="0"/>
        <v>5</v>
      </c>
      <c r="M24" s="82">
        <f t="shared" si="1"/>
        <v>5</v>
      </c>
      <c r="N24" s="82">
        <f>SUMIF($B$8:$K$8,"Laki-Laki",PSP!B18:K18)</f>
        <v>2</v>
      </c>
      <c r="O24" s="82">
        <f>SUMIF($B$8:$K$8,"Perempuan",PSP!B18:K18)</f>
        <v>2</v>
      </c>
      <c r="P24" s="68">
        <f t="shared" si="2"/>
        <v>2</v>
      </c>
      <c r="Q24" s="68">
        <f t="shared" si="3"/>
        <v>2</v>
      </c>
      <c r="R24" s="68">
        <f t="shared" si="4"/>
        <v>0.40546510810816438</v>
      </c>
      <c r="S24" s="68">
        <f t="shared" si="5"/>
        <v>0.40546510810816438</v>
      </c>
      <c r="T24" s="68">
        <f t="shared" si="6"/>
        <v>0.54239555385219951</v>
      </c>
      <c r="U24" s="68">
        <f t="shared" si="7"/>
        <v>0.54239555385219951</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27.6" x14ac:dyDescent="0.3">
      <c r="A25" s="67" t="str">
        <f>PSP!A19</f>
        <v>15. Selama sesi pengujian, panelis dilarang keras untuk:</v>
      </c>
      <c r="B25" s="83">
        <f>PSP!B19</f>
        <v>1</v>
      </c>
      <c r="C25" s="83">
        <f>PSP!C19</f>
        <v>1</v>
      </c>
      <c r="D25" s="83">
        <f>PSP!D19</f>
        <v>0</v>
      </c>
      <c r="E25" s="83">
        <f>PSP!E19</f>
        <v>1</v>
      </c>
      <c r="F25" s="83">
        <f>PSP!F19</f>
        <v>0</v>
      </c>
      <c r="G25" s="83">
        <f>PSP!G19</f>
        <v>1</v>
      </c>
      <c r="H25" s="83">
        <f>PSP!H19</f>
        <v>0</v>
      </c>
      <c r="I25" s="83">
        <f>PSP!I19</f>
        <v>0</v>
      </c>
      <c r="J25" s="83">
        <f>PSP!J19</f>
        <v>0</v>
      </c>
      <c r="K25" s="83">
        <f>PSP!K19</f>
        <v>0</v>
      </c>
      <c r="L25" s="82">
        <f t="shared" si="0"/>
        <v>5</v>
      </c>
      <c r="M25" s="82">
        <f t="shared" si="1"/>
        <v>5</v>
      </c>
      <c r="N25" s="82">
        <f>SUMIF($B$8:$K$8,"Laki-Laki",PSP!B19:K19)</f>
        <v>2</v>
      </c>
      <c r="O25" s="82">
        <f>SUMIF($B$8:$K$8,"Perempuan",PSP!B19:K19)</f>
        <v>2</v>
      </c>
      <c r="P25" s="68">
        <f t="shared" si="2"/>
        <v>2</v>
      </c>
      <c r="Q25" s="68">
        <f t="shared" si="3"/>
        <v>2</v>
      </c>
      <c r="R25" s="68">
        <f t="shared" si="4"/>
        <v>0.40546510810816438</v>
      </c>
      <c r="S25" s="68">
        <f t="shared" si="5"/>
        <v>0.40546510810816438</v>
      </c>
      <c r="T25" s="68">
        <f t="shared" si="6"/>
        <v>0.54239555385219951</v>
      </c>
      <c r="U25" s="68">
        <f t="shared" si="7"/>
        <v>0.54239555385219951</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27.6" x14ac:dyDescent="0.3">
      <c r="A26" s="67" t="str">
        <f>PSP!A20</f>
        <v>16. Panelis tidak boleh menggunakan produk berikut sebelum pengujian:</v>
      </c>
      <c r="B26" s="83">
        <f>PSP!B20</f>
        <v>0</v>
      </c>
      <c r="C26" s="83">
        <f>PSP!C20</f>
        <v>0</v>
      </c>
      <c r="D26" s="83">
        <f>PSP!D20</f>
        <v>1</v>
      </c>
      <c r="E26" s="83">
        <f>PSP!E20</f>
        <v>0</v>
      </c>
      <c r="F26" s="83">
        <f>PSP!F20</f>
        <v>1</v>
      </c>
      <c r="G26" s="83">
        <f>PSP!G20</f>
        <v>0</v>
      </c>
      <c r="H26" s="83">
        <f>PSP!H20</f>
        <v>0</v>
      </c>
      <c r="I26" s="83">
        <f>PSP!I20</f>
        <v>0</v>
      </c>
      <c r="J26" s="83">
        <f>PSP!J20</f>
        <v>0</v>
      </c>
      <c r="K26" s="83">
        <f>PSP!K20</f>
        <v>0</v>
      </c>
      <c r="L26" s="82">
        <f t="shared" si="0"/>
        <v>5</v>
      </c>
      <c r="M26" s="82">
        <f t="shared" si="1"/>
        <v>5</v>
      </c>
      <c r="N26" s="82">
        <f>SUMIF($B$8:$K$8,"Laki-Laki",PSP!B20:K20)</f>
        <v>1</v>
      </c>
      <c r="O26" s="82">
        <f>SUMIF($B$8:$K$8,"Perempuan",PSP!B20:K20)</f>
        <v>1</v>
      </c>
      <c r="P26" s="68">
        <f t="shared" si="2"/>
        <v>1</v>
      </c>
      <c r="Q26" s="68">
        <f t="shared" si="3"/>
        <v>1</v>
      </c>
      <c r="R26" s="68">
        <f t="shared" si="4"/>
        <v>1.3862943611198906</v>
      </c>
      <c r="S26" s="68">
        <f t="shared" si="5"/>
        <v>1.3862943611198906</v>
      </c>
      <c r="T26" s="68">
        <f t="shared" si="6"/>
        <v>1.5232248068639256</v>
      </c>
      <c r="U26" s="68">
        <f t="shared" si="7"/>
        <v>1.5232248068639256</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27.6" x14ac:dyDescent="0.3">
      <c r="A27" s="67" t="str">
        <f>PSP!A21</f>
        <v>17. Menjaga kerahasiaan mencakup hal-hal berikut, kecuali:</v>
      </c>
      <c r="B27" s="83">
        <f>PSP!B21</f>
        <v>1</v>
      </c>
      <c r="C27" s="83">
        <f>PSP!C21</f>
        <v>1</v>
      </c>
      <c r="D27" s="83">
        <f>PSP!D21</f>
        <v>1</v>
      </c>
      <c r="E27" s="83">
        <f>PSP!E21</f>
        <v>0</v>
      </c>
      <c r="F27" s="83">
        <f>PSP!F21</f>
        <v>1</v>
      </c>
      <c r="G27" s="83">
        <f>PSP!G21</f>
        <v>0</v>
      </c>
      <c r="H27" s="83">
        <f>PSP!H21</f>
        <v>0</v>
      </c>
      <c r="I27" s="83">
        <f>PSP!I21</f>
        <v>0</v>
      </c>
      <c r="J27" s="83">
        <f>PSP!J21</f>
        <v>1</v>
      </c>
      <c r="K27" s="83">
        <f>PSP!K21</f>
        <v>1</v>
      </c>
      <c r="L27" s="82">
        <f t="shared" si="0"/>
        <v>5</v>
      </c>
      <c r="M27" s="82">
        <f t="shared" si="1"/>
        <v>5</v>
      </c>
      <c r="N27" s="82">
        <f>SUMIF($B$8:$K$8,"Laki-Laki",PSP!B21:K21)</f>
        <v>3</v>
      </c>
      <c r="O27" s="82">
        <f>SUMIF($B$8:$K$8,"Perempuan",PSP!B21:K21)</f>
        <v>3</v>
      </c>
      <c r="P27" s="68">
        <f t="shared" si="2"/>
        <v>3</v>
      </c>
      <c r="Q27" s="68">
        <f t="shared" si="3"/>
        <v>3</v>
      </c>
      <c r="R27" s="68">
        <f t="shared" si="4"/>
        <v>-0.40546510810816444</v>
      </c>
      <c r="S27" s="68">
        <f t="shared" si="5"/>
        <v>-0.40546510810816444</v>
      </c>
      <c r="T27" s="68">
        <f t="shared" si="6"/>
        <v>-0.26853466236412937</v>
      </c>
      <c r="U27" s="68">
        <f t="shared" si="7"/>
        <v>-0.26853466236412937</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ht="41.4" x14ac:dyDescent="0.3">
      <c r="A28" s="67" t="str">
        <f>PSP!A22</f>
        <v>18. Batas waktu minimal menghindari makan pedas/rokok sebelum uji biasanya diatur untuk:</v>
      </c>
      <c r="B28" s="83">
        <f>PSP!B22</f>
        <v>1</v>
      </c>
      <c r="C28" s="83">
        <f>PSP!C22</f>
        <v>1</v>
      </c>
      <c r="D28" s="83">
        <f>PSP!D22</f>
        <v>1</v>
      </c>
      <c r="E28" s="83">
        <f>PSP!E22</f>
        <v>0</v>
      </c>
      <c r="F28" s="83">
        <f>PSP!F22</f>
        <v>1</v>
      </c>
      <c r="G28" s="83">
        <f>PSP!G22</f>
        <v>0</v>
      </c>
      <c r="H28" s="83">
        <f>PSP!H22</f>
        <v>0</v>
      </c>
      <c r="I28" s="83">
        <f>PSP!I22</f>
        <v>0</v>
      </c>
      <c r="J28" s="83">
        <f>PSP!J22</f>
        <v>1</v>
      </c>
      <c r="K28" s="83">
        <f>PSP!K22</f>
        <v>1</v>
      </c>
      <c r="L28" s="82">
        <f t="shared" si="0"/>
        <v>5</v>
      </c>
      <c r="M28" s="82">
        <f t="shared" si="1"/>
        <v>5</v>
      </c>
      <c r="N28" s="82">
        <f>SUMIF($B$8:$K$8,"Laki-Laki",PSP!B22:K22)</f>
        <v>3</v>
      </c>
      <c r="O28" s="82">
        <f>SUMIF($B$8:$K$8,"Perempuan",PSP!B22:K22)</f>
        <v>3</v>
      </c>
      <c r="P28" s="68">
        <f t="shared" si="2"/>
        <v>3</v>
      </c>
      <c r="Q28" s="68">
        <f t="shared" si="3"/>
        <v>3</v>
      </c>
      <c r="R28" s="68">
        <f t="shared" si="4"/>
        <v>-0.40546510810816444</v>
      </c>
      <c r="S28" s="68">
        <f t="shared" si="5"/>
        <v>-0.40546510810816444</v>
      </c>
      <c r="T28" s="68">
        <f t="shared" si="6"/>
        <v>-0.26853466236412937</v>
      </c>
      <c r="U28" s="68">
        <f t="shared" si="7"/>
        <v>-0.26853466236412937</v>
      </c>
      <c r="V28" s="68">
        <f t="shared" si="8"/>
        <v>0.91287092917527679</v>
      </c>
      <c r="W28" s="68">
        <f t="shared" si="9"/>
        <v>0.91287092917527679</v>
      </c>
      <c r="X28" s="68">
        <f t="shared" si="10"/>
        <v>0</v>
      </c>
      <c r="Y28" s="68">
        <f t="shared" si="11"/>
        <v>1.2909944487358056</v>
      </c>
      <c r="Z28" s="68">
        <f t="shared" si="12"/>
        <v>0</v>
      </c>
      <c r="AA28" s="66" t="str">
        <f t="shared" si="13"/>
        <v>Negligible</v>
      </c>
      <c r="AB28" s="69" t="str">
        <f t="shared" si="14"/>
        <v>Tidak Ada Indikasi Bias</v>
      </c>
    </row>
    <row r="29" spans="1:28" ht="41.4" x14ac:dyDescent="0.3">
      <c r="A29" s="67" t="str">
        <f>PSP!A23</f>
        <v>19. Kondisi fisiologis yang menjadi penghalang mutlak menjadi panelis adalah:</v>
      </c>
      <c r="B29" s="83">
        <f>PSP!B23</f>
        <v>1</v>
      </c>
      <c r="C29" s="83">
        <f>PSP!C23</f>
        <v>1</v>
      </c>
      <c r="D29" s="83">
        <f>PSP!D23</f>
        <v>1</v>
      </c>
      <c r="E29" s="83">
        <f>PSP!E23</f>
        <v>0</v>
      </c>
      <c r="F29" s="83">
        <f>PSP!F23</f>
        <v>1</v>
      </c>
      <c r="G29" s="83">
        <f>PSP!G23</f>
        <v>0</v>
      </c>
      <c r="H29" s="83">
        <f>PSP!H23</f>
        <v>0</v>
      </c>
      <c r="I29" s="83">
        <f>PSP!I23</f>
        <v>0</v>
      </c>
      <c r="J29" s="83">
        <f>PSP!J23</f>
        <v>0</v>
      </c>
      <c r="K29" s="83">
        <f>PSP!K23</f>
        <v>0</v>
      </c>
      <c r="L29" s="82">
        <f t="shared" si="0"/>
        <v>5</v>
      </c>
      <c r="M29" s="82">
        <f t="shared" si="1"/>
        <v>5</v>
      </c>
      <c r="N29" s="82">
        <f>SUMIF($B$8:$K$8,"Laki-Laki",PSP!B23:K23)</f>
        <v>2</v>
      </c>
      <c r="O29" s="82">
        <f>SUMIF($B$8:$K$8,"Perempuan",PSP!B23:K23)</f>
        <v>2</v>
      </c>
      <c r="P29" s="68">
        <f t="shared" si="2"/>
        <v>2</v>
      </c>
      <c r="Q29" s="68">
        <f t="shared" si="3"/>
        <v>2</v>
      </c>
      <c r="R29" s="68">
        <f t="shared" si="4"/>
        <v>0.40546510810816438</v>
      </c>
      <c r="S29" s="68">
        <f t="shared" si="5"/>
        <v>0.40546510810816438</v>
      </c>
      <c r="T29" s="68">
        <f t="shared" si="6"/>
        <v>0.54239555385219951</v>
      </c>
      <c r="U29" s="68">
        <f t="shared" si="7"/>
        <v>0.54239555385219951</v>
      </c>
      <c r="V29" s="68">
        <f t="shared" si="8"/>
        <v>0.91287092917527679</v>
      </c>
      <c r="W29" s="68">
        <f t="shared" si="9"/>
        <v>0.91287092917527679</v>
      </c>
      <c r="X29" s="68">
        <f t="shared" si="10"/>
        <v>0</v>
      </c>
      <c r="Y29" s="68">
        <f t="shared" si="11"/>
        <v>1.2909944487358056</v>
      </c>
      <c r="Z29" s="68">
        <f t="shared" si="12"/>
        <v>0</v>
      </c>
      <c r="AA29" s="66" t="str">
        <f t="shared" si="13"/>
        <v>Negligible</v>
      </c>
      <c r="AB29" s="69" t="str">
        <f t="shared" si="14"/>
        <v>Tidak Ada Indikasi Bias</v>
      </c>
    </row>
    <row r="30" spans="1:28" ht="27.6" x14ac:dyDescent="0.3">
      <c r="A30" s="67" t="str">
        <f>PSP!A24</f>
        <v>20. Pelanggaran kode etik dapat menyebabkan:</v>
      </c>
      <c r="B30" s="83">
        <f>PSP!B24</f>
        <v>1</v>
      </c>
      <c r="C30" s="83">
        <f>PSP!C24</f>
        <v>1</v>
      </c>
      <c r="D30" s="83">
        <f>PSP!D24</f>
        <v>1</v>
      </c>
      <c r="E30" s="83">
        <f>PSP!E24</f>
        <v>0</v>
      </c>
      <c r="F30" s="83">
        <f>PSP!F24</f>
        <v>1</v>
      </c>
      <c r="G30" s="83">
        <f>PSP!G24</f>
        <v>0</v>
      </c>
      <c r="H30" s="83">
        <f>PSP!H24</f>
        <v>1</v>
      </c>
      <c r="I30" s="83">
        <f>PSP!I24</f>
        <v>1</v>
      </c>
      <c r="J30" s="83">
        <f>PSP!J24</f>
        <v>0</v>
      </c>
      <c r="K30" s="83">
        <f>PSP!K24</f>
        <v>0</v>
      </c>
      <c r="L30" s="82">
        <f t="shared" si="0"/>
        <v>5</v>
      </c>
      <c r="M30" s="82">
        <f t="shared" si="1"/>
        <v>5</v>
      </c>
      <c r="N30" s="82">
        <f>SUMIF($B$8:$K$8,"Laki-Laki",PSP!B24:K24)</f>
        <v>3</v>
      </c>
      <c r="O30" s="82">
        <f>SUMIF($B$8:$K$8,"Perempuan",PSP!B24:K24)</f>
        <v>3</v>
      </c>
      <c r="P30" s="68">
        <f t="shared" si="2"/>
        <v>3</v>
      </c>
      <c r="Q30" s="68">
        <f t="shared" si="3"/>
        <v>3</v>
      </c>
      <c r="R30" s="68">
        <f t="shared" si="4"/>
        <v>-0.40546510810816444</v>
      </c>
      <c r="S30" s="68">
        <f t="shared" si="5"/>
        <v>-0.40546510810816444</v>
      </c>
      <c r="T30" s="68">
        <f t="shared" si="6"/>
        <v>-0.26853466236412937</v>
      </c>
      <c r="U30" s="68">
        <f t="shared" si="7"/>
        <v>-0.26853466236412937</v>
      </c>
      <c r="V30" s="68">
        <f t="shared" si="8"/>
        <v>0.91287092917527679</v>
      </c>
      <c r="W30" s="68">
        <f t="shared" si="9"/>
        <v>0.91287092917527679</v>
      </c>
      <c r="X30" s="68">
        <f t="shared" si="10"/>
        <v>0</v>
      </c>
      <c r="Y30" s="68">
        <f t="shared" si="11"/>
        <v>1.2909944487358056</v>
      </c>
      <c r="Z30" s="68">
        <f t="shared" si="12"/>
        <v>0</v>
      </c>
      <c r="AA30" s="66" t="str">
        <f t="shared" si="13"/>
        <v>Negligible</v>
      </c>
      <c r="AB30" s="69" t="str">
        <f t="shared" si="14"/>
        <v>Tidak Ada Indikasi Bias</v>
      </c>
    </row>
    <row r="31" spans="1:28" ht="27.6" x14ac:dyDescent="0.3">
      <c r="A31" s="67" t="str">
        <f>PSP!A25</f>
        <v>21. Pada Uji Segitiga (Triangle Test), panelis menerima:</v>
      </c>
      <c r="B31" s="83">
        <f>PSP!B25</f>
        <v>1</v>
      </c>
      <c r="C31" s="83">
        <f>PSP!C25</f>
        <v>1</v>
      </c>
      <c r="D31" s="83">
        <f>PSP!D25</f>
        <v>0</v>
      </c>
      <c r="E31" s="83">
        <f>PSP!E25</f>
        <v>1</v>
      </c>
      <c r="F31" s="83">
        <f>PSP!F25</f>
        <v>0</v>
      </c>
      <c r="G31" s="83">
        <f>PSP!G25</f>
        <v>1</v>
      </c>
      <c r="H31" s="83">
        <f>PSP!H25</f>
        <v>0</v>
      </c>
      <c r="I31" s="83">
        <f>PSP!I25</f>
        <v>0</v>
      </c>
      <c r="J31" s="83">
        <f>PSP!J25</f>
        <v>0</v>
      </c>
      <c r="K31" s="83">
        <f>PSP!K25</f>
        <v>0</v>
      </c>
      <c r="L31" s="82">
        <f t="shared" si="0"/>
        <v>5</v>
      </c>
      <c r="M31" s="82">
        <f t="shared" si="1"/>
        <v>5</v>
      </c>
      <c r="N31" s="82">
        <f>SUMIF($B$8:$K$8,"Laki-Laki",PSP!B25:K25)</f>
        <v>2</v>
      </c>
      <c r="O31" s="82">
        <f>SUMIF($B$8:$K$8,"Perempuan",PSP!B25:K25)</f>
        <v>2</v>
      </c>
      <c r="P31" s="68">
        <f t="shared" si="2"/>
        <v>2</v>
      </c>
      <c r="Q31" s="68">
        <f t="shared" si="3"/>
        <v>2</v>
      </c>
      <c r="R31" s="68">
        <f t="shared" si="4"/>
        <v>0.40546510810816438</v>
      </c>
      <c r="S31" s="68">
        <f t="shared" si="5"/>
        <v>0.40546510810816438</v>
      </c>
      <c r="T31" s="68">
        <f t="shared" si="6"/>
        <v>0.54239555385219951</v>
      </c>
      <c r="U31" s="68">
        <f t="shared" si="7"/>
        <v>0.54239555385219951</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27.6" x14ac:dyDescent="0.3">
      <c r="A32" s="67" t="str">
        <f>PSP!A26</f>
        <v>22. Tugas panelis dalam Uji Segitiga adalah:</v>
      </c>
      <c r="B32" s="83">
        <f>PSP!B26</f>
        <v>1</v>
      </c>
      <c r="C32" s="83">
        <f>PSP!C26</f>
        <v>1</v>
      </c>
      <c r="D32" s="83">
        <f>PSP!D26</f>
        <v>1</v>
      </c>
      <c r="E32" s="83">
        <f>PSP!E26</f>
        <v>1</v>
      </c>
      <c r="F32" s="83">
        <f>PSP!F26</f>
        <v>1</v>
      </c>
      <c r="G32" s="83">
        <f>PSP!G26</f>
        <v>1</v>
      </c>
      <c r="H32" s="83">
        <f>PSP!H26</f>
        <v>0</v>
      </c>
      <c r="I32" s="83">
        <f>PSP!I26</f>
        <v>0</v>
      </c>
      <c r="J32" s="83">
        <f>PSP!J26</f>
        <v>1</v>
      </c>
      <c r="K32" s="83">
        <f>PSP!K26</f>
        <v>1</v>
      </c>
      <c r="L32" s="82">
        <f t="shared" si="0"/>
        <v>5</v>
      </c>
      <c r="M32" s="82">
        <f t="shared" si="1"/>
        <v>5</v>
      </c>
      <c r="N32" s="82">
        <f>SUMIF($B$8:$K$8,"Laki-Laki",PSP!B26:K26)</f>
        <v>4</v>
      </c>
      <c r="O32" s="82">
        <f>SUMIF($B$8:$K$8,"Perempuan",PSP!B26:K26)</f>
        <v>4</v>
      </c>
      <c r="P32" s="68">
        <f t="shared" si="2"/>
        <v>4</v>
      </c>
      <c r="Q32" s="68">
        <f t="shared" si="3"/>
        <v>4</v>
      </c>
      <c r="R32" s="68">
        <f t="shared" si="4"/>
        <v>-1.3862943611198906</v>
      </c>
      <c r="S32" s="68">
        <f t="shared" si="5"/>
        <v>-1.3862943611198906</v>
      </c>
      <c r="T32" s="68">
        <f t="shared" si="6"/>
        <v>-1.2493639153758556</v>
      </c>
      <c r="U32" s="68">
        <f t="shared" si="7"/>
        <v>-1.2493639153758556</v>
      </c>
      <c r="V32" s="68">
        <f t="shared" si="8"/>
        <v>1.1180339887498949</v>
      </c>
      <c r="W32" s="68">
        <f t="shared" si="9"/>
        <v>1.1180339887498949</v>
      </c>
      <c r="X32" s="68">
        <f t="shared" si="10"/>
        <v>0</v>
      </c>
      <c r="Y32" s="68">
        <f t="shared" si="11"/>
        <v>1.5811388300841898</v>
      </c>
      <c r="Z32" s="68">
        <f t="shared" si="12"/>
        <v>0</v>
      </c>
      <c r="AA32" s="66" t="str">
        <f t="shared" si="13"/>
        <v>Negligible</v>
      </c>
      <c r="AB32" s="69" t="str">
        <f t="shared" si="14"/>
        <v>Tidak Ada Indikasi Bias</v>
      </c>
    </row>
    <row r="33" spans="1:28" ht="27.6" x14ac:dyDescent="0.3">
      <c r="A33" s="67" t="str">
        <f>PSP!A27</f>
        <v>23. Peluang menebak benar (guessing probability) pada Uji Segitiga adalah:</v>
      </c>
      <c r="B33" s="83">
        <f>PSP!B27</f>
        <v>1</v>
      </c>
      <c r="C33" s="83">
        <f>PSP!C27</f>
        <v>1</v>
      </c>
      <c r="D33" s="83">
        <f>PSP!D27</f>
        <v>1</v>
      </c>
      <c r="E33" s="83">
        <f>PSP!E27</f>
        <v>0</v>
      </c>
      <c r="F33" s="83">
        <f>PSP!F27</f>
        <v>1</v>
      </c>
      <c r="G33" s="83">
        <f>PSP!G27</f>
        <v>0</v>
      </c>
      <c r="H33" s="83">
        <f>PSP!H27</f>
        <v>1</v>
      </c>
      <c r="I33" s="83">
        <f>PSP!I27</f>
        <v>1</v>
      </c>
      <c r="J33" s="83">
        <f>PSP!J27</f>
        <v>0</v>
      </c>
      <c r="K33" s="83">
        <f>PSP!K27</f>
        <v>0</v>
      </c>
      <c r="L33" s="82">
        <f t="shared" si="0"/>
        <v>5</v>
      </c>
      <c r="M33" s="82">
        <f t="shared" si="1"/>
        <v>5</v>
      </c>
      <c r="N33" s="82">
        <f>SUMIF($B$8:$K$8,"Laki-Laki",PSP!B27:K27)</f>
        <v>3</v>
      </c>
      <c r="O33" s="82">
        <f>SUMIF($B$8:$K$8,"Perempuan",PSP!B27:K27)</f>
        <v>3</v>
      </c>
      <c r="P33" s="68">
        <f t="shared" si="2"/>
        <v>3</v>
      </c>
      <c r="Q33" s="68">
        <f t="shared" si="3"/>
        <v>3</v>
      </c>
      <c r="R33" s="68">
        <f t="shared" si="4"/>
        <v>-0.40546510810816444</v>
      </c>
      <c r="S33" s="68">
        <f t="shared" si="5"/>
        <v>-0.40546510810816444</v>
      </c>
      <c r="T33" s="68">
        <f t="shared" si="6"/>
        <v>-0.26853466236412937</v>
      </c>
      <c r="U33" s="68">
        <f t="shared" si="7"/>
        <v>-0.26853466236412937</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ht="27.6" x14ac:dyDescent="0.3">
      <c r="A34" s="67" t="str">
        <f>PSP!A28</f>
        <v>24. Pada Uji Duo-Trio, sampel pertama yang disajikan adalah:</v>
      </c>
      <c r="B34" s="83">
        <f>PSP!B28</f>
        <v>1</v>
      </c>
      <c r="C34" s="83">
        <f>PSP!C28</f>
        <v>1</v>
      </c>
      <c r="D34" s="83">
        <f>PSP!D28</f>
        <v>1</v>
      </c>
      <c r="E34" s="83">
        <f>PSP!E28</f>
        <v>1</v>
      </c>
      <c r="F34" s="83">
        <f>PSP!F28</f>
        <v>1</v>
      </c>
      <c r="G34" s="83">
        <f>PSP!G28</f>
        <v>1</v>
      </c>
      <c r="H34" s="83">
        <f>PSP!H28</f>
        <v>1</v>
      </c>
      <c r="I34" s="83">
        <f>PSP!I28</f>
        <v>1</v>
      </c>
      <c r="J34" s="83">
        <f>PSP!J28</f>
        <v>0</v>
      </c>
      <c r="K34" s="83">
        <f>PSP!K28</f>
        <v>0</v>
      </c>
      <c r="L34" s="82">
        <f t="shared" si="0"/>
        <v>5</v>
      </c>
      <c r="M34" s="82">
        <f t="shared" si="1"/>
        <v>5</v>
      </c>
      <c r="N34" s="82">
        <f>SUMIF($B$8:$K$8,"Laki-Laki",PSP!B28:K28)</f>
        <v>4</v>
      </c>
      <c r="O34" s="82">
        <f>SUMIF($B$8:$K$8,"Perempuan",PSP!B28:K28)</f>
        <v>4</v>
      </c>
      <c r="P34" s="68">
        <f t="shared" si="2"/>
        <v>4</v>
      </c>
      <c r="Q34" s="68">
        <f t="shared" si="3"/>
        <v>4</v>
      </c>
      <c r="R34" s="68">
        <f t="shared" si="4"/>
        <v>-1.3862943611198906</v>
      </c>
      <c r="S34" s="68">
        <f t="shared" si="5"/>
        <v>-1.3862943611198906</v>
      </c>
      <c r="T34" s="68">
        <f t="shared" si="6"/>
        <v>-1.2493639153758556</v>
      </c>
      <c r="U34" s="68">
        <f t="shared" si="7"/>
        <v>-1.2493639153758556</v>
      </c>
      <c r="V34" s="68">
        <f t="shared" si="8"/>
        <v>1.1180339887498949</v>
      </c>
      <c r="W34" s="68">
        <f t="shared" si="9"/>
        <v>1.1180339887498949</v>
      </c>
      <c r="X34" s="68">
        <f t="shared" si="10"/>
        <v>0</v>
      </c>
      <c r="Y34" s="68">
        <f t="shared" si="11"/>
        <v>1.5811388300841898</v>
      </c>
      <c r="Z34" s="68">
        <f t="shared" si="12"/>
        <v>0</v>
      </c>
      <c r="AA34" s="66" t="str">
        <f t="shared" si="13"/>
        <v>Negligible</v>
      </c>
      <c r="AB34" s="69" t="str">
        <f t="shared" si="14"/>
        <v>Tidak Ada Indikasi Bias</v>
      </c>
    </row>
    <row r="35" spans="1:28" ht="27.6" x14ac:dyDescent="0.3">
      <c r="A35" s="67" t="str">
        <f>PSP!A29</f>
        <v>25. Tugas panelis dalam Uji Duo-Trio adalah:</v>
      </c>
      <c r="B35" s="83">
        <f>PSP!B29</f>
        <v>1</v>
      </c>
      <c r="C35" s="83">
        <f>PSP!C29</f>
        <v>1</v>
      </c>
      <c r="D35" s="83">
        <f>PSP!D29</f>
        <v>1</v>
      </c>
      <c r="E35" s="83">
        <f>PSP!E29</f>
        <v>0</v>
      </c>
      <c r="F35" s="83">
        <f>PSP!F29</f>
        <v>1</v>
      </c>
      <c r="G35" s="83">
        <f>PSP!G29</f>
        <v>0</v>
      </c>
      <c r="H35" s="83">
        <f>PSP!H29</f>
        <v>0</v>
      </c>
      <c r="I35" s="83">
        <f>PSP!I29</f>
        <v>0</v>
      </c>
      <c r="J35" s="83">
        <f>PSP!J29</f>
        <v>1</v>
      </c>
      <c r="K35" s="83">
        <f>PSP!K29</f>
        <v>1</v>
      </c>
      <c r="L35" s="82">
        <f t="shared" si="0"/>
        <v>5</v>
      </c>
      <c r="M35" s="82">
        <f t="shared" si="1"/>
        <v>5</v>
      </c>
      <c r="N35" s="82">
        <f>SUMIF($B$8:$K$8,"Laki-Laki",PSP!B29:K29)</f>
        <v>3</v>
      </c>
      <c r="O35" s="82">
        <f>SUMIF($B$8:$K$8,"Perempuan",PSP!B29:K29)</f>
        <v>3</v>
      </c>
      <c r="P35" s="68">
        <f t="shared" si="2"/>
        <v>3</v>
      </c>
      <c r="Q35" s="68">
        <f t="shared" si="3"/>
        <v>3</v>
      </c>
      <c r="R35" s="68">
        <f t="shared" si="4"/>
        <v>-0.40546510810816444</v>
      </c>
      <c r="S35" s="68">
        <f t="shared" si="5"/>
        <v>-0.40546510810816444</v>
      </c>
      <c r="T35" s="68">
        <f t="shared" si="6"/>
        <v>-0.26853466236412937</v>
      </c>
      <c r="U35" s="68">
        <f t="shared" si="7"/>
        <v>-0.26853466236412937</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ht="27.6" x14ac:dyDescent="0.3">
      <c r="A36" s="67" t="str">
        <f>PSP!A30</f>
        <v>26. Peluang menebak benar pada Uji Duo-Trio adalah:</v>
      </c>
      <c r="B36" s="83">
        <f>PSP!B30</f>
        <v>1</v>
      </c>
      <c r="C36" s="83">
        <f>PSP!C30</f>
        <v>1</v>
      </c>
      <c r="D36" s="83">
        <f>PSP!D30</f>
        <v>1</v>
      </c>
      <c r="E36" s="83">
        <f>PSP!E30</f>
        <v>0</v>
      </c>
      <c r="F36" s="83">
        <f>PSP!F30</f>
        <v>1</v>
      </c>
      <c r="G36" s="83">
        <f>PSP!G30</f>
        <v>0</v>
      </c>
      <c r="H36" s="83">
        <f>PSP!H30</f>
        <v>0</v>
      </c>
      <c r="I36" s="83">
        <f>PSP!I30</f>
        <v>0</v>
      </c>
      <c r="J36" s="83">
        <f>PSP!J30</f>
        <v>1</v>
      </c>
      <c r="K36" s="83">
        <f>PSP!K30</f>
        <v>1</v>
      </c>
      <c r="L36" s="82">
        <f t="shared" si="0"/>
        <v>5</v>
      </c>
      <c r="M36" s="82">
        <f t="shared" si="1"/>
        <v>5</v>
      </c>
      <c r="N36" s="82">
        <f>SUMIF($B$8:$K$8,"Laki-Laki",PSP!B30:K30)</f>
        <v>3</v>
      </c>
      <c r="O36" s="82">
        <f>SUMIF($B$8:$K$8,"Perempuan",PSP!B30:K30)</f>
        <v>3</v>
      </c>
      <c r="P36" s="68">
        <f t="shared" si="2"/>
        <v>3</v>
      </c>
      <c r="Q36" s="68">
        <f t="shared" si="3"/>
        <v>3</v>
      </c>
      <c r="R36" s="68">
        <f t="shared" si="4"/>
        <v>-0.40546510810816444</v>
      </c>
      <c r="S36" s="68">
        <f t="shared" si="5"/>
        <v>-0.40546510810816444</v>
      </c>
      <c r="T36" s="68">
        <f t="shared" si="6"/>
        <v>-0.26853466236412937</v>
      </c>
      <c r="U36" s="68">
        <f t="shared" si="7"/>
        <v>-0.26853466236412937</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ht="41.4" x14ac:dyDescent="0.3">
      <c r="A37" s="67" t="str">
        <f>PSP!A31</f>
        <v>27. Uji Perbandingan Pasangan (Paired Comparison) digunakan untuk:</v>
      </c>
      <c r="B37" s="83">
        <f>PSP!B31</f>
        <v>1</v>
      </c>
      <c r="C37" s="83">
        <f>PSP!C31</f>
        <v>1</v>
      </c>
      <c r="D37" s="83">
        <f>PSP!D31</f>
        <v>1</v>
      </c>
      <c r="E37" s="83">
        <f>PSP!E31</f>
        <v>1</v>
      </c>
      <c r="F37" s="83">
        <f>PSP!F31</f>
        <v>1</v>
      </c>
      <c r="G37" s="83">
        <f>PSP!G31</f>
        <v>1</v>
      </c>
      <c r="H37" s="83">
        <f>PSP!H31</f>
        <v>0</v>
      </c>
      <c r="I37" s="83">
        <f>PSP!I31</f>
        <v>0</v>
      </c>
      <c r="J37" s="83">
        <f>PSP!J31</f>
        <v>1</v>
      </c>
      <c r="K37" s="83">
        <f>PSP!K31</f>
        <v>1</v>
      </c>
      <c r="L37" s="82">
        <f t="shared" si="0"/>
        <v>5</v>
      </c>
      <c r="M37" s="82">
        <f t="shared" si="1"/>
        <v>5</v>
      </c>
      <c r="N37" s="82">
        <f>SUMIF($B$8:$K$8,"Laki-Laki",PSP!B31:K31)</f>
        <v>4</v>
      </c>
      <c r="O37" s="82">
        <f>SUMIF($B$8:$K$8,"Perempuan",PSP!B31:K31)</f>
        <v>4</v>
      </c>
      <c r="P37" s="68">
        <f t="shared" si="2"/>
        <v>4</v>
      </c>
      <c r="Q37" s="68">
        <f t="shared" si="3"/>
        <v>4</v>
      </c>
      <c r="R37" s="68">
        <f t="shared" si="4"/>
        <v>-1.3862943611198906</v>
      </c>
      <c r="S37" s="68">
        <f t="shared" si="5"/>
        <v>-1.3862943611198906</v>
      </c>
      <c r="T37" s="68">
        <f t="shared" si="6"/>
        <v>-1.2493639153758556</v>
      </c>
      <c r="U37" s="68">
        <f t="shared" si="7"/>
        <v>-1.2493639153758556</v>
      </c>
      <c r="V37" s="68">
        <f t="shared" si="8"/>
        <v>1.1180339887498949</v>
      </c>
      <c r="W37" s="68">
        <f t="shared" si="9"/>
        <v>1.1180339887498949</v>
      </c>
      <c r="X37" s="68">
        <f t="shared" si="10"/>
        <v>0</v>
      </c>
      <c r="Y37" s="68">
        <f t="shared" si="11"/>
        <v>1.5811388300841898</v>
      </c>
      <c r="Z37" s="68">
        <f t="shared" si="12"/>
        <v>0</v>
      </c>
      <c r="AA37" s="66" t="str">
        <f t="shared" si="13"/>
        <v>Negligible</v>
      </c>
      <c r="AB37" s="69" t="str">
        <f t="shared" si="14"/>
        <v>Tidak Ada Indikasi Bias</v>
      </c>
    </row>
    <row r="38" spans="1:28" ht="27.6" x14ac:dyDescent="0.3">
      <c r="A38" s="67" t="str">
        <f>PSP!A32</f>
        <v>28. Standar ISO untuk Uji Segitiga adalah:</v>
      </c>
      <c r="B38" s="83">
        <f>PSP!B32</f>
        <v>1</v>
      </c>
      <c r="C38" s="83">
        <f>PSP!C32</f>
        <v>1</v>
      </c>
      <c r="D38" s="83">
        <f>PSP!D32</f>
        <v>1</v>
      </c>
      <c r="E38" s="83">
        <f>PSP!E32</f>
        <v>0</v>
      </c>
      <c r="F38" s="83">
        <f>PSP!F32</f>
        <v>1</v>
      </c>
      <c r="G38" s="83">
        <f>PSP!G32</f>
        <v>0</v>
      </c>
      <c r="H38" s="83">
        <f>PSP!H32</f>
        <v>0</v>
      </c>
      <c r="I38" s="83">
        <f>PSP!I32</f>
        <v>0</v>
      </c>
      <c r="J38" s="83">
        <f>PSP!J32</f>
        <v>0</v>
      </c>
      <c r="K38" s="83">
        <f>PSP!K32</f>
        <v>0</v>
      </c>
      <c r="L38" s="82">
        <f t="shared" si="0"/>
        <v>5</v>
      </c>
      <c r="M38" s="82">
        <f t="shared" si="1"/>
        <v>5</v>
      </c>
      <c r="N38" s="82">
        <f>SUMIF($B$8:$K$8,"Laki-Laki",PSP!B32:K32)</f>
        <v>2</v>
      </c>
      <c r="O38" s="82">
        <f>SUMIF($B$8:$K$8,"Perempuan",PSP!B32:K32)</f>
        <v>2</v>
      </c>
      <c r="P38" s="68">
        <f t="shared" si="2"/>
        <v>2</v>
      </c>
      <c r="Q38" s="68">
        <f t="shared" si="3"/>
        <v>2</v>
      </c>
      <c r="R38" s="68">
        <f t="shared" si="4"/>
        <v>0.40546510810816438</v>
      </c>
      <c r="S38" s="68">
        <f t="shared" si="5"/>
        <v>0.40546510810816438</v>
      </c>
      <c r="T38" s="68">
        <f t="shared" si="6"/>
        <v>0.54239555385219951</v>
      </c>
      <c r="U38" s="68">
        <f t="shared" si="7"/>
        <v>0.54239555385219951</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27.6" x14ac:dyDescent="0.3">
      <c r="A39" s="67" t="str">
        <f>PSP!A33</f>
        <v>29. Standar ISO untuk Uji Duo-Trio adalah:</v>
      </c>
      <c r="B39" s="83">
        <f>PSP!B33</f>
        <v>1</v>
      </c>
      <c r="C39" s="83">
        <f>PSP!C33</f>
        <v>1</v>
      </c>
      <c r="D39" s="83">
        <f>PSP!D33</f>
        <v>1</v>
      </c>
      <c r="E39" s="83">
        <f>PSP!E33</f>
        <v>0</v>
      </c>
      <c r="F39" s="83">
        <f>PSP!F33</f>
        <v>1</v>
      </c>
      <c r="G39" s="83">
        <f>PSP!G33</f>
        <v>0</v>
      </c>
      <c r="H39" s="83">
        <f>PSP!H33</f>
        <v>0</v>
      </c>
      <c r="I39" s="83">
        <f>PSP!I33</f>
        <v>0</v>
      </c>
      <c r="J39" s="83">
        <f>PSP!J33</f>
        <v>0</v>
      </c>
      <c r="K39" s="83">
        <f>PSP!K33</f>
        <v>0</v>
      </c>
      <c r="L39" s="82">
        <f t="shared" si="0"/>
        <v>5</v>
      </c>
      <c r="M39" s="82">
        <f t="shared" si="1"/>
        <v>5</v>
      </c>
      <c r="N39" s="82">
        <f>SUMIF($B$8:$K$8,"Laki-Laki",PSP!B33:K33)</f>
        <v>2</v>
      </c>
      <c r="O39" s="82">
        <f>SUMIF($B$8:$K$8,"Perempuan",PSP!B33:K33)</f>
        <v>2</v>
      </c>
      <c r="P39" s="68">
        <f t="shared" si="2"/>
        <v>2</v>
      </c>
      <c r="Q39" s="68">
        <f t="shared" si="3"/>
        <v>2</v>
      </c>
      <c r="R39" s="68">
        <f t="shared" si="4"/>
        <v>0.40546510810816438</v>
      </c>
      <c r="S39" s="68">
        <f t="shared" si="5"/>
        <v>0.40546510810816438</v>
      </c>
      <c r="T39" s="68">
        <f t="shared" si="6"/>
        <v>0.54239555385219951</v>
      </c>
      <c r="U39" s="68">
        <f t="shared" si="7"/>
        <v>0.54239555385219951</v>
      </c>
      <c r="V39" s="68">
        <f t="shared" si="8"/>
        <v>0.91287092917527679</v>
      </c>
      <c r="W39" s="68">
        <f t="shared" si="9"/>
        <v>0.91287092917527679</v>
      </c>
      <c r="X39" s="68">
        <f t="shared" si="10"/>
        <v>0</v>
      </c>
      <c r="Y39" s="68">
        <f t="shared" si="11"/>
        <v>1.2909944487358056</v>
      </c>
      <c r="Z39" s="68">
        <f t="shared" si="12"/>
        <v>0</v>
      </c>
      <c r="AA39" s="66" t="str">
        <f t="shared" si="13"/>
        <v>Negligible</v>
      </c>
      <c r="AB39" s="69" t="str">
        <f t="shared" si="14"/>
        <v>Tidak Ada Indikasi Bias</v>
      </c>
    </row>
    <row r="40" spans="1:28" ht="27.6" x14ac:dyDescent="0.3">
      <c r="A40" s="67" t="str">
        <f>PSP!A34</f>
        <v>30. Standar ISO untuk Uji Perbandingan Pasangan adalah:</v>
      </c>
      <c r="B40" s="83">
        <f>PSP!B34</f>
        <v>1</v>
      </c>
      <c r="C40" s="83">
        <f>PSP!C34</f>
        <v>1</v>
      </c>
      <c r="D40" s="83">
        <f>PSP!D34</f>
        <v>1</v>
      </c>
      <c r="E40" s="83">
        <f>PSP!E34</f>
        <v>0</v>
      </c>
      <c r="F40" s="83">
        <f>PSP!F34</f>
        <v>1</v>
      </c>
      <c r="G40" s="83">
        <f>PSP!G34</f>
        <v>0</v>
      </c>
      <c r="H40" s="83">
        <f>PSP!H34</f>
        <v>1</v>
      </c>
      <c r="I40" s="83">
        <f>PSP!I34</f>
        <v>1</v>
      </c>
      <c r="J40" s="83">
        <f>PSP!J34</f>
        <v>0</v>
      </c>
      <c r="K40" s="83">
        <f>PSP!K34</f>
        <v>0</v>
      </c>
      <c r="L40" s="82">
        <f t="shared" si="0"/>
        <v>5</v>
      </c>
      <c r="M40" s="82">
        <f t="shared" si="1"/>
        <v>5</v>
      </c>
      <c r="N40" s="82">
        <f>SUMIF($B$8:$K$8,"Laki-Laki",PSP!B34:K34)</f>
        <v>3</v>
      </c>
      <c r="O40" s="82">
        <f>SUMIF($B$8:$K$8,"Perempuan",PSP!B34:K34)</f>
        <v>3</v>
      </c>
      <c r="P40" s="68">
        <f t="shared" si="2"/>
        <v>3</v>
      </c>
      <c r="Q40" s="68">
        <f t="shared" si="3"/>
        <v>3</v>
      </c>
      <c r="R40" s="68">
        <f t="shared" si="4"/>
        <v>-0.40546510810816444</v>
      </c>
      <c r="S40" s="68">
        <f t="shared" si="5"/>
        <v>-0.40546510810816444</v>
      </c>
      <c r="T40" s="68">
        <f t="shared" si="6"/>
        <v>-0.26853466236412937</v>
      </c>
      <c r="U40" s="68">
        <f t="shared" si="7"/>
        <v>-0.26853466236412937</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27.6" x14ac:dyDescent="0.3">
      <c r="A41" s="67" t="str">
        <f>PSP!A35</f>
        <v>31. Dalam Uji Segitiga, urutan penyajian sampel harus:</v>
      </c>
      <c r="B41" s="83">
        <f>PSP!B35</f>
        <v>1</v>
      </c>
      <c r="C41" s="83">
        <f>PSP!C35</f>
        <v>1</v>
      </c>
      <c r="D41" s="83">
        <f>PSP!D35</f>
        <v>1</v>
      </c>
      <c r="E41" s="83">
        <f>PSP!E35</f>
        <v>0</v>
      </c>
      <c r="F41" s="83">
        <f>PSP!F35</f>
        <v>1</v>
      </c>
      <c r="G41" s="83">
        <f>PSP!G35</f>
        <v>0</v>
      </c>
      <c r="H41" s="83">
        <f>PSP!H35</f>
        <v>0</v>
      </c>
      <c r="I41" s="83">
        <f>PSP!I35</f>
        <v>0</v>
      </c>
      <c r="J41" s="83">
        <f>PSP!J35</f>
        <v>1</v>
      </c>
      <c r="K41" s="83">
        <f>PSP!K35</f>
        <v>1</v>
      </c>
      <c r="L41" s="82">
        <f t="shared" si="0"/>
        <v>5</v>
      </c>
      <c r="M41" s="82">
        <f t="shared" si="1"/>
        <v>5</v>
      </c>
      <c r="N41" s="82">
        <f>SUMIF($B$8:$K$8,"Laki-Laki",PSP!B35:K35)</f>
        <v>3</v>
      </c>
      <c r="O41" s="82">
        <f>SUMIF($B$8:$K$8,"Perempuan",PSP!B35:K35)</f>
        <v>3</v>
      </c>
      <c r="P41" s="68">
        <f t="shared" si="2"/>
        <v>3</v>
      </c>
      <c r="Q41" s="68">
        <f t="shared" si="3"/>
        <v>3</v>
      </c>
      <c r="R41" s="68">
        <f t="shared" si="4"/>
        <v>-0.40546510810816444</v>
      </c>
      <c r="S41" s="68">
        <f t="shared" si="5"/>
        <v>-0.40546510810816444</v>
      </c>
      <c r="T41" s="68">
        <f t="shared" si="6"/>
        <v>-0.26853466236412937</v>
      </c>
      <c r="U41" s="68">
        <f t="shared" si="7"/>
        <v>-0.26853466236412937</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41.4" x14ac:dyDescent="0.3">
      <c r="A42" s="67" t="str">
        <f>PSP!A36</f>
        <v>32. Jika panelis diminta: "Di depan Anda ada 3 sampel, mana yang beda?", ini instruksi untuk:</v>
      </c>
      <c r="B42" s="83">
        <f>PSP!B36</f>
        <v>1</v>
      </c>
      <c r="C42" s="83">
        <f>PSP!C36</f>
        <v>1</v>
      </c>
      <c r="D42" s="83">
        <f>PSP!D36</f>
        <v>1</v>
      </c>
      <c r="E42" s="83">
        <f>PSP!E36</f>
        <v>0</v>
      </c>
      <c r="F42" s="83">
        <f>PSP!F36</f>
        <v>1</v>
      </c>
      <c r="G42" s="83">
        <f>PSP!G36</f>
        <v>0</v>
      </c>
      <c r="H42" s="83">
        <f>PSP!H36</f>
        <v>0</v>
      </c>
      <c r="I42" s="83">
        <f>PSP!I36</f>
        <v>0</v>
      </c>
      <c r="J42" s="83">
        <f>PSP!J36</f>
        <v>1</v>
      </c>
      <c r="K42" s="83">
        <f>PSP!K36</f>
        <v>1</v>
      </c>
      <c r="L42" s="82">
        <f t="shared" si="0"/>
        <v>5</v>
      </c>
      <c r="M42" s="82">
        <f t="shared" si="1"/>
        <v>5</v>
      </c>
      <c r="N42" s="82">
        <f>SUMIF($B$8:$K$8,"Laki-Laki",PSP!B36:K36)</f>
        <v>3</v>
      </c>
      <c r="O42" s="82">
        <f>SUMIF($B$8:$K$8,"Perempuan",PSP!B36:K36)</f>
        <v>3</v>
      </c>
      <c r="P42" s="68">
        <f t="shared" si="2"/>
        <v>3</v>
      </c>
      <c r="Q42" s="68">
        <f t="shared" si="3"/>
        <v>3</v>
      </c>
      <c r="R42" s="68">
        <f t="shared" si="4"/>
        <v>-0.40546510810816444</v>
      </c>
      <c r="S42" s="68">
        <f t="shared" si="5"/>
        <v>-0.40546510810816444</v>
      </c>
      <c r="T42" s="68">
        <f t="shared" si="6"/>
        <v>-0.26853466236412937</v>
      </c>
      <c r="U42" s="68">
        <f t="shared" si="7"/>
        <v>-0.26853466236412937</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ht="27.6" x14ac:dyDescent="0.3">
      <c r="A43" s="67" t="str">
        <f>PSP!A37</f>
        <v>33. Jika panelis diminta: "Mana yang lebih renyah?", ini instruksi untuk:</v>
      </c>
      <c r="B43" s="83">
        <f>PSP!B37</f>
        <v>0</v>
      </c>
      <c r="C43" s="83">
        <f>PSP!C37</f>
        <v>0</v>
      </c>
      <c r="D43" s="83">
        <f>PSP!D37</f>
        <v>1</v>
      </c>
      <c r="E43" s="83">
        <f>PSP!E37</f>
        <v>0</v>
      </c>
      <c r="F43" s="83">
        <f>PSP!F37</f>
        <v>1</v>
      </c>
      <c r="G43" s="83">
        <f>PSP!G37</f>
        <v>0</v>
      </c>
      <c r="H43" s="83">
        <f>PSP!H37</f>
        <v>0</v>
      </c>
      <c r="I43" s="83">
        <f>PSP!I37</f>
        <v>0</v>
      </c>
      <c r="J43" s="83">
        <f>PSP!J37</f>
        <v>0</v>
      </c>
      <c r="K43" s="83">
        <f>PSP!K37</f>
        <v>0</v>
      </c>
      <c r="L43" s="82">
        <f t="shared" ref="L43:L74" si="15">COUNTIF($B$8:$K$8,"Laki-Laki")</f>
        <v>5</v>
      </c>
      <c r="M43" s="82">
        <f t="shared" ref="M43:M74" si="16">COUNTIF($B$8:$K$8,"Perempuan")</f>
        <v>5</v>
      </c>
      <c r="N43" s="82">
        <f>SUMIF($B$8:$K$8,"Laki-Laki",PSP!B37:K37)</f>
        <v>1</v>
      </c>
      <c r="O43" s="82">
        <f>SUMIF($B$8:$K$8,"Perempuan",PSP!B37:K37)</f>
        <v>1</v>
      </c>
      <c r="P43" s="68">
        <f t="shared" ref="P43:P74" si="17">IF(N43=0,0.3,IF(N43=L43,L43-0.3,N43))</f>
        <v>1</v>
      </c>
      <c r="Q43" s="68">
        <f t="shared" ref="Q43:Q74" si="18">IF(O43=0,0.3,IF(O43=M43,M43-0.3,O43))</f>
        <v>1</v>
      </c>
      <c r="R43" s="68">
        <f t="shared" ref="R43:R74" si="19">LN((L43-P43)/P43)</f>
        <v>1.3862943611198906</v>
      </c>
      <c r="S43" s="68">
        <f t="shared" ref="S43:S74" si="20">LN((M43-Q43)/Q43)</f>
        <v>1.3862943611198906</v>
      </c>
      <c r="T43" s="68">
        <f t="shared" ref="T43:T74" si="21">R43-AVERAGE($R$11:$R$110)</f>
        <v>1.5232248068639256</v>
      </c>
      <c r="U43" s="68">
        <f t="shared" ref="U43:U74" si="22">S43-AVERAGE($S$11:$S$110)</f>
        <v>1.5232248068639256</v>
      </c>
      <c r="V43" s="68">
        <f t="shared" ref="V43:V74" si="23">SQRT(1/P43+1/(L43-P43))</f>
        <v>1.1180339887498949</v>
      </c>
      <c r="W43" s="68">
        <f t="shared" ref="W43:W74" si="24">SQRT(1/Q43+1/(M43-Q43))</f>
        <v>1.1180339887498949</v>
      </c>
      <c r="X43" s="68">
        <f t="shared" ref="X43:X74" si="25">T43-U43</f>
        <v>0</v>
      </c>
      <c r="Y43" s="68">
        <f t="shared" ref="Y43:Y74" si="26">SQRT(V43^2+W43^2)</f>
        <v>1.5811388300841898</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27.6" x14ac:dyDescent="0.3">
      <c r="A44" s="67" t="str">
        <f>PSP!A38</f>
        <v>34. Kode sampel yang digunakan dalam uji pembedaan adalah:</v>
      </c>
      <c r="B44" s="83">
        <f>PSP!B38</f>
        <v>1</v>
      </c>
      <c r="C44" s="83">
        <f>PSP!C38</f>
        <v>1</v>
      </c>
      <c r="D44" s="83">
        <f>PSP!D38</f>
        <v>1</v>
      </c>
      <c r="E44" s="83">
        <f>PSP!E38</f>
        <v>0</v>
      </c>
      <c r="F44" s="83">
        <f>PSP!F38</f>
        <v>1</v>
      </c>
      <c r="G44" s="83">
        <f>PSP!G38</f>
        <v>0</v>
      </c>
      <c r="H44" s="83">
        <f>PSP!H38</f>
        <v>0</v>
      </c>
      <c r="I44" s="83">
        <f>PSP!I38</f>
        <v>0</v>
      </c>
      <c r="J44" s="83">
        <f>PSP!J38</f>
        <v>1</v>
      </c>
      <c r="K44" s="83">
        <f>PSP!K38</f>
        <v>1</v>
      </c>
      <c r="L44" s="82">
        <f t="shared" si="15"/>
        <v>5</v>
      </c>
      <c r="M44" s="82">
        <f t="shared" si="16"/>
        <v>5</v>
      </c>
      <c r="N44" s="82">
        <f>SUMIF($B$8:$K$8,"Laki-Laki",PSP!B38:K38)</f>
        <v>3</v>
      </c>
      <c r="O44" s="82">
        <f>SUMIF($B$8:$K$8,"Perempuan",PSP!B38:K38)</f>
        <v>3</v>
      </c>
      <c r="P44" s="68">
        <f t="shared" si="17"/>
        <v>3</v>
      </c>
      <c r="Q44" s="68">
        <f t="shared" si="18"/>
        <v>3</v>
      </c>
      <c r="R44" s="68">
        <f t="shared" si="19"/>
        <v>-0.40546510810816444</v>
      </c>
      <c r="S44" s="68">
        <f t="shared" si="20"/>
        <v>-0.40546510810816444</v>
      </c>
      <c r="T44" s="68">
        <f t="shared" si="21"/>
        <v>-0.26853466236412937</v>
      </c>
      <c r="U44" s="68">
        <f t="shared" si="22"/>
        <v>-0.26853466236412937</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27.6" x14ac:dyDescent="0.3">
      <c r="A45" s="67" t="str">
        <f>PSP!A39</f>
        <v>35. Analisis statistik untuk uji pembedaan biasanya menggunakan:</v>
      </c>
      <c r="B45" s="83">
        <f>PSP!B39</f>
        <v>1</v>
      </c>
      <c r="C45" s="83">
        <f>PSP!C39</f>
        <v>1</v>
      </c>
      <c r="D45" s="83">
        <f>PSP!D39</f>
        <v>1</v>
      </c>
      <c r="E45" s="83">
        <f>PSP!E39</f>
        <v>0</v>
      </c>
      <c r="F45" s="83">
        <f>PSP!F39</f>
        <v>1</v>
      </c>
      <c r="G45" s="83">
        <f>PSP!G39</f>
        <v>0</v>
      </c>
      <c r="H45" s="83">
        <f>PSP!H39</f>
        <v>0</v>
      </c>
      <c r="I45" s="83">
        <f>PSP!I39</f>
        <v>0</v>
      </c>
      <c r="J45" s="83">
        <f>PSP!J39</f>
        <v>0</v>
      </c>
      <c r="K45" s="83">
        <f>PSP!K39</f>
        <v>0</v>
      </c>
      <c r="L45" s="82">
        <f t="shared" si="15"/>
        <v>5</v>
      </c>
      <c r="M45" s="82">
        <f t="shared" si="16"/>
        <v>5</v>
      </c>
      <c r="N45" s="82">
        <f>SUMIF($B$8:$K$8,"Laki-Laki",PSP!B39:K39)</f>
        <v>2</v>
      </c>
      <c r="O45" s="82">
        <f>SUMIF($B$8:$K$8,"Perempuan",PSP!B39:K39)</f>
        <v>2</v>
      </c>
      <c r="P45" s="68">
        <f t="shared" si="17"/>
        <v>2</v>
      </c>
      <c r="Q45" s="68">
        <f t="shared" si="18"/>
        <v>2</v>
      </c>
      <c r="R45" s="68">
        <f t="shared" si="19"/>
        <v>0.40546510810816438</v>
      </c>
      <c r="S45" s="68">
        <f t="shared" si="20"/>
        <v>0.40546510810816438</v>
      </c>
      <c r="T45" s="68">
        <f t="shared" si="21"/>
        <v>0.54239555385219951</v>
      </c>
      <c r="U45" s="68">
        <f t="shared" si="22"/>
        <v>0.54239555385219951</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ht="55.2" x14ac:dyDescent="0.3">
      <c r="A46" s="67" t="str">
        <f>PSP!A40</f>
        <v>36. Untuk lulus uji kompetensi praktik Uji Segitiga (Simulasi 1), tingkat jawaban benar minimal disarankan:</v>
      </c>
      <c r="B46" s="83">
        <f>PSP!B40</f>
        <v>1</v>
      </c>
      <c r="C46" s="83">
        <f>PSP!C40</f>
        <v>1</v>
      </c>
      <c r="D46" s="83">
        <f>PSP!D40</f>
        <v>1</v>
      </c>
      <c r="E46" s="83">
        <f>PSP!E40</f>
        <v>1</v>
      </c>
      <c r="F46" s="83">
        <f>PSP!F40</f>
        <v>1</v>
      </c>
      <c r="G46" s="83">
        <f>PSP!G40</f>
        <v>1</v>
      </c>
      <c r="H46" s="83">
        <f>PSP!H40</f>
        <v>0</v>
      </c>
      <c r="I46" s="83">
        <f>PSP!I40</f>
        <v>0</v>
      </c>
      <c r="J46" s="83">
        <f>PSP!J40</f>
        <v>1</v>
      </c>
      <c r="K46" s="83">
        <f>PSP!K40</f>
        <v>1</v>
      </c>
      <c r="L46" s="82">
        <f t="shared" si="15"/>
        <v>5</v>
      </c>
      <c r="M46" s="82">
        <f t="shared" si="16"/>
        <v>5</v>
      </c>
      <c r="N46" s="82">
        <f>SUMIF($B$8:$K$8,"Laki-Laki",PSP!B40:K40)</f>
        <v>4</v>
      </c>
      <c r="O46" s="82">
        <f>SUMIF($B$8:$K$8,"Perempuan",PSP!B40:K40)</f>
        <v>4</v>
      </c>
      <c r="P46" s="68">
        <f t="shared" si="17"/>
        <v>4</v>
      </c>
      <c r="Q46" s="68">
        <f t="shared" si="18"/>
        <v>4</v>
      </c>
      <c r="R46" s="68">
        <f t="shared" si="19"/>
        <v>-1.3862943611198906</v>
      </c>
      <c r="S46" s="68">
        <f t="shared" si="20"/>
        <v>-1.3862943611198906</v>
      </c>
      <c r="T46" s="68">
        <f t="shared" si="21"/>
        <v>-1.2493639153758556</v>
      </c>
      <c r="U46" s="68">
        <f t="shared" si="22"/>
        <v>-1.2493639153758556</v>
      </c>
      <c r="V46" s="68">
        <f t="shared" si="23"/>
        <v>1.1180339887498949</v>
      </c>
      <c r="W46" s="68">
        <f t="shared" si="24"/>
        <v>1.1180339887498949</v>
      </c>
      <c r="X46" s="68">
        <f t="shared" si="25"/>
        <v>0</v>
      </c>
      <c r="Y46" s="68">
        <f t="shared" si="26"/>
        <v>1.5811388300841898</v>
      </c>
      <c r="Z46" s="68">
        <f t="shared" si="27"/>
        <v>0</v>
      </c>
      <c r="AA46" s="66" t="str">
        <f t="shared" si="28"/>
        <v>Negligible</v>
      </c>
      <c r="AB46" s="69" t="str">
        <f t="shared" si="29"/>
        <v>Tidak Ada Indikasi Bias</v>
      </c>
    </row>
    <row r="47" spans="1:28" ht="41.4" x14ac:dyDescent="0.3">
      <c r="A47" s="67" t="str">
        <f>PSP!A41</f>
        <v>37. Jika melakukan 7 kali uji segitiga, berapa minimal benar agar signifikan pada taraf 5%?</v>
      </c>
      <c r="B47" s="83">
        <f>PSP!B41</f>
        <v>1</v>
      </c>
      <c r="C47" s="83">
        <f>PSP!C41</f>
        <v>1</v>
      </c>
      <c r="D47" s="83">
        <f>PSP!D41</f>
        <v>1</v>
      </c>
      <c r="E47" s="83">
        <f>PSP!E41</f>
        <v>1</v>
      </c>
      <c r="F47" s="83">
        <f>PSP!F41</f>
        <v>1</v>
      </c>
      <c r="G47" s="83">
        <f>PSP!G41</f>
        <v>1</v>
      </c>
      <c r="H47" s="83">
        <f>PSP!H41</f>
        <v>1</v>
      </c>
      <c r="I47" s="83">
        <f>PSP!I41</f>
        <v>1</v>
      </c>
      <c r="J47" s="83">
        <f>PSP!J41</f>
        <v>0</v>
      </c>
      <c r="K47" s="83">
        <f>PSP!K41</f>
        <v>0</v>
      </c>
      <c r="L47" s="82">
        <f t="shared" si="15"/>
        <v>5</v>
      </c>
      <c r="M47" s="82">
        <f t="shared" si="16"/>
        <v>5</v>
      </c>
      <c r="N47" s="82">
        <f>SUMIF($B$8:$K$8,"Laki-Laki",PSP!B41:K41)</f>
        <v>4</v>
      </c>
      <c r="O47" s="82">
        <f>SUMIF($B$8:$K$8,"Perempuan",PSP!B41:K41)</f>
        <v>4</v>
      </c>
      <c r="P47" s="68">
        <f t="shared" si="17"/>
        <v>4</v>
      </c>
      <c r="Q47" s="68">
        <f t="shared" si="18"/>
        <v>4</v>
      </c>
      <c r="R47" s="68">
        <f t="shared" si="19"/>
        <v>-1.3862943611198906</v>
      </c>
      <c r="S47" s="68">
        <f t="shared" si="20"/>
        <v>-1.3862943611198906</v>
      </c>
      <c r="T47" s="68">
        <f t="shared" si="21"/>
        <v>-1.2493639153758556</v>
      </c>
      <c r="U47" s="68">
        <f t="shared" si="22"/>
        <v>-1.2493639153758556</v>
      </c>
      <c r="V47" s="68">
        <f t="shared" si="23"/>
        <v>1.1180339887498949</v>
      </c>
      <c r="W47" s="68">
        <f t="shared" si="24"/>
        <v>1.1180339887498949</v>
      </c>
      <c r="X47" s="68">
        <f t="shared" si="25"/>
        <v>0</v>
      </c>
      <c r="Y47" s="68">
        <f t="shared" si="26"/>
        <v>1.5811388300841898</v>
      </c>
      <c r="Z47" s="68">
        <f t="shared" si="27"/>
        <v>0</v>
      </c>
      <c r="AA47" s="66" t="str">
        <f t="shared" si="28"/>
        <v>Negligible</v>
      </c>
      <c r="AB47" s="69" t="str">
        <f t="shared" si="29"/>
        <v>Tidak Ada Indikasi Bias</v>
      </c>
    </row>
    <row r="48" spans="1:28" ht="27.6" x14ac:dyDescent="0.3">
      <c r="A48" s="67" t="str">
        <f>PSP!A42</f>
        <v>38. Uji pembedaan tidak memberikan informasi mengenai:</v>
      </c>
      <c r="B48" s="83">
        <f>PSP!B42</f>
        <v>1</v>
      </c>
      <c r="C48" s="83">
        <f>PSP!C42</f>
        <v>1</v>
      </c>
      <c r="D48" s="83">
        <f>PSP!D42</f>
        <v>0</v>
      </c>
      <c r="E48" s="83">
        <f>PSP!E42</f>
        <v>0</v>
      </c>
      <c r="F48" s="83">
        <f>PSP!F42</f>
        <v>0</v>
      </c>
      <c r="G48" s="83">
        <f>PSP!G42</f>
        <v>0</v>
      </c>
      <c r="H48" s="83">
        <f>PSP!H42</f>
        <v>0</v>
      </c>
      <c r="I48" s="83">
        <f>PSP!I42</f>
        <v>0</v>
      </c>
      <c r="J48" s="83">
        <f>PSP!J42</f>
        <v>0</v>
      </c>
      <c r="K48" s="83">
        <f>PSP!K42</f>
        <v>0</v>
      </c>
      <c r="L48" s="82">
        <f t="shared" si="15"/>
        <v>5</v>
      </c>
      <c r="M48" s="82">
        <f t="shared" si="16"/>
        <v>5</v>
      </c>
      <c r="N48" s="82">
        <f>SUMIF($B$8:$K$8,"Laki-Laki",PSP!B42:K42)</f>
        <v>1</v>
      </c>
      <c r="O48" s="82">
        <f>SUMIF($B$8:$K$8,"Perempuan",PSP!B42:K42)</f>
        <v>1</v>
      </c>
      <c r="P48" s="68">
        <f t="shared" si="17"/>
        <v>1</v>
      </c>
      <c r="Q48" s="68">
        <f t="shared" si="18"/>
        <v>1</v>
      </c>
      <c r="R48" s="68">
        <f t="shared" si="19"/>
        <v>1.3862943611198906</v>
      </c>
      <c r="S48" s="68">
        <f t="shared" si="20"/>
        <v>1.3862943611198906</v>
      </c>
      <c r="T48" s="68">
        <f t="shared" si="21"/>
        <v>1.5232248068639256</v>
      </c>
      <c r="U48" s="68">
        <f t="shared" si="22"/>
        <v>1.5232248068639256</v>
      </c>
      <c r="V48" s="68">
        <f t="shared" si="23"/>
        <v>1.1180339887498949</v>
      </c>
      <c r="W48" s="68">
        <f t="shared" si="24"/>
        <v>1.1180339887498949</v>
      </c>
      <c r="X48" s="68">
        <f t="shared" si="25"/>
        <v>0</v>
      </c>
      <c r="Y48" s="68">
        <f t="shared" si="26"/>
        <v>1.5811388300841898</v>
      </c>
      <c r="Z48" s="68">
        <f t="shared" si="27"/>
        <v>0</v>
      </c>
      <c r="AA48" s="66" t="str">
        <f t="shared" si="28"/>
        <v>Negligible</v>
      </c>
      <c r="AB48" s="69" t="str">
        <f t="shared" si="29"/>
        <v>Tidak Ada Indikasi Bias</v>
      </c>
    </row>
    <row r="49" spans="1:28" ht="27.6" x14ac:dyDescent="0.3">
      <c r="A49" s="67" t="str">
        <f>PSP!A43</f>
        <v>39. Kelebihan Uji Duo-Trio dibanding Segitiga adalah:</v>
      </c>
      <c r="B49" s="83">
        <f>PSP!B43</f>
        <v>1</v>
      </c>
      <c r="C49" s="83">
        <f>PSP!C43</f>
        <v>1</v>
      </c>
      <c r="D49" s="83">
        <f>PSP!D43</f>
        <v>0</v>
      </c>
      <c r="E49" s="83">
        <f>PSP!E43</f>
        <v>0</v>
      </c>
      <c r="F49" s="83">
        <f>PSP!F43</f>
        <v>0</v>
      </c>
      <c r="G49" s="83">
        <f>PSP!G43</f>
        <v>0</v>
      </c>
      <c r="H49" s="83">
        <f>PSP!H43</f>
        <v>0</v>
      </c>
      <c r="I49" s="83">
        <f>PSP!I43</f>
        <v>0</v>
      </c>
      <c r="J49" s="83">
        <f>PSP!J43</f>
        <v>0</v>
      </c>
      <c r="K49" s="83">
        <f>PSP!K43</f>
        <v>0</v>
      </c>
      <c r="L49" s="82">
        <f t="shared" si="15"/>
        <v>5</v>
      </c>
      <c r="M49" s="82">
        <f t="shared" si="16"/>
        <v>5</v>
      </c>
      <c r="N49" s="82">
        <f>SUMIF($B$8:$K$8,"Laki-Laki",PSP!B43:K43)</f>
        <v>1</v>
      </c>
      <c r="O49" s="82">
        <f>SUMIF($B$8:$K$8,"Perempuan",PSP!B43:K43)</f>
        <v>1</v>
      </c>
      <c r="P49" s="68">
        <f t="shared" si="17"/>
        <v>1</v>
      </c>
      <c r="Q49" s="68">
        <f t="shared" si="18"/>
        <v>1</v>
      </c>
      <c r="R49" s="68">
        <f t="shared" si="19"/>
        <v>1.3862943611198906</v>
      </c>
      <c r="S49" s="68">
        <f t="shared" si="20"/>
        <v>1.3862943611198906</v>
      </c>
      <c r="T49" s="68">
        <f t="shared" si="21"/>
        <v>1.5232248068639256</v>
      </c>
      <c r="U49" s="68">
        <f t="shared" si="22"/>
        <v>1.5232248068639256</v>
      </c>
      <c r="V49" s="68">
        <f t="shared" si="23"/>
        <v>1.1180339887498949</v>
      </c>
      <c r="W49" s="68">
        <f t="shared" si="24"/>
        <v>1.1180339887498949</v>
      </c>
      <c r="X49" s="68">
        <f t="shared" si="25"/>
        <v>0</v>
      </c>
      <c r="Y49" s="68">
        <f t="shared" si="26"/>
        <v>1.5811388300841898</v>
      </c>
      <c r="Z49" s="68">
        <f t="shared" si="27"/>
        <v>0</v>
      </c>
      <c r="AA49" s="66" t="str">
        <f t="shared" si="28"/>
        <v>Negligible</v>
      </c>
      <c r="AB49" s="69" t="str">
        <f t="shared" si="29"/>
        <v>Tidak Ada Indikasi Bias</v>
      </c>
    </row>
    <row r="50" spans="1:28" ht="27.6" x14ac:dyDescent="0.3">
      <c r="A50" s="67" t="str">
        <f>PSP!A44</f>
        <v>40. Sampel dalam uji pembedaan harus disajikan identik dalam hal:</v>
      </c>
      <c r="B50" s="83">
        <f>PSP!B44</f>
        <v>1</v>
      </c>
      <c r="C50" s="83">
        <f>PSP!C44</f>
        <v>1</v>
      </c>
      <c r="D50" s="83">
        <f>PSP!D44</f>
        <v>1</v>
      </c>
      <c r="E50" s="83">
        <f>PSP!E44</f>
        <v>1</v>
      </c>
      <c r="F50" s="83">
        <f>PSP!F44</f>
        <v>1</v>
      </c>
      <c r="G50" s="83">
        <f>PSP!G44</f>
        <v>1</v>
      </c>
      <c r="H50" s="83">
        <f>PSP!H44</f>
        <v>0</v>
      </c>
      <c r="I50" s="83">
        <f>PSP!I44</f>
        <v>0</v>
      </c>
      <c r="J50" s="83">
        <f>PSP!J44</f>
        <v>1</v>
      </c>
      <c r="K50" s="83">
        <f>PSP!K44</f>
        <v>1</v>
      </c>
      <c r="L50" s="82">
        <f t="shared" si="15"/>
        <v>5</v>
      </c>
      <c r="M50" s="82">
        <f t="shared" si="16"/>
        <v>5</v>
      </c>
      <c r="N50" s="82">
        <f>SUMIF($B$8:$K$8,"Laki-Laki",PSP!B44:K44)</f>
        <v>4</v>
      </c>
      <c r="O50" s="82">
        <f>SUMIF($B$8:$K$8,"Perempuan",PSP!B44:K44)</f>
        <v>4</v>
      </c>
      <c r="P50" s="68">
        <f t="shared" si="17"/>
        <v>4</v>
      </c>
      <c r="Q50" s="68">
        <f t="shared" si="18"/>
        <v>4</v>
      </c>
      <c r="R50" s="68">
        <f t="shared" si="19"/>
        <v>-1.3862943611198906</v>
      </c>
      <c r="S50" s="68">
        <f t="shared" si="20"/>
        <v>-1.3862943611198906</v>
      </c>
      <c r="T50" s="68">
        <f t="shared" si="21"/>
        <v>-1.2493639153758556</v>
      </c>
      <c r="U50" s="68">
        <f t="shared" si="22"/>
        <v>-1.2493639153758556</v>
      </c>
      <c r="V50" s="68">
        <f t="shared" si="23"/>
        <v>1.1180339887498949</v>
      </c>
      <c r="W50" s="68">
        <f t="shared" si="24"/>
        <v>1.1180339887498949</v>
      </c>
      <c r="X50" s="68">
        <f t="shared" si="25"/>
        <v>0</v>
      </c>
      <c r="Y50" s="68">
        <f t="shared" si="26"/>
        <v>1.5811388300841898</v>
      </c>
      <c r="Z50" s="68">
        <f t="shared" si="27"/>
        <v>0</v>
      </c>
      <c r="AA50" s="66" t="str">
        <f t="shared" si="28"/>
        <v>Negligible</v>
      </c>
      <c r="AB50" s="69" t="str">
        <f t="shared" si="29"/>
        <v>Tidak Ada Indikasi Bias</v>
      </c>
    </row>
    <row r="51" spans="1:28" ht="27.6" x14ac:dyDescent="0.3">
      <c r="A51" s="67" t="str">
        <f>PSP!A45</f>
        <v>41. Uji Deskriptif Kuantitatif (QDA) bertujuan untuk:</v>
      </c>
      <c r="B51" s="83">
        <f>PSP!B45</f>
        <v>1</v>
      </c>
      <c r="C51" s="83">
        <f>PSP!C45</f>
        <v>1</v>
      </c>
      <c r="D51" s="83">
        <f>PSP!D45</f>
        <v>1</v>
      </c>
      <c r="E51" s="83">
        <f>PSP!E45</f>
        <v>1</v>
      </c>
      <c r="F51" s="83">
        <f>PSP!F45</f>
        <v>1</v>
      </c>
      <c r="G51" s="83">
        <f>PSP!G45</f>
        <v>1</v>
      </c>
      <c r="H51" s="83">
        <f>PSP!H45</f>
        <v>0</v>
      </c>
      <c r="I51" s="83">
        <f>PSP!I45</f>
        <v>0</v>
      </c>
      <c r="J51" s="83">
        <f>PSP!J45</f>
        <v>1</v>
      </c>
      <c r="K51" s="83">
        <f>PSP!K45</f>
        <v>1</v>
      </c>
      <c r="L51" s="82">
        <f t="shared" si="15"/>
        <v>5</v>
      </c>
      <c r="M51" s="82">
        <f t="shared" si="16"/>
        <v>5</v>
      </c>
      <c r="N51" s="82">
        <f>SUMIF($B$8:$K$8,"Laki-Laki",PSP!B45:K45)</f>
        <v>4</v>
      </c>
      <c r="O51" s="82">
        <f>SUMIF($B$8:$K$8,"Perempuan",PSP!B45:K45)</f>
        <v>4</v>
      </c>
      <c r="P51" s="68">
        <f t="shared" si="17"/>
        <v>4</v>
      </c>
      <c r="Q51" s="68">
        <f t="shared" si="18"/>
        <v>4</v>
      </c>
      <c r="R51" s="68">
        <f t="shared" si="19"/>
        <v>-1.3862943611198906</v>
      </c>
      <c r="S51" s="68">
        <f t="shared" si="20"/>
        <v>-1.3862943611198906</v>
      </c>
      <c r="T51" s="68">
        <f t="shared" si="21"/>
        <v>-1.2493639153758556</v>
      </c>
      <c r="U51" s="68">
        <f t="shared" si="22"/>
        <v>-1.2493639153758556</v>
      </c>
      <c r="V51" s="68">
        <f t="shared" si="23"/>
        <v>1.1180339887498949</v>
      </c>
      <c r="W51" s="68">
        <f t="shared" si="24"/>
        <v>1.1180339887498949</v>
      </c>
      <c r="X51" s="68">
        <f t="shared" si="25"/>
        <v>0</v>
      </c>
      <c r="Y51" s="68">
        <f t="shared" si="26"/>
        <v>1.5811388300841898</v>
      </c>
      <c r="Z51" s="68">
        <f t="shared" si="27"/>
        <v>0</v>
      </c>
      <c r="AA51" s="66" t="str">
        <f t="shared" si="28"/>
        <v>Negligible</v>
      </c>
      <c r="AB51" s="69" t="str">
        <f t="shared" si="29"/>
        <v>Tidak Ada Indikasi Bias</v>
      </c>
    </row>
    <row r="52" spans="1:28" ht="27.6" x14ac:dyDescent="0.3">
      <c r="A52" s="67" t="str">
        <f>PSP!A46</f>
        <v>42. Langkah awal dalam QDA adalah pengembangan:</v>
      </c>
      <c r="B52" s="83">
        <f>PSP!B46</f>
        <v>1</v>
      </c>
      <c r="C52" s="83">
        <f>PSP!C46</f>
        <v>1</v>
      </c>
      <c r="D52" s="83">
        <f>PSP!D46</f>
        <v>1</v>
      </c>
      <c r="E52" s="83">
        <f>PSP!E46</f>
        <v>1</v>
      </c>
      <c r="F52" s="83">
        <f>PSP!F46</f>
        <v>1</v>
      </c>
      <c r="G52" s="83">
        <f>PSP!G46</f>
        <v>1</v>
      </c>
      <c r="H52" s="83">
        <f>PSP!H46</f>
        <v>1</v>
      </c>
      <c r="I52" s="83">
        <f>PSP!I46</f>
        <v>1</v>
      </c>
      <c r="J52" s="83">
        <f>PSP!J46</f>
        <v>0</v>
      </c>
      <c r="K52" s="83">
        <f>PSP!K46</f>
        <v>0</v>
      </c>
      <c r="L52" s="82">
        <f t="shared" si="15"/>
        <v>5</v>
      </c>
      <c r="M52" s="82">
        <f t="shared" si="16"/>
        <v>5</v>
      </c>
      <c r="N52" s="82">
        <f>SUMIF($B$8:$K$8,"Laki-Laki",PSP!B46:K46)</f>
        <v>4</v>
      </c>
      <c r="O52" s="82">
        <f>SUMIF($B$8:$K$8,"Perempuan",PSP!B46:K46)</f>
        <v>4</v>
      </c>
      <c r="P52" s="68">
        <f t="shared" si="17"/>
        <v>4</v>
      </c>
      <c r="Q52" s="68">
        <f t="shared" si="18"/>
        <v>4</v>
      </c>
      <c r="R52" s="68">
        <f t="shared" si="19"/>
        <v>-1.3862943611198906</v>
      </c>
      <c r="S52" s="68">
        <f t="shared" si="20"/>
        <v>-1.3862943611198906</v>
      </c>
      <c r="T52" s="68">
        <f t="shared" si="21"/>
        <v>-1.2493639153758556</v>
      </c>
      <c r="U52" s="68">
        <f t="shared" si="22"/>
        <v>-1.2493639153758556</v>
      </c>
      <c r="V52" s="68">
        <f t="shared" si="23"/>
        <v>1.1180339887498949</v>
      </c>
      <c r="W52" s="68">
        <f t="shared" si="24"/>
        <v>1.1180339887498949</v>
      </c>
      <c r="X52" s="68">
        <f t="shared" si="25"/>
        <v>0</v>
      </c>
      <c r="Y52" s="68">
        <f t="shared" si="26"/>
        <v>1.5811388300841898</v>
      </c>
      <c r="Z52" s="68">
        <f t="shared" si="27"/>
        <v>0</v>
      </c>
      <c r="AA52" s="66" t="str">
        <f t="shared" si="28"/>
        <v>Negligible</v>
      </c>
      <c r="AB52" s="69" t="str">
        <f t="shared" si="29"/>
        <v>Tidak Ada Indikasi Bias</v>
      </c>
    </row>
    <row r="53" spans="1:28" ht="27.6" x14ac:dyDescent="0.3">
      <c r="A53" s="67" t="str">
        <f>PSP!A47</f>
        <v>43. Skala yang umum digunakan dalam QDA adalah:</v>
      </c>
      <c r="B53" s="83">
        <f>PSP!B47</f>
        <v>1</v>
      </c>
      <c r="C53" s="83">
        <f>PSP!C47</f>
        <v>1</v>
      </c>
      <c r="D53" s="83">
        <f>PSP!D47</f>
        <v>1</v>
      </c>
      <c r="E53" s="83">
        <f>PSP!E47</f>
        <v>1</v>
      </c>
      <c r="F53" s="83">
        <f>PSP!F47</f>
        <v>1</v>
      </c>
      <c r="G53" s="83">
        <f>PSP!G47</f>
        <v>1</v>
      </c>
      <c r="H53" s="83">
        <f>PSP!H47</f>
        <v>1</v>
      </c>
      <c r="I53" s="83">
        <f>PSP!I47</f>
        <v>1</v>
      </c>
      <c r="J53" s="83">
        <f>PSP!J47</f>
        <v>0</v>
      </c>
      <c r="K53" s="83">
        <f>PSP!K47</f>
        <v>0</v>
      </c>
      <c r="L53" s="82">
        <f t="shared" si="15"/>
        <v>5</v>
      </c>
      <c r="M53" s="82">
        <f t="shared" si="16"/>
        <v>5</v>
      </c>
      <c r="N53" s="82">
        <f>SUMIF($B$8:$K$8,"Laki-Laki",PSP!B47:K47)</f>
        <v>4</v>
      </c>
      <c r="O53" s="82">
        <f>SUMIF($B$8:$K$8,"Perempuan",PSP!B47:K47)</f>
        <v>4</v>
      </c>
      <c r="P53" s="68">
        <f t="shared" si="17"/>
        <v>4</v>
      </c>
      <c r="Q53" s="68">
        <f t="shared" si="18"/>
        <v>4</v>
      </c>
      <c r="R53" s="68">
        <f t="shared" si="19"/>
        <v>-1.3862943611198906</v>
      </c>
      <c r="S53" s="68">
        <f t="shared" si="20"/>
        <v>-1.3862943611198906</v>
      </c>
      <c r="T53" s="68">
        <f t="shared" si="21"/>
        <v>-1.2493639153758556</v>
      </c>
      <c r="U53" s="68">
        <f t="shared" si="22"/>
        <v>-1.2493639153758556</v>
      </c>
      <c r="V53" s="68">
        <f t="shared" si="23"/>
        <v>1.1180339887498949</v>
      </c>
      <c r="W53" s="68">
        <f t="shared" si="24"/>
        <v>1.1180339887498949</v>
      </c>
      <c r="X53" s="68">
        <f t="shared" si="25"/>
        <v>0</v>
      </c>
      <c r="Y53" s="68">
        <f t="shared" si="26"/>
        <v>1.5811388300841898</v>
      </c>
      <c r="Z53" s="68">
        <f t="shared" si="27"/>
        <v>0</v>
      </c>
      <c r="AA53" s="66" t="str">
        <f t="shared" si="28"/>
        <v>Negligible</v>
      </c>
      <c r="AB53" s="69" t="str">
        <f t="shared" si="29"/>
        <v>Tidak Ada Indikasi Bias</v>
      </c>
    </row>
    <row r="54" spans="1:28" ht="27.6" x14ac:dyDescent="0.3">
      <c r="A54" s="67" t="str">
        <f>PSP!A48</f>
        <v>44. Penanda pada ujung skala intensitas biasanya tertulis:</v>
      </c>
      <c r="B54" s="83">
        <f>PSP!B48</f>
        <v>1</v>
      </c>
      <c r="C54" s="83">
        <f>PSP!C48</f>
        <v>1</v>
      </c>
      <c r="D54" s="83">
        <f>PSP!D48</f>
        <v>1</v>
      </c>
      <c r="E54" s="83">
        <f>PSP!E48</f>
        <v>1</v>
      </c>
      <c r="F54" s="83">
        <f>PSP!F48</f>
        <v>1</v>
      </c>
      <c r="G54" s="83">
        <f>PSP!G48</f>
        <v>1</v>
      </c>
      <c r="H54" s="83">
        <f>PSP!H48</f>
        <v>0</v>
      </c>
      <c r="I54" s="83">
        <f>PSP!I48</f>
        <v>0</v>
      </c>
      <c r="J54" s="83">
        <f>PSP!J48</f>
        <v>1</v>
      </c>
      <c r="K54" s="83">
        <f>PSP!K48</f>
        <v>1</v>
      </c>
      <c r="L54" s="82">
        <f t="shared" si="15"/>
        <v>5</v>
      </c>
      <c r="M54" s="82">
        <f t="shared" si="16"/>
        <v>5</v>
      </c>
      <c r="N54" s="82">
        <f>SUMIF($B$8:$K$8,"Laki-Laki",PSP!B48:K48)</f>
        <v>4</v>
      </c>
      <c r="O54" s="82">
        <f>SUMIF($B$8:$K$8,"Perempuan",PSP!B48:K48)</f>
        <v>4</v>
      </c>
      <c r="P54" s="68">
        <f t="shared" si="17"/>
        <v>4</v>
      </c>
      <c r="Q54" s="68">
        <f t="shared" si="18"/>
        <v>4</v>
      </c>
      <c r="R54" s="68">
        <f t="shared" si="19"/>
        <v>-1.3862943611198906</v>
      </c>
      <c r="S54" s="68">
        <f t="shared" si="20"/>
        <v>-1.3862943611198906</v>
      </c>
      <c r="T54" s="68">
        <f t="shared" si="21"/>
        <v>-1.2493639153758556</v>
      </c>
      <c r="U54" s="68">
        <f t="shared" si="22"/>
        <v>-1.2493639153758556</v>
      </c>
      <c r="V54" s="68">
        <f t="shared" si="23"/>
        <v>1.1180339887498949</v>
      </c>
      <c r="W54" s="68">
        <f t="shared" si="24"/>
        <v>1.1180339887498949</v>
      </c>
      <c r="X54" s="68">
        <f t="shared" si="25"/>
        <v>0</v>
      </c>
      <c r="Y54" s="68">
        <f t="shared" si="26"/>
        <v>1.5811388300841898</v>
      </c>
      <c r="Z54" s="68">
        <f t="shared" si="27"/>
        <v>0</v>
      </c>
      <c r="AA54" s="66" t="str">
        <f t="shared" si="28"/>
        <v>Negligible</v>
      </c>
      <c r="AB54" s="69" t="str">
        <f t="shared" si="29"/>
        <v>Tidak Ada Indikasi Bias</v>
      </c>
    </row>
    <row r="55" spans="1:28" ht="27.6" x14ac:dyDescent="0.3">
      <c r="A55" s="67" t="str">
        <f>PSP!A49</f>
        <v>45. Panelis QDA harus memiliki kemampuan untuk:</v>
      </c>
      <c r="B55" s="83">
        <f>PSP!B49</f>
        <v>1</v>
      </c>
      <c r="C55" s="83">
        <f>PSP!C49</f>
        <v>1</v>
      </c>
      <c r="D55" s="83">
        <f>PSP!D49</f>
        <v>1</v>
      </c>
      <c r="E55" s="83">
        <f>PSP!E49</f>
        <v>1</v>
      </c>
      <c r="F55" s="83">
        <f>PSP!F49</f>
        <v>1</v>
      </c>
      <c r="G55" s="83">
        <f>PSP!G49</f>
        <v>1</v>
      </c>
      <c r="H55" s="83">
        <f>PSP!H49</f>
        <v>0</v>
      </c>
      <c r="I55" s="83">
        <f>PSP!I49</f>
        <v>0</v>
      </c>
      <c r="J55" s="83">
        <f>PSP!J49</f>
        <v>1</v>
      </c>
      <c r="K55" s="83">
        <f>PSP!K49</f>
        <v>1</v>
      </c>
      <c r="L55" s="82">
        <f t="shared" si="15"/>
        <v>5</v>
      </c>
      <c r="M55" s="82">
        <f t="shared" si="16"/>
        <v>5</v>
      </c>
      <c r="N55" s="82">
        <f>SUMIF($B$8:$K$8,"Laki-Laki",PSP!B49:K49)</f>
        <v>4</v>
      </c>
      <c r="O55" s="82">
        <f>SUMIF($B$8:$K$8,"Perempuan",PSP!B49:K49)</f>
        <v>4</v>
      </c>
      <c r="P55" s="68">
        <f t="shared" si="17"/>
        <v>4</v>
      </c>
      <c r="Q55" s="68">
        <f t="shared" si="18"/>
        <v>4</v>
      </c>
      <c r="R55" s="68">
        <f t="shared" si="19"/>
        <v>-1.3862943611198906</v>
      </c>
      <c r="S55" s="68">
        <f t="shared" si="20"/>
        <v>-1.3862943611198906</v>
      </c>
      <c r="T55" s="68">
        <f t="shared" si="21"/>
        <v>-1.2493639153758556</v>
      </c>
      <c r="U55" s="68">
        <f t="shared" si="22"/>
        <v>-1.2493639153758556</v>
      </c>
      <c r="V55" s="68">
        <f t="shared" si="23"/>
        <v>1.1180339887498949</v>
      </c>
      <c r="W55" s="68">
        <f t="shared" si="24"/>
        <v>1.1180339887498949</v>
      </c>
      <c r="X55" s="68">
        <f t="shared" si="25"/>
        <v>0</v>
      </c>
      <c r="Y55" s="68">
        <f t="shared" si="26"/>
        <v>1.5811388300841898</v>
      </c>
      <c r="Z55" s="68">
        <f t="shared" si="27"/>
        <v>0</v>
      </c>
      <c r="AA55" s="66" t="str">
        <f t="shared" si="28"/>
        <v>Negligible</v>
      </c>
      <c r="AB55" s="69" t="str">
        <f t="shared" si="29"/>
        <v>Tidak Ada Indikasi Bias</v>
      </c>
    </row>
    <row r="56" spans="1:28" ht="27.6" x14ac:dyDescent="0.3">
      <c r="A56" s="67" t="str">
        <f>PSP!A50</f>
        <v>46. Istilah "Flavor" mencakup gabungan persepsi:</v>
      </c>
      <c r="B56" s="83">
        <f>PSP!B50</f>
        <v>1</v>
      </c>
      <c r="C56" s="83">
        <f>PSP!C50</f>
        <v>1</v>
      </c>
      <c r="D56" s="83">
        <f>PSP!D50</f>
        <v>1</v>
      </c>
      <c r="E56" s="83">
        <f>PSP!E50</f>
        <v>1</v>
      </c>
      <c r="F56" s="83">
        <f>PSP!F50</f>
        <v>1</v>
      </c>
      <c r="G56" s="83">
        <f>PSP!G50</f>
        <v>1</v>
      </c>
      <c r="H56" s="83">
        <f>PSP!H50</f>
        <v>0</v>
      </c>
      <c r="I56" s="83">
        <f>PSP!I50</f>
        <v>0</v>
      </c>
      <c r="J56" s="83">
        <f>PSP!J50</f>
        <v>0</v>
      </c>
      <c r="K56" s="83">
        <f>PSP!K50</f>
        <v>0</v>
      </c>
      <c r="L56" s="82">
        <f t="shared" si="15"/>
        <v>5</v>
      </c>
      <c r="M56" s="82">
        <f t="shared" si="16"/>
        <v>5</v>
      </c>
      <c r="N56" s="82">
        <f>SUMIF($B$8:$K$8,"Laki-Laki",PSP!B50:K50)</f>
        <v>3</v>
      </c>
      <c r="O56" s="82">
        <f>SUMIF($B$8:$K$8,"Perempuan",PSP!B50:K50)</f>
        <v>3</v>
      </c>
      <c r="P56" s="68">
        <f t="shared" si="17"/>
        <v>3</v>
      </c>
      <c r="Q56" s="68">
        <f t="shared" si="18"/>
        <v>3</v>
      </c>
      <c r="R56" s="68">
        <f t="shared" si="19"/>
        <v>-0.40546510810816444</v>
      </c>
      <c r="S56" s="68">
        <f t="shared" si="20"/>
        <v>-0.40546510810816444</v>
      </c>
      <c r="T56" s="68">
        <f t="shared" si="21"/>
        <v>-0.26853466236412937</v>
      </c>
      <c r="U56" s="68">
        <f t="shared" si="22"/>
        <v>-0.26853466236412937</v>
      </c>
      <c r="V56" s="68">
        <f t="shared" si="23"/>
        <v>0.91287092917527679</v>
      </c>
      <c r="W56" s="68">
        <f t="shared" si="24"/>
        <v>0.91287092917527679</v>
      </c>
      <c r="X56" s="68">
        <f t="shared" si="25"/>
        <v>0</v>
      </c>
      <c r="Y56" s="68">
        <f t="shared" si="26"/>
        <v>1.2909944487358056</v>
      </c>
      <c r="Z56" s="68">
        <f t="shared" si="27"/>
        <v>0</v>
      </c>
      <c r="AA56" s="66" t="str">
        <f t="shared" si="28"/>
        <v>Negligible</v>
      </c>
      <c r="AB56" s="69" t="str">
        <f t="shared" si="29"/>
        <v>Tidak Ada Indikasi Bias</v>
      </c>
    </row>
    <row r="57" spans="1:28" x14ac:dyDescent="0.3">
      <c r="A57" s="67" t="str">
        <f>PSP!A51</f>
        <v>47. Aftertaste dinilai pada saat:</v>
      </c>
      <c r="B57" s="83">
        <f>PSP!B51</f>
        <v>1</v>
      </c>
      <c r="C57" s="83">
        <f>PSP!C51</f>
        <v>1</v>
      </c>
      <c r="D57" s="83">
        <f>PSP!D51</f>
        <v>1</v>
      </c>
      <c r="E57" s="83">
        <f>PSP!E51</f>
        <v>0</v>
      </c>
      <c r="F57" s="83">
        <f>PSP!F51</f>
        <v>1</v>
      </c>
      <c r="G57" s="83">
        <f>PSP!G51</f>
        <v>0</v>
      </c>
      <c r="H57" s="83">
        <f>PSP!H51</f>
        <v>0</v>
      </c>
      <c r="I57" s="83">
        <f>PSP!I51</f>
        <v>0</v>
      </c>
      <c r="J57" s="83">
        <f>PSP!J51</f>
        <v>1</v>
      </c>
      <c r="K57" s="83">
        <f>PSP!K51</f>
        <v>1</v>
      </c>
      <c r="L57" s="82">
        <f t="shared" si="15"/>
        <v>5</v>
      </c>
      <c r="M57" s="82">
        <f t="shared" si="16"/>
        <v>5</v>
      </c>
      <c r="N57" s="82">
        <f>SUMIF($B$8:$K$8,"Laki-Laki",PSP!B51:K51)</f>
        <v>3</v>
      </c>
      <c r="O57" s="82">
        <f>SUMIF($B$8:$K$8,"Perempuan",PSP!B51:K51)</f>
        <v>3</v>
      </c>
      <c r="P57" s="68">
        <f t="shared" si="17"/>
        <v>3</v>
      </c>
      <c r="Q57" s="68">
        <f t="shared" si="18"/>
        <v>3</v>
      </c>
      <c r="R57" s="68">
        <f t="shared" si="19"/>
        <v>-0.40546510810816444</v>
      </c>
      <c r="S57" s="68">
        <f t="shared" si="20"/>
        <v>-0.40546510810816444</v>
      </c>
      <c r="T57" s="68">
        <f t="shared" si="21"/>
        <v>-0.26853466236412937</v>
      </c>
      <c r="U57" s="68">
        <f t="shared" si="22"/>
        <v>-0.26853466236412937</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27.6" x14ac:dyDescent="0.3">
      <c r="A58" s="67" t="str">
        <f>PSP!A52</f>
        <v>48. Dalam QDA, peran Pemimpin Panel adalah:</v>
      </c>
      <c r="B58" s="83">
        <f>PSP!B52</f>
        <v>0</v>
      </c>
      <c r="C58" s="83">
        <f>PSP!C52</f>
        <v>0</v>
      </c>
      <c r="D58" s="83">
        <f>PSP!D52</f>
        <v>1</v>
      </c>
      <c r="E58" s="83">
        <f>PSP!E52</f>
        <v>0</v>
      </c>
      <c r="F58" s="83">
        <f>PSP!F52</f>
        <v>1</v>
      </c>
      <c r="G58" s="83">
        <f>PSP!G52</f>
        <v>0</v>
      </c>
      <c r="H58" s="83">
        <f>PSP!H52</f>
        <v>1</v>
      </c>
      <c r="I58" s="83">
        <f>PSP!I52</f>
        <v>1</v>
      </c>
      <c r="J58" s="83">
        <f>PSP!J52</f>
        <v>1</v>
      </c>
      <c r="K58" s="83">
        <f>PSP!K52</f>
        <v>1</v>
      </c>
      <c r="L58" s="82">
        <f t="shared" si="15"/>
        <v>5</v>
      </c>
      <c r="M58" s="82">
        <f t="shared" si="16"/>
        <v>5</v>
      </c>
      <c r="N58" s="82">
        <f>SUMIF($B$8:$K$8,"Laki-Laki",PSP!B52:K52)</f>
        <v>3</v>
      </c>
      <c r="O58" s="82">
        <f>SUMIF($B$8:$K$8,"Perempuan",PSP!B52:K52)</f>
        <v>3</v>
      </c>
      <c r="P58" s="68">
        <f t="shared" si="17"/>
        <v>3</v>
      </c>
      <c r="Q58" s="68">
        <f t="shared" si="18"/>
        <v>3</v>
      </c>
      <c r="R58" s="68">
        <f t="shared" si="19"/>
        <v>-0.40546510810816444</v>
      </c>
      <c r="S58" s="68">
        <f t="shared" si="20"/>
        <v>-0.40546510810816444</v>
      </c>
      <c r="T58" s="68">
        <f t="shared" si="21"/>
        <v>-0.26853466236412937</v>
      </c>
      <c r="U58" s="68">
        <f t="shared" si="22"/>
        <v>-0.26853466236412937</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x14ac:dyDescent="0.3">
      <c r="A59" s="67" t="str">
        <f>PSP!A53</f>
        <v>49. Atribut penampilan meliputi:</v>
      </c>
      <c r="B59" s="83">
        <f>PSP!B53</f>
        <v>1</v>
      </c>
      <c r="C59" s="83">
        <f>PSP!C53</f>
        <v>1</v>
      </c>
      <c r="D59" s="83">
        <f>PSP!D53</f>
        <v>1</v>
      </c>
      <c r="E59" s="83">
        <f>PSP!E53</f>
        <v>1</v>
      </c>
      <c r="F59" s="83">
        <f>PSP!F53</f>
        <v>1</v>
      </c>
      <c r="G59" s="83">
        <f>PSP!G53</f>
        <v>1</v>
      </c>
      <c r="H59" s="83">
        <f>PSP!H53</f>
        <v>1</v>
      </c>
      <c r="I59" s="83">
        <f>PSP!I53</f>
        <v>1</v>
      </c>
      <c r="J59" s="83">
        <f>PSP!J53</f>
        <v>0</v>
      </c>
      <c r="K59" s="83">
        <f>PSP!K53</f>
        <v>0</v>
      </c>
      <c r="L59" s="82">
        <f t="shared" si="15"/>
        <v>5</v>
      </c>
      <c r="M59" s="82">
        <f t="shared" si="16"/>
        <v>5</v>
      </c>
      <c r="N59" s="82">
        <f>SUMIF($B$8:$K$8,"Laki-Laki",PSP!B53:K53)</f>
        <v>4</v>
      </c>
      <c r="O59" s="82">
        <f>SUMIF($B$8:$K$8,"Perempuan",PSP!B53:K53)</f>
        <v>4</v>
      </c>
      <c r="P59" s="68">
        <f t="shared" si="17"/>
        <v>4</v>
      </c>
      <c r="Q59" s="68">
        <f t="shared" si="18"/>
        <v>4</v>
      </c>
      <c r="R59" s="68">
        <f t="shared" si="19"/>
        <v>-1.3862943611198906</v>
      </c>
      <c r="S59" s="68">
        <f t="shared" si="20"/>
        <v>-1.3862943611198906</v>
      </c>
      <c r="T59" s="68">
        <f t="shared" si="21"/>
        <v>-1.2493639153758556</v>
      </c>
      <c r="U59" s="68">
        <f t="shared" si="22"/>
        <v>-1.2493639153758556</v>
      </c>
      <c r="V59" s="68">
        <f t="shared" si="23"/>
        <v>1.1180339887498949</v>
      </c>
      <c r="W59" s="68">
        <f t="shared" si="24"/>
        <v>1.1180339887498949</v>
      </c>
      <c r="X59" s="68">
        <f t="shared" si="25"/>
        <v>0</v>
      </c>
      <c r="Y59" s="68">
        <f t="shared" si="26"/>
        <v>1.5811388300841898</v>
      </c>
      <c r="Z59" s="68">
        <f t="shared" si="27"/>
        <v>0</v>
      </c>
      <c r="AA59" s="66" t="str">
        <f t="shared" si="28"/>
        <v>Negligible</v>
      </c>
      <c r="AB59" s="69" t="str">
        <f t="shared" si="29"/>
        <v>Tidak Ada Indikasi Bias</v>
      </c>
    </row>
    <row r="60" spans="1:28" x14ac:dyDescent="0.3">
      <c r="A60" s="67" t="str">
        <f>PSP!A54</f>
        <v>50. Atribut tekstur meliputi:</v>
      </c>
      <c r="B60" s="83">
        <f>PSP!B54</f>
        <v>1</v>
      </c>
      <c r="C60" s="83">
        <f>PSP!C54</f>
        <v>1</v>
      </c>
      <c r="D60" s="83">
        <f>PSP!D54</f>
        <v>1</v>
      </c>
      <c r="E60" s="83">
        <f>PSP!E54</f>
        <v>0</v>
      </c>
      <c r="F60" s="83">
        <f>PSP!F54</f>
        <v>1</v>
      </c>
      <c r="G60" s="83">
        <f>PSP!G54</f>
        <v>0</v>
      </c>
      <c r="H60" s="83">
        <f>PSP!H54</f>
        <v>1</v>
      </c>
      <c r="I60" s="83">
        <f>PSP!I54</f>
        <v>1</v>
      </c>
      <c r="J60" s="83">
        <f>PSP!J54</f>
        <v>0</v>
      </c>
      <c r="K60" s="83">
        <f>PSP!K54</f>
        <v>0</v>
      </c>
      <c r="L60" s="82">
        <f t="shared" si="15"/>
        <v>5</v>
      </c>
      <c r="M60" s="82">
        <f t="shared" si="16"/>
        <v>5</v>
      </c>
      <c r="N60" s="82">
        <f>SUMIF($B$8:$K$8,"Laki-Laki",PSP!B54:K54)</f>
        <v>3</v>
      </c>
      <c r="O60" s="82">
        <f>SUMIF($B$8:$K$8,"Perempuan",PSP!B54:K54)</f>
        <v>3</v>
      </c>
      <c r="P60" s="68">
        <f t="shared" si="17"/>
        <v>3</v>
      </c>
      <c r="Q60" s="68">
        <f t="shared" si="18"/>
        <v>3</v>
      </c>
      <c r="R60" s="68">
        <f t="shared" si="19"/>
        <v>-0.40546510810816444</v>
      </c>
      <c r="S60" s="68">
        <f t="shared" si="20"/>
        <v>-0.40546510810816444</v>
      </c>
      <c r="T60" s="68">
        <f t="shared" si="21"/>
        <v>-0.26853466236412937</v>
      </c>
      <c r="U60" s="68">
        <f t="shared" si="22"/>
        <v>-0.26853466236412937</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27.6" x14ac:dyDescent="0.3">
      <c r="A61" s="67" t="str">
        <f>PSP!A55</f>
        <v>51. Standar ISO untuk pemantauan kinerja panel deskriptif adalah:</v>
      </c>
      <c r="B61" s="83">
        <f>PSP!B55</f>
        <v>1</v>
      </c>
      <c r="C61" s="83">
        <f>PSP!C55</f>
        <v>1</v>
      </c>
      <c r="D61" s="83">
        <f>PSP!D55</f>
        <v>0</v>
      </c>
      <c r="E61" s="83">
        <f>PSP!E55</f>
        <v>1</v>
      </c>
      <c r="F61" s="83">
        <f>PSP!F55</f>
        <v>0</v>
      </c>
      <c r="G61" s="83">
        <f>PSP!G55</f>
        <v>1</v>
      </c>
      <c r="H61" s="83">
        <f>PSP!H55</f>
        <v>0</v>
      </c>
      <c r="I61" s="83">
        <f>PSP!I55</f>
        <v>0</v>
      </c>
      <c r="J61" s="83">
        <f>PSP!J55</f>
        <v>0</v>
      </c>
      <c r="K61" s="83">
        <f>PSP!K55</f>
        <v>0</v>
      </c>
      <c r="L61" s="82">
        <f t="shared" si="15"/>
        <v>5</v>
      </c>
      <c r="M61" s="82">
        <f t="shared" si="16"/>
        <v>5</v>
      </c>
      <c r="N61" s="82">
        <f>SUMIF($B$8:$K$8,"Laki-Laki",PSP!B55:K55)</f>
        <v>2</v>
      </c>
      <c r="O61" s="82">
        <f>SUMIF($B$8:$K$8,"Perempuan",PSP!B55:K55)</f>
        <v>2</v>
      </c>
      <c r="P61" s="68">
        <f t="shared" si="17"/>
        <v>2</v>
      </c>
      <c r="Q61" s="68">
        <f t="shared" si="18"/>
        <v>2</v>
      </c>
      <c r="R61" s="68">
        <f t="shared" si="19"/>
        <v>0.40546510810816438</v>
      </c>
      <c r="S61" s="68">
        <f t="shared" si="20"/>
        <v>0.40546510810816438</v>
      </c>
      <c r="T61" s="68">
        <f t="shared" si="21"/>
        <v>0.54239555385219951</v>
      </c>
      <c r="U61" s="68">
        <f t="shared" si="22"/>
        <v>0.54239555385219951</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ht="27.6" x14ac:dyDescent="0.3">
      <c r="A62" s="67" t="str">
        <f>PSP!A56</f>
        <v>52. Hasil data dari uji deskriptif berupa:</v>
      </c>
      <c r="B62" s="83">
        <f>PSP!B56</f>
        <v>1</v>
      </c>
      <c r="C62" s="83">
        <f>PSP!C56</f>
        <v>1</v>
      </c>
      <c r="D62" s="83">
        <f>PSP!D56</f>
        <v>1</v>
      </c>
      <c r="E62" s="83">
        <f>PSP!E56</f>
        <v>0</v>
      </c>
      <c r="F62" s="83">
        <f>PSP!F56</f>
        <v>1</v>
      </c>
      <c r="G62" s="83">
        <f>PSP!G56</f>
        <v>0</v>
      </c>
      <c r="H62" s="83">
        <f>PSP!H56</f>
        <v>0</v>
      </c>
      <c r="I62" s="83">
        <f>PSP!I56</f>
        <v>0</v>
      </c>
      <c r="J62" s="83">
        <f>PSP!J56</f>
        <v>1</v>
      </c>
      <c r="K62" s="83">
        <f>PSP!K56</f>
        <v>1</v>
      </c>
      <c r="L62" s="82">
        <f t="shared" si="15"/>
        <v>5</v>
      </c>
      <c r="M62" s="82">
        <f t="shared" si="16"/>
        <v>5</v>
      </c>
      <c r="N62" s="82">
        <f>SUMIF($B$8:$K$8,"Laki-Laki",PSP!B56:K56)</f>
        <v>3</v>
      </c>
      <c r="O62" s="82">
        <f>SUMIF($B$8:$K$8,"Perempuan",PSP!B56:K56)</f>
        <v>3</v>
      </c>
      <c r="P62" s="68">
        <f t="shared" si="17"/>
        <v>3</v>
      </c>
      <c r="Q62" s="68">
        <f t="shared" si="18"/>
        <v>3</v>
      </c>
      <c r="R62" s="68">
        <f t="shared" si="19"/>
        <v>-0.40546510810816444</v>
      </c>
      <c r="S62" s="68">
        <f t="shared" si="20"/>
        <v>-0.40546510810816444</v>
      </c>
      <c r="T62" s="68">
        <f t="shared" si="21"/>
        <v>-0.26853466236412937</v>
      </c>
      <c r="U62" s="68">
        <f t="shared" si="22"/>
        <v>-0.26853466236412937</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27.6" x14ac:dyDescent="0.3">
      <c r="A63" s="67" t="str">
        <f>PSP!A57</f>
        <v>53. Penilaian "Memuaskan" dalam uji praktik QDA didasarkan pada:</v>
      </c>
      <c r="B63" s="83">
        <f>PSP!B57</f>
        <v>1</v>
      </c>
      <c r="C63" s="83">
        <f>PSP!C57</f>
        <v>1</v>
      </c>
      <c r="D63" s="83">
        <f>PSP!D57</f>
        <v>1</v>
      </c>
      <c r="E63" s="83">
        <f>PSP!E57</f>
        <v>0</v>
      </c>
      <c r="F63" s="83">
        <f>PSP!F57</f>
        <v>1</v>
      </c>
      <c r="G63" s="83">
        <f>PSP!G57</f>
        <v>0</v>
      </c>
      <c r="H63" s="83">
        <f>PSP!H57</f>
        <v>0</v>
      </c>
      <c r="I63" s="83">
        <f>PSP!I57</f>
        <v>0</v>
      </c>
      <c r="J63" s="83">
        <f>PSP!J57</f>
        <v>1</v>
      </c>
      <c r="K63" s="83">
        <f>PSP!K57</f>
        <v>1</v>
      </c>
      <c r="L63" s="82">
        <f t="shared" si="15"/>
        <v>5</v>
      </c>
      <c r="M63" s="82">
        <f t="shared" si="16"/>
        <v>5</v>
      </c>
      <c r="N63" s="82">
        <f>SUMIF($B$8:$K$8,"Laki-Laki",PSP!B57:K57)</f>
        <v>3</v>
      </c>
      <c r="O63" s="82">
        <f>SUMIF($B$8:$K$8,"Perempuan",PSP!B57:K57)</f>
        <v>3</v>
      </c>
      <c r="P63" s="68">
        <f t="shared" si="17"/>
        <v>3</v>
      </c>
      <c r="Q63" s="68">
        <f t="shared" si="18"/>
        <v>3</v>
      </c>
      <c r="R63" s="68">
        <f t="shared" si="19"/>
        <v>-0.40546510810816444</v>
      </c>
      <c r="S63" s="68">
        <f t="shared" si="20"/>
        <v>-0.40546510810816444</v>
      </c>
      <c r="T63" s="68">
        <f t="shared" si="21"/>
        <v>-0.26853466236412937</v>
      </c>
      <c r="U63" s="68">
        <f t="shared" si="22"/>
        <v>-0.26853466236412937</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27.6" x14ac:dyDescent="0.3">
      <c r="A64" s="67" t="str">
        <f>PSP!A58</f>
        <v>54. Kalibrasi panelis deskriptif bertujuan menyamakan:</v>
      </c>
      <c r="B64" s="83">
        <f>PSP!B58</f>
        <v>1</v>
      </c>
      <c r="C64" s="83">
        <f>PSP!C58</f>
        <v>1</v>
      </c>
      <c r="D64" s="83">
        <f>PSP!D58</f>
        <v>1</v>
      </c>
      <c r="E64" s="83">
        <f>PSP!E58</f>
        <v>0</v>
      </c>
      <c r="F64" s="83">
        <f>PSP!F58</f>
        <v>1</v>
      </c>
      <c r="G64" s="83">
        <f>PSP!G58</f>
        <v>0</v>
      </c>
      <c r="H64" s="83">
        <f>PSP!H58</f>
        <v>0</v>
      </c>
      <c r="I64" s="83">
        <f>PSP!I58</f>
        <v>0</v>
      </c>
      <c r="J64" s="83">
        <f>PSP!J58</f>
        <v>0</v>
      </c>
      <c r="K64" s="83">
        <f>PSP!K58</f>
        <v>0</v>
      </c>
      <c r="L64" s="82">
        <f t="shared" si="15"/>
        <v>5</v>
      </c>
      <c r="M64" s="82">
        <f t="shared" si="16"/>
        <v>5</v>
      </c>
      <c r="N64" s="82">
        <f>SUMIF($B$8:$K$8,"Laki-Laki",PSP!B58:K58)</f>
        <v>2</v>
      </c>
      <c r="O64" s="82">
        <f>SUMIF($B$8:$K$8,"Perempuan",PSP!B58:K58)</f>
        <v>2</v>
      </c>
      <c r="P64" s="68">
        <f t="shared" si="17"/>
        <v>2</v>
      </c>
      <c r="Q64" s="68">
        <f t="shared" si="18"/>
        <v>2</v>
      </c>
      <c r="R64" s="68">
        <f t="shared" si="19"/>
        <v>0.40546510810816438</v>
      </c>
      <c r="S64" s="68">
        <f t="shared" si="20"/>
        <v>0.40546510810816438</v>
      </c>
      <c r="T64" s="68">
        <f t="shared" si="21"/>
        <v>0.54239555385219951</v>
      </c>
      <c r="U64" s="68">
        <f t="shared" si="22"/>
        <v>0.54239555385219951</v>
      </c>
      <c r="V64" s="68">
        <f t="shared" si="23"/>
        <v>0.91287092917527679</v>
      </c>
      <c r="W64" s="68">
        <f t="shared" si="24"/>
        <v>0.91287092917527679</v>
      </c>
      <c r="X64" s="68">
        <f t="shared" si="25"/>
        <v>0</v>
      </c>
      <c r="Y64" s="68">
        <f t="shared" si="26"/>
        <v>1.2909944487358056</v>
      </c>
      <c r="Z64" s="68">
        <f t="shared" si="27"/>
        <v>0</v>
      </c>
      <c r="AA64" s="66" t="str">
        <f t="shared" si="28"/>
        <v>Negligible</v>
      </c>
      <c r="AB64" s="69" t="str">
        <f t="shared" si="29"/>
        <v>Tidak Ada Indikasi Bias</v>
      </c>
    </row>
    <row r="65" spans="1:28" ht="27.6" x14ac:dyDescent="0.3">
      <c r="A65" s="67" t="str">
        <f>PSP!A59</f>
        <v>55. Lembar penilaian (scoresheet) QDA biasanya berisi:</v>
      </c>
      <c r="B65" s="83">
        <f>PSP!B59</f>
        <v>1</v>
      </c>
      <c r="C65" s="83">
        <f>PSP!C59</f>
        <v>1</v>
      </c>
      <c r="D65" s="83">
        <f>PSP!D59</f>
        <v>0</v>
      </c>
      <c r="E65" s="83">
        <f>PSP!E59</f>
        <v>0</v>
      </c>
      <c r="F65" s="83">
        <f>PSP!F59</f>
        <v>0</v>
      </c>
      <c r="G65" s="83">
        <f>PSP!G59</f>
        <v>0</v>
      </c>
      <c r="H65" s="83">
        <f>PSP!H59</f>
        <v>0</v>
      </c>
      <c r="I65" s="83">
        <f>PSP!I59</f>
        <v>0</v>
      </c>
      <c r="J65" s="83">
        <f>PSP!J59</f>
        <v>0</v>
      </c>
      <c r="K65" s="83">
        <f>PSP!K59</f>
        <v>0</v>
      </c>
      <c r="L65" s="82">
        <f t="shared" si="15"/>
        <v>5</v>
      </c>
      <c r="M65" s="82">
        <f t="shared" si="16"/>
        <v>5</v>
      </c>
      <c r="N65" s="82">
        <f>SUMIF($B$8:$K$8,"Laki-Laki",PSP!B59:K59)</f>
        <v>1</v>
      </c>
      <c r="O65" s="82">
        <f>SUMIF($B$8:$K$8,"Perempuan",PSP!B59:K59)</f>
        <v>1</v>
      </c>
      <c r="P65" s="68">
        <f t="shared" si="17"/>
        <v>1</v>
      </c>
      <c r="Q65" s="68">
        <f t="shared" si="18"/>
        <v>1</v>
      </c>
      <c r="R65" s="68">
        <f t="shared" si="19"/>
        <v>1.3862943611198906</v>
      </c>
      <c r="S65" s="68">
        <f t="shared" si="20"/>
        <v>1.3862943611198906</v>
      </c>
      <c r="T65" s="68">
        <f t="shared" si="21"/>
        <v>1.5232248068639256</v>
      </c>
      <c r="U65" s="68">
        <f t="shared" si="22"/>
        <v>1.5232248068639256</v>
      </c>
      <c r="V65" s="68">
        <f t="shared" si="23"/>
        <v>1.1180339887498949</v>
      </c>
      <c r="W65" s="68">
        <f t="shared" si="24"/>
        <v>1.1180339887498949</v>
      </c>
      <c r="X65" s="68">
        <f t="shared" si="25"/>
        <v>0</v>
      </c>
      <c r="Y65" s="68">
        <f t="shared" si="26"/>
        <v>1.5811388300841898</v>
      </c>
      <c r="Z65" s="68">
        <f t="shared" si="27"/>
        <v>0</v>
      </c>
      <c r="AA65" s="66" t="str">
        <f t="shared" si="28"/>
        <v>Negligible</v>
      </c>
      <c r="AB65" s="69" t="str">
        <f t="shared" si="29"/>
        <v>Tidak Ada Indikasi Bias</v>
      </c>
    </row>
    <row r="66" spans="1:28" ht="27.6" x14ac:dyDescent="0.3">
      <c r="A66" s="67" t="str">
        <f>PSP!A60</f>
        <v>56. Bilik uji (booth) didesain sekat-sekat untuk:</v>
      </c>
      <c r="B66" s="83">
        <f>PSP!B60</f>
        <v>1</v>
      </c>
      <c r="C66" s="83">
        <f>PSP!C60</f>
        <v>1</v>
      </c>
      <c r="D66" s="83">
        <f>PSP!D60</f>
        <v>1</v>
      </c>
      <c r="E66" s="83">
        <f>PSP!E60</f>
        <v>0</v>
      </c>
      <c r="F66" s="83">
        <f>PSP!F60</f>
        <v>1</v>
      </c>
      <c r="G66" s="83">
        <f>PSP!G60</f>
        <v>0</v>
      </c>
      <c r="H66" s="83">
        <f>PSP!H60</f>
        <v>1</v>
      </c>
      <c r="I66" s="83">
        <f>PSP!I60</f>
        <v>1</v>
      </c>
      <c r="J66" s="83">
        <f>PSP!J60</f>
        <v>0</v>
      </c>
      <c r="K66" s="83">
        <f>PSP!K60</f>
        <v>0</v>
      </c>
      <c r="L66" s="82">
        <f t="shared" si="15"/>
        <v>5</v>
      </c>
      <c r="M66" s="82">
        <f t="shared" si="16"/>
        <v>5</v>
      </c>
      <c r="N66" s="82">
        <f>SUMIF($B$8:$K$8,"Laki-Laki",PSP!B60:K60)</f>
        <v>3</v>
      </c>
      <c r="O66" s="82">
        <f>SUMIF($B$8:$K$8,"Perempuan",PSP!B60:K60)</f>
        <v>3</v>
      </c>
      <c r="P66" s="68">
        <f t="shared" si="17"/>
        <v>3</v>
      </c>
      <c r="Q66" s="68">
        <f t="shared" si="18"/>
        <v>3</v>
      </c>
      <c r="R66" s="68">
        <f t="shared" si="19"/>
        <v>-0.40546510810816444</v>
      </c>
      <c r="S66" s="68">
        <f t="shared" si="20"/>
        <v>-0.40546510810816444</v>
      </c>
      <c r="T66" s="68">
        <f t="shared" si="21"/>
        <v>-0.26853466236412937</v>
      </c>
      <c r="U66" s="68">
        <f t="shared" si="22"/>
        <v>-0.26853466236412937</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27.6" x14ac:dyDescent="0.3">
      <c r="A67" s="67" t="str">
        <f>PSP!A61</f>
        <v>57. Bahan penetralis (palate cleanser) standar adalah:</v>
      </c>
      <c r="B67" s="83">
        <f>PSP!B61</f>
        <v>1</v>
      </c>
      <c r="C67" s="83">
        <f>PSP!C61</f>
        <v>1</v>
      </c>
      <c r="D67" s="83">
        <f>PSP!D61</f>
        <v>1</v>
      </c>
      <c r="E67" s="83">
        <f>PSP!E61</f>
        <v>0</v>
      </c>
      <c r="F67" s="83">
        <f>PSP!F61</f>
        <v>1</v>
      </c>
      <c r="G67" s="83">
        <f>PSP!G61</f>
        <v>0</v>
      </c>
      <c r="H67" s="83">
        <f>PSP!H61</f>
        <v>0</v>
      </c>
      <c r="I67" s="83">
        <f>PSP!I61</f>
        <v>0</v>
      </c>
      <c r="J67" s="83">
        <f>PSP!J61</f>
        <v>0</v>
      </c>
      <c r="K67" s="83">
        <f>PSP!K61</f>
        <v>0</v>
      </c>
      <c r="L67" s="82">
        <f t="shared" si="15"/>
        <v>5</v>
      </c>
      <c r="M67" s="82">
        <f t="shared" si="16"/>
        <v>5</v>
      </c>
      <c r="N67" s="82">
        <f>SUMIF($B$8:$K$8,"Laki-Laki",PSP!B61:K61)</f>
        <v>2</v>
      </c>
      <c r="O67" s="82">
        <f>SUMIF($B$8:$K$8,"Perempuan",PSP!B61:K61)</f>
        <v>2</v>
      </c>
      <c r="P67" s="68">
        <f t="shared" si="17"/>
        <v>2</v>
      </c>
      <c r="Q67" s="68">
        <f t="shared" si="18"/>
        <v>2</v>
      </c>
      <c r="R67" s="68">
        <f t="shared" si="19"/>
        <v>0.40546510810816438</v>
      </c>
      <c r="S67" s="68">
        <f t="shared" si="20"/>
        <v>0.40546510810816438</v>
      </c>
      <c r="T67" s="68">
        <f t="shared" si="21"/>
        <v>0.54239555385219951</v>
      </c>
      <c r="U67" s="68">
        <f t="shared" si="22"/>
        <v>0.54239555385219951</v>
      </c>
      <c r="V67" s="68">
        <f t="shared" si="23"/>
        <v>0.91287092917527679</v>
      </c>
      <c r="W67" s="68">
        <f t="shared" si="24"/>
        <v>0.91287092917527679</v>
      </c>
      <c r="X67" s="68">
        <f t="shared" si="25"/>
        <v>0</v>
      </c>
      <c r="Y67" s="68">
        <f t="shared" si="26"/>
        <v>1.2909944487358056</v>
      </c>
      <c r="Z67" s="68">
        <f t="shared" si="27"/>
        <v>0</v>
      </c>
      <c r="AA67" s="66" t="str">
        <f t="shared" si="28"/>
        <v>Negligible</v>
      </c>
      <c r="AB67" s="69" t="str">
        <f t="shared" si="29"/>
        <v>Tidak Ada Indikasi Bias</v>
      </c>
    </row>
    <row r="68" spans="1:28" x14ac:dyDescent="0.3">
      <c r="A68" s="67" t="str">
        <f>PSP!A62</f>
        <v>58. Fungsi penetralis adalah:</v>
      </c>
      <c r="B68" s="83">
        <f>PSP!B62</f>
        <v>1</v>
      </c>
      <c r="C68" s="83">
        <f>PSP!C62</f>
        <v>1</v>
      </c>
      <c r="D68" s="83">
        <f>PSP!D62</f>
        <v>1</v>
      </c>
      <c r="E68" s="83">
        <f>PSP!E62</f>
        <v>0</v>
      </c>
      <c r="F68" s="83">
        <f>PSP!F62</f>
        <v>1</v>
      </c>
      <c r="G68" s="83">
        <f>PSP!G62</f>
        <v>0</v>
      </c>
      <c r="H68" s="83">
        <f>PSP!H62</f>
        <v>0</v>
      </c>
      <c r="I68" s="83">
        <f>PSP!I62</f>
        <v>0</v>
      </c>
      <c r="J68" s="83">
        <f>PSP!J62</f>
        <v>0</v>
      </c>
      <c r="K68" s="83">
        <f>PSP!K62</f>
        <v>0</v>
      </c>
      <c r="L68" s="82">
        <f t="shared" si="15"/>
        <v>5</v>
      </c>
      <c r="M68" s="82">
        <f t="shared" si="16"/>
        <v>5</v>
      </c>
      <c r="N68" s="82">
        <f>SUMIF($B$8:$K$8,"Laki-Laki",PSP!B62:K62)</f>
        <v>2</v>
      </c>
      <c r="O68" s="82">
        <f>SUMIF($B$8:$K$8,"Perempuan",PSP!B62:K62)</f>
        <v>2</v>
      </c>
      <c r="P68" s="68">
        <f t="shared" si="17"/>
        <v>2</v>
      </c>
      <c r="Q68" s="68">
        <f t="shared" si="18"/>
        <v>2</v>
      </c>
      <c r="R68" s="68">
        <f t="shared" si="19"/>
        <v>0.40546510810816438</v>
      </c>
      <c r="S68" s="68">
        <f t="shared" si="20"/>
        <v>0.40546510810816438</v>
      </c>
      <c r="T68" s="68">
        <f t="shared" si="21"/>
        <v>0.54239555385219951</v>
      </c>
      <c r="U68" s="68">
        <f t="shared" si="22"/>
        <v>0.54239555385219951</v>
      </c>
      <c r="V68" s="68">
        <f t="shared" si="23"/>
        <v>0.91287092917527679</v>
      </c>
      <c r="W68" s="68">
        <f t="shared" si="24"/>
        <v>0.91287092917527679</v>
      </c>
      <c r="X68" s="68">
        <f t="shared" si="25"/>
        <v>0</v>
      </c>
      <c r="Y68" s="68">
        <f t="shared" si="26"/>
        <v>1.2909944487358056</v>
      </c>
      <c r="Z68" s="68">
        <f t="shared" si="27"/>
        <v>0</v>
      </c>
      <c r="AA68" s="66" t="str">
        <f t="shared" si="28"/>
        <v>Negligible</v>
      </c>
      <c r="AB68" s="69" t="str">
        <f t="shared" si="29"/>
        <v>Tidak Ada Indikasi Bias</v>
      </c>
    </row>
    <row r="69" spans="1:28" ht="27.6" x14ac:dyDescent="0.3">
      <c r="A69" s="67" t="str">
        <f>PSP!A63</f>
        <v>59. Sampel harus disajikan dengan kode acak 3 digit untuk:</v>
      </c>
      <c r="B69" s="83">
        <f>PSP!B63</f>
        <v>1</v>
      </c>
      <c r="C69" s="83">
        <f>PSP!C63</f>
        <v>1</v>
      </c>
      <c r="D69" s="83">
        <f>PSP!D63</f>
        <v>0</v>
      </c>
      <c r="E69" s="83">
        <f>PSP!E63</f>
        <v>1</v>
      </c>
      <c r="F69" s="83">
        <f>PSP!F63</f>
        <v>0</v>
      </c>
      <c r="G69" s="83">
        <f>PSP!G63</f>
        <v>1</v>
      </c>
      <c r="H69" s="83">
        <f>PSP!H63</f>
        <v>0</v>
      </c>
      <c r="I69" s="83">
        <f>PSP!I63</f>
        <v>0</v>
      </c>
      <c r="J69" s="83">
        <f>PSP!J63</f>
        <v>0</v>
      </c>
      <c r="K69" s="83">
        <f>PSP!K63</f>
        <v>0</v>
      </c>
      <c r="L69" s="82">
        <f t="shared" si="15"/>
        <v>5</v>
      </c>
      <c r="M69" s="82">
        <f t="shared" si="16"/>
        <v>5</v>
      </c>
      <c r="N69" s="82">
        <f>SUMIF($B$8:$K$8,"Laki-Laki",PSP!B63:K63)</f>
        <v>2</v>
      </c>
      <c r="O69" s="82">
        <f>SUMIF($B$8:$K$8,"Perempuan",PSP!B63:K63)</f>
        <v>2</v>
      </c>
      <c r="P69" s="68">
        <f t="shared" si="17"/>
        <v>2</v>
      </c>
      <c r="Q69" s="68">
        <f t="shared" si="18"/>
        <v>2</v>
      </c>
      <c r="R69" s="68">
        <f t="shared" si="19"/>
        <v>0.40546510810816438</v>
      </c>
      <c r="S69" s="68">
        <f t="shared" si="20"/>
        <v>0.40546510810816438</v>
      </c>
      <c r="T69" s="68">
        <f t="shared" si="21"/>
        <v>0.54239555385219951</v>
      </c>
      <c r="U69" s="68">
        <f t="shared" si="22"/>
        <v>0.54239555385219951</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27.6" x14ac:dyDescent="0.3">
      <c r="A70" s="67" t="str">
        <f>PSP!A64</f>
        <v>60. Urutan evaluasi sampel sebaiknya:</v>
      </c>
      <c r="B70" s="83">
        <f>PSP!B64</f>
        <v>1</v>
      </c>
      <c r="C70" s="83">
        <f>PSP!C64</f>
        <v>1</v>
      </c>
      <c r="D70" s="83">
        <f>PSP!D64</f>
        <v>1</v>
      </c>
      <c r="E70" s="83">
        <f>PSP!E64</f>
        <v>1</v>
      </c>
      <c r="F70" s="83">
        <f>PSP!F64</f>
        <v>1</v>
      </c>
      <c r="G70" s="83">
        <f>PSP!G64</f>
        <v>1</v>
      </c>
      <c r="H70" s="83">
        <f>PSP!H64</f>
        <v>0</v>
      </c>
      <c r="I70" s="83">
        <f>PSP!I64</f>
        <v>0</v>
      </c>
      <c r="J70" s="83">
        <f>PSP!J64</f>
        <v>0</v>
      </c>
      <c r="K70" s="83">
        <f>PSP!K64</f>
        <v>0</v>
      </c>
      <c r="L70" s="82">
        <f t="shared" si="15"/>
        <v>5</v>
      </c>
      <c r="M70" s="82">
        <f t="shared" si="16"/>
        <v>5</v>
      </c>
      <c r="N70" s="82">
        <f>SUMIF($B$8:$K$8,"Laki-Laki",PSP!B64:K64)</f>
        <v>3</v>
      </c>
      <c r="O70" s="82">
        <f>SUMIF($B$8:$K$8,"Perempuan",PSP!B64:K64)</f>
        <v>3</v>
      </c>
      <c r="P70" s="68">
        <f t="shared" si="17"/>
        <v>3</v>
      </c>
      <c r="Q70" s="68">
        <f t="shared" si="18"/>
        <v>3</v>
      </c>
      <c r="R70" s="68">
        <f t="shared" si="19"/>
        <v>-0.40546510810816444</v>
      </c>
      <c r="S70" s="68">
        <f t="shared" si="20"/>
        <v>-0.40546510810816444</v>
      </c>
      <c r="T70" s="68">
        <f t="shared" si="21"/>
        <v>-0.26853466236412937</v>
      </c>
      <c r="U70" s="68">
        <f t="shared" si="22"/>
        <v>-0.26853466236412937</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x14ac:dyDescent="0.3">
      <c r="A71" s="67" t="str">
        <f>PSP!A65</f>
        <v>61. Suhu penyajian sampel harus:</v>
      </c>
      <c r="B71" s="83">
        <f>PSP!B65</f>
        <v>1</v>
      </c>
      <c r="C71" s="83">
        <f>PSP!C65</f>
        <v>1</v>
      </c>
      <c r="D71" s="83">
        <f>PSP!D65</f>
        <v>1</v>
      </c>
      <c r="E71" s="83">
        <f>PSP!E65</f>
        <v>0</v>
      </c>
      <c r="F71" s="83">
        <f>PSP!F65</f>
        <v>1</v>
      </c>
      <c r="G71" s="83">
        <f>PSP!G65</f>
        <v>0</v>
      </c>
      <c r="H71" s="83">
        <f>PSP!H65</f>
        <v>0</v>
      </c>
      <c r="I71" s="83">
        <f>PSP!I65</f>
        <v>0</v>
      </c>
      <c r="J71" s="83">
        <f>PSP!J65</f>
        <v>0</v>
      </c>
      <c r="K71" s="83">
        <f>PSP!K65</f>
        <v>0</v>
      </c>
      <c r="L71" s="82">
        <f t="shared" si="15"/>
        <v>5</v>
      </c>
      <c r="M71" s="82">
        <f t="shared" si="16"/>
        <v>5</v>
      </c>
      <c r="N71" s="82">
        <f>SUMIF($B$8:$K$8,"Laki-Laki",PSP!B65:K65)</f>
        <v>2</v>
      </c>
      <c r="O71" s="82">
        <f>SUMIF($B$8:$K$8,"Perempuan",PSP!B65:K65)</f>
        <v>2</v>
      </c>
      <c r="P71" s="68">
        <f t="shared" si="17"/>
        <v>2</v>
      </c>
      <c r="Q71" s="68">
        <f t="shared" si="18"/>
        <v>2</v>
      </c>
      <c r="R71" s="68">
        <f t="shared" si="19"/>
        <v>0.40546510810816438</v>
      </c>
      <c r="S71" s="68">
        <f t="shared" si="20"/>
        <v>0.40546510810816438</v>
      </c>
      <c r="T71" s="68">
        <f t="shared" si="21"/>
        <v>0.54239555385219951</v>
      </c>
      <c r="U71" s="68">
        <f t="shared" si="22"/>
        <v>0.54239555385219951</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ht="27.6" x14ac:dyDescent="0.3">
      <c r="A72" s="67" t="str">
        <f>PSP!A66</f>
        <v>62. Dalam observasi kinerja, asesor menilai:</v>
      </c>
      <c r="B72" s="83">
        <f>PSP!B66</f>
        <v>1</v>
      </c>
      <c r="C72" s="83">
        <f>PSP!C66</f>
        <v>1</v>
      </c>
      <c r="D72" s="83">
        <f>PSP!D66</f>
        <v>1</v>
      </c>
      <c r="E72" s="83">
        <f>PSP!E66</f>
        <v>1</v>
      </c>
      <c r="F72" s="83">
        <f>PSP!F66</f>
        <v>1</v>
      </c>
      <c r="G72" s="83">
        <f>PSP!G66</f>
        <v>1</v>
      </c>
      <c r="H72" s="83">
        <f>PSP!H66</f>
        <v>0</v>
      </c>
      <c r="I72" s="83">
        <f>PSP!I66</f>
        <v>0</v>
      </c>
      <c r="J72" s="83">
        <f>PSP!J66</f>
        <v>1</v>
      </c>
      <c r="K72" s="83">
        <f>PSP!K66</f>
        <v>1</v>
      </c>
      <c r="L72" s="82">
        <f t="shared" si="15"/>
        <v>5</v>
      </c>
      <c r="M72" s="82">
        <f t="shared" si="16"/>
        <v>5</v>
      </c>
      <c r="N72" s="82">
        <f>SUMIF($B$8:$K$8,"Laki-Laki",PSP!B66:K66)</f>
        <v>4</v>
      </c>
      <c r="O72" s="82">
        <f>SUMIF($B$8:$K$8,"Perempuan",PSP!B66:K66)</f>
        <v>4</v>
      </c>
      <c r="P72" s="68">
        <f t="shared" si="17"/>
        <v>4</v>
      </c>
      <c r="Q72" s="68">
        <f t="shared" si="18"/>
        <v>4</v>
      </c>
      <c r="R72" s="68">
        <f t="shared" si="19"/>
        <v>-1.3862943611198906</v>
      </c>
      <c r="S72" s="68">
        <f t="shared" si="20"/>
        <v>-1.3862943611198906</v>
      </c>
      <c r="T72" s="68">
        <f t="shared" si="21"/>
        <v>-1.2493639153758556</v>
      </c>
      <c r="U72" s="68">
        <f t="shared" si="22"/>
        <v>-1.2493639153758556</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ht="27.6" x14ac:dyDescent="0.3">
      <c r="A73" s="67" t="str">
        <f>PSP!A67</f>
        <v>63. Panelis yang datang terlambat atau terburu-buru sebaiknya:</v>
      </c>
      <c r="B73" s="83">
        <f>PSP!B67</f>
        <v>1</v>
      </c>
      <c r="C73" s="83">
        <f>PSP!C67</f>
        <v>1</v>
      </c>
      <c r="D73" s="83">
        <f>PSP!D67</f>
        <v>1</v>
      </c>
      <c r="E73" s="83">
        <f>PSP!E67</f>
        <v>0</v>
      </c>
      <c r="F73" s="83">
        <f>PSP!F67</f>
        <v>1</v>
      </c>
      <c r="G73" s="83">
        <f>PSP!G67</f>
        <v>0</v>
      </c>
      <c r="H73" s="83">
        <f>PSP!H67</f>
        <v>0</v>
      </c>
      <c r="I73" s="83">
        <f>PSP!I67</f>
        <v>0</v>
      </c>
      <c r="J73" s="83">
        <f>PSP!J67</f>
        <v>0</v>
      </c>
      <c r="K73" s="83">
        <f>PSP!K67</f>
        <v>0</v>
      </c>
      <c r="L73" s="82">
        <f t="shared" si="15"/>
        <v>5</v>
      </c>
      <c r="M73" s="82">
        <f t="shared" si="16"/>
        <v>5</v>
      </c>
      <c r="N73" s="82">
        <f>SUMIF($B$8:$K$8,"Laki-Laki",PSP!B67:K67)</f>
        <v>2</v>
      </c>
      <c r="O73" s="82">
        <f>SUMIF($B$8:$K$8,"Perempuan",PSP!B67:K67)</f>
        <v>2</v>
      </c>
      <c r="P73" s="68">
        <f t="shared" si="17"/>
        <v>2</v>
      </c>
      <c r="Q73" s="68">
        <f t="shared" si="18"/>
        <v>2</v>
      </c>
      <c r="R73" s="68">
        <f t="shared" si="19"/>
        <v>0.40546510810816438</v>
      </c>
      <c r="S73" s="68">
        <f t="shared" si="20"/>
        <v>0.40546510810816438</v>
      </c>
      <c r="T73" s="68">
        <f t="shared" si="21"/>
        <v>0.54239555385219951</v>
      </c>
      <c r="U73" s="68">
        <f t="shared" si="22"/>
        <v>0.54239555385219951</v>
      </c>
      <c r="V73" s="68">
        <f t="shared" si="23"/>
        <v>0.91287092917527679</v>
      </c>
      <c r="W73" s="68">
        <f t="shared" si="24"/>
        <v>0.91287092917527679</v>
      </c>
      <c r="X73" s="68">
        <f t="shared" si="25"/>
        <v>0</v>
      </c>
      <c r="Y73" s="68">
        <f t="shared" si="26"/>
        <v>1.2909944487358056</v>
      </c>
      <c r="Z73" s="68">
        <f t="shared" si="27"/>
        <v>0</v>
      </c>
      <c r="AA73" s="66" t="str">
        <f t="shared" si="28"/>
        <v>Negligible</v>
      </c>
      <c r="AB73" s="69" t="str">
        <f t="shared" si="29"/>
        <v>Tidak Ada Indikasi Bias</v>
      </c>
    </row>
    <row r="74" spans="1:28" ht="41.4" x14ac:dyDescent="0.3">
      <c r="A74" s="67" t="str">
        <f>PSP!A68</f>
        <v>64. Pencahayaan di ruang uji kadang dibuat berwarna (misal merah) untuk:</v>
      </c>
      <c r="B74" s="83">
        <f>PSP!B68</f>
        <v>1</v>
      </c>
      <c r="C74" s="83">
        <f>PSP!C68</f>
        <v>1</v>
      </c>
      <c r="D74" s="83">
        <f>PSP!D68</f>
        <v>1</v>
      </c>
      <c r="E74" s="83">
        <f>PSP!E68</f>
        <v>1</v>
      </c>
      <c r="F74" s="83">
        <f>PSP!F68</f>
        <v>1</v>
      </c>
      <c r="G74" s="83">
        <f>PSP!G68</f>
        <v>1</v>
      </c>
      <c r="H74" s="83">
        <f>PSP!H68</f>
        <v>1</v>
      </c>
      <c r="I74" s="83">
        <f>PSP!I68</f>
        <v>1</v>
      </c>
      <c r="J74" s="83">
        <f>PSP!J68</f>
        <v>0</v>
      </c>
      <c r="K74" s="83">
        <f>PSP!K68</f>
        <v>0</v>
      </c>
      <c r="L74" s="82">
        <f t="shared" si="15"/>
        <v>5</v>
      </c>
      <c r="M74" s="82">
        <f t="shared" si="16"/>
        <v>5</v>
      </c>
      <c r="N74" s="82">
        <f>SUMIF($B$8:$K$8,"Laki-Laki",PSP!B68:K68)</f>
        <v>4</v>
      </c>
      <c r="O74" s="82">
        <f>SUMIF($B$8:$K$8,"Perempuan",PSP!B68:K68)</f>
        <v>4</v>
      </c>
      <c r="P74" s="68">
        <f t="shared" si="17"/>
        <v>4</v>
      </c>
      <c r="Q74" s="68">
        <f t="shared" si="18"/>
        <v>4</v>
      </c>
      <c r="R74" s="68">
        <f t="shared" si="19"/>
        <v>-1.3862943611198906</v>
      </c>
      <c r="S74" s="68">
        <f t="shared" si="20"/>
        <v>-1.3862943611198906</v>
      </c>
      <c r="T74" s="68">
        <f t="shared" si="21"/>
        <v>-1.2493639153758556</v>
      </c>
      <c r="U74" s="68">
        <f t="shared" si="22"/>
        <v>-1.2493639153758556</v>
      </c>
      <c r="V74" s="68">
        <f t="shared" si="23"/>
        <v>1.1180339887498949</v>
      </c>
      <c r="W74" s="68">
        <f t="shared" si="24"/>
        <v>1.1180339887498949</v>
      </c>
      <c r="X74" s="68">
        <f t="shared" si="25"/>
        <v>0</v>
      </c>
      <c r="Y74" s="68">
        <f t="shared" si="26"/>
        <v>1.5811388300841898</v>
      </c>
      <c r="Z74" s="68">
        <f t="shared" si="27"/>
        <v>0</v>
      </c>
      <c r="AA74" s="66" t="str">
        <f t="shared" si="28"/>
        <v>Negligible</v>
      </c>
      <c r="AB74" s="69" t="str">
        <f t="shared" si="29"/>
        <v>Tidak Ada Indikasi Bias</v>
      </c>
    </row>
    <row r="75" spans="1:28" ht="27.6" x14ac:dyDescent="0.3">
      <c r="A75" s="67" t="str">
        <f>PSP!A69</f>
        <v>65. Standar ISO untuk desain ruang uji adalah:</v>
      </c>
      <c r="B75" s="83">
        <f>PSP!B69</f>
        <v>1</v>
      </c>
      <c r="C75" s="83">
        <f>PSP!C69</f>
        <v>1</v>
      </c>
      <c r="D75" s="83">
        <f>PSP!D69</f>
        <v>1</v>
      </c>
      <c r="E75" s="83">
        <f>PSP!E69</f>
        <v>1</v>
      </c>
      <c r="F75" s="83">
        <f>PSP!F69</f>
        <v>1</v>
      </c>
      <c r="G75" s="83">
        <f>PSP!G69</f>
        <v>1</v>
      </c>
      <c r="H75" s="83">
        <f>PSP!H69</f>
        <v>0</v>
      </c>
      <c r="I75" s="83">
        <f>PSP!I69</f>
        <v>0</v>
      </c>
      <c r="J75" s="83">
        <f>PSP!J69</f>
        <v>0</v>
      </c>
      <c r="K75" s="83">
        <f>PSP!K69</f>
        <v>0</v>
      </c>
      <c r="L75" s="82">
        <f t="shared" ref="L75:L110" si="30">COUNTIF($B$8:$K$8,"Laki-Laki")</f>
        <v>5</v>
      </c>
      <c r="M75" s="82">
        <f t="shared" ref="M75:M110" si="31">COUNTIF($B$8:$K$8,"Perempuan")</f>
        <v>5</v>
      </c>
      <c r="N75" s="82">
        <f>SUMIF($B$8:$K$8,"Laki-Laki",PSP!B69:K69)</f>
        <v>3</v>
      </c>
      <c r="O75" s="82">
        <f>SUMIF($B$8:$K$8,"Perempuan",PSP!B69:K69)</f>
        <v>3</v>
      </c>
      <c r="P75" s="68">
        <f t="shared" ref="P75:P110" si="32">IF(N75=0,0.3,IF(N75=L75,L75-0.3,N75))</f>
        <v>3</v>
      </c>
      <c r="Q75" s="68">
        <f t="shared" ref="Q75:Q110" si="33">IF(O75=0,0.3,IF(O75=M75,M75-0.3,O75))</f>
        <v>3</v>
      </c>
      <c r="R75" s="68">
        <f t="shared" ref="R75:R110" si="34">LN((L75-P75)/P75)</f>
        <v>-0.40546510810816444</v>
      </c>
      <c r="S75" s="68">
        <f t="shared" ref="S75:S110" si="35">LN((M75-Q75)/Q75)</f>
        <v>-0.40546510810816444</v>
      </c>
      <c r="T75" s="68">
        <f t="shared" ref="T75:T110" si="36">R75-AVERAGE($R$11:$R$110)</f>
        <v>-0.26853466236412937</v>
      </c>
      <c r="U75" s="68">
        <f t="shared" ref="U75:U110" si="37">S75-AVERAGE($S$11:$S$110)</f>
        <v>-0.26853466236412937</v>
      </c>
      <c r="V75" s="68">
        <f t="shared" ref="V75:V110" si="38">SQRT(1/P75+1/(L75-P75))</f>
        <v>0.91287092917527679</v>
      </c>
      <c r="W75" s="68">
        <f t="shared" ref="W75:W110" si="39">SQRT(1/Q75+1/(M75-Q75))</f>
        <v>0.91287092917527679</v>
      </c>
      <c r="X75" s="68">
        <f t="shared" ref="X75:X110" si="40">T75-U75</f>
        <v>0</v>
      </c>
      <c r="Y75" s="68">
        <f t="shared" ref="Y75:Y110" si="41">SQRT(V75^2+W75^2)</f>
        <v>1.2909944487358056</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27.6" x14ac:dyDescent="0.3">
      <c r="A76" s="67" t="str">
        <f>PSP!A70</f>
        <v>66. Kemampuan Diskriminasi (Discrimination Ability) adalah:</v>
      </c>
      <c r="B76" s="83">
        <f>PSP!B70</f>
        <v>1</v>
      </c>
      <c r="C76" s="83">
        <f>PSP!C70</f>
        <v>1</v>
      </c>
      <c r="D76" s="83">
        <f>PSP!D70</f>
        <v>1</v>
      </c>
      <c r="E76" s="83">
        <f>PSP!E70</f>
        <v>0</v>
      </c>
      <c r="F76" s="83">
        <f>PSP!F70</f>
        <v>1</v>
      </c>
      <c r="G76" s="83">
        <f>PSP!G70</f>
        <v>0</v>
      </c>
      <c r="H76" s="83">
        <f>PSP!H70</f>
        <v>0</v>
      </c>
      <c r="I76" s="83">
        <f>PSP!I70</f>
        <v>0</v>
      </c>
      <c r="J76" s="83">
        <f>PSP!J70</f>
        <v>1</v>
      </c>
      <c r="K76" s="83">
        <f>PSP!K70</f>
        <v>1</v>
      </c>
      <c r="L76" s="82">
        <f t="shared" si="30"/>
        <v>5</v>
      </c>
      <c r="M76" s="82">
        <f t="shared" si="31"/>
        <v>5</v>
      </c>
      <c r="N76" s="82">
        <f>SUMIF($B$8:$K$8,"Laki-Laki",PSP!B70:K70)</f>
        <v>3</v>
      </c>
      <c r="O76" s="82">
        <f>SUMIF($B$8:$K$8,"Perempuan",PSP!B70:K70)</f>
        <v>3</v>
      </c>
      <c r="P76" s="68">
        <f t="shared" si="32"/>
        <v>3</v>
      </c>
      <c r="Q76" s="68">
        <f t="shared" si="33"/>
        <v>3</v>
      </c>
      <c r="R76" s="68">
        <f t="shared" si="34"/>
        <v>-0.40546510810816444</v>
      </c>
      <c r="S76" s="68">
        <f t="shared" si="35"/>
        <v>-0.40546510810816444</v>
      </c>
      <c r="T76" s="68">
        <f t="shared" si="36"/>
        <v>-0.26853466236412937</v>
      </c>
      <c r="U76" s="68">
        <f t="shared" si="37"/>
        <v>-0.26853466236412937</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27.6" x14ac:dyDescent="0.3">
      <c r="A77" s="67" t="str">
        <f>PSP!A71</f>
        <v>67. Dalam ANOVA, kemampuan diskriminasi baik ditunjukkan oleh:</v>
      </c>
      <c r="B77" s="83">
        <f>PSP!B71</f>
        <v>1</v>
      </c>
      <c r="C77" s="83">
        <f>PSP!C71</f>
        <v>1</v>
      </c>
      <c r="D77" s="83">
        <f>PSP!D71</f>
        <v>1</v>
      </c>
      <c r="E77" s="83">
        <f>PSP!E71</f>
        <v>0</v>
      </c>
      <c r="F77" s="83">
        <f>PSP!F71</f>
        <v>1</v>
      </c>
      <c r="G77" s="83">
        <f>PSP!G71</f>
        <v>0</v>
      </c>
      <c r="H77" s="83">
        <f>PSP!H71</f>
        <v>0</v>
      </c>
      <c r="I77" s="83">
        <f>PSP!I71</f>
        <v>0</v>
      </c>
      <c r="J77" s="83">
        <f>PSP!J71</f>
        <v>0</v>
      </c>
      <c r="K77" s="83">
        <f>PSP!K71</f>
        <v>0</v>
      </c>
      <c r="L77" s="82">
        <f t="shared" si="30"/>
        <v>5</v>
      </c>
      <c r="M77" s="82">
        <f t="shared" si="31"/>
        <v>5</v>
      </c>
      <c r="N77" s="82">
        <f>SUMIF($B$8:$K$8,"Laki-Laki",PSP!B71:K71)</f>
        <v>2</v>
      </c>
      <c r="O77" s="82">
        <f>SUMIF($B$8:$K$8,"Perempuan",PSP!B71:K71)</f>
        <v>2</v>
      </c>
      <c r="P77" s="68">
        <f t="shared" si="32"/>
        <v>2</v>
      </c>
      <c r="Q77" s="68">
        <f t="shared" si="33"/>
        <v>2</v>
      </c>
      <c r="R77" s="68">
        <f t="shared" si="34"/>
        <v>0.40546510810816438</v>
      </c>
      <c r="S77" s="68">
        <f t="shared" si="35"/>
        <v>0.40546510810816438</v>
      </c>
      <c r="T77" s="68">
        <f t="shared" si="36"/>
        <v>0.54239555385219951</v>
      </c>
      <c r="U77" s="68">
        <f t="shared" si="37"/>
        <v>0.54239555385219951</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ht="27.6" x14ac:dyDescent="0.3">
      <c r="A78" s="67" t="str">
        <f>PSP!A72</f>
        <v>68. Repetabilitas (Repeatability) adalah:</v>
      </c>
      <c r="B78" s="83">
        <f>PSP!B72</f>
        <v>1</v>
      </c>
      <c r="C78" s="83">
        <f>PSP!C72</f>
        <v>1</v>
      </c>
      <c r="D78" s="83">
        <f>PSP!D72</f>
        <v>1</v>
      </c>
      <c r="E78" s="83">
        <f>PSP!E72</f>
        <v>1</v>
      </c>
      <c r="F78" s="83">
        <f>PSP!F72</f>
        <v>1</v>
      </c>
      <c r="G78" s="83">
        <f>PSP!G72</f>
        <v>1</v>
      </c>
      <c r="H78" s="83">
        <f>PSP!H72</f>
        <v>0</v>
      </c>
      <c r="I78" s="83">
        <f>PSP!I72</f>
        <v>0</v>
      </c>
      <c r="J78" s="83">
        <f>PSP!J72</f>
        <v>0</v>
      </c>
      <c r="K78" s="83">
        <f>PSP!K72</f>
        <v>0</v>
      </c>
      <c r="L78" s="82">
        <f t="shared" si="30"/>
        <v>5</v>
      </c>
      <c r="M78" s="82">
        <f t="shared" si="31"/>
        <v>5</v>
      </c>
      <c r="N78" s="82">
        <f>SUMIF($B$8:$K$8,"Laki-Laki",PSP!B72:K72)</f>
        <v>3</v>
      </c>
      <c r="O78" s="82">
        <f>SUMIF($B$8:$K$8,"Perempuan",PSP!B72:K72)</f>
        <v>3</v>
      </c>
      <c r="P78" s="68">
        <f t="shared" si="32"/>
        <v>3</v>
      </c>
      <c r="Q78" s="68">
        <f t="shared" si="33"/>
        <v>3</v>
      </c>
      <c r="R78" s="68">
        <f t="shared" si="34"/>
        <v>-0.40546510810816444</v>
      </c>
      <c r="S78" s="68">
        <f t="shared" si="35"/>
        <v>-0.40546510810816444</v>
      </c>
      <c r="T78" s="68">
        <f t="shared" si="36"/>
        <v>-0.26853466236412937</v>
      </c>
      <c r="U78" s="68">
        <f t="shared" si="37"/>
        <v>-0.26853466236412937</v>
      </c>
      <c r="V78" s="68">
        <f t="shared" si="38"/>
        <v>0.91287092917527679</v>
      </c>
      <c r="W78" s="68">
        <f t="shared" si="39"/>
        <v>0.91287092917527679</v>
      </c>
      <c r="X78" s="68">
        <f t="shared" si="40"/>
        <v>0</v>
      </c>
      <c r="Y78" s="68">
        <f t="shared" si="41"/>
        <v>1.2909944487358056</v>
      </c>
      <c r="Z78" s="68">
        <f t="shared" si="42"/>
        <v>0</v>
      </c>
      <c r="AA78" s="66" t="str">
        <f t="shared" si="43"/>
        <v>Negligible</v>
      </c>
      <c r="AB78" s="69" t="str">
        <f t="shared" si="44"/>
        <v>Tidak Ada Indikasi Bias</v>
      </c>
    </row>
    <row r="79" spans="1:28" ht="27.6" x14ac:dyDescent="0.3">
      <c r="A79" s="67" t="str">
        <f>PSP!A73</f>
        <v>69. Indikator repetabilitas buruk dalam statistik adalah:</v>
      </c>
      <c r="B79" s="83">
        <f>PSP!B73</f>
        <v>1</v>
      </c>
      <c r="C79" s="83">
        <f>PSP!C73</f>
        <v>1</v>
      </c>
      <c r="D79" s="83">
        <f>PSP!D73</f>
        <v>1</v>
      </c>
      <c r="E79" s="83">
        <f>PSP!E73</f>
        <v>0</v>
      </c>
      <c r="F79" s="83">
        <f>PSP!F73</f>
        <v>1</v>
      </c>
      <c r="G79" s="83">
        <f>PSP!G73</f>
        <v>0</v>
      </c>
      <c r="H79" s="83">
        <f>PSP!H73</f>
        <v>0</v>
      </c>
      <c r="I79" s="83">
        <f>PSP!I73</f>
        <v>0</v>
      </c>
      <c r="J79" s="83">
        <f>PSP!J73</f>
        <v>0</v>
      </c>
      <c r="K79" s="83">
        <f>PSP!K73</f>
        <v>0</v>
      </c>
      <c r="L79" s="82">
        <f t="shared" si="30"/>
        <v>5</v>
      </c>
      <c r="M79" s="82">
        <f t="shared" si="31"/>
        <v>5</v>
      </c>
      <c r="N79" s="82">
        <f>SUMIF($B$8:$K$8,"Laki-Laki",PSP!B73:K73)</f>
        <v>2</v>
      </c>
      <c r="O79" s="82">
        <f>SUMIF($B$8:$K$8,"Perempuan",PSP!B73:K73)</f>
        <v>2</v>
      </c>
      <c r="P79" s="68">
        <f t="shared" si="32"/>
        <v>2</v>
      </c>
      <c r="Q79" s="68">
        <f t="shared" si="33"/>
        <v>2</v>
      </c>
      <c r="R79" s="68">
        <f t="shared" si="34"/>
        <v>0.40546510810816438</v>
      </c>
      <c r="S79" s="68">
        <f t="shared" si="35"/>
        <v>0.40546510810816438</v>
      </c>
      <c r="T79" s="68">
        <f t="shared" si="36"/>
        <v>0.54239555385219951</v>
      </c>
      <c r="U79" s="68">
        <f t="shared" si="37"/>
        <v>0.54239555385219951</v>
      </c>
      <c r="V79" s="68">
        <f t="shared" si="38"/>
        <v>0.91287092917527679</v>
      </c>
      <c r="W79" s="68">
        <f t="shared" si="39"/>
        <v>0.91287092917527679</v>
      </c>
      <c r="X79" s="68">
        <f t="shared" si="40"/>
        <v>0</v>
      </c>
      <c r="Y79" s="68">
        <f t="shared" si="41"/>
        <v>1.2909944487358056</v>
      </c>
      <c r="Z79" s="68">
        <f t="shared" si="42"/>
        <v>0</v>
      </c>
      <c r="AA79" s="66" t="str">
        <f t="shared" si="43"/>
        <v>Negligible</v>
      </c>
      <c r="AB79" s="69" t="str">
        <f t="shared" si="44"/>
        <v>Tidak Ada Indikasi Bias</v>
      </c>
    </row>
    <row r="80" spans="1:28" ht="27.6" x14ac:dyDescent="0.3">
      <c r="A80" s="67" t="str">
        <f>PSP!A74</f>
        <v>70. Kesesuaian dengan Panel (Agreement) diukur melalui:</v>
      </c>
      <c r="B80" s="83">
        <f>PSP!B74</f>
        <v>1</v>
      </c>
      <c r="C80" s="83">
        <f>PSP!C74</f>
        <v>1</v>
      </c>
      <c r="D80" s="83">
        <f>PSP!D74</f>
        <v>0</v>
      </c>
      <c r="E80" s="83">
        <f>PSP!E74</f>
        <v>0</v>
      </c>
      <c r="F80" s="83">
        <f>PSP!F74</f>
        <v>0</v>
      </c>
      <c r="G80" s="83">
        <f>PSP!G74</f>
        <v>0</v>
      </c>
      <c r="H80" s="83">
        <f>PSP!H74</f>
        <v>1</v>
      </c>
      <c r="I80" s="83">
        <f>PSP!I74</f>
        <v>1</v>
      </c>
      <c r="J80" s="83">
        <f>PSP!J74</f>
        <v>1</v>
      </c>
      <c r="K80" s="83">
        <f>PSP!K74</f>
        <v>1</v>
      </c>
      <c r="L80" s="82">
        <f t="shared" si="30"/>
        <v>5</v>
      </c>
      <c r="M80" s="82">
        <f t="shared" si="31"/>
        <v>5</v>
      </c>
      <c r="N80" s="82">
        <f>SUMIF($B$8:$K$8,"Laki-Laki",PSP!B74:K74)</f>
        <v>3</v>
      </c>
      <c r="O80" s="82">
        <f>SUMIF($B$8:$K$8,"Perempuan",PSP!B74:K74)</f>
        <v>3</v>
      </c>
      <c r="P80" s="68">
        <f t="shared" si="32"/>
        <v>3</v>
      </c>
      <c r="Q80" s="68">
        <f t="shared" si="33"/>
        <v>3</v>
      </c>
      <c r="R80" s="68">
        <f t="shared" si="34"/>
        <v>-0.40546510810816444</v>
      </c>
      <c r="S80" s="68">
        <f t="shared" si="35"/>
        <v>-0.40546510810816444</v>
      </c>
      <c r="T80" s="68">
        <f t="shared" si="36"/>
        <v>-0.26853466236412937</v>
      </c>
      <c r="U80" s="68">
        <f t="shared" si="37"/>
        <v>-0.26853466236412937</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27.6" x14ac:dyDescent="0.3">
      <c r="A81" s="67" t="str">
        <f>PSP!A75</f>
        <v>71. Jika Interaksi Produk x Panelis signifikan, artinya:</v>
      </c>
      <c r="B81" s="83">
        <f>PSP!B75</f>
        <v>1</v>
      </c>
      <c r="C81" s="83">
        <f>PSP!C75</f>
        <v>1</v>
      </c>
      <c r="D81" s="83">
        <f>PSP!D75</f>
        <v>1</v>
      </c>
      <c r="E81" s="83">
        <f>PSP!E75</f>
        <v>1</v>
      </c>
      <c r="F81" s="83">
        <f>PSP!F75</f>
        <v>1</v>
      </c>
      <c r="G81" s="83">
        <f>PSP!G75</f>
        <v>1</v>
      </c>
      <c r="H81" s="83">
        <f>PSP!H75</f>
        <v>0</v>
      </c>
      <c r="I81" s="83">
        <f>PSP!I75</f>
        <v>0</v>
      </c>
      <c r="J81" s="83">
        <f>PSP!J75</f>
        <v>0</v>
      </c>
      <c r="K81" s="83">
        <f>PSP!K75</f>
        <v>0</v>
      </c>
      <c r="L81" s="82">
        <f t="shared" si="30"/>
        <v>5</v>
      </c>
      <c r="M81" s="82">
        <f t="shared" si="31"/>
        <v>5</v>
      </c>
      <c r="N81" s="82">
        <f>SUMIF($B$8:$K$8,"Laki-Laki",PSP!B75:K75)</f>
        <v>3</v>
      </c>
      <c r="O81" s="82">
        <f>SUMIF($B$8:$K$8,"Perempuan",PSP!B75:K75)</f>
        <v>3</v>
      </c>
      <c r="P81" s="68">
        <f t="shared" si="32"/>
        <v>3</v>
      </c>
      <c r="Q81" s="68">
        <f t="shared" si="33"/>
        <v>3</v>
      </c>
      <c r="R81" s="68">
        <f t="shared" si="34"/>
        <v>-0.40546510810816444</v>
      </c>
      <c r="S81" s="68">
        <f t="shared" si="35"/>
        <v>-0.40546510810816444</v>
      </c>
      <c r="T81" s="68">
        <f t="shared" si="36"/>
        <v>-0.26853466236412937</v>
      </c>
      <c r="U81" s="68">
        <f t="shared" si="37"/>
        <v>-0.26853466236412937</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27.6" x14ac:dyDescent="0.3">
      <c r="A82" s="67" t="str">
        <f>PSP!A76</f>
        <v>72. Monitoring kinerja panelis wajib dilakukan minimal:</v>
      </c>
      <c r="B82" s="83">
        <f>PSP!B76</f>
        <v>1</v>
      </c>
      <c r="C82" s="83">
        <f>PSP!C76</f>
        <v>1</v>
      </c>
      <c r="D82" s="83">
        <f>PSP!D76</f>
        <v>1</v>
      </c>
      <c r="E82" s="83">
        <f>PSP!E76</f>
        <v>1</v>
      </c>
      <c r="F82" s="83">
        <f>PSP!F76</f>
        <v>1</v>
      </c>
      <c r="G82" s="83">
        <f>PSP!G76</f>
        <v>1</v>
      </c>
      <c r="H82" s="83">
        <f>PSP!H76</f>
        <v>1</v>
      </c>
      <c r="I82" s="83">
        <f>PSP!I76</f>
        <v>1</v>
      </c>
      <c r="J82" s="83">
        <f>PSP!J76</f>
        <v>0</v>
      </c>
      <c r="K82" s="83">
        <f>PSP!K76</f>
        <v>0</v>
      </c>
      <c r="L82" s="82">
        <f t="shared" si="30"/>
        <v>5</v>
      </c>
      <c r="M82" s="82">
        <f t="shared" si="31"/>
        <v>5</v>
      </c>
      <c r="N82" s="82">
        <f>SUMIF($B$8:$K$8,"Laki-Laki",PSP!B76:K76)</f>
        <v>4</v>
      </c>
      <c r="O82" s="82">
        <f>SUMIF($B$8:$K$8,"Perempuan",PSP!B76:K76)</f>
        <v>4</v>
      </c>
      <c r="P82" s="68">
        <f t="shared" si="32"/>
        <v>4</v>
      </c>
      <c r="Q82" s="68">
        <f t="shared" si="33"/>
        <v>4</v>
      </c>
      <c r="R82" s="68">
        <f t="shared" si="34"/>
        <v>-1.3862943611198906</v>
      </c>
      <c r="S82" s="68">
        <f t="shared" si="35"/>
        <v>-1.3862943611198906</v>
      </c>
      <c r="T82" s="68">
        <f t="shared" si="36"/>
        <v>-1.2493639153758556</v>
      </c>
      <c r="U82" s="68">
        <f t="shared" si="37"/>
        <v>-1.2493639153758556</v>
      </c>
      <c r="V82" s="68">
        <f t="shared" si="38"/>
        <v>1.1180339887498949</v>
      </c>
      <c r="W82" s="68">
        <f t="shared" si="39"/>
        <v>1.1180339887498949</v>
      </c>
      <c r="X82" s="68">
        <f t="shared" si="40"/>
        <v>0</v>
      </c>
      <c r="Y82" s="68">
        <f t="shared" si="41"/>
        <v>1.5811388300841898</v>
      </c>
      <c r="Z82" s="68">
        <f t="shared" si="42"/>
        <v>0</v>
      </c>
      <c r="AA82" s="66" t="str">
        <f t="shared" si="43"/>
        <v>Negligible</v>
      </c>
      <c r="AB82" s="69" t="str">
        <f t="shared" si="44"/>
        <v>Tidak Ada Indikasi Bias</v>
      </c>
    </row>
    <row r="83" spans="1:28" ht="41.4" x14ac:dyDescent="0.3">
      <c r="A83" s="67" t="str">
        <f>PSP!A77</f>
        <v>73. Metode statistik utama untuk memonitor kinerja panelis (ISO 11132) adalah:</v>
      </c>
      <c r="B83" s="83">
        <f>PSP!B77</f>
        <v>1</v>
      </c>
      <c r="C83" s="83">
        <f>PSP!C77</f>
        <v>1</v>
      </c>
      <c r="D83" s="83">
        <f>PSP!D77</f>
        <v>1</v>
      </c>
      <c r="E83" s="83">
        <f>PSP!E77</f>
        <v>1</v>
      </c>
      <c r="F83" s="83">
        <f>PSP!F77</f>
        <v>1</v>
      </c>
      <c r="G83" s="83">
        <f>PSP!G77</f>
        <v>1</v>
      </c>
      <c r="H83" s="83">
        <f>PSP!H77</f>
        <v>0</v>
      </c>
      <c r="I83" s="83">
        <f>PSP!I77</f>
        <v>0</v>
      </c>
      <c r="J83" s="83">
        <f>PSP!J77</f>
        <v>1</v>
      </c>
      <c r="K83" s="83">
        <f>PSP!K77</f>
        <v>1</v>
      </c>
      <c r="L83" s="82">
        <f t="shared" si="30"/>
        <v>5</v>
      </c>
      <c r="M83" s="82">
        <f t="shared" si="31"/>
        <v>5</v>
      </c>
      <c r="N83" s="82">
        <f>SUMIF($B$8:$K$8,"Laki-Laki",PSP!B77:K77)</f>
        <v>4</v>
      </c>
      <c r="O83" s="82">
        <f>SUMIF($B$8:$K$8,"Perempuan",PSP!B77:K77)</f>
        <v>4</v>
      </c>
      <c r="P83" s="68">
        <f t="shared" si="32"/>
        <v>4</v>
      </c>
      <c r="Q83" s="68">
        <f t="shared" si="33"/>
        <v>4</v>
      </c>
      <c r="R83" s="68">
        <f t="shared" si="34"/>
        <v>-1.3862943611198906</v>
      </c>
      <c r="S83" s="68">
        <f t="shared" si="35"/>
        <v>-1.3862943611198906</v>
      </c>
      <c r="T83" s="68">
        <f t="shared" si="36"/>
        <v>-1.2493639153758556</v>
      </c>
      <c r="U83" s="68">
        <f t="shared" si="37"/>
        <v>-1.2493639153758556</v>
      </c>
      <c r="V83" s="68">
        <f t="shared" si="38"/>
        <v>1.1180339887498949</v>
      </c>
      <c r="W83" s="68">
        <f t="shared" si="39"/>
        <v>1.1180339887498949</v>
      </c>
      <c r="X83" s="68">
        <f t="shared" si="40"/>
        <v>0</v>
      </c>
      <c r="Y83" s="68">
        <f t="shared" si="41"/>
        <v>1.5811388300841898</v>
      </c>
      <c r="Z83" s="68">
        <f t="shared" si="42"/>
        <v>0</v>
      </c>
      <c r="AA83" s="66" t="str">
        <f t="shared" si="43"/>
        <v>Negligible</v>
      </c>
      <c r="AB83" s="69" t="str">
        <f t="shared" si="44"/>
        <v>Tidak Ada Indikasi Bias</v>
      </c>
    </row>
    <row r="84" spans="1:28" ht="27.6" x14ac:dyDescent="0.3">
      <c r="A84" s="67" t="str">
        <f>PSP!A78</f>
        <v>74. Sampel "Jangkar" dalam kalibrasi berfungsi sebagai:</v>
      </c>
      <c r="B84" s="83">
        <f>PSP!B78</f>
        <v>0</v>
      </c>
      <c r="C84" s="83">
        <f>PSP!C78</f>
        <v>0</v>
      </c>
      <c r="D84" s="83">
        <f>PSP!D78</f>
        <v>1</v>
      </c>
      <c r="E84" s="83">
        <f>PSP!E78</f>
        <v>0</v>
      </c>
      <c r="F84" s="83">
        <f>PSP!F78</f>
        <v>1</v>
      </c>
      <c r="G84" s="83">
        <f>PSP!G78</f>
        <v>0</v>
      </c>
      <c r="H84" s="83">
        <f>PSP!H78</f>
        <v>0</v>
      </c>
      <c r="I84" s="83">
        <f>PSP!I78</f>
        <v>0</v>
      </c>
      <c r="J84" s="83">
        <f>PSP!J78</f>
        <v>0</v>
      </c>
      <c r="K84" s="83">
        <f>PSP!K78</f>
        <v>0</v>
      </c>
      <c r="L84" s="82">
        <f t="shared" si="30"/>
        <v>5</v>
      </c>
      <c r="M84" s="82">
        <f t="shared" si="31"/>
        <v>5</v>
      </c>
      <c r="N84" s="82">
        <f>SUMIF($B$8:$K$8,"Laki-Laki",PSP!B78:K78)</f>
        <v>1</v>
      </c>
      <c r="O84" s="82">
        <f>SUMIF($B$8:$K$8,"Perempuan",PSP!B78:K78)</f>
        <v>1</v>
      </c>
      <c r="P84" s="68">
        <f t="shared" si="32"/>
        <v>1</v>
      </c>
      <c r="Q84" s="68">
        <f t="shared" si="33"/>
        <v>1</v>
      </c>
      <c r="R84" s="68">
        <f t="shared" si="34"/>
        <v>1.3862943611198906</v>
      </c>
      <c r="S84" s="68">
        <f t="shared" si="35"/>
        <v>1.3862943611198906</v>
      </c>
      <c r="T84" s="68">
        <f t="shared" si="36"/>
        <v>1.5232248068639256</v>
      </c>
      <c r="U84" s="68">
        <f t="shared" si="37"/>
        <v>1.5232248068639256</v>
      </c>
      <c r="V84" s="68">
        <f t="shared" si="38"/>
        <v>1.1180339887498949</v>
      </c>
      <c r="W84" s="68">
        <f t="shared" si="39"/>
        <v>1.1180339887498949</v>
      </c>
      <c r="X84" s="68">
        <f t="shared" si="40"/>
        <v>0</v>
      </c>
      <c r="Y84" s="68">
        <f t="shared" si="41"/>
        <v>1.5811388300841898</v>
      </c>
      <c r="Z84" s="68">
        <f t="shared" si="42"/>
        <v>0</v>
      </c>
      <c r="AA84" s="66" t="str">
        <f t="shared" si="43"/>
        <v>Negligible</v>
      </c>
      <c r="AB84" s="69" t="str">
        <f t="shared" si="44"/>
        <v>Tidak Ada Indikasi Bias</v>
      </c>
    </row>
    <row r="85" spans="1:28" ht="27.6" x14ac:dyDescent="0.3">
      <c r="A85" s="67" t="str">
        <f>PSP!A79</f>
        <v>75. Analisis PCA (Principal Component Analysis) berguna untuk:</v>
      </c>
      <c r="B85" s="83">
        <f>PSP!B79</f>
        <v>1</v>
      </c>
      <c r="C85" s="83">
        <f>PSP!C79</f>
        <v>1</v>
      </c>
      <c r="D85" s="83">
        <f>PSP!D79</f>
        <v>1</v>
      </c>
      <c r="E85" s="83">
        <f>PSP!E79</f>
        <v>0</v>
      </c>
      <c r="F85" s="83">
        <f>PSP!F79</f>
        <v>1</v>
      </c>
      <c r="G85" s="83">
        <f>PSP!G79</f>
        <v>0</v>
      </c>
      <c r="H85" s="83">
        <f>PSP!H79</f>
        <v>0</v>
      </c>
      <c r="I85" s="83">
        <f>PSP!I79</f>
        <v>0</v>
      </c>
      <c r="J85" s="83">
        <f>PSP!J79</f>
        <v>1</v>
      </c>
      <c r="K85" s="83">
        <f>PSP!K79</f>
        <v>1</v>
      </c>
      <c r="L85" s="82">
        <f t="shared" si="30"/>
        <v>5</v>
      </c>
      <c r="M85" s="82">
        <f t="shared" si="31"/>
        <v>5</v>
      </c>
      <c r="N85" s="82">
        <f>SUMIF($B$8:$K$8,"Laki-Laki",PSP!B79:K79)</f>
        <v>3</v>
      </c>
      <c r="O85" s="82">
        <f>SUMIF($B$8:$K$8,"Perempuan",PSP!B79:K79)</f>
        <v>3</v>
      </c>
      <c r="P85" s="68">
        <f t="shared" si="32"/>
        <v>3</v>
      </c>
      <c r="Q85" s="68">
        <f t="shared" si="33"/>
        <v>3</v>
      </c>
      <c r="R85" s="68">
        <f t="shared" si="34"/>
        <v>-0.40546510810816444</v>
      </c>
      <c r="S85" s="68">
        <f t="shared" si="35"/>
        <v>-0.40546510810816444</v>
      </c>
      <c r="T85" s="68">
        <f t="shared" si="36"/>
        <v>-0.26853466236412937</v>
      </c>
      <c r="U85" s="68">
        <f t="shared" si="37"/>
        <v>-0.26853466236412937</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ht="27.6" x14ac:dyDescent="0.3">
      <c r="A86" s="67" t="str">
        <f>PSP!A80</f>
        <v>76. Nilai kelulusan minimal untuk Ujian Tulis adalah:</v>
      </c>
      <c r="B86" s="83">
        <f>PSP!B80</f>
        <v>1</v>
      </c>
      <c r="C86" s="83">
        <f>PSP!C80</f>
        <v>1</v>
      </c>
      <c r="D86" s="83">
        <f>PSP!D80</f>
        <v>1</v>
      </c>
      <c r="E86" s="83">
        <f>PSP!E80</f>
        <v>0</v>
      </c>
      <c r="F86" s="83">
        <f>PSP!F80</f>
        <v>1</v>
      </c>
      <c r="G86" s="83">
        <f>PSP!G80</f>
        <v>0</v>
      </c>
      <c r="H86" s="83">
        <f>PSP!H80</f>
        <v>0</v>
      </c>
      <c r="I86" s="83">
        <f>PSP!I80</f>
        <v>0</v>
      </c>
      <c r="J86" s="83">
        <f>PSP!J80</f>
        <v>0</v>
      </c>
      <c r="K86" s="83">
        <f>PSP!K80</f>
        <v>0</v>
      </c>
      <c r="L86" s="82">
        <f t="shared" si="30"/>
        <v>5</v>
      </c>
      <c r="M86" s="82">
        <f t="shared" si="31"/>
        <v>5</v>
      </c>
      <c r="N86" s="82">
        <f>SUMIF($B$8:$K$8,"Laki-Laki",PSP!B80:K80)</f>
        <v>2</v>
      </c>
      <c r="O86" s="82">
        <f>SUMIF($B$8:$K$8,"Perempuan",PSP!B80:K80)</f>
        <v>2</v>
      </c>
      <c r="P86" s="68">
        <f t="shared" si="32"/>
        <v>2</v>
      </c>
      <c r="Q86" s="68">
        <f t="shared" si="33"/>
        <v>2</v>
      </c>
      <c r="R86" s="68">
        <f t="shared" si="34"/>
        <v>0.40546510810816438</v>
      </c>
      <c r="S86" s="68">
        <f t="shared" si="35"/>
        <v>0.40546510810816438</v>
      </c>
      <c r="T86" s="68">
        <f t="shared" si="36"/>
        <v>0.54239555385219951</v>
      </c>
      <c r="U86" s="68">
        <f t="shared" si="37"/>
        <v>0.54239555385219951</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27.6" x14ac:dyDescent="0.3">
      <c r="A87" s="67" t="str">
        <f>PSP!A81</f>
        <v>77. Syarat kelulusan Uji Identifikasi Rasa Dasar adalah:</v>
      </c>
      <c r="B87" s="83">
        <f>PSP!B81</f>
        <v>1</v>
      </c>
      <c r="C87" s="83">
        <f>PSP!C81</f>
        <v>1</v>
      </c>
      <c r="D87" s="83">
        <f>PSP!D81</f>
        <v>1</v>
      </c>
      <c r="E87" s="83">
        <f>PSP!E81</f>
        <v>1</v>
      </c>
      <c r="F87" s="83">
        <f>PSP!F81</f>
        <v>1</v>
      </c>
      <c r="G87" s="83">
        <f>PSP!G81</f>
        <v>1</v>
      </c>
      <c r="H87" s="83">
        <f>PSP!H81</f>
        <v>1</v>
      </c>
      <c r="I87" s="83">
        <f>PSP!I81</f>
        <v>1</v>
      </c>
      <c r="J87" s="83">
        <f>PSP!J81</f>
        <v>0</v>
      </c>
      <c r="K87" s="83">
        <f>PSP!K81</f>
        <v>0</v>
      </c>
      <c r="L87" s="82">
        <f t="shared" si="30"/>
        <v>5</v>
      </c>
      <c r="M87" s="82">
        <f t="shared" si="31"/>
        <v>5</v>
      </c>
      <c r="N87" s="82">
        <f>SUMIF($B$8:$K$8,"Laki-Laki",PSP!B81:K81)</f>
        <v>4</v>
      </c>
      <c r="O87" s="82">
        <f>SUMIF($B$8:$K$8,"Perempuan",PSP!B81:K81)</f>
        <v>4</v>
      </c>
      <c r="P87" s="68">
        <f t="shared" si="32"/>
        <v>4</v>
      </c>
      <c r="Q87" s="68">
        <f t="shared" si="33"/>
        <v>4</v>
      </c>
      <c r="R87" s="68">
        <f t="shared" si="34"/>
        <v>-1.3862943611198906</v>
      </c>
      <c r="S87" s="68">
        <f t="shared" si="35"/>
        <v>-1.3862943611198906</v>
      </c>
      <c r="T87" s="68">
        <f t="shared" si="36"/>
        <v>-1.2493639153758556</v>
      </c>
      <c r="U87" s="68">
        <f t="shared" si="37"/>
        <v>-1.2493639153758556</v>
      </c>
      <c r="V87" s="68">
        <f t="shared" si="38"/>
        <v>1.1180339887498949</v>
      </c>
      <c r="W87" s="68">
        <f t="shared" si="39"/>
        <v>1.1180339887498949</v>
      </c>
      <c r="X87" s="68">
        <f t="shared" si="40"/>
        <v>0</v>
      </c>
      <c r="Y87" s="68">
        <f t="shared" si="41"/>
        <v>1.5811388300841898</v>
      </c>
      <c r="Z87" s="68">
        <f t="shared" si="42"/>
        <v>0</v>
      </c>
      <c r="AA87" s="66" t="str">
        <f t="shared" si="43"/>
        <v>Negligible</v>
      </c>
      <c r="AB87" s="69" t="str">
        <f t="shared" si="44"/>
        <v>Tidak Ada Indikasi Bias</v>
      </c>
    </row>
    <row r="88" spans="1:28" ht="27.6" x14ac:dyDescent="0.3">
      <c r="A88" s="67" t="str">
        <f>PSP!A82</f>
        <v>78. Konsentrasi larutan MANIS (Sukrosa) untuk seleksi adalah:</v>
      </c>
      <c r="B88" s="83">
        <f>PSP!B82</f>
        <v>1</v>
      </c>
      <c r="C88" s="83">
        <f>PSP!C82</f>
        <v>1</v>
      </c>
      <c r="D88" s="83">
        <f>PSP!D82</f>
        <v>1</v>
      </c>
      <c r="E88" s="83">
        <f>PSP!E82</f>
        <v>1</v>
      </c>
      <c r="F88" s="83">
        <f>PSP!F82</f>
        <v>1</v>
      </c>
      <c r="G88" s="83">
        <f>PSP!G82</f>
        <v>1</v>
      </c>
      <c r="H88" s="83">
        <f>PSP!H82</f>
        <v>1</v>
      </c>
      <c r="I88" s="83">
        <f>PSP!I82</f>
        <v>1</v>
      </c>
      <c r="J88" s="83">
        <f>PSP!J82</f>
        <v>0</v>
      </c>
      <c r="K88" s="83">
        <f>PSP!K82</f>
        <v>0</v>
      </c>
      <c r="L88" s="82">
        <f t="shared" si="30"/>
        <v>5</v>
      </c>
      <c r="M88" s="82">
        <f t="shared" si="31"/>
        <v>5</v>
      </c>
      <c r="N88" s="82">
        <f>SUMIF($B$8:$K$8,"Laki-Laki",PSP!B82:K82)</f>
        <v>4</v>
      </c>
      <c r="O88" s="82">
        <f>SUMIF($B$8:$K$8,"Perempuan",PSP!B82:K82)</f>
        <v>4</v>
      </c>
      <c r="P88" s="68">
        <f t="shared" si="32"/>
        <v>4</v>
      </c>
      <c r="Q88" s="68">
        <f t="shared" si="33"/>
        <v>4</v>
      </c>
      <c r="R88" s="68">
        <f t="shared" si="34"/>
        <v>-1.3862943611198906</v>
      </c>
      <c r="S88" s="68">
        <f t="shared" si="35"/>
        <v>-1.3862943611198906</v>
      </c>
      <c r="T88" s="68">
        <f t="shared" si="36"/>
        <v>-1.2493639153758556</v>
      </c>
      <c r="U88" s="68">
        <f t="shared" si="37"/>
        <v>-1.2493639153758556</v>
      </c>
      <c r="V88" s="68">
        <f t="shared" si="38"/>
        <v>1.1180339887498949</v>
      </c>
      <c r="W88" s="68">
        <f t="shared" si="39"/>
        <v>1.1180339887498949</v>
      </c>
      <c r="X88" s="68">
        <f t="shared" si="40"/>
        <v>0</v>
      </c>
      <c r="Y88" s="68">
        <f t="shared" si="41"/>
        <v>1.5811388300841898</v>
      </c>
      <c r="Z88" s="68">
        <f t="shared" si="42"/>
        <v>0</v>
      </c>
      <c r="AA88" s="66" t="str">
        <f t="shared" si="43"/>
        <v>Negligible</v>
      </c>
      <c r="AB88" s="69" t="str">
        <f t="shared" si="44"/>
        <v>Tidak Ada Indikasi Bias</v>
      </c>
    </row>
    <row r="89" spans="1:28" ht="27.6" x14ac:dyDescent="0.3">
      <c r="A89" s="67" t="str">
        <f>PSP!A83</f>
        <v>79. Konsentrasi larutan ASIN (NaCl) untuk seleksi adalah:</v>
      </c>
      <c r="B89" s="83">
        <f>PSP!B83</f>
        <v>1</v>
      </c>
      <c r="C89" s="83">
        <f>PSP!C83</f>
        <v>1</v>
      </c>
      <c r="D89" s="83">
        <f>PSP!D83</f>
        <v>1</v>
      </c>
      <c r="E89" s="83">
        <f>PSP!E83</f>
        <v>0</v>
      </c>
      <c r="F89" s="83">
        <f>PSP!F83</f>
        <v>1</v>
      </c>
      <c r="G89" s="83">
        <f>PSP!G83</f>
        <v>0</v>
      </c>
      <c r="H89" s="83">
        <f>PSP!H83</f>
        <v>0</v>
      </c>
      <c r="I89" s="83">
        <f>PSP!I83</f>
        <v>0</v>
      </c>
      <c r="J89" s="83">
        <f>PSP!J83</f>
        <v>0</v>
      </c>
      <c r="K89" s="83">
        <f>PSP!K83</f>
        <v>0</v>
      </c>
      <c r="L89" s="82">
        <f t="shared" si="30"/>
        <v>5</v>
      </c>
      <c r="M89" s="82">
        <f t="shared" si="31"/>
        <v>5</v>
      </c>
      <c r="N89" s="82">
        <f>SUMIF($B$8:$K$8,"Laki-Laki",PSP!B83:K83)</f>
        <v>2</v>
      </c>
      <c r="O89" s="82">
        <f>SUMIF($B$8:$K$8,"Perempuan",PSP!B83:K83)</f>
        <v>2</v>
      </c>
      <c r="P89" s="68">
        <f t="shared" si="32"/>
        <v>2</v>
      </c>
      <c r="Q89" s="68">
        <f t="shared" si="33"/>
        <v>2</v>
      </c>
      <c r="R89" s="68">
        <f t="shared" si="34"/>
        <v>0.40546510810816438</v>
      </c>
      <c r="S89" s="68">
        <f t="shared" si="35"/>
        <v>0.40546510810816438</v>
      </c>
      <c r="T89" s="68">
        <f t="shared" si="36"/>
        <v>0.54239555385219951</v>
      </c>
      <c r="U89" s="68">
        <f t="shared" si="37"/>
        <v>0.54239555385219951</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27.6" x14ac:dyDescent="0.3">
      <c r="A90" s="67" t="str">
        <f>PSP!A84</f>
        <v>80. Konsentrasi larutan ASAM (Asam Sitrat) untuk seleksi adalah:</v>
      </c>
      <c r="B90" s="83">
        <f>PSP!B84</f>
        <v>1</v>
      </c>
      <c r="C90" s="83">
        <f>PSP!C84</f>
        <v>1</v>
      </c>
      <c r="D90" s="83">
        <f>PSP!D84</f>
        <v>1</v>
      </c>
      <c r="E90" s="83">
        <f>PSP!E84</f>
        <v>1</v>
      </c>
      <c r="F90" s="83">
        <f>PSP!F84</f>
        <v>1</v>
      </c>
      <c r="G90" s="83">
        <f>PSP!G84</f>
        <v>1</v>
      </c>
      <c r="H90" s="83">
        <f>PSP!H84</f>
        <v>1</v>
      </c>
      <c r="I90" s="83">
        <f>PSP!I84</f>
        <v>1</v>
      </c>
      <c r="J90" s="83">
        <f>PSP!J84</f>
        <v>0</v>
      </c>
      <c r="K90" s="83">
        <f>PSP!K84</f>
        <v>0</v>
      </c>
      <c r="L90" s="82">
        <f t="shared" si="30"/>
        <v>5</v>
      </c>
      <c r="M90" s="82">
        <f t="shared" si="31"/>
        <v>5</v>
      </c>
      <c r="N90" s="82">
        <f>SUMIF($B$8:$K$8,"Laki-Laki",PSP!B84:K84)</f>
        <v>4</v>
      </c>
      <c r="O90" s="82">
        <f>SUMIF($B$8:$K$8,"Perempuan",PSP!B84:K84)</f>
        <v>4</v>
      </c>
      <c r="P90" s="68">
        <f t="shared" si="32"/>
        <v>4</v>
      </c>
      <c r="Q90" s="68">
        <f t="shared" si="33"/>
        <v>4</v>
      </c>
      <c r="R90" s="68">
        <f t="shared" si="34"/>
        <v>-1.3862943611198906</v>
      </c>
      <c r="S90" s="68">
        <f t="shared" si="35"/>
        <v>-1.3862943611198906</v>
      </c>
      <c r="T90" s="68">
        <f t="shared" si="36"/>
        <v>-1.2493639153758556</v>
      </c>
      <c r="U90" s="68">
        <f t="shared" si="37"/>
        <v>-1.2493639153758556</v>
      </c>
      <c r="V90" s="68">
        <f t="shared" si="38"/>
        <v>1.1180339887498949</v>
      </c>
      <c r="W90" s="68">
        <f t="shared" si="39"/>
        <v>1.1180339887498949</v>
      </c>
      <c r="X90" s="68">
        <f t="shared" si="40"/>
        <v>0</v>
      </c>
      <c r="Y90" s="68">
        <f t="shared" si="41"/>
        <v>1.5811388300841898</v>
      </c>
      <c r="Z90" s="68">
        <f t="shared" si="42"/>
        <v>0</v>
      </c>
      <c r="AA90" s="66" t="str">
        <f t="shared" si="43"/>
        <v>Negligible</v>
      </c>
      <c r="AB90" s="69" t="str">
        <f t="shared" si="44"/>
        <v>Tidak Ada Indikasi Bias</v>
      </c>
    </row>
    <row r="91" spans="1:28" ht="41.4" x14ac:dyDescent="0.3">
      <c r="A91" s="67" t="str">
        <f>PSP!A85</f>
        <v>81. Konsentrasi larutan PAHIT (Quinin Sulfat/Kafein) untuk seleksi adalah:</v>
      </c>
      <c r="B91" s="83">
        <f>PSP!B85</f>
        <v>1</v>
      </c>
      <c r="C91" s="83">
        <f>PSP!C85</f>
        <v>1</v>
      </c>
      <c r="D91" s="83">
        <f>PSP!D85</f>
        <v>1</v>
      </c>
      <c r="E91" s="83">
        <f>PSP!E85</f>
        <v>1</v>
      </c>
      <c r="F91" s="83">
        <f>PSP!F85</f>
        <v>1</v>
      </c>
      <c r="G91" s="83">
        <f>PSP!G85</f>
        <v>1</v>
      </c>
      <c r="H91" s="83">
        <f>PSP!H85</f>
        <v>1</v>
      </c>
      <c r="I91" s="83">
        <f>PSP!I85</f>
        <v>1</v>
      </c>
      <c r="J91" s="83">
        <f>PSP!J85</f>
        <v>0</v>
      </c>
      <c r="K91" s="83">
        <f>PSP!K85</f>
        <v>0</v>
      </c>
      <c r="L91" s="82">
        <f t="shared" si="30"/>
        <v>5</v>
      </c>
      <c r="M91" s="82">
        <f t="shared" si="31"/>
        <v>5</v>
      </c>
      <c r="N91" s="82">
        <f>SUMIF($B$8:$K$8,"Laki-Laki",PSP!B85:K85)</f>
        <v>4</v>
      </c>
      <c r="O91" s="82">
        <f>SUMIF($B$8:$K$8,"Perempuan",PSP!B85:K85)</f>
        <v>4</v>
      </c>
      <c r="P91" s="68">
        <f t="shared" si="32"/>
        <v>4</v>
      </c>
      <c r="Q91" s="68">
        <f t="shared" si="33"/>
        <v>4</v>
      </c>
      <c r="R91" s="68">
        <f t="shared" si="34"/>
        <v>-1.3862943611198906</v>
      </c>
      <c r="S91" s="68">
        <f t="shared" si="35"/>
        <v>-1.3862943611198906</v>
      </c>
      <c r="T91" s="68">
        <f t="shared" si="36"/>
        <v>-1.2493639153758556</v>
      </c>
      <c r="U91" s="68">
        <f t="shared" si="37"/>
        <v>-1.2493639153758556</v>
      </c>
      <c r="V91" s="68">
        <f t="shared" si="38"/>
        <v>1.1180339887498949</v>
      </c>
      <c r="W91" s="68">
        <f t="shared" si="39"/>
        <v>1.1180339887498949</v>
      </c>
      <c r="X91" s="68">
        <f t="shared" si="40"/>
        <v>0</v>
      </c>
      <c r="Y91" s="68">
        <f t="shared" si="41"/>
        <v>1.5811388300841898</v>
      </c>
      <c r="Z91" s="68">
        <f t="shared" si="42"/>
        <v>0</v>
      </c>
      <c r="AA91" s="66" t="str">
        <f t="shared" si="43"/>
        <v>Negligible</v>
      </c>
      <c r="AB91" s="69" t="str">
        <f t="shared" si="44"/>
        <v>Tidak Ada Indikasi Bias</v>
      </c>
    </row>
    <row r="92" spans="1:28" ht="27.6" x14ac:dyDescent="0.3">
      <c r="A92" s="67" t="str">
        <f>PSP!A86</f>
        <v>82. Konsentrasi larutan UMAMI (MSG) untuk seleksi adalah:</v>
      </c>
      <c r="B92" s="83">
        <f>PSP!B86</f>
        <v>1</v>
      </c>
      <c r="C92" s="83">
        <f>PSP!C86</f>
        <v>1</v>
      </c>
      <c r="D92" s="83">
        <f>PSP!D86</f>
        <v>1</v>
      </c>
      <c r="E92" s="83">
        <f>PSP!E86</f>
        <v>0</v>
      </c>
      <c r="F92" s="83">
        <f>PSP!F86</f>
        <v>1</v>
      </c>
      <c r="G92" s="83">
        <f>PSP!G86</f>
        <v>0</v>
      </c>
      <c r="H92" s="83">
        <f>PSP!H86</f>
        <v>1</v>
      </c>
      <c r="I92" s="83">
        <f>PSP!I86</f>
        <v>1</v>
      </c>
      <c r="J92" s="83">
        <f>PSP!J86</f>
        <v>0</v>
      </c>
      <c r="K92" s="83">
        <f>PSP!K86</f>
        <v>0</v>
      </c>
      <c r="L92" s="82">
        <f t="shared" si="30"/>
        <v>5</v>
      </c>
      <c r="M92" s="82">
        <f t="shared" si="31"/>
        <v>5</v>
      </c>
      <c r="N92" s="82">
        <f>SUMIF($B$8:$K$8,"Laki-Laki",PSP!B86:K86)</f>
        <v>3</v>
      </c>
      <c r="O92" s="82">
        <f>SUMIF($B$8:$K$8,"Perempuan",PSP!B86:K86)</f>
        <v>3</v>
      </c>
      <c r="P92" s="68">
        <f t="shared" si="32"/>
        <v>3</v>
      </c>
      <c r="Q92" s="68">
        <f t="shared" si="33"/>
        <v>3</v>
      </c>
      <c r="R92" s="68">
        <f t="shared" si="34"/>
        <v>-0.40546510810816444</v>
      </c>
      <c r="S92" s="68">
        <f t="shared" si="35"/>
        <v>-0.40546510810816444</v>
      </c>
      <c r="T92" s="68">
        <f t="shared" si="36"/>
        <v>-0.26853466236412937</v>
      </c>
      <c r="U92" s="68">
        <f t="shared" si="37"/>
        <v>-0.26853466236412937</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ht="27.6" x14ac:dyDescent="0.3">
      <c r="A93" s="67" t="str">
        <f>PSP!A87</f>
        <v>83. Suhu air pelarut untuk larutan standar adalah:</v>
      </c>
      <c r="B93" s="83">
        <f>PSP!B87</f>
        <v>0</v>
      </c>
      <c r="C93" s="83">
        <f>PSP!C87</f>
        <v>0</v>
      </c>
      <c r="D93" s="83">
        <f>PSP!D87</f>
        <v>1</v>
      </c>
      <c r="E93" s="83">
        <f>PSP!E87</f>
        <v>0</v>
      </c>
      <c r="F93" s="83">
        <f>PSP!F87</f>
        <v>1</v>
      </c>
      <c r="G93" s="83">
        <f>PSP!G87</f>
        <v>0</v>
      </c>
      <c r="H93" s="83">
        <f>PSP!H87</f>
        <v>0</v>
      </c>
      <c r="I93" s="83">
        <f>PSP!I87</f>
        <v>0</v>
      </c>
      <c r="J93" s="83">
        <f>PSP!J87</f>
        <v>0</v>
      </c>
      <c r="K93" s="83">
        <f>PSP!K87</f>
        <v>0</v>
      </c>
      <c r="L93" s="82">
        <f t="shared" si="30"/>
        <v>5</v>
      </c>
      <c r="M93" s="82">
        <f t="shared" si="31"/>
        <v>5</v>
      </c>
      <c r="N93" s="82">
        <f>SUMIF($B$8:$K$8,"Laki-Laki",PSP!B87:K87)</f>
        <v>1</v>
      </c>
      <c r="O93" s="82">
        <f>SUMIF($B$8:$K$8,"Perempuan",PSP!B87:K87)</f>
        <v>1</v>
      </c>
      <c r="P93" s="68">
        <f t="shared" si="32"/>
        <v>1</v>
      </c>
      <c r="Q93" s="68">
        <f t="shared" si="33"/>
        <v>1</v>
      </c>
      <c r="R93" s="68">
        <f t="shared" si="34"/>
        <v>1.3862943611198906</v>
      </c>
      <c r="S93" s="68">
        <f t="shared" si="35"/>
        <v>1.3862943611198906</v>
      </c>
      <c r="T93" s="68">
        <f t="shared" si="36"/>
        <v>1.5232248068639256</v>
      </c>
      <c r="U93" s="68">
        <f t="shared" si="37"/>
        <v>1.5232248068639256</v>
      </c>
      <c r="V93" s="68">
        <f t="shared" si="38"/>
        <v>1.1180339887498949</v>
      </c>
      <c r="W93" s="68">
        <f t="shared" si="39"/>
        <v>1.1180339887498949</v>
      </c>
      <c r="X93" s="68">
        <f t="shared" si="40"/>
        <v>0</v>
      </c>
      <c r="Y93" s="68">
        <f t="shared" si="41"/>
        <v>1.5811388300841898</v>
      </c>
      <c r="Z93" s="68">
        <f t="shared" si="42"/>
        <v>0</v>
      </c>
      <c r="AA93" s="66" t="str">
        <f t="shared" si="43"/>
        <v>Negligible</v>
      </c>
      <c r="AB93" s="69" t="str">
        <f t="shared" si="44"/>
        <v>Tidak Ada Indikasi Bias</v>
      </c>
    </row>
    <row r="94" spans="1:28" ht="27.6" x14ac:dyDescent="0.3">
      <c r="A94" s="67" t="str">
        <f>PSP!A88</f>
        <v>84. Uji Ranking Intensitas mengharuskan kandidat untuk:</v>
      </c>
      <c r="B94" s="83">
        <f>PSP!B88</f>
        <v>1</v>
      </c>
      <c r="C94" s="83">
        <f>PSP!C88</f>
        <v>1</v>
      </c>
      <c r="D94" s="83">
        <f>PSP!D88</f>
        <v>1</v>
      </c>
      <c r="E94" s="83">
        <f>PSP!E88</f>
        <v>0</v>
      </c>
      <c r="F94" s="83">
        <f>PSP!F88</f>
        <v>1</v>
      </c>
      <c r="G94" s="83">
        <f>PSP!G88</f>
        <v>0</v>
      </c>
      <c r="H94" s="83">
        <f>PSP!H88</f>
        <v>0</v>
      </c>
      <c r="I94" s="83">
        <f>PSP!I88</f>
        <v>0</v>
      </c>
      <c r="J94" s="83">
        <f>PSP!J88</f>
        <v>0</v>
      </c>
      <c r="K94" s="83">
        <f>PSP!K88</f>
        <v>0</v>
      </c>
      <c r="L94" s="82">
        <f t="shared" si="30"/>
        <v>5</v>
      </c>
      <c r="M94" s="82">
        <f t="shared" si="31"/>
        <v>5</v>
      </c>
      <c r="N94" s="82">
        <f>SUMIF($B$8:$K$8,"Laki-Laki",PSP!B88:K88)</f>
        <v>2</v>
      </c>
      <c r="O94" s="82">
        <f>SUMIF($B$8:$K$8,"Perempuan",PSP!B88:K88)</f>
        <v>2</v>
      </c>
      <c r="P94" s="68">
        <f t="shared" si="32"/>
        <v>2</v>
      </c>
      <c r="Q94" s="68">
        <f t="shared" si="33"/>
        <v>2</v>
      </c>
      <c r="R94" s="68">
        <f t="shared" si="34"/>
        <v>0.40546510810816438</v>
      </c>
      <c r="S94" s="68">
        <f t="shared" si="35"/>
        <v>0.40546510810816438</v>
      </c>
      <c r="T94" s="68">
        <f t="shared" si="36"/>
        <v>0.54239555385219951</v>
      </c>
      <c r="U94" s="68">
        <f t="shared" si="37"/>
        <v>0.54239555385219951</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ht="27.6" x14ac:dyDescent="0.3">
      <c r="A95" s="67" t="str">
        <f>PSP!A89</f>
        <v>85. Syarat kelulusan Uji Identifikasi Bau Dasar adalah:</v>
      </c>
      <c r="B95" s="83">
        <f>PSP!B89</f>
        <v>0</v>
      </c>
      <c r="C95" s="83">
        <f>PSP!C89</f>
        <v>0</v>
      </c>
      <c r="D95" s="83">
        <f>PSP!D89</f>
        <v>1</v>
      </c>
      <c r="E95" s="83">
        <f>PSP!E89</f>
        <v>0</v>
      </c>
      <c r="F95" s="83">
        <f>PSP!F89</f>
        <v>1</v>
      </c>
      <c r="G95" s="83">
        <f>PSP!G89</f>
        <v>0</v>
      </c>
      <c r="H95" s="83">
        <f>PSP!H89</f>
        <v>0</v>
      </c>
      <c r="I95" s="83">
        <f>PSP!I89</f>
        <v>0</v>
      </c>
      <c r="J95" s="83">
        <f>PSP!J89</f>
        <v>0</v>
      </c>
      <c r="K95" s="83">
        <f>PSP!K89</f>
        <v>0</v>
      </c>
      <c r="L95" s="82">
        <f t="shared" si="30"/>
        <v>5</v>
      </c>
      <c r="M95" s="82">
        <f t="shared" si="31"/>
        <v>5</v>
      </c>
      <c r="N95" s="82">
        <f>SUMIF($B$8:$K$8,"Laki-Laki",PSP!B89:K89)</f>
        <v>1</v>
      </c>
      <c r="O95" s="82">
        <f>SUMIF($B$8:$K$8,"Perempuan",PSP!B89:K89)</f>
        <v>1</v>
      </c>
      <c r="P95" s="68">
        <f t="shared" si="32"/>
        <v>1</v>
      </c>
      <c r="Q95" s="68">
        <f t="shared" si="33"/>
        <v>1</v>
      </c>
      <c r="R95" s="68">
        <f t="shared" si="34"/>
        <v>1.3862943611198906</v>
      </c>
      <c r="S95" s="68">
        <f t="shared" si="35"/>
        <v>1.3862943611198906</v>
      </c>
      <c r="T95" s="68">
        <f t="shared" si="36"/>
        <v>1.5232248068639256</v>
      </c>
      <c r="U95" s="68">
        <f t="shared" si="37"/>
        <v>1.5232248068639256</v>
      </c>
      <c r="V95" s="68">
        <f t="shared" si="38"/>
        <v>1.1180339887498949</v>
      </c>
      <c r="W95" s="68">
        <f t="shared" si="39"/>
        <v>1.1180339887498949</v>
      </c>
      <c r="X95" s="68">
        <f t="shared" si="40"/>
        <v>0</v>
      </c>
      <c r="Y95" s="68">
        <f t="shared" si="41"/>
        <v>1.5811388300841898</v>
      </c>
      <c r="Z95" s="68">
        <f t="shared" si="42"/>
        <v>0</v>
      </c>
      <c r="AA95" s="66" t="str">
        <f t="shared" si="43"/>
        <v>Negligible</v>
      </c>
      <c r="AB95" s="69" t="str">
        <f t="shared" si="44"/>
        <v>Tidak Ada Indikasi Bias</v>
      </c>
    </row>
    <row r="96" spans="1:28" ht="27.6" x14ac:dyDescent="0.3">
      <c r="A96" s="67" t="str">
        <f>PSP!A90</f>
        <v>86. Masa berlaku sertifikat kompetensi panelis adalah:</v>
      </c>
      <c r="B96" s="83">
        <f>PSP!B90</f>
        <v>1</v>
      </c>
      <c r="C96" s="83">
        <f>PSP!C90</f>
        <v>1</v>
      </c>
      <c r="D96" s="83">
        <f>PSP!D90</f>
        <v>0</v>
      </c>
      <c r="E96" s="83">
        <f>PSP!E90</f>
        <v>1</v>
      </c>
      <c r="F96" s="83">
        <f>PSP!F90</f>
        <v>0</v>
      </c>
      <c r="G96" s="83">
        <f>PSP!G90</f>
        <v>1</v>
      </c>
      <c r="H96" s="83">
        <f>PSP!H90</f>
        <v>0</v>
      </c>
      <c r="I96" s="83">
        <f>PSP!I90</f>
        <v>0</v>
      </c>
      <c r="J96" s="83">
        <f>PSP!J90</f>
        <v>0</v>
      </c>
      <c r="K96" s="83">
        <f>PSP!K90</f>
        <v>0</v>
      </c>
      <c r="L96" s="82">
        <f t="shared" si="30"/>
        <v>5</v>
      </c>
      <c r="M96" s="82">
        <f t="shared" si="31"/>
        <v>5</v>
      </c>
      <c r="N96" s="82">
        <f>SUMIF($B$8:$K$8,"Laki-Laki",PSP!B90:K90)</f>
        <v>2</v>
      </c>
      <c r="O96" s="82">
        <f>SUMIF($B$8:$K$8,"Perempuan",PSP!B90:K90)</f>
        <v>2</v>
      </c>
      <c r="P96" s="68">
        <f t="shared" si="32"/>
        <v>2</v>
      </c>
      <c r="Q96" s="68">
        <f t="shared" si="33"/>
        <v>2</v>
      </c>
      <c r="R96" s="68">
        <f t="shared" si="34"/>
        <v>0.40546510810816438</v>
      </c>
      <c r="S96" s="68">
        <f t="shared" si="35"/>
        <v>0.40546510810816438</v>
      </c>
      <c r="T96" s="68">
        <f t="shared" si="36"/>
        <v>0.54239555385219951</v>
      </c>
      <c r="U96" s="68">
        <f t="shared" si="37"/>
        <v>0.54239555385219951</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27.6" x14ac:dyDescent="0.3">
      <c r="A97" s="67" t="str">
        <f>PSP!A91</f>
        <v>87. Pemegang sertifikat wajib memelihara kompetensi dengan:</v>
      </c>
      <c r="B97" s="83">
        <f>PSP!B91</f>
        <v>1</v>
      </c>
      <c r="C97" s="83">
        <f>PSP!C91</f>
        <v>1</v>
      </c>
      <c r="D97" s="83">
        <f>PSP!D91</f>
        <v>1</v>
      </c>
      <c r="E97" s="83">
        <f>PSP!E91</f>
        <v>1</v>
      </c>
      <c r="F97" s="83">
        <f>PSP!F91</f>
        <v>1</v>
      </c>
      <c r="G97" s="83">
        <f>PSP!G91</f>
        <v>1</v>
      </c>
      <c r="H97" s="83">
        <f>PSP!H91</f>
        <v>0</v>
      </c>
      <c r="I97" s="83">
        <f>PSP!I91</f>
        <v>0</v>
      </c>
      <c r="J97" s="83">
        <f>PSP!J91</f>
        <v>0</v>
      </c>
      <c r="K97" s="83">
        <f>PSP!K91</f>
        <v>0</v>
      </c>
      <c r="L97" s="82">
        <f t="shared" si="30"/>
        <v>5</v>
      </c>
      <c r="M97" s="82">
        <f t="shared" si="31"/>
        <v>5</v>
      </c>
      <c r="N97" s="82">
        <f>SUMIF($B$8:$K$8,"Laki-Laki",PSP!B91:K91)</f>
        <v>3</v>
      </c>
      <c r="O97" s="82">
        <f>SUMIF($B$8:$K$8,"Perempuan",PSP!B91:K91)</f>
        <v>3</v>
      </c>
      <c r="P97" s="68">
        <f t="shared" si="32"/>
        <v>3</v>
      </c>
      <c r="Q97" s="68">
        <f t="shared" si="33"/>
        <v>3</v>
      </c>
      <c r="R97" s="68">
        <f t="shared" si="34"/>
        <v>-0.40546510810816444</v>
      </c>
      <c r="S97" s="68">
        <f t="shared" si="35"/>
        <v>-0.40546510810816444</v>
      </c>
      <c r="T97" s="68">
        <f t="shared" si="36"/>
        <v>-0.26853466236412937</v>
      </c>
      <c r="U97" s="68">
        <f t="shared" si="37"/>
        <v>-0.26853466236412937</v>
      </c>
      <c r="V97" s="68">
        <f t="shared" si="38"/>
        <v>0.91287092917527679</v>
      </c>
      <c r="W97" s="68">
        <f t="shared" si="39"/>
        <v>0.91287092917527679</v>
      </c>
      <c r="X97" s="68">
        <f t="shared" si="40"/>
        <v>0</v>
      </c>
      <c r="Y97" s="68">
        <f t="shared" si="41"/>
        <v>1.2909944487358056</v>
      </c>
      <c r="Z97" s="68">
        <f t="shared" si="42"/>
        <v>0</v>
      </c>
      <c r="AA97" s="66" t="str">
        <f t="shared" si="43"/>
        <v>Negligible</v>
      </c>
      <c r="AB97" s="69" t="str">
        <f t="shared" si="44"/>
        <v>Tidak Ada Indikasi Bias</v>
      </c>
    </row>
    <row r="98" spans="1:28" ht="27.6" x14ac:dyDescent="0.3">
      <c r="A98" s="67" t="str">
        <f>PSP!A92</f>
        <v>88. Logbook kegiatan harus diserahkan kepada LSP setiap:</v>
      </c>
      <c r="B98" s="83">
        <f>PSP!B92</f>
        <v>0</v>
      </c>
      <c r="C98" s="83">
        <f>PSP!C92</f>
        <v>0</v>
      </c>
      <c r="D98" s="83">
        <f>PSP!D92</f>
        <v>1</v>
      </c>
      <c r="E98" s="83">
        <f>PSP!E92</f>
        <v>0</v>
      </c>
      <c r="F98" s="83">
        <f>PSP!F92</f>
        <v>1</v>
      </c>
      <c r="G98" s="83">
        <f>PSP!G92</f>
        <v>0</v>
      </c>
      <c r="H98" s="83">
        <f>PSP!H92</f>
        <v>0</v>
      </c>
      <c r="I98" s="83">
        <f>PSP!I92</f>
        <v>0</v>
      </c>
      <c r="J98" s="83">
        <f>PSP!J92</f>
        <v>0</v>
      </c>
      <c r="K98" s="83">
        <f>PSP!K92</f>
        <v>0</v>
      </c>
      <c r="L98" s="82">
        <f t="shared" si="30"/>
        <v>5</v>
      </c>
      <c r="M98" s="82">
        <f t="shared" si="31"/>
        <v>5</v>
      </c>
      <c r="N98" s="82">
        <f>SUMIF($B$8:$K$8,"Laki-Laki",PSP!B92:K92)</f>
        <v>1</v>
      </c>
      <c r="O98" s="82">
        <f>SUMIF($B$8:$K$8,"Perempuan",PSP!B92:K92)</f>
        <v>1</v>
      </c>
      <c r="P98" s="68">
        <f t="shared" si="32"/>
        <v>1</v>
      </c>
      <c r="Q98" s="68">
        <f t="shared" si="33"/>
        <v>1</v>
      </c>
      <c r="R98" s="68">
        <f t="shared" si="34"/>
        <v>1.3862943611198906</v>
      </c>
      <c r="S98" s="68">
        <f t="shared" si="35"/>
        <v>1.3862943611198906</v>
      </c>
      <c r="T98" s="68">
        <f t="shared" si="36"/>
        <v>1.5232248068639256</v>
      </c>
      <c r="U98" s="68">
        <f t="shared" si="37"/>
        <v>1.5232248068639256</v>
      </c>
      <c r="V98" s="68">
        <f t="shared" si="38"/>
        <v>1.1180339887498949</v>
      </c>
      <c r="W98" s="68">
        <f t="shared" si="39"/>
        <v>1.1180339887498949</v>
      </c>
      <c r="X98" s="68">
        <f t="shared" si="40"/>
        <v>0</v>
      </c>
      <c r="Y98" s="68">
        <f t="shared" si="41"/>
        <v>1.5811388300841898</v>
      </c>
      <c r="Z98" s="68">
        <f t="shared" si="42"/>
        <v>0</v>
      </c>
      <c r="AA98" s="66" t="str">
        <f t="shared" si="43"/>
        <v>Negligible</v>
      </c>
      <c r="AB98" s="69" t="str">
        <f t="shared" si="44"/>
        <v>Tidak Ada Indikasi Bias</v>
      </c>
    </row>
    <row r="99" spans="1:28" ht="27.6" x14ac:dyDescent="0.3">
      <c r="A99" s="67" t="str">
        <f>PSP!A93</f>
        <v>89. Sertifikasi ulang (Re-sertifikasi) dilakukan dengan cara:</v>
      </c>
      <c r="B99" s="83">
        <f>PSP!B93</f>
        <v>1</v>
      </c>
      <c r="C99" s="83">
        <f>PSP!C93</f>
        <v>1</v>
      </c>
      <c r="D99" s="83">
        <f>PSP!D93</f>
        <v>0</v>
      </c>
      <c r="E99" s="83">
        <f>PSP!E93</f>
        <v>1</v>
      </c>
      <c r="F99" s="83">
        <f>PSP!F93</f>
        <v>0</v>
      </c>
      <c r="G99" s="83">
        <f>PSP!G93</f>
        <v>1</v>
      </c>
      <c r="H99" s="83">
        <f>PSP!H93</f>
        <v>0</v>
      </c>
      <c r="I99" s="83">
        <f>PSP!I93</f>
        <v>0</v>
      </c>
      <c r="J99" s="83">
        <f>PSP!J93</f>
        <v>0</v>
      </c>
      <c r="K99" s="83">
        <f>PSP!K93</f>
        <v>0</v>
      </c>
      <c r="L99" s="82">
        <f t="shared" si="30"/>
        <v>5</v>
      </c>
      <c r="M99" s="82">
        <f t="shared" si="31"/>
        <v>5</v>
      </c>
      <c r="N99" s="82">
        <f>SUMIF($B$8:$K$8,"Laki-Laki",PSP!B93:K93)</f>
        <v>2</v>
      </c>
      <c r="O99" s="82">
        <f>SUMIF($B$8:$K$8,"Perempuan",PSP!B93:K93)</f>
        <v>2</v>
      </c>
      <c r="P99" s="68">
        <f t="shared" si="32"/>
        <v>2</v>
      </c>
      <c r="Q99" s="68">
        <f t="shared" si="33"/>
        <v>2</v>
      </c>
      <c r="R99" s="68">
        <f t="shared" si="34"/>
        <v>0.40546510810816438</v>
      </c>
      <c r="S99" s="68">
        <f t="shared" si="35"/>
        <v>0.40546510810816438</v>
      </c>
      <c r="T99" s="68">
        <f t="shared" si="36"/>
        <v>0.54239555385219951</v>
      </c>
      <c r="U99" s="68">
        <f t="shared" si="37"/>
        <v>0.54239555385219951</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x14ac:dyDescent="0.3">
      <c r="A100" s="67" t="str">
        <f>PSP!A94</f>
        <v>90. Sertifikat dapat DIBEKUKAN jika:</v>
      </c>
      <c r="B100" s="83">
        <f>PSP!B94</f>
        <v>1</v>
      </c>
      <c r="C100" s="83">
        <f>PSP!C94</f>
        <v>1</v>
      </c>
      <c r="D100" s="83">
        <f>PSP!D94</f>
        <v>1</v>
      </c>
      <c r="E100" s="83">
        <f>PSP!E94</f>
        <v>0</v>
      </c>
      <c r="F100" s="83">
        <f>PSP!F94</f>
        <v>1</v>
      </c>
      <c r="G100" s="83">
        <f>PSP!G94</f>
        <v>0</v>
      </c>
      <c r="H100" s="83">
        <f>PSP!H94</f>
        <v>0</v>
      </c>
      <c r="I100" s="83">
        <f>PSP!I94</f>
        <v>0</v>
      </c>
      <c r="J100" s="83">
        <f>PSP!J94</f>
        <v>0</v>
      </c>
      <c r="K100" s="83">
        <f>PSP!K94</f>
        <v>0</v>
      </c>
      <c r="L100" s="82">
        <f t="shared" si="30"/>
        <v>5</v>
      </c>
      <c r="M100" s="82">
        <f t="shared" si="31"/>
        <v>5</v>
      </c>
      <c r="N100" s="82">
        <f>SUMIF($B$8:$K$8,"Laki-Laki",PSP!B94:K94)</f>
        <v>2</v>
      </c>
      <c r="O100" s="82">
        <f>SUMIF($B$8:$K$8,"Perempuan",PSP!B94:K94)</f>
        <v>2</v>
      </c>
      <c r="P100" s="68">
        <f t="shared" si="32"/>
        <v>2</v>
      </c>
      <c r="Q100" s="68">
        <f t="shared" si="33"/>
        <v>2</v>
      </c>
      <c r="R100" s="68">
        <f t="shared" si="34"/>
        <v>0.40546510810816438</v>
      </c>
      <c r="S100" s="68">
        <f t="shared" si="35"/>
        <v>0.40546510810816438</v>
      </c>
      <c r="T100" s="68">
        <f t="shared" si="36"/>
        <v>0.54239555385219951</v>
      </c>
      <c r="U100" s="68">
        <f t="shared" si="37"/>
        <v>0.54239555385219951</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x14ac:dyDescent="0.3">
      <c r="A101" s="67" t="str">
        <f>PSP!A95</f>
        <v>91. Sertifikat dapat DICABUT jika:</v>
      </c>
      <c r="B101" s="83">
        <f>PSP!B95</f>
        <v>0</v>
      </c>
      <c r="C101" s="83">
        <f>PSP!C95</f>
        <v>0</v>
      </c>
      <c r="D101" s="83">
        <f>PSP!D95</f>
        <v>1</v>
      </c>
      <c r="E101" s="83">
        <f>PSP!E95</f>
        <v>0</v>
      </c>
      <c r="F101" s="83">
        <f>PSP!F95</f>
        <v>1</v>
      </c>
      <c r="G101" s="83">
        <f>PSP!G95</f>
        <v>0</v>
      </c>
      <c r="H101" s="83">
        <f>PSP!H95</f>
        <v>0</v>
      </c>
      <c r="I101" s="83">
        <f>PSP!I95</f>
        <v>0</v>
      </c>
      <c r="J101" s="83">
        <f>PSP!J95</f>
        <v>0</v>
      </c>
      <c r="K101" s="83">
        <f>PSP!K95</f>
        <v>0</v>
      </c>
      <c r="L101" s="82">
        <f t="shared" si="30"/>
        <v>5</v>
      </c>
      <c r="M101" s="82">
        <f t="shared" si="31"/>
        <v>5</v>
      </c>
      <c r="N101" s="82">
        <f>SUMIF($B$8:$K$8,"Laki-Laki",PSP!B95:K95)</f>
        <v>1</v>
      </c>
      <c r="O101" s="82">
        <f>SUMIF($B$8:$K$8,"Perempuan",PSP!B95:K95)</f>
        <v>1</v>
      </c>
      <c r="P101" s="68">
        <f t="shared" si="32"/>
        <v>1</v>
      </c>
      <c r="Q101" s="68">
        <f t="shared" si="33"/>
        <v>1</v>
      </c>
      <c r="R101" s="68">
        <f t="shared" si="34"/>
        <v>1.3862943611198906</v>
      </c>
      <c r="S101" s="68">
        <f t="shared" si="35"/>
        <v>1.3862943611198906</v>
      </c>
      <c r="T101" s="68">
        <f t="shared" si="36"/>
        <v>1.5232248068639256</v>
      </c>
      <c r="U101" s="68">
        <f t="shared" si="37"/>
        <v>1.5232248068639256</v>
      </c>
      <c r="V101" s="68">
        <f t="shared" si="38"/>
        <v>1.1180339887498949</v>
      </c>
      <c r="W101" s="68">
        <f t="shared" si="39"/>
        <v>1.1180339887498949</v>
      </c>
      <c r="X101" s="68">
        <f t="shared" si="40"/>
        <v>0</v>
      </c>
      <c r="Y101" s="68">
        <f t="shared" si="41"/>
        <v>1.5811388300841898</v>
      </c>
      <c r="Z101" s="68">
        <f t="shared" si="42"/>
        <v>0</v>
      </c>
      <c r="AA101" s="66" t="str">
        <f t="shared" si="43"/>
        <v>Negligible</v>
      </c>
      <c r="AB101" s="69" t="str">
        <f t="shared" si="44"/>
        <v>Tidak Ada Indikasi Bias</v>
      </c>
    </row>
    <row r="102" spans="1:28" ht="27.6" x14ac:dyDescent="0.3">
      <c r="A102" s="67" t="str">
        <f>PSP!A96</f>
        <v>92. Batas waktu pengajuan BANDING setelah keputusan diterima adalah:</v>
      </c>
      <c r="B102" s="83">
        <f>PSP!B96</f>
        <v>1</v>
      </c>
      <c r="C102" s="83">
        <f>PSP!C96</f>
        <v>1</v>
      </c>
      <c r="D102" s="83">
        <f>PSP!D96</f>
        <v>1</v>
      </c>
      <c r="E102" s="83">
        <f>PSP!E96</f>
        <v>0</v>
      </c>
      <c r="F102" s="83">
        <f>PSP!F96</f>
        <v>1</v>
      </c>
      <c r="G102" s="83">
        <f>PSP!G96</f>
        <v>0</v>
      </c>
      <c r="H102" s="83">
        <f>PSP!H96</f>
        <v>0</v>
      </c>
      <c r="I102" s="83">
        <f>PSP!I96</f>
        <v>0</v>
      </c>
      <c r="J102" s="83">
        <f>PSP!J96</f>
        <v>0</v>
      </c>
      <c r="K102" s="83">
        <f>PSP!K96</f>
        <v>0</v>
      </c>
      <c r="L102" s="82">
        <f t="shared" si="30"/>
        <v>5</v>
      </c>
      <c r="M102" s="82">
        <f t="shared" si="31"/>
        <v>5</v>
      </c>
      <c r="N102" s="82">
        <f>SUMIF($B$8:$K$8,"Laki-Laki",PSP!B96:K96)</f>
        <v>2</v>
      </c>
      <c r="O102" s="82">
        <f>SUMIF($B$8:$K$8,"Perempuan",PSP!B96:K96)</f>
        <v>2</v>
      </c>
      <c r="P102" s="68">
        <f t="shared" si="32"/>
        <v>2</v>
      </c>
      <c r="Q102" s="68">
        <f t="shared" si="33"/>
        <v>2</v>
      </c>
      <c r="R102" s="68">
        <f t="shared" si="34"/>
        <v>0.40546510810816438</v>
      </c>
      <c r="S102" s="68">
        <f t="shared" si="35"/>
        <v>0.40546510810816438</v>
      </c>
      <c r="T102" s="68">
        <f t="shared" si="36"/>
        <v>0.54239555385219951</v>
      </c>
      <c r="U102" s="68">
        <f t="shared" si="37"/>
        <v>0.54239555385219951</v>
      </c>
      <c r="V102" s="68">
        <f t="shared" si="38"/>
        <v>0.91287092917527679</v>
      </c>
      <c r="W102" s="68">
        <f t="shared" si="39"/>
        <v>0.91287092917527679</v>
      </c>
      <c r="X102" s="68">
        <f t="shared" si="40"/>
        <v>0</v>
      </c>
      <c r="Y102" s="68">
        <f t="shared" si="41"/>
        <v>1.2909944487358056</v>
      </c>
      <c r="Z102" s="68">
        <f t="shared" si="42"/>
        <v>0</v>
      </c>
      <c r="AA102" s="66" t="str">
        <f t="shared" si="43"/>
        <v>Negligible</v>
      </c>
      <c r="AB102" s="69" t="str">
        <f t="shared" si="44"/>
        <v>Tidak Ada Indikasi Bias</v>
      </c>
    </row>
    <row r="103" spans="1:28" x14ac:dyDescent="0.3">
      <c r="A103" s="67" t="str">
        <f>PSP!A97</f>
        <v>93. Komite Banding harus terdiri dari:</v>
      </c>
      <c r="B103" s="83">
        <f>PSP!B97</f>
        <v>1</v>
      </c>
      <c r="C103" s="83">
        <f>PSP!C97</f>
        <v>1</v>
      </c>
      <c r="D103" s="83">
        <f>PSP!D97</f>
        <v>1</v>
      </c>
      <c r="E103" s="83">
        <f>PSP!E97</f>
        <v>1</v>
      </c>
      <c r="F103" s="83">
        <f>PSP!F97</f>
        <v>1</v>
      </c>
      <c r="G103" s="83">
        <f>PSP!G97</f>
        <v>1</v>
      </c>
      <c r="H103" s="83">
        <f>PSP!H97</f>
        <v>0</v>
      </c>
      <c r="I103" s="83">
        <f>PSP!I97</f>
        <v>0</v>
      </c>
      <c r="J103" s="83">
        <f>PSP!J97</f>
        <v>0</v>
      </c>
      <c r="K103" s="83">
        <f>PSP!K97</f>
        <v>0</v>
      </c>
      <c r="L103" s="82">
        <f t="shared" si="30"/>
        <v>5</v>
      </c>
      <c r="M103" s="82">
        <f t="shared" si="31"/>
        <v>5</v>
      </c>
      <c r="N103" s="82">
        <f>SUMIF($B$8:$K$8,"Laki-Laki",PSP!B97:K97)</f>
        <v>3</v>
      </c>
      <c r="O103" s="82">
        <f>SUMIF($B$8:$K$8,"Perempuan",PSP!B97:K97)</f>
        <v>3</v>
      </c>
      <c r="P103" s="68">
        <f t="shared" si="32"/>
        <v>3</v>
      </c>
      <c r="Q103" s="68">
        <f t="shared" si="33"/>
        <v>3</v>
      </c>
      <c r="R103" s="68">
        <f t="shared" si="34"/>
        <v>-0.40546510810816444</v>
      </c>
      <c r="S103" s="68">
        <f t="shared" si="35"/>
        <v>-0.40546510810816444</v>
      </c>
      <c r="T103" s="68">
        <f t="shared" si="36"/>
        <v>-0.26853466236412937</v>
      </c>
      <c r="U103" s="68">
        <f t="shared" si="37"/>
        <v>-0.26853466236412937</v>
      </c>
      <c r="V103" s="68">
        <f t="shared" si="38"/>
        <v>0.91287092917527679</v>
      </c>
      <c r="W103" s="68">
        <f t="shared" si="39"/>
        <v>0.91287092917527679</v>
      </c>
      <c r="X103" s="68">
        <f t="shared" si="40"/>
        <v>0</v>
      </c>
      <c r="Y103" s="68">
        <f t="shared" si="41"/>
        <v>1.2909944487358056</v>
      </c>
      <c r="Z103" s="68">
        <f t="shared" si="42"/>
        <v>0</v>
      </c>
      <c r="AA103" s="66" t="str">
        <f t="shared" si="43"/>
        <v>Negligible</v>
      </c>
      <c r="AB103" s="69" t="str">
        <f t="shared" si="44"/>
        <v>Tidak Ada Indikasi Bias</v>
      </c>
    </row>
    <row r="104" spans="1:28" ht="27.6" x14ac:dyDescent="0.3">
      <c r="A104" s="67" t="str">
        <f>PSP!A98</f>
        <v>94. Pihak ketiga dapat mengajukan KELUHAN terkait:</v>
      </c>
      <c r="B104" s="83">
        <f>PSP!B98</f>
        <v>1</v>
      </c>
      <c r="C104" s="83">
        <f>PSP!C98</f>
        <v>1</v>
      </c>
      <c r="D104" s="83">
        <f>PSP!D98</f>
        <v>0</v>
      </c>
      <c r="E104" s="83">
        <f>PSP!E98</f>
        <v>0</v>
      </c>
      <c r="F104" s="83">
        <f>PSP!F98</f>
        <v>0</v>
      </c>
      <c r="G104" s="83">
        <f>PSP!G98</f>
        <v>0</v>
      </c>
      <c r="H104" s="83">
        <f>PSP!H98</f>
        <v>0</v>
      </c>
      <c r="I104" s="83">
        <f>PSP!I98</f>
        <v>0</v>
      </c>
      <c r="J104" s="83">
        <f>PSP!J98</f>
        <v>0</v>
      </c>
      <c r="K104" s="83">
        <f>PSP!K98</f>
        <v>0</v>
      </c>
      <c r="L104" s="82">
        <f t="shared" si="30"/>
        <v>5</v>
      </c>
      <c r="M104" s="82">
        <f t="shared" si="31"/>
        <v>5</v>
      </c>
      <c r="N104" s="82">
        <f>SUMIF($B$8:$K$8,"Laki-Laki",PSP!B98:K98)</f>
        <v>1</v>
      </c>
      <c r="O104" s="82">
        <f>SUMIF($B$8:$K$8,"Perempuan",PSP!B98:K98)</f>
        <v>1</v>
      </c>
      <c r="P104" s="68">
        <f t="shared" si="32"/>
        <v>1</v>
      </c>
      <c r="Q104" s="68">
        <f t="shared" si="33"/>
        <v>1</v>
      </c>
      <c r="R104" s="68">
        <f t="shared" si="34"/>
        <v>1.3862943611198906</v>
      </c>
      <c r="S104" s="68">
        <f t="shared" si="35"/>
        <v>1.3862943611198906</v>
      </c>
      <c r="T104" s="68">
        <f t="shared" si="36"/>
        <v>1.5232248068639256</v>
      </c>
      <c r="U104" s="68">
        <f t="shared" si="37"/>
        <v>1.5232248068639256</v>
      </c>
      <c r="V104" s="68">
        <f t="shared" si="38"/>
        <v>1.1180339887498949</v>
      </c>
      <c r="W104" s="68">
        <f t="shared" si="39"/>
        <v>1.1180339887498949</v>
      </c>
      <c r="X104" s="68">
        <f t="shared" si="40"/>
        <v>0</v>
      </c>
      <c r="Y104" s="68">
        <f t="shared" si="41"/>
        <v>1.5811388300841898</v>
      </c>
      <c r="Z104" s="68">
        <f t="shared" si="42"/>
        <v>0</v>
      </c>
      <c r="AA104" s="66" t="str">
        <f t="shared" si="43"/>
        <v>Negligible</v>
      </c>
      <c r="AB104" s="69" t="str">
        <f t="shared" si="44"/>
        <v>Tidak Ada Indikasi Bias</v>
      </c>
    </row>
    <row r="105" spans="1:28" ht="27.6" x14ac:dyDescent="0.3">
      <c r="A105" s="67" t="str">
        <f>PSP!A99</f>
        <v>95. Logbook panelis berisi catatan tentang:</v>
      </c>
      <c r="B105" s="83">
        <f>PSP!B99</f>
        <v>1</v>
      </c>
      <c r="C105" s="83">
        <f>PSP!C99</f>
        <v>1</v>
      </c>
      <c r="D105" s="83">
        <f>PSP!D99</f>
        <v>1</v>
      </c>
      <c r="E105" s="83">
        <f>PSP!E99</f>
        <v>0</v>
      </c>
      <c r="F105" s="83">
        <f>PSP!F99</f>
        <v>1</v>
      </c>
      <c r="G105" s="83">
        <f>PSP!G99</f>
        <v>0</v>
      </c>
      <c r="H105" s="83">
        <f>PSP!H99</f>
        <v>0</v>
      </c>
      <c r="I105" s="83">
        <f>PSP!I99</f>
        <v>0</v>
      </c>
      <c r="J105" s="83">
        <f>PSP!J99</f>
        <v>0</v>
      </c>
      <c r="K105" s="83">
        <f>PSP!K99</f>
        <v>0</v>
      </c>
      <c r="L105" s="82">
        <f t="shared" si="30"/>
        <v>5</v>
      </c>
      <c r="M105" s="82">
        <f t="shared" si="31"/>
        <v>5</v>
      </c>
      <c r="N105" s="82">
        <f>SUMIF($B$8:$K$8,"Laki-Laki",PSP!B99:K99)</f>
        <v>2</v>
      </c>
      <c r="O105" s="82">
        <f>SUMIF($B$8:$K$8,"Perempuan",PSP!B99:K99)</f>
        <v>2</v>
      </c>
      <c r="P105" s="68">
        <f t="shared" si="32"/>
        <v>2</v>
      </c>
      <c r="Q105" s="68">
        <f t="shared" si="33"/>
        <v>2</v>
      </c>
      <c r="R105" s="68">
        <f t="shared" si="34"/>
        <v>0.40546510810816438</v>
      </c>
      <c r="S105" s="68">
        <f t="shared" si="35"/>
        <v>0.40546510810816438</v>
      </c>
      <c r="T105" s="68">
        <f t="shared" si="36"/>
        <v>0.54239555385219951</v>
      </c>
      <c r="U105" s="68">
        <f t="shared" si="37"/>
        <v>0.54239555385219951</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x14ac:dyDescent="0.3">
      <c r="A106" s="67" t="str">
        <f>PSP!A100</f>
        <v>96. Tujuan "Surveilan" adalah:</v>
      </c>
      <c r="B106" s="83">
        <f>PSP!B100</f>
        <v>1</v>
      </c>
      <c r="C106" s="83">
        <f>PSP!C100</f>
        <v>1</v>
      </c>
      <c r="D106" s="83">
        <f>PSP!D100</f>
        <v>1</v>
      </c>
      <c r="E106" s="83">
        <f>PSP!E100</f>
        <v>0</v>
      </c>
      <c r="F106" s="83">
        <f>PSP!F100</f>
        <v>1</v>
      </c>
      <c r="G106" s="83">
        <f>PSP!G100</f>
        <v>0</v>
      </c>
      <c r="H106" s="83">
        <f>PSP!H100</f>
        <v>0</v>
      </c>
      <c r="I106" s="83">
        <f>PSP!I100</f>
        <v>0</v>
      </c>
      <c r="J106" s="83">
        <f>PSP!J100</f>
        <v>0</v>
      </c>
      <c r="K106" s="83">
        <f>PSP!K100</f>
        <v>0</v>
      </c>
      <c r="L106" s="82">
        <f t="shared" si="30"/>
        <v>5</v>
      </c>
      <c r="M106" s="82">
        <f t="shared" si="31"/>
        <v>5</v>
      </c>
      <c r="N106" s="82">
        <f>SUMIF($B$8:$K$8,"Laki-Laki",PSP!B100:K100)</f>
        <v>2</v>
      </c>
      <c r="O106" s="82">
        <f>SUMIF($B$8:$K$8,"Perempuan",PSP!B100:K100)</f>
        <v>2</v>
      </c>
      <c r="P106" s="68">
        <f t="shared" si="32"/>
        <v>2</v>
      </c>
      <c r="Q106" s="68">
        <f t="shared" si="33"/>
        <v>2</v>
      </c>
      <c r="R106" s="68">
        <f t="shared" si="34"/>
        <v>0.40546510810816438</v>
      </c>
      <c r="S106" s="68">
        <f t="shared" si="35"/>
        <v>0.40546510810816438</v>
      </c>
      <c r="T106" s="68">
        <f t="shared" si="36"/>
        <v>0.54239555385219951</v>
      </c>
      <c r="U106" s="68">
        <f t="shared" si="37"/>
        <v>0.54239555385219951</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27.6" x14ac:dyDescent="0.3">
      <c r="A107" s="67" t="str">
        <f>PSP!A101</f>
        <v>97. Uji Praktik Simulasi 2 (QDA) dinilai berdasarkan:</v>
      </c>
      <c r="B107" s="83">
        <f>PSP!B101</f>
        <v>1</v>
      </c>
      <c r="C107" s="83">
        <f>PSP!C101</f>
        <v>1</v>
      </c>
      <c r="D107" s="83">
        <f>PSP!D101</f>
        <v>1</v>
      </c>
      <c r="E107" s="83">
        <f>PSP!E101</f>
        <v>1</v>
      </c>
      <c r="F107" s="83">
        <f>PSP!F101</f>
        <v>1</v>
      </c>
      <c r="G107" s="83">
        <f>PSP!G101</f>
        <v>1</v>
      </c>
      <c r="H107" s="83">
        <f>PSP!H101</f>
        <v>0</v>
      </c>
      <c r="I107" s="83">
        <f>PSP!I101</f>
        <v>0</v>
      </c>
      <c r="J107" s="83">
        <f>PSP!J101</f>
        <v>1</v>
      </c>
      <c r="K107" s="83">
        <f>PSP!K101</f>
        <v>1</v>
      </c>
      <c r="L107" s="82">
        <f t="shared" si="30"/>
        <v>5</v>
      </c>
      <c r="M107" s="82">
        <f t="shared" si="31"/>
        <v>5</v>
      </c>
      <c r="N107" s="82">
        <f>SUMIF($B$8:$K$8,"Laki-Laki",PSP!B101:K101)</f>
        <v>4</v>
      </c>
      <c r="O107" s="82">
        <f>SUMIF($B$8:$K$8,"Perempuan",PSP!B101:K101)</f>
        <v>4</v>
      </c>
      <c r="P107" s="68">
        <f t="shared" si="32"/>
        <v>4</v>
      </c>
      <c r="Q107" s="68">
        <f t="shared" si="33"/>
        <v>4</v>
      </c>
      <c r="R107" s="68">
        <f t="shared" si="34"/>
        <v>-1.3862943611198906</v>
      </c>
      <c r="S107" s="68">
        <f t="shared" si="35"/>
        <v>-1.3862943611198906</v>
      </c>
      <c r="T107" s="68">
        <f t="shared" si="36"/>
        <v>-1.2493639153758556</v>
      </c>
      <c r="U107" s="68">
        <f t="shared" si="37"/>
        <v>-1.2493639153758556</v>
      </c>
      <c r="V107" s="68">
        <f t="shared" si="38"/>
        <v>1.1180339887498949</v>
      </c>
      <c r="W107" s="68">
        <f t="shared" si="39"/>
        <v>1.1180339887498949</v>
      </c>
      <c r="X107" s="68">
        <f t="shared" si="40"/>
        <v>0</v>
      </c>
      <c r="Y107" s="68">
        <f t="shared" si="41"/>
        <v>1.5811388300841898</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27.6" x14ac:dyDescent="0.3">
      <c r="A108" s="67" t="str">
        <f>PSP!A102</f>
        <v>98. Kuesioner seleksi awal panelis menanyakan hal berikut, kecuali:</v>
      </c>
      <c r="B108" s="83">
        <f>PSP!B102</f>
        <v>1</v>
      </c>
      <c r="C108" s="83">
        <f>PSP!C102</f>
        <v>1</v>
      </c>
      <c r="D108" s="83">
        <f>PSP!D102</f>
        <v>1</v>
      </c>
      <c r="E108" s="83">
        <f>PSP!E102</f>
        <v>0</v>
      </c>
      <c r="F108" s="83">
        <f>PSP!F102</f>
        <v>1</v>
      </c>
      <c r="G108" s="83">
        <f>PSP!G102</f>
        <v>0</v>
      </c>
      <c r="H108" s="83">
        <f>PSP!H102</f>
        <v>0</v>
      </c>
      <c r="I108" s="83">
        <f>PSP!I102</f>
        <v>0</v>
      </c>
      <c r="J108" s="83">
        <f>PSP!J102</f>
        <v>0</v>
      </c>
      <c r="K108" s="83">
        <f>PSP!K102</f>
        <v>0</v>
      </c>
      <c r="L108" s="82">
        <f t="shared" si="30"/>
        <v>5</v>
      </c>
      <c r="M108" s="82">
        <f t="shared" si="31"/>
        <v>5</v>
      </c>
      <c r="N108" s="82">
        <f>SUMIF($B$8:$K$8,"Laki-Laki",PSP!B102:K102)</f>
        <v>2</v>
      </c>
      <c r="O108" s="82">
        <f>SUMIF($B$8:$K$8,"Perempuan",PSP!B102:K102)</f>
        <v>2</v>
      </c>
      <c r="P108" s="68">
        <f t="shared" si="32"/>
        <v>2</v>
      </c>
      <c r="Q108" s="68">
        <f t="shared" si="33"/>
        <v>2</v>
      </c>
      <c r="R108" s="68">
        <f t="shared" si="34"/>
        <v>0.40546510810816438</v>
      </c>
      <c r="S108" s="68">
        <f t="shared" si="35"/>
        <v>0.40546510810816438</v>
      </c>
      <c r="T108" s="68">
        <f t="shared" si="36"/>
        <v>0.54239555385219951</v>
      </c>
      <c r="U108" s="68">
        <f t="shared" si="37"/>
        <v>0.54239555385219951</v>
      </c>
      <c r="V108" s="68">
        <f t="shared" si="38"/>
        <v>0.91287092917527679</v>
      </c>
      <c r="W108" s="68">
        <f t="shared" si="39"/>
        <v>0.91287092917527679</v>
      </c>
      <c r="X108" s="68">
        <f t="shared" si="40"/>
        <v>0</v>
      </c>
      <c r="Y108" s="68">
        <f t="shared" si="41"/>
        <v>1.2909944487358056</v>
      </c>
      <c r="Z108" s="68">
        <f t="shared" si="45"/>
        <v>0</v>
      </c>
      <c r="AA108" s="66" t="str">
        <f t="shared" si="46"/>
        <v>Negligible</v>
      </c>
      <c r="AB108" s="69" t="str">
        <f t="shared" si="44"/>
        <v>Tidak Ada Indikasi Bias</v>
      </c>
    </row>
    <row r="109" spans="1:28" ht="27.6" x14ac:dyDescent="0.3">
      <c r="A109" s="67" t="str">
        <f>PSP!A103</f>
        <v>99. Bahan untuk uji bau dasar biasanya berupa:</v>
      </c>
      <c r="B109" s="83">
        <f>PSP!B103</f>
        <v>1</v>
      </c>
      <c r="C109" s="83">
        <f>PSP!C103</f>
        <v>1</v>
      </c>
      <c r="D109" s="83">
        <f>PSP!D103</f>
        <v>1</v>
      </c>
      <c r="E109" s="83">
        <f>PSP!E103</f>
        <v>1</v>
      </c>
      <c r="F109" s="83">
        <f>PSP!F103</f>
        <v>1</v>
      </c>
      <c r="G109" s="83">
        <f>PSP!G103</f>
        <v>1</v>
      </c>
      <c r="H109" s="83">
        <f>PSP!H103</f>
        <v>1</v>
      </c>
      <c r="I109" s="83">
        <f>PSP!I103</f>
        <v>1</v>
      </c>
      <c r="J109" s="83">
        <f>PSP!J103</f>
        <v>0</v>
      </c>
      <c r="K109" s="83">
        <f>PSP!K103</f>
        <v>0</v>
      </c>
      <c r="L109" s="82">
        <f t="shared" si="30"/>
        <v>5</v>
      </c>
      <c r="M109" s="82">
        <f t="shared" si="31"/>
        <v>5</v>
      </c>
      <c r="N109" s="82">
        <f>SUMIF($B$8:$K$8,"Laki-Laki",PSP!B103:K103)</f>
        <v>4</v>
      </c>
      <c r="O109" s="82">
        <f>SUMIF($B$8:$K$8,"Perempuan",PSP!B103:K103)</f>
        <v>4</v>
      </c>
      <c r="P109" s="68">
        <f t="shared" si="32"/>
        <v>4</v>
      </c>
      <c r="Q109" s="68">
        <f t="shared" si="33"/>
        <v>4</v>
      </c>
      <c r="R109" s="68">
        <f t="shared" si="34"/>
        <v>-1.3862943611198906</v>
      </c>
      <c r="S109" s="68">
        <f t="shared" si="35"/>
        <v>-1.3862943611198906</v>
      </c>
      <c r="T109" s="68">
        <f t="shared" si="36"/>
        <v>-1.2493639153758556</v>
      </c>
      <c r="U109" s="68">
        <f t="shared" si="37"/>
        <v>-1.2493639153758556</v>
      </c>
      <c r="V109" s="68">
        <f t="shared" si="38"/>
        <v>1.1180339887498949</v>
      </c>
      <c r="W109" s="68">
        <f t="shared" si="39"/>
        <v>1.1180339887498949</v>
      </c>
      <c r="X109" s="68">
        <f t="shared" si="40"/>
        <v>0</v>
      </c>
      <c r="Y109" s="68">
        <f t="shared" si="41"/>
        <v>1.5811388300841898</v>
      </c>
      <c r="Z109" s="68">
        <f t="shared" si="45"/>
        <v>0</v>
      </c>
      <c r="AA109" s="66" t="str">
        <f t="shared" si="46"/>
        <v>Negligible</v>
      </c>
      <c r="AB109" s="69" t="str">
        <f t="shared" si="44"/>
        <v>Tidak Ada Indikasi Bias</v>
      </c>
    </row>
    <row r="110" spans="1:28" ht="27.6" x14ac:dyDescent="0.3">
      <c r="A110" s="67" t="str">
        <f>PSP!A104</f>
        <v>100. Filosofi dasar skema ini adalah memperlakukan panelis sebagai:</v>
      </c>
      <c r="B110" s="83">
        <f>PSP!B104</f>
        <v>1</v>
      </c>
      <c r="C110" s="83">
        <f>PSP!C104</f>
        <v>1</v>
      </c>
      <c r="D110" s="83">
        <f>PSP!D104</f>
        <v>1</v>
      </c>
      <c r="E110" s="83">
        <f>PSP!E104</f>
        <v>1</v>
      </c>
      <c r="F110" s="83">
        <f>PSP!F104</f>
        <v>1</v>
      </c>
      <c r="G110" s="83">
        <f>PSP!G104</f>
        <v>1</v>
      </c>
      <c r="H110" s="83">
        <f>PSP!H104</f>
        <v>0</v>
      </c>
      <c r="I110" s="83">
        <f>PSP!I104</f>
        <v>0</v>
      </c>
      <c r="J110" s="83">
        <f>PSP!J104</f>
        <v>0</v>
      </c>
      <c r="K110" s="83">
        <f>PSP!K104</f>
        <v>0</v>
      </c>
      <c r="L110" s="82">
        <f t="shared" si="30"/>
        <v>5</v>
      </c>
      <c r="M110" s="82">
        <f t="shared" si="31"/>
        <v>5</v>
      </c>
      <c r="N110" s="82">
        <f>SUMIF($B$8:$K$8,"Laki-Laki",PSP!B104:K104)</f>
        <v>3</v>
      </c>
      <c r="O110" s="82">
        <f>SUMIF($B$8:$K$8,"Perempuan",PSP!B104:K104)</f>
        <v>3</v>
      </c>
      <c r="P110" s="68">
        <f t="shared" si="32"/>
        <v>3</v>
      </c>
      <c r="Q110" s="68">
        <f t="shared" si="33"/>
        <v>3</v>
      </c>
      <c r="R110" s="68">
        <f t="shared" si="34"/>
        <v>-0.40546510810816444</v>
      </c>
      <c r="S110" s="68">
        <f t="shared" si="35"/>
        <v>-0.40546510810816444</v>
      </c>
      <c r="T110" s="68">
        <f t="shared" si="36"/>
        <v>-0.26853466236412937</v>
      </c>
      <c r="U110" s="68">
        <f t="shared" si="37"/>
        <v>-0.26853466236412937</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90</v>
      </c>
      <c r="C111" s="11">
        <f t="shared" si="47"/>
        <v>90</v>
      </c>
      <c r="D111" s="11">
        <f t="shared" si="47"/>
        <v>83</v>
      </c>
      <c r="E111" s="11">
        <f t="shared" si="47"/>
        <v>41</v>
      </c>
      <c r="F111" s="11">
        <f t="shared" si="47"/>
        <v>83</v>
      </c>
      <c r="G111" s="11">
        <f t="shared" si="47"/>
        <v>41</v>
      </c>
      <c r="H111" s="11">
        <f t="shared" si="47"/>
        <v>24</v>
      </c>
      <c r="I111" s="11">
        <f t="shared" si="47"/>
        <v>24</v>
      </c>
      <c r="J111" s="11">
        <f t="shared" si="47"/>
        <v>27</v>
      </c>
      <c r="K111" s="11">
        <f t="shared" si="47"/>
        <v>27</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E9B7C-FE33-4C6C-AC75-839BC9BA8F91}">
  <dimension ref="A1:AC112"/>
  <sheetViews>
    <sheetView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2311</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DLD!B2</f>
        <v>Perempuan</v>
      </c>
      <c r="C8" s="86" t="str">
        <f>DLD!C2</f>
        <v>Laki-Laki</v>
      </c>
      <c r="D8" s="86" t="str">
        <f>DLD!D2</f>
        <v>Perempuan</v>
      </c>
      <c r="E8" s="86" t="str">
        <f>DLD!E2</f>
        <v>Perempuan</v>
      </c>
      <c r="F8" s="86" t="str">
        <f>DLD!F2</f>
        <v>Laki-Laki</v>
      </c>
      <c r="G8" s="86" t="str">
        <f>DLD!G2</f>
        <v>Laki-Laki</v>
      </c>
      <c r="H8" s="86" t="str">
        <f>DLD!H2</f>
        <v>Perempuan</v>
      </c>
      <c r="I8" s="86" t="str">
        <f>DLD!I2</f>
        <v>Laki-Laki</v>
      </c>
      <c r="J8" s="86" t="str">
        <f>DLD!J2</f>
        <v>Perempuan</v>
      </c>
      <c r="K8" s="86" t="str">
        <f>DLD!K2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DLD!A5</f>
        <v>1. Peraturan yang mengatur secara spesifik prosedur lifting dan rigging di Indonesia,</v>
      </c>
      <c r="B11" s="83">
        <f>DLD!B5</f>
        <v>0</v>
      </c>
      <c r="C11" s="83">
        <f>DLD!C5</f>
        <v>0</v>
      </c>
      <c r="D11" s="83">
        <f>DLD!D5</f>
        <v>1</v>
      </c>
      <c r="E11" s="83">
        <f>DLD!E5</f>
        <v>0</v>
      </c>
      <c r="F11" s="83">
        <f>DLD!F5</f>
        <v>1</v>
      </c>
      <c r="G11" s="83">
        <f>DLD!G5</f>
        <v>0</v>
      </c>
      <c r="H11" s="83">
        <f>DLD!H5</f>
        <v>0</v>
      </c>
      <c r="I11" s="83">
        <f>DLD!I5</f>
        <v>0</v>
      </c>
      <c r="J11" s="83">
        <f>DLD!J5</f>
        <v>0</v>
      </c>
      <c r="K11" s="83">
        <f>DLD!K5</f>
        <v>0</v>
      </c>
      <c r="L11" s="82">
        <f t="shared" ref="L11:L42" si="0">COUNTIF($B$8:$K$8,"Laki-Laki")</f>
        <v>5</v>
      </c>
      <c r="M11" s="82">
        <f t="shared" ref="M11:M42" si="1">COUNTIF($B$8:$K$8,"Perempuan")</f>
        <v>5</v>
      </c>
      <c r="N11" s="82">
        <f>SUMIF($B$8:$K$8,"Laki-Laki",DLD!B5:K5)</f>
        <v>1</v>
      </c>
      <c r="O11" s="82">
        <f>SUMIF($B$8:$K$8,"Perempuan",DLD!B5:K5)</f>
        <v>1</v>
      </c>
      <c r="P11" s="84">
        <f t="shared" ref="P11:P42" si="2">IF(N11=0,0.3,IF(N11=L11,L11-0.3,N11))</f>
        <v>1</v>
      </c>
      <c r="Q11" s="84">
        <f t="shared" ref="Q11:Q42" si="3">IF(O11=0,0.3,IF(O11=M11,M11-0.3,O11))</f>
        <v>1</v>
      </c>
      <c r="R11" s="84">
        <f t="shared" ref="R11:R42" si="4">LN((L11-P11)/P11)</f>
        <v>1.3862943611198906</v>
      </c>
      <c r="S11" s="84">
        <f t="shared" ref="S11:S42" si="5">LN((M11-Q11)/Q11)</f>
        <v>1.3862943611198906</v>
      </c>
      <c r="T11" s="84">
        <f t="shared" ref="T11:T42" si="6">R11-AVERAGE($R$11:$R$110)</f>
        <v>1.3521581621032834</v>
      </c>
      <c r="U11" s="84">
        <f t="shared" ref="U11:U42" si="7">S11-AVERAGE($S$11:$S$110)</f>
        <v>1.3521581621032834</v>
      </c>
      <c r="V11" s="84">
        <f t="shared" ref="V11:V42" si="8">SQRT(1/P11+1/(L11-P11))</f>
        <v>1.1180339887498949</v>
      </c>
      <c r="W11" s="84">
        <f t="shared" ref="W11:W42" si="9">SQRT(1/Q11+1/(M11-Q11))</f>
        <v>1.1180339887498949</v>
      </c>
      <c r="X11" s="84">
        <f t="shared" ref="X11:X42" si="10">T11-U11</f>
        <v>0</v>
      </c>
      <c r="Y11" s="84">
        <f t="shared" ref="Y11:Y42" si="11">SQRT(V11^2+W11^2)</f>
        <v>1.5811388300841898</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DLD!A6</f>
        <v>2. Standar Lifting yang dari ASME adalah</v>
      </c>
      <c r="B12" s="83">
        <f>DLD!B6</f>
        <v>1</v>
      </c>
      <c r="C12" s="83">
        <f>DLD!C6</f>
        <v>1</v>
      </c>
      <c r="D12" s="83">
        <f>DLD!D6</f>
        <v>0</v>
      </c>
      <c r="E12" s="83">
        <f>DLD!E6</f>
        <v>1</v>
      </c>
      <c r="F12" s="83">
        <f>DLD!F6</f>
        <v>0</v>
      </c>
      <c r="G12" s="83">
        <f>DLD!G6</f>
        <v>1</v>
      </c>
      <c r="H12" s="83">
        <f>DLD!H6</f>
        <v>0</v>
      </c>
      <c r="I12" s="83">
        <f>DLD!I6</f>
        <v>0</v>
      </c>
      <c r="J12" s="83">
        <f>DLD!J6</f>
        <v>0</v>
      </c>
      <c r="K12" s="83">
        <f>DLD!K6</f>
        <v>0</v>
      </c>
      <c r="L12" s="82">
        <f t="shared" si="0"/>
        <v>5</v>
      </c>
      <c r="M12" s="82">
        <f t="shared" si="1"/>
        <v>5</v>
      </c>
      <c r="N12" s="82">
        <f>SUMIF($B$8:$K$8,"Laki-Laki",DLD!B6:K6)</f>
        <v>2</v>
      </c>
      <c r="O12" s="82">
        <f>SUMIF($B$8:$K$8,"Perempuan",DLD!B6:K6)</f>
        <v>2</v>
      </c>
      <c r="P12" s="68">
        <f t="shared" si="2"/>
        <v>2</v>
      </c>
      <c r="Q12" s="68">
        <f t="shared" si="3"/>
        <v>2</v>
      </c>
      <c r="R12" s="68">
        <f t="shared" si="4"/>
        <v>0.40546510810816438</v>
      </c>
      <c r="S12" s="68">
        <f t="shared" si="5"/>
        <v>0.40546510810816438</v>
      </c>
      <c r="T12" s="68">
        <f t="shared" si="6"/>
        <v>0.37132890909155725</v>
      </c>
      <c r="U12" s="68">
        <f t="shared" si="7"/>
        <v>0.37132890909155725</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69" x14ac:dyDescent="0.3">
      <c r="A13" s="67" t="str">
        <f>DLD!A7</f>
        <v>3. Berikut ini adalah acuan Lifting dari British Standard, kecuali</v>
      </c>
      <c r="B13" s="83">
        <f>DLD!B7</f>
        <v>1</v>
      </c>
      <c r="C13" s="83">
        <f>DLD!C7</f>
        <v>1</v>
      </c>
      <c r="D13" s="83">
        <f>DLD!D7</f>
        <v>1</v>
      </c>
      <c r="E13" s="83">
        <f>DLD!E7</f>
        <v>1</v>
      </c>
      <c r="F13" s="83">
        <f>DLD!F7</f>
        <v>1</v>
      </c>
      <c r="G13" s="83">
        <f>DLD!G7</f>
        <v>1</v>
      </c>
      <c r="H13" s="83">
        <f>DLD!H7</f>
        <v>0</v>
      </c>
      <c r="I13" s="83">
        <f>DLD!I7</f>
        <v>0</v>
      </c>
      <c r="J13" s="83">
        <f>DLD!J7</f>
        <v>0</v>
      </c>
      <c r="K13" s="83">
        <f>DLD!K7</f>
        <v>0</v>
      </c>
      <c r="L13" s="82">
        <f t="shared" si="0"/>
        <v>5</v>
      </c>
      <c r="M13" s="82">
        <f t="shared" si="1"/>
        <v>5</v>
      </c>
      <c r="N13" s="82">
        <f>SUMIF($B$8:$K$8,"Laki-Laki",DLD!B7:K7)</f>
        <v>3</v>
      </c>
      <c r="O13" s="82">
        <f>SUMIF($B$8:$K$8,"Perempuan",DLD!B7:K7)</f>
        <v>3</v>
      </c>
      <c r="P13" s="68">
        <f t="shared" si="2"/>
        <v>3</v>
      </c>
      <c r="Q13" s="68">
        <f t="shared" si="3"/>
        <v>3</v>
      </c>
      <c r="R13" s="68">
        <f t="shared" si="4"/>
        <v>-0.40546510810816444</v>
      </c>
      <c r="S13" s="68">
        <f t="shared" si="5"/>
        <v>-0.40546510810816444</v>
      </c>
      <c r="T13" s="68">
        <f t="shared" si="6"/>
        <v>-0.43960130712477158</v>
      </c>
      <c r="U13" s="68">
        <f t="shared" si="7"/>
        <v>-0.43960130712477158</v>
      </c>
      <c r="V13" s="68">
        <f t="shared" si="8"/>
        <v>0.91287092917527679</v>
      </c>
      <c r="W13" s="68">
        <f t="shared" si="9"/>
        <v>0.91287092917527679</v>
      </c>
      <c r="X13" s="68">
        <f t="shared" si="10"/>
        <v>0</v>
      </c>
      <c r="Y13" s="68">
        <f t="shared" si="11"/>
        <v>1.2909944487358056</v>
      </c>
      <c r="Z13" s="68">
        <f t="shared" si="12"/>
        <v>0</v>
      </c>
      <c r="AA13" s="66" t="str">
        <f t="shared" si="13"/>
        <v>Negligible</v>
      </c>
      <c r="AB13" s="69" t="str">
        <f t="shared" si="14"/>
        <v>Tidak Ada Indikasi Bias</v>
      </c>
    </row>
    <row r="14" spans="1:29" ht="55.2" x14ac:dyDescent="0.3">
      <c r="A14" s="67" t="str">
        <f>DLD!A8</f>
        <v>4. Standar Lifting yang dari DNV adalah</v>
      </c>
      <c r="B14" s="83">
        <f>DLD!B8</f>
        <v>0</v>
      </c>
      <c r="C14" s="83">
        <f>DLD!C8</f>
        <v>0</v>
      </c>
      <c r="D14" s="83">
        <f>DLD!D8</f>
        <v>1</v>
      </c>
      <c r="E14" s="83">
        <f>DLD!E8</f>
        <v>0</v>
      </c>
      <c r="F14" s="83">
        <f>DLD!F8</f>
        <v>1</v>
      </c>
      <c r="G14" s="83">
        <f>DLD!G8</f>
        <v>0</v>
      </c>
      <c r="H14" s="83">
        <f>DLD!H8</f>
        <v>0</v>
      </c>
      <c r="I14" s="83">
        <f>DLD!I8</f>
        <v>0</v>
      </c>
      <c r="J14" s="83">
        <f>DLD!J8</f>
        <v>0</v>
      </c>
      <c r="K14" s="83">
        <f>DLD!K8</f>
        <v>0</v>
      </c>
      <c r="L14" s="82">
        <f t="shared" si="0"/>
        <v>5</v>
      </c>
      <c r="M14" s="82">
        <f t="shared" si="1"/>
        <v>5</v>
      </c>
      <c r="N14" s="82">
        <f>SUMIF($B$8:$K$8,"Laki-Laki",DLD!B8:K8)</f>
        <v>1</v>
      </c>
      <c r="O14" s="82">
        <f>SUMIF($B$8:$K$8,"Perempuan",DLD!B8:K8)</f>
        <v>1</v>
      </c>
      <c r="P14" s="68">
        <f t="shared" si="2"/>
        <v>1</v>
      </c>
      <c r="Q14" s="68">
        <f t="shared" si="3"/>
        <v>1</v>
      </c>
      <c r="R14" s="68">
        <f t="shared" si="4"/>
        <v>1.3862943611198906</v>
      </c>
      <c r="S14" s="68">
        <f t="shared" si="5"/>
        <v>1.3862943611198906</v>
      </c>
      <c r="T14" s="68">
        <f t="shared" si="6"/>
        <v>1.3521581621032834</v>
      </c>
      <c r="U14" s="68">
        <f t="shared" si="7"/>
        <v>1.3521581621032834</v>
      </c>
      <c r="V14" s="68">
        <f t="shared" si="8"/>
        <v>1.1180339887498949</v>
      </c>
      <c r="W14" s="68">
        <f t="shared" si="9"/>
        <v>1.1180339887498949</v>
      </c>
      <c r="X14" s="68">
        <f t="shared" si="10"/>
        <v>0</v>
      </c>
      <c r="Y14" s="68">
        <f t="shared" si="11"/>
        <v>1.5811388300841898</v>
      </c>
      <c r="Z14" s="68">
        <f t="shared" si="12"/>
        <v>0</v>
      </c>
      <c r="AA14" s="66" t="str">
        <f t="shared" si="13"/>
        <v>Negligible</v>
      </c>
      <c r="AB14" s="69" t="str">
        <f t="shared" si="14"/>
        <v>Tidak Ada Indikasi Bias</v>
      </c>
    </row>
    <row r="15" spans="1:29" ht="55.2" x14ac:dyDescent="0.3">
      <c r="A15" s="67" t="str">
        <f>DLD!A9</f>
        <v>5. Pengangkatan beban di bawah 10 ton masuk pada kategori :</v>
      </c>
      <c r="B15" s="83">
        <f>DLD!B9</f>
        <v>1</v>
      </c>
      <c r="C15" s="83">
        <f>DLD!C9</f>
        <v>1</v>
      </c>
      <c r="D15" s="83">
        <f>DLD!D9</f>
        <v>0</v>
      </c>
      <c r="E15" s="83">
        <f>DLD!E9</f>
        <v>1</v>
      </c>
      <c r="F15" s="83">
        <f>DLD!F9</f>
        <v>0</v>
      </c>
      <c r="G15" s="83">
        <f>DLD!G9</f>
        <v>1</v>
      </c>
      <c r="H15" s="83">
        <f>DLD!H9</f>
        <v>0</v>
      </c>
      <c r="I15" s="83">
        <f>DLD!I9</f>
        <v>0</v>
      </c>
      <c r="J15" s="83">
        <f>DLD!J9</f>
        <v>0</v>
      </c>
      <c r="K15" s="83">
        <f>DLD!K9</f>
        <v>0</v>
      </c>
      <c r="L15" s="82">
        <f t="shared" si="0"/>
        <v>5</v>
      </c>
      <c r="M15" s="82">
        <f t="shared" si="1"/>
        <v>5</v>
      </c>
      <c r="N15" s="82">
        <f>SUMIF($B$8:$K$8,"Laki-Laki",DLD!B9:K9)</f>
        <v>2</v>
      </c>
      <c r="O15" s="82">
        <f>SUMIF($B$8:$K$8,"Perempuan",DLD!B9:K9)</f>
        <v>2</v>
      </c>
      <c r="P15" s="68">
        <f t="shared" si="2"/>
        <v>2</v>
      </c>
      <c r="Q15" s="68">
        <f t="shared" si="3"/>
        <v>2</v>
      </c>
      <c r="R15" s="68">
        <f t="shared" si="4"/>
        <v>0.40546510810816438</v>
      </c>
      <c r="S15" s="68">
        <f t="shared" si="5"/>
        <v>0.40546510810816438</v>
      </c>
      <c r="T15" s="68">
        <f t="shared" si="6"/>
        <v>0.37132890909155725</v>
      </c>
      <c r="U15" s="68">
        <f t="shared" si="7"/>
        <v>0.37132890909155725</v>
      </c>
      <c r="V15" s="68">
        <f t="shared" si="8"/>
        <v>0.91287092917527679</v>
      </c>
      <c r="W15" s="68">
        <f t="shared" si="9"/>
        <v>0.91287092917527679</v>
      </c>
      <c r="X15" s="68">
        <f t="shared" si="10"/>
        <v>0</v>
      </c>
      <c r="Y15" s="68">
        <f t="shared" si="11"/>
        <v>1.2909944487358056</v>
      </c>
      <c r="Z15" s="68">
        <f t="shared" si="12"/>
        <v>0</v>
      </c>
      <c r="AA15" s="66" t="str">
        <f t="shared" si="13"/>
        <v>Negligible</v>
      </c>
      <c r="AB15" s="69" t="str">
        <f t="shared" si="14"/>
        <v>Tidak Ada Indikasi Bias</v>
      </c>
    </row>
    <row r="16" spans="1:29" ht="96.6" x14ac:dyDescent="0.3">
      <c r="A16" s="67" t="str">
        <f>DLD!A10</f>
        <v>6. Sebuah operasi Lifting, berat payload 25 ton, SWL crane 30 ton, termasuk kategori :</v>
      </c>
      <c r="B16" s="83">
        <f>DLD!B10</f>
        <v>1</v>
      </c>
      <c r="C16" s="83">
        <f>DLD!C10</f>
        <v>1</v>
      </c>
      <c r="D16" s="83">
        <f>DLD!D10</f>
        <v>1</v>
      </c>
      <c r="E16" s="83">
        <f>DLD!E10</f>
        <v>1</v>
      </c>
      <c r="F16" s="83">
        <f>DLD!F10</f>
        <v>1</v>
      </c>
      <c r="G16" s="83">
        <f>DLD!G10</f>
        <v>1</v>
      </c>
      <c r="H16" s="83">
        <f>DLD!H10</f>
        <v>1</v>
      </c>
      <c r="I16" s="83">
        <f>DLD!I10</f>
        <v>1</v>
      </c>
      <c r="J16" s="83">
        <f>DLD!J10</f>
        <v>0</v>
      </c>
      <c r="K16" s="83">
        <f>DLD!K10</f>
        <v>0</v>
      </c>
      <c r="L16" s="82">
        <f t="shared" si="0"/>
        <v>5</v>
      </c>
      <c r="M16" s="82">
        <f t="shared" si="1"/>
        <v>5</v>
      </c>
      <c r="N16" s="82">
        <f>SUMIF($B$8:$K$8,"Laki-Laki",DLD!B10:K10)</f>
        <v>4</v>
      </c>
      <c r="O16" s="82">
        <f>SUMIF($B$8:$K$8,"Perempuan",DLD!B10:K10)</f>
        <v>4</v>
      </c>
      <c r="P16" s="68">
        <f t="shared" si="2"/>
        <v>4</v>
      </c>
      <c r="Q16" s="68">
        <f t="shared" si="3"/>
        <v>4</v>
      </c>
      <c r="R16" s="68">
        <f t="shared" si="4"/>
        <v>-1.3862943611198906</v>
      </c>
      <c r="S16" s="68">
        <f t="shared" si="5"/>
        <v>-1.3862943611198906</v>
      </c>
      <c r="T16" s="68">
        <f t="shared" si="6"/>
        <v>-1.4204305601364977</v>
      </c>
      <c r="U16" s="68">
        <f t="shared" si="7"/>
        <v>-1.4204305601364977</v>
      </c>
      <c r="V16" s="68">
        <f t="shared" si="8"/>
        <v>1.1180339887498949</v>
      </c>
      <c r="W16" s="68">
        <f t="shared" si="9"/>
        <v>1.1180339887498949</v>
      </c>
      <c r="X16" s="68">
        <f t="shared" si="10"/>
        <v>0</v>
      </c>
      <c r="Y16" s="68">
        <f t="shared" si="11"/>
        <v>1.5811388300841898</v>
      </c>
      <c r="Z16" s="68">
        <f t="shared" si="12"/>
        <v>0</v>
      </c>
      <c r="AA16" s="66" t="str">
        <f t="shared" si="13"/>
        <v>Negligible</v>
      </c>
      <c r="AB16" s="69" t="str">
        <f t="shared" si="14"/>
        <v>Tidak Ada Indikasi Bias</v>
      </c>
    </row>
    <row r="17" spans="1:28" ht="55.2" x14ac:dyDescent="0.3">
      <c r="A17" s="67" t="str">
        <f>DLD!A11</f>
        <v>7. Sebuah operasi Lifting, berat payload 25 ton, menggunakan 2 crane, utilization crane 1 65%, crane 2 51%, termasuk kategori :</v>
      </c>
      <c r="B17" s="83">
        <f>DLD!B11</f>
        <v>1</v>
      </c>
      <c r="C17" s="83">
        <f>DLD!C11</f>
        <v>1</v>
      </c>
      <c r="D17" s="83">
        <f>DLD!D11</f>
        <v>1</v>
      </c>
      <c r="E17" s="83">
        <f>DLD!E11</f>
        <v>1</v>
      </c>
      <c r="F17" s="83">
        <f>DLD!F11</f>
        <v>1</v>
      </c>
      <c r="G17" s="83">
        <f>DLD!G11</f>
        <v>1</v>
      </c>
      <c r="H17" s="83">
        <f>DLD!H11</f>
        <v>0</v>
      </c>
      <c r="I17" s="83">
        <f>DLD!I11</f>
        <v>0</v>
      </c>
      <c r="J17" s="83">
        <f>DLD!J11</f>
        <v>1</v>
      </c>
      <c r="K17" s="83">
        <f>DLD!K11</f>
        <v>1</v>
      </c>
      <c r="L17" s="82">
        <f t="shared" si="0"/>
        <v>5</v>
      </c>
      <c r="M17" s="82">
        <f t="shared" si="1"/>
        <v>5</v>
      </c>
      <c r="N17" s="82">
        <f>SUMIF($B$8:$K$8,"Laki-Laki",DLD!B11:K11)</f>
        <v>4</v>
      </c>
      <c r="O17" s="82">
        <f>SUMIF($B$8:$K$8,"Perempuan",DLD!B11:K11)</f>
        <v>4</v>
      </c>
      <c r="P17" s="68">
        <f t="shared" si="2"/>
        <v>4</v>
      </c>
      <c r="Q17" s="68">
        <f t="shared" si="3"/>
        <v>4</v>
      </c>
      <c r="R17" s="68">
        <f t="shared" si="4"/>
        <v>-1.3862943611198906</v>
      </c>
      <c r="S17" s="68">
        <f t="shared" si="5"/>
        <v>-1.3862943611198906</v>
      </c>
      <c r="T17" s="68">
        <f t="shared" si="6"/>
        <v>-1.4204305601364977</v>
      </c>
      <c r="U17" s="68">
        <f t="shared" si="7"/>
        <v>-1.4204305601364977</v>
      </c>
      <c r="V17" s="68">
        <f t="shared" si="8"/>
        <v>1.1180339887498949</v>
      </c>
      <c r="W17" s="68">
        <f t="shared" si="9"/>
        <v>1.1180339887498949</v>
      </c>
      <c r="X17" s="68">
        <f t="shared" si="10"/>
        <v>0</v>
      </c>
      <c r="Y17" s="68">
        <f t="shared" si="11"/>
        <v>1.5811388300841898</v>
      </c>
      <c r="Z17" s="68">
        <f t="shared" si="12"/>
        <v>0</v>
      </c>
      <c r="AA17" s="66" t="str">
        <f t="shared" si="13"/>
        <v>Negligible</v>
      </c>
      <c r="AB17" s="69" t="str">
        <f t="shared" si="14"/>
        <v>Tidak Ada Indikasi Bias</v>
      </c>
    </row>
    <row r="18" spans="1:28" ht="41.4" x14ac:dyDescent="0.3">
      <c r="A18" s="67" t="str">
        <f>DLD!A12</f>
        <v>8. Sebuah operasi Lifting, berat payload 60 ton, utilization crane 65% termasuk kategori :</v>
      </c>
      <c r="B18" s="83">
        <f>DLD!B12</f>
        <v>1</v>
      </c>
      <c r="C18" s="83">
        <f>DLD!C12</f>
        <v>1</v>
      </c>
      <c r="D18" s="83">
        <f>DLD!D12</f>
        <v>1</v>
      </c>
      <c r="E18" s="83">
        <f>DLD!E12</f>
        <v>1</v>
      </c>
      <c r="F18" s="83">
        <f>DLD!F12</f>
        <v>1</v>
      </c>
      <c r="G18" s="83">
        <f>DLD!G12</f>
        <v>1</v>
      </c>
      <c r="H18" s="83">
        <f>DLD!H12</f>
        <v>0</v>
      </c>
      <c r="I18" s="83">
        <f>DLD!I12</f>
        <v>0</v>
      </c>
      <c r="J18" s="83">
        <f>DLD!J12</f>
        <v>0</v>
      </c>
      <c r="K18" s="83">
        <f>DLD!K12</f>
        <v>0</v>
      </c>
      <c r="L18" s="82">
        <f t="shared" si="0"/>
        <v>5</v>
      </c>
      <c r="M18" s="82">
        <f t="shared" si="1"/>
        <v>5</v>
      </c>
      <c r="N18" s="82">
        <f>SUMIF($B$8:$K$8,"Laki-Laki",DLD!B12:K12)</f>
        <v>3</v>
      </c>
      <c r="O18" s="82">
        <f>SUMIF($B$8:$K$8,"Perempuan",DLD!B12:K12)</f>
        <v>3</v>
      </c>
      <c r="P18" s="68">
        <f t="shared" si="2"/>
        <v>3</v>
      </c>
      <c r="Q18" s="68">
        <f t="shared" si="3"/>
        <v>3</v>
      </c>
      <c r="R18" s="68">
        <f t="shared" si="4"/>
        <v>-0.40546510810816444</v>
      </c>
      <c r="S18" s="68">
        <f t="shared" si="5"/>
        <v>-0.40546510810816444</v>
      </c>
      <c r="T18" s="68">
        <f t="shared" si="6"/>
        <v>-0.43960130712477158</v>
      </c>
      <c r="U18" s="68">
        <f t="shared" si="7"/>
        <v>-0.43960130712477158</v>
      </c>
      <c r="V18" s="68">
        <f t="shared" si="8"/>
        <v>0.91287092917527679</v>
      </c>
      <c r="W18" s="68">
        <f t="shared" si="9"/>
        <v>0.91287092917527679</v>
      </c>
      <c r="X18" s="68">
        <f t="shared" si="10"/>
        <v>0</v>
      </c>
      <c r="Y18" s="68">
        <f t="shared" si="11"/>
        <v>1.2909944487358056</v>
      </c>
      <c r="Z18" s="68">
        <f t="shared" si="12"/>
        <v>0</v>
      </c>
      <c r="AA18" s="66" t="str">
        <f t="shared" si="13"/>
        <v>Negligible</v>
      </c>
      <c r="AB18" s="69" t="str">
        <f t="shared" si="14"/>
        <v>Tidak Ada Indikasi Bias</v>
      </c>
    </row>
    <row r="19" spans="1:28" ht="41.4" x14ac:dyDescent="0.3">
      <c r="A19" s="67" t="str">
        <f>DLD!A13</f>
        <v>9. Sebuah operasi Lifting, berat payload 60 ton, kapasitas crane 65 ton, termasuk kategori :</v>
      </c>
      <c r="B19" s="83">
        <f>DLD!B13</f>
        <v>1</v>
      </c>
      <c r="C19" s="83">
        <f>DLD!C13</f>
        <v>1</v>
      </c>
      <c r="D19" s="83">
        <f>DLD!D13</f>
        <v>1</v>
      </c>
      <c r="E19" s="83">
        <f>DLD!E13</f>
        <v>0</v>
      </c>
      <c r="F19" s="83">
        <f>DLD!F13</f>
        <v>1</v>
      </c>
      <c r="G19" s="83">
        <f>DLD!G13</f>
        <v>0</v>
      </c>
      <c r="H19" s="83">
        <f>DLD!H13</f>
        <v>0</v>
      </c>
      <c r="I19" s="83">
        <f>DLD!I13</f>
        <v>0</v>
      </c>
      <c r="J19" s="83">
        <f>DLD!J13</f>
        <v>0</v>
      </c>
      <c r="K19" s="83">
        <f>DLD!K13</f>
        <v>0</v>
      </c>
      <c r="L19" s="82">
        <f t="shared" si="0"/>
        <v>5</v>
      </c>
      <c r="M19" s="82">
        <f t="shared" si="1"/>
        <v>5</v>
      </c>
      <c r="N19" s="82">
        <f>SUMIF($B$8:$K$8,"Laki-Laki",DLD!B13:K13)</f>
        <v>2</v>
      </c>
      <c r="O19" s="82">
        <f>SUMIF($B$8:$K$8,"Perempuan",DLD!B13:K13)</f>
        <v>2</v>
      </c>
      <c r="P19" s="68">
        <f t="shared" si="2"/>
        <v>2</v>
      </c>
      <c r="Q19" s="68">
        <f t="shared" si="3"/>
        <v>2</v>
      </c>
      <c r="R19" s="68">
        <f t="shared" si="4"/>
        <v>0.40546510810816438</v>
      </c>
      <c r="S19" s="68">
        <f t="shared" si="5"/>
        <v>0.40546510810816438</v>
      </c>
      <c r="T19" s="68">
        <f t="shared" si="6"/>
        <v>0.37132890909155725</v>
      </c>
      <c r="U19" s="68">
        <f t="shared" si="7"/>
        <v>0.37132890909155725</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55.2" x14ac:dyDescent="0.3">
      <c r="A20" s="67" t="str">
        <f>DLD!A14</f>
        <v>10. Sebuah operasi Lifting, berat payload 55 ton, menggunakan 2 crane, utilization crane 1 65%, crane 2 78%, termasuk kategori :</v>
      </c>
      <c r="B20" s="83">
        <f>DLD!B14</f>
        <v>0</v>
      </c>
      <c r="C20" s="83">
        <f>DLD!C14</f>
        <v>0</v>
      </c>
      <c r="D20" s="83">
        <f>DLD!D14</f>
        <v>1</v>
      </c>
      <c r="E20" s="83">
        <f>DLD!E14</f>
        <v>1</v>
      </c>
      <c r="F20" s="83">
        <f>DLD!F14</f>
        <v>1</v>
      </c>
      <c r="G20" s="83">
        <f>DLD!G14</f>
        <v>1</v>
      </c>
      <c r="H20" s="83">
        <f>DLD!H14</f>
        <v>0</v>
      </c>
      <c r="I20" s="83">
        <f>DLD!I14</f>
        <v>0</v>
      </c>
      <c r="J20" s="83">
        <f>DLD!J14</f>
        <v>0</v>
      </c>
      <c r="K20" s="83">
        <f>DLD!K14</f>
        <v>0</v>
      </c>
      <c r="L20" s="82">
        <f t="shared" si="0"/>
        <v>5</v>
      </c>
      <c r="M20" s="82">
        <f t="shared" si="1"/>
        <v>5</v>
      </c>
      <c r="N20" s="82">
        <f>SUMIF($B$8:$K$8,"Laki-Laki",DLD!B14:K14)</f>
        <v>2</v>
      </c>
      <c r="O20" s="82">
        <f>SUMIF($B$8:$K$8,"Perempuan",DLD!B14:K14)</f>
        <v>2</v>
      </c>
      <c r="P20" s="68">
        <f t="shared" si="2"/>
        <v>2</v>
      </c>
      <c r="Q20" s="68">
        <f t="shared" si="3"/>
        <v>2</v>
      </c>
      <c r="R20" s="68">
        <f t="shared" si="4"/>
        <v>0.40546510810816438</v>
      </c>
      <c r="S20" s="68">
        <f t="shared" si="5"/>
        <v>0.40546510810816438</v>
      </c>
      <c r="T20" s="68">
        <f t="shared" si="6"/>
        <v>0.37132890909155725</v>
      </c>
      <c r="U20" s="68">
        <f t="shared" si="7"/>
        <v>0.37132890909155725</v>
      </c>
      <c r="V20" s="68">
        <f t="shared" si="8"/>
        <v>0.91287092917527679</v>
      </c>
      <c r="W20" s="68">
        <f t="shared" si="9"/>
        <v>0.91287092917527679</v>
      </c>
      <c r="X20" s="68">
        <f t="shared" si="10"/>
        <v>0</v>
      </c>
      <c r="Y20" s="68">
        <f t="shared" si="11"/>
        <v>1.2909944487358056</v>
      </c>
      <c r="Z20" s="68">
        <f t="shared" si="12"/>
        <v>0</v>
      </c>
      <c r="AA20" s="66" t="str">
        <f t="shared" si="13"/>
        <v>Negligible</v>
      </c>
      <c r="AB20" s="69" t="str">
        <f t="shared" si="14"/>
        <v>Tidak Ada Indikasi Bias</v>
      </c>
    </row>
    <row r="21" spans="1:28" ht="69" x14ac:dyDescent="0.3">
      <c r="A21" s="67" t="str">
        <f>DLD!A15</f>
        <v>11. Personel dalam tim lifting yang bertanggung jawab memeriksa peralatan rigging, memilih peralatan sesuai Lifting Plan, beban, memasang sling, shackle, adalah tugas dari :</v>
      </c>
      <c r="B21" s="83">
        <f>DLD!B15</f>
        <v>1</v>
      </c>
      <c r="C21" s="83">
        <f>DLD!C15</f>
        <v>1</v>
      </c>
      <c r="D21" s="83">
        <f>DLD!D15</f>
        <v>0</v>
      </c>
      <c r="E21" s="83">
        <f>DLD!E15</f>
        <v>0</v>
      </c>
      <c r="F21" s="83">
        <f>DLD!F15</f>
        <v>0</v>
      </c>
      <c r="G21" s="83">
        <f>DLD!G15</f>
        <v>0</v>
      </c>
      <c r="H21" s="83">
        <f>DLD!H15</f>
        <v>0</v>
      </c>
      <c r="I21" s="83">
        <f>DLD!I15</f>
        <v>0</v>
      </c>
      <c r="J21" s="83">
        <f>DLD!J15</f>
        <v>0</v>
      </c>
      <c r="K21" s="83">
        <f>DLD!K15</f>
        <v>0</v>
      </c>
      <c r="L21" s="82">
        <f t="shared" si="0"/>
        <v>5</v>
      </c>
      <c r="M21" s="82">
        <f t="shared" si="1"/>
        <v>5</v>
      </c>
      <c r="N21" s="82">
        <f>SUMIF($B$8:$K$8,"Laki-Laki",DLD!B15:K15)</f>
        <v>1</v>
      </c>
      <c r="O21" s="82">
        <f>SUMIF($B$8:$K$8,"Perempuan",DLD!B15:K15)</f>
        <v>1</v>
      </c>
      <c r="P21" s="68">
        <f t="shared" si="2"/>
        <v>1</v>
      </c>
      <c r="Q21" s="68">
        <f t="shared" si="3"/>
        <v>1</v>
      </c>
      <c r="R21" s="68">
        <f t="shared" si="4"/>
        <v>1.3862943611198906</v>
      </c>
      <c r="S21" s="68">
        <f t="shared" si="5"/>
        <v>1.3862943611198906</v>
      </c>
      <c r="T21" s="68">
        <f t="shared" si="6"/>
        <v>1.3521581621032834</v>
      </c>
      <c r="U21" s="68">
        <f t="shared" si="7"/>
        <v>1.3521581621032834</v>
      </c>
      <c r="V21" s="68">
        <f t="shared" si="8"/>
        <v>1.1180339887498949</v>
      </c>
      <c r="W21" s="68">
        <f t="shared" si="9"/>
        <v>1.1180339887498949</v>
      </c>
      <c r="X21" s="68">
        <f t="shared" si="10"/>
        <v>0</v>
      </c>
      <c r="Y21" s="68">
        <f t="shared" si="11"/>
        <v>1.5811388300841898</v>
      </c>
      <c r="Z21" s="68">
        <f t="shared" si="12"/>
        <v>0</v>
      </c>
      <c r="AA21" s="66" t="str">
        <f t="shared" si="13"/>
        <v>Negligible</v>
      </c>
      <c r="AB21" s="69" t="str">
        <f t="shared" si="14"/>
        <v>Tidak Ada Indikasi Bias</v>
      </c>
    </row>
    <row r="22" spans="1:28" ht="41.4" x14ac:dyDescent="0.3">
      <c r="A22" s="67" t="str">
        <f>DLD!A16</f>
        <v>12. Personel dalam tim lifting yang bertanggung jawab mengoperasikan crane, adalah tugas dari :</v>
      </c>
      <c r="B22" s="83">
        <f>DLD!B16</f>
        <v>0</v>
      </c>
      <c r="C22" s="83">
        <f>DLD!C16</f>
        <v>0</v>
      </c>
      <c r="D22" s="83">
        <f>DLD!D16</f>
        <v>0</v>
      </c>
      <c r="E22" s="83">
        <f>DLD!E16</f>
        <v>0</v>
      </c>
      <c r="F22" s="83">
        <f>DLD!F16</f>
        <v>0</v>
      </c>
      <c r="G22" s="83">
        <f>DLD!G16</f>
        <v>0</v>
      </c>
      <c r="H22" s="83">
        <f>DLD!H16</f>
        <v>0</v>
      </c>
      <c r="I22" s="83">
        <f>DLD!I16</f>
        <v>0</v>
      </c>
      <c r="J22" s="83">
        <f>DLD!J16</f>
        <v>1</v>
      </c>
      <c r="K22" s="83">
        <f>DLD!K16</f>
        <v>1</v>
      </c>
      <c r="L22" s="82">
        <f t="shared" si="0"/>
        <v>5</v>
      </c>
      <c r="M22" s="82">
        <f t="shared" si="1"/>
        <v>5</v>
      </c>
      <c r="N22" s="82">
        <f>SUMIF($B$8:$K$8,"Laki-Laki",DLD!B16:K16)</f>
        <v>1</v>
      </c>
      <c r="O22" s="82">
        <f>SUMIF($B$8:$K$8,"Perempuan",DLD!B16:K16)</f>
        <v>1</v>
      </c>
      <c r="P22" s="68">
        <f t="shared" si="2"/>
        <v>1</v>
      </c>
      <c r="Q22" s="68">
        <f t="shared" si="3"/>
        <v>1</v>
      </c>
      <c r="R22" s="68">
        <f t="shared" si="4"/>
        <v>1.3862943611198906</v>
      </c>
      <c r="S22" s="68">
        <f t="shared" si="5"/>
        <v>1.3862943611198906</v>
      </c>
      <c r="T22" s="68">
        <f t="shared" si="6"/>
        <v>1.3521581621032834</v>
      </c>
      <c r="U22" s="68">
        <f t="shared" si="7"/>
        <v>1.3521581621032834</v>
      </c>
      <c r="V22" s="68">
        <f t="shared" si="8"/>
        <v>1.1180339887498949</v>
      </c>
      <c r="W22" s="68">
        <f t="shared" si="9"/>
        <v>1.1180339887498949</v>
      </c>
      <c r="X22" s="68">
        <f t="shared" si="10"/>
        <v>0</v>
      </c>
      <c r="Y22" s="68">
        <f t="shared" si="11"/>
        <v>1.5811388300841898</v>
      </c>
      <c r="Z22" s="68">
        <f t="shared" si="12"/>
        <v>0</v>
      </c>
      <c r="AA22" s="66" t="str">
        <f t="shared" si="13"/>
        <v>Negligible</v>
      </c>
      <c r="AB22" s="69" t="str">
        <f t="shared" si="14"/>
        <v>Tidak Ada Indikasi Bias</v>
      </c>
    </row>
    <row r="23" spans="1:28" ht="82.8" x14ac:dyDescent="0.3">
      <c r="A23" s="67" t="str">
        <f>DLD!A17</f>
        <v>13. Personel dalam tim lifting yang bertanggung jawab mengkoordinasikan &amp; mengawasi operasi lifting sesuai Lifting Plan, dan berwenang menghentikan operasi Lifting adalah tugas dari :</v>
      </c>
      <c r="B23" s="83">
        <f>DLD!B17</f>
        <v>1</v>
      </c>
      <c r="C23" s="83">
        <f>DLD!C17</f>
        <v>1</v>
      </c>
      <c r="D23" s="83">
        <f>DLD!D17</f>
        <v>1</v>
      </c>
      <c r="E23" s="83">
        <f>DLD!E17</f>
        <v>1</v>
      </c>
      <c r="F23" s="83">
        <f>DLD!F17</f>
        <v>1</v>
      </c>
      <c r="G23" s="83">
        <f>DLD!G17</f>
        <v>1</v>
      </c>
      <c r="H23" s="83">
        <f>DLD!H17</f>
        <v>0</v>
      </c>
      <c r="I23" s="83">
        <f>DLD!I17</f>
        <v>0</v>
      </c>
      <c r="J23" s="83">
        <f>DLD!J17</f>
        <v>1</v>
      </c>
      <c r="K23" s="83">
        <f>DLD!K17</f>
        <v>1</v>
      </c>
      <c r="L23" s="82">
        <f t="shared" si="0"/>
        <v>5</v>
      </c>
      <c r="M23" s="82">
        <f t="shared" si="1"/>
        <v>5</v>
      </c>
      <c r="N23" s="82">
        <f>SUMIF($B$8:$K$8,"Laki-Laki",DLD!B17:K17)</f>
        <v>4</v>
      </c>
      <c r="O23" s="82">
        <f>SUMIF($B$8:$K$8,"Perempuan",DLD!B17:K17)</f>
        <v>4</v>
      </c>
      <c r="P23" s="68">
        <f t="shared" si="2"/>
        <v>4</v>
      </c>
      <c r="Q23" s="68">
        <f t="shared" si="3"/>
        <v>4</v>
      </c>
      <c r="R23" s="68">
        <f t="shared" si="4"/>
        <v>-1.3862943611198906</v>
      </c>
      <c r="S23" s="68">
        <f t="shared" si="5"/>
        <v>-1.3862943611198906</v>
      </c>
      <c r="T23" s="68">
        <f t="shared" si="6"/>
        <v>-1.4204305601364977</v>
      </c>
      <c r="U23" s="68">
        <f t="shared" si="7"/>
        <v>-1.4204305601364977</v>
      </c>
      <c r="V23" s="68">
        <f t="shared" si="8"/>
        <v>1.1180339887498949</v>
      </c>
      <c r="W23" s="68">
        <f t="shared" si="9"/>
        <v>1.1180339887498949</v>
      </c>
      <c r="X23" s="68">
        <f t="shared" si="10"/>
        <v>0</v>
      </c>
      <c r="Y23" s="68">
        <f t="shared" si="11"/>
        <v>1.5811388300841898</v>
      </c>
      <c r="Z23" s="68">
        <f t="shared" si="12"/>
        <v>0</v>
      </c>
      <c r="AA23" s="66" t="str">
        <f t="shared" si="13"/>
        <v>Negligible</v>
      </c>
      <c r="AB23" s="69" t="str">
        <f t="shared" si="14"/>
        <v>Tidak Ada Indikasi Bias</v>
      </c>
    </row>
    <row r="24" spans="1:28" ht="69" x14ac:dyDescent="0.3">
      <c r="A24" s="67" t="str">
        <f>DLD!A18</f>
        <v>14. Personel dalam lifting yang bertanggung jawab merencanakan, menghitung, dan mengawasi operasi pengangkatan beban berat secara aman dan efisien adalah :</v>
      </c>
      <c r="B24" s="83">
        <f>DLD!B18</f>
        <v>1</v>
      </c>
      <c r="C24" s="83">
        <f>DLD!C18</f>
        <v>1</v>
      </c>
      <c r="D24" s="83">
        <f>DLD!D18</f>
        <v>1</v>
      </c>
      <c r="E24" s="83">
        <f>DLD!E18</f>
        <v>0</v>
      </c>
      <c r="F24" s="83">
        <f>DLD!F18</f>
        <v>1</v>
      </c>
      <c r="G24" s="83">
        <f>DLD!G18</f>
        <v>0</v>
      </c>
      <c r="H24" s="83">
        <f>DLD!H18</f>
        <v>0</v>
      </c>
      <c r="I24" s="83">
        <f>DLD!I18</f>
        <v>0</v>
      </c>
      <c r="J24" s="83">
        <f>DLD!J18</f>
        <v>1</v>
      </c>
      <c r="K24" s="83">
        <f>DLD!K18</f>
        <v>1</v>
      </c>
      <c r="L24" s="82">
        <f t="shared" si="0"/>
        <v>5</v>
      </c>
      <c r="M24" s="82">
        <f t="shared" si="1"/>
        <v>5</v>
      </c>
      <c r="N24" s="82">
        <f>SUMIF($B$8:$K$8,"Laki-Laki",DLD!B18:K18)</f>
        <v>3</v>
      </c>
      <c r="O24" s="82">
        <f>SUMIF($B$8:$K$8,"Perempuan",DLD!B18:K18)</f>
        <v>3</v>
      </c>
      <c r="P24" s="68">
        <f t="shared" si="2"/>
        <v>3</v>
      </c>
      <c r="Q24" s="68">
        <f t="shared" si="3"/>
        <v>3</v>
      </c>
      <c r="R24" s="68">
        <f t="shared" si="4"/>
        <v>-0.40546510810816444</v>
      </c>
      <c r="S24" s="68">
        <f t="shared" si="5"/>
        <v>-0.40546510810816444</v>
      </c>
      <c r="T24" s="68">
        <f t="shared" si="6"/>
        <v>-0.43960130712477158</v>
      </c>
      <c r="U24" s="68">
        <f t="shared" si="7"/>
        <v>-0.43960130712477158</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27.6" x14ac:dyDescent="0.3">
      <c r="A25" s="67" t="str">
        <f>DLD!A19</f>
        <v>15. Minimum Break Load (MBL) dari sling adalah</v>
      </c>
      <c r="B25" s="83">
        <f>DLD!B19</f>
        <v>1</v>
      </c>
      <c r="C25" s="83">
        <f>DLD!C19</f>
        <v>1</v>
      </c>
      <c r="D25" s="83">
        <f>DLD!D19</f>
        <v>1</v>
      </c>
      <c r="E25" s="83">
        <f>DLD!E19</f>
        <v>0</v>
      </c>
      <c r="F25" s="83">
        <f>DLD!F19</f>
        <v>1</v>
      </c>
      <c r="G25" s="83">
        <f>DLD!G19</f>
        <v>0</v>
      </c>
      <c r="H25" s="83">
        <f>DLD!H19</f>
        <v>1</v>
      </c>
      <c r="I25" s="83">
        <f>DLD!I19</f>
        <v>1</v>
      </c>
      <c r="J25" s="83">
        <f>DLD!J19</f>
        <v>0</v>
      </c>
      <c r="K25" s="83">
        <f>DLD!K19</f>
        <v>0</v>
      </c>
      <c r="L25" s="82">
        <f t="shared" si="0"/>
        <v>5</v>
      </c>
      <c r="M25" s="82">
        <f t="shared" si="1"/>
        <v>5</v>
      </c>
      <c r="N25" s="82">
        <f>SUMIF($B$8:$K$8,"Laki-Laki",DLD!B19:K19)</f>
        <v>3</v>
      </c>
      <c r="O25" s="82">
        <f>SUMIF($B$8:$K$8,"Perempuan",DLD!B19:K19)</f>
        <v>3</v>
      </c>
      <c r="P25" s="68">
        <f t="shared" si="2"/>
        <v>3</v>
      </c>
      <c r="Q25" s="68">
        <f t="shared" si="3"/>
        <v>3</v>
      </c>
      <c r="R25" s="68">
        <f t="shared" si="4"/>
        <v>-0.40546510810816444</v>
      </c>
      <c r="S25" s="68">
        <f t="shared" si="5"/>
        <v>-0.40546510810816444</v>
      </c>
      <c r="T25" s="68">
        <f t="shared" si="6"/>
        <v>-0.43960130712477158</v>
      </c>
      <c r="U25" s="68">
        <f t="shared" si="7"/>
        <v>-0.43960130712477158</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27.6" x14ac:dyDescent="0.3">
      <c r="A26" s="67" t="str">
        <f>DLD!A20</f>
        <v>16. Working Load Limit (WLL) Sling adalah</v>
      </c>
      <c r="B26" s="83">
        <f>DLD!B20</f>
        <v>1</v>
      </c>
      <c r="C26" s="83">
        <f>DLD!C20</f>
        <v>1</v>
      </c>
      <c r="D26" s="83">
        <f>DLD!D20</f>
        <v>1</v>
      </c>
      <c r="E26" s="83">
        <f>DLD!E20</f>
        <v>1</v>
      </c>
      <c r="F26" s="83">
        <f>DLD!F20</f>
        <v>1</v>
      </c>
      <c r="G26" s="83">
        <f>DLD!G20</f>
        <v>1</v>
      </c>
      <c r="H26" s="83">
        <f>DLD!H20</f>
        <v>0</v>
      </c>
      <c r="I26" s="83">
        <f>DLD!I20</f>
        <v>0</v>
      </c>
      <c r="J26" s="83">
        <f>DLD!J20</f>
        <v>0</v>
      </c>
      <c r="K26" s="83">
        <f>DLD!K20</f>
        <v>0</v>
      </c>
      <c r="L26" s="82">
        <f t="shared" si="0"/>
        <v>5</v>
      </c>
      <c r="M26" s="82">
        <f t="shared" si="1"/>
        <v>5</v>
      </c>
      <c r="N26" s="82">
        <f>SUMIF($B$8:$K$8,"Laki-Laki",DLD!B20:K20)</f>
        <v>3</v>
      </c>
      <c r="O26" s="82">
        <f>SUMIF($B$8:$K$8,"Perempuan",DLD!B20:K20)</f>
        <v>3</v>
      </c>
      <c r="P26" s="68">
        <f t="shared" si="2"/>
        <v>3</v>
      </c>
      <c r="Q26" s="68">
        <f t="shared" si="3"/>
        <v>3</v>
      </c>
      <c r="R26" s="68">
        <f t="shared" si="4"/>
        <v>-0.40546510810816444</v>
      </c>
      <c r="S26" s="68">
        <f t="shared" si="5"/>
        <v>-0.40546510810816444</v>
      </c>
      <c r="T26" s="68">
        <f t="shared" si="6"/>
        <v>-0.43960130712477158</v>
      </c>
      <c r="U26" s="68">
        <f t="shared" si="7"/>
        <v>-0.43960130712477158</v>
      </c>
      <c r="V26" s="68">
        <f t="shared" si="8"/>
        <v>0.91287092917527679</v>
      </c>
      <c r="W26" s="68">
        <f t="shared" si="9"/>
        <v>0.91287092917527679</v>
      </c>
      <c r="X26" s="68">
        <f t="shared" si="10"/>
        <v>0</v>
      </c>
      <c r="Y26" s="68">
        <f t="shared" si="11"/>
        <v>1.2909944487358056</v>
      </c>
      <c r="Z26" s="68">
        <f t="shared" si="12"/>
        <v>0</v>
      </c>
      <c r="AA26" s="66" t="str">
        <f t="shared" si="13"/>
        <v>Negligible</v>
      </c>
      <c r="AB26" s="69" t="str">
        <f t="shared" si="14"/>
        <v>Tidak Ada Indikasi Bias</v>
      </c>
    </row>
    <row r="27" spans="1:28" ht="27.6" x14ac:dyDescent="0.3">
      <c r="A27" s="67" t="str">
        <f>DLD!A21</f>
        <v>17. Safe Working Load (SWL) sling adalah</v>
      </c>
      <c r="B27" s="83">
        <f>DLD!B21</f>
        <v>1</v>
      </c>
      <c r="C27" s="83">
        <f>DLD!C21</f>
        <v>1</v>
      </c>
      <c r="D27" s="83">
        <f>DLD!D21</f>
        <v>1</v>
      </c>
      <c r="E27" s="83">
        <f>DLD!E21</f>
        <v>1</v>
      </c>
      <c r="F27" s="83">
        <f>DLD!F21</f>
        <v>1</v>
      </c>
      <c r="G27" s="83">
        <f>DLD!G21</f>
        <v>1</v>
      </c>
      <c r="H27" s="83">
        <f>DLD!H21</f>
        <v>0</v>
      </c>
      <c r="I27" s="83">
        <f>DLD!I21</f>
        <v>0</v>
      </c>
      <c r="J27" s="83">
        <f>DLD!J21</f>
        <v>0</v>
      </c>
      <c r="K27" s="83">
        <f>DLD!K21</f>
        <v>0</v>
      </c>
      <c r="L27" s="82">
        <f t="shared" si="0"/>
        <v>5</v>
      </c>
      <c r="M27" s="82">
        <f t="shared" si="1"/>
        <v>5</v>
      </c>
      <c r="N27" s="82">
        <f>SUMIF($B$8:$K$8,"Laki-Laki",DLD!B21:K21)</f>
        <v>3</v>
      </c>
      <c r="O27" s="82">
        <f>SUMIF($B$8:$K$8,"Perempuan",DLD!B21:K21)</f>
        <v>3</v>
      </c>
      <c r="P27" s="68">
        <f t="shared" si="2"/>
        <v>3</v>
      </c>
      <c r="Q27" s="68">
        <f t="shared" si="3"/>
        <v>3</v>
      </c>
      <c r="R27" s="68">
        <f t="shared" si="4"/>
        <v>-0.40546510810816444</v>
      </c>
      <c r="S27" s="68">
        <f t="shared" si="5"/>
        <v>-0.40546510810816444</v>
      </c>
      <c r="T27" s="68">
        <f t="shared" si="6"/>
        <v>-0.43960130712477158</v>
      </c>
      <c r="U27" s="68">
        <f t="shared" si="7"/>
        <v>-0.43960130712477158</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ht="41.4" x14ac:dyDescent="0.3">
      <c r="A28" s="67" t="str">
        <f>DLD!A22</f>
        <v>18. Berapa nilai Safety Factor untuk wire rope sling menurut ASME B30.9 ?</v>
      </c>
      <c r="B28" s="83">
        <f>DLD!B22</f>
        <v>1</v>
      </c>
      <c r="C28" s="83">
        <f>DLD!C22</f>
        <v>1</v>
      </c>
      <c r="D28" s="83">
        <f>DLD!D22</f>
        <v>1</v>
      </c>
      <c r="E28" s="83">
        <f>DLD!E22</f>
        <v>1</v>
      </c>
      <c r="F28" s="83">
        <f>DLD!F22</f>
        <v>1</v>
      </c>
      <c r="G28" s="83">
        <f>DLD!G22</f>
        <v>1</v>
      </c>
      <c r="H28" s="83">
        <f>DLD!H22</f>
        <v>0</v>
      </c>
      <c r="I28" s="83">
        <f>DLD!I22</f>
        <v>0</v>
      </c>
      <c r="J28" s="83">
        <f>DLD!J22</f>
        <v>0</v>
      </c>
      <c r="K28" s="83">
        <f>DLD!K22</f>
        <v>0</v>
      </c>
      <c r="L28" s="82">
        <f t="shared" si="0"/>
        <v>5</v>
      </c>
      <c r="M28" s="82">
        <f t="shared" si="1"/>
        <v>5</v>
      </c>
      <c r="N28" s="82">
        <f>SUMIF($B$8:$K$8,"Laki-Laki",DLD!B22:K22)</f>
        <v>3</v>
      </c>
      <c r="O28" s="82">
        <f>SUMIF($B$8:$K$8,"Perempuan",DLD!B22:K22)</f>
        <v>3</v>
      </c>
      <c r="P28" s="68">
        <f t="shared" si="2"/>
        <v>3</v>
      </c>
      <c r="Q28" s="68">
        <f t="shared" si="3"/>
        <v>3</v>
      </c>
      <c r="R28" s="68">
        <f t="shared" si="4"/>
        <v>-0.40546510810816444</v>
      </c>
      <c r="S28" s="68">
        <f t="shared" si="5"/>
        <v>-0.40546510810816444</v>
      </c>
      <c r="T28" s="68">
        <f t="shared" si="6"/>
        <v>-0.43960130712477158</v>
      </c>
      <c r="U28" s="68">
        <f t="shared" si="7"/>
        <v>-0.43960130712477158</v>
      </c>
      <c r="V28" s="68">
        <f t="shared" si="8"/>
        <v>0.91287092917527679</v>
      </c>
      <c r="W28" s="68">
        <f t="shared" si="9"/>
        <v>0.91287092917527679</v>
      </c>
      <c r="X28" s="68">
        <f t="shared" si="10"/>
        <v>0</v>
      </c>
      <c r="Y28" s="68">
        <f t="shared" si="11"/>
        <v>1.2909944487358056</v>
      </c>
      <c r="Z28" s="68">
        <f t="shared" si="12"/>
        <v>0</v>
      </c>
      <c r="AA28" s="66" t="str">
        <f t="shared" si="13"/>
        <v>Negligible</v>
      </c>
      <c r="AB28" s="69" t="str">
        <f t="shared" si="14"/>
        <v>Tidak Ada Indikasi Bias</v>
      </c>
    </row>
    <row r="29" spans="1:28" ht="41.4" x14ac:dyDescent="0.3">
      <c r="A29" s="67" t="str">
        <f>DLD!A23</f>
        <v>19. Berapa nilai Safety Factor untuk Wire rope sling menurut BS 7121 -EN?</v>
      </c>
      <c r="B29" s="83">
        <f>DLD!B23</f>
        <v>1</v>
      </c>
      <c r="C29" s="83">
        <f>DLD!C23</f>
        <v>1</v>
      </c>
      <c r="D29" s="83">
        <f>DLD!D23</f>
        <v>1</v>
      </c>
      <c r="E29" s="83">
        <f>DLD!E23</f>
        <v>1</v>
      </c>
      <c r="F29" s="83">
        <f>DLD!F23</f>
        <v>1</v>
      </c>
      <c r="G29" s="83">
        <f>DLD!G23</f>
        <v>1</v>
      </c>
      <c r="H29" s="83">
        <f>DLD!H23</f>
        <v>0</v>
      </c>
      <c r="I29" s="83">
        <f>DLD!I23</f>
        <v>0</v>
      </c>
      <c r="J29" s="83">
        <f>DLD!J23</f>
        <v>0</v>
      </c>
      <c r="K29" s="83">
        <f>DLD!K23</f>
        <v>0</v>
      </c>
      <c r="L29" s="82">
        <f t="shared" si="0"/>
        <v>5</v>
      </c>
      <c r="M29" s="82">
        <f t="shared" si="1"/>
        <v>5</v>
      </c>
      <c r="N29" s="82">
        <f>SUMIF($B$8:$K$8,"Laki-Laki",DLD!B23:K23)</f>
        <v>3</v>
      </c>
      <c r="O29" s="82">
        <f>SUMIF($B$8:$K$8,"Perempuan",DLD!B23:K23)</f>
        <v>3</v>
      </c>
      <c r="P29" s="68">
        <f t="shared" si="2"/>
        <v>3</v>
      </c>
      <c r="Q29" s="68">
        <f t="shared" si="3"/>
        <v>3</v>
      </c>
      <c r="R29" s="68">
        <f t="shared" si="4"/>
        <v>-0.40546510810816444</v>
      </c>
      <c r="S29" s="68">
        <f t="shared" si="5"/>
        <v>-0.40546510810816444</v>
      </c>
      <c r="T29" s="68">
        <f t="shared" si="6"/>
        <v>-0.43960130712477158</v>
      </c>
      <c r="U29" s="68">
        <f t="shared" si="7"/>
        <v>-0.43960130712477158</v>
      </c>
      <c r="V29" s="68">
        <f t="shared" si="8"/>
        <v>0.91287092917527679</v>
      </c>
      <c r="W29" s="68">
        <f t="shared" si="9"/>
        <v>0.91287092917527679</v>
      </c>
      <c r="X29" s="68">
        <f t="shared" si="10"/>
        <v>0</v>
      </c>
      <c r="Y29" s="68">
        <f t="shared" si="11"/>
        <v>1.2909944487358056</v>
      </c>
      <c r="Z29" s="68">
        <f t="shared" si="12"/>
        <v>0</v>
      </c>
      <c r="AA29" s="66" t="str">
        <f t="shared" si="13"/>
        <v>Negligible</v>
      </c>
      <c r="AB29" s="69" t="str">
        <f t="shared" si="14"/>
        <v>Tidak Ada Indikasi Bias</v>
      </c>
    </row>
    <row r="30" spans="1:28" ht="41.4" x14ac:dyDescent="0.3">
      <c r="A30" s="67" t="str">
        <f>DLD!A24</f>
        <v>20. Berapa nilai Safety Factor untuk Syntetic Webbing &amp; Round Sling menurut ASME B30.9 ?</v>
      </c>
      <c r="B30" s="83">
        <f>DLD!B24</f>
        <v>1</v>
      </c>
      <c r="C30" s="83">
        <f>DLD!C24</f>
        <v>1</v>
      </c>
      <c r="D30" s="83">
        <f>DLD!D24</f>
        <v>1</v>
      </c>
      <c r="E30" s="83">
        <f>DLD!E24</f>
        <v>0</v>
      </c>
      <c r="F30" s="83">
        <f>DLD!F24</f>
        <v>1</v>
      </c>
      <c r="G30" s="83">
        <f>DLD!G24</f>
        <v>0</v>
      </c>
      <c r="H30" s="83">
        <f>DLD!H24</f>
        <v>0</v>
      </c>
      <c r="I30" s="83">
        <f>DLD!I24</f>
        <v>0</v>
      </c>
      <c r="J30" s="83">
        <f>DLD!J24</f>
        <v>0</v>
      </c>
      <c r="K30" s="83">
        <f>DLD!K24</f>
        <v>0</v>
      </c>
      <c r="L30" s="82">
        <f t="shared" si="0"/>
        <v>5</v>
      </c>
      <c r="M30" s="82">
        <f t="shared" si="1"/>
        <v>5</v>
      </c>
      <c r="N30" s="82">
        <f>SUMIF($B$8:$K$8,"Laki-Laki",DLD!B24:K24)</f>
        <v>2</v>
      </c>
      <c r="O30" s="82">
        <f>SUMIF($B$8:$K$8,"Perempuan",DLD!B24:K24)</f>
        <v>2</v>
      </c>
      <c r="P30" s="68">
        <f t="shared" si="2"/>
        <v>2</v>
      </c>
      <c r="Q30" s="68">
        <f t="shared" si="3"/>
        <v>2</v>
      </c>
      <c r="R30" s="68">
        <f t="shared" si="4"/>
        <v>0.40546510810816438</v>
      </c>
      <c r="S30" s="68">
        <f t="shared" si="5"/>
        <v>0.40546510810816438</v>
      </c>
      <c r="T30" s="68">
        <f t="shared" si="6"/>
        <v>0.37132890909155725</v>
      </c>
      <c r="U30" s="68">
        <f t="shared" si="7"/>
        <v>0.37132890909155725</v>
      </c>
      <c r="V30" s="68">
        <f t="shared" si="8"/>
        <v>0.91287092917527679</v>
      </c>
      <c r="W30" s="68">
        <f t="shared" si="9"/>
        <v>0.91287092917527679</v>
      </c>
      <c r="X30" s="68">
        <f t="shared" si="10"/>
        <v>0</v>
      </c>
      <c r="Y30" s="68">
        <f t="shared" si="11"/>
        <v>1.2909944487358056</v>
      </c>
      <c r="Z30" s="68">
        <f t="shared" si="12"/>
        <v>0</v>
      </c>
      <c r="AA30" s="66" t="str">
        <f t="shared" si="13"/>
        <v>Negligible</v>
      </c>
      <c r="AB30" s="69" t="str">
        <f t="shared" si="14"/>
        <v>Tidak Ada Indikasi Bias</v>
      </c>
    </row>
    <row r="31" spans="1:28" ht="41.4" x14ac:dyDescent="0.3">
      <c r="A31" s="67" t="str">
        <f>DLD!A25</f>
        <v>21. Berapa nilai Safety Factor untuk Syntetic Webbing &amp; Round Sling menurut BS 7121 EN ?</v>
      </c>
      <c r="B31" s="83">
        <f>DLD!B25</f>
        <v>1</v>
      </c>
      <c r="C31" s="83">
        <f>DLD!C25</f>
        <v>1</v>
      </c>
      <c r="D31" s="83">
        <f>DLD!D25</f>
        <v>1</v>
      </c>
      <c r="E31" s="83">
        <f>DLD!E25</f>
        <v>0</v>
      </c>
      <c r="F31" s="83">
        <f>DLD!F25</f>
        <v>1</v>
      </c>
      <c r="G31" s="83">
        <f>DLD!G25</f>
        <v>0</v>
      </c>
      <c r="H31" s="83">
        <f>DLD!H25</f>
        <v>0</v>
      </c>
      <c r="I31" s="83">
        <f>DLD!I25</f>
        <v>0</v>
      </c>
      <c r="J31" s="83">
        <f>DLD!J25</f>
        <v>1</v>
      </c>
      <c r="K31" s="83">
        <f>DLD!K25</f>
        <v>1</v>
      </c>
      <c r="L31" s="82">
        <f t="shared" si="0"/>
        <v>5</v>
      </c>
      <c r="M31" s="82">
        <f t="shared" si="1"/>
        <v>5</v>
      </c>
      <c r="N31" s="82">
        <f>SUMIF($B$8:$K$8,"Laki-Laki",DLD!B25:K25)</f>
        <v>3</v>
      </c>
      <c r="O31" s="82">
        <f>SUMIF($B$8:$K$8,"Perempuan",DLD!B25:K25)</f>
        <v>3</v>
      </c>
      <c r="P31" s="68">
        <f t="shared" si="2"/>
        <v>3</v>
      </c>
      <c r="Q31" s="68">
        <f t="shared" si="3"/>
        <v>3</v>
      </c>
      <c r="R31" s="68">
        <f t="shared" si="4"/>
        <v>-0.40546510810816444</v>
      </c>
      <c r="S31" s="68">
        <f t="shared" si="5"/>
        <v>-0.40546510810816444</v>
      </c>
      <c r="T31" s="68">
        <f t="shared" si="6"/>
        <v>-0.43960130712477158</v>
      </c>
      <c r="U31" s="68">
        <f t="shared" si="7"/>
        <v>-0.43960130712477158</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41.4" x14ac:dyDescent="0.3">
      <c r="A32" s="67" t="str">
        <f>DLD!A26</f>
        <v>22. Berapa nilai Safety Factor untuk Alloy Chain Sling menurut ASME B30.9 ?</v>
      </c>
      <c r="B32" s="83">
        <f>DLD!B26</f>
        <v>0</v>
      </c>
      <c r="C32" s="83">
        <f>DLD!C26</f>
        <v>0</v>
      </c>
      <c r="D32" s="83">
        <f>DLD!D26</f>
        <v>1</v>
      </c>
      <c r="E32" s="83">
        <f>DLD!E26</f>
        <v>0</v>
      </c>
      <c r="F32" s="83">
        <f>DLD!F26</f>
        <v>1</v>
      </c>
      <c r="G32" s="83">
        <f>DLD!G26</f>
        <v>0</v>
      </c>
      <c r="H32" s="83">
        <f>DLD!H26</f>
        <v>1</v>
      </c>
      <c r="I32" s="83">
        <f>DLD!I26</f>
        <v>1</v>
      </c>
      <c r="J32" s="83">
        <f>DLD!J26</f>
        <v>1</v>
      </c>
      <c r="K32" s="83">
        <f>DLD!K26</f>
        <v>1</v>
      </c>
      <c r="L32" s="82">
        <f t="shared" si="0"/>
        <v>5</v>
      </c>
      <c r="M32" s="82">
        <f t="shared" si="1"/>
        <v>5</v>
      </c>
      <c r="N32" s="82">
        <f>SUMIF($B$8:$K$8,"Laki-Laki",DLD!B26:K26)</f>
        <v>3</v>
      </c>
      <c r="O32" s="82">
        <f>SUMIF($B$8:$K$8,"Perempuan",DLD!B26:K26)</f>
        <v>3</v>
      </c>
      <c r="P32" s="68">
        <f t="shared" si="2"/>
        <v>3</v>
      </c>
      <c r="Q32" s="68">
        <f t="shared" si="3"/>
        <v>3</v>
      </c>
      <c r="R32" s="68">
        <f t="shared" si="4"/>
        <v>-0.40546510810816444</v>
      </c>
      <c r="S32" s="68">
        <f t="shared" si="5"/>
        <v>-0.40546510810816444</v>
      </c>
      <c r="T32" s="68">
        <f t="shared" si="6"/>
        <v>-0.43960130712477158</v>
      </c>
      <c r="U32" s="68">
        <f t="shared" si="7"/>
        <v>-0.43960130712477158</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ht="41.4" x14ac:dyDescent="0.3">
      <c r="A33" s="67" t="str">
        <f>DLD!A27</f>
        <v>23. Berapa nilai Safety Factor untuk Alloy Chain sling menurut BS 7121 -EN?</v>
      </c>
      <c r="B33" s="83">
        <f>DLD!B27</f>
        <v>1</v>
      </c>
      <c r="C33" s="83">
        <f>DLD!C27</f>
        <v>1</v>
      </c>
      <c r="D33" s="83">
        <f>DLD!D27</f>
        <v>1</v>
      </c>
      <c r="E33" s="83">
        <f>DLD!E27</f>
        <v>1</v>
      </c>
      <c r="F33" s="83">
        <f>DLD!F27</f>
        <v>1</v>
      </c>
      <c r="G33" s="83">
        <f>DLD!G27</f>
        <v>1</v>
      </c>
      <c r="H33" s="83">
        <f>DLD!H27</f>
        <v>0</v>
      </c>
      <c r="I33" s="83">
        <f>DLD!I27</f>
        <v>0</v>
      </c>
      <c r="J33" s="83">
        <f>DLD!J27</f>
        <v>1</v>
      </c>
      <c r="K33" s="83">
        <f>DLD!K27</f>
        <v>1</v>
      </c>
      <c r="L33" s="82">
        <f t="shared" si="0"/>
        <v>5</v>
      </c>
      <c r="M33" s="82">
        <f t="shared" si="1"/>
        <v>5</v>
      </c>
      <c r="N33" s="82">
        <f>SUMIF($B$8:$K$8,"Laki-Laki",DLD!B27:K27)</f>
        <v>4</v>
      </c>
      <c r="O33" s="82">
        <f>SUMIF($B$8:$K$8,"Perempuan",DLD!B27:K27)</f>
        <v>4</v>
      </c>
      <c r="P33" s="68">
        <f t="shared" si="2"/>
        <v>4</v>
      </c>
      <c r="Q33" s="68">
        <f t="shared" si="3"/>
        <v>4</v>
      </c>
      <c r="R33" s="68">
        <f t="shared" si="4"/>
        <v>-1.3862943611198906</v>
      </c>
      <c r="S33" s="68">
        <f t="shared" si="5"/>
        <v>-1.3862943611198906</v>
      </c>
      <c r="T33" s="68">
        <f t="shared" si="6"/>
        <v>-1.4204305601364977</v>
      </c>
      <c r="U33" s="68">
        <f t="shared" si="7"/>
        <v>-1.4204305601364977</v>
      </c>
      <c r="V33" s="68">
        <f t="shared" si="8"/>
        <v>1.1180339887498949</v>
      </c>
      <c r="W33" s="68">
        <f t="shared" si="9"/>
        <v>1.1180339887498949</v>
      </c>
      <c r="X33" s="68">
        <f t="shared" si="10"/>
        <v>0</v>
      </c>
      <c r="Y33" s="68">
        <f t="shared" si="11"/>
        <v>1.5811388300841898</v>
      </c>
      <c r="Z33" s="68">
        <f t="shared" si="12"/>
        <v>0</v>
      </c>
      <c r="AA33" s="66" t="str">
        <f t="shared" si="13"/>
        <v>Negligible</v>
      </c>
      <c r="AB33" s="69" t="str">
        <f t="shared" si="14"/>
        <v>Tidak Ada Indikasi Bias</v>
      </c>
    </row>
    <row r="34" spans="1:28" ht="55.2" x14ac:dyDescent="0.3">
      <c r="A34" s="67" t="str">
        <f>DLD!A28</f>
        <v>24. Berapa nilai Safety Factor untuk Wire rope sling bila digunakan untuk mengangkat personel menurut ASME B30.9 ?</v>
      </c>
      <c r="B34" s="83">
        <f>DLD!B28</f>
        <v>1</v>
      </c>
      <c r="C34" s="83">
        <f>DLD!C28</f>
        <v>1</v>
      </c>
      <c r="D34" s="83">
        <f>DLD!D28</f>
        <v>1</v>
      </c>
      <c r="E34" s="83">
        <f>DLD!E28</f>
        <v>0</v>
      </c>
      <c r="F34" s="83">
        <f>DLD!F28</f>
        <v>1</v>
      </c>
      <c r="G34" s="83">
        <f>DLD!G28</f>
        <v>0</v>
      </c>
      <c r="H34" s="83">
        <f>DLD!H28</f>
        <v>0</v>
      </c>
      <c r="I34" s="83">
        <f>DLD!I28</f>
        <v>0</v>
      </c>
      <c r="J34" s="83">
        <f>DLD!J28</f>
        <v>0</v>
      </c>
      <c r="K34" s="83">
        <f>DLD!K28</f>
        <v>0</v>
      </c>
      <c r="L34" s="82">
        <f t="shared" si="0"/>
        <v>5</v>
      </c>
      <c r="M34" s="82">
        <f t="shared" si="1"/>
        <v>5</v>
      </c>
      <c r="N34" s="82">
        <f>SUMIF($B$8:$K$8,"Laki-Laki",DLD!B28:K28)</f>
        <v>2</v>
      </c>
      <c r="O34" s="82">
        <f>SUMIF($B$8:$K$8,"Perempuan",DLD!B28:K28)</f>
        <v>2</v>
      </c>
      <c r="P34" s="68">
        <f t="shared" si="2"/>
        <v>2</v>
      </c>
      <c r="Q34" s="68">
        <f t="shared" si="3"/>
        <v>2</v>
      </c>
      <c r="R34" s="68">
        <f t="shared" si="4"/>
        <v>0.40546510810816438</v>
      </c>
      <c r="S34" s="68">
        <f t="shared" si="5"/>
        <v>0.40546510810816438</v>
      </c>
      <c r="T34" s="68">
        <f t="shared" si="6"/>
        <v>0.37132890909155725</v>
      </c>
      <c r="U34" s="68">
        <f t="shared" si="7"/>
        <v>0.37132890909155725</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69" x14ac:dyDescent="0.3">
      <c r="A35" s="67" t="str">
        <f>DLD!A29</f>
        <v>25. Sling gambar disamping ini adalah jenis sling;&lt;img src="https://sistemedu.com/assets/LiftingEngineerforMediumLifting/28.jpg" alt="" width="476" height="160"&gt;</v>
      </c>
      <c r="B35" s="83">
        <f>DLD!B29</f>
        <v>0</v>
      </c>
      <c r="C35" s="83">
        <f>DLD!C29</f>
        <v>0</v>
      </c>
      <c r="D35" s="83">
        <f>DLD!D29</f>
        <v>1</v>
      </c>
      <c r="E35" s="83">
        <f>DLD!E29</f>
        <v>0</v>
      </c>
      <c r="F35" s="83">
        <f>DLD!F29</f>
        <v>1</v>
      </c>
      <c r="G35" s="83">
        <f>DLD!G29</f>
        <v>0</v>
      </c>
      <c r="H35" s="83">
        <f>DLD!H29</f>
        <v>0</v>
      </c>
      <c r="I35" s="83">
        <f>DLD!I29</f>
        <v>0</v>
      </c>
      <c r="J35" s="83">
        <f>DLD!J29</f>
        <v>0</v>
      </c>
      <c r="K35" s="83">
        <f>DLD!K29</f>
        <v>0</v>
      </c>
      <c r="L35" s="82">
        <f t="shared" si="0"/>
        <v>5</v>
      </c>
      <c r="M35" s="82">
        <f t="shared" si="1"/>
        <v>5</v>
      </c>
      <c r="N35" s="82">
        <f>SUMIF($B$8:$K$8,"Laki-Laki",DLD!B29:K29)</f>
        <v>1</v>
      </c>
      <c r="O35" s="82">
        <f>SUMIF($B$8:$K$8,"Perempuan",DLD!B29:K29)</f>
        <v>1</v>
      </c>
      <c r="P35" s="68">
        <f t="shared" si="2"/>
        <v>1</v>
      </c>
      <c r="Q35" s="68">
        <f t="shared" si="3"/>
        <v>1</v>
      </c>
      <c r="R35" s="68">
        <f t="shared" si="4"/>
        <v>1.3862943611198906</v>
      </c>
      <c r="S35" s="68">
        <f t="shared" si="5"/>
        <v>1.3862943611198906</v>
      </c>
      <c r="T35" s="68">
        <f t="shared" si="6"/>
        <v>1.3521581621032834</v>
      </c>
      <c r="U35" s="68">
        <f t="shared" si="7"/>
        <v>1.3521581621032834</v>
      </c>
      <c r="V35" s="68">
        <f t="shared" si="8"/>
        <v>1.1180339887498949</v>
      </c>
      <c r="W35" s="68">
        <f t="shared" si="9"/>
        <v>1.1180339887498949</v>
      </c>
      <c r="X35" s="68">
        <f t="shared" si="10"/>
        <v>0</v>
      </c>
      <c r="Y35" s="68">
        <f t="shared" si="11"/>
        <v>1.5811388300841898</v>
      </c>
      <c r="Z35" s="68">
        <f t="shared" si="12"/>
        <v>0</v>
      </c>
      <c r="AA35" s="66" t="str">
        <f t="shared" si="13"/>
        <v>Negligible</v>
      </c>
      <c r="AB35" s="69" t="str">
        <f t="shared" si="14"/>
        <v>Tidak Ada Indikasi Bias</v>
      </c>
    </row>
    <row r="36" spans="1:28" ht="82.8" x14ac:dyDescent="0.3">
      <c r="A36" s="67" t="str">
        <f>DLD!A30</f>
        <v>26. Sling gambar disamping ini adalah jenis sling;&lt;img src="https://sistemedu.com/assets/LiftingEngineerforMediumLifting/40.png" alt="" width="416" height="177"&gt;</v>
      </c>
      <c r="B36" s="83">
        <f>DLD!B30</f>
        <v>0</v>
      </c>
      <c r="C36" s="83">
        <f>DLD!C30</f>
        <v>0</v>
      </c>
      <c r="D36" s="83">
        <f>DLD!D30</f>
        <v>1</v>
      </c>
      <c r="E36" s="83">
        <f>DLD!E30</f>
        <v>0</v>
      </c>
      <c r="F36" s="83">
        <f>DLD!F30</f>
        <v>1</v>
      </c>
      <c r="G36" s="83">
        <f>DLD!G30</f>
        <v>0</v>
      </c>
      <c r="H36" s="83">
        <f>DLD!H30</f>
        <v>0</v>
      </c>
      <c r="I36" s="83">
        <f>DLD!I30</f>
        <v>0</v>
      </c>
      <c r="J36" s="83">
        <f>DLD!J30</f>
        <v>0</v>
      </c>
      <c r="K36" s="83">
        <f>DLD!K30</f>
        <v>0</v>
      </c>
      <c r="L36" s="82">
        <f t="shared" si="0"/>
        <v>5</v>
      </c>
      <c r="M36" s="82">
        <f t="shared" si="1"/>
        <v>5</v>
      </c>
      <c r="N36" s="82">
        <f>SUMIF($B$8:$K$8,"Laki-Laki",DLD!B30:K30)</f>
        <v>1</v>
      </c>
      <c r="O36" s="82">
        <f>SUMIF($B$8:$K$8,"Perempuan",DLD!B30:K30)</f>
        <v>1</v>
      </c>
      <c r="P36" s="68">
        <f t="shared" si="2"/>
        <v>1</v>
      </c>
      <c r="Q36" s="68">
        <f t="shared" si="3"/>
        <v>1</v>
      </c>
      <c r="R36" s="68">
        <f t="shared" si="4"/>
        <v>1.3862943611198906</v>
      </c>
      <c r="S36" s="68">
        <f t="shared" si="5"/>
        <v>1.3862943611198906</v>
      </c>
      <c r="T36" s="68">
        <f t="shared" si="6"/>
        <v>1.3521581621032834</v>
      </c>
      <c r="U36" s="68">
        <f t="shared" si="7"/>
        <v>1.3521581621032834</v>
      </c>
      <c r="V36" s="68">
        <f t="shared" si="8"/>
        <v>1.1180339887498949</v>
      </c>
      <c r="W36" s="68">
        <f t="shared" si="9"/>
        <v>1.1180339887498949</v>
      </c>
      <c r="X36" s="68">
        <f t="shared" si="10"/>
        <v>0</v>
      </c>
      <c r="Y36" s="68">
        <f t="shared" si="11"/>
        <v>1.5811388300841898</v>
      </c>
      <c r="Z36" s="68">
        <f t="shared" si="12"/>
        <v>0</v>
      </c>
      <c r="AA36" s="66" t="str">
        <f t="shared" si="13"/>
        <v>Negligible</v>
      </c>
      <c r="AB36" s="69" t="str">
        <f t="shared" si="14"/>
        <v>Tidak Ada Indikasi Bias</v>
      </c>
    </row>
    <row r="37" spans="1:28" ht="82.8" x14ac:dyDescent="0.3">
      <c r="A37" s="67" t="str">
        <f>DLD!A31</f>
        <v>27. Sling gambar disamping ini adalah jenis sling;&lt;img src="https://sistemedu.com/assets/LiftingEngineerforMediumLifting/41rev.png" width="289" height="184"&gt;&amp;nbsp;</v>
      </c>
      <c r="B37" s="83">
        <f>DLD!B31</f>
        <v>1</v>
      </c>
      <c r="C37" s="83">
        <f>DLD!C31</f>
        <v>1</v>
      </c>
      <c r="D37" s="83">
        <f>DLD!D31</f>
        <v>1</v>
      </c>
      <c r="E37" s="83">
        <f>DLD!E31</f>
        <v>1</v>
      </c>
      <c r="F37" s="83">
        <f>DLD!F31</f>
        <v>1</v>
      </c>
      <c r="G37" s="83">
        <f>DLD!G31</f>
        <v>1</v>
      </c>
      <c r="H37" s="83">
        <f>DLD!H31</f>
        <v>0</v>
      </c>
      <c r="I37" s="83">
        <f>DLD!I31</f>
        <v>0</v>
      </c>
      <c r="J37" s="83">
        <f>DLD!J31</f>
        <v>1</v>
      </c>
      <c r="K37" s="83">
        <f>DLD!K31</f>
        <v>1</v>
      </c>
      <c r="L37" s="82">
        <f t="shared" si="0"/>
        <v>5</v>
      </c>
      <c r="M37" s="82">
        <f t="shared" si="1"/>
        <v>5</v>
      </c>
      <c r="N37" s="82">
        <f>SUMIF($B$8:$K$8,"Laki-Laki",DLD!B31:K31)</f>
        <v>4</v>
      </c>
      <c r="O37" s="82">
        <f>SUMIF($B$8:$K$8,"Perempuan",DLD!B31:K31)</f>
        <v>4</v>
      </c>
      <c r="P37" s="68">
        <f t="shared" si="2"/>
        <v>4</v>
      </c>
      <c r="Q37" s="68">
        <f t="shared" si="3"/>
        <v>4</v>
      </c>
      <c r="R37" s="68">
        <f t="shared" si="4"/>
        <v>-1.3862943611198906</v>
      </c>
      <c r="S37" s="68">
        <f t="shared" si="5"/>
        <v>-1.3862943611198906</v>
      </c>
      <c r="T37" s="68">
        <f t="shared" si="6"/>
        <v>-1.4204305601364977</v>
      </c>
      <c r="U37" s="68">
        <f t="shared" si="7"/>
        <v>-1.4204305601364977</v>
      </c>
      <c r="V37" s="68">
        <f t="shared" si="8"/>
        <v>1.1180339887498949</v>
      </c>
      <c r="W37" s="68">
        <f t="shared" si="9"/>
        <v>1.1180339887498949</v>
      </c>
      <c r="X37" s="68">
        <f t="shared" si="10"/>
        <v>0</v>
      </c>
      <c r="Y37" s="68">
        <f t="shared" si="11"/>
        <v>1.5811388300841898</v>
      </c>
      <c r="Z37" s="68">
        <f t="shared" si="12"/>
        <v>0</v>
      </c>
      <c r="AA37" s="66" t="str">
        <f t="shared" si="13"/>
        <v>Negligible</v>
      </c>
      <c r="AB37" s="69" t="str">
        <f t="shared" si="14"/>
        <v>Tidak Ada Indikasi Bias</v>
      </c>
    </row>
    <row r="38" spans="1:28" ht="69" x14ac:dyDescent="0.3">
      <c r="A38" s="67" t="str">
        <f>DLD!A32</f>
        <v>28. Sling gambar disamping ini adalah jenis sling;&lt;img src="https://sistemedu.com/assets/LiftingEngineerforMediumLifting/42.png" width="190" height="135"&gt;</v>
      </c>
      <c r="B38" s="83">
        <f>DLD!B32</f>
        <v>1</v>
      </c>
      <c r="C38" s="83">
        <f>DLD!C32</f>
        <v>1</v>
      </c>
      <c r="D38" s="83">
        <f>DLD!D32</f>
        <v>1</v>
      </c>
      <c r="E38" s="83">
        <f>DLD!E32</f>
        <v>0</v>
      </c>
      <c r="F38" s="83">
        <f>DLD!F32</f>
        <v>1</v>
      </c>
      <c r="G38" s="83">
        <f>DLD!G32</f>
        <v>0</v>
      </c>
      <c r="H38" s="83">
        <f>DLD!H32</f>
        <v>0</v>
      </c>
      <c r="I38" s="83">
        <f>DLD!I32</f>
        <v>0</v>
      </c>
      <c r="J38" s="83">
        <f>DLD!J32</f>
        <v>0</v>
      </c>
      <c r="K38" s="83">
        <f>DLD!K32</f>
        <v>0</v>
      </c>
      <c r="L38" s="82">
        <f t="shared" si="0"/>
        <v>5</v>
      </c>
      <c r="M38" s="82">
        <f t="shared" si="1"/>
        <v>5</v>
      </c>
      <c r="N38" s="82">
        <f>SUMIF($B$8:$K$8,"Laki-Laki",DLD!B32:K32)</f>
        <v>2</v>
      </c>
      <c r="O38" s="82">
        <f>SUMIF($B$8:$K$8,"Perempuan",DLD!B32:K32)</f>
        <v>2</v>
      </c>
      <c r="P38" s="68">
        <f t="shared" si="2"/>
        <v>2</v>
      </c>
      <c r="Q38" s="68">
        <f t="shared" si="3"/>
        <v>2</v>
      </c>
      <c r="R38" s="68">
        <f t="shared" si="4"/>
        <v>0.40546510810816438</v>
      </c>
      <c r="S38" s="68">
        <f t="shared" si="5"/>
        <v>0.40546510810816438</v>
      </c>
      <c r="T38" s="68">
        <f t="shared" si="6"/>
        <v>0.37132890909155725</v>
      </c>
      <c r="U38" s="68">
        <f t="shared" si="7"/>
        <v>0.37132890909155725</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27.6" x14ac:dyDescent="0.3">
      <c r="A39" s="67" t="str">
        <f>DLD!A33</f>
        <v>29. Maksud kode konstruksi 6x19 pada steel wire rope adalah</v>
      </c>
      <c r="B39" s="83">
        <f>DLD!B33</f>
        <v>1</v>
      </c>
      <c r="C39" s="83">
        <f>DLD!C33</f>
        <v>1</v>
      </c>
      <c r="D39" s="83">
        <f>DLD!D33</f>
        <v>1</v>
      </c>
      <c r="E39" s="83">
        <f>DLD!E33</f>
        <v>1</v>
      </c>
      <c r="F39" s="83">
        <f>DLD!F33</f>
        <v>1</v>
      </c>
      <c r="G39" s="83">
        <f>DLD!G33</f>
        <v>1</v>
      </c>
      <c r="H39" s="83">
        <f>DLD!H33</f>
        <v>0</v>
      </c>
      <c r="I39" s="83">
        <f>DLD!I33</f>
        <v>0</v>
      </c>
      <c r="J39" s="83">
        <f>DLD!J33</f>
        <v>0</v>
      </c>
      <c r="K39" s="83">
        <f>DLD!K33</f>
        <v>0</v>
      </c>
      <c r="L39" s="82">
        <f t="shared" si="0"/>
        <v>5</v>
      </c>
      <c r="M39" s="82">
        <f t="shared" si="1"/>
        <v>5</v>
      </c>
      <c r="N39" s="82">
        <f>SUMIF($B$8:$K$8,"Laki-Laki",DLD!B33:K33)</f>
        <v>3</v>
      </c>
      <c r="O39" s="82">
        <f>SUMIF($B$8:$K$8,"Perempuan",DLD!B33:K33)</f>
        <v>3</v>
      </c>
      <c r="P39" s="68">
        <f t="shared" si="2"/>
        <v>3</v>
      </c>
      <c r="Q39" s="68">
        <f t="shared" si="3"/>
        <v>3</v>
      </c>
      <c r="R39" s="68">
        <f t="shared" si="4"/>
        <v>-0.40546510810816444</v>
      </c>
      <c r="S39" s="68">
        <f t="shared" si="5"/>
        <v>-0.40546510810816444</v>
      </c>
      <c r="T39" s="68">
        <f t="shared" si="6"/>
        <v>-0.43960130712477158</v>
      </c>
      <c r="U39" s="68">
        <f t="shared" si="7"/>
        <v>-0.43960130712477158</v>
      </c>
      <c r="V39" s="68">
        <f t="shared" si="8"/>
        <v>0.91287092917527679</v>
      </c>
      <c r="W39" s="68">
        <f t="shared" si="9"/>
        <v>0.91287092917527679</v>
      </c>
      <c r="X39" s="68">
        <f t="shared" si="10"/>
        <v>0</v>
      </c>
      <c r="Y39" s="68">
        <f t="shared" si="11"/>
        <v>1.2909944487358056</v>
      </c>
      <c r="Z39" s="68">
        <f t="shared" si="12"/>
        <v>0</v>
      </c>
      <c r="AA39" s="66" t="str">
        <f t="shared" si="13"/>
        <v>Negligible</v>
      </c>
      <c r="AB39" s="69" t="str">
        <f t="shared" si="14"/>
        <v>Tidak Ada Indikasi Bias</v>
      </c>
    </row>
    <row r="40" spans="1:28" ht="41.4" x14ac:dyDescent="0.3">
      <c r="A40" s="67" t="str">
        <f>DLD!A34</f>
        <v>30. Maksud FFWR 1570 pada wire rope menunjukan nilai Fu baja 1570 MPa pada bagian</v>
      </c>
      <c r="B40" s="83">
        <f>DLD!B34</f>
        <v>1</v>
      </c>
      <c r="C40" s="83">
        <f>DLD!C34</f>
        <v>1</v>
      </c>
      <c r="D40" s="83">
        <f>DLD!D34</f>
        <v>1</v>
      </c>
      <c r="E40" s="83">
        <f>DLD!E34</f>
        <v>0</v>
      </c>
      <c r="F40" s="83">
        <f>DLD!F34</f>
        <v>1</v>
      </c>
      <c r="G40" s="83">
        <f>DLD!G34</f>
        <v>0</v>
      </c>
      <c r="H40" s="83">
        <f>DLD!H34</f>
        <v>0</v>
      </c>
      <c r="I40" s="83">
        <f>DLD!I34</f>
        <v>0</v>
      </c>
      <c r="J40" s="83">
        <f>DLD!J34</f>
        <v>0</v>
      </c>
      <c r="K40" s="83">
        <f>DLD!K34</f>
        <v>0</v>
      </c>
      <c r="L40" s="82">
        <f t="shared" si="0"/>
        <v>5</v>
      </c>
      <c r="M40" s="82">
        <f t="shared" si="1"/>
        <v>5</v>
      </c>
      <c r="N40" s="82">
        <f>SUMIF($B$8:$K$8,"Laki-Laki",DLD!B34:K34)</f>
        <v>2</v>
      </c>
      <c r="O40" s="82">
        <f>SUMIF($B$8:$K$8,"Perempuan",DLD!B34:K34)</f>
        <v>2</v>
      </c>
      <c r="P40" s="68">
        <f t="shared" si="2"/>
        <v>2</v>
      </c>
      <c r="Q40" s="68">
        <f t="shared" si="3"/>
        <v>2</v>
      </c>
      <c r="R40" s="68">
        <f t="shared" si="4"/>
        <v>0.40546510810816438</v>
      </c>
      <c r="S40" s="68">
        <f t="shared" si="5"/>
        <v>0.40546510810816438</v>
      </c>
      <c r="T40" s="68">
        <f t="shared" si="6"/>
        <v>0.37132890909155725</v>
      </c>
      <c r="U40" s="68">
        <f t="shared" si="7"/>
        <v>0.37132890909155725</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69" x14ac:dyDescent="0.3">
      <c r="A41" s="67" t="str">
        <f>DLD!A35</f>
        <v>31. Apa nama jenis sling end ini?&lt;img src="https://sistemedu.com/assets/LiftingEngineerforMediumLifting/32.png" alt="" width="222" height="213"&gt;</v>
      </c>
      <c r="B41" s="83">
        <f>DLD!B35</f>
        <v>1</v>
      </c>
      <c r="C41" s="83">
        <f>DLD!C35</f>
        <v>1</v>
      </c>
      <c r="D41" s="83">
        <f>DLD!D35</f>
        <v>1</v>
      </c>
      <c r="E41" s="83">
        <f>DLD!E35</f>
        <v>1</v>
      </c>
      <c r="F41" s="83">
        <f>DLD!F35</f>
        <v>1</v>
      </c>
      <c r="G41" s="83">
        <f>DLD!G35</f>
        <v>1</v>
      </c>
      <c r="H41" s="83">
        <f>DLD!H35</f>
        <v>0</v>
      </c>
      <c r="I41" s="83">
        <f>DLD!I35</f>
        <v>0</v>
      </c>
      <c r="J41" s="83">
        <f>DLD!J35</f>
        <v>0</v>
      </c>
      <c r="K41" s="83">
        <f>DLD!K35</f>
        <v>0</v>
      </c>
      <c r="L41" s="82">
        <f t="shared" si="0"/>
        <v>5</v>
      </c>
      <c r="M41" s="82">
        <f t="shared" si="1"/>
        <v>5</v>
      </c>
      <c r="N41" s="82">
        <f>SUMIF($B$8:$K$8,"Laki-Laki",DLD!B35:K35)</f>
        <v>3</v>
      </c>
      <c r="O41" s="82">
        <f>SUMIF($B$8:$K$8,"Perempuan",DLD!B35:K35)</f>
        <v>3</v>
      </c>
      <c r="P41" s="68">
        <f t="shared" si="2"/>
        <v>3</v>
      </c>
      <c r="Q41" s="68">
        <f t="shared" si="3"/>
        <v>3</v>
      </c>
      <c r="R41" s="68">
        <f t="shared" si="4"/>
        <v>-0.40546510810816444</v>
      </c>
      <c r="S41" s="68">
        <f t="shared" si="5"/>
        <v>-0.40546510810816444</v>
      </c>
      <c r="T41" s="68">
        <f t="shared" si="6"/>
        <v>-0.43960130712477158</v>
      </c>
      <c r="U41" s="68">
        <f t="shared" si="7"/>
        <v>-0.43960130712477158</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69" x14ac:dyDescent="0.3">
      <c r="A42" s="67" t="str">
        <f>DLD!A36</f>
        <v>32. Apa nama jenis sling end ini?&lt;img src="https://sistemedu.com/assets/LiftingEngineerforMediumLifting/33.png" alt="" width="222" height="213"&gt;</v>
      </c>
      <c r="B42" s="83">
        <f>DLD!B36</f>
        <v>1</v>
      </c>
      <c r="C42" s="83">
        <f>DLD!C36</f>
        <v>1</v>
      </c>
      <c r="D42" s="83">
        <f>DLD!D36</f>
        <v>1</v>
      </c>
      <c r="E42" s="83">
        <f>DLD!E36</f>
        <v>0</v>
      </c>
      <c r="F42" s="83">
        <f>DLD!F36</f>
        <v>1</v>
      </c>
      <c r="G42" s="83">
        <f>DLD!G36</f>
        <v>0</v>
      </c>
      <c r="H42" s="83">
        <f>DLD!H36</f>
        <v>0</v>
      </c>
      <c r="I42" s="83">
        <f>DLD!I36</f>
        <v>0</v>
      </c>
      <c r="J42" s="83">
        <f>DLD!J36</f>
        <v>1</v>
      </c>
      <c r="K42" s="83">
        <f>DLD!K36</f>
        <v>1</v>
      </c>
      <c r="L42" s="82">
        <f t="shared" si="0"/>
        <v>5</v>
      </c>
      <c r="M42" s="82">
        <f t="shared" si="1"/>
        <v>5</v>
      </c>
      <c r="N42" s="82">
        <f>SUMIF($B$8:$K$8,"Laki-Laki",DLD!B36:K36)</f>
        <v>3</v>
      </c>
      <c r="O42" s="82">
        <f>SUMIF($B$8:$K$8,"Perempuan",DLD!B36:K36)</f>
        <v>3</v>
      </c>
      <c r="P42" s="68">
        <f t="shared" si="2"/>
        <v>3</v>
      </c>
      <c r="Q42" s="68">
        <f t="shared" si="3"/>
        <v>3</v>
      </c>
      <c r="R42" s="68">
        <f t="shared" si="4"/>
        <v>-0.40546510810816444</v>
      </c>
      <c r="S42" s="68">
        <f t="shared" si="5"/>
        <v>-0.40546510810816444</v>
      </c>
      <c r="T42" s="68">
        <f t="shared" si="6"/>
        <v>-0.43960130712477158</v>
      </c>
      <c r="U42" s="68">
        <f t="shared" si="7"/>
        <v>-0.43960130712477158</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ht="82.8" x14ac:dyDescent="0.3">
      <c r="A43" s="67" t="str">
        <f>DLD!A37</f>
        <v>33. Mengapa sling ini tidak boleh dipakai?&lt;img src="https://sistemedu.com/assets/LiftingEngineerforMediumLifting/34.png" alt="" width="319" height="165"&gt;</v>
      </c>
      <c r="B43" s="83">
        <f>DLD!B37</f>
        <v>1</v>
      </c>
      <c r="C43" s="83">
        <f>DLD!C37</f>
        <v>1</v>
      </c>
      <c r="D43" s="83">
        <f>DLD!D37</f>
        <v>1</v>
      </c>
      <c r="E43" s="83">
        <f>DLD!E37</f>
        <v>1</v>
      </c>
      <c r="F43" s="83">
        <f>DLD!F37</f>
        <v>1</v>
      </c>
      <c r="G43" s="83">
        <f>DLD!G37</f>
        <v>1</v>
      </c>
      <c r="H43" s="83">
        <f>DLD!H37</f>
        <v>0</v>
      </c>
      <c r="I43" s="83">
        <f>DLD!I37</f>
        <v>0</v>
      </c>
      <c r="J43" s="83">
        <f>DLD!J37</f>
        <v>1</v>
      </c>
      <c r="K43" s="83">
        <f>DLD!K37</f>
        <v>1</v>
      </c>
      <c r="L43" s="82">
        <f t="shared" ref="L43:L74" si="15">COUNTIF($B$8:$K$8,"Laki-Laki")</f>
        <v>5</v>
      </c>
      <c r="M43" s="82">
        <f t="shared" ref="M43:M74" si="16">COUNTIF($B$8:$K$8,"Perempuan")</f>
        <v>5</v>
      </c>
      <c r="N43" s="82">
        <f>SUMIF($B$8:$K$8,"Laki-Laki",DLD!B37:K37)</f>
        <v>4</v>
      </c>
      <c r="O43" s="82">
        <f>SUMIF($B$8:$K$8,"Perempuan",DLD!B37:K37)</f>
        <v>4</v>
      </c>
      <c r="P43" s="68">
        <f t="shared" ref="P43:P74" si="17">IF(N43=0,0.3,IF(N43=L43,L43-0.3,N43))</f>
        <v>4</v>
      </c>
      <c r="Q43" s="68">
        <f t="shared" ref="Q43:Q74" si="18">IF(O43=0,0.3,IF(O43=M43,M43-0.3,O43))</f>
        <v>4</v>
      </c>
      <c r="R43" s="68">
        <f t="shared" ref="R43:R74" si="19">LN((L43-P43)/P43)</f>
        <v>-1.3862943611198906</v>
      </c>
      <c r="S43" s="68">
        <f t="shared" ref="S43:S74" si="20">LN((M43-Q43)/Q43)</f>
        <v>-1.3862943611198906</v>
      </c>
      <c r="T43" s="68">
        <f t="shared" ref="T43:T74" si="21">R43-AVERAGE($R$11:$R$110)</f>
        <v>-1.4204305601364977</v>
      </c>
      <c r="U43" s="68">
        <f t="shared" ref="U43:U74" si="22">S43-AVERAGE($S$11:$S$110)</f>
        <v>-1.4204305601364977</v>
      </c>
      <c r="V43" s="68">
        <f t="shared" ref="V43:V74" si="23">SQRT(1/P43+1/(L43-P43))</f>
        <v>1.1180339887498949</v>
      </c>
      <c r="W43" s="68">
        <f t="shared" ref="W43:W74" si="24">SQRT(1/Q43+1/(M43-Q43))</f>
        <v>1.1180339887498949</v>
      </c>
      <c r="X43" s="68">
        <f t="shared" ref="X43:X74" si="25">T43-U43</f>
        <v>0</v>
      </c>
      <c r="Y43" s="68">
        <f t="shared" ref="Y43:Y74" si="26">SQRT(V43^2+W43^2)</f>
        <v>1.5811388300841898</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82.8" x14ac:dyDescent="0.3">
      <c r="A44" s="67" t="str">
        <f>DLD!A38</f>
        <v>34. Mengapa sling ini tidak boleh dipakai?&lt;img src="https://sistemedu.com/assets/LiftingEngineerforMediumLifting/35.png" alt="" width="385" height="209"&gt;</v>
      </c>
      <c r="B44" s="83">
        <f>DLD!B38</f>
        <v>1</v>
      </c>
      <c r="C44" s="83">
        <f>DLD!C38</f>
        <v>1</v>
      </c>
      <c r="D44" s="83">
        <f>DLD!D38</f>
        <v>1</v>
      </c>
      <c r="E44" s="83">
        <f>DLD!E38</f>
        <v>1</v>
      </c>
      <c r="F44" s="83">
        <f>DLD!F38</f>
        <v>1</v>
      </c>
      <c r="G44" s="83">
        <f>DLD!G38</f>
        <v>1</v>
      </c>
      <c r="H44" s="83">
        <f>DLD!H38</f>
        <v>0</v>
      </c>
      <c r="I44" s="83">
        <f>DLD!I38</f>
        <v>0</v>
      </c>
      <c r="J44" s="83">
        <f>DLD!J38</f>
        <v>0</v>
      </c>
      <c r="K44" s="83">
        <f>DLD!K38</f>
        <v>0</v>
      </c>
      <c r="L44" s="82">
        <f t="shared" si="15"/>
        <v>5</v>
      </c>
      <c r="M44" s="82">
        <f t="shared" si="16"/>
        <v>5</v>
      </c>
      <c r="N44" s="82">
        <f>SUMIF($B$8:$K$8,"Laki-Laki",DLD!B38:K38)</f>
        <v>3</v>
      </c>
      <c r="O44" s="82">
        <f>SUMIF($B$8:$K$8,"Perempuan",DLD!B38:K38)</f>
        <v>3</v>
      </c>
      <c r="P44" s="68">
        <f t="shared" si="17"/>
        <v>3</v>
      </c>
      <c r="Q44" s="68">
        <f t="shared" si="18"/>
        <v>3</v>
      </c>
      <c r="R44" s="68">
        <f t="shared" si="19"/>
        <v>-0.40546510810816444</v>
      </c>
      <c r="S44" s="68">
        <f t="shared" si="20"/>
        <v>-0.40546510810816444</v>
      </c>
      <c r="T44" s="68">
        <f t="shared" si="21"/>
        <v>-0.43960130712477158</v>
      </c>
      <c r="U44" s="68">
        <f t="shared" si="22"/>
        <v>-0.43960130712477158</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82.8" x14ac:dyDescent="0.3">
      <c r="A45" s="67" t="str">
        <f>DLD!A39</f>
        <v>35. Mengapa sling ini tidak boleh dipakai lagi?&lt;img src="https://sistemedu.com/assets/LiftingEngineerforMediumLifting/36.png" alt="" width="532" height="175"&gt;</v>
      </c>
      <c r="B45" s="83">
        <f>DLD!B39</f>
        <v>1</v>
      </c>
      <c r="C45" s="83">
        <f>DLD!C39</f>
        <v>1</v>
      </c>
      <c r="D45" s="83">
        <f>DLD!D39</f>
        <v>1</v>
      </c>
      <c r="E45" s="83">
        <f>DLD!E39</f>
        <v>1</v>
      </c>
      <c r="F45" s="83">
        <f>DLD!F39</f>
        <v>1</v>
      </c>
      <c r="G45" s="83">
        <f>DLD!G39</f>
        <v>1</v>
      </c>
      <c r="H45" s="83">
        <f>DLD!H39</f>
        <v>0</v>
      </c>
      <c r="I45" s="83">
        <f>DLD!I39</f>
        <v>0</v>
      </c>
      <c r="J45" s="83">
        <f>DLD!J39</f>
        <v>0</v>
      </c>
      <c r="K45" s="83">
        <f>DLD!K39</f>
        <v>0</v>
      </c>
      <c r="L45" s="82">
        <f t="shared" si="15"/>
        <v>5</v>
      </c>
      <c r="M45" s="82">
        <f t="shared" si="16"/>
        <v>5</v>
      </c>
      <c r="N45" s="82">
        <f>SUMIF($B$8:$K$8,"Laki-Laki",DLD!B39:K39)</f>
        <v>3</v>
      </c>
      <c r="O45" s="82">
        <f>SUMIF($B$8:$K$8,"Perempuan",DLD!B39:K39)</f>
        <v>3</v>
      </c>
      <c r="P45" s="68">
        <f t="shared" si="17"/>
        <v>3</v>
      </c>
      <c r="Q45" s="68">
        <f t="shared" si="18"/>
        <v>3</v>
      </c>
      <c r="R45" s="68">
        <f t="shared" si="19"/>
        <v>-0.40546510810816444</v>
      </c>
      <c r="S45" s="68">
        <f t="shared" si="20"/>
        <v>-0.40546510810816444</v>
      </c>
      <c r="T45" s="68">
        <f t="shared" si="21"/>
        <v>-0.43960130712477158</v>
      </c>
      <c r="U45" s="68">
        <f t="shared" si="22"/>
        <v>-0.43960130712477158</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ht="82.8" x14ac:dyDescent="0.3">
      <c r="A46" s="67" t="str">
        <f>DLD!A40</f>
        <v>36. Mengapa sling ini tidak boleh dipakai lagi?&lt;img src="https://sistemedu.com/assets/LiftingEngineerforMediumLifting/37.png" alt="" width="216" height="120"&gt;</v>
      </c>
      <c r="B46" s="83">
        <f>DLD!B40</f>
        <v>1</v>
      </c>
      <c r="C46" s="83">
        <f>DLD!C40</f>
        <v>1</v>
      </c>
      <c r="D46" s="83">
        <f>DLD!D40</f>
        <v>1</v>
      </c>
      <c r="E46" s="83">
        <f>DLD!E40</f>
        <v>1</v>
      </c>
      <c r="F46" s="83">
        <f>DLD!F40</f>
        <v>1</v>
      </c>
      <c r="G46" s="83">
        <f>DLD!G40</f>
        <v>1</v>
      </c>
      <c r="H46" s="83">
        <f>DLD!H40</f>
        <v>0</v>
      </c>
      <c r="I46" s="83">
        <f>DLD!I40</f>
        <v>0</v>
      </c>
      <c r="J46" s="83">
        <f>DLD!J40</f>
        <v>1</v>
      </c>
      <c r="K46" s="83">
        <f>DLD!K40</f>
        <v>1</v>
      </c>
      <c r="L46" s="82">
        <f t="shared" si="15"/>
        <v>5</v>
      </c>
      <c r="M46" s="82">
        <f t="shared" si="16"/>
        <v>5</v>
      </c>
      <c r="N46" s="82">
        <f>SUMIF($B$8:$K$8,"Laki-Laki",DLD!B40:K40)</f>
        <v>4</v>
      </c>
      <c r="O46" s="82">
        <f>SUMIF($B$8:$K$8,"Perempuan",DLD!B40:K40)</f>
        <v>4</v>
      </c>
      <c r="P46" s="68">
        <f t="shared" si="17"/>
        <v>4</v>
      </c>
      <c r="Q46" s="68">
        <f t="shared" si="18"/>
        <v>4</v>
      </c>
      <c r="R46" s="68">
        <f t="shared" si="19"/>
        <v>-1.3862943611198906</v>
      </c>
      <c r="S46" s="68">
        <f t="shared" si="20"/>
        <v>-1.3862943611198906</v>
      </c>
      <c r="T46" s="68">
        <f t="shared" si="21"/>
        <v>-1.4204305601364977</v>
      </c>
      <c r="U46" s="68">
        <f t="shared" si="22"/>
        <v>-1.4204305601364977</v>
      </c>
      <c r="V46" s="68">
        <f t="shared" si="23"/>
        <v>1.1180339887498949</v>
      </c>
      <c r="W46" s="68">
        <f t="shared" si="24"/>
        <v>1.1180339887498949</v>
      </c>
      <c r="X46" s="68">
        <f t="shared" si="25"/>
        <v>0</v>
      </c>
      <c r="Y46" s="68">
        <f t="shared" si="26"/>
        <v>1.5811388300841898</v>
      </c>
      <c r="Z46" s="68">
        <f t="shared" si="27"/>
        <v>0</v>
      </c>
      <c r="AA46" s="66" t="str">
        <f t="shared" si="28"/>
        <v>Negligible</v>
      </c>
      <c r="AB46" s="69" t="str">
        <f t="shared" si="29"/>
        <v>Tidak Ada Indikasi Bias</v>
      </c>
    </row>
    <row r="47" spans="1:28" ht="82.8" x14ac:dyDescent="0.3">
      <c r="A47" s="67" t="str">
        <f>DLD!A41</f>
        <v>37. Mengapa sling ini tidak boleh dipakai lagi?&lt;img src="https://sistemedu.com/assets/LiftingEngineerforMediumLifting/38.png" alt="" width="514" height="219"&gt;</v>
      </c>
      <c r="B47" s="83">
        <f>DLD!B41</f>
        <v>1</v>
      </c>
      <c r="C47" s="83">
        <f>DLD!C41</f>
        <v>1</v>
      </c>
      <c r="D47" s="83">
        <f>DLD!D41</f>
        <v>1</v>
      </c>
      <c r="E47" s="83">
        <f>DLD!E41</f>
        <v>1</v>
      </c>
      <c r="F47" s="83">
        <f>DLD!F41</f>
        <v>1</v>
      </c>
      <c r="G47" s="83">
        <f>DLD!G41</f>
        <v>1</v>
      </c>
      <c r="H47" s="83">
        <f>DLD!H41</f>
        <v>1</v>
      </c>
      <c r="I47" s="83">
        <f>DLD!I41</f>
        <v>1</v>
      </c>
      <c r="J47" s="83">
        <f>DLD!J41</f>
        <v>0</v>
      </c>
      <c r="K47" s="83">
        <f>DLD!K41</f>
        <v>0</v>
      </c>
      <c r="L47" s="82">
        <f t="shared" si="15"/>
        <v>5</v>
      </c>
      <c r="M47" s="82">
        <f t="shared" si="16"/>
        <v>5</v>
      </c>
      <c r="N47" s="82">
        <f>SUMIF($B$8:$K$8,"Laki-Laki",DLD!B41:K41)</f>
        <v>4</v>
      </c>
      <c r="O47" s="82">
        <f>SUMIF($B$8:$K$8,"Perempuan",DLD!B41:K41)</f>
        <v>4</v>
      </c>
      <c r="P47" s="68">
        <f t="shared" si="17"/>
        <v>4</v>
      </c>
      <c r="Q47" s="68">
        <f t="shared" si="18"/>
        <v>4</v>
      </c>
      <c r="R47" s="68">
        <f t="shared" si="19"/>
        <v>-1.3862943611198906</v>
      </c>
      <c r="S47" s="68">
        <f t="shared" si="20"/>
        <v>-1.3862943611198906</v>
      </c>
      <c r="T47" s="68">
        <f t="shared" si="21"/>
        <v>-1.4204305601364977</v>
      </c>
      <c r="U47" s="68">
        <f t="shared" si="22"/>
        <v>-1.4204305601364977</v>
      </c>
      <c r="V47" s="68">
        <f t="shared" si="23"/>
        <v>1.1180339887498949</v>
      </c>
      <c r="W47" s="68">
        <f t="shared" si="24"/>
        <v>1.1180339887498949</v>
      </c>
      <c r="X47" s="68">
        <f t="shared" si="25"/>
        <v>0</v>
      </c>
      <c r="Y47" s="68">
        <f t="shared" si="26"/>
        <v>1.5811388300841898</v>
      </c>
      <c r="Z47" s="68">
        <f t="shared" si="27"/>
        <v>0</v>
      </c>
      <c r="AA47" s="66" t="str">
        <f t="shared" si="28"/>
        <v>Negligible</v>
      </c>
      <c r="AB47" s="69" t="str">
        <f t="shared" si="29"/>
        <v>Tidak Ada Indikasi Bias</v>
      </c>
    </row>
    <row r="48" spans="1:28" ht="27.6" x14ac:dyDescent="0.3">
      <c r="A48" s="67" t="str">
        <f>DLD!A42</f>
        <v>38. Maksimal suhu pemakaian sling tali baja</v>
      </c>
      <c r="B48" s="83">
        <f>DLD!B42</f>
        <v>1</v>
      </c>
      <c r="C48" s="83">
        <f>DLD!C42</f>
        <v>1</v>
      </c>
      <c r="D48" s="83">
        <f>DLD!D42</f>
        <v>0</v>
      </c>
      <c r="E48" s="83">
        <f>DLD!E42</f>
        <v>0</v>
      </c>
      <c r="F48" s="83">
        <f>DLD!F42</f>
        <v>0</v>
      </c>
      <c r="G48" s="83">
        <f>DLD!G42</f>
        <v>0</v>
      </c>
      <c r="H48" s="83">
        <f>DLD!H42</f>
        <v>0</v>
      </c>
      <c r="I48" s="83">
        <f>DLD!I42</f>
        <v>0</v>
      </c>
      <c r="J48" s="83">
        <f>DLD!J42</f>
        <v>0</v>
      </c>
      <c r="K48" s="83">
        <f>DLD!K42</f>
        <v>0</v>
      </c>
      <c r="L48" s="82">
        <f t="shared" si="15"/>
        <v>5</v>
      </c>
      <c r="M48" s="82">
        <f t="shared" si="16"/>
        <v>5</v>
      </c>
      <c r="N48" s="82">
        <f>SUMIF($B$8:$K$8,"Laki-Laki",DLD!B42:K42)</f>
        <v>1</v>
      </c>
      <c r="O48" s="82">
        <f>SUMIF($B$8:$K$8,"Perempuan",DLD!B42:K42)</f>
        <v>1</v>
      </c>
      <c r="P48" s="68">
        <f t="shared" si="17"/>
        <v>1</v>
      </c>
      <c r="Q48" s="68">
        <f t="shared" si="18"/>
        <v>1</v>
      </c>
      <c r="R48" s="68">
        <f t="shared" si="19"/>
        <v>1.3862943611198906</v>
      </c>
      <c r="S48" s="68">
        <f t="shared" si="20"/>
        <v>1.3862943611198906</v>
      </c>
      <c r="T48" s="68">
        <f t="shared" si="21"/>
        <v>1.3521581621032834</v>
      </c>
      <c r="U48" s="68">
        <f t="shared" si="22"/>
        <v>1.3521581621032834</v>
      </c>
      <c r="V48" s="68">
        <f t="shared" si="23"/>
        <v>1.1180339887498949</v>
      </c>
      <c r="W48" s="68">
        <f t="shared" si="24"/>
        <v>1.1180339887498949</v>
      </c>
      <c r="X48" s="68">
        <f t="shared" si="25"/>
        <v>0</v>
      </c>
      <c r="Y48" s="68">
        <f t="shared" si="26"/>
        <v>1.5811388300841898</v>
      </c>
      <c r="Z48" s="68">
        <f t="shared" si="27"/>
        <v>0</v>
      </c>
      <c r="AA48" s="66" t="str">
        <f t="shared" si="28"/>
        <v>Negligible</v>
      </c>
      <c r="AB48" s="69" t="str">
        <f t="shared" si="29"/>
        <v>Tidak Ada Indikasi Bias</v>
      </c>
    </row>
    <row r="49" spans="1:28" ht="55.2" x14ac:dyDescent="0.3">
      <c r="A49" s="67" t="str">
        <f>DLD!A43</f>
        <v>39. Siapa yang berwenang melakukan inspeksi sling dan menerbitkan Laporan Hasil Pemeriksaan (LHP) untuk penerbitan SILO Crane</v>
      </c>
      <c r="B49" s="83">
        <f>DLD!B43</f>
        <v>1</v>
      </c>
      <c r="C49" s="83">
        <f>DLD!C43</f>
        <v>1</v>
      </c>
      <c r="D49" s="83">
        <f>DLD!D43</f>
        <v>0</v>
      </c>
      <c r="E49" s="83">
        <f>DLD!E43</f>
        <v>0</v>
      </c>
      <c r="F49" s="83">
        <f>DLD!F43</f>
        <v>0</v>
      </c>
      <c r="G49" s="83">
        <f>DLD!G43</f>
        <v>0</v>
      </c>
      <c r="H49" s="83">
        <f>DLD!H43</f>
        <v>0</v>
      </c>
      <c r="I49" s="83">
        <f>DLD!I43</f>
        <v>0</v>
      </c>
      <c r="J49" s="83">
        <f>DLD!J43</f>
        <v>0</v>
      </c>
      <c r="K49" s="83">
        <f>DLD!K43</f>
        <v>0</v>
      </c>
      <c r="L49" s="82">
        <f t="shared" si="15"/>
        <v>5</v>
      </c>
      <c r="M49" s="82">
        <f t="shared" si="16"/>
        <v>5</v>
      </c>
      <c r="N49" s="82">
        <f>SUMIF($B$8:$K$8,"Laki-Laki",DLD!B43:K43)</f>
        <v>1</v>
      </c>
      <c r="O49" s="82">
        <f>SUMIF($B$8:$K$8,"Perempuan",DLD!B43:K43)</f>
        <v>1</v>
      </c>
      <c r="P49" s="68">
        <f t="shared" si="17"/>
        <v>1</v>
      </c>
      <c r="Q49" s="68">
        <f t="shared" si="18"/>
        <v>1</v>
      </c>
      <c r="R49" s="68">
        <f t="shared" si="19"/>
        <v>1.3862943611198906</v>
      </c>
      <c r="S49" s="68">
        <f t="shared" si="20"/>
        <v>1.3862943611198906</v>
      </c>
      <c r="T49" s="68">
        <f t="shared" si="21"/>
        <v>1.3521581621032834</v>
      </c>
      <c r="U49" s="68">
        <f t="shared" si="22"/>
        <v>1.3521581621032834</v>
      </c>
      <c r="V49" s="68">
        <f t="shared" si="23"/>
        <v>1.1180339887498949</v>
      </c>
      <c r="W49" s="68">
        <f t="shared" si="24"/>
        <v>1.1180339887498949</v>
      </c>
      <c r="X49" s="68">
        <f t="shared" si="25"/>
        <v>0</v>
      </c>
      <c r="Y49" s="68">
        <f t="shared" si="26"/>
        <v>1.5811388300841898</v>
      </c>
      <c r="Z49" s="68">
        <f t="shared" si="27"/>
        <v>0</v>
      </c>
      <c r="AA49" s="66" t="str">
        <f t="shared" si="28"/>
        <v>Negligible</v>
      </c>
      <c r="AB49" s="69" t="str">
        <f t="shared" si="29"/>
        <v>Tidak Ada Indikasi Bias</v>
      </c>
    </row>
    <row r="50" spans="1:28" ht="69" x14ac:dyDescent="0.3">
      <c r="A50" s="67" t="str">
        <f>DLD!A44</f>
        <v>40. Berdasarkan Permenaker No. 8 Tahun 2020, selain maximal 12% aus/deformasi pada panjang 50 cm, batas kawat putus pada tali kawat baja untuk mobile crane adalah</v>
      </c>
      <c r="B50" s="83">
        <f>DLD!B44</f>
        <v>1</v>
      </c>
      <c r="C50" s="83">
        <f>DLD!C44</f>
        <v>1</v>
      </c>
      <c r="D50" s="83">
        <f>DLD!D44</f>
        <v>1</v>
      </c>
      <c r="E50" s="83">
        <f>DLD!E44</f>
        <v>1</v>
      </c>
      <c r="F50" s="83">
        <f>DLD!F44</f>
        <v>1</v>
      </c>
      <c r="G50" s="83">
        <f>DLD!G44</f>
        <v>1</v>
      </c>
      <c r="H50" s="83">
        <f>DLD!H44</f>
        <v>0</v>
      </c>
      <c r="I50" s="83">
        <f>DLD!I44</f>
        <v>0</v>
      </c>
      <c r="J50" s="83">
        <f>DLD!J44</f>
        <v>0</v>
      </c>
      <c r="K50" s="83">
        <f>DLD!K44</f>
        <v>0</v>
      </c>
      <c r="L50" s="82">
        <f t="shared" si="15"/>
        <v>5</v>
      </c>
      <c r="M50" s="82">
        <f t="shared" si="16"/>
        <v>5</v>
      </c>
      <c r="N50" s="82">
        <f>SUMIF($B$8:$K$8,"Laki-Laki",DLD!B44:K44)</f>
        <v>3</v>
      </c>
      <c r="O50" s="82">
        <f>SUMIF($B$8:$K$8,"Perempuan",DLD!B44:K44)</f>
        <v>3</v>
      </c>
      <c r="P50" s="68">
        <f t="shared" si="17"/>
        <v>3</v>
      </c>
      <c r="Q50" s="68">
        <f t="shared" si="18"/>
        <v>3</v>
      </c>
      <c r="R50" s="68">
        <f t="shared" si="19"/>
        <v>-0.40546510810816444</v>
      </c>
      <c r="S50" s="68">
        <f t="shared" si="20"/>
        <v>-0.40546510810816444</v>
      </c>
      <c r="T50" s="68">
        <f t="shared" si="21"/>
        <v>-0.43960130712477158</v>
      </c>
      <c r="U50" s="68">
        <f t="shared" si="22"/>
        <v>-0.43960130712477158</v>
      </c>
      <c r="V50" s="68">
        <f t="shared" si="23"/>
        <v>0.91287092917527679</v>
      </c>
      <c r="W50" s="68">
        <f t="shared" si="24"/>
        <v>0.91287092917527679</v>
      </c>
      <c r="X50" s="68">
        <f t="shared" si="25"/>
        <v>0</v>
      </c>
      <c r="Y50" s="68">
        <f t="shared" si="26"/>
        <v>1.2909944487358056</v>
      </c>
      <c r="Z50" s="68">
        <f t="shared" si="27"/>
        <v>0</v>
      </c>
      <c r="AA50" s="66" t="str">
        <f t="shared" si="28"/>
        <v>Negligible</v>
      </c>
      <c r="AB50" s="69" t="str">
        <f t="shared" si="29"/>
        <v>Tidak Ada Indikasi Bias</v>
      </c>
    </row>
    <row r="51" spans="1:28" ht="41.4" x14ac:dyDescent="0.3">
      <c r="A51" s="67" t="str">
        <f>DLD!A45</f>
        <v>41. Berdasarkan standard ANSI/ASME B30.9, batas putus sling wire rope adalah</v>
      </c>
      <c r="B51" s="83">
        <f>DLD!B45</f>
        <v>1</v>
      </c>
      <c r="C51" s="83">
        <f>DLD!C45</f>
        <v>1</v>
      </c>
      <c r="D51" s="83">
        <f>DLD!D45</f>
        <v>1</v>
      </c>
      <c r="E51" s="83">
        <f>DLD!E45</f>
        <v>0</v>
      </c>
      <c r="F51" s="83">
        <f>DLD!F45</f>
        <v>1</v>
      </c>
      <c r="G51" s="83">
        <f>DLD!G45</f>
        <v>0</v>
      </c>
      <c r="H51" s="83">
        <f>DLD!H45</f>
        <v>0</v>
      </c>
      <c r="I51" s="83">
        <f>DLD!I45</f>
        <v>0</v>
      </c>
      <c r="J51" s="83">
        <f>DLD!J45</f>
        <v>0</v>
      </c>
      <c r="K51" s="83">
        <f>DLD!K45</f>
        <v>0</v>
      </c>
      <c r="L51" s="82">
        <f t="shared" si="15"/>
        <v>5</v>
      </c>
      <c r="M51" s="82">
        <f t="shared" si="16"/>
        <v>5</v>
      </c>
      <c r="N51" s="82">
        <f>SUMIF($B$8:$K$8,"Laki-Laki",DLD!B45:K45)</f>
        <v>2</v>
      </c>
      <c r="O51" s="82">
        <f>SUMIF($B$8:$K$8,"Perempuan",DLD!B45:K45)</f>
        <v>2</v>
      </c>
      <c r="P51" s="68">
        <f t="shared" si="17"/>
        <v>2</v>
      </c>
      <c r="Q51" s="68">
        <f t="shared" si="18"/>
        <v>2</v>
      </c>
      <c r="R51" s="68">
        <f t="shared" si="19"/>
        <v>0.40546510810816438</v>
      </c>
      <c r="S51" s="68">
        <f t="shared" si="20"/>
        <v>0.40546510810816438</v>
      </c>
      <c r="T51" s="68">
        <f t="shared" si="21"/>
        <v>0.37132890909155725</v>
      </c>
      <c r="U51" s="68">
        <f t="shared" si="22"/>
        <v>0.37132890909155725</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69" x14ac:dyDescent="0.3">
      <c r="A52" s="67" t="str">
        <f>DLD!A46</f>
        <v>42. Webbing Sling ini memiliki 3 jalur garis jahitan, berapa WLL nya?&lt;img src="https://sistemedu.com/assets/LiftingEngineerforMediumLifting/46.png" width="260" height="204"&gt;</v>
      </c>
      <c r="B52" s="83">
        <f>DLD!B46</f>
        <v>0</v>
      </c>
      <c r="C52" s="83">
        <f>DLD!C46</f>
        <v>0</v>
      </c>
      <c r="D52" s="83">
        <f>DLD!D46</f>
        <v>1</v>
      </c>
      <c r="E52" s="83">
        <f>DLD!E46</f>
        <v>0</v>
      </c>
      <c r="F52" s="83">
        <f>DLD!F46</f>
        <v>1</v>
      </c>
      <c r="G52" s="83">
        <f>DLD!G46</f>
        <v>0</v>
      </c>
      <c r="H52" s="83">
        <f>DLD!H46</f>
        <v>0</v>
      </c>
      <c r="I52" s="83">
        <f>DLD!I46</f>
        <v>0</v>
      </c>
      <c r="J52" s="83">
        <f>DLD!J46</f>
        <v>0</v>
      </c>
      <c r="K52" s="83">
        <f>DLD!K46</f>
        <v>0</v>
      </c>
      <c r="L52" s="82">
        <f t="shared" si="15"/>
        <v>5</v>
      </c>
      <c r="M52" s="82">
        <f t="shared" si="16"/>
        <v>5</v>
      </c>
      <c r="N52" s="82">
        <f>SUMIF($B$8:$K$8,"Laki-Laki",DLD!B46:K46)</f>
        <v>1</v>
      </c>
      <c r="O52" s="82">
        <f>SUMIF($B$8:$K$8,"Perempuan",DLD!B46:K46)</f>
        <v>1</v>
      </c>
      <c r="P52" s="68">
        <f t="shared" si="17"/>
        <v>1</v>
      </c>
      <c r="Q52" s="68">
        <f t="shared" si="18"/>
        <v>1</v>
      </c>
      <c r="R52" s="68">
        <f t="shared" si="19"/>
        <v>1.3862943611198906</v>
      </c>
      <c r="S52" s="68">
        <f t="shared" si="20"/>
        <v>1.3862943611198906</v>
      </c>
      <c r="T52" s="68">
        <f t="shared" si="21"/>
        <v>1.3521581621032834</v>
      </c>
      <c r="U52" s="68">
        <f t="shared" si="22"/>
        <v>1.3521581621032834</v>
      </c>
      <c r="V52" s="68">
        <f t="shared" si="23"/>
        <v>1.1180339887498949</v>
      </c>
      <c r="W52" s="68">
        <f t="shared" si="24"/>
        <v>1.1180339887498949</v>
      </c>
      <c r="X52" s="68">
        <f t="shared" si="25"/>
        <v>0</v>
      </c>
      <c r="Y52" s="68">
        <f t="shared" si="26"/>
        <v>1.5811388300841898</v>
      </c>
      <c r="Z52" s="68">
        <f t="shared" si="27"/>
        <v>0</v>
      </c>
      <c r="AA52" s="66" t="str">
        <f t="shared" si="28"/>
        <v>Negligible</v>
      </c>
      <c r="AB52" s="69" t="str">
        <f t="shared" si="29"/>
        <v>Tidak Ada Indikasi Bias</v>
      </c>
    </row>
    <row r="53" spans="1:28" ht="96.6" x14ac:dyDescent="0.3">
      <c r="A53" s="67" t="str">
        <f>DLD!A47</f>
        <v>43. Yang dimaksud kerusakan &amp;lsquo;chemical damage&amp;rdquo; pada webbing sling sehingga tidak boleh dipakai lagi adalah?&lt;img src="https://sistemedu.com/assets/LiftingEngineerforMediumLifting/47.png" width="260" height="269"&gt;</v>
      </c>
      <c r="B53" s="83">
        <f>DLD!B47</f>
        <v>1</v>
      </c>
      <c r="C53" s="83">
        <f>DLD!C47</f>
        <v>1</v>
      </c>
      <c r="D53" s="83">
        <f>DLD!D47</f>
        <v>0</v>
      </c>
      <c r="E53" s="83">
        <f>DLD!E47</f>
        <v>1</v>
      </c>
      <c r="F53" s="83">
        <f>DLD!F47</f>
        <v>0</v>
      </c>
      <c r="G53" s="83">
        <f>DLD!G47</f>
        <v>1</v>
      </c>
      <c r="H53" s="83">
        <f>DLD!H47</f>
        <v>1</v>
      </c>
      <c r="I53" s="83">
        <f>DLD!I47</f>
        <v>1</v>
      </c>
      <c r="J53" s="83">
        <f>DLD!J47</f>
        <v>1</v>
      </c>
      <c r="K53" s="83">
        <f>DLD!K47</f>
        <v>1</v>
      </c>
      <c r="L53" s="82">
        <f t="shared" si="15"/>
        <v>5</v>
      </c>
      <c r="M53" s="82">
        <f t="shared" si="16"/>
        <v>5</v>
      </c>
      <c r="N53" s="82">
        <f>SUMIF($B$8:$K$8,"Laki-Laki",DLD!B47:K47)</f>
        <v>4</v>
      </c>
      <c r="O53" s="82">
        <f>SUMIF($B$8:$K$8,"Perempuan",DLD!B47:K47)</f>
        <v>4</v>
      </c>
      <c r="P53" s="68">
        <f t="shared" si="17"/>
        <v>4</v>
      </c>
      <c r="Q53" s="68">
        <f t="shared" si="18"/>
        <v>4</v>
      </c>
      <c r="R53" s="68">
        <f t="shared" si="19"/>
        <v>-1.3862943611198906</v>
      </c>
      <c r="S53" s="68">
        <f t="shared" si="20"/>
        <v>-1.3862943611198906</v>
      </c>
      <c r="T53" s="68">
        <f t="shared" si="21"/>
        <v>-1.4204305601364977</v>
      </c>
      <c r="U53" s="68">
        <f t="shared" si="22"/>
        <v>-1.4204305601364977</v>
      </c>
      <c r="V53" s="68">
        <f t="shared" si="23"/>
        <v>1.1180339887498949</v>
      </c>
      <c r="W53" s="68">
        <f t="shared" si="24"/>
        <v>1.1180339887498949</v>
      </c>
      <c r="X53" s="68">
        <f t="shared" si="25"/>
        <v>0</v>
      </c>
      <c r="Y53" s="68">
        <f t="shared" si="26"/>
        <v>1.5811388300841898</v>
      </c>
      <c r="Z53" s="68">
        <f t="shared" si="27"/>
        <v>0</v>
      </c>
      <c r="AA53" s="66" t="str">
        <f t="shared" si="28"/>
        <v>Negligible</v>
      </c>
      <c r="AB53" s="69" t="str">
        <f t="shared" si="29"/>
        <v>Tidak Ada Indikasi Bias</v>
      </c>
    </row>
    <row r="54" spans="1:28" ht="96.6" x14ac:dyDescent="0.3">
      <c r="A54" s="67" t="str">
        <f>DLD!A48</f>
        <v>44. Yang dimaksud kerusakan &amp;lsquo;heat damage&amp;rdquo; pada webbing sling sehingga tidak boleh dipakai lagi adalah?&lt;img src="https://sistemedu.com/assets/LiftingEngineerforMediumLifting/48.png" width="267" height="271"&gt;</v>
      </c>
      <c r="B54" s="83">
        <f>DLD!B48</f>
        <v>1</v>
      </c>
      <c r="C54" s="83">
        <f>DLD!C48</f>
        <v>1</v>
      </c>
      <c r="D54" s="83">
        <f>DLD!D48</f>
        <v>1</v>
      </c>
      <c r="E54" s="83">
        <f>DLD!E48</f>
        <v>0</v>
      </c>
      <c r="F54" s="83">
        <f>DLD!F48</f>
        <v>1</v>
      </c>
      <c r="G54" s="83">
        <f>DLD!G48</f>
        <v>0</v>
      </c>
      <c r="H54" s="83">
        <f>DLD!H48</f>
        <v>0</v>
      </c>
      <c r="I54" s="83">
        <f>DLD!I48</f>
        <v>0</v>
      </c>
      <c r="J54" s="83">
        <f>DLD!J48</f>
        <v>0</v>
      </c>
      <c r="K54" s="83">
        <f>DLD!K48</f>
        <v>0</v>
      </c>
      <c r="L54" s="82">
        <f t="shared" si="15"/>
        <v>5</v>
      </c>
      <c r="M54" s="82">
        <f t="shared" si="16"/>
        <v>5</v>
      </c>
      <c r="N54" s="82">
        <f>SUMIF($B$8:$K$8,"Laki-Laki",DLD!B48:K48)</f>
        <v>2</v>
      </c>
      <c r="O54" s="82">
        <f>SUMIF($B$8:$K$8,"Perempuan",DLD!B48:K48)</f>
        <v>2</v>
      </c>
      <c r="P54" s="68">
        <f t="shared" si="17"/>
        <v>2</v>
      </c>
      <c r="Q54" s="68">
        <f t="shared" si="18"/>
        <v>2</v>
      </c>
      <c r="R54" s="68">
        <f t="shared" si="19"/>
        <v>0.40546510810816438</v>
      </c>
      <c r="S54" s="68">
        <f t="shared" si="20"/>
        <v>0.40546510810816438</v>
      </c>
      <c r="T54" s="68">
        <f t="shared" si="21"/>
        <v>0.37132890909155725</v>
      </c>
      <c r="U54" s="68">
        <f t="shared" si="22"/>
        <v>0.37132890909155725</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110.4" x14ac:dyDescent="0.3">
      <c r="A55" s="67" t="str">
        <f>DLD!A49</f>
        <v>45. Yang dimaksud kerusakan &amp;lsquo;hole, cutes, tears&amp;rdquo; pada webbing sling sehingga tidak boleh dipakai lagi adalah?&lt;img src="https://sistemedu.com/assets/LiftingEngineerforMediumLifting/49.png" alt="" width="222" height="213"&gt;</v>
      </c>
      <c r="B55" s="83">
        <f>DLD!B49</f>
        <v>0</v>
      </c>
      <c r="C55" s="83">
        <f>DLD!C49</f>
        <v>0</v>
      </c>
      <c r="D55" s="83">
        <f>DLD!D49</f>
        <v>1</v>
      </c>
      <c r="E55" s="83">
        <f>DLD!E49</f>
        <v>0</v>
      </c>
      <c r="F55" s="83">
        <f>DLD!F49</f>
        <v>1</v>
      </c>
      <c r="G55" s="83">
        <f>DLD!G49</f>
        <v>0</v>
      </c>
      <c r="H55" s="83">
        <f>DLD!H49</f>
        <v>0</v>
      </c>
      <c r="I55" s="83">
        <f>DLD!I49</f>
        <v>0</v>
      </c>
      <c r="J55" s="83">
        <f>DLD!J49</f>
        <v>0</v>
      </c>
      <c r="K55" s="83">
        <f>DLD!K49</f>
        <v>0</v>
      </c>
      <c r="L55" s="82">
        <f t="shared" si="15"/>
        <v>5</v>
      </c>
      <c r="M55" s="82">
        <f t="shared" si="16"/>
        <v>5</v>
      </c>
      <c r="N55" s="82">
        <f>SUMIF($B$8:$K$8,"Laki-Laki",DLD!B49:K49)</f>
        <v>1</v>
      </c>
      <c r="O55" s="82">
        <f>SUMIF($B$8:$K$8,"Perempuan",DLD!B49:K49)</f>
        <v>1</v>
      </c>
      <c r="P55" s="68">
        <f t="shared" si="17"/>
        <v>1</v>
      </c>
      <c r="Q55" s="68">
        <f t="shared" si="18"/>
        <v>1</v>
      </c>
      <c r="R55" s="68">
        <f t="shared" si="19"/>
        <v>1.3862943611198906</v>
      </c>
      <c r="S55" s="68">
        <f t="shared" si="20"/>
        <v>1.3862943611198906</v>
      </c>
      <c r="T55" s="68">
        <f t="shared" si="21"/>
        <v>1.3521581621032834</v>
      </c>
      <c r="U55" s="68">
        <f t="shared" si="22"/>
        <v>1.3521581621032834</v>
      </c>
      <c r="V55" s="68">
        <f t="shared" si="23"/>
        <v>1.1180339887498949</v>
      </c>
      <c r="W55" s="68">
        <f t="shared" si="24"/>
        <v>1.1180339887498949</v>
      </c>
      <c r="X55" s="68">
        <f t="shared" si="25"/>
        <v>0</v>
      </c>
      <c r="Y55" s="68">
        <f t="shared" si="26"/>
        <v>1.5811388300841898</v>
      </c>
      <c r="Z55" s="68">
        <f t="shared" si="27"/>
        <v>0</v>
      </c>
      <c r="AA55" s="66" t="str">
        <f t="shared" si="28"/>
        <v>Negligible</v>
      </c>
      <c r="AB55" s="69" t="str">
        <f t="shared" si="29"/>
        <v>Tidak Ada Indikasi Bias</v>
      </c>
    </row>
    <row r="56" spans="1:28" ht="27.6" x14ac:dyDescent="0.3">
      <c r="A56" s="67" t="str">
        <f>DLD!A50</f>
        <v>46. Dari 3 grade rantai ini, mana yang tidak boleh dipakai</v>
      </c>
      <c r="B56" s="83">
        <f>DLD!B50</f>
        <v>1</v>
      </c>
      <c r="C56" s="83">
        <f>DLD!C50</f>
        <v>1</v>
      </c>
      <c r="D56" s="83">
        <f>DLD!D50</f>
        <v>0</v>
      </c>
      <c r="E56" s="83">
        <f>DLD!E50</f>
        <v>0</v>
      </c>
      <c r="F56" s="83">
        <f>DLD!F50</f>
        <v>0</v>
      </c>
      <c r="G56" s="83">
        <f>DLD!G50</f>
        <v>0</v>
      </c>
      <c r="H56" s="83">
        <f>DLD!H50</f>
        <v>0</v>
      </c>
      <c r="I56" s="83">
        <f>DLD!I50</f>
        <v>0</v>
      </c>
      <c r="J56" s="83">
        <f>DLD!J50</f>
        <v>0</v>
      </c>
      <c r="K56" s="83">
        <f>DLD!K50</f>
        <v>0</v>
      </c>
      <c r="L56" s="82">
        <f t="shared" si="15"/>
        <v>5</v>
      </c>
      <c r="M56" s="82">
        <f t="shared" si="16"/>
        <v>5</v>
      </c>
      <c r="N56" s="82">
        <f>SUMIF($B$8:$K$8,"Laki-Laki",DLD!B50:K50)</f>
        <v>1</v>
      </c>
      <c r="O56" s="82">
        <f>SUMIF($B$8:$K$8,"Perempuan",DLD!B50:K50)</f>
        <v>1</v>
      </c>
      <c r="P56" s="68">
        <f t="shared" si="17"/>
        <v>1</v>
      </c>
      <c r="Q56" s="68">
        <f t="shared" si="18"/>
        <v>1</v>
      </c>
      <c r="R56" s="68">
        <f t="shared" si="19"/>
        <v>1.3862943611198906</v>
      </c>
      <c r="S56" s="68">
        <f t="shared" si="20"/>
        <v>1.3862943611198906</v>
      </c>
      <c r="T56" s="68">
        <f t="shared" si="21"/>
        <v>1.3521581621032834</v>
      </c>
      <c r="U56" s="68">
        <f t="shared" si="22"/>
        <v>1.3521581621032834</v>
      </c>
      <c r="V56" s="68">
        <f t="shared" si="23"/>
        <v>1.1180339887498949</v>
      </c>
      <c r="W56" s="68">
        <f t="shared" si="24"/>
        <v>1.1180339887498949</v>
      </c>
      <c r="X56" s="68">
        <f t="shared" si="25"/>
        <v>0</v>
      </c>
      <c r="Y56" s="68">
        <f t="shared" si="26"/>
        <v>1.5811388300841898</v>
      </c>
      <c r="Z56" s="68">
        <f t="shared" si="27"/>
        <v>0</v>
      </c>
      <c r="AA56" s="66" t="str">
        <f t="shared" si="28"/>
        <v>Negligible</v>
      </c>
      <c r="AB56" s="69" t="str">
        <f t="shared" si="29"/>
        <v>Tidak Ada Indikasi Bias</v>
      </c>
    </row>
    <row r="57" spans="1:28" ht="27.6" x14ac:dyDescent="0.3">
      <c r="A57" s="67" t="str">
        <f>DLD!A51</f>
        <v>47. Berapa % maximal keausan pada mata rantai ?</v>
      </c>
      <c r="B57" s="83">
        <f>DLD!B51</f>
        <v>1</v>
      </c>
      <c r="C57" s="83">
        <f>DLD!C51</f>
        <v>1</v>
      </c>
      <c r="D57" s="83">
        <f>DLD!D51</f>
        <v>1</v>
      </c>
      <c r="E57" s="83">
        <f>DLD!E51</f>
        <v>0</v>
      </c>
      <c r="F57" s="83">
        <f>DLD!F51</f>
        <v>1</v>
      </c>
      <c r="G57" s="83">
        <f>DLD!G51</f>
        <v>0</v>
      </c>
      <c r="H57" s="83">
        <f>DLD!H51</f>
        <v>0</v>
      </c>
      <c r="I57" s="83">
        <f>DLD!I51</f>
        <v>0</v>
      </c>
      <c r="J57" s="83">
        <f>DLD!J51</f>
        <v>0</v>
      </c>
      <c r="K57" s="83">
        <f>DLD!K51</f>
        <v>0</v>
      </c>
      <c r="L57" s="82">
        <f t="shared" si="15"/>
        <v>5</v>
      </c>
      <c r="M57" s="82">
        <f t="shared" si="16"/>
        <v>5</v>
      </c>
      <c r="N57" s="82">
        <f>SUMIF($B$8:$K$8,"Laki-Laki",DLD!B51:K51)</f>
        <v>2</v>
      </c>
      <c r="O57" s="82">
        <f>SUMIF($B$8:$K$8,"Perempuan",DLD!B51:K51)</f>
        <v>2</v>
      </c>
      <c r="P57" s="68">
        <f t="shared" si="17"/>
        <v>2</v>
      </c>
      <c r="Q57" s="68">
        <f t="shared" si="18"/>
        <v>2</v>
      </c>
      <c r="R57" s="68">
        <f t="shared" si="19"/>
        <v>0.40546510810816438</v>
      </c>
      <c r="S57" s="68">
        <f t="shared" si="20"/>
        <v>0.40546510810816438</v>
      </c>
      <c r="T57" s="68">
        <f t="shared" si="21"/>
        <v>0.37132890909155725</v>
      </c>
      <c r="U57" s="68">
        <f t="shared" si="22"/>
        <v>0.37132890909155725</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41.4" x14ac:dyDescent="0.3">
      <c r="A58" s="67" t="str">
        <f>DLD!A52</f>
        <v>48. Berapa derajat celcius suhu ruangan bila menggunakan sling rantai?</v>
      </c>
      <c r="B58" s="83">
        <f>DLD!B52</f>
        <v>1</v>
      </c>
      <c r="C58" s="83">
        <f>DLD!C52</f>
        <v>1</v>
      </c>
      <c r="D58" s="83">
        <f>DLD!D52</f>
        <v>1</v>
      </c>
      <c r="E58" s="83">
        <f>DLD!E52</f>
        <v>0</v>
      </c>
      <c r="F58" s="83">
        <f>DLD!F52</f>
        <v>1</v>
      </c>
      <c r="G58" s="83">
        <f>DLD!G52</f>
        <v>0</v>
      </c>
      <c r="H58" s="83">
        <f>DLD!H52</f>
        <v>0</v>
      </c>
      <c r="I58" s="83">
        <f>DLD!I52</f>
        <v>0</v>
      </c>
      <c r="J58" s="83">
        <f>DLD!J52</f>
        <v>0</v>
      </c>
      <c r="K58" s="83">
        <f>DLD!K52</f>
        <v>0</v>
      </c>
      <c r="L58" s="82">
        <f t="shared" si="15"/>
        <v>5</v>
      </c>
      <c r="M58" s="82">
        <f t="shared" si="16"/>
        <v>5</v>
      </c>
      <c r="N58" s="82">
        <f>SUMIF($B$8:$K$8,"Laki-Laki",DLD!B52:K52)</f>
        <v>2</v>
      </c>
      <c r="O58" s="82">
        <f>SUMIF($B$8:$K$8,"Perempuan",DLD!B52:K52)</f>
        <v>2</v>
      </c>
      <c r="P58" s="68">
        <f t="shared" si="17"/>
        <v>2</v>
      </c>
      <c r="Q58" s="68">
        <f t="shared" si="18"/>
        <v>2</v>
      </c>
      <c r="R58" s="68">
        <f t="shared" si="19"/>
        <v>0.40546510810816438</v>
      </c>
      <c r="S58" s="68">
        <f t="shared" si="20"/>
        <v>0.40546510810816438</v>
      </c>
      <c r="T58" s="68">
        <f t="shared" si="21"/>
        <v>0.37132890909155725</v>
      </c>
      <c r="U58" s="68">
        <f t="shared" si="22"/>
        <v>0.37132890909155725</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55.2" x14ac:dyDescent="0.3">
      <c r="A59" s="67" t="str">
        <f>DLD!A53</f>
        <v>49. Saat inspeksi, bila ditemukan regangan pada mata rantai, berapa keregangan maksimal pada mata rantai yang diperbolehkan?</v>
      </c>
      <c r="B59" s="83">
        <f>DLD!B53</f>
        <v>1</v>
      </c>
      <c r="C59" s="83">
        <f>DLD!C53</f>
        <v>1</v>
      </c>
      <c r="D59" s="83">
        <f>DLD!D53</f>
        <v>0</v>
      </c>
      <c r="E59" s="83">
        <f>DLD!E53</f>
        <v>1</v>
      </c>
      <c r="F59" s="83">
        <f>DLD!F53</f>
        <v>0</v>
      </c>
      <c r="G59" s="83">
        <f>DLD!G53</f>
        <v>1</v>
      </c>
      <c r="H59" s="83">
        <f>DLD!H53</f>
        <v>1</v>
      </c>
      <c r="I59" s="83">
        <f>DLD!I53</f>
        <v>1</v>
      </c>
      <c r="J59" s="83">
        <f>DLD!J53</f>
        <v>1</v>
      </c>
      <c r="K59" s="83">
        <f>DLD!K53</f>
        <v>1</v>
      </c>
      <c r="L59" s="82">
        <f t="shared" si="15"/>
        <v>5</v>
      </c>
      <c r="M59" s="82">
        <f t="shared" si="16"/>
        <v>5</v>
      </c>
      <c r="N59" s="82">
        <f>SUMIF($B$8:$K$8,"Laki-Laki",DLD!B53:K53)</f>
        <v>4</v>
      </c>
      <c r="O59" s="82">
        <f>SUMIF($B$8:$K$8,"Perempuan",DLD!B53:K53)</f>
        <v>4</v>
      </c>
      <c r="P59" s="68">
        <f t="shared" si="17"/>
        <v>4</v>
      </c>
      <c r="Q59" s="68">
        <f t="shared" si="18"/>
        <v>4</v>
      </c>
      <c r="R59" s="68">
        <f t="shared" si="19"/>
        <v>-1.3862943611198906</v>
      </c>
      <c r="S59" s="68">
        <f t="shared" si="20"/>
        <v>-1.3862943611198906</v>
      </c>
      <c r="T59" s="68">
        <f t="shared" si="21"/>
        <v>-1.4204305601364977</v>
      </c>
      <c r="U59" s="68">
        <f t="shared" si="22"/>
        <v>-1.4204305601364977</v>
      </c>
      <c r="V59" s="68">
        <f t="shared" si="23"/>
        <v>1.1180339887498949</v>
      </c>
      <c r="W59" s="68">
        <f t="shared" si="24"/>
        <v>1.1180339887498949</v>
      </c>
      <c r="X59" s="68">
        <f t="shared" si="25"/>
        <v>0</v>
      </c>
      <c r="Y59" s="68">
        <f t="shared" si="26"/>
        <v>1.5811388300841898</v>
      </c>
      <c r="Z59" s="68">
        <f t="shared" si="27"/>
        <v>0</v>
      </c>
      <c r="AA59" s="66" t="str">
        <f t="shared" si="28"/>
        <v>Negligible</v>
      </c>
      <c r="AB59" s="69" t="str">
        <f t="shared" si="29"/>
        <v>Tidak Ada Indikasi Bias</v>
      </c>
    </row>
    <row r="60" spans="1:28" ht="41.4" x14ac:dyDescent="0.3">
      <c r="A60" s="67" t="str">
        <f>DLD!A54</f>
        <v>50. Berapa nilai Angle Factor untuk sudut antar kaki sling (included angle) 30°</v>
      </c>
      <c r="B60" s="83">
        <f>DLD!B54</f>
        <v>1</v>
      </c>
      <c r="C60" s="83">
        <f>DLD!C54</f>
        <v>1</v>
      </c>
      <c r="D60" s="83">
        <f>DLD!D54</f>
        <v>1</v>
      </c>
      <c r="E60" s="83">
        <f>DLD!E54</f>
        <v>1</v>
      </c>
      <c r="F60" s="83">
        <f>DLD!F54</f>
        <v>1</v>
      </c>
      <c r="G60" s="83">
        <f>DLD!G54</f>
        <v>1</v>
      </c>
      <c r="H60" s="83">
        <f>DLD!H54</f>
        <v>1</v>
      </c>
      <c r="I60" s="83">
        <f>DLD!I54</f>
        <v>1</v>
      </c>
      <c r="J60" s="83">
        <f>DLD!J54</f>
        <v>0</v>
      </c>
      <c r="K60" s="83">
        <f>DLD!K54</f>
        <v>0</v>
      </c>
      <c r="L60" s="82">
        <f t="shared" si="15"/>
        <v>5</v>
      </c>
      <c r="M60" s="82">
        <f t="shared" si="16"/>
        <v>5</v>
      </c>
      <c r="N60" s="82">
        <f>SUMIF($B$8:$K$8,"Laki-Laki",DLD!B54:K54)</f>
        <v>4</v>
      </c>
      <c r="O60" s="82">
        <f>SUMIF($B$8:$K$8,"Perempuan",DLD!B54:K54)</f>
        <v>4</v>
      </c>
      <c r="P60" s="68">
        <f t="shared" si="17"/>
        <v>4</v>
      </c>
      <c r="Q60" s="68">
        <f t="shared" si="18"/>
        <v>4</v>
      </c>
      <c r="R60" s="68">
        <f t="shared" si="19"/>
        <v>-1.3862943611198906</v>
      </c>
      <c r="S60" s="68">
        <f t="shared" si="20"/>
        <v>-1.3862943611198906</v>
      </c>
      <c r="T60" s="68">
        <f t="shared" si="21"/>
        <v>-1.4204305601364977</v>
      </c>
      <c r="U60" s="68">
        <f t="shared" si="22"/>
        <v>-1.4204305601364977</v>
      </c>
      <c r="V60" s="68">
        <f t="shared" si="23"/>
        <v>1.1180339887498949</v>
      </c>
      <c r="W60" s="68">
        <f t="shared" si="24"/>
        <v>1.1180339887498949</v>
      </c>
      <c r="X60" s="68">
        <f t="shared" si="25"/>
        <v>0</v>
      </c>
      <c r="Y60" s="68">
        <f t="shared" si="26"/>
        <v>1.5811388300841898</v>
      </c>
      <c r="Z60" s="68">
        <f t="shared" si="27"/>
        <v>0</v>
      </c>
      <c r="AA60" s="66" t="str">
        <f t="shared" si="28"/>
        <v>Negligible</v>
      </c>
      <c r="AB60" s="69" t="str">
        <f t="shared" si="29"/>
        <v>Tidak Ada Indikasi Bias</v>
      </c>
    </row>
    <row r="61" spans="1:28" ht="41.4" x14ac:dyDescent="0.3">
      <c r="A61" s="67" t="str">
        <f>DLD!A55</f>
        <v>51. Berapa nilai Angle Factor untuk sudut antar kaki sling (included angle) 45°</v>
      </c>
      <c r="B61" s="83">
        <f>DLD!B55</f>
        <v>1</v>
      </c>
      <c r="C61" s="83">
        <f>DLD!C55</f>
        <v>1</v>
      </c>
      <c r="D61" s="83">
        <f>DLD!D55</f>
        <v>0</v>
      </c>
      <c r="E61" s="83">
        <f>DLD!E55</f>
        <v>0</v>
      </c>
      <c r="F61" s="83">
        <f>DLD!F55</f>
        <v>0</v>
      </c>
      <c r="G61" s="83">
        <f>DLD!G55</f>
        <v>0</v>
      </c>
      <c r="H61" s="83">
        <f>DLD!H55</f>
        <v>0</v>
      </c>
      <c r="I61" s="83">
        <f>DLD!I55</f>
        <v>0</v>
      </c>
      <c r="J61" s="83">
        <f>DLD!J55</f>
        <v>0</v>
      </c>
      <c r="K61" s="83">
        <f>DLD!K55</f>
        <v>0</v>
      </c>
      <c r="L61" s="82">
        <f t="shared" si="15"/>
        <v>5</v>
      </c>
      <c r="M61" s="82">
        <f t="shared" si="16"/>
        <v>5</v>
      </c>
      <c r="N61" s="82">
        <f>SUMIF($B$8:$K$8,"Laki-Laki",DLD!B55:K55)</f>
        <v>1</v>
      </c>
      <c r="O61" s="82">
        <f>SUMIF($B$8:$K$8,"Perempuan",DLD!B55:K55)</f>
        <v>1</v>
      </c>
      <c r="P61" s="68">
        <f t="shared" si="17"/>
        <v>1</v>
      </c>
      <c r="Q61" s="68">
        <f t="shared" si="18"/>
        <v>1</v>
      </c>
      <c r="R61" s="68">
        <f t="shared" si="19"/>
        <v>1.3862943611198906</v>
      </c>
      <c r="S61" s="68">
        <f t="shared" si="20"/>
        <v>1.3862943611198906</v>
      </c>
      <c r="T61" s="68">
        <f t="shared" si="21"/>
        <v>1.3521581621032834</v>
      </c>
      <c r="U61" s="68">
        <f t="shared" si="22"/>
        <v>1.3521581621032834</v>
      </c>
      <c r="V61" s="68">
        <f t="shared" si="23"/>
        <v>1.1180339887498949</v>
      </c>
      <c r="W61" s="68">
        <f t="shared" si="24"/>
        <v>1.1180339887498949</v>
      </c>
      <c r="X61" s="68">
        <f t="shared" si="25"/>
        <v>0</v>
      </c>
      <c r="Y61" s="68">
        <f t="shared" si="26"/>
        <v>1.5811388300841898</v>
      </c>
      <c r="Z61" s="68">
        <f t="shared" si="27"/>
        <v>0</v>
      </c>
      <c r="AA61" s="66" t="str">
        <f t="shared" si="28"/>
        <v>Negligible</v>
      </c>
      <c r="AB61" s="69" t="str">
        <f t="shared" si="29"/>
        <v>Tidak Ada Indikasi Bias</v>
      </c>
    </row>
    <row r="62" spans="1:28" ht="41.4" x14ac:dyDescent="0.3">
      <c r="A62" s="67" t="str">
        <f>DLD!A56</f>
        <v>52. Berapa nilai Angle Factor untuk sudut antar kaki sling (included angle) 60°</v>
      </c>
      <c r="B62" s="83">
        <f>DLD!B56</f>
        <v>1</v>
      </c>
      <c r="C62" s="83">
        <f>DLD!C56</f>
        <v>1</v>
      </c>
      <c r="D62" s="83">
        <f>DLD!D56</f>
        <v>0</v>
      </c>
      <c r="E62" s="83">
        <f>DLD!E56</f>
        <v>0</v>
      </c>
      <c r="F62" s="83">
        <f>DLD!F56</f>
        <v>0</v>
      </c>
      <c r="G62" s="83">
        <f>DLD!G56</f>
        <v>0</v>
      </c>
      <c r="H62" s="83">
        <f>DLD!H56</f>
        <v>0</v>
      </c>
      <c r="I62" s="83">
        <f>DLD!I56</f>
        <v>0</v>
      </c>
      <c r="J62" s="83">
        <f>DLD!J56</f>
        <v>0</v>
      </c>
      <c r="K62" s="83">
        <f>DLD!K56</f>
        <v>0</v>
      </c>
      <c r="L62" s="82">
        <f t="shared" si="15"/>
        <v>5</v>
      </c>
      <c r="M62" s="82">
        <f t="shared" si="16"/>
        <v>5</v>
      </c>
      <c r="N62" s="82">
        <f>SUMIF($B$8:$K$8,"Laki-Laki",DLD!B56:K56)</f>
        <v>1</v>
      </c>
      <c r="O62" s="82">
        <f>SUMIF($B$8:$K$8,"Perempuan",DLD!B56:K56)</f>
        <v>1</v>
      </c>
      <c r="P62" s="68">
        <f t="shared" si="17"/>
        <v>1</v>
      </c>
      <c r="Q62" s="68">
        <f t="shared" si="18"/>
        <v>1</v>
      </c>
      <c r="R62" s="68">
        <f t="shared" si="19"/>
        <v>1.3862943611198906</v>
      </c>
      <c r="S62" s="68">
        <f t="shared" si="20"/>
        <v>1.3862943611198906</v>
      </c>
      <c r="T62" s="68">
        <f t="shared" si="21"/>
        <v>1.3521581621032834</v>
      </c>
      <c r="U62" s="68">
        <f t="shared" si="22"/>
        <v>1.3521581621032834</v>
      </c>
      <c r="V62" s="68">
        <f t="shared" si="23"/>
        <v>1.1180339887498949</v>
      </c>
      <c r="W62" s="68">
        <f t="shared" si="24"/>
        <v>1.1180339887498949</v>
      </c>
      <c r="X62" s="68">
        <f t="shared" si="25"/>
        <v>0</v>
      </c>
      <c r="Y62" s="68">
        <f t="shared" si="26"/>
        <v>1.5811388300841898</v>
      </c>
      <c r="Z62" s="68">
        <f t="shared" si="27"/>
        <v>0</v>
      </c>
      <c r="AA62" s="66" t="str">
        <f t="shared" si="28"/>
        <v>Negligible</v>
      </c>
      <c r="AB62" s="69" t="str">
        <f t="shared" si="29"/>
        <v>Tidak Ada Indikasi Bias</v>
      </c>
    </row>
    <row r="63" spans="1:28" ht="41.4" x14ac:dyDescent="0.3">
      <c r="A63" s="67" t="str">
        <f>DLD!A57</f>
        <v>53. Berapa nilai Angle Factor untuk sudut antar kaki sling (included angle) 90°</v>
      </c>
      <c r="B63" s="83">
        <f>DLD!B57</f>
        <v>1</v>
      </c>
      <c r="C63" s="83">
        <f>DLD!C57</f>
        <v>1</v>
      </c>
      <c r="D63" s="83">
        <f>DLD!D57</f>
        <v>1</v>
      </c>
      <c r="E63" s="83">
        <f>DLD!E57</f>
        <v>1</v>
      </c>
      <c r="F63" s="83">
        <f>DLD!F57</f>
        <v>1</v>
      </c>
      <c r="G63" s="83">
        <f>DLD!G57</f>
        <v>1</v>
      </c>
      <c r="H63" s="83">
        <f>DLD!H57</f>
        <v>0</v>
      </c>
      <c r="I63" s="83">
        <f>DLD!I57</f>
        <v>0</v>
      </c>
      <c r="J63" s="83">
        <f>DLD!J57</f>
        <v>1</v>
      </c>
      <c r="K63" s="83">
        <f>DLD!K57</f>
        <v>1</v>
      </c>
      <c r="L63" s="82">
        <f t="shared" si="15"/>
        <v>5</v>
      </c>
      <c r="M63" s="82">
        <f t="shared" si="16"/>
        <v>5</v>
      </c>
      <c r="N63" s="82">
        <f>SUMIF($B$8:$K$8,"Laki-Laki",DLD!B57:K57)</f>
        <v>4</v>
      </c>
      <c r="O63" s="82">
        <f>SUMIF($B$8:$K$8,"Perempuan",DLD!B57:K57)</f>
        <v>4</v>
      </c>
      <c r="P63" s="68">
        <f t="shared" si="17"/>
        <v>4</v>
      </c>
      <c r="Q63" s="68">
        <f t="shared" si="18"/>
        <v>4</v>
      </c>
      <c r="R63" s="68">
        <f t="shared" si="19"/>
        <v>-1.3862943611198906</v>
      </c>
      <c r="S63" s="68">
        <f t="shared" si="20"/>
        <v>-1.3862943611198906</v>
      </c>
      <c r="T63" s="68">
        <f t="shared" si="21"/>
        <v>-1.4204305601364977</v>
      </c>
      <c r="U63" s="68">
        <f t="shared" si="22"/>
        <v>-1.4204305601364977</v>
      </c>
      <c r="V63" s="68">
        <f t="shared" si="23"/>
        <v>1.1180339887498949</v>
      </c>
      <c r="W63" s="68">
        <f t="shared" si="24"/>
        <v>1.1180339887498949</v>
      </c>
      <c r="X63" s="68">
        <f t="shared" si="25"/>
        <v>0</v>
      </c>
      <c r="Y63" s="68">
        <f t="shared" si="26"/>
        <v>1.5811388300841898</v>
      </c>
      <c r="Z63" s="68">
        <f t="shared" si="27"/>
        <v>0</v>
      </c>
      <c r="AA63" s="66" t="str">
        <f t="shared" si="28"/>
        <v>Negligible</v>
      </c>
      <c r="AB63" s="69" t="str">
        <f t="shared" si="29"/>
        <v>Tidak Ada Indikasi Bias</v>
      </c>
    </row>
    <row r="64" spans="1:28" ht="82.8" x14ac:dyDescent="0.3">
      <c r="A64" s="67" t="str">
        <f>DLD!A58</f>
        <v>54. Berapa Reeve Factor Sling pada kondisi seperti ini (direct load)?&lt;img src="https://sistemedu.com/assets/LiftingEngineerforMediumLifting/58.png" alt="" width="221" height="238"&gt;</v>
      </c>
      <c r="B64" s="83">
        <f>DLD!B58</f>
        <v>1</v>
      </c>
      <c r="C64" s="83">
        <f>DLD!C58</f>
        <v>1</v>
      </c>
      <c r="D64" s="83">
        <f>DLD!D58</f>
        <v>1</v>
      </c>
      <c r="E64" s="83">
        <f>DLD!E58</f>
        <v>1</v>
      </c>
      <c r="F64" s="83">
        <f>DLD!F58</f>
        <v>1</v>
      </c>
      <c r="G64" s="83">
        <f>DLD!G58</f>
        <v>1</v>
      </c>
      <c r="H64" s="83">
        <f>DLD!H58</f>
        <v>1</v>
      </c>
      <c r="I64" s="83">
        <f>DLD!I58</f>
        <v>1</v>
      </c>
      <c r="J64" s="83">
        <f>DLD!J58</f>
        <v>0</v>
      </c>
      <c r="K64" s="83">
        <f>DLD!K58</f>
        <v>0</v>
      </c>
      <c r="L64" s="82">
        <f t="shared" si="15"/>
        <v>5</v>
      </c>
      <c r="M64" s="82">
        <f t="shared" si="16"/>
        <v>5</v>
      </c>
      <c r="N64" s="82">
        <f>SUMIF($B$8:$K$8,"Laki-Laki",DLD!B58:K58)</f>
        <v>4</v>
      </c>
      <c r="O64" s="82">
        <f>SUMIF($B$8:$K$8,"Perempuan",DLD!B58:K58)</f>
        <v>4</v>
      </c>
      <c r="P64" s="68">
        <f t="shared" si="17"/>
        <v>4</v>
      </c>
      <c r="Q64" s="68">
        <f t="shared" si="18"/>
        <v>4</v>
      </c>
      <c r="R64" s="68">
        <f t="shared" si="19"/>
        <v>-1.3862943611198906</v>
      </c>
      <c r="S64" s="68">
        <f t="shared" si="20"/>
        <v>-1.3862943611198906</v>
      </c>
      <c r="T64" s="68">
        <f t="shared" si="21"/>
        <v>-1.4204305601364977</v>
      </c>
      <c r="U64" s="68">
        <f t="shared" si="22"/>
        <v>-1.4204305601364977</v>
      </c>
      <c r="V64" s="68">
        <f t="shared" si="23"/>
        <v>1.1180339887498949</v>
      </c>
      <c r="W64" s="68">
        <f t="shared" si="24"/>
        <v>1.1180339887498949</v>
      </c>
      <c r="X64" s="68">
        <f t="shared" si="25"/>
        <v>0</v>
      </c>
      <c r="Y64" s="68">
        <f t="shared" si="26"/>
        <v>1.5811388300841898</v>
      </c>
      <c r="Z64" s="68">
        <f t="shared" si="27"/>
        <v>0</v>
      </c>
      <c r="AA64" s="66" t="str">
        <f t="shared" si="28"/>
        <v>Negligible</v>
      </c>
      <c r="AB64" s="69" t="str">
        <f t="shared" si="29"/>
        <v>Tidak Ada Indikasi Bias</v>
      </c>
    </row>
    <row r="65" spans="1:28" ht="96.6" x14ac:dyDescent="0.3">
      <c r="A65" s="67" t="str">
        <f>DLD!A59</f>
        <v>55. Berapa Reeve Factor Sling pada kondisi seperti ini (Choke Hitch)?&lt;img src="https://sistemedu.com/assets/LiftingEngineerforMediumLifting/59.png" alt="" width="124" height="195"&gt;</v>
      </c>
      <c r="B65" s="83">
        <f>DLD!B59</f>
        <v>0</v>
      </c>
      <c r="C65" s="83">
        <f>DLD!C59</f>
        <v>0</v>
      </c>
      <c r="D65" s="83">
        <f>DLD!D59</f>
        <v>1</v>
      </c>
      <c r="E65" s="83">
        <f>DLD!E59</f>
        <v>1</v>
      </c>
      <c r="F65" s="83">
        <f>DLD!F59</f>
        <v>1</v>
      </c>
      <c r="G65" s="83">
        <f>DLD!G59</f>
        <v>1</v>
      </c>
      <c r="H65" s="83">
        <f>DLD!H59</f>
        <v>0</v>
      </c>
      <c r="I65" s="83">
        <f>DLD!I59</f>
        <v>0</v>
      </c>
      <c r="J65" s="83">
        <f>DLD!J59</f>
        <v>0</v>
      </c>
      <c r="K65" s="83">
        <f>DLD!K59</f>
        <v>0</v>
      </c>
      <c r="L65" s="82">
        <f t="shared" si="15"/>
        <v>5</v>
      </c>
      <c r="M65" s="82">
        <f t="shared" si="16"/>
        <v>5</v>
      </c>
      <c r="N65" s="82">
        <f>SUMIF($B$8:$K$8,"Laki-Laki",DLD!B59:K59)</f>
        <v>2</v>
      </c>
      <c r="O65" s="82">
        <f>SUMIF($B$8:$K$8,"Perempuan",DLD!B59:K59)</f>
        <v>2</v>
      </c>
      <c r="P65" s="68">
        <f t="shared" si="17"/>
        <v>2</v>
      </c>
      <c r="Q65" s="68">
        <f t="shared" si="18"/>
        <v>2</v>
      </c>
      <c r="R65" s="68">
        <f t="shared" si="19"/>
        <v>0.40546510810816438</v>
      </c>
      <c r="S65" s="68">
        <f t="shared" si="20"/>
        <v>0.40546510810816438</v>
      </c>
      <c r="T65" s="68">
        <f t="shared" si="21"/>
        <v>0.37132890909155725</v>
      </c>
      <c r="U65" s="68">
        <f t="shared" si="22"/>
        <v>0.37132890909155725</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ht="82.8" x14ac:dyDescent="0.3">
      <c r="A66" s="67" t="str">
        <f>DLD!A60</f>
        <v>56. Berapa Reeve Factor Sling pada kondisi seperti ini (Basket Hitch)?&lt;img src="https://sistemedu.com/assets/LiftingEngineerforMediumLifting/60.png" width="149" height="191"&gt;</v>
      </c>
      <c r="B66" s="83">
        <f>DLD!B60</f>
        <v>1</v>
      </c>
      <c r="C66" s="83">
        <f>DLD!C60</f>
        <v>1</v>
      </c>
      <c r="D66" s="83">
        <f>DLD!D60</f>
        <v>1</v>
      </c>
      <c r="E66" s="83">
        <f>DLD!E60</f>
        <v>1</v>
      </c>
      <c r="F66" s="83">
        <f>DLD!F60</f>
        <v>1</v>
      </c>
      <c r="G66" s="83">
        <f>DLD!G60</f>
        <v>1</v>
      </c>
      <c r="H66" s="83">
        <f>DLD!H60</f>
        <v>1</v>
      </c>
      <c r="I66" s="83">
        <f>DLD!I60</f>
        <v>1</v>
      </c>
      <c r="J66" s="83">
        <f>DLD!J60</f>
        <v>0</v>
      </c>
      <c r="K66" s="83">
        <f>DLD!K60</f>
        <v>0</v>
      </c>
      <c r="L66" s="82">
        <f t="shared" si="15"/>
        <v>5</v>
      </c>
      <c r="M66" s="82">
        <f t="shared" si="16"/>
        <v>5</v>
      </c>
      <c r="N66" s="82">
        <f>SUMIF($B$8:$K$8,"Laki-Laki",DLD!B60:K60)</f>
        <v>4</v>
      </c>
      <c r="O66" s="82">
        <f>SUMIF($B$8:$K$8,"Perempuan",DLD!B60:K60)</f>
        <v>4</v>
      </c>
      <c r="P66" s="68">
        <f t="shared" si="17"/>
        <v>4</v>
      </c>
      <c r="Q66" s="68">
        <f t="shared" si="18"/>
        <v>4</v>
      </c>
      <c r="R66" s="68">
        <f t="shared" si="19"/>
        <v>-1.3862943611198906</v>
      </c>
      <c r="S66" s="68">
        <f t="shared" si="20"/>
        <v>-1.3862943611198906</v>
      </c>
      <c r="T66" s="68">
        <f t="shared" si="21"/>
        <v>-1.4204305601364977</v>
      </c>
      <c r="U66" s="68">
        <f t="shared" si="22"/>
        <v>-1.4204305601364977</v>
      </c>
      <c r="V66" s="68">
        <f t="shared" si="23"/>
        <v>1.1180339887498949</v>
      </c>
      <c r="W66" s="68">
        <f t="shared" si="24"/>
        <v>1.1180339887498949</v>
      </c>
      <c r="X66" s="68">
        <f t="shared" si="25"/>
        <v>0</v>
      </c>
      <c r="Y66" s="68">
        <f t="shared" si="26"/>
        <v>1.5811388300841898</v>
      </c>
      <c r="Z66" s="68">
        <f t="shared" si="27"/>
        <v>0</v>
      </c>
      <c r="AA66" s="66" t="str">
        <f t="shared" si="28"/>
        <v>Negligible</v>
      </c>
      <c r="AB66" s="69" t="str">
        <f t="shared" si="29"/>
        <v>Tidak Ada Indikasi Bias</v>
      </c>
    </row>
    <row r="67" spans="1:28" ht="82.8" x14ac:dyDescent="0.3">
      <c r="A67" s="67" t="str">
        <f>DLD!A61</f>
        <v>57. Berapa Reeve Faktor sudut basket hitch untuk 60 derajat&lt;img src="https://sistemedu.com/assets/LiftingEngineerforMediumLifting/61.png" alt="" width="124" height="195"&gt;</v>
      </c>
      <c r="B67" s="83">
        <f>DLD!B61</f>
        <v>1</v>
      </c>
      <c r="C67" s="83">
        <f>DLD!C61</f>
        <v>1</v>
      </c>
      <c r="D67" s="83">
        <f>DLD!D61</f>
        <v>1</v>
      </c>
      <c r="E67" s="83">
        <f>DLD!E61</f>
        <v>0</v>
      </c>
      <c r="F67" s="83">
        <f>DLD!F61</f>
        <v>1</v>
      </c>
      <c r="G67" s="83">
        <f>DLD!G61</f>
        <v>0</v>
      </c>
      <c r="H67" s="83">
        <f>DLD!H61</f>
        <v>0</v>
      </c>
      <c r="I67" s="83">
        <f>DLD!I61</f>
        <v>0</v>
      </c>
      <c r="J67" s="83">
        <f>DLD!J61</f>
        <v>0</v>
      </c>
      <c r="K67" s="83">
        <f>DLD!K61</f>
        <v>0</v>
      </c>
      <c r="L67" s="82">
        <f t="shared" si="15"/>
        <v>5</v>
      </c>
      <c r="M67" s="82">
        <f t="shared" si="16"/>
        <v>5</v>
      </c>
      <c r="N67" s="82">
        <f>SUMIF($B$8:$K$8,"Laki-Laki",DLD!B61:K61)</f>
        <v>2</v>
      </c>
      <c r="O67" s="82">
        <f>SUMIF($B$8:$K$8,"Perempuan",DLD!B61:K61)</f>
        <v>2</v>
      </c>
      <c r="P67" s="68">
        <f t="shared" si="17"/>
        <v>2</v>
      </c>
      <c r="Q67" s="68">
        <f t="shared" si="18"/>
        <v>2</v>
      </c>
      <c r="R67" s="68">
        <f t="shared" si="19"/>
        <v>0.40546510810816438</v>
      </c>
      <c r="S67" s="68">
        <f t="shared" si="20"/>
        <v>0.40546510810816438</v>
      </c>
      <c r="T67" s="68">
        <f t="shared" si="21"/>
        <v>0.37132890909155725</v>
      </c>
      <c r="U67" s="68">
        <f t="shared" si="22"/>
        <v>0.37132890909155725</v>
      </c>
      <c r="V67" s="68">
        <f t="shared" si="23"/>
        <v>0.91287092917527679</v>
      </c>
      <c r="W67" s="68">
        <f t="shared" si="24"/>
        <v>0.91287092917527679</v>
      </c>
      <c r="X67" s="68">
        <f t="shared" si="25"/>
        <v>0</v>
      </c>
      <c r="Y67" s="68">
        <f t="shared" si="26"/>
        <v>1.2909944487358056</v>
      </c>
      <c r="Z67" s="68">
        <f t="shared" si="27"/>
        <v>0</v>
      </c>
      <c r="AA67" s="66" t="str">
        <f t="shared" si="28"/>
        <v>Negligible</v>
      </c>
      <c r="AB67" s="69" t="str">
        <f t="shared" si="29"/>
        <v>Tidak Ada Indikasi Bias</v>
      </c>
    </row>
    <row r="68" spans="1:28" ht="69" x14ac:dyDescent="0.3">
      <c r="A68" s="67" t="str">
        <f>DLD!A62</f>
        <v>58. Apa nama jenis shackle ini?&lt;img src="https://sistemedu.com/assets/LiftingEngineerforMediumLifting/62.png" alt="" width="187" height="179"&gt;</v>
      </c>
      <c r="B68" s="83">
        <f>DLD!B62</f>
        <v>1</v>
      </c>
      <c r="C68" s="83">
        <f>DLD!C62</f>
        <v>1</v>
      </c>
      <c r="D68" s="83">
        <f>DLD!D62</f>
        <v>0</v>
      </c>
      <c r="E68" s="83">
        <f>DLD!E62</f>
        <v>1</v>
      </c>
      <c r="F68" s="83">
        <f>DLD!F62</f>
        <v>0</v>
      </c>
      <c r="G68" s="83">
        <f>DLD!G62</f>
        <v>1</v>
      </c>
      <c r="H68" s="83">
        <f>DLD!H62</f>
        <v>0</v>
      </c>
      <c r="I68" s="83">
        <f>DLD!I62</f>
        <v>0</v>
      </c>
      <c r="J68" s="83">
        <f>DLD!J62</f>
        <v>0</v>
      </c>
      <c r="K68" s="83">
        <f>DLD!K62</f>
        <v>0</v>
      </c>
      <c r="L68" s="82">
        <f t="shared" si="15"/>
        <v>5</v>
      </c>
      <c r="M68" s="82">
        <f t="shared" si="16"/>
        <v>5</v>
      </c>
      <c r="N68" s="82">
        <f>SUMIF($B$8:$K$8,"Laki-Laki",DLD!B62:K62)</f>
        <v>2</v>
      </c>
      <c r="O68" s="82">
        <f>SUMIF($B$8:$K$8,"Perempuan",DLD!B62:K62)</f>
        <v>2</v>
      </c>
      <c r="P68" s="68">
        <f t="shared" si="17"/>
        <v>2</v>
      </c>
      <c r="Q68" s="68">
        <f t="shared" si="18"/>
        <v>2</v>
      </c>
      <c r="R68" s="68">
        <f t="shared" si="19"/>
        <v>0.40546510810816438</v>
      </c>
      <c r="S68" s="68">
        <f t="shared" si="20"/>
        <v>0.40546510810816438</v>
      </c>
      <c r="T68" s="68">
        <f t="shared" si="21"/>
        <v>0.37132890909155725</v>
      </c>
      <c r="U68" s="68">
        <f t="shared" si="22"/>
        <v>0.37132890909155725</v>
      </c>
      <c r="V68" s="68">
        <f t="shared" si="23"/>
        <v>0.91287092917527679</v>
      </c>
      <c r="W68" s="68">
        <f t="shared" si="24"/>
        <v>0.91287092917527679</v>
      </c>
      <c r="X68" s="68">
        <f t="shared" si="25"/>
        <v>0</v>
      </c>
      <c r="Y68" s="68">
        <f t="shared" si="26"/>
        <v>1.2909944487358056</v>
      </c>
      <c r="Z68" s="68">
        <f t="shared" si="27"/>
        <v>0</v>
      </c>
      <c r="AA68" s="66" t="str">
        <f t="shared" si="28"/>
        <v>Negligible</v>
      </c>
      <c r="AB68" s="69" t="str">
        <f t="shared" si="29"/>
        <v>Tidak Ada Indikasi Bias</v>
      </c>
    </row>
    <row r="69" spans="1:28" ht="69" x14ac:dyDescent="0.3">
      <c r="A69" s="67" t="str">
        <f>DLD!A63</f>
        <v>59. Apa nama jenis shackle ini?&lt;img src="https://sistemedu.com/assets/LiftingEngineerforMediumLifting/63Rev.png" alt="" width="199" height="172"&gt;</v>
      </c>
      <c r="B69" s="83">
        <f>DLD!B63</f>
        <v>1</v>
      </c>
      <c r="C69" s="83">
        <f>DLD!C63</f>
        <v>1</v>
      </c>
      <c r="D69" s="83">
        <f>DLD!D63</f>
        <v>1</v>
      </c>
      <c r="E69" s="83">
        <f>DLD!E63</f>
        <v>1</v>
      </c>
      <c r="F69" s="83">
        <f>DLD!F63</f>
        <v>1</v>
      </c>
      <c r="G69" s="83">
        <f>DLD!G63</f>
        <v>1</v>
      </c>
      <c r="H69" s="83">
        <f>DLD!H63</f>
        <v>1</v>
      </c>
      <c r="I69" s="83">
        <f>DLD!I63</f>
        <v>1</v>
      </c>
      <c r="J69" s="83">
        <f>DLD!J63</f>
        <v>0</v>
      </c>
      <c r="K69" s="83">
        <f>DLD!K63</f>
        <v>0</v>
      </c>
      <c r="L69" s="82">
        <f t="shared" si="15"/>
        <v>5</v>
      </c>
      <c r="M69" s="82">
        <f t="shared" si="16"/>
        <v>5</v>
      </c>
      <c r="N69" s="82">
        <f>SUMIF($B$8:$K$8,"Laki-Laki",DLD!B63:K63)</f>
        <v>4</v>
      </c>
      <c r="O69" s="82">
        <f>SUMIF($B$8:$K$8,"Perempuan",DLD!B63:K63)</f>
        <v>4</v>
      </c>
      <c r="P69" s="68">
        <f t="shared" si="17"/>
        <v>4</v>
      </c>
      <c r="Q69" s="68">
        <f t="shared" si="18"/>
        <v>4</v>
      </c>
      <c r="R69" s="68">
        <f t="shared" si="19"/>
        <v>-1.3862943611198906</v>
      </c>
      <c r="S69" s="68">
        <f t="shared" si="20"/>
        <v>-1.3862943611198906</v>
      </c>
      <c r="T69" s="68">
        <f t="shared" si="21"/>
        <v>-1.4204305601364977</v>
      </c>
      <c r="U69" s="68">
        <f t="shared" si="22"/>
        <v>-1.4204305601364977</v>
      </c>
      <c r="V69" s="68">
        <f t="shared" si="23"/>
        <v>1.1180339887498949</v>
      </c>
      <c r="W69" s="68">
        <f t="shared" si="24"/>
        <v>1.1180339887498949</v>
      </c>
      <c r="X69" s="68">
        <f t="shared" si="25"/>
        <v>0</v>
      </c>
      <c r="Y69" s="68">
        <f t="shared" si="26"/>
        <v>1.5811388300841898</v>
      </c>
      <c r="Z69" s="68">
        <f t="shared" si="27"/>
        <v>0</v>
      </c>
      <c r="AA69" s="66" t="str">
        <f t="shared" si="28"/>
        <v>Negligible</v>
      </c>
      <c r="AB69" s="69" t="str">
        <f t="shared" si="29"/>
        <v>Tidak Ada Indikasi Bias</v>
      </c>
    </row>
    <row r="70" spans="1:28" ht="69" x14ac:dyDescent="0.3">
      <c r="A70" s="67" t="str">
        <f>DLD!A64</f>
        <v>60. Apa nama jenis shackle ini?&lt;img src="https://sistemedu.com/assets/LiftingEngineerforMediumLifting/64Rev.png" alt="" width="199" height="172"&gt;</v>
      </c>
      <c r="B70" s="83">
        <f>DLD!B64</f>
        <v>1</v>
      </c>
      <c r="C70" s="83">
        <f>DLD!C64</f>
        <v>1</v>
      </c>
      <c r="D70" s="83">
        <f>DLD!D64</f>
        <v>1</v>
      </c>
      <c r="E70" s="83">
        <f>DLD!E64</f>
        <v>0</v>
      </c>
      <c r="F70" s="83">
        <f>DLD!F64</f>
        <v>1</v>
      </c>
      <c r="G70" s="83">
        <f>DLD!G64</f>
        <v>0</v>
      </c>
      <c r="H70" s="83">
        <f>DLD!H64</f>
        <v>0</v>
      </c>
      <c r="I70" s="83">
        <f>DLD!I64</f>
        <v>0</v>
      </c>
      <c r="J70" s="83">
        <f>DLD!J64</f>
        <v>0</v>
      </c>
      <c r="K70" s="83">
        <f>DLD!K64</f>
        <v>0</v>
      </c>
      <c r="L70" s="82">
        <f t="shared" si="15"/>
        <v>5</v>
      </c>
      <c r="M70" s="82">
        <f t="shared" si="16"/>
        <v>5</v>
      </c>
      <c r="N70" s="82">
        <f>SUMIF($B$8:$K$8,"Laki-Laki",DLD!B64:K64)</f>
        <v>2</v>
      </c>
      <c r="O70" s="82">
        <f>SUMIF($B$8:$K$8,"Perempuan",DLD!B64:K64)</f>
        <v>2</v>
      </c>
      <c r="P70" s="68">
        <f t="shared" si="17"/>
        <v>2</v>
      </c>
      <c r="Q70" s="68">
        <f t="shared" si="18"/>
        <v>2</v>
      </c>
      <c r="R70" s="68">
        <f t="shared" si="19"/>
        <v>0.40546510810816438</v>
      </c>
      <c r="S70" s="68">
        <f t="shared" si="20"/>
        <v>0.40546510810816438</v>
      </c>
      <c r="T70" s="68">
        <f t="shared" si="21"/>
        <v>0.37132890909155725</v>
      </c>
      <c r="U70" s="68">
        <f t="shared" si="22"/>
        <v>0.37132890909155725</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69" x14ac:dyDescent="0.3">
      <c r="A71" s="67" t="str">
        <f>DLD!A65</f>
        <v>61. Bolehkah Dee Shackle digunakan untuk sling bersudut?&lt;img src="https://sistemedu.com/assets/LiftingEngineerforMediumLifting/65.png" width="119" height="131"&gt;</v>
      </c>
      <c r="B71" s="83">
        <f>DLD!B65</f>
        <v>0</v>
      </c>
      <c r="C71" s="83">
        <f>DLD!C65</f>
        <v>0</v>
      </c>
      <c r="D71" s="83">
        <f>DLD!D65</f>
        <v>1</v>
      </c>
      <c r="E71" s="83">
        <f>DLD!E65</f>
        <v>0</v>
      </c>
      <c r="F71" s="83">
        <f>DLD!F65</f>
        <v>1</v>
      </c>
      <c r="G71" s="83">
        <f>DLD!G65</f>
        <v>0</v>
      </c>
      <c r="H71" s="83">
        <f>DLD!H65</f>
        <v>0</v>
      </c>
      <c r="I71" s="83">
        <f>DLD!I65</f>
        <v>0</v>
      </c>
      <c r="J71" s="83">
        <f>DLD!J65</f>
        <v>0</v>
      </c>
      <c r="K71" s="83">
        <f>DLD!K65</f>
        <v>0</v>
      </c>
      <c r="L71" s="82">
        <f t="shared" si="15"/>
        <v>5</v>
      </c>
      <c r="M71" s="82">
        <f t="shared" si="16"/>
        <v>5</v>
      </c>
      <c r="N71" s="82">
        <f>SUMIF($B$8:$K$8,"Laki-Laki",DLD!B65:K65)</f>
        <v>1</v>
      </c>
      <c r="O71" s="82">
        <f>SUMIF($B$8:$K$8,"Perempuan",DLD!B65:K65)</f>
        <v>1</v>
      </c>
      <c r="P71" s="68">
        <f t="shared" si="17"/>
        <v>1</v>
      </c>
      <c r="Q71" s="68">
        <f t="shared" si="18"/>
        <v>1</v>
      </c>
      <c r="R71" s="68">
        <f t="shared" si="19"/>
        <v>1.3862943611198906</v>
      </c>
      <c r="S71" s="68">
        <f t="shared" si="20"/>
        <v>1.3862943611198906</v>
      </c>
      <c r="T71" s="68">
        <f t="shared" si="21"/>
        <v>1.3521581621032834</v>
      </c>
      <c r="U71" s="68">
        <f t="shared" si="22"/>
        <v>1.3521581621032834</v>
      </c>
      <c r="V71" s="68">
        <f t="shared" si="23"/>
        <v>1.1180339887498949</v>
      </c>
      <c r="W71" s="68">
        <f t="shared" si="24"/>
        <v>1.1180339887498949</v>
      </c>
      <c r="X71" s="68">
        <f t="shared" si="25"/>
        <v>0</v>
      </c>
      <c r="Y71" s="68">
        <f t="shared" si="26"/>
        <v>1.5811388300841898</v>
      </c>
      <c r="Z71" s="68">
        <f t="shared" si="27"/>
        <v>0</v>
      </c>
      <c r="AA71" s="66" t="str">
        <f t="shared" si="28"/>
        <v>Negligible</v>
      </c>
      <c r="AB71" s="69" t="str">
        <f t="shared" si="29"/>
        <v>Tidak Ada Indikasi Bias</v>
      </c>
    </row>
    <row r="72" spans="1:28" ht="82.8" x14ac:dyDescent="0.3">
      <c r="A72" s="67" t="str">
        <f>DLD!A66</f>
        <v>62. Berapa % reduksi WLL shackle bila sudut sling seperti ini?&lt;img src="https://sistemedu.com/assets/LiftingEngineerforMediumLifting/66.png" alt="" width="223" height="349"&gt;</v>
      </c>
      <c r="B72" s="83">
        <f>DLD!B66</f>
        <v>1</v>
      </c>
      <c r="C72" s="83">
        <f>DLD!C66</f>
        <v>1</v>
      </c>
      <c r="D72" s="83">
        <f>DLD!D66</f>
        <v>1</v>
      </c>
      <c r="E72" s="83">
        <f>DLD!E66</f>
        <v>1</v>
      </c>
      <c r="F72" s="83">
        <f>DLD!F66</f>
        <v>1</v>
      </c>
      <c r="G72" s="83">
        <f>DLD!G66</f>
        <v>1</v>
      </c>
      <c r="H72" s="83">
        <f>DLD!H66</f>
        <v>0</v>
      </c>
      <c r="I72" s="83">
        <f>DLD!I66</f>
        <v>0</v>
      </c>
      <c r="J72" s="83">
        <f>DLD!J66</f>
        <v>1</v>
      </c>
      <c r="K72" s="83">
        <f>DLD!K66</f>
        <v>1</v>
      </c>
      <c r="L72" s="82">
        <f t="shared" si="15"/>
        <v>5</v>
      </c>
      <c r="M72" s="82">
        <f t="shared" si="16"/>
        <v>5</v>
      </c>
      <c r="N72" s="82">
        <f>SUMIF($B$8:$K$8,"Laki-Laki",DLD!B66:K66)</f>
        <v>4</v>
      </c>
      <c r="O72" s="82">
        <f>SUMIF($B$8:$K$8,"Perempuan",DLD!B66:K66)</f>
        <v>4</v>
      </c>
      <c r="P72" s="68">
        <f t="shared" si="17"/>
        <v>4</v>
      </c>
      <c r="Q72" s="68">
        <f t="shared" si="18"/>
        <v>4</v>
      </c>
      <c r="R72" s="68">
        <f t="shared" si="19"/>
        <v>-1.3862943611198906</v>
      </c>
      <c r="S72" s="68">
        <f t="shared" si="20"/>
        <v>-1.3862943611198906</v>
      </c>
      <c r="T72" s="68">
        <f t="shared" si="21"/>
        <v>-1.4204305601364977</v>
      </c>
      <c r="U72" s="68">
        <f t="shared" si="22"/>
        <v>-1.4204305601364977</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ht="27.6" x14ac:dyDescent="0.3">
      <c r="A73" s="67" t="str">
        <f>DLD!A67</f>
        <v>63. Berapa % maximal keausan pada crown shackle ?</v>
      </c>
      <c r="B73" s="83">
        <f>DLD!B67</f>
        <v>1</v>
      </c>
      <c r="C73" s="83">
        <f>DLD!C67</f>
        <v>1</v>
      </c>
      <c r="D73" s="83">
        <f>DLD!D67</f>
        <v>0</v>
      </c>
      <c r="E73" s="83">
        <f>DLD!E67</f>
        <v>1</v>
      </c>
      <c r="F73" s="83">
        <f>DLD!F67</f>
        <v>0</v>
      </c>
      <c r="G73" s="83">
        <f>DLD!G67</f>
        <v>1</v>
      </c>
      <c r="H73" s="83">
        <f>DLD!H67</f>
        <v>0</v>
      </c>
      <c r="I73" s="83">
        <f>DLD!I67</f>
        <v>0</v>
      </c>
      <c r="J73" s="83">
        <f>DLD!J67</f>
        <v>0</v>
      </c>
      <c r="K73" s="83">
        <f>DLD!K67</f>
        <v>0</v>
      </c>
      <c r="L73" s="82">
        <f t="shared" si="15"/>
        <v>5</v>
      </c>
      <c r="M73" s="82">
        <f t="shared" si="16"/>
        <v>5</v>
      </c>
      <c r="N73" s="82">
        <f>SUMIF($B$8:$K$8,"Laki-Laki",DLD!B67:K67)</f>
        <v>2</v>
      </c>
      <c r="O73" s="82">
        <f>SUMIF($B$8:$K$8,"Perempuan",DLD!B67:K67)</f>
        <v>2</v>
      </c>
      <c r="P73" s="68">
        <f t="shared" si="17"/>
        <v>2</v>
      </c>
      <c r="Q73" s="68">
        <f t="shared" si="18"/>
        <v>2</v>
      </c>
      <c r="R73" s="68">
        <f t="shared" si="19"/>
        <v>0.40546510810816438</v>
      </c>
      <c r="S73" s="68">
        <f t="shared" si="20"/>
        <v>0.40546510810816438</v>
      </c>
      <c r="T73" s="68">
        <f t="shared" si="21"/>
        <v>0.37132890909155725</v>
      </c>
      <c r="U73" s="68">
        <f t="shared" si="22"/>
        <v>0.37132890909155725</v>
      </c>
      <c r="V73" s="68">
        <f t="shared" si="23"/>
        <v>0.91287092917527679</v>
      </c>
      <c r="W73" s="68">
        <f t="shared" si="24"/>
        <v>0.91287092917527679</v>
      </c>
      <c r="X73" s="68">
        <f t="shared" si="25"/>
        <v>0</v>
      </c>
      <c r="Y73" s="68">
        <f t="shared" si="26"/>
        <v>1.2909944487358056</v>
      </c>
      <c r="Z73" s="68">
        <f t="shared" si="27"/>
        <v>0</v>
      </c>
      <c r="AA73" s="66" t="str">
        <f t="shared" si="28"/>
        <v>Negligible</v>
      </c>
      <c r="AB73" s="69" t="str">
        <f t="shared" si="29"/>
        <v>Tidak Ada Indikasi Bias</v>
      </c>
    </row>
    <row r="74" spans="1:28" ht="69" x14ac:dyDescent="0.3">
      <c r="A74" s="67" t="str">
        <f>DLD!A68</f>
        <v>64. Mengapa shackle ini tidak boleh digunakan?&lt;img src="https://sistemedu.com/assets/LiftingEngineerforMediumLifting/68.png" width="530" height="205"&gt;</v>
      </c>
      <c r="B74" s="83">
        <f>DLD!B68</f>
        <v>1</v>
      </c>
      <c r="C74" s="83">
        <f>DLD!C68</f>
        <v>1</v>
      </c>
      <c r="D74" s="83">
        <f>DLD!D68</f>
        <v>1</v>
      </c>
      <c r="E74" s="83">
        <f>DLD!E68</f>
        <v>0</v>
      </c>
      <c r="F74" s="83">
        <f>DLD!F68</f>
        <v>1</v>
      </c>
      <c r="G74" s="83">
        <f>DLD!G68</f>
        <v>0</v>
      </c>
      <c r="H74" s="83">
        <f>DLD!H68</f>
        <v>0</v>
      </c>
      <c r="I74" s="83">
        <f>DLD!I68</f>
        <v>0</v>
      </c>
      <c r="J74" s="83">
        <f>DLD!J68</f>
        <v>0</v>
      </c>
      <c r="K74" s="83">
        <f>DLD!K68</f>
        <v>0</v>
      </c>
      <c r="L74" s="82">
        <f t="shared" si="15"/>
        <v>5</v>
      </c>
      <c r="M74" s="82">
        <f t="shared" si="16"/>
        <v>5</v>
      </c>
      <c r="N74" s="82">
        <f>SUMIF($B$8:$K$8,"Laki-Laki",DLD!B68:K68)</f>
        <v>2</v>
      </c>
      <c r="O74" s="82">
        <f>SUMIF($B$8:$K$8,"Perempuan",DLD!B68:K68)</f>
        <v>2</v>
      </c>
      <c r="P74" s="68">
        <f t="shared" si="17"/>
        <v>2</v>
      </c>
      <c r="Q74" s="68">
        <f t="shared" si="18"/>
        <v>2</v>
      </c>
      <c r="R74" s="68">
        <f t="shared" si="19"/>
        <v>0.40546510810816438</v>
      </c>
      <c r="S74" s="68">
        <f t="shared" si="20"/>
        <v>0.40546510810816438</v>
      </c>
      <c r="T74" s="68">
        <f t="shared" si="21"/>
        <v>0.37132890909155725</v>
      </c>
      <c r="U74" s="68">
        <f t="shared" si="22"/>
        <v>0.37132890909155725</v>
      </c>
      <c r="V74" s="68">
        <f t="shared" si="23"/>
        <v>0.91287092917527679</v>
      </c>
      <c r="W74" s="68">
        <f t="shared" si="24"/>
        <v>0.91287092917527679</v>
      </c>
      <c r="X74" s="68">
        <f t="shared" si="25"/>
        <v>0</v>
      </c>
      <c r="Y74" s="68">
        <f t="shared" si="26"/>
        <v>1.2909944487358056</v>
      </c>
      <c r="Z74" s="68">
        <f t="shared" si="27"/>
        <v>0</v>
      </c>
      <c r="AA74" s="66" t="str">
        <f t="shared" si="28"/>
        <v>Negligible</v>
      </c>
      <c r="AB74" s="69" t="str">
        <f t="shared" si="29"/>
        <v>Tidak Ada Indikasi Bias</v>
      </c>
    </row>
    <row r="75" spans="1:28" ht="69" x14ac:dyDescent="0.3">
      <c r="A75" s="67" t="str">
        <f>DLD!A69</f>
        <v>65. Mengapa shackle ini tidak boleh digunakan?&lt;img src="https://sistemedu.com/assets/LiftingEngineerforMediumLifting/69.png" width="220" height="166"&gt;</v>
      </c>
      <c r="B75" s="83">
        <f>DLD!B69</f>
        <v>0</v>
      </c>
      <c r="C75" s="83">
        <f>DLD!C69</f>
        <v>0</v>
      </c>
      <c r="D75" s="83">
        <f>DLD!D69</f>
        <v>0</v>
      </c>
      <c r="E75" s="83">
        <f>DLD!E69</f>
        <v>1</v>
      </c>
      <c r="F75" s="83">
        <f>DLD!F69</f>
        <v>0</v>
      </c>
      <c r="G75" s="83">
        <f>DLD!G69</f>
        <v>1</v>
      </c>
      <c r="H75" s="83">
        <f>DLD!H69</f>
        <v>1</v>
      </c>
      <c r="I75" s="83">
        <f>DLD!I69</f>
        <v>1</v>
      </c>
      <c r="J75" s="83">
        <f>DLD!J69</f>
        <v>0</v>
      </c>
      <c r="K75" s="83">
        <f>DLD!K69</f>
        <v>0</v>
      </c>
      <c r="L75" s="82">
        <f t="shared" ref="L75:L110" si="30">COUNTIF($B$8:$K$8,"Laki-Laki")</f>
        <v>5</v>
      </c>
      <c r="M75" s="82">
        <f t="shared" ref="M75:M110" si="31">COUNTIF($B$8:$K$8,"Perempuan")</f>
        <v>5</v>
      </c>
      <c r="N75" s="82">
        <f>SUMIF($B$8:$K$8,"Laki-Laki",DLD!B69:K69)</f>
        <v>2</v>
      </c>
      <c r="O75" s="82">
        <f>SUMIF($B$8:$K$8,"Perempuan",DLD!B69:K69)</f>
        <v>2</v>
      </c>
      <c r="P75" s="68">
        <f t="shared" ref="P75:P110" si="32">IF(N75=0,0.3,IF(N75=L75,L75-0.3,N75))</f>
        <v>2</v>
      </c>
      <c r="Q75" s="68">
        <f t="shared" ref="Q75:Q110" si="33">IF(O75=0,0.3,IF(O75=M75,M75-0.3,O75))</f>
        <v>2</v>
      </c>
      <c r="R75" s="68">
        <f t="shared" ref="R75:R110" si="34">LN((L75-P75)/P75)</f>
        <v>0.40546510810816438</v>
      </c>
      <c r="S75" s="68">
        <f t="shared" ref="S75:S110" si="35">LN((M75-Q75)/Q75)</f>
        <v>0.40546510810816438</v>
      </c>
      <c r="T75" s="68">
        <f t="shared" ref="T75:T110" si="36">R75-AVERAGE($R$11:$R$110)</f>
        <v>0.37132890909155725</v>
      </c>
      <c r="U75" s="68">
        <f t="shared" ref="U75:U110" si="37">S75-AVERAGE($S$11:$S$110)</f>
        <v>0.37132890909155725</v>
      </c>
      <c r="V75" s="68">
        <f t="shared" ref="V75:V110" si="38">SQRT(1/P75+1/(L75-P75))</f>
        <v>0.91287092917527679</v>
      </c>
      <c r="W75" s="68">
        <f t="shared" ref="W75:W110" si="39">SQRT(1/Q75+1/(M75-Q75))</f>
        <v>0.91287092917527679</v>
      </c>
      <c r="X75" s="68">
        <f t="shared" ref="X75:X110" si="40">T75-U75</f>
        <v>0</v>
      </c>
      <c r="Y75" s="68">
        <f t="shared" ref="Y75:Y110" si="41">SQRT(V75^2+W75^2)</f>
        <v>1.2909944487358056</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69" x14ac:dyDescent="0.3">
      <c r="A76" s="67" t="str">
        <f>DLD!A70</f>
        <v>66. Mengapa shackle ini tidak boleh digunakan?&lt;img src="https://sistemedu.com/assets/LiftingEngineerforMediumLifting/70.png" width="190" height="180"&gt;</v>
      </c>
      <c r="B76" s="83">
        <f>DLD!B70</f>
        <v>1</v>
      </c>
      <c r="C76" s="83">
        <f>DLD!C70</f>
        <v>1</v>
      </c>
      <c r="D76" s="83">
        <f>DLD!D70</f>
        <v>0</v>
      </c>
      <c r="E76" s="83">
        <f>DLD!E70</f>
        <v>1</v>
      </c>
      <c r="F76" s="83">
        <f>DLD!F70</f>
        <v>0</v>
      </c>
      <c r="G76" s="83">
        <f>DLD!G70</f>
        <v>1</v>
      </c>
      <c r="H76" s="83">
        <f>DLD!H70</f>
        <v>0</v>
      </c>
      <c r="I76" s="83">
        <f>DLD!I70</f>
        <v>0</v>
      </c>
      <c r="J76" s="83">
        <f>DLD!J70</f>
        <v>0</v>
      </c>
      <c r="K76" s="83">
        <f>DLD!K70</f>
        <v>0</v>
      </c>
      <c r="L76" s="82">
        <f t="shared" si="30"/>
        <v>5</v>
      </c>
      <c r="M76" s="82">
        <f t="shared" si="31"/>
        <v>5</v>
      </c>
      <c r="N76" s="82">
        <f>SUMIF($B$8:$K$8,"Laki-Laki",DLD!B70:K70)</f>
        <v>2</v>
      </c>
      <c r="O76" s="82">
        <f>SUMIF($B$8:$K$8,"Perempuan",DLD!B70:K70)</f>
        <v>2</v>
      </c>
      <c r="P76" s="68">
        <f t="shared" si="32"/>
        <v>2</v>
      </c>
      <c r="Q76" s="68">
        <f t="shared" si="33"/>
        <v>2</v>
      </c>
      <c r="R76" s="68">
        <f t="shared" si="34"/>
        <v>0.40546510810816438</v>
      </c>
      <c r="S76" s="68">
        <f t="shared" si="35"/>
        <v>0.40546510810816438</v>
      </c>
      <c r="T76" s="68">
        <f t="shared" si="36"/>
        <v>0.37132890909155725</v>
      </c>
      <c r="U76" s="68">
        <f t="shared" si="37"/>
        <v>0.37132890909155725</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41.4" x14ac:dyDescent="0.3">
      <c r="A77" s="67" t="str">
        <f>DLD!A71</f>
        <v>67. Dari perhitungan, diketahui sling tension sebesar 6.7 ton, apa webbing sling yang harus digunakan?</v>
      </c>
      <c r="B77" s="83">
        <f>DLD!B71</f>
        <v>1</v>
      </c>
      <c r="C77" s="83">
        <f>DLD!C71</f>
        <v>1</v>
      </c>
      <c r="D77" s="83">
        <f>DLD!D71</f>
        <v>1</v>
      </c>
      <c r="E77" s="83">
        <f>DLD!E71</f>
        <v>1</v>
      </c>
      <c r="F77" s="83">
        <f>DLD!F71</f>
        <v>1</v>
      </c>
      <c r="G77" s="83">
        <f>DLD!G71</f>
        <v>1</v>
      </c>
      <c r="H77" s="83">
        <f>DLD!H71</f>
        <v>0</v>
      </c>
      <c r="I77" s="83">
        <f>DLD!I71</f>
        <v>0</v>
      </c>
      <c r="J77" s="83">
        <f>DLD!J71</f>
        <v>0</v>
      </c>
      <c r="K77" s="83">
        <f>DLD!K71</f>
        <v>0</v>
      </c>
      <c r="L77" s="82">
        <f t="shared" si="30"/>
        <v>5</v>
      </c>
      <c r="M77" s="82">
        <f t="shared" si="31"/>
        <v>5</v>
      </c>
      <c r="N77" s="82">
        <f>SUMIF($B$8:$K$8,"Laki-Laki",DLD!B71:K71)</f>
        <v>3</v>
      </c>
      <c r="O77" s="82">
        <f>SUMIF($B$8:$K$8,"Perempuan",DLD!B71:K71)</f>
        <v>3</v>
      </c>
      <c r="P77" s="68">
        <f t="shared" si="32"/>
        <v>3</v>
      </c>
      <c r="Q77" s="68">
        <f t="shared" si="33"/>
        <v>3</v>
      </c>
      <c r="R77" s="68">
        <f t="shared" si="34"/>
        <v>-0.40546510810816444</v>
      </c>
      <c r="S77" s="68">
        <f t="shared" si="35"/>
        <v>-0.40546510810816444</v>
      </c>
      <c r="T77" s="68">
        <f t="shared" si="36"/>
        <v>-0.43960130712477158</v>
      </c>
      <c r="U77" s="68">
        <f t="shared" si="37"/>
        <v>-0.43960130712477158</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ht="55.2" x14ac:dyDescent="0.3">
      <c r="A78" s="67" t="str">
        <f>DLD!A72</f>
        <v>68. Dari perhitungan, diketahui sling tension sebesar 6.7 ton, sudut sling terhadap horizontal 60 derajat, apa shackle yang harus digunakan?</v>
      </c>
      <c r="B78" s="83">
        <f>DLD!B72</f>
        <v>1</v>
      </c>
      <c r="C78" s="83">
        <f>DLD!C72</f>
        <v>1</v>
      </c>
      <c r="D78" s="83">
        <f>DLD!D72</f>
        <v>1</v>
      </c>
      <c r="E78" s="83">
        <f>DLD!E72</f>
        <v>1</v>
      </c>
      <c r="F78" s="83">
        <f>DLD!F72</f>
        <v>1</v>
      </c>
      <c r="G78" s="83">
        <f>DLD!G72</f>
        <v>1</v>
      </c>
      <c r="H78" s="83">
        <f>DLD!H72</f>
        <v>0</v>
      </c>
      <c r="I78" s="83">
        <f>DLD!I72</f>
        <v>0</v>
      </c>
      <c r="J78" s="83">
        <f>DLD!J72</f>
        <v>0</v>
      </c>
      <c r="K78" s="83">
        <f>DLD!K72</f>
        <v>0</v>
      </c>
      <c r="L78" s="82">
        <f t="shared" si="30"/>
        <v>5</v>
      </c>
      <c r="M78" s="82">
        <f t="shared" si="31"/>
        <v>5</v>
      </c>
      <c r="N78" s="82">
        <f>SUMIF($B$8:$K$8,"Laki-Laki",DLD!B72:K72)</f>
        <v>3</v>
      </c>
      <c r="O78" s="82">
        <f>SUMIF($B$8:$K$8,"Perempuan",DLD!B72:K72)</f>
        <v>3</v>
      </c>
      <c r="P78" s="68">
        <f t="shared" si="32"/>
        <v>3</v>
      </c>
      <c r="Q78" s="68">
        <f t="shared" si="33"/>
        <v>3</v>
      </c>
      <c r="R78" s="68">
        <f t="shared" si="34"/>
        <v>-0.40546510810816444</v>
      </c>
      <c r="S78" s="68">
        <f t="shared" si="35"/>
        <v>-0.40546510810816444</v>
      </c>
      <c r="T78" s="68">
        <f t="shared" si="36"/>
        <v>-0.43960130712477158</v>
      </c>
      <c r="U78" s="68">
        <f t="shared" si="37"/>
        <v>-0.43960130712477158</v>
      </c>
      <c r="V78" s="68">
        <f t="shared" si="38"/>
        <v>0.91287092917527679</v>
      </c>
      <c r="W78" s="68">
        <f t="shared" si="39"/>
        <v>0.91287092917527679</v>
      </c>
      <c r="X78" s="68">
        <f t="shared" si="40"/>
        <v>0</v>
      </c>
      <c r="Y78" s="68">
        <f t="shared" si="41"/>
        <v>1.2909944487358056</v>
      </c>
      <c r="Z78" s="68">
        <f t="shared" si="42"/>
        <v>0</v>
      </c>
      <c r="AA78" s="66" t="str">
        <f t="shared" si="43"/>
        <v>Negligible</v>
      </c>
      <c r="AB78" s="69" t="str">
        <f t="shared" si="44"/>
        <v>Tidak Ada Indikasi Bias</v>
      </c>
    </row>
    <row r="79" spans="1:28" ht="69" x14ac:dyDescent="0.3">
      <c r="A79" s="67" t="str">
        <f>DLD!A73</f>
        <v>69. Mengapa shackle ini tidak boleh digunakan?&lt;img src="https://sistemedu.com/assets/LiftingEngineerforMediumLifting/71.png" width="125" height="127"&gt;</v>
      </c>
      <c r="B79" s="83">
        <f>DLD!B73</f>
        <v>1</v>
      </c>
      <c r="C79" s="83">
        <f>DLD!C73</f>
        <v>1</v>
      </c>
      <c r="D79" s="83">
        <f>DLD!D73</f>
        <v>1</v>
      </c>
      <c r="E79" s="83">
        <f>DLD!E73</f>
        <v>1</v>
      </c>
      <c r="F79" s="83">
        <f>DLD!F73</f>
        <v>1</v>
      </c>
      <c r="G79" s="83">
        <f>DLD!G73</f>
        <v>1</v>
      </c>
      <c r="H79" s="83">
        <f>DLD!H73</f>
        <v>0</v>
      </c>
      <c r="I79" s="83">
        <f>DLD!I73</f>
        <v>0</v>
      </c>
      <c r="J79" s="83">
        <f>DLD!J73</f>
        <v>0</v>
      </c>
      <c r="K79" s="83">
        <f>DLD!K73</f>
        <v>0</v>
      </c>
      <c r="L79" s="82">
        <f t="shared" si="30"/>
        <v>5</v>
      </c>
      <c r="M79" s="82">
        <f t="shared" si="31"/>
        <v>5</v>
      </c>
      <c r="N79" s="82">
        <f>SUMIF($B$8:$K$8,"Laki-Laki",DLD!B73:K73)</f>
        <v>3</v>
      </c>
      <c r="O79" s="82">
        <f>SUMIF($B$8:$K$8,"Perempuan",DLD!B73:K73)</f>
        <v>3</v>
      </c>
      <c r="P79" s="68">
        <f t="shared" si="32"/>
        <v>3</v>
      </c>
      <c r="Q79" s="68">
        <f t="shared" si="33"/>
        <v>3</v>
      </c>
      <c r="R79" s="68">
        <f t="shared" si="34"/>
        <v>-0.40546510810816444</v>
      </c>
      <c r="S79" s="68">
        <f t="shared" si="35"/>
        <v>-0.40546510810816444</v>
      </c>
      <c r="T79" s="68">
        <f t="shared" si="36"/>
        <v>-0.43960130712477158</v>
      </c>
      <c r="U79" s="68">
        <f t="shared" si="37"/>
        <v>-0.43960130712477158</v>
      </c>
      <c r="V79" s="68">
        <f t="shared" si="38"/>
        <v>0.91287092917527679</v>
      </c>
      <c r="W79" s="68">
        <f t="shared" si="39"/>
        <v>0.91287092917527679</v>
      </c>
      <c r="X79" s="68">
        <f t="shared" si="40"/>
        <v>0</v>
      </c>
      <c r="Y79" s="68">
        <f t="shared" si="41"/>
        <v>1.2909944487358056</v>
      </c>
      <c r="Z79" s="68">
        <f t="shared" si="42"/>
        <v>0</v>
      </c>
      <c r="AA79" s="66" t="str">
        <f t="shared" si="43"/>
        <v>Negligible</v>
      </c>
      <c r="AB79" s="69" t="str">
        <f t="shared" si="44"/>
        <v>Tidak Ada Indikasi Bias</v>
      </c>
    </row>
    <row r="80" spans="1:28" ht="69" x14ac:dyDescent="0.3">
      <c r="A80" s="67" t="str">
        <f>DLD!A74</f>
        <v>70. Apa nama assesoris alat angkat ini?&lt;img src="https://sistemedu.com/assets/LiftingEngineerforMediumLifting/72.png" width="181" height="241"&gt;</v>
      </c>
      <c r="B80" s="83">
        <f>DLD!B74</f>
        <v>1</v>
      </c>
      <c r="C80" s="83">
        <f>DLD!C74</f>
        <v>1</v>
      </c>
      <c r="D80" s="83">
        <f>DLD!D74</f>
        <v>1</v>
      </c>
      <c r="E80" s="83">
        <f>DLD!E74</f>
        <v>1</v>
      </c>
      <c r="F80" s="83">
        <f>DLD!F74</f>
        <v>1</v>
      </c>
      <c r="G80" s="83">
        <f>DLD!G74</f>
        <v>1</v>
      </c>
      <c r="H80" s="83">
        <f>DLD!H74</f>
        <v>1</v>
      </c>
      <c r="I80" s="83">
        <f>DLD!I74</f>
        <v>1</v>
      </c>
      <c r="J80" s="83">
        <f>DLD!J74</f>
        <v>0</v>
      </c>
      <c r="K80" s="83">
        <f>DLD!K74</f>
        <v>0</v>
      </c>
      <c r="L80" s="82">
        <f t="shared" si="30"/>
        <v>5</v>
      </c>
      <c r="M80" s="82">
        <f t="shared" si="31"/>
        <v>5</v>
      </c>
      <c r="N80" s="82">
        <f>SUMIF($B$8:$K$8,"Laki-Laki",DLD!B74:K74)</f>
        <v>4</v>
      </c>
      <c r="O80" s="82">
        <f>SUMIF($B$8:$K$8,"Perempuan",DLD!B74:K74)</f>
        <v>4</v>
      </c>
      <c r="P80" s="68">
        <f t="shared" si="32"/>
        <v>4</v>
      </c>
      <c r="Q80" s="68">
        <f t="shared" si="33"/>
        <v>4</v>
      </c>
      <c r="R80" s="68">
        <f t="shared" si="34"/>
        <v>-1.3862943611198906</v>
      </c>
      <c r="S80" s="68">
        <f t="shared" si="35"/>
        <v>-1.3862943611198906</v>
      </c>
      <c r="T80" s="68">
        <f t="shared" si="36"/>
        <v>-1.4204305601364977</v>
      </c>
      <c r="U80" s="68">
        <f t="shared" si="37"/>
        <v>-1.4204305601364977</v>
      </c>
      <c r="V80" s="68">
        <f t="shared" si="38"/>
        <v>1.1180339887498949</v>
      </c>
      <c r="W80" s="68">
        <f t="shared" si="39"/>
        <v>1.1180339887498949</v>
      </c>
      <c r="X80" s="68">
        <f t="shared" si="40"/>
        <v>0</v>
      </c>
      <c r="Y80" s="68">
        <f t="shared" si="41"/>
        <v>1.5811388300841898</v>
      </c>
      <c r="Z80" s="68">
        <f t="shared" si="42"/>
        <v>0</v>
      </c>
      <c r="AA80" s="66" t="str">
        <f t="shared" si="43"/>
        <v>Negligible</v>
      </c>
      <c r="AB80" s="69" t="str">
        <f t="shared" si="44"/>
        <v>Tidak Ada Indikasi Bias</v>
      </c>
    </row>
    <row r="81" spans="1:28" ht="69" x14ac:dyDescent="0.3">
      <c r="A81" s="67" t="str">
        <f>DLD!A75</f>
        <v>71. Apa nama assesoris alat angkat ini?&lt;img src="https://sistemedu.com/assets/LiftingEngineerforMediumLifting/72.png" width="181" height="241"&gt;</v>
      </c>
      <c r="B81" s="83">
        <f>DLD!B75</f>
        <v>0</v>
      </c>
      <c r="C81" s="83">
        <f>DLD!C75</f>
        <v>0</v>
      </c>
      <c r="D81" s="83">
        <f>DLD!D75</f>
        <v>0</v>
      </c>
      <c r="E81" s="83">
        <f>DLD!E75</f>
        <v>0</v>
      </c>
      <c r="F81" s="83">
        <f>DLD!F75</f>
        <v>0</v>
      </c>
      <c r="G81" s="83">
        <f>DLD!G75</f>
        <v>0</v>
      </c>
      <c r="H81" s="83">
        <f>DLD!H75</f>
        <v>0</v>
      </c>
      <c r="I81" s="83">
        <f>DLD!I75</f>
        <v>0</v>
      </c>
      <c r="J81" s="83">
        <f>DLD!J75</f>
        <v>1</v>
      </c>
      <c r="K81" s="83">
        <f>DLD!K75</f>
        <v>1</v>
      </c>
      <c r="L81" s="82">
        <f t="shared" si="30"/>
        <v>5</v>
      </c>
      <c r="M81" s="82">
        <f t="shared" si="31"/>
        <v>5</v>
      </c>
      <c r="N81" s="82">
        <f>SUMIF($B$8:$K$8,"Laki-Laki",DLD!B75:K75)</f>
        <v>1</v>
      </c>
      <c r="O81" s="82">
        <f>SUMIF($B$8:$K$8,"Perempuan",DLD!B75:K75)</f>
        <v>1</v>
      </c>
      <c r="P81" s="68">
        <f t="shared" si="32"/>
        <v>1</v>
      </c>
      <c r="Q81" s="68">
        <f t="shared" si="33"/>
        <v>1</v>
      </c>
      <c r="R81" s="68">
        <f t="shared" si="34"/>
        <v>1.3862943611198906</v>
      </c>
      <c r="S81" s="68">
        <f t="shared" si="35"/>
        <v>1.3862943611198906</v>
      </c>
      <c r="T81" s="68">
        <f t="shared" si="36"/>
        <v>1.3521581621032834</v>
      </c>
      <c r="U81" s="68">
        <f t="shared" si="37"/>
        <v>1.3521581621032834</v>
      </c>
      <c r="V81" s="68">
        <f t="shared" si="38"/>
        <v>1.1180339887498949</v>
      </c>
      <c r="W81" s="68">
        <f t="shared" si="39"/>
        <v>1.1180339887498949</v>
      </c>
      <c r="X81" s="68">
        <f t="shared" si="40"/>
        <v>0</v>
      </c>
      <c r="Y81" s="68">
        <f t="shared" si="41"/>
        <v>1.5811388300841898</v>
      </c>
      <c r="Z81" s="68">
        <f t="shared" si="42"/>
        <v>0</v>
      </c>
      <c r="AA81" s="66" t="str">
        <f t="shared" si="43"/>
        <v>Negligible</v>
      </c>
      <c r="AB81" s="69" t="str">
        <f t="shared" si="44"/>
        <v>Tidak Ada Indikasi Bias</v>
      </c>
    </row>
    <row r="82" spans="1:28" ht="69" x14ac:dyDescent="0.3">
      <c r="A82" s="67" t="str">
        <f>DLD!A76</f>
        <v>72. Apa nama jenis eyebolt ini?&lt;img src="https://sistemedu.com/assets/LiftingEngineerforMediumLifting/73.png" alt="" width="271" height="318"&gt;</v>
      </c>
      <c r="B82" s="83">
        <f>DLD!B76</f>
        <v>1</v>
      </c>
      <c r="C82" s="83">
        <f>DLD!C76</f>
        <v>1</v>
      </c>
      <c r="D82" s="83">
        <f>DLD!D76</f>
        <v>1</v>
      </c>
      <c r="E82" s="83">
        <f>DLD!E76</f>
        <v>0</v>
      </c>
      <c r="F82" s="83">
        <f>DLD!F76</f>
        <v>1</v>
      </c>
      <c r="G82" s="83">
        <f>DLD!G76</f>
        <v>0</v>
      </c>
      <c r="H82" s="83">
        <f>DLD!H76</f>
        <v>1</v>
      </c>
      <c r="I82" s="83">
        <f>DLD!I76</f>
        <v>1</v>
      </c>
      <c r="J82" s="83">
        <f>DLD!J76</f>
        <v>0</v>
      </c>
      <c r="K82" s="83">
        <f>DLD!K76</f>
        <v>0</v>
      </c>
      <c r="L82" s="82">
        <f t="shared" si="30"/>
        <v>5</v>
      </c>
      <c r="M82" s="82">
        <f t="shared" si="31"/>
        <v>5</v>
      </c>
      <c r="N82" s="82">
        <f>SUMIF($B$8:$K$8,"Laki-Laki",DLD!B76:K76)</f>
        <v>3</v>
      </c>
      <c r="O82" s="82">
        <f>SUMIF($B$8:$K$8,"Perempuan",DLD!B76:K76)</f>
        <v>3</v>
      </c>
      <c r="P82" s="68">
        <f t="shared" si="32"/>
        <v>3</v>
      </c>
      <c r="Q82" s="68">
        <f t="shared" si="33"/>
        <v>3</v>
      </c>
      <c r="R82" s="68">
        <f t="shared" si="34"/>
        <v>-0.40546510810816444</v>
      </c>
      <c r="S82" s="68">
        <f t="shared" si="35"/>
        <v>-0.40546510810816444</v>
      </c>
      <c r="T82" s="68">
        <f t="shared" si="36"/>
        <v>-0.43960130712477158</v>
      </c>
      <c r="U82" s="68">
        <f t="shared" si="37"/>
        <v>-0.43960130712477158</v>
      </c>
      <c r="V82" s="68">
        <f t="shared" si="38"/>
        <v>0.91287092917527679</v>
      </c>
      <c r="W82" s="68">
        <f t="shared" si="39"/>
        <v>0.91287092917527679</v>
      </c>
      <c r="X82" s="68">
        <f t="shared" si="40"/>
        <v>0</v>
      </c>
      <c r="Y82" s="68">
        <f t="shared" si="41"/>
        <v>1.2909944487358056</v>
      </c>
      <c r="Z82" s="68">
        <f t="shared" si="42"/>
        <v>0</v>
      </c>
      <c r="AA82" s="66" t="str">
        <f t="shared" si="43"/>
        <v>Negligible</v>
      </c>
      <c r="AB82" s="69" t="str">
        <f t="shared" si="44"/>
        <v>Tidak Ada Indikasi Bias</v>
      </c>
    </row>
    <row r="83" spans="1:28" ht="69" x14ac:dyDescent="0.3">
      <c r="A83" s="67" t="str">
        <f>DLD!A77</f>
        <v>73. Apa nama jenis eyebolt ini?&lt;img src="https://sistemedu.com/assets/LiftingEngineerforMediumLifting/74.png" alt="" width="207" height="254"&gt;</v>
      </c>
      <c r="B83" s="83">
        <f>DLD!B77</f>
        <v>0</v>
      </c>
      <c r="C83" s="83">
        <f>DLD!C77</f>
        <v>0</v>
      </c>
      <c r="D83" s="83">
        <f>DLD!D77</f>
        <v>1</v>
      </c>
      <c r="E83" s="83">
        <f>DLD!E77</f>
        <v>1</v>
      </c>
      <c r="F83" s="83">
        <f>DLD!F77</f>
        <v>1</v>
      </c>
      <c r="G83" s="83">
        <f>DLD!G77</f>
        <v>1</v>
      </c>
      <c r="H83" s="83">
        <f>DLD!H77</f>
        <v>0</v>
      </c>
      <c r="I83" s="83">
        <f>DLD!I77</f>
        <v>0</v>
      </c>
      <c r="J83" s="83">
        <f>DLD!J77</f>
        <v>0</v>
      </c>
      <c r="K83" s="83">
        <f>DLD!K77</f>
        <v>0</v>
      </c>
      <c r="L83" s="82">
        <f t="shared" si="30"/>
        <v>5</v>
      </c>
      <c r="M83" s="82">
        <f t="shared" si="31"/>
        <v>5</v>
      </c>
      <c r="N83" s="82">
        <f>SUMIF($B$8:$K$8,"Laki-Laki",DLD!B77:K77)</f>
        <v>2</v>
      </c>
      <c r="O83" s="82">
        <f>SUMIF($B$8:$K$8,"Perempuan",DLD!B77:K77)</f>
        <v>2</v>
      </c>
      <c r="P83" s="68">
        <f t="shared" si="32"/>
        <v>2</v>
      </c>
      <c r="Q83" s="68">
        <f t="shared" si="33"/>
        <v>2</v>
      </c>
      <c r="R83" s="68">
        <f t="shared" si="34"/>
        <v>0.40546510810816438</v>
      </c>
      <c r="S83" s="68">
        <f t="shared" si="35"/>
        <v>0.40546510810816438</v>
      </c>
      <c r="T83" s="68">
        <f t="shared" si="36"/>
        <v>0.37132890909155725</v>
      </c>
      <c r="U83" s="68">
        <f t="shared" si="37"/>
        <v>0.37132890909155725</v>
      </c>
      <c r="V83" s="68">
        <f t="shared" si="38"/>
        <v>0.91287092917527679</v>
      </c>
      <c r="W83" s="68">
        <f t="shared" si="39"/>
        <v>0.91287092917527679</v>
      </c>
      <c r="X83" s="68">
        <f t="shared" si="40"/>
        <v>0</v>
      </c>
      <c r="Y83" s="68">
        <f t="shared" si="41"/>
        <v>1.2909944487358056</v>
      </c>
      <c r="Z83" s="68">
        <f t="shared" si="42"/>
        <v>0</v>
      </c>
      <c r="AA83" s="66" t="str">
        <f t="shared" si="43"/>
        <v>Negligible</v>
      </c>
      <c r="AB83" s="69" t="str">
        <f t="shared" si="44"/>
        <v>Tidak Ada Indikasi Bias</v>
      </c>
    </row>
    <row r="84" spans="1:28" ht="55.2" x14ac:dyDescent="0.3">
      <c r="A84" s="67" t="str">
        <f>DLD!A78</f>
        <v>74. Apa nama jenis eyebolt ini?&lt;img src="https://sistemedu.com/assets/LiftingEngineerforMediumLifting/75.png" width="166" height="241"&gt;</v>
      </c>
      <c r="B84" s="83">
        <f>DLD!B78</f>
        <v>0</v>
      </c>
      <c r="C84" s="83">
        <f>DLD!C78</f>
        <v>0</v>
      </c>
      <c r="D84" s="83">
        <f>DLD!D78</f>
        <v>1</v>
      </c>
      <c r="E84" s="83">
        <f>DLD!E78</f>
        <v>0</v>
      </c>
      <c r="F84" s="83">
        <f>DLD!F78</f>
        <v>1</v>
      </c>
      <c r="G84" s="83">
        <f>DLD!G78</f>
        <v>0</v>
      </c>
      <c r="H84" s="83">
        <f>DLD!H78</f>
        <v>0</v>
      </c>
      <c r="I84" s="83">
        <f>DLD!I78</f>
        <v>0</v>
      </c>
      <c r="J84" s="83">
        <f>DLD!J78</f>
        <v>0</v>
      </c>
      <c r="K84" s="83">
        <f>DLD!K78</f>
        <v>0</v>
      </c>
      <c r="L84" s="82">
        <f t="shared" si="30"/>
        <v>5</v>
      </c>
      <c r="M84" s="82">
        <f t="shared" si="31"/>
        <v>5</v>
      </c>
      <c r="N84" s="82">
        <f>SUMIF($B$8:$K$8,"Laki-Laki",DLD!B78:K78)</f>
        <v>1</v>
      </c>
      <c r="O84" s="82">
        <f>SUMIF($B$8:$K$8,"Perempuan",DLD!B78:K78)</f>
        <v>1</v>
      </c>
      <c r="P84" s="68">
        <f t="shared" si="32"/>
        <v>1</v>
      </c>
      <c r="Q84" s="68">
        <f t="shared" si="33"/>
        <v>1</v>
      </c>
      <c r="R84" s="68">
        <f t="shared" si="34"/>
        <v>1.3862943611198906</v>
      </c>
      <c r="S84" s="68">
        <f t="shared" si="35"/>
        <v>1.3862943611198906</v>
      </c>
      <c r="T84" s="68">
        <f t="shared" si="36"/>
        <v>1.3521581621032834</v>
      </c>
      <c r="U84" s="68">
        <f t="shared" si="37"/>
        <v>1.3521581621032834</v>
      </c>
      <c r="V84" s="68">
        <f t="shared" si="38"/>
        <v>1.1180339887498949</v>
      </c>
      <c r="W84" s="68">
        <f t="shared" si="39"/>
        <v>1.1180339887498949</v>
      </c>
      <c r="X84" s="68">
        <f t="shared" si="40"/>
        <v>0</v>
      </c>
      <c r="Y84" s="68">
        <f t="shared" si="41"/>
        <v>1.5811388300841898</v>
      </c>
      <c r="Z84" s="68">
        <f t="shared" si="42"/>
        <v>0</v>
      </c>
      <c r="AA84" s="66" t="str">
        <f t="shared" si="43"/>
        <v>Negligible</v>
      </c>
      <c r="AB84" s="69" t="str">
        <f t="shared" si="44"/>
        <v>Tidak Ada Indikasi Bias</v>
      </c>
    </row>
    <row r="85" spans="1:28" ht="55.2" x14ac:dyDescent="0.3">
      <c r="A85" s="67" t="str">
        <f>DLD!A79</f>
        <v>75. Apa nama benda ini?&lt;img src="https://sistemedu.com/assets/LiftingEngineerforMediumLifting/76.png" width="334" height="255"&gt;</v>
      </c>
      <c r="B85" s="83">
        <f>DLD!B79</f>
        <v>1</v>
      </c>
      <c r="C85" s="83">
        <f>DLD!C79</f>
        <v>1</v>
      </c>
      <c r="D85" s="83">
        <f>DLD!D79</f>
        <v>0</v>
      </c>
      <c r="E85" s="83">
        <f>DLD!E79</f>
        <v>0</v>
      </c>
      <c r="F85" s="83">
        <f>DLD!F79</f>
        <v>0</v>
      </c>
      <c r="G85" s="83">
        <f>DLD!G79</f>
        <v>0</v>
      </c>
      <c r="H85" s="83">
        <f>DLD!H79</f>
        <v>0</v>
      </c>
      <c r="I85" s="83">
        <f>DLD!I79</f>
        <v>0</v>
      </c>
      <c r="J85" s="83">
        <f>DLD!J79</f>
        <v>0</v>
      </c>
      <c r="K85" s="83">
        <f>DLD!K79</f>
        <v>0</v>
      </c>
      <c r="L85" s="82">
        <f t="shared" si="30"/>
        <v>5</v>
      </c>
      <c r="M85" s="82">
        <f t="shared" si="31"/>
        <v>5</v>
      </c>
      <c r="N85" s="82">
        <f>SUMIF($B$8:$K$8,"Laki-Laki",DLD!B79:K79)</f>
        <v>1</v>
      </c>
      <c r="O85" s="82">
        <f>SUMIF($B$8:$K$8,"Perempuan",DLD!B79:K79)</f>
        <v>1</v>
      </c>
      <c r="P85" s="68">
        <f t="shared" si="32"/>
        <v>1</v>
      </c>
      <c r="Q85" s="68">
        <f t="shared" si="33"/>
        <v>1</v>
      </c>
      <c r="R85" s="68">
        <f t="shared" si="34"/>
        <v>1.3862943611198906</v>
      </c>
      <c r="S85" s="68">
        <f t="shared" si="35"/>
        <v>1.3862943611198906</v>
      </c>
      <c r="T85" s="68">
        <f t="shared" si="36"/>
        <v>1.3521581621032834</v>
      </c>
      <c r="U85" s="68">
        <f t="shared" si="37"/>
        <v>1.3521581621032834</v>
      </c>
      <c r="V85" s="68">
        <f t="shared" si="38"/>
        <v>1.1180339887498949</v>
      </c>
      <c r="W85" s="68">
        <f t="shared" si="39"/>
        <v>1.1180339887498949</v>
      </c>
      <c r="X85" s="68">
        <f t="shared" si="40"/>
        <v>0</v>
      </c>
      <c r="Y85" s="68">
        <f t="shared" si="41"/>
        <v>1.5811388300841898</v>
      </c>
      <c r="Z85" s="68">
        <f t="shared" si="42"/>
        <v>0</v>
      </c>
      <c r="AA85" s="66" t="str">
        <f t="shared" si="43"/>
        <v>Negligible</v>
      </c>
      <c r="AB85" s="69" t="str">
        <f t="shared" si="44"/>
        <v>Tidak Ada Indikasi Bias</v>
      </c>
    </row>
    <row r="86" spans="1:28" ht="41.4" x14ac:dyDescent="0.3">
      <c r="A86" s="67" t="str">
        <f>DLD!A80</f>
        <v>76. Dalam uji tarik padeye (Prove Load Test), berapa beban tarik yang diterapkan?</v>
      </c>
      <c r="B86" s="83">
        <f>DLD!B80</f>
        <v>1</v>
      </c>
      <c r="C86" s="83">
        <f>DLD!C80</f>
        <v>1</v>
      </c>
      <c r="D86" s="83">
        <f>DLD!D80</f>
        <v>1</v>
      </c>
      <c r="E86" s="83">
        <f>DLD!E80</f>
        <v>0</v>
      </c>
      <c r="F86" s="83">
        <f>DLD!F80</f>
        <v>1</v>
      </c>
      <c r="G86" s="83">
        <f>DLD!G80</f>
        <v>0</v>
      </c>
      <c r="H86" s="83">
        <f>DLD!H80</f>
        <v>1</v>
      </c>
      <c r="I86" s="83">
        <f>DLD!I80</f>
        <v>1</v>
      </c>
      <c r="J86" s="83">
        <f>DLD!J80</f>
        <v>0</v>
      </c>
      <c r="K86" s="83">
        <f>DLD!K80</f>
        <v>0</v>
      </c>
      <c r="L86" s="82">
        <f t="shared" si="30"/>
        <v>5</v>
      </c>
      <c r="M86" s="82">
        <f t="shared" si="31"/>
        <v>5</v>
      </c>
      <c r="N86" s="82">
        <f>SUMIF($B$8:$K$8,"Laki-Laki",DLD!B80:K80)</f>
        <v>3</v>
      </c>
      <c r="O86" s="82">
        <f>SUMIF($B$8:$K$8,"Perempuan",DLD!B80:K80)</f>
        <v>3</v>
      </c>
      <c r="P86" s="68">
        <f t="shared" si="32"/>
        <v>3</v>
      </c>
      <c r="Q86" s="68">
        <f t="shared" si="33"/>
        <v>3</v>
      </c>
      <c r="R86" s="68">
        <f t="shared" si="34"/>
        <v>-0.40546510810816444</v>
      </c>
      <c r="S86" s="68">
        <f t="shared" si="35"/>
        <v>-0.40546510810816444</v>
      </c>
      <c r="T86" s="68">
        <f t="shared" si="36"/>
        <v>-0.43960130712477158</v>
      </c>
      <c r="U86" s="68">
        <f t="shared" si="37"/>
        <v>-0.43960130712477158</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69" x14ac:dyDescent="0.3">
      <c r="A87" s="67" t="str">
        <f>DLD!A81</f>
        <v>77. Hook jenis 319 tanpa safety latch, ini apakah boleh digunakan&lt;img src="https://sistemedu.com/assets/LiftingEngineerforMediumLifting/78.png" width="327" height="206"&gt;</v>
      </c>
      <c r="B87" s="83">
        <f>DLD!B81</f>
        <v>0</v>
      </c>
      <c r="C87" s="83">
        <f>DLD!C81</f>
        <v>0</v>
      </c>
      <c r="D87" s="83">
        <f>DLD!D81</f>
        <v>1</v>
      </c>
      <c r="E87" s="83">
        <f>DLD!E81</f>
        <v>1</v>
      </c>
      <c r="F87" s="83">
        <f>DLD!F81</f>
        <v>1</v>
      </c>
      <c r="G87" s="83">
        <f>DLD!G81</f>
        <v>1</v>
      </c>
      <c r="H87" s="83">
        <f>DLD!H81</f>
        <v>0</v>
      </c>
      <c r="I87" s="83">
        <f>DLD!I81</f>
        <v>0</v>
      </c>
      <c r="J87" s="83">
        <f>DLD!J81</f>
        <v>0</v>
      </c>
      <c r="K87" s="83">
        <f>DLD!K81</f>
        <v>0</v>
      </c>
      <c r="L87" s="82">
        <f t="shared" si="30"/>
        <v>5</v>
      </c>
      <c r="M87" s="82">
        <f t="shared" si="31"/>
        <v>5</v>
      </c>
      <c r="N87" s="82">
        <f>SUMIF($B$8:$K$8,"Laki-Laki",DLD!B81:K81)</f>
        <v>2</v>
      </c>
      <c r="O87" s="82">
        <f>SUMIF($B$8:$K$8,"Perempuan",DLD!B81:K81)</f>
        <v>2</v>
      </c>
      <c r="P87" s="68">
        <f t="shared" si="32"/>
        <v>2</v>
      </c>
      <c r="Q87" s="68">
        <f t="shared" si="33"/>
        <v>2</v>
      </c>
      <c r="R87" s="68">
        <f t="shared" si="34"/>
        <v>0.40546510810816438</v>
      </c>
      <c r="S87" s="68">
        <f t="shared" si="35"/>
        <v>0.40546510810816438</v>
      </c>
      <c r="T87" s="68">
        <f t="shared" si="36"/>
        <v>0.37132890909155725</v>
      </c>
      <c r="U87" s="68">
        <f t="shared" si="37"/>
        <v>0.37132890909155725</v>
      </c>
      <c r="V87" s="68">
        <f t="shared" si="38"/>
        <v>0.91287092917527679</v>
      </c>
      <c r="W87" s="68">
        <f t="shared" si="39"/>
        <v>0.91287092917527679</v>
      </c>
      <c r="X87" s="68">
        <f t="shared" si="40"/>
        <v>0</v>
      </c>
      <c r="Y87" s="68">
        <f t="shared" si="41"/>
        <v>1.2909944487358056</v>
      </c>
      <c r="Z87" s="68">
        <f t="shared" si="42"/>
        <v>0</v>
      </c>
      <c r="AA87" s="66" t="str">
        <f t="shared" si="43"/>
        <v>Negligible</v>
      </c>
      <c r="AB87" s="69" t="str">
        <f t="shared" si="44"/>
        <v>Tidak Ada Indikasi Bias</v>
      </c>
    </row>
    <row r="88" spans="1:28" ht="27.6" x14ac:dyDescent="0.3">
      <c r="A88" s="67" t="str">
        <f>DLD!A82</f>
        <v>78. Menurut ASME B30.10, berapa % maximal keausan (wear) pada hook?</v>
      </c>
      <c r="B88" s="83">
        <f>DLD!B82</f>
        <v>1</v>
      </c>
      <c r="C88" s="83">
        <f>DLD!C82</f>
        <v>1</v>
      </c>
      <c r="D88" s="83">
        <f>DLD!D82</f>
        <v>1</v>
      </c>
      <c r="E88" s="83">
        <f>DLD!E82</f>
        <v>0</v>
      </c>
      <c r="F88" s="83">
        <f>DLD!F82</f>
        <v>1</v>
      </c>
      <c r="G88" s="83">
        <f>DLD!G82</f>
        <v>0</v>
      </c>
      <c r="H88" s="83">
        <f>DLD!H82</f>
        <v>0</v>
      </c>
      <c r="I88" s="83">
        <f>DLD!I82</f>
        <v>0</v>
      </c>
      <c r="J88" s="83">
        <f>DLD!J82</f>
        <v>0</v>
      </c>
      <c r="K88" s="83">
        <f>DLD!K82</f>
        <v>0</v>
      </c>
      <c r="L88" s="82">
        <f t="shared" si="30"/>
        <v>5</v>
      </c>
      <c r="M88" s="82">
        <f t="shared" si="31"/>
        <v>5</v>
      </c>
      <c r="N88" s="82">
        <f>SUMIF($B$8:$K$8,"Laki-Laki",DLD!B82:K82)</f>
        <v>2</v>
      </c>
      <c r="O88" s="82">
        <f>SUMIF($B$8:$K$8,"Perempuan",DLD!B82:K82)</f>
        <v>2</v>
      </c>
      <c r="P88" s="68">
        <f t="shared" si="32"/>
        <v>2</v>
      </c>
      <c r="Q88" s="68">
        <f t="shared" si="33"/>
        <v>2</v>
      </c>
      <c r="R88" s="68">
        <f t="shared" si="34"/>
        <v>0.40546510810816438</v>
      </c>
      <c r="S88" s="68">
        <f t="shared" si="35"/>
        <v>0.40546510810816438</v>
      </c>
      <c r="T88" s="68">
        <f t="shared" si="36"/>
        <v>0.37132890909155725</v>
      </c>
      <c r="U88" s="68">
        <f t="shared" si="37"/>
        <v>0.37132890909155725</v>
      </c>
      <c r="V88" s="68">
        <f t="shared" si="38"/>
        <v>0.91287092917527679</v>
      </c>
      <c r="W88" s="68">
        <f t="shared" si="39"/>
        <v>0.91287092917527679</v>
      </c>
      <c r="X88" s="68">
        <f t="shared" si="40"/>
        <v>0</v>
      </c>
      <c r="Y88" s="68">
        <f t="shared" si="41"/>
        <v>1.2909944487358056</v>
      </c>
      <c r="Z88" s="68">
        <f t="shared" si="42"/>
        <v>0</v>
      </c>
      <c r="AA88" s="66" t="str">
        <f t="shared" si="43"/>
        <v>Negligible</v>
      </c>
      <c r="AB88" s="69" t="str">
        <f t="shared" si="44"/>
        <v>Tidak Ada Indikasi Bias</v>
      </c>
    </row>
    <row r="89" spans="1:28" ht="41.4" x14ac:dyDescent="0.3">
      <c r="A89" s="67" t="str">
        <f>DLD!A83</f>
        <v>79. Menurut ASME B30.10, berapa derajat maximal hook terpuntir ke samping (twist) pada hook?</v>
      </c>
      <c r="B89" s="83">
        <f>DLD!B83</f>
        <v>1</v>
      </c>
      <c r="C89" s="83">
        <f>DLD!C83</f>
        <v>1</v>
      </c>
      <c r="D89" s="83">
        <f>DLD!D83</f>
        <v>0</v>
      </c>
      <c r="E89" s="83">
        <f>DLD!E83</f>
        <v>0</v>
      </c>
      <c r="F89" s="83">
        <f>DLD!F83</f>
        <v>0</v>
      </c>
      <c r="G89" s="83">
        <f>DLD!G83</f>
        <v>0</v>
      </c>
      <c r="H89" s="83">
        <f>DLD!H83</f>
        <v>0</v>
      </c>
      <c r="I89" s="83">
        <f>DLD!I83</f>
        <v>0</v>
      </c>
      <c r="J89" s="83">
        <f>DLD!J83</f>
        <v>0</v>
      </c>
      <c r="K89" s="83">
        <f>DLD!K83</f>
        <v>0</v>
      </c>
      <c r="L89" s="82">
        <f t="shared" si="30"/>
        <v>5</v>
      </c>
      <c r="M89" s="82">
        <f t="shared" si="31"/>
        <v>5</v>
      </c>
      <c r="N89" s="82">
        <f>SUMIF($B$8:$K$8,"Laki-Laki",DLD!B83:K83)</f>
        <v>1</v>
      </c>
      <c r="O89" s="82">
        <f>SUMIF($B$8:$K$8,"Perempuan",DLD!B83:K83)</f>
        <v>1</v>
      </c>
      <c r="P89" s="68">
        <f t="shared" si="32"/>
        <v>1</v>
      </c>
      <c r="Q89" s="68">
        <f t="shared" si="33"/>
        <v>1</v>
      </c>
      <c r="R89" s="68">
        <f t="shared" si="34"/>
        <v>1.3862943611198906</v>
      </c>
      <c r="S89" s="68">
        <f t="shared" si="35"/>
        <v>1.3862943611198906</v>
      </c>
      <c r="T89" s="68">
        <f t="shared" si="36"/>
        <v>1.3521581621032834</v>
      </c>
      <c r="U89" s="68">
        <f t="shared" si="37"/>
        <v>1.3521581621032834</v>
      </c>
      <c r="V89" s="68">
        <f t="shared" si="38"/>
        <v>1.1180339887498949</v>
      </c>
      <c r="W89" s="68">
        <f t="shared" si="39"/>
        <v>1.1180339887498949</v>
      </c>
      <c r="X89" s="68">
        <f t="shared" si="40"/>
        <v>0</v>
      </c>
      <c r="Y89" s="68">
        <f t="shared" si="41"/>
        <v>1.5811388300841898</v>
      </c>
      <c r="Z89" s="68">
        <f t="shared" si="42"/>
        <v>0</v>
      </c>
      <c r="AA89" s="66" t="str">
        <f t="shared" si="43"/>
        <v>Negligible</v>
      </c>
      <c r="AB89" s="69" t="str">
        <f t="shared" si="44"/>
        <v>Tidak Ada Indikasi Bias</v>
      </c>
    </row>
    <row r="90" spans="1:28" ht="41.4" x14ac:dyDescent="0.3">
      <c r="A90" s="67" t="str">
        <f>DLD!A84</f>
        <v>80. Menurut ASME B30.10, berapa % ujung hook (throat) terdeformasi/merekah</v>
      </c>
      <c r="B90" s="83">
        <f>DLD!B84</f>
        <v>0</v>
      </c>
      <c r="C90" s="83">
        <f>DLD!C84</f>
        <v>0</v>
      </c>
      <c r="D90" s="83">
        <f>DLD!D84</f>
        <v>1</v>
      </c>
      <c r="E90" s="83">
        <f>DLD!E84</f>
        <v>1</v>
      </c>
      <c r="F90" s="83">
        <f>DLD!F84</f>
        <v>1</v>
      </c>
      <c r="G90" s="83">
        <f>DLD!G84</f>
        <v>1</v>
      </c>
      <c r="H90" s="83">
        <f>DLD!H84</f>
        <v>0</v>
      </c>
      <c r="I90" s="83">
        <f>DLD!I84</f>
        <v>0</v>
      </c>
      <c r="J90" s="83">
        <f>DLD!J84</f>
        <v>0</v>
      </c>
      <c r="K90" s="83">
        <f>DLD!K84</f>
        <v>0</v>
      </c>
      <c r="L90" s="82">
        <f t="shared" si="30"/>
        <v>5</v>
      </c>
      <c r="M90" s="82">
        <f t="shared" si="31"/>
        <v>5</v>
      </c>
      <c r="N90" s="82">
        <f>SUMIF($B$8:$K$8,"Laki-Laki",DLD!B84:K84)</f>
        <v>2</v>
      </c>
      <c r="O90" s="82">
        <f>SUMIF($B$8:$K$8,"Perempuan",DLD!B84:K84)</f>
        <v>2</v>
      </c>
      <c r="P90" s="68">
        <f t="shared" si="32"/>
        <v>2</v>
      </c>
      <c r="Q90" s="68">
        <f t="shared" si="33"/>
        <v>2</v>
      </c>
      <c r="R90" s="68">
        <f t="shared" si="34"/>
        <v>0.40546510810816438</v>
      </c>
      <c r="S90" s="68">
        <f t="shared" si="35"/>
        <v>0.40546510810816438</v>
      </c>
      <c r="T90" s="68">
        <f t="shared" si="36"/>
        <v>0.37132890909155725</v>
      </c>
      <c r="U90" s="68">
        <f t="shared" si="37"/>
        <v>0.37132890909155725</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69" x14ac:dyDescent="0.3">
      <c r="A91" s="67" t="str">
        <f>DLD!A85</f>
        <v>81. Apa nama alat bantu lifting ini?&lt;img src="https://sistemedu.com/assets/LiftingEngineerforMediumLifting/82.png" width="1058" height="447"&gt;</v>
      </c>
      <c r="B91" s="83">
        <f>DLD!B85</f>
        <v>1</v>
      </c>
      <c r="C91" s="83">
        <f>DLD!C85</f>
        <v>1</v>
      </c>
      <c r="D91" s="83">
        <f>DLD!D85</f>
        <v>1</v>
      </c>
      <c r="E91" s="83">
        <f>DLD!E85</f>
        <v>1</v>
      </c>
      <c r="F91" s="83">
        <f>DLD!F85</f>
        <v>1</v>
      </c>
      <c r="G91" s="83">
        <f>DLD!G85</f>
        <v>1</v>
      </c>
      <c r="H91" s="83">
        <f>DLD!H85</f>
        <v>0</v>
      </c>
      <c r="I91" s="83">
        <f>DLD!I85</f>
        <v>0</v>
      </c>
      <c r="J91" s="83">
        <f>DLD!J85</f>
        <v>0</v>
      </c>
      <c r="K91" s="83">
        <f>DLD!K85</f>
        <v>0</v>
      </c>
      <c r="L91" s="82">
        <f t="shared" si="30"/>
        <v>5</v>
      </c>
      <c r="M91" s="82">
        <f t="shared" si="31"/>
        <v>5</v>
      </c>
      <c r="N91" s="82">
        <f>SUMIF($B$8:$K$8,"Laki-Laki",DLD!B85:K85)</f>
        <v>3</v>
      </c>
      <c r="O91" s="82">
        <f>SUMIF($B$8:$K$8,"Perempuan",DLD!B85:K85)</f>
        <v>3</v>
      </c>
      <c r="P91" s="68">
        <f t="shared" si="32"/>
        <v>3</v>
      </c>
      <c r="Q91" s="68">
        <f t="shared" si="33"/>
        <v>3</v>
      </c>
      <c r="R91" s="68">
        <f t="shared" si="34"/>
        <v>-0.40546510810816444</v>
      </c>
      <c r="S91" s="68">
        <f t="shared" si="35"/>
        <v>-0.40546510810816444</v>
      </c>
      <c r="T91" s="68">
        <f t="shared" si="36"/>
        <v>-0.43960130712477158</v>
      </c>
      <c r="U91" s="68">
        <f t="shared" si="37"/>
        <v>-0.43960130712477158</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ht="69" x14ac:dyDescent="0.3">
      <c r="A92" s="67" t="str">
        <f>DLD!A86</f>
        <v>82. Apa nama alat bantu lifting ini?&lt;img src="https://sistemedu.com/assets/LiftingEngineerforMediumLifting/83.png" width="698" height="562"&gt;</v>
      </c>
      <c r="B92" s="83">
        <f>DLD!B86</f>
        <v>1</v>
      </c>
      <c r="C92" s="83">
        <f>DLD!C86</f>
        <v>1</v>
      </c>
      <c r="D92" s="83">
        <f>DLD!D86</f>
        <v>1</v>
      </c>
      <c r="E92" s="83">
        <f>DLD!E86</f>
        <v>0</v>
      </c>
      <c r="F92" s="83">
        <f>DLD!F86</f>
        <v>1</v>
      </c>
      <c r="G92" s="83">
        <f>DLD!G86</f>
        <v>0</v>
      </c>
      <c r="H92" s="83">
        <f>DLD!H86</f>
        <v>1</v>
      </c>
      <c r="I92" s="83">
        <f>DLD!I86</f>
        <v>1</v>
      </c>
      <c r="J92" s="83">
        <f>DLD!J86</f>
        <v>0</v>
      </c>
      <c r="K92" s="83">
        <f>DLD!K86</f>
        <v>0</v>
      </c>
      <c r="L92" s="82">
        <f t="shared" si="30"/>
        <v>5</v>
      </c>
      <c r="M92" s="82">
        <f t="shared" si="31"/>
        <v>5</v>
      </c>
      <c r="N92" s="82">
        <f>SUMIF($B$8:$K$8,"Laki-Laki",DLD!B86:K86)</f>
        <v>3</v>
      </c>
      <c r="O92" s="82">
        <f>SUMIF($B$8:$K$8,"Perempuan",DLD!B86:K86)</f>
        <v>3</v>
      </c>
      <c r="P92" s="68">
        <f t="shared" si="32"/>
        <v>3</v>
      </c>
      <c r="Q92" s="68">
        <f t="shared" si="33"/>
        <v>3</v>
      </c>
      <c r="R92" s="68">
        <f t="shared" si="34"/>
        <v>-0.40546510810816444</v>
      </c>
      <c r="S92" s="68">
        <f t="shared" si="35"/>
        <v>-0.40546510810816444</v>
      </c>
      <c r="T92" s="68">
        <f t="shared" si="36"/>
        <v>-0.43960130712477158</v>
      </c>
      <c r="U92" s="68">
        <f t="shared" si="37"/>
        <v>-0.43960130712477158</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ht="55.2" x14ac:dyDescent="0.3">
      <c r="A93" s="67" t="str">
        <f>DLD!A87</f>
        <v>83. Apa nama jenis crane ini?&lt;img src="https://sistemedu.com/assets/LiftingEngineerforMediumLifting/84.png" width="297" height="259"&gt;</v>
      </c>
      <c r="B93" s="83">
        <f>DLD!B87</f>
        <v>0</v>
      </c>
      <c r="C93" s="83">
        <f>DLD!C87</f>
        <v>0</v>
      </c>
      <c r="D93" s="83">
        <f>DLD!D87</f>
        <v>0</v>
      </c>
      <c r="E93" s="83">
        <f>DLD!E87</f>
        <v>1</v>
      </c>
      <c r="F93" s="83">
        <f>DLD!F87</f>
        <v>0</v>
      </c>
      <c r="G93" s="83">
        <f>DLD!G87</f>
        <v>1</v>
      </c>
      <c r="H93" s="83">
        <f>DLD!H87</f>
        <v>1</v>
      </c>
      <c r="I93" s="83">
        <f>DLD!I87</f>
        <v>1</v>
      </c>
      <c r="J93" s="83">
        <f>DLD!J87</f>
        <v>0</v>
      </c>
      <c r="K93" s="83">
        <f>DLD!K87</f>
        <v>0</v>
      </c>
      <c r="L93" s="82">
        <f t="shared" si="30"/>
        <v>5</v>
      </c>
      <c r="M93" s="82">
        <f t="shared" si="31"/>
        <v>5</v>
      </c>
      <c r="N93" s="82">
        <f>SUMIF($B$8:$K$8,"Laki-Laki",DLD!B87:K87)</f>
        <v>2</v>
      </c>
      <c r="O93" s="82">
        <f>SUMIF($B$8:$K$8,"Perempuan",DLD!B87:K87)</f>
        <v>2</v>
      </c>
      <c r="P93" s="68">
        <f t="shared" si="32"/>
        <v>2</v>
      </c>
      <c r="Q93" s="68">
        <f t="shared" si="33"/>
        <v>2</v>
      </c>
      <c r="R93" s="68">
        <f t="shared" si="34"/>
        <v>0.40546510810816438</v>
      </c>
      <c r="S93" s="68">
        <f t="shared" si="35"/>
        <v>0.40546510810816438</v>
      </c>
      <c r="T93" s="68">
        <f t="shared" si="36"/>
        <v>0.37132890909155725</v>
      </c>
      <c r="U93" s="68">
        <f t="shared" si="37"/>
        <v>0.37132890909155725</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ht="55.2" x14ac:dyDescent="0.3">
      <c r="A94" s="67" t="str">
        <f>DLD!A88</f>
        <v>84. Apa nama jenis crane ini?&lt;img src="https://sistemedu.com/assets/LiftingEngineerforMediumLifting/85.png" width="324" height="318"&gt;</v>
      </c>
      <c r="B94" s="83">
        <f>DLD!B88</f>
        <v>1</v>
      </c>
      <c r="C94" s="83">
        <f>DLD!C88</f>
        <v>1</v>
      </c>
      <c r="D94" s="83">
        <f>DLD!D88</f>
        <v>1</v>
      </c>
      <c r="E94" s="83">
        <f>DLD!E88</f>
        <v>1</v>
      </c>
      <c r="F94" s="83">
        <f>DLD!F88</f>
        <v>1</v>
      </c>
      <c r="G94" s="83">
        <f>DLD!G88</f>
        <v>1</v>
      </c>
      <c r="H94" s="83">
        <f>DLD!H88</f>
        <v>0</v>
      </c>
      <c r="I94" s="83">
        <f>DLD!I88</f>
        <v>0</v>
      </c>
      <c r="J94" s="83">
        <f>DLD!J88</f>
        <v>1</v>
      </c>
      <c r="K94" s="83">
        <f>DLD!K88</f>
        <v>1</v>
      </c>
      <c r="L94" s="82">
        <f t="shared" si="30"/>
        <v>5</v>
      </c>
      <c r="M94" s="82">
        <f t="shared" si="31"/>
        <v>5</v>
      </c>
      <c r="N94" s="82">
        <f>SUMIF($B$8:$K$8,"Laki-Laki",DLD!B88:K88)</f>
        <v>4</v>
      </c>
      <c r="O94" s="82">
        <f>SUMIF($B$8:$K$8,"Perempuan",DLD!B88:K88)</f>
        <v>4</v>
      </c>
      <c r="P94" s="68">
        <f t="shared" si="32"/>
        <v>4</v>
      </c>
      <c r="Q94" s="68">
        <f t="shared" si="33"/>
        <v>4</v>
      </c>
      <c r="R94" s="68">
        <f t="shared" si="34"/>
        <v>-1.3862943611198906</v>
      </c>
      <c r="S94" s="68">
        <f t="shared" si="35"/>
        <v>-1.3862943611198906</v>
      </c>
      <c r="T94" s="68">
        <f t="shared" si="36"/>
        <v>-1.4204305601364977</v>
      </c>
      <c r="U94" s="68">
        <f t="shared" si="37"/>
        <v>-1.4204305601364977</v>
      </c>
      <c r="V94" s="68">
        <f t="shared" si="38"/>
        <v>1.1180339887498949</v>
      </c>
      <c r="W94" s="68">
        <f t="shared" si="39"/>
        <v>1.1180339887498949</v>
      </c>
      <c r="X94" s="68">
        <f t="shared" si="40"/>
        <v>0</v>
      </c>
      <c r="Y94" s="68">
        <f t="shared" si="41"/>
        <v>1.5811388300841898</v>
      </c>
      <c r="Z94" s="68">
        <f t="shared" si="42"/>
        <v>0</v>
      </c>
      <c r="AA94" s="66" t="str">
        <f t="shared" si="43"/>
        <v>Negligible</v>
      </c>
      <c r="AB94" s="69" t="str">
        <f t="shared" si="44"/>
        <v>Tidak Ada Indikasi Bias</v>
      </c>
    </row>
    <row r="95" spans="1:28" ht="55.2" x14ac:dyDescent="0.3">
      <c r="A95" s="67" t="str">
        <f>DLD!A89</f>
        <v>85. Apa nama jenis crane ini?&lt;img src="https://sistemedu.com/assets/LiftingEngineerforMediumLifting/86.png" width="468" height="330"&gt;</v>
      </c>
      <c r="B95" s="83">
        <f>DLD!B89</f>
        <v>1</v>
      </c>
      <c r="C95" s="83">
        <f>DLD!C89</f>
        <v>1</v>
      </c>
      <c r="D95" s="83">
        <f>DLD!D89</f>
        <v>1</v>
      </c>
      <c r="E95" s="83">
        <f>DLD!E89</f>
        <v>1</v>
      </c>
      <c r="F95" s="83">
        <f>DLD!F89</f>
        <v>1</v>
      </c>
      <c r="G95" s="83">
        <f>DLD!G89</f>
        <v>1</v>
      </c>
      <c r="H95" s="83">
        <f>DLD!H89</f>
        <v>0</v>
      </c>
      <c r="I95" s="83">
        <f>DLD!I89</f>
        <v>0</v>
      </c>
      <c r="J95" s="83">
        <f>DLD!J89</f>
        <v>1</v>
      </c>
      <c r="K95" s="83">
        <f>DLD!K89</f>
        <v>1</v>
      </c>
      <c r="L95" s="82">
        <f t="shared" si="30"/>
        <v>5</v>
      </c>
      <c r="M95" s="82">
        <f t="shared" si="31"/>
        <v>5</v>
      </c>
      <c r="N95" s="82">
        <f>SUMIF($B$8:$K$8,"Laki-Laki",DLD!B89:K89)</f>
        <v>4</v>
      </c>
      <c r="O95" s="82">
        <f>SUMIF($B$8:$K$8,"Perempuan",DLD!B89:K89)</f>
        <v>4</v>
      </c>
      <c r="P95" s="68">
        <f t="shared" si="32"/>
        <v>4</v>
      </c>
      <c r="Q95" s="68">
        <f t="shared" si="33"/>
        <v>4</v>
      </c>
      <c r="R95" s="68">
        <f t="shared" si="34"/>
        <v>-1.3862943611198906</v>
      </c>
      <c r="S95" s="68">
        <f t="shared" si="35"/>
        <v>-1.3862943611198906</v>
      </c>
      <c r="T95" s="68">
        <f t="shared" si="36"/>
        <v>-1.4204305601364977</v>
      </c>
      <c r="U95" s="68">
        <f t="shared" si="37"/>
        <v>-1.4204305601364977</v>
      </c>
      <c r="V95" s="68">
        <f t="shared" si="38"/>
        <v>1.1180339887498949</v>
      </c>
      <c r="W95" s="68">
        <f t="shared" si="39"/>
        <v>1.1180339887498949</v>
      </c>
      <c r="X95" s="68">
        <f t="shared" si="40"/>
        <v>0</v>
      </c>
      <c r="Y95" s="68">
        <f t="shared" si="41"/>
        <v>1.5811388300841898</v>
      </c>
      <c r="Z95" s="68">
        <f t="shared" si="42"/>
        <v>0</v>
      </c>
      <c r="AA95" s="66" t="str">
        <f t="shared" si="43"/>
        <v>Negligible</v>
      </c>
      <c r="AB95" s="69" t="str">
        <f t="shared" si="44"/>
        <v>Tidak Ada Indikasi Bias</v>
      </c>
    </row>
    <row r="96" spans="1:28" ht="82.8" x14ac:dyDescent="0.3">
      <c r="A96" s="67" t="str">
        <f>DLD!A90</f>
        <v>86. Bagian dari crane yang no 1 adalah &lt;img src="https://sistemedu.com/assets/LiftingEngineerforMediumLifting/skema3-86-rev.jpg" alt="" width="602" height="692"&gt;</v>
      </c>
      <c r="B96" s="83">
        <f>DLD!B90</f>
        <v>1</v>
      </c>
      <c r="C96" s="83">
        <f>DLD!C90</f>
        <v>1</v>
      </c>
      <c r="D96" s="83">
        <f>DLD!D90</f>
        <v>0</v>
      </c>
      <c r="E96" s="83">
        <f>DLD!E90</f>
        <v>0</v>
      </c>
      <c r="F96" s="83">
        <f>DLD!F90</f>
        <v>0</v>
      </c>
      <c r="G96" s="83">
        <f>DLD!G90</f>
        <v>0</v>
      </c>
      <c r="H96" s="83">
        <f>DLD!H90</f>
        <v>0</v>
      </c>
      <c r="I96" s="83">
        <f>DLD!I90</f>
        <v>0</v>
      </c>
      <c r="J96" s="83">
        <f>DLD!J90</f>
        <v>0</v>
      </c>
      <c r="K96" s="83">
        <f>DLD!K90</f>
        <v>0</v>
      </c>
      <c r="L96" s="82">
        <f t="shared" si="30"/>
        <v>5</v>
      </c>
      <c r="M96" s="82">
        <f t="shared" si="31"/>
        <v>5</v>
      </c>
      <c r="N96" s="82">
        <f>SUMIF($B$8:$K$8,"Laki-Laki",DLD!B90:K90)</f>
        <v>1</v>
      </c>
      <c r="O96" s="82">
        <f>SUMIF($B$8:$K$8,"Perempuan",DLD!B90:K90)</f>
        <v>1</v>
      </c>
      <c r="P96" s="68">
        <f t="shared" si="32"/>
        <v>1</v>
      </c>
      <c r="Q96" s="68">
        <f t="shared" si="33"/>
        <v>1</v>
      </c>
      <c r="R96" s="68">
        <f t="shared" si="34"/>
        <v>1.3862943611198906</v>
      </c>
      <c r="S96" s="68">
        <f t="shared" si="35"/>
        <v>1.3862943611198906</v>
      </c>
      <c r="T96" s="68">
        <f t="shared" si="36"/>
        <v>1.3521581621032834</v>
      </c>
      <c r="U96" s="68">
        <f t="shared" si="37"/>
        <v>1.3521581621032834</v>
      </c>
      <c r="V96" s="68">
        <f t="shared" si="38"/>
        <v>1.1180339887498949</v>
      </c>
      <c r="W96" s="68">
        <f t="shared" si="39"/>
        <v>1.1180339887498949</v>
      </c>
      <c r="X96" s="68">
        <f t="shared" si="40"/>
        <v>0</v>
      </c>
      <c r="Y96" s="68">
        <f t="shared" si="41"/>
        <v>1.5811388300841898</v>
      </c>
      <c r="Z96" s="68">
        <f t="shared" si="42"/>
        <v>0</v>
      </c>
      <c r="AA96" s="66" t="str">
        <f t="shared" si="43"/>
        <v>Negligible</v>
      </c>
      <c r="AB96" s="69" t="str">
        <f t="shared" si="44"/>
        <v>Tidak Ada Indikasi Bias</v>
      </c>
    </row>
    <row r="97" spans="1:28" ht="82.8" x14ac:dyDescent="0.3">
      <c r="A97" s="67" t="str">
        <f>DLD!A91</f>
        <v>87. Bagian dari crane yang no 2 adalah &lt;img src="https://sistemedu.com/assets/LiftingEngineerforMediumLifting/skema3-86-rev.jpg" alt="" width="602" height="692"&gt;</v>
      </c>
      <c r="B97" s="83">
        <f>DLD!B91</f>
        <v>1</v>
      </c>
      <c r="C97" s="83">
        <f>DLD!C91</f>
        <v>1</v>
      </c>
      <c r="D97" s="83">
        <f>DLD!D91</f>
        <v>1</v>
      </c>
      <c r="E97" s="83">
        <f>DLD!E91</f>
        <v>1</v>
      </c>
      <c r="F97" s="83">
        <f>DLD!F91</f>
        <v>1</v>
      </c>
      <c r="G97" s="83">
        <f>DLD!G91</f>
        <v>1</v>
      </c>
      <c r="H97" s="83">
        <f>DLD!H91</f>
        <v>1</v>
      </c>
      <c r="I97" s="83">
        <f>DLD!I91</f>
        <v>1</v>
      </c>
      <c r="J97" s="83">
        <f>DLD!J91</f>
        <v>0</v>
      </c>
      <c r="K97" s="83">
        <f>DLD!K91</f>
        <v>0</v>
      </c>
      <c r="L97" s="82">
        <f t="shared" si="30"/>
        <v>5</v>
      </c>
      <c r="M97" s="82">
        <f t="shared" si="31"/>
        <v>5</v>
      </c>
      <c r="N97" s="82">
        <f>SUMIF($B$8:$K$8,"Laki-Laki",DLD!B91:K91)</f>
        <v>4</v>
      </c>
      <c r="O97" s="82">
        <f>SUMIF($B$8:$K$8,"Perempuan",DLD!B91:K91)</f>
        <v>4</v>
      </c>
      <c r="P97" s="68">
        <f t="shared" si="32"/>
        <v>4</v>
      </c>
      <c r="Q97" s="68">
        <f t="shared" si="33"/>
        <v>4</v>
      </c>
      <c r="R97" s="68">
        <f t="shared" si="34"/>
        <v>-1.3862943611198906</v>
      </c>
      <c r="S97" s="68">
        <f t="shared" si="35"/>
        <v>-1.3862943611198906</v>
      </c>
      <c r="T97" s="68">
        <f t="shared" si="36"/>
        <v>-1.4204305601364977</v>
      </c>
      <c r="U97" s="68">
        <f t="shared" si="37"/>
        <v>-1.4204305601364977</v>
      </c>
      <c r="V97" s="68">
        <f t="shared" si="38"/>
        <v>1.1180339887498949</v>
      </c>
      <c r="W97" s="68">
        <f t="shared" si="39"/>
        <v>1.1180339887498949</v>
      </c>
      <c r="X97" s="68">
        <f t="shared" si="40"/>
        <v>0</v>
      </c>
      <c r="Y97" s="68">
        <f t="shared" si="41"/>
        <v>1.5811388300841898</v>
      </c>
      <c r="Z97" s="68">
        <f t="shared" si="42"/>
        <v>0</v>
      </c>
      <c r="AA97" s="66" t="str">
        <f t="shared" si="43"/>
        <v>Negligible</v>
      </c>
      <c r="AB97" s="69" t="str">
        <f t="shared" si="44"/>
        <v>Tidak Ada Indikasi Bias</v>
      </c>
    </row>
    <row r="98" spans="1:28" ht="82.8" x14ac:dyDescent="0.3">
      <c r="A98" s="67" t="str">
        <f>DLD!A92</f>
        <v>88. Bagian dari crane yang no 3 adalah &lt;img src="https://sistemedu.com/assets/LiftingEngineerforMediumLifting/skema3-86-rev.jpg" alt="" width="602" height="692"&gt;</v>
      </c>
      <c r="B98" s="83">
        <f>DLD!B92</f>
        <v>1</v>
      </c>
      <c r="C98" s="83">
        <f>DLD!C92</f>
        <v>1</v>
      </c>
      <c r="D98" s="83">
        <f>DLD!D92</f>
        <v>0</v>
      </c>
      <c r="E98" s="83">
        <f>DLD!E92</f>
        <v>1</v>
      </c>
      <c r="F98" s="83">
        <f>DLD!F92</f>
        <v>0</v>
      </c>
      <c r="G98" s="83">
        <f>DLD!G92</f>
        <v>1</v>
      </c>
      <c r="H98" s="83">
        <f>DLD!H92</f>
        <v>0</v>
      </c>
      <c r="I98" s="83">
        <f>DLD!I92</f>
        <v>0</v>
      </c>
      <c r="J98" s="83">
        <f>DLD!J92</f>
        <v>0</v>
      </c>
      <c r="K98" s="83">
        <f>DLD!K92</f>
        <v>0</v>
      </c>
      <c r="L98" s="82">
        <f t="shared" si="30"/>
        <v>5</v>
      </c>
      <c r="M98" s="82">
        <f t="shared" si="31"/>
        <v>5</v>
      </c>
      <c r="N98" s="82">
        <f>SUMIF($B$8:$K$8,"Laki-Laki",DLD!B92:K92)</f>
        <v>2</v>
      </c>
      <c r="O98" s="82">
        <f>SUMIF($B$8:$K$8,"Perempuan",DLD!B92:K92)</f>
        <v>2</v>
      </c>
      <c r="P98" s="68">
        <f t="shared" si="32"/>
        <v>2</v>
      </c>
      <c r="Q98" s="68">
        <f t="shared" si="33"/>
        <v>2</v>
      </c>
      <c r="R98" s="68">
        <f t="shared" si="34"/>
        <v>0.40546510810816438</v>
      </c>
      <c r="S98" s="68">
        <f t="shared" si="35"/>
        <v>0.40546510810816438</v>
      </c>
      <c r="T98" s="68">
        <f t="shared" si="36"/>
        <v>0.37132890909155725</v>
      </c>
      <c r="U98" s="68">
        <f t="shared" si="37"/>
        <v>0.37132890909155725</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82.8" x14ac:dyDescent="0.3">
      <c r="A99" s="67" t="str">
        <f>DLD!A93</f>
        <v>89. Bagian dari crane yang no 4 adalah &lt;img src="https://sistemedu.com/assets/LiftingEngineerforMediumLifting/skema3-86-rev.jpg" alt="" width="602" height="692"&gt;</v>
      </c>
      <c r="B99" s="83">
        <f>DLD!B93</f>
        <v>1</v>
      </c>
      <c r="C99" s="83">
        <f>DLD!C93</f>
        <v>1</v>
      </c>
      <c r="D99" s="83">
        <f>DLD!D93</f>
        <v>0</v>
      </c>
      <c r="E99" s="83">
        <f>DLD!E93</f>
        <v>0</v>
      </c>
      <c r="F99" s="83">
        <f>DLD!F93</f>
        <v>0</v>
      </c>
      <c r="G99" s="83">
        <f>DLD!G93</f>
        <v>0</v>
      </c>
      <c r="H99" s="83">
        <f>DLD!H93</f>
        <v>0</v>
      </c>
      <c r="I99" s="83">
        <f>DLD!I93</f>
        <v>0</v>
      </c>
      <c r="J99" s="83">
        <f>DLD!J93</f>
        <v>0</v>
      </c>
      <c r="K99" s="83">
        <f>DLD!K93</f>
        <v>0</v>
      </c>
      <c r="L99" s="82">
        <f t="shared" si="30"/>
        <v>5</v>
      </c>
      <c r="M99" s="82">
        <f t="shared" si="31"/>
        <v>5</v>
      </c>
      <c r="N99" s="82">
        <f>SUMIF($B$8:$K$8,"Laki-Laki",DLD!B93:K93)</f>
        <v>1</v>
      </c>
      <c r="O99" s="82">
        <f>SUMIF($B$8:$K$8,"Perempuan",DLD!B93:K93)</f>
        <v>1</v>
      </c>
      <c r="P99" s="68">
        <f t="shared" si="32"/>
        <v>1</v>
      </c>
      <c r="Q99" s="68">
        <f t="shared" si="33"/>
        <v>1</v>
      </c>
      <c r="R99" s="68">
        <f t="shared" si="34"/>
        <v>1.3862943611198906</v>
      </c>
      <c r="S99" s="68">
        <f t="shared" si="35"/>
        <v>1.3862943611198906</v>
      </c>
      <c r="T99" s="68">
        <f t="shared" si="36"/>
        <v>1.3521581621032834</v>
      </c>
      <c r="U99" s="68">
        <f t="shared" si="37"/>
        <v>1.3521581621032834</v>
      </c>
      <c r="V99" s="68">
        <f t="shared" si="38"/>
        <v>1.1180339887498949</v>
      </c>
      <c r="W99" s="68">
        <f t="shared" si="39"/>
        <v>1.1180339887498949</v>
      </c>
      <c r="X99" s="68">
        <f t="shared" si="40"/>
        <v>0</v>
      </c>
      <c r="Y99" s="68">
        <f t="shared" si="41"/>
        <v>1.5811388300841898</v>
      </c>
      <c r="Z99" s="68">
        <f t="shared" si="42"/>
        <v>0</v>
      </c>
      <c r="AA99" s="66" t="str">
        <f t="shared" si="43"/>
        <v>Negligible</v>
      </c>
      <c r="AB99" s="69" t="str">
        <f t="shared" si="44"/>
        <v>Tidak Ada Indikasi Bias</v>
      </c>
    </row>
    <row r="100" spans="1:28" ht="82.8" x14ac:dyDescent="0.3">
      <c r="A100" s="67" t="str">
        <f>DLD!A94</f>
        <v>90. Bagian dari crane yang no 5 adalah &lt;img src="https://sistemedu.com/assets/LiftingEngineerforMediumLifting/skema3-86-rev.jpg" alt="" width="602" height="692"&gt;</v>
      </c>
      <c r="B100" s="83">
        <f>DLD!B94</f>
        <v>1</v>
      </c>
      <c r="C100" s="83">
        <f>DLD!C94</f>
        <v>1</v>
      </c>
      <c r="D100" s="83">
        <f>DLD!D94</f>
        <v>1</v>
      </c>
      <c r="E100" s="83">
        <f>DLD!E94</f>
        <v>0</v>
      </c>
      <c r="F100" s="83">
        <f>DLD!F94</f>
        <v>1</v>
      </c>
      <c r="G100" s="83">
        <f>DLD!G94</f>
        <v>0</v>
      </c>
      <c r="H100" s="83">
        <f>DLD!H94</f>
        <v>0</v>
      </c>
      <c r="I100" s="83">
        <f>DLD!I94</f>
        <v>0</v>
      </c>
      <c r="J100" s="83">
        <f>DLD!J94</f>
        <v>0</v>
      </c>
      <c r="K100" s="83">
        <f>DLD!K94</f>
        <v>0</v>
      </c>
      <c r="L100" s="82">
        <f t="shared" si="30"/>
        <v>5</v>
      </c>
      <c r="M100" s="82">
        <f t="shared" si="31"/>
        <v>5</v>
      </c>
      <c r="N100" s="82">
        <f>SUMIF($B$8:$K$8,"Laki-Laki",DLD!B94:K94)</f>
        <v>2</v>
      </c>
      <c r="O100" s="82">
        <f>SUMIF($B$8:$K$8,"Perempuan",DLD!B94:K94)</f>
        <v>2</v>
      </c>
      <c r="P100" s="68">
        <f t="shared" si="32"/>
        <v>2</v>
      </c>
      <c r="Q100" s="68">
        <f t="shared" si="33"/>
        <v>2</v>
      </c>
      <c r="R100" s="68">
        <f t="shared" si="34"/>
        <v>0.40546510810816438</v>
      </c>
      <c r="S100" s="68">
        <f t="shared" si="35"/>
        <v>0.40546510810816438</v>
      </c>
      <c r="T100" s="68">
        <f t="shared" si="36"/>
        <v>0.37132890909155725</v>
      </c>
      <c r="U100" s="68">
        <f t="shared" si="37"/>
        <v>0.37132890909155725</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ht="82.8" x14ac:dyDescent="0.3">
      <c r="A101" s="67" t="str">
        <f>DLD!A95</f>
        <v>91. Bagian dari crane yang no 6 adalah &lt;img src="https://sistemedu.com/assets/LiftingEngineerforMediumLifting/skema3-86-rev.jpg" alt="" width="602" height="692"&gt;</v>
      </c>
      <c r="B101" s="83">
        <f>DLD!B95</f>
        <v>0</v>
      </c>
      <c r="C101" s="83">
        <f>DLD!C95</f>
        <v>0</v>
      </c>
      <c r="D101" s="83">
        <f>DLD!D95</f>
        <v>1</v>
      </c>
      <c r="E101" s="83">
        <f>DLD!E95</f>
        <v>0</v>
      </c>
      <c r="F101" s="83">
        <f>DLD!F95</f>
        <v>1</v>
      </c>
      <c r="G101" s="83">
        <f>DLD!G95</f>
        <v>0</v>
      </c>
      <c r="H101" s="83">
        <f>DLD!H95</f>
        <v>0</v>
      </c>
      <c r="I101" s="83">
        <f>DLD!I95</f>
        <v>0</v>
      </c>
      <c r="J101" s="83">
        <f>DLD!J95</f>
        <v>0</v>
      </c>
      <c r="K101" s="83">
        <f>DLD!K95</f>
        <v>0</v>
      </c>
      <c r="L101" s="82">
        <f t="shared" si="30"/>
        <v>5</v>
      </c>
      <c r="M101" s="82">
        <f t="shared" si="31"/>
        <v>5</v>
      </c>
      <c r="N101" s="82">
        <f>SUMIF($B$8:$K$8,"Laki-Laki",DLD!B95:K95)</f>
        <v>1</v>
      </c>
      <c r="O101" s="82">
        <f>SUMIF($B$8:$K$8,"Perempuan",DLD!B95:K95)</f>
        <v>1</v>
      </c>
      <c r="P101" s="68">
        <f t="shared" si="32"/>
        <v>1</v>
      </c>
      <c r="Q101" s="68">
        <f t="shared" si="33"/>
        <v>1</v>
      </c>
      <c r="R101" s="68">
        <f t="shared" si="34"/>
        <v>1.3862943611198906</v>
      </c>
      <c r="S101" s="68">
        <f t="shared" si="35"/>
        <v>1.3862943611198906</v>
      </c>
      <c r="T101" s="68">
        <f t="shared" si="36"/>
        <v>1.3521581621032834</v>
      </c>
      <c r="U101" s="68">
        <f t="shared" si="37"/>
        <v>1.3521581621032834</v>
      </c>
      <c r="V101" s="68">
        <f t="shared" si="38"/>
        <v>1.1180339887498949</v>
      </c>
      <c r="W101" s="68">
        <f t="shared" si="39"/>
        <v>1.1180339887498949</v>
      </c>
      <c r="X101" s="68">
        <f t="shared" si="40"/>
        <v>0</v>
      </c>
      <c r="Y101" s="68">
        <f t="shared" si="41"/>
        <v>1.5811388300841898</v>
      </c>
      <c r="Z101" s="68">
        <f t="shared" si="42"/>
        <v>0</v>
      </c>
      <c r="AA101" s="66" t="str">
        <f t="shared" si="43"/>
        <v>Negligible</v>
      </c>
      <c r="AB101" s="69" t="str">
        <f t="shared" si="44"/>
        <v>Tidak Ada Indikasi Bias</v>
      </c>
    </row>
    <row r="102" spans="1:28" ht="82.8" x14ac:dyDescent="0.3">
      <c r="A102" s="67" t="str">
        <f>DLD!A96</f>
        <v>92. Bagian dari crane yang no 7 adalah &lt;img src="https://sistemedu.com/assets/LiftingEngineerforMediumLifting/skema3-86-rev.jpg" alt="" width="602" height="692"&gt;</v>
      </c>
      <c r="B102" s="83">
        <f>DLD!B96</f>
        <v>1</v>
      </c>
      <c r="C102" s="83">
        <f>DLD!C96</f>
        <v>1</v>
      </c>
      <c r="D102" s="83">
        <f>DLD!D96</f>
        <v>0</v>
      </c>
      <c r="E102" s="83">
        <f>DLD!E96</f>
        <v>1</v>
      </c>
      <c r="F102" s="83">
        <f>DLD!F96</f>
        <v>0</v>
      </c>
      <c r="G102" s="83">
        <f>DLD!G96</f>
        <v>1</v>
      </c>
      <c r="H102" s="83">
        <f>DLD!H96</f>
        <v>0</v>
      </c>
      <c r="I102" s="83">
        <f>DLD!I96</f>
        <v>0</v>
      </c>
      <c r="J102" s="83">
        <f>DLD!J96</f>
        <v>0</v>
      </c>
      <c r="K102" s="83">
        <f>DLD!K96</f>
        <v>0</v>
      </c>
      <c r="L102" s="82">
        <f t="shared" si="30"/>
        <v>5</v>
      </c>
      <c r="M102" s="82">
        <f t="shared" si="31"/>
        <v>5</v>
      </c>
      <c r="N102" s="82">
        <f>SUMIF($B$8:$K$8,"Laki-Laki",DLD!B96:K96)</f>
        <v>2</v>
      </c>
      <c r="O102" s="82">
        <f>SUMIF($B$8:$K$8,"Perempuan",DLD!B96:K96)</f>
        <v>2</v>
      </c>
      <c r="P102" s="68">
        <f t="shared" si="32"/>
        <v>2</v>
      </c>
      <c r="Q102" s="68">
        <f t="shared" si="33"/>
        <v>2</v>
      </c>
      <c r="R102" s="68">
        <f t="shared" si="34"/>
        <v>0.40546510810816438</v>
      </c>
      <c r="S102" s="68">
        <f t="shared" si="35"/>
        <v>0.40546510810816438</v>
      </c>
      <c r="T102" s="68">
        <f t="shared" si="36"/>
        <v>0.37132890909155725</v>
      </c>
      <c r="U102" s="68">
        <f t="shared" si="37"/>
        <v>0.37132890909155725</v>
      </c>
      <c r="V102" s="68">
        <f t="shared" si="38"/>
        <v>0.91287092917527679</v>
      </c>
      <c r="W102" s="68">
        <f t="shared" si="39"/>
        <v>0.91287092917527679</v>
      </c>
      <c r="X102" s="68">
        <f t="shared" si="40"/>
        <v>0</v>
      </c>
      <c r="Y102" s="68">
        <f t="shared" si="41"/>
        <v>1.2909944487358056</v>
      </c>
      <c r="Z102" s="68">
        <f t="shared" si="42"/>
        <v>0</v>
      </c>
      <c r="AA102" s="66" t="str">
        <f t="shared" si="43"/>
        <v>Negligible</v>
      </c>
      <c r="AB102" s="69" t="str">
        <f t="shared" si="44"/>
        <v>Tidak Ada Indikasi Bias</v>
      </c>
    </row>
    <row r="103" spans="1:28" ht="96.6" x14ac:dyDescent="0.3">
      <c r="A103" s="67" t="str">
        <f>DLD!A97</f>
        <v>93. Kedalaman jurang D1 = 2 meter, berapa jarak minimal (D2) ujung outrigger ke dasar jurang?&lt;img src="https://sistemedu.com/assets/LiftingEngineerforMediumLifting/91.png" alt="" width="1058" height="447"&gt;</v>
      </c>
      <c r="B103" s="83">
        <f>DLD!B97</f>
        <v>1</v>
      </c>
      <c r="C103" s="83">
        <f>DLD!C97</f>
        <v>1</v>
      </c>
      <c r="D103" s="83">
        <f>DLD!D97</f>
        <v>1</v>
      </c>
      <c r="E103" s="83">
        <f>DLD!E97</f>
        <v>1</v>
      </c>
      <c r="F103" s="83">
        <f>DLD!F97</f>
        <v>1</v>
      </c>
      <c r="G103" s="83">
        <f>DLD!G97</f>
        <v>1</v>
      </c>
      <c r="H103" s="83">
        <f>DLD!H97</f>
        <v>0</v>
      </c>
      <c r="I103" s="83">
        <f>DLD!I97</f>
        <v>0</v>
      </c>
      <c r="J103" s="83">
        <f>DLD!J97</f>
        <v>1</v>
      </c>
      <c r="K103" s="83">
        <f>DLD!K97</f>
        <v>1</v>
      </c>
      <c r="L103" s="82">
        <f t="shared" si="30"/>
        <v>5</v>
      </c>
      <c r="M103" s="82">
        <f t="shared" si="31"/>
        <v>5</v>
      </c>
      <c r="N103" s="82">
        <f>SUMIF($B$8:$K$8,"Laki-Laki",DLD!B97:K97)</f>
        <v>4</v>
      </c>
      <c r="O103" s="82">
        <f>SUMIF($B$8:$K$8,"Perempuan",DLD!B97:K97)</f>
        <v>4</v>
      </c>
      <c r="P103" s="68">
        <f t="shared" si="32"/>
        <v>4</v>
      </c>
      <c r="Q103" s="68">
        <f t="shared" si="33"/>
        <v>4</v>
      </c>
      <c r="R103" s="68">
        <f t="shared" si="34"/>
        <v>-1.3862943611198906</v>
      </c>
      <c r="S103" s="68">
        <f t="shared" si="35"/>
        <v>-1.3862943611198906</v>
      </c>
      <c r="T103" s="68">
        <f t="shared" si="36"/>
        <v>-1.4204305601364977</v>
      </c>
      <c r="U103" s="68">
        <f t="shared" si="37"/>
        <v>-1.4204305601364977</v>
      </c>
      <c r="V103" s="68">
        <f t="shared" si="38"/>
        <v>1.1180339887498949</v>
      </c>
      <c r="W103" s="68">
        <f t="shared" si="39"/>
        <v>1.1180339887498949</v>
      </c>
      <c r="X103" s="68">
        <f t="shared" si="40"/>
        <v>0</v>
      </c>
      <c r="Y103" s="68">
        <f t="shared" si="41"/>
        <v>1.5811388300841898</v>
      </c>
      <c r="Z103" s="68">
        <f t="shared" si="42"/>
        <v>0</v>
      </c>
      <c r="AA103" s="66" t="str">
        <f t="shared" si="43"/>
        <v>Negligible</v>
      </c>
      <c r="AB103" s="69" t="str">
        <f t="shared" si="44"/>
        <v>Tidak Ada Indikasi Bias</v>
      </c>
    </row>
    <row r="104" spans="1:28" ht="41.4" x14ac:dyDescent="0.3">
      <c r="A104" s="67" t="str">
        <f>DLD!A98</f>
        <v>94. Siapa yang berwenang memeriksa kondisi Crane dan menerbitkan LHP untuk penerbitan SILO nya :</v>
      </c>
      <c r="B104" s="83">
        <f>DLD!B98</f>
        <v>0</v>
      </c>
      <c r="C104" s="83">
        <f>DLD!C98</f>
        <v>0</v>
      </c>
      <c r="D104" s="83">
        <f>DLD!D98</f>
        <v>1</v>
      </c>
      <c r="E104" s="83">
        <f>DLD!E98</f>
        <v>0</v>
      </c>
      <c r="F104" s="83">
        <f>DLD!F98</f>
        <v>1</v>
      </c>
      <c r="G104" s="83">
        <f>DLD!G98</f>
        <v>0</v>
      </c>
      <c r="H104" s="83">
        <f>DLD!H98</f>
        <v>0</v>
      </c>
      <c r="I104" s="83">
        <f>DLD!I98</f>
        <v>0</v>
      </c>
      <c r="J104" s="83">
        <f>DLD!J98</f>
        <v>0</v>
      </c>
      <c r="K104" s="83">
        <f>DLD!K98</f>
        <v>0</v>
      </c>
      <c r="L104" s="82">
        <f t="shared" si="30"/>
        <v>5</v>
      </c>
      <c r="M104" s="82">
        <f t="shared" si="31"/>
        <v>5</v>
      </c>
      <c r="N104" s="82">
        <f>SUMIF($B$8:$K$8,"Laki-Laki",DLD!B98:K98)</f>
        <v>1</v>
      </c>
      <c r="O104" s="82">
        <f>SUMIF($B$8:$K$8,"Perempuan",DLD!B98:K98)</f>
        <v>1</v>
      </c>
      <c r="P104" s="68">
        <f t="shared" si="32"/>
        <v>1</v>
      </c>
      <c r="Q104" s="68">
        <f t="shared" si="33"/>
        <v>1</v>
      </c>
      <c r="R104" s="68">
        <f t="shared" si="34"/>
        <v>1.3862943611198906</v>
      </c>
      <c r="S104" s="68">
        <f t="shared" si="35"/>
        <v>1.3862943611198906</v>
      </c>
      <c r="T104" s="68">
        <f t="shared" si="36"/>
        <v>1.3521581621032834</v>
      </c>
      <c r="U104" s="68">
        <f t="shared" si="37"/>
        <v>1.3521581621032834</v>
      </c>
      <c r="V104" s="68">
        <f t="shared" si="38"/>
        <v>1.1180339887498949</v>
      </c>
      <c r="W104" s="68">
        <f t="shared" si="39"/>
        <v>1.1180339887498949</v>
      </c>
      <c r="X104" s="68">
        <f t="shared" si="40"/>
        <v>0</v>
      </c>
      <c r="Y104" s="68">
        <f t="shared" si="41"/>
        <v>1.5811388300841898</v>
      </c>
      <c r="Z104" s="68">
        <f t="shared" si="42"/>
        <v>0</v>
      </c>
      <c r="AA104" s="66" t="str">
        <f t="shared" si="43"/>
        <v>Negligible</v>
      </c>
      <c r="AB104" s="69" t="str">
        <f t="shared" si="44"/>
        <v>Tidak Ada Indikasi Bias</v>
      </c>
    </row>
    <row r="105" spans="1:28" ht="27.6" x14ac:dyDescent="0.3">
      <c r="A105" s="67" t="str">
        <f>DLD!A99</f>
        <v>95. Siapa yang berwenang menerbitkan SILO Crane</v>
      </c>
      <c r="B105" s="83">
        <f>DLD!B99</f>
        <v>1</v>
      </c>
      <c r="C105" s="83">
        <f>DLD!C99</f>
        <v>1</v>
      </c>
      <c r="D105" s="83">
        <f>DLD!D99</f>
        <v>1</v>
      </c>
      <c r="E105" s="83">
        <f>DLD!E99</f>
        <v>1</v>
      </c>
      <c r="F105" s="83">
        <f>DLD!F99</f>
        <v>1</v>
      </c>
      <c r="G105" s="83">
        <f>DLD!G99</f>
        <v>1</v>
      </c>
      <c r="H105" s="83">
        <f>DLD!H99</f>
        <v>0</v>
      </c>
      <c r="I105" s="83">
        <f>DLD!I99</f>
        <v>0</v>
      </c>
      <c r="J105" s="83">
        <f>DLD!J99</f>
        <v>0</v>
      </c>
      <c r="K105" s="83">
        <f>DLD!K99</f>
        <v>0</v>
      </c>
      <c r="L105" s="82">
        <f t="shared" si="30"/>
        <v>5</v>
      </c>
      <c r="M105" s="82">
        <f t="shared" si="31"/>
        <v>5</v>
      </c>
      <c r="N105" s="82">
        <f>SUMIF($B$8:$K$8,"Laki-Laki",DLD!B99:K99)</f>
        <v>3</v>
      </c>
      <c r="O105" s="82">
        <f>SUMIF($B$8:$K$8,"Perempuan",DLD!B99:K99)</f>
        <v>3</v>
      </c>
      <c r="P105" s="68">
        <f t="shared" si="32"/>
        <v>3</v>
      </c>
      <c r="Q105" s="68">
        <f t="shared" si="33"/>
        <v>3</v>
      </c>
      <c r="R105" s="68">
        <f t="shared" si="34"/>
        <v>-0.40546510810816444</v>
      </c>
      <c r="S105" s="68">
        <f t="shared" si="35"/>
        <v>-0.40546510810816444</v>
      </c>
      <c r="T105" s="68">
        <f t="shared" si="36"/>
        <v>-0.43960130712477158</v>
      </c>
      <c r="U105" s="68">
        <f t="shared" si="37"/>
        <v>-0.43960130712477158</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124.2" x14ac:dyDescent="0.3">
      <c r="A106" s="67" t="str">
        <f>DLD!A100</f>
        <v>96. Berapa kapasitas angkat (SWL) crane bila panjang boom 90 m dengan working radius 28 m?&lt;img src="https://sistemedu.com/assets/LiftingEngineerforMediumLifting/96.png" width="514" height="600"&gt; &lt;img src="https://sistemedu.com/assets/LiftingEngineerforMediumLifting/97.png" height="600"&gt;</v>
      </c>
      <c r="B106" s="83">
        <f>DLD!B100</f>
        <v>1</v>
      </c>
      <c r="C106" s="83">
        <f>DLD!C100</f>
        <v>1</v>
      </c>
      <c r="D106" s="83">
        <f>DLD!D100</f>
        <v>1</v>
      </c>
      <c r="E106" s="83">
        <f>DLD!E100</f>
        <v>0</v>
      </c>
      <c r="F106" s="83">
        <f>DLD!F100</f>
        <v>1</v>
      </c>
      <c r="G106" s="83">
        <f>DLD!G100</f>
        <v>0</v>
      </c>
      <c r="H106" s="83">
        <f>DLD!H100</f>
        <v>1</v>
      </c>
      <c r="I106" s="83">
        <f>DLD!I100</f>
        <v>1</v>
      </c>
      <c r="J106" s="83">
        <f>DLD!J100</f>
        <v>0</v>
      </c>
      <c r="K106" s="83">
        <f>DLD!K100</f>
        <v>0</v>
      </c>
      <c r="L106" s="82">
        <f t="shared" si="30"/>
        <v>5</v>
      </c>
      <c r="M106" s="82">
        <f t="shared" si="31"/>
        <v>5</v>
      </c>
      <c r="N106" s="82">
        <f>SUMIF($B$8:$K$8,"Laki-Laki",DLD!B100:K100)</f>
        <v>3</v>
      </c>
      <c r="O106" s="82">
        <f>SUMIF($B$8:$K$8,"Perempuan",DLD!B100:K100)</f>
        <v>3</v>
      </c>
      <c r="P106" s="68">
        <f t="shared" si="32"/>
        <v>3</v>
      </c>
      <c r="Q106" s="68">
        <f t="shared" si="33"/>
        <v>3</v>
      </c>
      <c r="R106" s="68">
        <f t="shared" si="34"/>
        <v>-0.40546510810816444</v>
      </c>
      <c r="S106" s="68">
        <f t="shared" si="35"/>
        <v>-0.40546510810816444</v>
      </c>
      <c r="T106" s="68">
        <f t="shared" si="36"/>
        <v>-0.43960130712477158</v>
      </c>
      <c r="U106" s="68">
        <f t="shared" si="37"/>
        <v>-0.43960130712477158</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124.2" x14ac:dyDescent="0.3">
      <c r="A107" s="67" t="str">
        <f>DLD!A101</f>
        <v>97. Berapa kapasitas angkat (SWL) crane bila panjang boom 96 m dengan working radius 44 m?&lt;img src="https://sistemedu.com/assets/LiftingEngineerforMediumLifting/96.png" width="514" height="600"&gt; &lt;img src="https://sistemedu.com/assets/LiftingEngineerforMediumLifting/97.png" height="600"&gt;</v>
      </c>
      <c r="B107" s="83">
        <f>DLD!B101</f>
        <v>0</v>
      </c>
      <c r="C107" s="83">
        <f>DLD!C101</f>
        <v>0</v>
      </c>
      <c r="D107" s="83">
        <f>DLD!D101</f>
        <v>1</v>
      </c>
      <c r="E107" s="83">
        <f>DLD!E101</f>
        <v>1</v>
      </c>
      <c r="F107" s="83">
        <f>DLD!F101</f>
        <v>1</v>
      </c>
      <c r="G107" s="83">
        <f>DLD!G101</f>
        <v>1</v>
      </c>
      <c r="H107" s="83">
        <f>DLD!H101</f>
        <v>0</v>
      </c>
      <c r="I107" s="83">
        <f>DLD!I101</f>
        <v>0</v>
      </c>
      <c r="J107" s="83">
        <f>DLD!J101</f>
        <v>0</v>
      </c>
      <c r="K107" s="83">
        <f>DLD!K101</f>
        <v>0</v>
      </c>
      <c r="L107" s="82">
        <f t="shared" si="30"/>
        <v>5</v>
      </c>
      <c r="M107" s="82">
        <f t="shared" si="31"/>
        <v>5</v>
      </c>
      <c r="N107" s="82">
        <f>SUMIF($B$8:$K$8,"Laki-Laki",DLD!B101:K101)</f>
        <v>2</v>
      </c>
      <c r="O107" s="82">
        <f>SUMIF($B$8:$K$8,"Perempuan",DLD!B101:K101)</f>
        <v>2</v>
      </c>
      <c r="P107" s="68">
        <f t="shared" si="32"/>
        <v>2</v>
      </c>
      <c r="Q107" s="68">
        <f t="shared" si="33"/>
        <v>2</v>
      </c>
      <c r="R107" s="68">
        <f t="shared" si="34"/>
        <v>0.40546510810816438</v>
      </c>
      <c r="S107" s="68">
        <f t="shared" si="35"/>
        <v>0.40546510810816438</v>
      </c>
      <c r="T107" s="68">
        <f t="shared" si="36"/>
        <v>0.37132890909155725</v>
      </c>
      <c r="U107" s="68">
        <f t="shared" si="37"/>
        <v>0.37132890909155725</v>
      </c>
      <c r="V107" s="68">
        <f t="shared" si="38"/>
        <v>0.91287092917527679</v>
      </c>
      <c r="W107" s="68">
        <f t="shared" si="39"/>
        <v>0.91287092917527679</v>
      </c>
      <c r="X107" s="68">
        <f t="shared" si="40"/>
        <v>0</v>
      </c>
      <c r="Y107" s="68">
        <f t="shared" si="41"/>
        <v>1.2909944487358056</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69" x14ac:dyDescent="0.3">
      <c r="A108" s="67" t="str">
        <f>DLD!A102</f>
        <v>98. Dalam standar DNVGL-ST-N001, nilai beban yang diangkat sering dikalikan dengan Dynamic Amplification Factor (DAF), apa alasannya ?</v>
      </c>
      <c r="B108" s="83">
        <f>DLD!B102</f>
        <v>1</v>
      </c>
      <c r="C108" s="83">
        <f>DLD!C102</f>
        <v>1</v>
      </c>
      <c r="D108" s="83">
        <f>DLD!D102</f>
        <v>1</v>
      </c>
      <c r="E108" s="83">
        <f>DLD!E102</f>
        <v>0</v>
      </c>
      <c r="F108" s="83">
        <f>DLD!F102</f>
        <v>1</v>
      </c>
      <c r="G108" s="83">
        <f>DLD!G102</f>
        <v>0</v>
      </c>
      <c r="H108" s="83">
        <f>DLD!H102</f>
        <v>0</v>
      </c>
      <c r="I108" s="83">
        <f>DLD!I102</f>
        <v>0</v>
      </c>
      <c r="J108" s="83">
        <f>DLD!J102</f>
        <v>0</v>
      </c>
      <c r="K108" s="83">
        <f>DLD!K102</f>
        <v>0</v>
      </c>
      <c r="L108" s="82">
        <f t="shared" si="30"/>
        <v>5</v>
      </c>
      <c r="M108" s="82">
        <f t="shared" si="31"/>
        <v>5</v>
      </c>
      <c r="N108" s="82">
        <f>SUMIF($B$8:$K$8,"Laki-Laki",DLD!B102:K102)</f>
        <v>2</v>
      </c>
      <c r="O108" s="82">
        <f>SUMIF($B$8:$K$8,"Perempuan",DLD!B102:K102)</f>
        <v>2</v>
      </c>
      <c r="P108" s="68">
        <f t="shared" si="32"/>
        <v>2</v>
      </c>
      <c r="Q108" s="68">
        <f t="shared" si="33"/>
        <v>2</v>
      </c>
      <c r="R108" s="68">
        <f t="shared" si="34"/>
        <v>0.40546510810816438</v>
      </c>
      <c r="S108" s="68">
        <f t="shared" si="35"/>
        <v>0.40546510810816438</v>
      </c>
      <c r="T108" s="68">
        <f t="shared" si="36"/>
        <v>0.37132890909155725</v>
      </c>
      <c r="U108" s="68">
        <f t="shared" si="37"/>
        <v>0.37132890909155725</v>
      </c>
      <c r="V108" s="68">
        <f t="shared" si="38"/>
        <v>0.91287092917527679</v>
      </c>
      <c r="W108" s="68">
        <f t="shared" si="39"/>
        <v>0.91287092917527679</v>
      </c>
      <c r="X108" s="68">
        <f t="shared" si="40"/>
        <v>0</v>
      </c>
      <c r="Y108" s="68">
        <f t="shared" si="41"/>
        <v>1.2909944487358056</v>
      </c>
      <c r="Z108" s="68">
        <f t="shared" si="45"/>
        <v>0</v>
      </c>
      <c r="AA108" s="66" t="str">
        <f t="shared" si="46"/>
        <v>Negligible</v>
      </c>
      <c r="AB108" s="69" t="str">
        <f t="shared" si="44"/>
        <v>Tidak Ada Indikasi Bias</v>
      </c>
    </row>
    <row r="109" spans="1:28" ht="55.2" x14ac:dyDescent="0.3">
      <c r="A109" s="67" t="str">
        <f>DLD!A103</f>
        <v>99. Sebuah obyek, berat 70 ton, lokasi pengangkatan di darat/onshore, berapa nilai DAF nya ?n</v>
      </c>
      <c r="B109" s="83">
        <f>DLD!B103</f>
        <v>0</v>
      </c>
      <c r="C109" s="83">
        <f>DLD!C103</f>
        <v>0</v>
      </c>
      <c r="D109" s="83">
        <f>DLD!D103</f>
        <v>1</v>
      </c>
      <c r="E109" s="83">
        <f>DLD!E103</f>
        <v>1</v>
      </c>
      <c r="F109" s="83">
        <f>DLD!F103</f>
        <v>1</v>
      </c>
      <c r="G109" s="83">
        <f>DLD!G103</f>
        <v>1</v>
      </c>
      <c r="H109" s="83">
        <f>DLD!H103</f>
        <v>0</v>
      </c>
      <c r="I109" s="83">
        <f>DLD!I103</f>
        <v>0</v>
      </c>
      <c r="J109" s="83">
        <f>DLD!J103</f>
        <v>0</v>
      </c>
      <c r="K109" s="83">
        <f>DLD!K103</f>
        <v>0</v>
      </c>
      <c r="L109" s="82">
        <f t="shared" si="30"/>
        <v>5</v>
      </c>
      <c r="M109" s="82">
        <f t="shared" si="31"/>
        <v>5</v>
      </c>
      <c r="N109" s="82">
        <f>SUMIF($B$8:$K$8,"Laki-Laki",DLD!B103:K103)</f>
        <v>2</v>
      </c>
      <c r="O109" s="82">
        <f>SUMIF($B$8:$K$8,"Perempuan",DLD!B103:K103)</f>
        <v>2</v>
      </c>
      <c r="P109" s="68">
        <f t="shared" si="32"/>
        <v>2</v>
      </c>
      <c r="Q109" s="68">
        <f t="shared" si="33"/>
        <v>2</v>
      </c>
      <c r="R109" s="68">
        <f t="shared" si="34"/>
        <v>0.40546510810816438</v>
      </c>
      <c r="S109" s="68">
        <f t="shared" si="35"/>
        <v>0.40546510810816438</v>
      </c>
      <c r="T109" s="68">
        <f t="shared" si="36"/>
        <v>0.37132890909155725</v>
      </c>
      <c r="U109" s="68">
        <f t="shared" si="37"/>
        <v>0.37132890909155725</v>
      </c>
      <c r="V109" s="68">
        <f t="shared" si="38"/>
        <v>0.91287092917527679</v>
      </c>
      <c r="W109" s="68">
        <f t="shared" si="39"/>
        <v>0.91287092917527679</v>
      </c>
      <c r="X109" s="68">
        <f t="shared" si="40"/>
        <v>0</v>
      </c>
      <c r="Y109" s="68">
        <f t="shared" si="41"/>
        <v>1.2909944487358056</v>
      </c>
      <c r="Z109" s="68">
        <f t="shared" si="45"/>
        <v>0</v>
      </c>
      <c r="AA109" s="66" t="str">
        <f t="shared" si="46"/>
        <v>Negligible</v>
      </c>
      <c r="AB109" s="69" t="str">
        <f t="shared" si="44"/>
        <v>Tidak Ada Indikasi Bias</v>
      </c>
    </row>
    <row r="110" spans="1:28" ht="41.4" x14ac:dyDescent="0.3">
      <c r="A110" s="67" t="str">
        <f>DLD!A104</f>
        <v>100. Dalam standar DNVGL-ST-N001, beban yang diangkat perlu dikalikan dengan COG factor, apa alasannya ?</v>
      </c>
      <c r="B110" s="83">
        <f>DLD!B104</f>
        <v>1</v>
      </c>
      <c r="C110" s="83">
        <f>DLD!C104</f>
        <v>1</v>
      </c>
      <c r="D110" s="83">
        <f>DLD!D104</f>
        <v>1</v>
      </c>
      <c r="E110" s="83">
        <f>DLD!E104</f>
        <v>0</v>
      </c>
      <c r="F110" s="83">
        <f>DLD!F104</f>
        <v>1</v>
      </c>
      <c r="G110" s="83">
        <f>DLD!G104</f>
        <v>0</v>
      </c>
      <c r="H110" s="83">
        <f>DLD!H104</f>
        <v>0</v>
      </c>
      <c r="I110" s="83">
        <f>DLD!I104</f>
        <v>0</v>
      </c>
      <c r="J110" s="83">
        <f>DLD!J104</f>
        <v>1</v>
      </c>
      <c r="K110" s="83">
        <f>DLD!K104</f>
        <v>1</v>
      </c>
      <c r="L110" s="82">
        <f t="shared" si="30"/>
        <v>5</v>
      </c>
      <c r="M110" s="82">
        <f t="shared" si="31"/>
        <v>5</v>
      </c>
      <c r="N110" s="82">
        <f>SUMIF($B$8:$K$8,"Laki-Laki",DLD!B104:K104)</f>
        <v>3</v>
      </c>
      <c r="O110" s="82">
        <f>SUMIF($B$8:$K$8,"Perempuan",DLD!B104:K104)</f>
        <v>3</v>
      </c>
      <c r="P110" s="68">
        <f t="shared" si="32"/>
        <v>3</v>
      </c>
      <c r="Q110" s="68">
        <f t="shared" si="33"/>
        <v>3</v>
      </c>
      <c r="R110" s="68">
        <f t="shared" si="34"/>
        <v>-0.40546510810816444</v>
      </c>
      <c r="S110" s="68">
        <f t="shared" si="35"/>
        <v>-0.40546510810816444</v>
      </c>
      <c r="T110" s="68">
        <f t="shared" si="36"/>
        <v>-0.43960130712477158</v>
      </c>
      <c r="U110" s="68">
        <f t="shared" si="37"/>
        <v>-0.43960130712477158</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78</v>
      </c>
      <c r="C111" s="11">
        <f t="shared" si="47"/>
        <v>78</v>
      </c>
      <c r="D111" s="11">
        <f t="shared" si="47"/>
        <v>77</v>
      </c>
      <c r="E111" s="11">
        <f t="shared" si="47"/>
        <v>53</v>
      </c>
      <c r="F111" s="11">
        <f t="shared" si="47"/>
        <v>77</v>
      </c>
      <c r="G111" s="11">
        <f t="shared" si="47"/>
        <v>53</v>
      </c>
      <c r="H111" s="11">
        <f t="shared" si="47"/>
        <v>18</v>
      </c>
      <c r="I111" s="11">
        <f t="shared" si="47"/>
        <v>18</v>
      </c>
      <c r="J111" s="11">
        <f t="shared" si="47"/>
        <v>20</v>
      </c>
      <c r="K111" s="11">
        <f t="shared" si="47"/>
        <v>20</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20859-EE4B-4F74-B7E7-C4025000B82F}">
  <dimension ref="A1:AC112"/>
  <sheetViews>
    <sheetView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2312</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LDT!B2</f>
        <v>Perempuan</v>
      </c>
      <c r="C8" s="86" t="str">
        <f>LDT!C2</f>
        <v>Laki-Laki</v>
      </c>
      <c r="D8" s="86" t="str">
        <f>LDT!D2</f>
        <v>Perempuan</v>
      </c>
      <c r="E8" s="86" t="str">
        <f>LDT!E2</f>
        <v>Perempuan</v>
      </c>
      <c r="F8" s="86" t="str">
        <f>LDT!F2</f>
        <v>Laki-Laki</v>
      </c>
      <c r="G8" s="86" t="str">
        <f>LDT!G2</f>
        <v>Laki-Laki</v>
      </c>
      <c r="H8" s="86" t="str">
        <f>LDT!H2</f>
        <v>Perempuan</v>
      </c>
      <c r="I8" s="86" t="str">
        <f>LDT!I2</f>
        <v>Laki-Laki</v>
      </c>
      <c r="J8" s="86" t="str">
        <f>LDT!J2</f>
        <v>Perempuan</v>
      </c>
      <c r="K8" s="86" t="str">
        <f>LDT!K2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LDT!A5</f>
        <v>1. Peraturan yang mengatur secara spesifik prosedur lifting dan rigging di Indonesia,</v>
      </c>
      <c r="B11" s="83">
        <f>LDT!B5</f>
        <v>1</v>
      </c>
      <c r="C11" s="83">
        <f>LDT!C5</f>
        <v>1</v>
      </c>
      <c r="D11" s="83">
        <f>LDT!D5</f>
        <v>0</v>
      </c>
      <c r="E11" s="83">
        <f>LDT!E5</f>
        <v>0</v>
      </c>
      <c r="F11" s="83">
        <f>LDT!F5</f>
        <v>0</v>
      </c>
      <c r="G11" s="83">
        <f>LDT!G5</f>
        <v>0</v>
      </c>
      <c r="H11" s="83">
        <f>LDT!H5</f>
        <v>0</v>
      </c>
      <c r="I11" s="83">
        <f>LDT!I5</f>
        <v>0</v>
      </c>
      <c r="J11" s="83">
        <f>LDT!J5</f>
        <v>0</v>
      </c>
      <c r="K11" s="83">
        <f>LDT!K5</f>
        <v>0</v>
      </c>
      <c r="L11" s="82">
        <f t="shared" ref="L11:L42" si="0">COUNTIF($B$8:$K$8,"Laki-Laki")</f>
        <v>5</v>
      </c>
      <c r="M11" s="82">
        <f t="shared" ref="M11:M42" si="1">COUNTIF($B$8:$K$8,"Perempuan")</f>
        <v>5</v>
      </c>
      <c r="N11" s="82">
        <f>SUMIF($B$8:$K$8,"Laki-Laki",LDT!B5:K5)</f>
        <v>1</v>
      </c>
      <c r="O11" s="82">
        <f>SUMIF($B$8:$K$8,"Perempuan",LDT!B5:K5)</f>
        <v>1</v>
      </c>
      <c r="P11" s="84">
        <f t="shared" ref="P11:P42" si="2">IF(N11=0,0.3,IF(N11=L11,L11-0.3,N11))</f>
        <v>1</v>
      </c>
      <c r="Q11" s="84">
        <f t="shared" ref="Q11:Q42" si="3">IF(O11=0,0.3,IF(O11=M11,M11-0.3,O11))</f>
        <v>1</v>
      </c>
      <c r="R11" s="84">
        <f t="shared" ref="R11:R42" si="4">LN((L11-P11)/P11)</f>
        <v>1.3862943611198906</v>
      </c>
      <c r="S11" s="84">
        <f t="shared" ref="S11:S42" si="5">LN((M11-Q11)/Q11)</f>
        <v>1.3862943611198906</v>
      </c>
      <c r="T11" s="84">
        <f t="shared" ref="T11:T42" si="6">R11-AVERAGE($R$11:$R$110)</f>
        <v>1.689194480520706</v>
      </c>
      <c r="U11" s="84">
        <f t="shared" ref="U11:U42" si="7">S11-AVERAGE($S$11:$S$110)</f>
        <v>1.689194480520706</v>
      </c>
      <c r="V11" s="84">
        <f t="shared" ref="V11:V42" si="8">SQRT(1/P11+1/(L11-P11))</f>
        <v>1.1180339887498949</v>
      </c>
      <c r="W11" s="84">
        <f t="shared" ref="W11:W42" si="9">SQRT(1/Q11+1/(M11-Q11))</f>
        <v>1.1180339887498949</v>
      </c>
      <c r="X11" s="84">
        <f t="shared" ref="X11:X42" si="10">T11-U11</f>
        <v>0</v>
      </c>
      <c r="Y11" s="84">
        <f t="shared" ref="Y11:Y42" si="11">SQRT(V11^2+W11^2)</f>
        <v>1.5811388300841898</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LDT!A6</f>
        <v>2. Standar Lifting yang dari ASME adalah</v>
      </c>
      <c r="B12" s="83">
        <f>LDT!B6</f>
        <v>1</v>
      </c>
      <c r="C12" s="83">
        <f>LDT!C6</f>
        <v>1</v>
      </c>
      <c r="D12" s="83">
        <f>LDT!D6</f>
        <v>1</v>
      </c>
      <c r="E12" s="83">
        <f>LDT!E6</f>
        <v>1</v>
      </c>
      <c r="F12" s="83">
        <f>LDT!F6</f>
        <v>1</v>
      </c>
      <c r="G12" s="83">
        <f>LDT!G6</f>
        <v>1</v>
      </c>
      <c r="H12" s="83">
        <f>LDT!H6</f>
        <v>0</v>
      </c>
      <c r="I12" s="83">
        <f>LDT!I6</f>
        <v>0</v>
      </c>
      <c r="J12" s="83">
        <f>LDT!J6</f>
        <v>1</v>
      </c>
      <c r="K12" s="83">
        <f>LDT!K6</f>
        <v>1</v>
      </c>
      <c r="L12" s="82">
        <f t="shared" si="0"/>
        <v>5</v>
      </c>
      <c r="M12" s="82">
        <f t="shared" si="1"/>
        <v>5</v>
      </c>
      <c r="N12" s="82">
        <f>SUMIF($B$8:$K$8,"Laki-Laki",LDT!B6:K6)</f>
        <v>4</v>
      </c>
      <c r="O12" s="82">
        <f>SUMIF($B$8:$K$8,"Perempuan",LDT!B6:K6)</f>
        <v>4</v>
      </c>
      <c r="P12" s="68">
        <f t="shared" si="2"/>
        <v>4</v>
      </c>
      <c r="Q12" s="68">
        <f t="shared" si="3"/>
        <v>4</v>
      </c>
      <c r="R12" s="68">
        <f t="shared" si="4"/>
        <v>-1.3862943611198906</v>
      </c>
      <c r="S12" s="68">
        <f t="shared" si="5"/>
        <v>-1.3862943611198906</v>
      </c>
      <c r="T12" s="68">
        <f t="shared" si="6"/>
        <v>-1.0833942417190752</v>
      </c>
      <c r="U12" s="68">
        <f t="shared" si="7"/>
        <v>-1.0833942417190752</v>
      </c>
      <c r="V12" s="68">
        <f t="shared" si="8"/>
        <v>1.1180339887498949</v>
      </c>
      <c r="W12" s="68">
        <f t="shared" si="9"/>
        <v>1.1180339887498949</v>
      </c>
      <c r="X12" s="68">
        <f t="shared" si="10"/>
        <v>0</v>
      </c>
      <c r="Y12" s="68">
        <f t="shared" si="11"/>
        <v>1.5811388300841898</v>
      </c>
      <c r="Z12" s="68">
        <f t="shared" si="12"/>
        <v>0</v>
      </c>
      <c r="AA12" s="66" t="str">
        <f t="shared" si="13"/>
        <v>Negligible</v>
      </c>
      <c r="AB12" s="69" t="str">
        <f t="shared" si="14"/>
        <v>Tidak Ada Indikasi Bias</v>
      </c>
    </row>
    <row r="13" spans="1:29" ht="69" x14ac:dyDescent="0.3">
      <c r="A13" s="67" t="str">
        <f>LDT!A7</f>
        <v>3. Berikut ini adalah acuan Lifting dari British Standard, kecuali</v>
      </c>
      <c r="B13" s="83">
        <f>LDT!B7</f>
        <v>1</v>
      </c>
      <c r="C13" s="83">
        <f>LDT!C7</f>
        <v>1</v>
      </c>
      <c r="D13" s="83">
        <f>LDT!D7</f>
        <v>1</v>
      </c>
      <c r="E13" s="83">
        <f>LDT!E7</f>
        <v>1</v>
      </c>
      <c r="F13" s="83">
        <f>LDT!F7</f>
        <v>1</v>
      </c>
      <c r="G13" s="83">
        <f>LDT!G7</f>
        <v>1</v>
      </c>
      <c r="H13" s="83">
        <f>LDT!H7</f>
        <v>0</v>
      </c>
      <c r="I13" s="83">
        <f>LDT!I7</f>
        <v>0</v>
      </c>
      <c r="J13" s="83">
        <f>LDT!J7</f>
        <v>1</v>
      </c>
      <c r="K13" s="83">
        <f>LDT!K7</f>
        <v>1</v>
      </c>
      <c r="L13" s="82">
        <f t="shared" si="0"/>
        <v>5</v>
      </c>
      <c r="M13" s="82">
        <f t="shared" si="1"/>
        <v>5</v>
      </c>
      <c r="N13" s="82">
        <f>SUMIF($B$8:$K$8,"Laki-Laki",LDT!B7:K7)</f>
        <v>4</v>
      </c>
      <c r="O13" s="82">
        <f>SUMIF($B$8:$K$8,"Perempuan",LDT!B7:K7)</f>
        <v>4</v>
      </c>
      <c r="P13" s="68">
        <f t="shared" si="2"/>
        <v>4</v>
      </c>
      <c r="Q13" s="68">
        <f t="shared" si="3"/>
        <v>4</v>
      </c>
      <c r="R13" s="68">
        <f t="shared" si="4"/>
        <v>-1.3862943611198906</v>
      </c>
      <c r="S13" s="68">
        <f t="shared" si="5"/>
        <v>-1.3862943611198906</v>
      </c>
      <c r="T13" s="68">
        <f t="shared" si="6"/>
        <v>-1.0833942417190752</v>
      </c>
      <c r="U13" s="68">
        <f t="shared" si="7"/>
        <v>-1.0833942417190752</v>
      </c>
      <c r="V13" s="68">
        <f t="shared" si="8"/>
        <v>1.1180339887498949</v>
      </c>
      <c r="W13" s="68">
        <f t="shared" si="9"/>
        <v>1.1180339887498949</v>
      </c>
      <c r="X13" s="68">
        <f t="shared" si="10"/>
        <v>0</v>
      </c>
      <c r="Y13" s="68">
        <f t="shared" si="11"/>
        <v>1.5811388300841898</v>
      </c>
      <c r="Z13" s="68">
        <f t="shared" si="12"/>
        <v>0</v>
      </c>
      <c r="AA13" s="66" t="str">
        <f t="shared" si="13"/>
        <v>Negligible</v>
      </c>
      <c r="AB13" s="69" t="str">
        <f t="shared" si="14"/>
        <v>Tidak Ada Indikasi Bias</v>
      </c>
    </row>
    <row r="14" spans="1:29" ht="55.2" x14ac:dyDescent="0.3">
      <c r="A14" s="67" t="str">
        <f>LDT!A8</f>
        <v>4. Standar Lifting yang dari DNV adalah</v>
      </c>
      <c r="B14" s="83">
        <f>LDT!B8</f>
        <v>1</v>
      </c>
      <c r="C14" s="83">
        <f>LDT!C8</f>
        <v>1</v>
      </c>
      <c r="D14" s="83">
        <f>LDT!D8</f>
        <v>1</v>
      </c>
      <c r="E14" s="83">
        <f>LDT!E8</f>
        <v>0</v>
      </c>
      <c r="F14" s="83">
        <f>LDT!F8</f>
        <v>1</v>
      </c>
      <c r="G14" s="83">
        <f>LDT!G8</f>
        <v>0</v>
      </c>
      <c r="H14" s="83">
        <f>LDT!H8</f>
        <v>0</v>
      </c>
      <c r="I14" s="83">
        <f>LDT!I8</f>
        <v>0</v>
      </c>
      <c r="J14" s="83">
        <f>LDT!J8</f>
        <v>1</v>
      </c>
      <c r="K14" s="83">
        <f>LDT!K8</f>
        <v>1</v>
      </c>
      <c r="L14" s="82">
        <f t="shared" si="0"/>
        <v>5</v>
      </c>
      <c r="M14" s="82">
        <f t="shared" si="1"/>
        <v>5</v>
      </c>
      <c r="N14" s="82">
        <f>SUMIF($B$8:$K$8,"Laki-Laki",LDT!B8:K8)</f>
        <v>3</v>
      </c>
      <c r="O14" s="82">
        <f>SUMIF($B$8:$K$8,"Perempuan",LDT!B8:K8)</f>
        <v>3</v>
      </c>
      <c r="P14" s="68">
        <f t="shared" si="2"/>
        <v>3</v>
      </c>
      <c r="Q14" s="68">
        <f t="shared" si="3"/>
        <v>3</v>
      </c>
      <c r="R14" s="68">
        <f t="shared" si="4"/>
        <v>-0.40546510810816444</v>
      </c>
      <c r="S14" s="68">
        <f t="shared" si="5"/>
        <v>-0.40546510810816444</v>
      </c>
      <c r="T14" s="68">
        <f t="shared" si="6"/>
        <v>-0.10256498870734915</v>
      </c>
      <c r="U14" s="68">
        <f t="shared" si="7"/>
        <v>-0.10256498870734915</v>
      </c>
      <c r="V14" s="68">
        <f t="shared" si="8"/>
        <v>0.91287092917527679</v>
      </c>
      <c r="W14" s="68">
        <f t="shared" si="9"/>
        <v>0.91287092917527679</v>
      </c>
      <c r="X14" s="68">
        <f t="shared" si="10"/>
        <v>0</v>
      </c>
      <c r="Y14" s="68">
        <f t="shared" si="11"/>
        <v>1.2909944487358056</v>
      </c>
      <c r="Z14" s="68">
        <f t="shared" si="12"/>
        <v>0</v>
      </c>
      <c r="AA14" s="66" t="str">
        <f t="shared" si="13"/>
        <v>Negligible</v>
      </c>
      <c r="AB14" s="69" t="str">
        <f t="shared" si="14"/>
        <v>Tidak Ada Indikasi Bias</v>
      </c>
    </row>
    <row r="15" spans="1:29" ht="55.2" x14ac:dyDescent="0.3">
      <c r="A15" s="67" t="str">
        <f>LDT!A9</f>
        <v>5. Pengangkatan beban di bawah 10 ton masuk pada kategori :</v>
      </c>
      <c r="B15" s="83">
        <f>LDT!B9</f>
        <v>1</v>
      </c>
      <c r="C15" s="83">
        <f>LDT!C9</f>
        <v>1</v>
      </c>
      <c r="D15" s="83">
        <f>LDT!D9</f>
        <v>0</v>
      </c>
      <c r="E15" s="83">
        <f>LDT!E9</f>
        <v>1</v>
      </c>
      <c r="F15" s="83">
        <f>LDT!F9</f>
        <v>0</v>
      </c>
      <c r="G15" s="83">
        <f>LDT!G9</f>
        <v>1</v>
      </c>
      <c r="H15" s="83">
        <f>LDT!H9</f>
        <v>0</v>
      </c>
      <c r="I15" s="83">
        <f>LDT!I9</f>
        <v>0</v>
      </c>
      <c r="J15" s="83">
        <f>LDT!J9</f>
        <v>0</v>
      </c>
      <c r="K15" s="83">
        <f>LDT!K9</f>
        <v>0</v>
      </c>
      <c r="L15" s="82">
        <f t="shared" si="0"/>
        <v>5</v>
      </c>
      <c r="M15" s="82">
        <f t="shared" si="1"/>
        <v>5</v>
      </c>
      <c r="N15" s="82">
        <f>SUMIF($B$8:$K$8,"Laki-Laki",LDT!B9:K9)</f>
        <v>2</v>
      </c>
      <c r="O15" s="82">
        <f>SUMIF($B$8:$K$8,"Perempuan",LDT!B9:K9)</f>
        <v>2</v>
      </c>
      <c r="P15" s="68">
        <f t="shared" si="2"/>
        <v>2</v>
      </c>
      <c r="Q15" s="68">
        <f t="shared" si="3"/>
        <v>2</v>
      </c>
      <c r="R15" s="68">
        <f t="shared" si="4"/>
        <v>0.40546510810816438</v>
      </c>
      <c r="S15" s="68">
        <f t="shared" si="5"/>
        <v>0.40546510810816438</v>
      </c>
      <c r="T15" s="68">
        <f t="shared" si="6"/>
        <v>0.70836522750897968</v>
      </c>
      <c r="U15" s="68">
        <f t="shared" si="7"/>
        <v>0.70836522750897968</v>
      </c>
      <c r="V15" s="68">
        <f t="shared" si="8"/>
        <v>0.91287092917527679</v>
      </c>
      <c r="W15" s="68">
        <f t="shared" si="9"/>
        <v>0.91287092917527679</v>
      </c>
      <c r="X15" s="68">
        <f t="shared" si="10"/>
        <v>0</v>
      </c>
      <c r="Y15" s="68">
        <f t="shared" si="11"/>
        <v>1.2909944487358056</v>
      </c>
      <c r="Z15" s="68">
        <f t="shared" si="12"/>
        <v>0</v>
      </c>
      <c r="AA15" s="66" t="str">
        <f t="shared" si="13"/>
        <v>Negligible</v>
      </c>
      <c r="AB15" s="69" t="str">
        <f t="shared" si="14"/>
        <v>Tidak Ada Indikasi Bias</v>
      </c>
    </row>
    <row r="16" spans="1:29" ht="96.6" x14ac:dyDescent="0.3">
      <c r="A16" s="67" t="str">
        <f>LDT!A10</f>
        <v>6. Sebuah operasi Lifting, berat payload 25 ton, SWL crane 30 ton, termasuk kategori :</v>
      </c>
      <c r="B16" s="83">
        <f>LDT!B10</f>
        <v>1</v>
      </c>
      <c r="C16" s="83">
        <f>LDT!C10</f>
        <v>1</v>
      </c>
      <c r="D16" s="83">
        <f>LDT!D10</f>
        <v>1</v>
      </c>
      <c r="E16" s="83">
        <f>LDT!E10</f>
        <v>1</v>
      </c>
      <c r="F16" s="83">
        <f>LDT!F10</f>
        <v>1</v>
      </c>
      <c r="G16" s="83">
        <f>LDT!G10</f>
        <v>1</v>
      </c>
      <c r="H16" s="83">
        <f>LDT!H10</f>
        <v>0</v>
      </c>
      <c r="I16" s="83">
        <f>LDT!I10</f>
        <v>0</v>
      </c>
      <c r="J16" s="83">
        <f>LDT!J10</f>
        <v>0</v>
      </c>
      <c r="K16" s="83">
        <f>LDT!K10</f>
        <v>0</v>
      </c>
      <c r="L16" s="82">
        <f t="shared" si="0"/>
        <v>5</v>
      </c>
      <c r="M16" s="82">
        <f t="shared" si="1"/>
        <v>5</v>
      </c>
      <c r="N16" s="82">
        <f>SUMIF($B$8:$K$8,"Laki-Laki",LDT!B10:K10)</f>
        <v>3</v>
      </c>
      <c r="O16" s="82">
        <f>SUMIF($B$8:$K$8,"Perempuan",LDT!B10:K10)</f>
        <v>3</v>
      </c>
      <c r="P16" s="68">
        <f t="shared" si="2"/>
        <v>3</v>
      </c>
      <c r="Q16" s="68">
        <f t="shared" si="3"/>
        <v>3</v>
      </c>
      <c r="R16" s="68">
        <f t="shared" si="4"/>
        <v>-0.40546510810816444</v>
      </c>
      <c r="S16" s="68">
        <f t="shared" si="5"/>
        <v>-0.40546510810816444</v>
      </c>
      <c r="T16" s="68">
        <f t="shared" si="6"/>
        <v>-0.10256498870734915</v>
      </c>
      <c r="U16" s="68">
        <f t="shared" si="7"/>
        <v>-0.10256498870734915</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55.2" x14ac:dyDescent="0.3">
      <c r="A17" s="67" t="str">
        <f>LDT!A11</f>
        <v>7. Sebuah operasi Lifting, berat payload 25 ton, menggunakan 2 crane, utilization crane 1 65%, crane 2 51%, termasuk kategori :</v>
      </c>
      <c r="B17" s="83">
        <f>LDT!B11</f>
        <v>1</v>
      </c>
      <c r="C17" s="83">
        <f>LDT!C11</f>
        <v>1</v>
      </c>
      <c r="D17" s="83">
        <f>LDT!D11</f>
        <v>1</v>
      </c>
      <c r="E17" s="83">
        <f>LDT!E11</f>
        <v>0</v>
      </c>
      <c r="F17" s="83">
        <f>LDT!F11</f>
        <v>1</v>
      </c>
      <c r="G17" s="83">
        <f>LDT!G11</f>
        <v>0</v>
      </c>
      <c r="H17" s="83">
        <f>LDT!H11</f>
        <v>1</v>
      </c>
      <c r="I17" s="83">
        <f>LDT!I11</f>
        <v>1</v>
      </c>
      <c r="J17" s="83">
        <f>LDT!J11</f>
        <v>0</v>
      </c>
      <c r="K17" s="83">
        <f>LDT!K11</f>
        <v>0</v>
      </c>
      <c r="L17" s="82">
        <f t="shared" si="0"/>
        <v>5</v>
      </c>
      <c r="M17" s="82">
        <f t="shared" si="1"/>
        <v>5</v>
      </c>
      <c r="N17" s="82">
        <f>SUMIF($B$8:$K$8,"Laki-Laki",LDT!B11:K11)</f>
        <v>3</v>
      </c>
      <c r="O17" s="82">
        <f>SUMIF($B$8:$K$8,"Perempuan",LDT!B11:K11)</f>
        <v>3</v>
      </c>
      <c r="P17" s="68">
        <f t="shared" si="2"/>
        <v>3</v>
      </c>
      <c r="Q17" s="68">
        <f t="shared" si="3"/>
        <v>3</v>
      </c>
      <c r="R17" s="68">
        <f t="shared" si="4"/>
        <v>-0.40546510810816444</v>
      </c>
      <c r="S17" s="68">
        <f t="shared" si="5"/>
        <v>-0.40546510810816444</v>
      </c>
      <c r="T17" s="68">
        <f t="shared" si="6"/>
        <v>-0.10256498870734915</v>
      </c>
      <c r="U17" s="68">
        <f t="shared" si="7"/>
        <v>-0.10256498870734915</v>
      </c>
      <c r="V17" s="68">
        <f t="shared" si="8"/>
        <v>0.91287092917527679</v>
      </c>
      <c r="W17" s="68">
        <f t="shared" si="9"/>
        <v>0.91287092917527679</v>
      </c>
      <c r="X17" s="68">
        <f t="shared" si="10"/>
        <v>0</v>
      </c>
      <c r="Y17" s="68">
        <f t="shared" si="11"/>
        <v>1.2909944487358056</v>
      </c>
      <c r="Z17" s="68">
        <f t="shared" si="12"/>
        <v>0</v>
      </c>
      <c r="AA17" s="66" t="str">
        <f t="shared" si="13"/>
        <v>Negligible</v>
      </c>
      <c r="AB17" s="69" t="str">
        <f t="shared" si="14"/>
        <v>Tidak Ada Indikasi Bias</v>
      </c>
    </row>
    <row r="18" spans="1:28" ht="41.4" x14ac:dyDescent="0.3">
      <c r="A18" s="67" t="str">
        <f>LDT!A12</f>
        <v>8. Sebuah operasi Lifting, berat payload 60 ton, utilization crane 65% termasuk kategori :</v>
      </c>
      <c r="B18" s="83">
        <f>LDT!B12</f>
        <v>1</v>
      </c>
      <c r="C18" s="83">
        <f>LDT!C12</f>
        <v>1</v>
      </c>
      <c r="D18" s="83">
        <f>LDT!D12</f>
        <v>0</v>
      </c>
      <c r="E18" s="83">
        <f>LDT!E12</f>
        <v>1</v>
      </c>
      <c r="F18" s="83">
        <f>LDT!F12</f>
        <v>0</v>
      </c>
      <c r="G18" s="83">
        <f>LDT!G12</f>
        <v>1</v>
      </c>
      <c r="H18" s="83">
        <f>LDT!H12</f>
        <v>0</v>
      </c>
      <c r="I18" s="83">
        <f>LDT!I12</f>
        <v>0</v>
      </c>
      <c r="J18" s="83">
        <f>LDT!J12</f>
        <v>0</v>
      </c>
      <c r="K18" s="83">
        <f>LDT!K12</f>
        <v>0</v>
      </c>
      <c r="L18" s="82">
        <f t="shared" si="0"/>
        <v>5</v>
      </c>
      <c r="M18" s="82">
        <f t="shared" si="1"/>
        <v>5</v>
      </c>
      <c r="N18" s="82">
        <f>SUMIF($B$8:$K$8,"Laki-Laki",LDT!B12:K12)</f>
        <v>2</v>
      </c>
      <c r="O18" s="82">
        <f>SUMIF($B$8:$K$8,"Perempuan",LDT!B12:K12)</f>
        <v>2</v>
      </c>
      <c r="P18" s="68">
        <f t="shared" si="2"/>
        <v>2</v>
      </c>
      <c r="Q18" s="68">
        <f t="shared" si="3"/>
        <v>2</v>
      </c>
      <c r="R18" s="68">
        <f t="shared" si="4"/>
        <v>0.40546510810816438</v>
      </c>
      <c r="S18" s="68">
        <f t="shared" si="5"/>
        <v>0.40546510810816438</v>
      </c>
      <c r="T18" s="68">
        <f t="shared" si="6"/>
        <v>0.70836522750897968</v>
      </c>
      <c r="U18" s="68">
        <f t="shared" si="7"/>
        <v>0.70836522750897968</v>
      </c>
      <c r="V18" s="68">
        <f t="shared" si="8"/>
        <v>0.91287092917527679</v>
      </c>
      <c r="W18" s="68">
        <f t="shared" si="9"/>
        <v>0.91287092917527679</v>
      </c>
      <c r="X18" s="68">
        <f t="shared" si="10"/>
        <v>0</v>
      </c>
      <c r="Y18" s="68">
        <f t="shared" si="11"/>
        <v>1.2909944487358056</v>
      </c>
      <c r="Z18" s="68">
        <f t="shared" si="12"/>
        <v>0</v>
      </c>
      <c r="AA18" s="66" t="str">
        <f t="shared" si="13"/>
        <v>Negligible</v>
      </c>
      <c r="AB18" s="69" t="str">
        <f t="shared" si="14"/>
        <v>Tidak Ada Indikasi Bias</v>
      </c>
    </row>
    <row r="19" spans="1:28" ht="41.4" x14ac:dyDescent="0.3">
      <c r="A19" s="67" t="str">
        <f>LDT!A13</f>
        <v>9. Sebuah operasi Lifting, berat payload 60 ton, kapasitas crane 65 ton, termasuk kategori :</v>
      </c>
      <c r="B19" s="83">
        <f>LDT!B13</f>
        <v>1</v>
      </c>
      <c r="C19" s="83">
        <f>LDT!C13</f>
        <v>1</v>
      </c>
      <c r="D19" s="83">
        <f>LDT!D13</f>
        <v>1</v>
      </c>
      <c r="E19" s="83">
        <f>LDT!E13</f>
        <v>1</v>
      </c>
      <c r="F19" s="83">
        <f>LDT!F13</f>
        <v>1</v>
      </c>
      <c r="G19" s="83">
        <f>LDT!G13</f>
        <v>1</v>
      </c>
      <c r="H19" s="83">
        <f>LDT!H13</f>
        <v>1</v>
      </c>
      <c r="I19" s="83">
        <f>LDT!I13</f>
        <v>1</v>
      </c>
      <c r="J19" s="83">
        <f>LDT!J13</f>
        <v>0</v>
      </c>
      <c r="K19" s="83">
        <f>LDT!K13</f>
        <v>0</v>
      </c>
      <c r="L19" s="82">
        <f t="shared" si="0"/>
        <v>5</v>
      </c>
      <c r="M19" s="82">
        <f t="shared" si="1"/>
        <v>5</v>
      </c>
      <c r="N19" s="82">
        <f>SUMIF($B$8:$K$8,"Laki-Laki",LDT!B13:K13)</f>
        <v>4</v>
      </c>
      <c r="O19" s="82">
        <f>SUMIF($B$8:$K$8,"Perempuan",LDT!B13:K13)</f>
        <v>4</v>
      </c>
      <c r="P19" s="68">
        <f t="shared" si="2"/>
        <v>4</v>
      </c>
      <c r="Q19" s="68">
        <f t="shared" si="3"/>
        <v>4</v>
      </c>
      <c r="R19" s="68">
        <f t="shared" si="4"/>
        <v>-1.3862943611198906</v>
      </c>
      <c r="S19" s="68">
        <f t="shared" si="5"/>
        <v>-1.3862943611198906</v>
      </c>
      <c r="T19" s="68">
        <f t="shared" si="6"/>
        <v>-1.0833942417190752</v>
      </c>
      <c r="U19" s="68">
        <f t="shared" si="7"/>
        <v>-1.0833942417190752</v>
      </c>
      <c r="V19" s="68">
        <f t="shared" si="8"/>
        <v>1.1180339887498949</v>
      </c>
      <c r="W19" s="68">
        <f t="shared" si="9"/>
        <v>1.1180339887498949</v>
      </c>
      <c r="X19" s="68">
        <f t="shared" si="10"/>
        <v>0</v>
      </c>
      <c r="Y19" s="68">
        <f t="shared" si="11"/>
        <v>1.5811388300841898</v>
      </c>
      <c r="Z19" s="68">
        <f t="shared" si="12"/>
        <v>0</v>
      </c>
      <c r="AA19" s="66" t="str">
        <f t="shared" si="13"/>
        <v>Negligible</v>
      </c>
      <c r="AB19" s="69" t="str">
        <f t="shared" si="14"/>
        <v>Tidak Ada Indikasi Bias</v>
      </c>
    </row>
    <row r="20" spans="1:28" ht="55.2" x14ac:dyDescent="0.3">
      <c r="A20" s="67" t="str">
        <f>LDT!A14</f>
        <v>10. Sebuah operasi Lifting, berat payload 55 ton, menggunakan 2 crane, utilization crane 1 65%, crane 2 78%, termasuk kategori :</v>
      </c>
      <c r="B20" s="83">
        <f>LDT!B14</f>
        <v>1</v>
      </c>
      <c r="C20" s="83">
        <f>LDT!C14</f>
        <v>1</v>
      </c>
      <c r="D20" s="83">
        <f>LDT!D14</f>
        <v>0</v>
      </c>
      <c r="E20" s="83">
        <f>LDT!E14</f>
        <v>1</v>
      </c>
      <c r="F20" s="83">
        <f>LDT!F14</f>
        <v>0</v>
      </c>
      <c r="G20" s="83">
        <f>LDT!G14</f>
        <v>1</v>
      </c>
      <c r="H20" s="83">
        <f>LDT!H14</f>
        <v>1</v>
      </c>
      <c r="I20" s="83">
        <f>LDT!I14</f>
        <v>1</v>
      </c>
      <c r="J20" s="83">
        <f>LDT!J14</f>
        <v>1</v>
      </c>
      <c r="K20" s="83">
        <f>LDT!K14</f>
        <v>1</v>
      </c>
      <c r="L20" s="82">
        <f t="shared" si="0"/>
        <v>5</v>
      </c>
      <c r="M20" s="82">
        <f t="shared" si="1"/>
        <v>5</v>
      </c>
      <c r="N20" s="82">
        <f>SUMIF($B$8:$K$8,"Laki-Laki",LDT!B14:K14)</f>
        <v>4</v>
      </c>
      <c r="O20" s="82">
        <f>SUMIF($B$8:$K$8,"Perempuan",LDT!B14:K14)</f>
        <v>4</v>
      </c>
      <c r="P20" s="68">
        <f t="shared" si="2"/>
        <v>4</v>
      </c>
      <c r="Q20" s="68">
        <f t="shared" si="3"/>
        <v>4</v>
      </c>
      <c r="R20" s="68">
        <f t="shared" si="4"/>
        <v>-1.3862943611198906</v>
      </c>
      <c r="S20" s="68">
        <f t="shared" si="5"/>
        <v>-1.3862943611198906</v>
      </c>
      <c r="T20" s="68">
        <f t="shared" si="6"/>
        <v>-1.0833942417190752</v>
      </c>
      <c r="U20" s="68">
        <f t="shared" si="7"/>
        <v>-1.0833942417190752</v>
      </c>
      <c r="V20" s="68">
        <f t="shared" si="8"/>
        <v>1.1180339887498949</v>
      </c>
      <c r="W20" s="68">
        <f t="shared" si="9"/>
        <v>1.1180339887498949</v>
      </c>
      <c r="X20" s="68">
        <f t="shared" si="10"/>
        <v>0</v>
      </c>
      <c r="Y20" s="68">
        <f t="shared" si="11"/>
        <v>1.5811388300841898</v>
      </c>
      <c r="Z20" s="68">
        <f t="shared" si="12"/>
        <v>0</v>
      </c>
      <c r="AA20" s="66" t="str">
        <f t="shared" si="13"/>
        <v>Negligible</v>
      </c>
      <c r="AB20" s="69" t="str">
        <f t="shared" si="14"/>
        <v>Tidak Ada Indikasi Bias</v>
      </c>
    </row>
    <row r="21" spans="1:28" ht="69" x14ac:dyDescent="0.3">
      <c r="A21" s="67" t="str">
        <f>LDT!A15</f>
        <v>11. Personel dalam tim lifting yang bertanggung jawab memeriksa peralatan rigging, memilih peralatan sesuai Lifting Plan, beban, memasang sling, shackle, adalah tugas dari :</v>
      </c>
      <c r="B21" s="83">
        <f>LDT!B15</f>
        <v>1</v>
      </c>
      <c r="C21" s="83">
        <f>LDT!C15</f>
        <v>1</v>
      </c>
      <c r="D21" s="83">
        <f>LDT!D15</f>
        <v>1</v>
      </c>
      <c r="E21" s="83">
        <f>LDT!E15</f>
        <v>0</v>
      </c>
      <c r="F21" s="83">
        <f>LDT!F15</f>
        <v>1</v>
      </c>
      <c r="G21" s="83">
        <f>LDT!G15</f>
        <v>0</v>
      </c>
      <c r="H21" s="83">
        <f>LDT!H15</f>
        <v>1</v>
      </c>
      <c r="I21" s="83">
        <f>LDT!I15</f>
        <v>1</v>
      </c>
      <c r="J21" s="83">
        <f>LDT!J15</f>
        <v>0</v>
      </c>
      <c r="K21" s="83">
        <f>LDT!K15</f>
        <v>0</v>
      </c>
      <c r="L21" s="82">
        <f t="shared" si="0"/>
        <v>5</v>
      </c>
      <c r="M21" s="82">
        <f t="shared" si="1"/>
        <v>5</v>
      </c>
      <c r="N21" s="82">
        <f>SUMIF($B$8:$K$8,"Laki-Laki",LDT!B15:K15)</f>
        <v>3</v>
      </c>
      <c r="O21" s="82">
        <f>SUMIF($B$8:$K$8,"Perempuan",LDT!B15:K15)</f>
        <v>3</v>
      </c>
      <c r="P21" s="68">
        <f t="shared" si="2"/>
        <v>3</v>
      </c>
      <c r="Q21" s="68">
        <f t="shared" si="3"/>
        <v>3</v>
      </c>
      <c r="R21" s="68">
        <f t="shared" si="4"/>
        <v>-0.40546510810816444</v>
      </c>
      <c r="S21" s="68">
        <f t="shared" si="5"/>
        <v>-0.40546510810816444</v>
      </c>
      <c r="T21" s="68">
        <f t="shared" si="6"/>
        <v>-0.10256498870734915</v>
      </c>
      <c r="U21" s="68">
        <f t="shared" si="7"/>
        <v>-0.10256498870734915</v>
      </c>
      <c r="V21" s="68">
        <f t="shared" si="8"/>
        <v>0.91287092917527679</v>
      </c>
      <c r="W21" s="68">
        <f t="shared" si="9"/>
        <v>0.91287092917527679</v>
      </c>
      <c r="X21" s="68">
        <f t="shared" si="10"/>
        <v>0</v>
      </c>
      <c r="Y21" s="68">
        <f t="shared" si="11"/>
        <v>1.2909944487358056</v>
      </c>
      <c r="Z21" s="68">
        <f t="shared" si="12"/>
        <v>0</v>
      </c>
      <c r="AA21" s="66" t="str">
        <f t="shared" si="13"/>
        <v>Negligible</v>
      </c>
      <c r="AB21" s="69" t="str">
        <f t="shared" si="14"/>
        <v>Tidak Ada Indikasi Bias</v>
      </c>
    </row>
    <row r="22" spans="1:28" ht="41.4" x14ac:dyDescent="0.3">
      <c r="A22" s="67" t="str">
        <f>LDT!A16</f>
        <v>12. Personel dalam tim lifting yang bertanggung jawab mengoperasikan crane, adalah tugas dari :</v>
      </c>
      <c r="B22" s="83">
        <f>LDT!B16</f>
        <v>1</v>
      </c>
      <c r="C22" s="83">
        <f>LDT!C16</f>
        <v>1</v>
      </c>
      <c r="D22" s="83">
        <f>LDT!D16</f>
        <v>1</v>
      </c>
      <c r="E22" s="83">
        <f>LDT!E16</f>
        <v>1</v>
      </c>
      <c r="F22" s="83">
        <f>LDT!F16</f>
        <v>1</v>
      </c>
      <c r="G22" s="83">
        <f>LDT!G16</f>
        <v>1</v>
      </c>
      <c r="H22" s="83">
        <f>LDT!H16</f>
        <v>0</v>
      </c>
      <c r="I22" s="83">
        <f>LDT!I16</f>
        <v>0</v>
      </c>
      <c r="J22" s="83">
        <f>LDT!J16</f>
        <v>0</v>
      </c>
      <c r="K22" s="83">
        <f>LDT!K16</f>
        <v>0</v>
      </c>
      <c r="L22" s="82">
        <f t="shared" si="0"/>
        <v>5</v>
      </c>
      <c r="M22" s="82">
        <f t="shared" si="1"/>
        <v>5</v>
      </c>
      <c r="N22" s="82">
        <f>SUMIF($B$8:$K$8,"Laki-Laki",LDT!B16:K16)</f>
        <v>3</v>
      </c>
      <c r="O22" s="82">
        <f>SUMIF($B$8:$K$8,"Perempuan",LDT!B16:K16)</f>
        <v>3</v>
      </c>
      <c r="P22" s="68">
        <f t="shared" si="2"/>
        <v>3</v>
      </c>
      <c r="Q22" s="68">
        <f t="shared" si="3"/>
        <v>3</v>
      </c>
      <c r="R22" s="68">
        <f t="shared" si="4"/>
        <v>-0.40546510810816444</v>
      </c>
      <c r="S22" s="68">
        <f t="shared" si="5"/>
        <v>-0.40546510810816444</v>
      </c>
      <c r="T22" s="68">
        <f t="shared" si="6"/>
        <v>-0.10256498870734915</v>
      </c>
      <c r="U22" s="68">
        <f t="shared" si="7"/>
        <v>-0.10256498870734915</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82.8" x14ac:dyDescent="0.3">
      <c r="A23" s="67" t="str">
        <f>LDT!A17</f>
        <v>13. Personel dalam tim lifting yang bertanggung jawab mengkoordinasikan &amp; mengawasi operasi lifting sesuai Lifting Plan, dan berwenang menghentikan operasi Lifting adalah tugas dari :</v>
      </c>
      <c r="B23" s="83">
        <f>LDT!B17</f>
        <v>1</v>
      </c>
      <c r="C23" s="83">
        <f>LDT!C17</f>
        <v>1</v>
      </c>
      <c r="D23" s="83">
        <f>LDT!D17</f>
        <v>1</v>
      </c>
      <c r="E23" s="83">
        <f>LDT!E17</f>
        <v>1</v>
      </c>
      <c r="F23" s="83">
        <f>LDT!F17</f>
        <v>1</v>
      </c>
      <c r="G23" s="83">
        <f>LDT!G17</f>
        <v>1</v>
      </c>
      <c r="H23" s="83">
        <f>LDT!H17</f>
        <v>0</v>
      </c>
      <c r="I23" s="83">
        <f>LDT!I17</f>
        <v>0</v>
      </c>
      <c r="J23" s="83">
        <f>LDT!J17</f>
        <v>1</v>
      </c>
      <c r="K23" s="83">
        <f>LDT!K17</f>
        <v>1</v>
      </c>
      <c r="L23" s="82">
        <f t="shared" si="0"/>
        <v>5</v>
      </c>
      <c r="M23" s="82">
        <f t="shared" si="1"/>
        <v>5</v>
      </c>
      <c r="N23" s="82">
        <f>SUMIF($B$8:$K$8,"Laki-Laki",LDT!B17:K17)</f>
        <v>4</v>
      </c>
      <c r="O23" s="82">
        <f>SUMIF($B$8:$K$8,"Perempuan",LDT!B17:K17)</f>
        <v>4</v>
      </c>
      <c r="P23" s="68">
        <f t="shared" si="2"/>
        <v>4</v>
      </c>
      <c r="Q23" s="68">
        <f t="shared" si="3"/>
        <v>4</v>
      </c>
      <c r="R23" s="68">
        <f t="shared" si="4"/>
        <v>-1.3862943611198906</v>
      </c>
      <c r="S23" s="68">
        <f t="shared" si="5"/>
        <v>-1.3862943611198906</v>
      </c>
      <c r="T23" s="68">
        <f t="shared" si="6"/>
        <v>-1.0833942417190752</v>
      </c>
      <c r="U23" s="68">
        <f t="shared" si="7"/>
        <v>-1.0833942417190752</v>
      </c>
      <c r="V23" s="68">
        <f t="shared" si="8"/>
        <v>1.1180339887498949</v>
      </c>
      <c r="W23" s="68">
        <f t="shared" si="9"/>
        <v>1.1180339887498949</v>
      </c>
      <c r="X23" s="68">
        <f t="shared" si="10"/>
        <v>0</v>
      </c>
      <c r="Y23" s="68">
        <f t="shared" si="11"/>
        <v>1.5811388300841898</v>
      </c>
      <c r="Z23" s="68">
        <f t="shared" si="12"/>
        <v>0</v>
      </c>
      <c r="AA23" s="66" t="str">
        <f t="shared" si="13"/>
        <v>Negligible</v>
      </c>
      <c r="AB23" s="69" t="str">
        <f t="shared" si="14"/>
        <v>Tidak Ada Indikasi Bias</v>
      </c>
    </row>
    <row r="24" spans="1:28" ht="69" x14ac:dyDescent="0.3">
      <c r="A24" s="67" t="str">
        <f>LDT!A18</f>
        <v>14. Personel dalam lifting yang bertanggung jawab merencanakan, menghitung, dan mengawasi operasi pengangkatan beban berat secara aman dan efisien adalah :</v>
      </c>
      <c r="B24" s="83">
        <f>LDT!B18</f>
        <v>0</v>
      </c>
      <c r="C24" s="83">
        <f>LDT!C18</f>
        <v>0</v>
      </c>
      <c r="D24" s="83">
        <f>LDT!D18</f>
        <v>1</v>
      </c>
      <c r="E24" s="83">
        <f>LDT!E18</f>
        <v>0</v>
      </c>
      <c r="F24" s="83">
        <f>LDT!F18</f>
        <v>1</v>
      </c>
      <c r="G24" s="83">
        <f>LDT!G18</f>
        <v>0</v>
      </c>
      <c r="H24" s="83">
        <f>LDT!H18</f>
        <v>1</v>
      </c>
      <c r="I24" s="83">
        <f>LDT!I18</f>
        <v>1</v>
      </c>
      <c r="J24" s="83">
        <f>LDT!J18</f>
        <v>1</v>
      </c>
      <c r="K24" s="83">
        <f>LDT!K18</f>
        <v>1</v>
      </c>
      <c r="L24" s="82">
        <f t="shared" si="0"/>
        <v>5</v>
      </c>
      <c r="M24" s="82">
        <f t="shared" si="1"/>
        <v>5</v>
      </c>
      <c r="N24" s="82">
        <f>SUMIF($B$8:$K$8,"Laki-Laki",LDT!B18:K18)</f>
        <v>3</v>
      </c>
      <c r="O24" s="82">
        <f>SUMIF($B$8:$K$8,"Perempuan",LDT!B18:K18)</f>
        <v>3</v>
      </c>
      <c r="P24" s="68">
        <f t="shared" si="2"/>
        <v>3</v>
      </c>
      <c r="Q24" s="68">
        <f t="shared" si="3"/>
        <v>3</v>
      </c>
      <c r="R24" s="68">
        <f t="shared" si="4"/>
        <v>-0.40546510810816444</v>
      </c>
      <c r="S24" s="68">
        <f t="shared" si="5"/>
        <v>-0.40546510810816444</v>
      </c>
      <c r="T24" s="68">
        <f t="shared" si="6"/>
        <v>-0.10256498870734915</v>
      </c>
      <c r="U24" s="68">
        <f t="shared" si="7"/>
        <v>-0.10256498870734915</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27.6" x14ac:dyDescent="0.3">
      <c r="A25" s="67" t="str">
        <f>LDT!A19</f>
        <v>15. Minimum Break Load (MBL) dari sling adalah</v>
      </c>
      <c r="B25" s="83">
        <f>LDT!B19</f>
        <v>1</v>
      </c>
      <c r="C25" s="83">
        <f>LDT!C19</f>
        <v>1</v>
      </c>
      <c r="D25" s="83">
        <f>LDT!D19</f>
        <v>0</v>
      </c>
      <c r="E25" s="83">
        <f>LDT!E19</f>
        <v>1</v>
      </c>
      <c r="F25" s="83">
        <f>LDT!F19</f>
        <v>0</v>
      </c>
      <c r="G25" s="83">
        <f>LDT!G19</f>
        <v>1</v>
      </c>
      <c r="H25" s="83">
        <f>LDT!H19</f>
        <v>0</v>
      </c>
      <c r="I25" s="83">
        <f>LDT!I19</f>
        <v>0</v>
      </c>
      <c r="J25" s="83">
        <f>LDT!J19</f>
        <v>0</v>
      </c>
      <c r="K25" s="83">
        <f>LDT!K19</f>
        <v>0</v>
      </c>
      <c r="L25" s="82">
        <f t="shared" si="0"/>
        <v>5</v>
      </c>
      <c r="M25" s="82">
        <f t="shared" si="1"/>
        <v>5</v>
      </c>
      <c r="N25" s="82">
        <f>SUMIF($B$8:$K$8,"Laki-Laki",LDT!B19:K19)</f>
        <v>2</v>
      </c>
      <c r="O25" s="82">
        <f>SUMIF($B$8:$K$8,"Perempuan",LDT!B19:K19)</f>
        <v>2</v>
      </c>
      <c r="P25" s="68">
        <f t="shared" si="2"/>
        <v>2</v>
      </c>
      <c r="Q25" s="68">
        <f t="shared" si="3"/>
        <v>2</v>
      </c>
      <c r="R25" s="68">
        <f t="shared" si="4"/>
        <v>0.40546510810816438</v>
      </c>
      <c r="S25" s="68">
        <f t="shared" si="5"/>
        <v>0.40546510810816438</v>
      </c>
      <c r="T25" s="68">
        <f t="shared" si="6"/>
        <v>0.70836522750897968</v>
      </c>
      <c r="U25" s="68">
        <f t="shared" si="7"/>
        <v>0.70836522750897968</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27.6" x14ac:dyDescent="0.3">
      <c r="A26" s="67" t="str">
        <f>LDT!A20</f>
        <v>16. Working Load Limit (WLL) Sling adalah</v>
      </c>
      <c r="B26" s="83">
        <f>LDT!B20</f>
        <v>1</v>
      </c>
      <c r="C26" s="83">
        <f>LDT!C20</f>
        <v>1</v>
      </c>
      <c r="D26" s="83">
        <f>LDT!D20</f>
        <v>1</v>
      </c>
      <c r="E26" s="83">
        <f>LDT!E20</f>
        <v>1</v>
      </c>
      <c r="F26" s="83">
        <f>LDT!F20</f>
        <v>1</v>
      </c>
      <c r="G26" s="83">
        <f>LDT!G20</f>
        <v>1</v>
      </c>
      <c r="H26" s="83">
        <f>LDT!H20</f>
        <v>0</v>
      </c>
      <c r="I26" s="83">
        <f>LDT!I20</f>
        <v>0</v>
      </c>
      <c r="J26" s="83">
        <f>LDT!J20</f>
        <v>1</v>
      </c>
      <c r="K26" s="83">
        <f>LDT!K20</f>
        <v>1</v>
      </c>
      <c r="L26" s="82">
        <f t="shared" si="0"/>
        <v>5</v>
      </c>
      <c r="M26" s="82">
        <f t="shared" si="1"/>
        <v>5</v>
      </c>
      <c r="N26" s="82">
        <f>SUMIF($B$8:$K$8,"Laki-Laki",LDT!B20:K20)</f>
        <v>4</v>
      </c>
      <c r="O26" s="82">
        <f>SUMIF($B$8:$K$8,"Perempuan",LDT!B20:K20)</f>
        <v>4</v>
      </c>
      <c r="P26" s="68">
        <f t="shared" si="2"/>
        <v>4</v>
      </c>
      <c r="Q26" s="68">
        <f t="shared" si="3"/>
        <v>4</v>
      </c>
      <c r="R26" s="68">
        <f t="shared" si="4"/>
        <v>-1.3862943611198906</v>
      </c>
      <c r="S26" s="68">
        <f t="shared" si="5"/>
        <v>-1.3862943611198906</v>
      </c>
      <c r="T26" s="68">
        <f t="shared" si="6"/>
        <v>-1.0833942417190752</v>
      </c>
      <c r="U26" s="68">
        <f t="shared" si="7"/>
        <v>-1.0833942417190752</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27.6" x14ac:dyDescent="0.3">
      <c r="A27" s="67" t="str">
        <f>LDT!A21</f>
        <v>17. Safe Working Load (SWL) sling adalah</v>
      </c>
      <c r="B27" s="83">
        <f>LDT!B21</f>
        <v>1</v>
      </c>
      <c r="C27" s="83">
        <f>LDT!C21</f>
        <v>1</v>
      </c>
      <c r="D27" s="83">
        <f>LDT!D21</f>
        <v>1</v>
      </c>
      <c r="E27" s="83">
        <f>LDT!E21</f>
        <v>1</v>
      </c>
      <c r="F27" s="83">
        <f>LDT!F21</f>
        <v>1</v>
      </c>
      <c r="G27" s="83">
        <f>LDT!G21</f>
        <v>1</v>
      </c>
      <c r="H27" s="83">
        <f>LDT!H21</f>
        <v>0</v>
      </c>
      <c r="I27" s="83">
        <f>LDT!I21</f>
        <v>0</v>
      </c>
      <c r="J27" s="83">
        <f>LDT!J21</f>
        <v>0</v>
      </c>
      <c r="K27" s="83">
        <f>LDT!K21</f>
        <v>0</v>
      </c>
      <c r="L27" s="82">
        <f t="shared" si="0"/>
        <v>5</v>
      </c>
      <c r="M27" s="82">
        <f t="shared" si="1"/>
        <v>5</v>
      </c>
      <c r="N27" s="82">
        <f>SUMIF($B$8:$K$8,"Laki-Laki",LDT!B21:K21)</f>
        <v>3</v>
      </c>
      <c r="O27" s="82">
        <f>SUMIF($B$8:$K$8,"Perempuan",LDT!B21:K21)</f>
        <v>3</v>
      </c>
      <c r="P27" s="68">
        <f t="shared" si="2"/>
        <v>3</v>
      </c>
      <c r="Q27" s="68">
        <f t="shared" si="3"/>
        <v>3</v>
      </c>
      <c r="R27" s="68">
        <f t="shared" si="4"/>
        <v>-0.40546510810816444</v>
      </c>
      <c r="S27" s="68">
        <f t="shared" si="5"/>
        <v>-0.40546510810816444</v>
      </c>
      <c r="T27" s="68">
        <f t="shared" si="6"/>
        <v>-0.10256498870734915</v>
      </c>
      <c r="U27" s="68">
        <f t="shared" si="7"/>
        <v>-0.10256498870734915</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ht="41.4" x14ac:dyDescent="0.3">
      <c r="A28" s="67" t="str">
        <f>LDT!A22</f>
        <v>18. Berapa nilai Safety Factor untuk wire rope sling menurut ASME B30.9 ?</v>
      </c>
      <c r="B28" s="83">
        <f>LDT!B22</f>
        <v>1</v>
      </c>
      <c r="C28" s="83">
        <f>LDT!C22</f>
        <v>1</v>
      </c>
      <c r="D28" s="83">
        <f>LDT!D22</f>
        <v>1</v>
      </c>
      <c r="E28" s="83">
        <f>LDT!E22</f>
        <v>1</v>
      </c>
      <c r="F28" s="83">
        <f>LDT!F22</f>
        <v>1</v>
      </c>
      <c r="G28" s="83">
        <f>LDT!G22</f>
        <v>1</v>
      </c>
      <c r="H28" s="83">
        <f>LDT!H22</f>
        <v>0</v>
      </c>
      <c r="I28" s="83">
        <f>LDT!I22</f>
        <v>0</v>
      </c>
      <c r="J28" s="83">
        <f>LDT!J22</f>
        <v>0</v>
      </c>
      <c r="K28" s="83">
        <f>LDT!K22</f>
        <v>0</v>
      </c>
      <c r="L28" s="82">
        <f t="shared" si="0"/>
        <v>5</v>
      </c>
      <c r="M28" s="82">
        <f t="shared" si="1"/>
        <v>5</v>
      </c>
      <c r="N28" s="82">
        <f>SUMIF($B$8:$K$8,"Laki-Laki",LDT!B22:K22)</f>
        <v>3</v>
      </c>
      <c r="O28" s="82">
        <f>SUMIF($B$8:$K$8,"Perempuan",LDT!B22:K22)</f>
        <v>3</v>
      </c>
      <c r="P28" s="68">
        <f t="shared" si="2"/>
        <v>3</v>
      </c>
      <c r="Q28" s="68">
        <f t="shared" si="3"/>
        <v>3</v>
      </c>
      <c r="R28" s="68">
        <f t="shared" si="4"/>
        <v>-0.40546510810816444</v>
      </c>
      <c r="S28" s="68">
        <f t="shared" si="5"/>
        <v>-0.40546510810816444</v>
      </c>
      <c r="T28" s="68">
        <f t="shared" si="6"/>
        <v>-0.10256498870734915</v>
      </c>
      <c r="U28" s="68">
        <f t="shared" si="7"/>
        <v>-0.10256498870734915</v>
      </c>
      <c r="V28" s="68">
        <f t="shared" si="8"/>
        <v>0.91287092917527679</v>
      </c>
      <c r="W28" s="68">
        <f t="shared" si="9"/>
        <v>0.91287092917527679</v>
      </c>
      <c r="X28" s="68">
        <f t="shared" si="10"/>
        <v>0</v>
      </c>
      <c r="Y28" s="68">
        <f t="shared" si="11"/>
        <v>1.2909944487358056</v>
      </c>
      <c r="Z28" s="68">
        <f t="shared" si="12"/>
        <v>0</v>
      </c>
      <c r="AA28" s="66" t="str">
        <f t="shared" si="13"/>
        <v>Negligible</v>
      </c>
      <c r="AB28" s="69" t="str">
        <f t="shared" si="14"/>
        <v>Tidak Ada Indikasi Bias</v>
      </c>
    </row>
    <row r="29" spans="1:28" ht="41.4" x14ac:dyDescent="0.3">
      <c r="A29" s="67" t="str">
        <f>LDT!A23</f>
        <v>19. Berapa nilai Safety Factor untuk Wire rope sling menurut BS 7121 -EN?</v>
      </c>
      <c r="B29" s="83">
        <f>LDT!B23</f>
        <v>1</v>
      </c>
      <c r="C29" s="83">
        <f>LDT!C23</f>
        <v>1</v>
      </c>
      <c r="D29" s="83">
        <f>LDT!D23</f>
        <v>1</v>
      </c>
      <c r="E29" s="83">
        <f>LDT!E23</f>
        <v>1</v>
      </c>
      <c r="F29" s="83">
        <f>LDT!F23</f>
        <v>1</v>
      </c>
      <c r="G29" s="83">
        <f>LDT!G23</f>
        <v>1</v>
      </c>
      <c r="H29" s="83">
        <f>LDT!H23</f>
        <v>0</v>
      </c>
      <c r="I29" s="83">
        <f>LDT!I23</f>
        <v>0</v>
      </c>
      <c r="J29" s="83">
        <f>LDT!J23</f>
        <v>0</v>
      </c>
      <c r="K29" s="83">
        <f>LDT!K23</f>
        <v>0</v>
      </c>
      <c r="L29" s="82">
        <f t="shared" si="0"/>
        <v>5</v>
      </c>
      <c r="M29" s="82">
        <f t="shared" si="1"/>
        <v>5</v>
      </c>
      <c r="N29" s="82">
        <f>SUMIF($B$8:$K$8,"Laki-Laki",LDT!B23:K23)</f>
        <v>3</v>
      </c>
      <c r="O29" s="82">
        <f>SUMIF($B$8:$K$8,"Perempuan",LDT!B23:K23)</f>
        <v>3</v>
      </c>
      <c r="P29" s="68">
        <f t="shared" si="2"/>
        <v>3</v>
      </c>
      <c r="Q29" s="68">
        <f t="shared" si="3"/>
        <v>3</v>
      </c>
      <c r="R29" s="68">
        <f t="shared" si="4"/>
        <v>-0.40546510810816444</v>
      </c>
      <c r="S29" s="68">
        <f t="shared" si="5"/>
        <v>-0.40546510810816444</v>
      </c>
      <c r="T29" s="68">
        <f t="shared" si="6"/>
        <v>-0.10256498870734915</v>
      </c>
      <c r="U29" s="68">
        <f t="shared" si="7"/>
        <v>-0.10256498870734915</v>
      </c>
      <c r="V29" s="68">
        <f t="shared" si="8"/>
        <v>0.91287092917527679</v>
      </c>
      <c r="W29" s="68">
        <f t="shared" si="9"/>
        <v>0.91287092917527679</v>
      </c>
      <c r="X29" s="68">
        <f t="shared" si="10"/>
        <v>0</v>
      </c>
      <c r="Y29" s="68">
        <f t="shared" si="11"/>
        <v>1.2909944487358056</v>
      </c>
      <c r="Z29" s="68">
        <f t="shared" si="12"/>
        <v>0</v>
      </c>
      <c r="AA29" s="66" t="str">
        <f t="shared" si="13"/>
        <v>Negligible</v>
      </c>
      <c r="AB29" s="69" t="str">
        <f t="shared" si="14"/>
        <v>Tidak Ada Indikasi Bias</v>
      </c>
    </row>
    <row r="30" spans="1:28" ht="41.4" x14ac:dyDescent="0.3">
      <c r="A30" s="67" t="str">
        <f>LDT!A24</f>
        <v>20. Berapa nilai Safety Factor untuk Syntetic Webbing &amp; Round Sling menurut ASME B30.9 ?</v>
      </c>
      <c r="B30" s="83">
        <f>LDT!B24</f>
        <v>1</v>
      </c>
      <c r="C30" s="83">
        <f>LDT!C24</f>
        <v>1</v>
      </c>
      <c r="D30" s="83">
        <f>LDT!D24</f>
        <v>1</v>
      </c>
      <c r="E30" s="83">
        <f>LDT!E24</f>
        <v>1</v>
      </c>
      <c r="F30" s="83">
        <f>LDT!F24</f>
        <v>1</v>
      </c>
      <c r="G30" s="83">
        <f>LDT!G24</f>
        <v>1</v>
      </c>
      <c r="H30" s="83">
        <f>LDT!H24</f>
        <v>1</v>
      </c>
      <c r="I30" s="83">
        <f>LDT!I24</f>
        <v>1</v>
      </c>
      <c r="J30" s="83">
        <f>LDT!J24</f>
        <v>0</v>
      </c>
      <c r="K30" s="83">
        <f>LDT!K24</f>
        <v>0</v>
      </c>
      <c r="L30" s="82">
        <f t="shared" si="0"/>
        <v>5</v>
      </c>
      <c r="M30" s="82">
        <f t="shared" si="1"/>
        <v>5</v>
      </c>
      <c r="N30" s="82">
        <f>SUMIF($B$8:$K$8,"Laki-Laki",LDT!B24:K24)</f>
        <v>4</v>
      </c>
      <c r="O30" s="82">
        <f>SUMIF($B$8:$K$8,"Perempuan",LDT!B24:K24)</f>
        <v>4</v>
      </c>
      <c r="P30" s="68">
        <f t="shared" si="2"/>
        <v>4</v>
      </c>
      <c r="Q30" s="68">
        <f t="shared" si="3"/>
        <v>4</v>
      </c>
      <c r="R30" s="68">
        <f t="shared" si="4"/>
        <v>-1.3862943611198906</v>
      </c>
      <c r="S30" s="68">
        <f t="shared" si="5"/>
        <v>-1.3862943611198906</v>
      </c>
      <c r="T30" s="68">
        <f t="shared" si="6"/>
        <v>-1.0833942417190752</v>
      </c>
      <c r="U30" s="68">
        <f t="shared" si="7"/>
        <v>-1.0833942417190752</v>
      </c>
      <c r="V30" s="68">
        <f t="shared" si="8"/>
        <v>1.1180339887498949</v>
      </c>
      <c r="W30" s="68">
        <f t="shared" si="9"/>
        <v>1.1180339887498949</v>
      </c>
      <c r="X30" s="68">
        <f t="shared" si="10"/>
        <v>0</v>
      </c>
      <c r="Y30" s="68">
        <f t="shared" si="11"/>
        <v>1.5811388300841898</v>
      </c>
      <c r="Z30" s="68">
        <f t="shared" si="12"/>
        <v>0</v>
      </c>
      <c r="AA30" s="66" t="str">
        <f t="shared" si="13"/>
        <v>Negligible</v>
      </c>
      <c r="AB30" s="69" t="str">
        <f t="shared" si="14"/>
        <v>Tidak Ada Indikasi Bias</v>
      </c>
    </row>
    <row r="31" spans="1:28" ht="41.4" x14ac:dyDescent="0.3">
      <c r="A31" s="67" t="str">
        <f>LDT!A25</f>
        <v>21. Berapa nilai Safety Factor untuk Syntetic Webbing &amp; Round Sling menurut BS 7121 EN ?</v>
      </c>
      <c r="B31" s="83">
        <f>LDT!B25</f>
        <v>0</v>
      </c>
      <c r="C31" s="83">
        <f>LDT!C25</f>
        <v>0</v>
      </c>
      <c r="D31" s="83">
        <f>LDT!D25</f>
        <v>0</v>
      </c>
      <c r="E31" s="83">
        <f>LDT!E25</f>
        <v>0</v>
      </c>
      <c r="F31" s="83">
        <f>LDT!F25</f>
        <v>0</v>
      </c>
      <c r="G31" s="83">
        <f>LDT!G25</f>
        <v>0</v>
      </c>
      <c r="H31" s="83">
        <f>LDT!H25</f>
        <v>1</v>
      </c>
      <c r="I31" s="83">
        <f>LDT!I25</f>
        <v>1</v>
      </c>
      <c r="J31" s="83">
        <f>LDT!J25</f>
        <v>1</v>
      </c>
      <c r="K31" s="83">
        <f>LDT!K25</f>
        <v>1</v>
      </c>
      <c r="L31" s="82">
        <f t="shared" si="0"/>
        <v>5</v>
      </c>
      <c r="M31" s="82">
        <f t="shared" si="1"/>
        <v>5</v>
      </c>
      <c r="N31" s="82">
        <f>SUMIF($B$8:$K$8,"Laki-Laki",LDT!B25:K25)</f>
        <v>2</v>
      </c>
      <c r="O31" s="82">
        <f>SUMIF($B$8:$K$8,"Perempuan",LDT!B25:K25)</f>
        <v>2</v>
      </c>
      <c r="P31" s="68">
        <f t="shared" si="2"/>
        <v>2</v>
      </c>
      <c r="Q31" s="68">
        <f t="shared" si="3"/>
        <v>2</v>
      </c>
      <c r="R31" s="68">
        <f t="shared" si="4"/>
        <v>0.40546510810816438</v>
      </c>
      <c r="S31" s="68">
        <f t="shared" si="5"/>
        <v>0.40546510810816438</v>
      </c>
      <c r="T31" s="68">
        <f t="shared" si="6"/>
        <v>0.70836522750897968</v>
      </c>
      <c r="U31" s="68">
        <f t="shared" si="7"/>
        <v>0.70836522750897968</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41.4" x14ac:dyDescent="0.3">
      <c r="A32" s="67" t="str">
        <f>LDT!A26</f>
        <v>22. Berapa nilai Safety Factor untuk Alloy Chain Sling menurut ASME B30.9 ?</v>
      </c>
      <c r="B32" s="83">
        <f>LDT!B26</f>
        <v>1</v>
      </c>
      <c r="C32" s="83">
        <f>LDT!C26</f>
        <v>1</v>
      </c>
      <c r="D32" s="83">
        <f>LDT!D26</f>
        <v>1</v>
      </c>
      <c r="E32" s="83">
        <f>LDT!E26</f>
        <v>1</v>
      </c>
      <c r="F32" s="83">
        <f>LDT!F26</f>
        <v>1</v>
      </c>
      <c r="G32" s="83">
        <f>LDT!G26</f>
        <v>1</v>
      </c>
      <c r="H32" s="83">
        <f>LDT!H26</f>
        <v>0</v>
      </c>
      <c r="I32" s="83">
        <f>LDT!I26</f>
        <v>0</v>
      </c>
      <c r="J32" s="83">
        <f>LDT!J26</f>
        <v>0</v>
      </c>
      <c r="K32" s="83">
        <f>LDT!K26</f>
        <v>0</v>
      </c>
      <c r="L32" s="82">
        <f t="shared" si="0"/>
        <v>5</v>
      </c>
      <c r="M32" s="82">
        <f t="shared" si="1"/>
        <v>5</v>
      </c>
      <c r="N32" s="82">
        <f>SUMIF($B$8:$K$8,"Laki-Laki",LDT!B26:K26)</f>
        <v>3</v>
      </c>
      <c r="O32" s="82">
        <f>SUMIF($B$8:$K$8,"Perempuan",LDT!B26:K26)</f>
        <v>3</v>
      </c>
      <c r="P32" s="68">
        <f t="shared" si="2"/>
        <v>3</v>
      </c>
      <c r="Q32" s="68">
        <f t="shared" si="3"/>
        <v>3</v>
      </c>
      <c r="R32" s="68">
        <f t="shared" si="4"/>
        <v>-0.40546510810816444</v>
      </c>
      <c r="S32" s="68">
        <f t="shared" si="5"/>
        <v>-0.40546510810816444</v>
      </c>
      <c r="T32" s="68">
        <f t="shared" si="6"/>
        <v>-0.10256498870734915</v>
      </c>
      <c r="U32" s="68">
        <f t="shared" si="7"/>
        <v>-0.10256498870734915</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ht="41.4" x14ac:dyDescent="0.3">
      <c r="A33" s="67" t="str">
        <f>LDT!A27</f>
        <v>23. Berapa nilai Safety Factor untuk Alloy Chain sling menurut BS 7121 -EN?</v>
      </c>
      <c r="B33" s="83">
        <f>LDT!B27</f>
        <v>1</v>
      </c>
      <c r="C33" s="83">
        <f>LDT!C27</f>
        <v>1</v>
      </c>
      <c r="D33" s="83">
        <f>LDT!D27</f>
        <v>0</v>
      </c>
      <c r="E33" s="83">
        <f>LDT!E27</f>
        <v>1</v>
      </c>
      <c r="F33" s="83">
        <f>LDT!F27</f>
        <v>0</v>
      </c>
      <c r="G33" s="83">
        <f>LDT!G27</f>
        <v>1</v>
      </c>
      <c r="H33" s="83">
        <f>LDT!H27</f>
        <v>0</v>
      </c>
      <c r="I33" s="83">
        <f>LDT!I27</f>
        <v>0</v>
      </c>
      <c r="J33" s="83">
        <f>LDT!J27</f>
        <v>0</v>
      </c>
      <c r="K33" s="83">
        <f>LDT!K27</f>
        <v>0</v>
      </c>
      <c r="L33" s="82">
        <f t="shared" si="0"/>
        <v>5</v>
      </c>
      <c r="M33" s="82">
        <f t="shared" si="1"/>
        <v>5</v>
      </c>
      <c r="N33" s="82">
        <f>SUMIF($B$8:$K$8,"Laki-Laki",LDT!B27:K27)</f>
        <v>2</v>
      </c>
      <c r="O33" s="82">
        <f>SUMIF($B$8:$K$8,"Perempuan",LDT!B27:K27)</f>
        <v>2</v>
      </c>
      <c r="P33" s="68">
        <f t="shared" si="2"/>
        <v>2</v>
      </c>
      <c r="Q33" s="68">
        <f t="shared" si="3"/>
        <v>2</v>
      </c>
      <c r="R33" s="68">
        <f t="shared" si="4"/>
        <v>0.40546510810816438</v>
      </c>
      <c r="S33" s="68">
        <f t="shared" si="5"/>
        <v>0.40546510810816438</v>
      </c>
      <c r="T33" s="68">
        <f t="shared" si="6"/>
        <v>0.70836522750897968</v>
      </c>
      <c r="U33" s="68">
        <f t="shared" si="7"/>
        <v>0.70836522750897968</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ht="55.2" x14ac:dyDescent="0.3">
      <c r="A34" s="67" t="str">
        <f>LDT!A28</f>
        <v>24. Berapa nilai Safety Factor untuk Wire rope sling bila digunakan untuk mengangkat personel menurut ASME B30.9 ?</v>
      </c>
      <c r="B34" s="83">
        <f>LDT!B28</f>
        <v>1</v>
      </c>
      <c r="C34" s="83">
        <f>LDT!C28</f>
        <v>1</v>
      </c>
      <c r="D34" s="83">
        <f>LDT!D28</f>
        <v>1</v>
      </c>
      <c r="E34" s="83">
        <f>LDT!E28</f>
        <v>1</v>
      </c>
      <c r="F34" s="83">
        <f>LDT!F28</f>
        <v>1</v>
      </c>
      <c r="G34" s="83">
        <f>LDT!G28</f>
        <v>1</v>
      </c>
      <c r="H34" s="83">
        <f>LDT!H28</f>
        <v>1</v>
      </c>
      <c r="I34" s="83">
        <f>LDT!I28</f>
        <v>1</v>
      </c>
      <c r="J34" s="83">
        <f>LDT!J28</f>
        <v>0</v>
      </c>
      <c r="K34" s="83">
        <f>LDT!K28</f>
        <v>0</v>
      </c>
      <c r="L34" s="82">
        <f t="shared" si="0"/>
        <v>5</v>
      </c>
      <c r="M34" s="82">
        <f t="shared" si="1"/>
        <v>5</v>
      </c>
      <c r="N34" s="82">
        <f>SUMIF($B$8:$K$8,"Laki-Laki",LDT!B28:K28)</f>
        <v>4</v>
      </c>
      <c r="O34" s="82">
        <f>SUMIF($B$8:$K$8,"Perempuan",LDT!B28:K28)</f>
        <v>4</v>
      </c>
      <c r="P34" s="68">
        <f t="shared" si="2"/>
        <v>4</v>
      </c>
      <c r="Q34" s="68">
        <f t="shared" si="3"/>
        <v>4</v>
      </c>
      <c r="R34" s="68">
        <f t="shared" si="4"/>
        <v>-1.3862943611198906</v>
      </c>
      <c r="S34" s="68">
        <f t="shared" si="5"/>
        <v>-1.3862943611198906</v>
      </c>
      <c r="T34" s="68">
        <f t="shared" si="6"/>
        <v>-1.0833942417190752</v>
      </c>
      <c r="U34" s="68">
        <f t="shared" si="7"/>
        <v>-1.0833942417190752</v>
      </c>
      <c r="V34" s="68">
        <f t="shared" si="8"/>
        <v>1.1180339887498949</v>
      </c>
      <c r="W34" s="68">
        <f t="shared" si="9"/>
        <v>1.1180339887498949</v>
      </c>
      <c r="X34" s="68">
        <f t="shared" si="10"/>
        <v>0</v>
      </c>
      <c r="Y34" s="68">
        <f t="shared" si="11"/>
        <v>1.5811388300841898</v>
      </c>
      <c r="Z34" s="68">
        <f t="shared" si="12"/>
        <v>0</v>
      </c>
      <c r="AA34" s="66" t="str">
        <f t="shared" si="13"/>
        <v>Negligible</v>
      </c>
      <c r="AB34" s="69" t="str">
        <f t="shared" si="14"/>
        <v>Tidak Ada Indikasi Bias</v>
      </c>
    </row>
    <row r="35" spans="1:28" ht="69" x14ac:dyDescent="0.3">
      <c r="A35" s="67" t="str">
        <f>LDT!A29</f>
        <v>25. Sling gambar disamping ini adalah jenis sling;&lt;img src="https://sistemedu.com/assets/LiftingEngineerforMediumLifting/28.jpg" alt="" width="476" height="160"&gt;</v>
      </c>
      <c r="B35" s="83">
        <f>LDT!B29</f>
        <v>1</v>
      </c>
      <c r="C35" s="83">
        <f>LDT!C29</f>
        <v>1</v>
      </c>
      <c r="D35" s="83">
        <f>LDT!D29</f>
        <v>1</v>
      </c>
      <c r="E35" s="83">
        <f>LDT!E29</f>
        <v>0</v>
      </c>
      <c r="F35" s="83">
        <f>LDT!F29</f>
        <v>1</v>
      </c>
      <c r="G35" s="83">
        <f>LDT!G29</f>
        <v>0</v>
      </c>
      <c r="H35" s="83">
        <f>LDT!H29</f>
        <v>0</v>
      </c>
      <c r="I35" s="83">
        <f>LDT!I29</f>
        <v>0</v>
      </c>
      <c r="J35" s="83">
        <f>LDT!J29</f>
        <v>1</v>
      </c>
      <c r="K35" s="83">
        <f>LDT!K29</f>
        <v>1</v>
      </c>
      <c r="L35" s="82">
        <f t="shared" si="0"/>
        <v>5</v>
      </c>
      <c r="M35" s="82">
        <f t="shared" si="1"/>
        <v>5</v>
      </c>
      <c r="N35" s="82">
        <f>SUMIF($B$8:$K$8,"Laki-Laki",LDT!B29:K29)</f>
        <v>3</v>
      </c>
      <c r="O35" s="82">
        <f>SUMIF($B$8:$K$8,"Perempuan",LDT!B29:K29)</f>
        <v>3</v>
      </c>
      <c r="P35" s="68">
        <f t="shared" si="2"/>
        <v>3</v>
      </c>
      <c r="Q35" s="68">
        <f t="shared" si="3"/>
        <v>3</v>
      </c>
      <c r="R35" s="68">
        <f t="shared" si="4"/>
        <v>-0.40546510810816444</v>
      </c>
      <c r="S35" s="68">
        <f t="shared" si="5"/>
        <v>-0.40546510810816444</v>
      </c>
      <c r="T35" s="68">
        <f t="shared" si="6"/>
        <v>-0.10256498870734915</v>
      </c>
      <c r="U35" s="68">
        <f t="shared" si="7"/>
        <v>-0.10256498870734915</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ht="82.8" x14ac:dyDescent="0.3">
      <c r="A36" s="67" t="str">
        <f>LDT!A30</f>
        <v>26. Sling gambar disamping ini adalah jenis sling;&lt;img src="https://sistemedu.com/assets/LiftingEngineerforMediumLifting/40.png" alt="" width="416" height="177"&gt;</v>
      </c>
      <c r="B36" s="83">
        <f>LDT!B30</f>
        <v>1</v>
      </c>
      <c r="C36" s="83">
        <f>LDT!C30</f>
        <v>1</v>
      </c>
      <c r="D36" s="83">
        <f>LDT!D30</f>
        <v>1</v>
      </c>
      <c r="E36" s="83">
        <f>LDT!E30</f>
        <v>0</v>
      </c>
      <c r="F36" s="83">
        <f>LDT!F30</f>
        <v>1</v>
      </c>
      <c r="G36" s="83">
        <f>LDT!G30</f>
        <v>0</v>
      </c>
      <c r="H36" s="83">
        <f>LDT!H30</f>
        <v>0</v>
      </c>
      <c r="I36" s="83">
        <f>LDT!I30</f>
        <v>0</v>
      </c>
      <c r="J36" s="83">
        <f>LDT!J30</f>
        <v>0</v>
      </c>
      <c r="K36" s="83">
        <f>LDT!K30</f>
        <v>0</v>
      </c>
      <c r="L36" s="82">
        <f t="shared" si="0"/>
        <v>5</v>
      </c>
      <c r="M36" s="82">
        <f t="shared" si="1"/>
        <v>5</v>
      </c>
      <c r="N36" s="82">
        <f>SUMIF($B$8:$K$8,"Laki-Laki",LDT!B30:K30)</f>
        <v>2</v>
      </c>
      <c r="O36" s="82">
        <f>SUMIF($B$8:$K$8,"Perempuan",LDT!B30:K30)</f>
        <v>2</v>
      </c>
      <c r="P36" s="68">
        <f t="shared" si="2"/>
        <v>2</v>
      </c>
      <c r="Q36" s="68">
        <f t="shared" si="3"/>
        <v>2</v>
      </c>
      <c r="R36" s="68">
        <f t="shared" si="4"/>
        <v>0.40546510810816438</v>
      </c>
      <c r="S36" s="68">
        <f t="shared" si="5"/>
        <v>0.40546510810816438</v>
      </c>
      <c r="T36" s="68">
        <f t="shared" si="6"/>
        <v>0.70836522750897968</v>
      </c>
      <c r="U36" s="68">
        <f t="shared" si="7"/>
        <v>0.70836522750897968</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ht="82.8" x14ac:dyDescent="0.3">
      <c r="A37" s="67" t="str">
        <f>LDT!A31</f>
        <v>27. Sling gambar disamping ini adalah jenis sling;&lt;img src="https://sistemedu.com/assets/LiftingEngineerforMediumLifting/41rev.png" width="289" height="184"&gt;&amp;nbsp;</v>
      </c>
      <c r="B37" s="83">
        <f>LDT!B31</f>
        <v>1</v>
      </c>
      <c r="C37" s="83">
        <f>LDT!C31</f>
        <v>1</v>
      </c>
      <c r="D37" s="83">
        <f>LDT!D31</f>
        <v>1</v>
      </c>
      <c r="E37" s="83">
        <f>LDT!E31</f>
        <v>1</v>
      </c>
      <c r="F37" s="83">
        <f>LDT!F31</f>
        <v>1</v>
      </c>
      <c r="G37" s="83">
        <f>LDT!G31</f>
        <v>1</v>
      </c>
      <c r="H37" s="83">
        <f>LDT!H31</f>
        <v>0</v>
      </c>
      <c r="I37" s="83">
        <f>LDT!I31</f>
        <v>0</v>
      </c>
      <c r="J37" s="83">
        <f>LDT!J31</f>
        <v>1</v>
      </c>
      <c r="K37" s="83">
        <f>LDT!K31</f>
        <v>1</v>
      </c>
      <c r="L37" s="82">
        <f t="shared" si="0"/>
        <v>5</v>
      </c>
      <c r="M37" s="82">
        <f t="shared" si="1"/>
        <v>5</v>
      </c>
      <c r="N37" s="82">
        <f>SUMIF($B$8:$K$8,"Laki-Laki",LDT!B31:K31)</f>
        <v>4</v>
      </c>
      <c r="O37" s="82">
        <f>SUMIF($B$8:$K$8,"Perempuan",LDT!B31:K31)</f>
        <v>4</v>
      </c>
      <c r="P37" s="68">
        <f t="shared" si="2"/>
        <v>4</v>
      </c>
      <c r="Q37" s="68">
        <f t="shared" si="3"/>
        <v>4</v>
      </c>
      <c r="R37" s="68">
        <f t="shared" si="4"/>
        <v>-1.3862943611198906</v>
      </c>
      <c r="S37" s="68">
        <f t="shared" si="5"/>
        <v>-1.3862943611198906</v>
      </c>
      <c r="T37" s="68">
        <f t="shared" si="6"/>
        <v>-1.0833942417190752</v>
      </c>
      <c r="U37" s="68">
        <f t="shared" si="7"/>
        <v>-1.0833942417190752</v>
      </c>
      <c r="V37" s="68">
        <f t="shared" si="8"/>
        <v>1.1180339887498949</v>
      </c>
      <c r="W37" s="68">
        <f t="shared" si="9"/>
        <v>1.1180339887498949</v>
      </c>
      <c r="X37" s="68">
        <f t="shared" si="10"/>
        <v>0</v>
      </c>
      <c r="Y37" s="68">
        <f t="shared" si="11"/>
        <v>1.5811388300841898</v>
      </c>
      <c r="Z37" s="68">
        <f t="shared" si="12"/>
        <v>0</v>
      </c>
      <c r="AA37" s="66" t="str">
        <f t="shared" si="13"/>
        <v>Negligible</v>
      </c>
      <c r="AB37" s="69" t="str">
        <f t="shared" si="14"/>
        <v>Tidak Ada Indikasi Bias</v>
      </c>
    </row>
    <row r="38" spans="1:28" ht="69" x14ac:dyDescent="0.3">
      <c r="A38" s="67" t="str">
        <f>LDT!A32</f>
        <v>28. Sling gambar disamping ini adalah jenis sling;&lt;img src="https://sistemedu.com/assets/LiftingEngineerforMediumLifting/42.png" width="190" height="135"&gt;</v>
      </c>
      <c r="B38" s="83">
        <f>LDT!B32</f>
        <v>1</v>
      </c>
      <c r="C38" s="83">
        <f>LDT!C32</f>
        <v>1</v>
      </c>
      <c r="D38" s="83">
        <f>LDT!D32</f>
        <v>1</v>
      </c>
      <c r="E38" s="83">
        <f>LDT!E32</f>
        <v>0</v>
      </c>
      <c r="F38" s="83">
        <f>LDT!F32</f>
        <v>1</v>
      </c>
      <c r="G38" s="83">
        <f>LDT!G32</f>
        <v>0</v>
      </c>
      <c r="H38" s="83">
        <f>LDT!H32</f>
        <v>0</v>
      </c>
      <c r="I38" s="83">
        <f>LDT!I32</f>
        <v>0</v>
      </c>
      <c r="J38" s="83">
        <f>LDT!J32</f>
        <v>0</v>
      </c>
      <c r="K38" s="83">
        <f>LDT!K32</f>
        <v>0</v>
      </c>
      <c r="L38" s="82">
        <f t="shared" si="0"/>
        <v>5</v>
      </c>
      <c r="M38" s="82">
        <f t="shared" si="1"/>
        <v>5</v>
      </c>
      <c r="N38" s="82">
        <f>SUMIF($B$8:$K$8,"Laki-Laki",LDT!B32:K32)</f>
        <v>2</v>
      </c>
      <c r="O38" s="82">
        <f>SUMIF($B$8:$K$8,"Perempuan",LDT!B32:K32)</f>
        <v>2</v>
      </c>
      <c r="P38" s="68">
        <f t="shared" si="2"/>
        <v>2</v>
      </c>
      <c r="Q38" s="68">
        <f t="shared" si="3"/>
        <v>2</v>
      </c>
      <c r="R38" s="68">
        <f t="shared" si="4"/>
        <v>0.40546510810816438</v>
      </c>
      <c r="S38" s="68">
        <f t="shared" si="5"/>
        <v>0.40546510810816438</v>
      </c>
      <c r="T38" s="68">
        <f t="shared" si="6"/>
        <v>0.70836522750897968</v>
      </c>
      <c r="U38" s="68">
        <f t="shared" si="7"/>
        <v>0.70836522750897968</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27.6" x14ac:dyDescent="0.3">
      <c r="A39" s="67" t="str">
        <f>LDT!A33</f>
        <v>29. Maksud kode konstruksi 6x19 pada steel wire rope adalah</v>
      </c>
      <c r="B39" s="83">
        <f>LDT!B33</f>
        <v>1</v>
      </c>
      <c r="C39" s="83">
        <f>LDT!C33</f>
        <v>1</v>
      </c>
      <c r="D39" s="83">
        <f>LDT!D33</f>
        <v>1</v>
      </c>
      <c r="E39" s="83">
        <f>LDT!E33</f>
        <v>1</v>
      </c>
      <c r="F39" s="83">
        <f>LDT!F33</f>
        <v>1</v>
      </c>
      <c r="G39" s="83">
        <f>LDT!G33</f>
        <v>1</v>
      </c>
      <c r="H39" s="83">
        <f>LDT!H33</f>
        <v>0</v>
      </c>
      <c r="I39" s="83">
        <f>LDT!I33</f>
        <v>0</v>
      </c>
      <c r="J39" s="83">
        <f>LDT!J33</f>
        <v>0</v>
      </c>
      <c r="K39" s="83">
        <f>LDT!K33</f>
        <v>0</v>
      </c>
      <c r="L39" s="82">
        <f t="shared" si="0"/>
        <v>5</v>
      </c>
      <c r="M39" s="82">
        <f t="shared" si="1"/>
        <v>5</v>
      </c>
      <c r="N39" s="82">
        <f>SUMIF($B$8:$K$8,"Laki-Laki",LDT!B33:K33)</f>
        <v>3</v>
      </c>
      <c r="O39" s="82">
        <f>SUMIF($B$8:$K$8,"Perempuan",LDT!B33:K33)</f>
        <v>3</v>
      </c>
      <c r="P39" s="68">
        <f t="shared" si="2"/>
        <v>3</v>
      </c>
      <c r="Q39" s="68">
        <f t="shared" si="3"/>
        <v>3</v>
      </c>
      <c r="R39" s="68">
        <f t="shared" si="4"/>
        <v>-0.40546510810816444</v>
      </c>
      <c r="S39" s="68">
        <f t="shared" si="5"/>
        <v>-0.40546510810816444</v>
      </c>
      <c r="T39" s="68">
        <f t="shared" si="6"/>
        <v>-0.10256498870734915</v>
      </c>
      <c r="U39" s="68">
        <f t="shared" si="7"/>
        <v>-0.10256498870734915</v>
      </c>
      <c r="V39" s="68">
        <f t="shared" si="8"/>
        <v>0.91287092917527679</v>
      </c>
      <c r="W39" s="68">
        <f t="shared" si="9"/>
        <v>0.91287092917527679</v>
      </c>
      <c r="X39" s="68">
        <f t="shared" si="10"/>
        <v>0</v>
      </c>
      <c r="Y39" s="68">
        <f t="shared" si="11"/>
        <v>1.2909944487358056</v>
      </c>
      <c r="Z39" s="68">
        <f t="shared" si="12"/>
        <v>0</v>
      </c>
      <c r="AA39" s="66" t="str">
        <f t="shared" si="13"/>
        <v>Negligible</v>
      </c>
      <c r="AB39" s="69" t="str">
        <f t="shared" si="14"/>
        <v>Tidak Ada Indikasi Bias</v>
      </c>
    </row>
    <row r="40" spans="1:28" ht="41.4" x14ac:dyDescent="0.3">
      <c r="A40" s="67" t="str">
        <f>LDT!A34</f>
        <v>30. Maksud FFWR 1570 pada wire rope menunjukan nilai Fu baja 1570 MPa pada bagian</v>
      </c>
      <c r="B40" s="83">
        <f>LDT!B34</f>
        <v>1</v>
      </c>
      <c r="C40" s="83">
        <f>LDT!C34</f>
        <v>1</v>
      </c>
      <c r="D40" s="83">
        <f>LDT!D34</f>
        <v>1</v>
      </c>
      <c r="E40" s="83">
        <f>LDT!E34</f>
        <v>0</v>
      </c>
      <c r="F40" s="83">
        <f>LDT!F34</f>
        <v>1</v>
      </c>
      <c r="G40" s="83">
        <f>LDT!G34</f>
        <v>0</v>
      </c>
      <c r="H40" s="83">
        <f>LDT!H34</f>
        <v>1</v>
      </c>
      <c r="I40" s="83">
        <f>LDT!I34</f>
        <v>1</v>
      </c>
      <c r="J40" s="83">
        <f>LDT!J34</f>
        <v>0</v>
      </c>
      <c r="K40" s="83">
        <f>LDT!K34</f>
        <v>0</v>
      </c>
      <c r="L40" s="82">
        <f t="shared" si="0"/>
        <v>5</v>
      </c>
      <c r="M40" s="82">
        <f t="shared" si="1"/>
        <v>5</v>
      </c>
      <c r="N40" s="82">
        <f>SUMIF($B$8:$K$8,"Laki-Laki",LDT!B34:K34)</f>
        <v>3</v>
      </c>
      <c r="O40" s="82">
        <f>SUMIF($B$8:$K$8,"Perempuan",LDT!B34:K34)</f>
        <v>3</v>
      </c>
      <c r="P40" s="68">
        <f t="shared" si="2"/>
        <v>3</v>
      </c>
      <c r="Q40" s="68">
        <f t="shared" si="3"/>
        <v>3</v>
      </c>
      <c r="R40" s="68">
        <f t="shared" si="4"/>
        <v>-0.40546510810816444</v>
      </c>
      <c r="S40" s="68">
        <f t="shared" si="5"/>
        <v>-0.40546510810816444</v>
      </c>
      <c r="T40" s="68">
        <f t="shared" si="6"/>
        <v>-0.10256498870734915</v>
      </c>
      <c r="U40" s="68">
        <f t="shared" si="7"/>
        <v>-0.10256498870734915</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69" x14ac:dyDescent="0.3">
      <c r="A41" s="67" t="str">
        <f>LDT!A35</f>
        <v>31. Apa nama jenis sling end ini?&lt;img src="https://sistemedu.com/assets/LiftingEngineerforMediumLifting/32.png" alt="" width="222" height="213"&gt;</v>
      </c>
      <c r="B41" s="83">
        <f>LDT!B35</f>
        <v>0</v>
      </c>
      <c r="C41" s="83">
        <f>LDT!C35</f>
        <v>0</v>
      </c>
      <c r="D41" s="83">
        <f>LDT!D35</f>
        <v>1</v>
      </c>
      <c r="E41" s="83">
        <f>LDT!E35</f>
        <v>1</v>
      </c>
      <c r="F41" s="83">
        <f>LDT!F35</f>
        <v>1</v>
      </c>
      <c r="G41" s="83">
        <f>LDT!G35</f>
        <v>1</v>
      </c>
      <c r="H41" s="83">
        <f>LDT!H35</f>
        <v>0</v>
      </c>
      <c r="I41" s="83">
        <f>LDT!I35</f>
        <v>0</v>
      </c>
      <c r="J41" s="83">
        <f>LDT!J35</f>
        <v>0</v>
      </c>
      <c r="K41" s="83">
        <f>LDT!K35</f>
        <v>0</v>
      </c>
      <c r="L41" s="82">
        <f t="shared" si="0"/>
        <v>5</v>
      </c>
      <c r="M41" s="82">
        <f t="shared" si="1"/>
        <v>5</v>
      </c>
      <c r="N41" s="82">
        <f>SUMIF($B$8:$K$8,"Laki-Laki",LDT!B35:K35)</f>
        <v>2</v>
      </c>
      <c r="O41" s="82">
        <f>SUMIF($B$8:$K$8,"Perempuan",LDT!B35:K35)</f>
        <v>2</v>
      </c>
      <c r="P41" s="68">
        <f t="shared" si="2"/>
        <v>2</v>
      </c>
      <c r="Q41" s="68">
        <f t="shared" si="3"/>
        <v>2</v>
      </c>
      <c r="R41" s="68">
        <f t="shared" si="4"/>
        <v>0.40546510810816438</v>
      </c>
      <c r="S41" s="68">
        <f t="shared" si="5"/>
        <v>0.40546510810816438</v>
      </c>
      <c r="T41" s="68">
        <f t="shared" si="6"/>
        <v>0.70836522750897968</v>
      </c>
      <c r="U41" s="68">
        <f t="shared" si="7"/>
        <v>0.70836522750897968</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69" x14ac:dyDescent="0.3">
      <c r="A42" s="67" t="str">
        <f>LDT!A36</f>
        <v>32. Apa nama jenis sling end ini?&lt;img src="https://sistemedu.com/assets/LiftingEngineerforMediumLifting/33.png" alt="" width="222" height="213"&gt;</v>
      </c>
      <c r="B42" s="83">
        <f>LDT!B36</f>
        <v>1</v>
      </c>
      <c r="C42" s="83">
        <f>LDT!C36</f>
        <v>1</v>
      </c>
      <c r="D42" s="83">
        <f>LDT!D36</f>
        <v>1</v>
      </c>
      <c r="E42" s="83">
        <f>LDT!E36</f>
        <v>0</v>
      </c>
      <c r="F42" s="83">
        <f>LDT!F36</f>
        <v>1</v>
      </c>
      <c r="G42" s="83">
        <f>LDT!G36</f>
        <v>0</v>
      </c>
      <c r="H42" s="83">
        <f>LDT!H36</f>
        <v>1</v>
      </c>
      <c r="I42" s="83">
        <f>LDT!I36</f>
        <v>1</v>
      </c>
      <c r="J42" s="83">
        <f>LDT!J36</f>
        <v>0</v>
      </c>
      <c r="K42" s="83">
        <f>LDT!K36</f>
        <v>0</v>
      </c>
      <c r="L42" s="82">
        <f t="shared" si="0"/>
        <v>5</v>
      </c>
      <c r="M42" s="82">
        <f t="shared" si="1"/>
        <v>5</v>
      </c>
      <c r="N42" s="82">
        <f>SUMIF($B$8:$K$8,"Laki-Laki",LDT!B36:K36)</f>
        <v>3</v>
      </c>
      <c r="O42" s="82">
        <f>SUMIF($B$8:$K$8,"Perempuan",LDT!B36:K36)</f>
        <v>3</v>
      </c>
      <c r="P42" s="68">
        <f t="shared" si="2"/>
        <v>3</v>
      </c>
      <c r="Q42" s="68">
        <f t="shared" si="3"/>
        <v>3</v>
      </c>
      <c r="R42" s="68">
        <f t="shared" si="4"/>
        <v>-0.40546510810816444</v>
      </c>
      <c r="S42" s="68">
        <f t="shared" si="5"/>
        <v>-0.40546510810816444</v>
      </c>
      <c r="T42" s="68">
        <f t="shared" si="6"/>
        <v>-0.10256498870734915</v>
      </c>
      <c r="U42" s="68">
        <f t="shared" si="7"/>
        <v>-0.10256498870734915</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ht="82.8" x14ac:dyDescent="0.3">
      <c r="A43" s="67" t="str">
        <f>LDT!A37</f>
        <v>33. Mengapa sling ini tidak boleh dipakai?&lt;img src="https://sistemedu.com/assets/LiftingEngineerforMediumLifting/34.png" alt="" width="319" height="165"&gt;</v>
      </c>
      <c r="B43" s="83">
        <f>LDT!B37</f>
        <v>1</v>
      </c>
      <c r="C43" s="83">
        <f>LDT!C37</f>
        <v>1</v>
      </c>
      <c r="D43" s="83">
        <f>LDT!D37</f>
        <v>1</v>
      </c>
      <c r="E43" s="83">
        <f>LDT!E37</f>
        <v>0</v>
      </c>
      <c r="F43" s="83">
        <f>LDT!F37</f>
        <v>1</v>
      </c>
      <c r="G43" s="83">
        <f>LDT!G37</f>
        <v>0</v>
      </c>
      <c r="H43" s="83">
        <f>LDT!H37</f>
        <v>0</v>
      </c>
      <c r="I43" s="83">
        <f>LDT!I37</f>
        <v>0</v>
      </c>
      <c r="J43" s="83">
        <f>LDT!J37</f>
        <v>0</v>
      </c>
      <c r="K43" s="83">
        <f>LDT!K37</f>
        <v>0</v>
      </c>
      <c r="L43" s="82">
        <f t="shared" ref="L43:L74" si="15">COUNTIF($B$8:$K$8,"Laki-Laki")</f>
        <v>5</v>
      </c>
      <c r="M43" s="82">
        <f t="shared" ref="M43:M74" si="16">COUNTIF($B$8:$K$8,"Perempuan")</f>
        <v>5</v>
      </c>
      <c r="N43" s="82">
        <f>SUMIF($B$8:$K$8,"Laki-Laki",LDT!B37:K37)</f>
        <v>2</v>
      </c>
      <c r="O43" s="82">
        <f>SUMIF($B$8:$K$8,"Perempuan",LDT!B37:K37)</f>
        <v>2</v>
      </c>
      <c r="P43" s="68">
        <f t="shared" ref="P43:P74" si="17">IF(N43=0,0.3,IF(N43=L43,L43-0.3,N43))</f>
        <v>2</v>
      </c>
      <c r="Q43" s="68">
        <f t="shared" ref="Q43:Q74" si="18">IF(O43=0,0.3,IF(O43=M43,M43-0.3,O43))</f>
        <v>2</v>
      </c>
      <c r="R43" s="68">
        <f t="shared" ref="R43:R74" si="19">LN((L43-P43)/P43)</f>
        <v>0.40546510810816438</v>
      </c>
      <c r="S43" s="68">
        <f t="shared" ref="S43:S74" si="20">LN((M43-Q43)/Q43)</f>
        <v>0.40546510810816438</v>
      </c>
      <c r="T43" s="68">
        <f t="shared" ref="T43:T74" si="21">R43-AVERAGE($R$11:$R$110)</f>
        <v>0.70836522750897968</v>
      </c>
      <c r="U43" s="68">
        <f t="shared" ref="U43:U74" si="22">S43-AVERAGE($S$11:$S$110)</f>
        <v>0.70836522750897968</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82.8" x14ac:dyDescent="0.3">
      <c r="A44" s="67" t="str">
        <f>LDT!A38</f>
        <v>34. Mengapa sling ini tidak boleh dipakai?&lt;img src="https://sistemedu.com/assets/LiftingEngineerforMediumLifting/35.png" alt="" width="385" height="209"&gt;</v>
      </c>
      <c r="B44" s="83">
        <f>LDT!B38</f>
        <v>1</v>
      </c>
      <c r="C44" s="83">
        <f>LDT!C38</f>
        <v>1</v>
      </c>
      <c r="D44" s="83">
        <f>LDT!D38</f>
        <v>1</v>
      </c>
      <c r="E44" s="83">
        <f>LDT!E38</f>
        <v>0</v>
      </c>
      <c r="F44" s="83">
        <f>LDT!F38</f>
        <v>1</v>
      </c>
      <c r="G44" s="83">
        <f>LDT!G38</f>
        <v>0</v>
      </c>
      <c r="H44" s="83">
        <f>LDT!H38</f>
        <v>0</v>
      </c>
      <c r="I44" s="83">
        <f>LDT!I38</f>
        <v>0</v>
      </c>
      <c r="J44" s="83">
        <f>LDT!J38</f>
        <v>1</v>
      </c>
      <c r="K44" s="83">
        <f>LDT!K38</f>
        <v>1</v>
      </c>
      <c r="L44" s="82">
        <f t="shared" si="15"/>
        <v>5</v>
      </c>
      <c r="M44" s="82">
        <f t="shared" si="16"/>
        <v>5</v>
      </c>
      <c r="N44" s="82">
        <f>SUMIF($B$8:$K$8,"Laki-Laki",LDT!B38:K38)</f>
        <v>3</v>
      </c>
      <c r="O44" s="82">
        <f>SUMIF($B$8:$K$8,"Perempuan",LDT!B38:K38)</f>
        <v>3</v>
      </c>
      <c r="P44" s="68">
        <f t="shared" si="17"/>
        <v>3</v>
      </c>
      <c r="Q44" s="68">
        <f t="shared" si="18"/>
        <v>3</v>
      </c>
      <c r="R44" s="68">
        <f t="shared" si="19"/>
        <v>-0.40546510810816444</v>
      </c>
      <c r="S44" s="68">
        <f t="shared" si="20"/>
        <v>-0.40546510810816444</v>
      </c>
      <c r="T44" s="68">
        <f t="shared" si="21"/>
        <v>-0.10256498870734915</v>
      </c>
      <c r="U44" s="68">
        <f t="shared" si="22"/>
        <v>-0.10256498870734915</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82.8" x14ac:dyDescent="0.3">
      <c r="A45" s="67" t="str">
        <f>LDT!A39</f>
        <v>35. Mengapa sling ini tidak boleh dipakai lagi?&lt;img src="https://sistemedu.com/assets/LiftingEngineerforMediumLifting/36.png" alt="" width="532" height="175"&gt;</v>
      </c>
      <c r="B45" s="83">
        <f>LDT!B39</f>
        <v>1</v>
      </c>
      <c r="C45" s="83">
        <f>LDT!C39</f>
        <v>1</v>
      </c>
      <c r="D45" s="83">
        <f>LDT!D39</f>
        <v>1</v>
      </c>
      <c r="E45" s="83">
        <f>LDT!E39</f>
        <v>1</v>
      </c>
      <c r="F45" s="83">
        <f>LDT!F39</f>
        <v>1</v>
      </c>
      <c r="G45" s="83">
        <f>LDT!G39</f>
        <v>1</v>
      </c>
      <c r="H45" s="83">
        <f>LDT!H39</f>
        <v>0</v>
      </c>
      <c r="I45" s="83">
        <f>LDT!I39</f>
        <v>0</v>
      </c>
      <c r="J45" s="83">
        <f>LDT!J39</f>
        <v>0</v>
      </c>
      <c r="K45" s="83">
        <f>LDT!K39</f>
        <v>0</v>
      </c>
      <c r="L45" s="82">
        <f t="shared" si="15"/>
        <v>5</v>
      </c>
      <c r="M45" s="82">
        <f t="shared" si="16"/>
        <v>5</v>
      </c>
      <c r="N45" s="82">
        <f>SUMIF($B$8:$K$8,"Laki-Laki",LDT!B39:K39)</f>
        <v>3</v>
      </c>
      <c r="O45" s="82">
        <f>SUMIF($B$8:$K$8,"Perempuan",LDT!B39:K39)</f>
        <v>3</v>
      </c>
      <c r="P45" s="68">
        <f t="shared" si="17"/>
        <v>3</v>
      </c>
      <c r="Q45" s="68">
        <f t="shared" si="18"/>
        <v>3</v>
      </c>
      <c r="R45" s="68">
        <f t="shared" si="19"/>
        <v>-0.40546510810816444</v>
      </c>
      <c r="S45" s="68">
        <f t="shared" si="20"/>
        <v>-0.40546510810816444</v>
      </c>
      <c r="T45" s="68">
        <f t="shared" si="21"/>
        <v>-0.10256498870734915</v>
      </c>
      <c r="U45" s="68">
        <f t="shared" si="22"/>
        <v>-0.10256498870734915</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ht="82.8" x14ac:dyDescent="0.3">
      <c r="A46" s="67" t="str">
        <f>LDT!A40</f>
        <v>36. Mengapa sling ini tidak boleh dipakai lagi?&lt;img src="https://sistemedu.com/assets/LiftingEngineerforMediumLifting/37.png" alt="" width="216" height="120"&gt;</v>
      </c>
      <c r="B46" s="83">
        <f>LDT!B40</f>
        <v>1</v>
      </c>
      <c r="C46" s="83">
        <f>LDT!C40</f>
        <v>1</v>
      </c>
      <c r="D46" s="83">
        <f>LDT!D40</f>
        <v>1</v>
      </c>
      <c r="E46" s="83">
        <f>LDT!E40</f>
        <v>0</v>
      </c>
      <c r="F46" s="83">
        <f>LDT!F40</f>
        <v>1</v>
      </c>
      <c r="G46" s="83">
        <f>LDT!G40</f>
        <v>0</v>
      </c>
      <c r="H46" s="83">
        <f>LDT!H40</f>
        <v>0</v>
      </c>
      <c r="I46" s="83">
        <f>LDT!I40</f>
        <v>0</v>
      </c>
      <c r="J46" s="83">
        <f>LDT!J40</f>
        <v>0</v>
      </c>
      <c r="K46" s="83">
        <f>LDT!K40</f>
        <v>0</v>
      </c>
      <c r="L46" s="82">
        <f t="shared" si="15"/>
        <v>5</v>
      </c>
      <c r="M46" s="82">
        <f t="shared" si="16"/>
        <v>5</v>
      </c>
      <c r="N46" s="82">
        <f>SUMIF($B$8:$K$8,"Laki-Laki",LDT!B40:K40)</f>
        <v>2</v>
      </c>
      <c r="O46" s="82">
        <f>SUMIF($B$8:$K$8,"Perempuan",LDT!B40:K40)</f>
        <v>2</v>
      </c>
      <c r="P46" s="68">
        <f t="shared" si="17"/>
        <v>2</v>
      </c>
      <c r="Q46" s="68">
        <f t="shared" si="18"/>
        <v>2</v>
      </c>
      <c r="R46" s="68">
        <f t="shared" si="19"/>
        <v>0.40546510810816438</v>
      </c>
      <c r="S46" s="68">
        <f t="shared" si="20"/>
        <v>0.40546510810816438</v>
      </c>
      <c r="T46" s="68">
        <f t="shared" si="21"/>
        <v>0.70836522750897968</v>
      </c>
      <c r="U46" s="68">
        <f t="shared" si="22"/>
        <v>0.70836522750897968</v>
      </c>
      <c r="V46" s="68">
        <f t="shared" si="23"/>
        <v>0.91287092917527679</v>
      </c>
      <c r="W46" s="68">
        <f t="shared" si="24"/>
        <v>0.91287092917527679</v>
      </c>
      <c r="X46" s="68">
        <f t="shared" si="25"/>
        <v>0</v>
      </c>
      <c r="Y46" s="68">
        <f t="shared" si="26"/>
        <v>1.2909944487358056</v>
      </c>
      <c r="Z46" s="68">
        <f t="shared" si="27"/>
        <v>0</v>
      </c>
      <c r="AA46" s="66" t="str">
        <f t="shared" si="28"/>
        <v>Negligible</v>
      </c>
      <c r="AB46" s="69" t="str">
        <f t="shared" si="29"/>
        <v>Tidak Ada Indikasi Bias</v>
      </c>
    </row>
    <row r="47" spans="1:28" ht="82.8" x14ac:dyDescent="0.3">
      <c r="A47" s="67" t="str">
        <f>LDT!A41</f>
        <v>37. Mengapa sling ini tidak boleh dipakai lagi?&lt;img src="https://sistemedu.com/assets/LiftingEngineerforMediumLifting/38.png" alt="" width="514" height="219"&gt;</v>
      </c>
      <c r="B47" s="83">
        <f>LDT!B41</f>
        <v>1</v>
      </c>
      <c r="C47" s="83">
        <f>LDT!C41</f>
        <v>1</v>
      </c>
      <c r="D47" s="83">
        <f>LDT!D41</f>
        <v>1</v>
      </c>
      <c r="E47" s="83">
        <f>LDT!E41</f>
        <v>1</v>
      </c>
      <c r="F47" s="83">
        <f>LDT!F41</f>
        <v>1</v>
      </c>
      <c r="G47" s="83">
        <f>LDT!G41</f>
        <v>1</v>
      </c>
      <c r="H47" s="83">
        <f>LDT!H41</f>
        <v>1</v>
      </c>
      <c r="I47" s="83">
        <f>LDT!I41</f>
        <v>1</v>
      </c>
      <c r="J47" s="83">
        <f>LDT!J41</f>
        <v>0</v>
      </c>
      <c r="K47" s="83">
        <f>LDT!K41</f>
        <v>0</v>
      </c>
      <c r="L47" s="82">
        <f t="shared" si="15"/>
        <v>5</v>
      </c>
      <c r="M47" s="82">
        <f t="shared" si="16"/>
        <v>5</v>
      </c>
      <c r="N47" s="82">
        <f>SUMIF($B$8:$K$8,"Laki-Laki",LDT!B41:K41)</f>
        <v>4</v>
      </c>
      <c r="O47" s="82">
        <f>SUMIF($B$8:$K$8,"Perempuan",LDT!B41:K41)</f>
        <v>4</v>
      </c>
      <c r="P47" s="68">
        <f t="shared" si="17"/>
        <v>4</v>
      </c>
      <c r="Q47" s="68">
        <f t="shared" si="18"/>
        <v>4</v>
      </c>
      <c r="R47" s="68">
        <f t="shared" si="19"/>
        <v>-1.3862943611198906</v>
      </c>
      <c r="S47" s="68">
        <f t="shared" si="20"/>
        <v>-1.3862943611198906</v>
      </c>
      <c r="T47" s="68">
        <f t="shared" si="21"/>
        <v>-1.0833942417190752</v>
      </c>
      <c r="U47" s="68">
        <f t="shared" si="22"/>
        <v>-1.0833942417190752</v>
      </c>
      <c r="V47" s="68">
        <f t="shared" si="23"/>
        <v>1.1180339887498949</v>
      </c>
      <c r="W47" s="68">
        <f t="shared" si="24"/>
        <v>1.1180339887498949</v>
      </c>
      <c r="X47" s="68">
        <f t="shared" si="25"/>
        <v>0</v>
      </c>
      <c r="Y47" s="68">
        <f t="shared" si="26"/>
        <v>1.5811388300841898</v>
      </c>
      <c r="Z47" s="68">
        <f t="shared" si="27"/>
        <v>0</v>
      </c>
      <c r="AA47" s="66" t="str">
        <f t="shared" si="28"/>
        <v>Negligible</v>
      </c>
      <c r="AB47" s="69" t="str">
        <f t="shared" si="29"/>
        <v>Tidak Ada Indikasi Bias</v>
      </c>
    </row>
    <row r="48" spans="1:28" ht="27.6" x14ac:dyDescent="0.3">
      <c r="A48" s="67" t="str">
        <f>LDT!A42</f>
        <v>38. Maksimal suhu pemakaian sling tali baja</v>
      </c>
      <c r="B48" s="83">
        <f>LDT!B42</f>
        <v>1</v>
      </c>
      <c r="C48" s="83">
        <f>LDT!C42</f>
        <v>1</v>
      </c>
      <c r="D48" s="83">
        <f>LDT!D42</f>
        <v>1</v>
      </c>
      <c r="E48" s="83">
        <f>LDT!E42</f>
        <v>1</v>
      </c>
      <c r="F48" s="83">
        <f>LDT!F42</f>
        <v>1</v>
      </c>
      <c r="G48" s="83">
        <f>LDT!G42</f>
        <v>1</v>
      </c>
      <c r="H48" s="83">
        <f>LDT!H42</f>
        <v>0</v>
      </c>
      <c r="I48" s="83">
        <f>LDT!I42</f>
        <v>0</v>
      </c>
      <c r="J48" s="83">
        <f>LDT!J42</f>
        <v>0</v>
      </c>
      <c r="K48" s="83">
        <f>LDT!K42</f>
        <v>0</v>
      </c>
      <c r="L48" s="82">
        <f t="shared" si="15"/>
        <v>5</v>
      </c>
      <c r="M48" s="82">
        <f t="shared" si="16"/>
        <v>5</v>
      </c>
      <c r="N48" s="82">
        <f>SUMIF($B$8:$K$8,"Laki-Laki",LDT!B42:K42)</f>
        <v>3</v>
      </c>
      <c r="O48" s="82">
        <f>SUMIF($B$8:$K$8,"Perempuan",LDT!B42:K42)</f>
        <v>3</v>
      </c>
      <c r="P48" s="68">
        <f t="shared" si="17"/>
        <v>3</v>
      </c>
      <c r="Q48" s="68">
        <f t="shared" si="18"/>
        <v>3</v>
      </c>
      <c r="R48" s="68">
        <f t="shared" si="19"/>
        <v>-0.40546510810816444</v>
      </c>
      <c r="S48" s="68">
        <f t="shared" si="20"/>
        <v>-0.40546510810816444</v>
      </c>
      <c r="T48" s="68">
        <f t="shared" si="21"/>
        <v>-0.10256498870734915</v>
      </c>
      <c r="U48" s="68">
        <f t="shared" si="22"/>
        <v>-0.10256498870734915</v>
      </c>
      <c r="V48" s="68">
        <f t="shared" si="23"/>
        <v>0.91287092917527679</v>
      </c>
      <c r="W48" s="68">
        <f t="shared" si="24"/>
        <v>0.91287092917527679</v>
      </c>
      <c r="X48" s="68">
        <f t="shared" si="25"/>
        <v>0</v>
      </c>
      <c r="Y48" s="68">
        <f t="shared" si="26"/>
        <v>1.2909944487358056</v>
      </c>
      <c r="Z48" s="68">
        <f t="shared" si="27"/>
        <v>0</v>
      </c>
      <c r="AA48" s="66" t="str">
        <f t="shared" si="28"/>
        <v>Negligible</v>
      </c>
      <c r="AB48" s="69" t="str">
        <f t="shared" si="29"/>
        <v>Tidak Ada Indikasi Bias</v>
      </c>
    </row>
    <row r="49" spans="1:28" ht="55.2" x14ac:dyDescent="0.3">
      <c r="A49" s="67" t="str">
        <f>LDT!A43</f>
        <v>39. Siapa yang berwenang melakukan inspeksi sling dan menerbitkan Laporan Hasil Pemeriksaan (LHP) untuk penerbitan SILO Crane</v>
      </c>
      <c r="B49" s="83">
        <f>LDT!B43</f>
        <v>1</v>
      </c>
      <c r="C49" s="83">
        <f>LDT!C43</f>
        <v>1</v>
      </c>
      <c r="D49" s="83">
        <f>LDT!D43</f>
        <v>1</v>
      </c>
      <c r="E49" s="83">
        <f>LDT!E43</f>
        <v>0</v>
      </c>
      <c r="F49" s="83">
        <f>LDT!F43</f>
        <v>1</v>
      </c>
      <c r="G49" s="83">
        <f>LDT!G43</f>
        <v>0</v>
      </c>
      <c r="H49" s="83">
        <f>LDT!H43</f>
        <v>0</v>
      </c>
      <c r="I49" s="83">
        <f>LDT!I43</f>
        <v>0</v>
      </c>
      <c r="J49" s="83">
        <f>LDT!J43</f>
        <v>0</v>
      </c>
      <c r="K49" s="83">
        <f>LDT!K43</f>
        <v>0</v>
      </c>
      <c r="L49" s="82">
        <f t="shared" si="15"/>
        <v>5</v>
      </c>
      <c r="M49" s="82">
        <f t="shared" si="16"/>
        <v>5</v>
      </c>
      <c r="N49" s="82">
        <f>SUMIF($B$8:$K$8,"Laki-Laki",LDT!B43:K43)</f>
        <v>2</v>
      </c>
      <c r="O49" s="82">
        <f>SUMIF($B$8:$K$8,"Perempuan",LDT!B43:K43)</f>
        <v>2</v>
      </c>
      <c r="P49" s="68">
        <f t="shared" si="17"/>
        <v>2</v>
      </c>
      <c r="Q49" s="68">
        <f t="shared" si="18"/>
        <v>2</v>
      </c>
      <c r="R49" s="68">
        <f t="shared" si="19"/>
        <v>0.40546510810816438</v>
      </c>
      <c r="S49" s="68">
        <f t="shared" si="20"/>
        <v>0.40546510810816438</v>
      </c>
      <c r="T49" s="68">
        <f t="shared" si="21"/>
        <v>0.70836522750897968</v>
      </c>
      <c r="U49" s="68">
        <f t="shared" si="22"/>
        <v>0.70836522750897968</v>
      </c>
      <c r="V49" s="68">
        <f t="shared" si="23"/>
        <v>0.91287092917527679</v>
      </c>
      <c r="W49" s="68">
        <f t="shared" si="24"/>
        <v>0.91287092917527679</v>
      </c>
      <c r="X49" s="68">
        <f t="shared" si="25"/>
        <v>0</v>
      </c>
      <c r="Y49" s="68">
        <f t="shared" si="26"/>
        <v>1.2909944487358056</v>
      </c>
      <c r="Z49" s="68">
        <f t="shared" si="27"/>
        <v>0</v>
      </c>
      <c r="AA49" s="66" t="str">
        <f t="shared" si="28"/>
        <v>Negligible</v>
      </c>
      <c r="AB49" s="69" t="str">
        <f t="shared" si="29"/>
        <v>Tidak Ada Indikasi Bias</v>
      </c>
    </row>
    <row r="50" spans="1:28" ht="69" x14ac:dyDescent="0.3">
      <c r="A50" s="67" t="str">
        <f>LDT!A44</f>
        <v>40. Berdasarkan Permenaker No. 8 Tahun 2020, selain maximal 12% aus/deformasi pada panjang 50 cm, batas kawat putus pada tali kawat baja untuk mobile crane adalah</v>
      </c>
      <c r="B50" s="83">
        <f>LDT!B44</f>
        <v>1</v>
      </c>
      <c r="C50" s="83">
        <f>LDT!C44</f>
        <v>1</v>
      </c>
      <c r="D50" s="83">
        <f>LDT!D44</f>
        <v>1</v>
      </c>
      <c r="E50" s="83">
        <f>LDT!E44</f>
        <v>1</v>
      </c>
      <c r="F50" s="83">
        <f>LDT!F44</f>
        <v>1</v>
      </c>
      <c r="G50" s="83">
        <f>LDT!G44</f>
        <v>1</v>
      </c>
      <c r="H50" s="83">
        <f>LDT!H44</f>
        <v>1</v>
      </c>
      <c r="I50" s="83">
        <f>LDT!I44</f>
        <v>1</v>
      </c>
      <c r="J50" s="83">
        <f>LDT!J44</f>
        <v>0</v>
      </c>
      <c r="K50" s="83">
        <f>LDT!K44</f>
        <v>0</v>
      </c>
      <c r="L50" s="82">
        <f t="shared" si="15"/>
        <v>5</v>
      </c>
      <c r="M50" s="82">
        <f t="shared" si="16"/>
        <v>5</v>
      </c>
      <c r="N50" s="82">
        <f>SUMIF($B$8:$K$8,"Laki-Laki",LDT!B44:K44)</f>
        <v>4</v>
      </c>
      <c r="O50" s="82">
        <f>SUMIF($B$8:$K$8,"Perempuan",LDT!B44:K44)</f>
        <v>4</v>
      </c>
      <c r="P50" s="68">
        <f t="shared" si="17"/>
        <v>4</v>
      </c>
      <c r="Q50" s="68">
        <f t="shared" si="18"/>
        <v>4</v>
      </c>
      <c r="R50" s="68">
        <f t="shared" si="19"/>
        <v>-1.3862943611198906</v>
      </c>
      <c r="S50" s="68">
        <f t="shared" si="20"/>
        <v>-1.3862943611198906</v>
      </c>
      <c r="T50" s="68">
        <f t="shared" si="21"/>
        <v>-1.0833942417190752</v>
      </c>
      <c r="U50" s="68">
        <f t="shared" si="22"/>
        <v>-1.0833942417190752</v>
      </c>
      <c r="V50" s="68">
        <f t="shared" si="23"/>
        <v>1.1180339887498949</v>
      </c>
      <c r="W50" s="68">
        <f t="shared" si="24"/>
        <v>1.1180339887498949</v>
      </c>
      <c r="X50" s="68">
        <f t="shared" si="25"/>
        <v>0</v>
      </c>
      <c r="Y50" s="68">
        <f t="shared" si="26"/>
        <v>1.5811388300841898</v>
      </c>
      <c r="Z50" s="68">
        <f t="shared" si="27"/>
        <v>0</v>
      </c>
      <c r="AA50" s="66" t="str">
        <f t="shared" si="28"/>
        <v>Negligible</v>
      </c>
      <c r="AB50" s="69" t="str">
        <f t="shared" si="29"/>
        <v>Tidak Ada Indikasi Bias</v>
      </c>
    </row>
    <row r="51" spans="1:28" ht="41.4" x14ac:dyDescent="0.3">
      <c r="A51" s="67" t="str">
        <f>LDT!A45</f>
        <v>41. Berdasarkan standard ANSI/ASME B30.9, batas putus sling wire rope adalah</v>
      </c>
      <c r="B51" s="83">
        <f>LDT!B45</f>
        <v>1</v>
      </c>
      <c r="C51" s="83">
        <f>LDT!C45</f>
        <v>1</v>
      </c>
      <c r="D51" s="83">
        <f>LDT!D45</f>
        <v>0</v>
      </c>
      <c r="E51" s="83">
        <f>LDT!E45</f>
        <v>1</v>
      </c>
      <c r="F51" s="83">
        <f>LDT!F45</f>
        <v>0</v>
      </c>
      <c r="G51" s="83">
        <f>LDT!G45</f>
        <v>1</v>
      </c>
      <c r="H51" s="83">
        <f>LDT!H45</f>
        <v>0</v>
      </c>
      <c r="I51" s="83">
        <f>LDT!I45</f>
        <v>0</v>
      </c>
      <c r="J51" s="83">
        <f>LDT!J45</f>
        <v>0</v>
      </c>
      <c r="K51" s="83">
        <f>LDT!K45</f>
        <v>0</v>
      </c>
      <c r="L51" s="82">
        <f t="shared" si="15"/>
        <v>5</v>
      </c>
      <c r="M51" s="82">
        <f t="shared" si="16"/>
        <v>5</v>
      </c>
      <c r="N51" s="82">
        <f>SUMIF($B$8:$K$8,"Laki-Laki",LDT!B45:K45)</f>
        <v>2</v>
      </c>
      <c r="O51" s="82">
        <f>SUMIF($B$8:$K$8,"Perempuan",LDT!B45:K45)</f>
        <v>2</v>
      </c>
      <c r="P51" s="68">
        <f t="shared" si="17"/>
        <v>2</v>
      </c>
      <c r="Q51" s="68">
        <f t="shared" si="18"/>
        <v>2</v>
      </c>
      <c r="R51" s="68">
        <f t="shared" si="19"/>
        <v>0.40546510810816438</v>
      </c>
      <c r="S51" s="68">
        <f t="shared" si="20"/>
        <v>0.40546510810816438</v>
      </c>
      <c r="T51" s="68">
        <f t="shared" si="21"/>
        <v>0.70836522750897968</v>
      </c>
      <c r="U51" s="68">
        <f t="shared" si="22"/>
        <v>0.70836522750897968</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69" x14ac:dyDescent="0.3">
      <c r="A52" s="67" t="str">
        <f>LDT!A46</f>
        <v>42. Webbing Sling ini memiliki 3 jalur garis jahitan, berapa WLL nya?&lt;img src="https://sistemedu.com/assets/LiftingEngineerforMediumLifting/46.png" width="260" height="204"&gt;</v>
      </c>
      <c r="B52" s="83">
        <f>LDT!B46</f>
        <v>1</v>
      </c>
      <c r="C52" s="83">
        <f>LDT!C46</f>
        <v>1</v>
      </c>
      <c r="D52" s="83">
        <f>LDT!D46</f>
        <v>0</v>
      </c>
      <c r="E52" s="83">
        <f>LDT!E46</f>
        <v>1</v>
      </c>
      <c r="F52" s="83">
        <f>LDT!F46</f>
        <v>0</v>
      </c>
      <c r="G52" s="83">
        <f>LDT!G46</f>
        <v>1</v>
      </c>
      <c r="H52" s="83">
        <f>LDT!H46</f>
        <v>0</v>
      </c>
      <c r="I52" s="83">
        <f>LDT!I46</f>
        <v>0</v>
      </c>
      <c r="J52" s="83">
        <f>LDT!J46</f>
        <v>0</v>
      </c>
      <c r="K52" s="83">
        <f>LDT!K46</f>
        <v>0</v>
      </c>
      <c r="L52" s="82">
        <f t="shared" si="15"/>
        <v>5</v>
      </c>
      <c r="M52" s="82">
        <f t="shared" si="16"/>
        <v>5</v>
      </c>
      <c r="N52" s="82">
        <f>SUMIF($B$8:$K$8,"Laki-Laki",LDT!B46:K46)</f>
        <v>2</v>
      </c>
      <c r="O52" s="82">
        <f>SUMIF($B$8:$K$8,"Perempuan",LDT!B46:K46)</f>
        <v>2</v>
      </c>
      <c r="P52" s="68">
        <f t="shared" si="17"/>
        <v>2</v>
      </c>
      <c r="Q52" s="68">
        <f t="shared" si="18"/>
        <v>2</v>
      </c>
      <c r="R52" s="68">
        <f t="shared" si="19"/>
        <v>0.40546510810816438</v>
      </c>
      <c r="S52" s="68">
        <f t="shared" si="20"/>
        <v>0.40546510810816438</v>
      </c>
      <c r="T52" s="68">
        <f t="shared" si="21"/>
        <v>0.70836522750897968</v>
      </c>
      <c r="U52" s="68">
        <f t="shared" si="22"/>
        <v>0.70836522750897968</v>
      </c>
      <c r="V52" s="68">
        <f t="shared" si="23"/>
        <v>0.91287092917527679</v>
      </c>
      <c r="W52" s="68">
        <f t="shared" si="24"/>
        <v>0.91287092917527679</v>
      </c>
      <c r="X52" s="68">
        <f t="shared" si="25"/>
        <v>0</v>
      </c>
      <c r="Y52" s="68">
        <f t="shared" si="26"/>
        <v>1.2909944487358056</v>
      </c>
      <c r="Z52" s="68">
        <f t="shared" si="27"/>
        <v>0</v>
      </c>
      <c r="AA52" s="66" t="str">
        <f t="shared" si="28"/>
        <v>Negligible</v>
      </c>
      <c r="AB52" s="69" t="str">
        <f t="shared" si="29"/>
        <v>Tidak Ada Indikasi Bias</v>
      </c>
    </row>
    <row r="53" spans="1:28" ht="96.6" x14ac:dyDescent="0.3">
      <c r="A53" s="67" t="str">
        <f>LDT!A47</f>
        <v>43. Yang dimaksud kerusakan &amp;lsquo;chemical damage&amp;rdquo; pada webbing sling sehingga tidak boleh dipakai lagi adalah?&lt;img src="https://sistemedu.com/assets/LiftingEngineerforMediumLifting/47.png" width="260" height="269"&gt;</v>
      </c>
      <c r="B53" s="83">
        <f>LDT!B47</f>
        <v>1</v>
      </c>
      <c r="C53" s="83">
        <f>LDT!C47</f>
        <v>1</v>
      </c>
      <c r="D53" s="83">
        <f>LDT!D47</f>
        <v>0</v>
      </c>
      <c r="E53" s="83">
        <f>LDT!E47</f>
        <v>1</v>
      </c>
      <c r="F53" s="83">
        <f>LDT!F47</f>
        <v>0</v>
      </c>
      <c r="G53" s="83">
        <f>LDT!G47</f>
        <v>1</v>
      </c>
      <c r="H53" s="83">
        <f>LDT!H47</f>
        <v>0</v>
      </c>
      <c r="I53" s="83">
        <f>LDT!I47</f>
        <v>0</v>
      </c>
      <c r="J53" s="83">
        <f>LDT!J47</f>
        <v>0</v>
      </c>
      <c r="K53" s="83">
        <f>LDT!K47</f>
        <v>0</v>
      </c>
      <c r="L53" s="82">
        <f t="shared" si="15"/>
        <v>5</v>
      </c>
      <c r="M53" s="82">
        <f t="shared" si="16"/>
        <v>5</v>
      </c>
      <c r="N53" s="82">
        <f>SUMIF($B$8:$K$8,"Laki-Laki",LDT!B47:K47)</f>
        <v>2</v>
      </c>
      <c r="O53" s="82">
        <f>SUMIF($B$8:$K$8,"Perempuan",LDT!B47:K47)</f>
        <v>2</v>
      </c>
      <c r="P53" s="68">
        <f t="shared" si="17"/>
        <v>2</v>
      </c>
      <c r="Q53" s="68">
        <f t="shared" si="18"/>
        <v>2</v>
      </c>
      <c r="R53" s="68">
        <f t="shared" si="19"/>
        <v>0.40546510810816438</v>
      </c>
      <c r="S53" s="68">
        <f t="shared" si="20"/>
        <v>0.40546510810816438</v>
      </c>
      <c r="T53" s="68">
        <f t="shared" si="21"/>
        <v>0.70836522750897968</v>
      </c>
      <c r="U53" s="68">
        <f t="shared" si="22"/>
        <v>0.70836522750897968</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ht="96.6" x14ac:dyDescent="0.3">
      <c r="A54" s="67" t="str">
        <f>LDT!A48</f>
        <v>44. Yang dimaksud kerusakan &amp;lsquo;heat damage&amp;rdquo; pada webbing sling sehingga tidak boleh dipakai lagi adalah?&lt;img src="https://sistemedu.com/assets/LiftingEngineerforMediumLifting/48.png" width="267" height="271"&gt;</v>
      </c>
      <c r="B54" s="83">
        <f>LDT!B48</f>
        <v>1</v>
      </c>
      <c r="C54" s="83">
        <f>LDT!C48</f>
        <v>1</v>
      </c>
      <c r="D54" s="83">
        <f>LDT!D48</f>
        <v>1</v>
      </c>
      <c r="E54" s="83">
        <f>LDT!E48</f>
        <v>0</v>
      </c>
      <c r="F54" s="83">
        <f>LDT!F48</f>
        <v>1</v>
      </c>
      <c r="G54" s="83">
        <f>LDT!G48</f>
        <v>0</v>
      </c>
      <c r="H54" s="83">
        <f>LDT!H48</f>
        <v>0</v>
      </c>
      <c r="I54" s="83">
        <f>LDT!I48</f>
        <v>0</v>
      </c>
      <c r="J54" s="83">
        <f>LDT!J48</f>
        <v>1</v>
      </c>
      <c r="K54" s="83">
        <f>LDT!K48</f>
        <v>1</v>
      </c>
      <c r="L54" s="82">
        <f t="shared" si="15"/>
        <v>5</v>
      </c>
      <c r="M54" s="82">
        <f t="shared" si="16"/>
        <v>5</v>
      </c>
      <c r="N54" s="82">
        <f>SUMIF($B$8:$K$8,"Laki-Laki",LDT!B48:K48)</f>
        <v>3</v>
      </c>
      <c r="O54" s="82">
        <f>SUMIF($B$8:$K$8,"Perempuan",LDT!B48:K48)</f>
        <v>3</v>
      </c>
      <c r="P54" s="68">
        <f t="shared" si="17"/>
        <v>3</v>
      </c>
      <c r="Q54" s="68">
        <f t="shared" si="18"/>
        <v>3</v>
      </c>
      <c r="R54" s="68">
        <f t="shared" si="19"/>
        <v>-0.40546510810816444</v>
      </c>
      <c r="S54" s="68">
        <f t="shared" si="20"/>
        <v>-0.40546510810816444</v>
      </c>
      <c r="T54" s="68">
        <f t="shared" si="21"/>
        <v>-0.10256498870734915</v>
      </c>
      <c r="U54" s="68">
        <f t="shared" si="22"/>
        <v>-0.10256498870734915</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110.4" x14ac:dyDescent="0.3">
      <c r="A55" s="67" t="str">
        <f>LDT!A49</f>
        <v>45. Yang dimaksud kerusakan &amp;lsquo;hole, cutes, tears&amp;rdquo; pada webbing sling sehingga tidak boleh dipakai lagi adalah?&lt;img src="https://sistemedu.com/assets/LiftingEngineerforMediumLifting/49.png" alt="" width="222" height="213"&gt;</v>
      </c>
      <c r="B55" s="83">
        <f>LDT!B49</f>
        <v>1</v>
      </c>
      <c r="C55" s="83">
        <f>LDT!C49</f>
        <v>1</v>
      </c>
      <c r="D55" s="83">
        <f>LDT!D49</f>
        <v>1</v>
      </c>
      <c r="E55" s="83">
        <f>LDT!E49</f>
        <v>1</v>
      </c>
      <c r="F55" s="83">
        <f>LDT!F49</f>
        <v>1</v>
      </c>
      <c r="G55" s="83">
        <f>LDT!G49</f>
        <v>1</v>
      </c>
      <c r="H55" s="83">
        <f>LDT!H49</f>
        <v>0</v>
      </c>
      <c r="I55" s="83">
        <f>LDT!I49</f>
        <v>0</v>
      </c>
      <c r="J55" s="83">
        <f>LDT!J49</f>
        <v>0</v>
      </c>
      <c r="K55" s="83">
        <f>LDT!K49</f>
        <v>0</v>
      </c>
      <c r="L55" s="82">
        <f t="shared" si="15"/>
        <v>5</v>
      </c>
      <c r="M55" s="82">
        <f t="shared" si="16"/>
        <v>5</v>
      </c>
      <c r="N55" s="82">
        <f>SUMIF($B$8:$K$8,"Laki-Laki",LDT!B49:K49)</f>
        <v>3</v>
      </c>
      <c r="O55" s="82">
        <f>SUMIF($B$8:$K$8,"Perempuan",LDT!B49:K49)</f>
        <v>3</v>
      </c>
      <c r="P55" s="68">
        <f t="shared" si="17"/>
        <v>3</v>
      </c>
      <c r="Q55" s="68">
        <f t="shared" si="18"/>
        <v>3</v>
      </c>
      <c r="R55" s="68">
        <f t="shared" si="19"/>
        <v>-0.40546510810816444</v>
      </c>
      <c r="S55" s="68">
        <f t="shared" si="20"/>
        <v>-0.40546510810816444</v>
      </c>
      <c r="T55" s="68">
        <f t="shared" si="21"/>
        <v>-0.10256498870734915</v>
      </c>
      <c r="U55" s="68">
        <f t="shared" si="22"/>
        <v>-0.10256498870734915</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27.6" x14ac:dyDescent="0.3">
      <c r="A56" s="67" t="str">
        <f>LDT!A50</f>
        <v>46. Dari 3 grade rantai ini, mana yang tidak boleh dipakai</v>
      </c>
      <c r="B56" s="83">
        <f>LDT!B50</f>
        <v>1</v>
      </c>
      <c r="C56" s="83">
        <f>LDT!C50</f>
        <v>1</v>
      </c>
      <c r="D56" s="83">
        <f>LDT!D50</f>
        <v>1</v>
      </c>
      <c r="E56" s="83">
        <f>LDT!E50</f>
        <v>1</v>
      </c>
      <c r="F56" s="83">
        <f>LDT!F50</f>
        <v>1</v>
      </c>
      <c r="G56" s="83">
        <f>LDT!G50</f>
        <v>1</v>
      </c>
      <c r="H56" s="83">
        <f>LDT!H50</f>
        <v>1</v>
      </c>
      <c r="I56" s="83">
        <f>LDT!I50</f>
        <v>1</v>
      </c>
      <c r="J56" s="83">
        <f>LDT!J50</f>
        <v>0</v>
      </c>
      <c r="K56" s="83">
        <f>LDT!K50</f>
        <v>0</v>
      </c>
      <c r="L56" s="82">
        <f t="shared" si="15"/>
        <v>5</v>
      </c>
      <c r="M56" s="82">
        <f t="shared" si="16"/>
        <v>5</v>
      </c>
      <c r="N56" s="82">
        <f>SUMIF($B$8:$K$8,"Laki-Laki",LDT!B50:K50)</f>
        <v>4</v>
      </c>
      <c r="O56" s="82">
        <f>SUMIF($B$8:$K$8,"Perempuan",LDT!B50:K50)</f>
        <v>4</v>
      </c>
      <c r="P56" s="68">
        <f t="shared" si="17"/>
        <v>4</v>
      </c>
      <c r="Q56" s="68">
        <f t="shared" si="18"/>
        <v>4</v>
      </c>
      <c r="R56" s="68">
        <f t="shared" si="19"/>
        <v>-1.3862943611198906</v>
      </c>
      <c r="S56" s="68">
        <f t="shared" si="20"/>
        <v>-1.3862943611198906</v>
      </c>
      <c r="T56" s="68">
        <f t="shared" si="21"/>
        <v>-1.0833942417190752</v>
      </c>
      <c r="U56" s="68">
        <f t="shared" si="22"/>
        <v>-1.0833942417190752</v>
      </c>
      <c r="V56" s="68">
        <f t="shared" si="23"/>
        <v>1.1180339887498949</v>
      </c>
      <c r="W56" s="68">
        <f t="shared" si="24"/>
        <v>1.1180339887498949</v>
      </c>
      <c r="X56" s="68">
        <f t="shared" si="25"/>
        <v>0</v>
      </c>
      <c r="Y56" s="68">
        <f t="shared" si="26"/>
        <v>1.5811388300841898</v>
      </c>
      <c r="Z56" s="68">
        <f t="shared" si="27"/>
        <v>0</v>
      </c>
      <c r="AA56" s="66" t="str">
        <f t="shared" si="28"/>
        <v>Negligible</v>
      </c>
      <c r="AB56" s="69" t="str">
        <f t="shared" si="29"/>
        <v>Tidak Ada Indikasi Bias</v>
      </c>
    </row>
    <row r="57" spans="1:28" ht="27.6" x14ac:dyDescent="0.3">
      <c r="A57" s="67" t="str">
        <f>LDT!A51</f>
        <v>47. Berapa % maximal keausan pada mata rantai ?</v>
      </c>
      <c r="B57" s="83">
        <f>LDT!B51</f>
        <v>1</v>
      </c>
      <c r="C57" s="83">
        <f>LDT!C51</f>
        <v>1</v>
      </c>
      <c r="D57" s="83">
        <f>LDT!D51</f>
        <v>0</v>
      </c>
      <c r="E57" s="83">
        <f>LDT!E51</f>
        <v>0</v>
      </c>
      <c r="F57" s="83">
        <f>LDT!F51</f>
        <v>0</v>
      </c>
      <c r="G57" s="83">
        <f>LDT!G51</f>
        <v>0</v>
      </c>
      <c r="H57" s="83">
        <f>LDT!H51</f>
        <v>1</v>
      </c>
      <c r="I57" s="83">
        <f>LDT!I51</f>
        <v>1</v>
      </c>
      <c r="J57" s="83">
        <f>LDT!J51</f>
        <v>1</v>
      </c>
      <c r="K57" s="83">
        <f>LDT!K51</f>
        <v>1</v>
      </c>
      <c r="L57" s="82">
        <f t="shared" si="15"/>
        <v>5</v>
      </c>
      <c r="M57" s="82">
        <f t="shared" si="16"/>
        <v>5</v>
      </c>
      <c r="N57" s="82">
        <f>SUMIF($B$8:$K$8,"Laki-Laki",LDT!B51:K51)</f>
        <v>3</v>
      </c>
      <c r="O57" s="82">
        <f>SUMIF($B$8:$K$8,"Perempuan",LDT!B51:K51)</f>
        <v>3</v>
      </c>
      <c r="P57" s="68">
        <f t="shared" si="17"/>
        <v>3</v>
      </c>
      <c r="Q57" s="68">
        <f t="shared" si="18"/>
        <v>3</v>
      </c>
      <c r="R57" s="68">
        <f t="shared" si="19"/>
        <v>-0.40546510810816444</v>
      </c>
      <c r="S57" s="68">
        <f t="shared" si="20"/>
        <v>-0.40546510810816444</v>
      </c>
      <c r="T57" s="68">
        <f t="shared" si="21"/>
        <v>-0.10256498870734915</v>
      </c>
      <c r="U57" s="68">
        <f t="shared" si="22"/>
        <v>-0.10256498870734915</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41.4" x14ac:dyDescent="0.3">
      <c r="A58" s="67" t="str">
        <f>LDT!A52</f>
        <v>48. Berapa derajat celcius suhu ruangan bila menggunakan sling rantai?</v>
      </c>
      <c r="B58" s="83">
        <f>LDT!B52</f>
        <v>1</v>
      </c>
      <c r="C58" s="83">
        <f>LDT!C52</f>
        <v>1</v>
      </c>
      <c r="D58" s="83">
        <f>LDT!D52</f>
        <v>1</v>
      </c>
      <c r="E58" s="83">
        <f>LDT!E52</f>
        <v>1</v>
      </c>
      <c r="F58" s="83">
        <f>LDT!F52</f>
        <v>1</v>
      </c>
      <c r="G58" s="83">
        <f>LDT!G52</f>
        <v>1</v>
      </c>
      <c r="H58" s="83">
        <f>LDT!H52</f>
        <v>1</v>
      </c>
      <c r="I58" s="83">
        <f>LDT!I52</f>
        <v>1</v>
      </c>
      <c r="J58" s="83">
        <f>LDT!J52</f>
        <v>0</v>
      </c>
      <c r="K58" s="83">
        <f>LDT!K52</f>
        <v>0</v>
      </c>
      <c r="L58" s="82">
        <f t="shared" si="15"/>
        <v>5</v>
      </c>
      <c r="M58" s="82">
        <f t="shared" si="16"/>
        <v>5</v>
      </c>
      <c r="N58" s="82">
        <f>SUMIF($B$8:$K$8,"Laki-Laki",LDT!B52:K52)</f>
        <v>4</v>
      </c>
      <c r="O58" s="82">
        <f>SUMIF($B$8:$K$8,"Perempuan",LDT!B52:K52)</f>
        <v>4</v>
      </c>
      <c r="P58" s="68">
        <f t="shared" si="17"/>
        <v>4</v>
      </c>
      <c r="Q58" s="68">
        <f t="shared" si="18"/>
        <v>4</v>
      </c>
      <c r="R58" s="68">
        <f t="shared" si="19"/>
        <v>-1.3862943611198906</v>
      </c>
      <c r="S58" s="68">
        <f t="shared" si="20"/>
        <v>-1.3862943611198906</v>
      </c>
      <c r="T58" s="68">
        <f t="shared" si="21"/>
        <v>-1.0833942417190752</v>
      </c>
      <c r="U58" s="68">
        <f t="shared" si="22"/>
        <v>-1.0833942417190752</v>
      </c>
      <c r="V58" s="68">
        <f t="shared" si="23"/>
        <v>1.1180339887498949</v>
      </c>
      <c r="W58" s="68">
        <f t="shared" si="24"/>
        <v>1.1180339887498949</v>
      </c>
      <c r="X58" s="68">
        <f t="shared" si="25"/>
        <v>0</v>
      </c>
      <c r="Y58" s="68">
        <f t="shared" si="26"/>
        <v>1.5811388300841898</v>
      </c>
      <c r="Z58" s="68">
        <f t="shared" si="27"/>
        <v>0</v>
      </c>
      <c r="AA58" s="66" t="str">
        <f t="shared" si="28"/>
        <v>Negligible</v>
      </c>
      <c r="AB58" s="69" t="str">
        <f t="shared" si="29"/>
        <v>Tidak Ada Indikasi Bias</v>
      </c>
    </row>
    <row r="59" spans="1:28" ht="55.2" x14ac:dyDescent="0.3">
      <c r="A59" s="67" t="str">
        <f>LDT!A53</f>
        <v>49. Saat inspeksi, bila ditemukan regangan pada mata rantai, berapa keregangan maksimal pada mata rantai yang diperbolehkan?</v>
      </c>
      <c r="B59" s="83">
        <f>LDT!B53</f>
        <v>1</v>
      </c>
      <c r="C59" s="83">
        <f>LDT!C53</f>
        <v>1</v>
      </c>
      <c r="D59" s="83">
        <f>LDT!D53</f>
        <v>1</v>
      </c>
      <c r="E59" s="83">
        <f>LDT!E53</f>
        <v>1</v>
      </c>
      <c r="F59" s="83">
        <f>LDT!F53</f>
        <v>1</v>
      </c>
      <c r="G59" s="83">
        <f>LDT!G53</f>
        <v>1</v>
      </c>
      <c r="H59" s="83">
        <f>LDT!H53</f>
        <v>1</v>
      </c>
      <c r="I59" s="83">
        <f>LDT!I53</f>
        <v>1</v>
      </c>
      <c r="J59" s="83">
        <f>LDT!J53</f>
        <v>0</v>
      </c>
      <c r="K59" s="83">
        <f>LDT!K53</f>
        <v>0</v>
      </c>
      <c r="L59" s="82">
        <f t="shared" si="15"/>
        <v>5</v>
      </c>
      <c r="M59" s="82">
        <f t="shared" si="16"/>
        <v>5</v>
      </c>
      <c r="N59" s="82">
        <f>SUMIF($B$8:$K$8,"Laki-Laki",LDT!B53:K53)</f>
        <v>4</v>
      </c>
      <c r="O59" s="82">
        <f>SUMIF($B$8:$K$8,"Perempuan",LDT!B53:K53)</f>
        <v>4</v>
      </c>
      <c r="P59" s="68">
        <f t="shared" si="17"/>
        <v>4</v>
      </c>
      <c r="Q59" s="68">
        <f t="shared" si="18"/>
        <v>4</v>
      </c>
      <c r="R59" s="68">
        <f t="shared" si="19"/>
        <v>-1.3862943611198906</v>
      </c>
      <c r="S59" s="68">
        <f t="shared" si="20"/>
        <v>-1.3862943611198906</v>
      </c>
      <c r="T59" s="68">
        <f t="shared" si="21"/>
        <v>-1.0833942417190752</v>
      </c>
      <c r="U59" s="68">
        <f t="shared" si="22"/>
        <v>-1.0833942417190752</v>
      </c>
      <c r="V59" s="68">
        <f t="shared" si="23"/>
        <v>1.1180339887498949</v>
      </c>
      <c r="W59" s="68">
        <f t="shared" si="24"/>
        <v>1.1180339887498949</v>
      </c>
      <c r="X59" s="68">
        <f t="shared" si="25"/>
        <v>0</v>
      </c>
      <c r="Y59" s="68">
        <f t="shared" si="26"/>
        <v>1.5811388300841898</v>
      </c>
      <c r="Z59" s="68">
        <f t="shared" si="27"/>
        <v>0</v>
      </c>
      <c r="AA59" s="66" t="str">
        <f t="shared" si="28"/>
        <v>Negligible</v>
      </c>
      <c r="AB59" s="69" t="str">
        <f t="shared" si="29"/>
        <v>Tidak Ada Indikasi Bias</v>
      </c>
    </row>
    <row r="60" spans="1:28" ht="41.4" x14ac:dyDescent="0.3">
      <c r="A60" s="67" t="str">
        <f>LDT!A54</f>
        <v>50. Berapa nilai Angle Factor untuk sudut antar kaki sling (included angle) 30°</v>
      </c>
      <c r="B60" s="83">
        <f>LDT!B54</f>
        <v>1</v>
      </c>
      <c r="C60" s="83">
        <f>LDT!C54</f>
        <v>1</v>
      </c>
      <c r="D60" s="83">
        <f>LDT!D54</f>
        <v>1</v>
      </c>
      <c r="E60" s="83">
        <f>LDT!E54</f>
        <v>0</v>
      </c>
      <c r="F60" s="83">
        <f>LDT!F54</f>
        <v>1</v>
      </c>
      <c r="G60" s="83">
        <f>LDT!G54</f>
        <v>0</v>
      </c>
      <c r="H60" s="83">
        <f>LDT!H54</f>
        <v>0</v>
      </c>
      <c r="I60" s="83">
        <f>LDT!I54</f>
        <v>0</v>
      </c>
      <c r="J60" s="83">
        <f>LDT!J54</f>
        <v>0</v>
      </c>
      <c r="K60" s="83">
        <f>LDT!K54</f>
        <v>0</v>
      </c>
      <c r="L60" s="82">
        <f t="shared" si="15"/>
        <v>5</v>
      </c>
      <c r="M60" s="82">
        <f t="shared" si="16"/>
        <v>5</v>
      </c>
      <c r="N60" s="82">
        <f>SUMIF($B$8:$K$8,"Laki-Laki",LDT!B54:K54)</f>
        <v>2</v>
      </c>
      <c r="O60" s="82">
        <f>SUMIF($B$8:$K$8,"Perempuan",LDT!B54:K54)</f>
        <v>2</v>
      </c>
      <c r="P60" s="68">
        <f t="shared" si="17"/>
        <v>2</v>
      </c>
      <c r="Q60" s="68">
        <f t="shared" si="18"/>
        <v>2</v>
      </c>
      <c r="R60" s="68">
        <f t="shared" si="19"/>
        <v>0.40546510810816438</v>
      </c>
      <c r="S60" s="68">
        <f t="shared" si="20"/>
        <v>0.40546510810816438</v>
      </c>
      <c r="T60" s="68">
        <f t="shared" si="21"/>
        <v>0.70836522750897968</v>
      </c>
      <c r="U60" s="68">
        <f t="shared" si="22"/>
        <v>0.70836522750897968</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41.4" x14ac:dyDescent="0.3">
      <c r="A61" s="67" t="str">
        <f>LDT!A55</f>
        <v>51. Berapa nilai Angle Factor untuk sudut antar kaki sling (included angle) 45°</v>
      </c>
      <c r="B61" s="83">
        <f>LDT!B55</f>
        <v>1</v>
      </c>
      <c r="C61" s="83">
        <f>LDT!C55</f>
        <v>1</v>
      </c>
      <c r="D61" s="83">
        <f>LDT!D55</f>
        <v>1</v>
      </c>
      <c r="E61" s="83">
        <f>LDT!E55</f>
        <v>1</v>
      </c>
      <c r="F61" s="83">
        <f>LDT!F55</f>
        <v>1</v>
      </c>
      <c r="G61" s="83">
        <f>LDT!G55</f>
        <v>1</v>
      </c>
      <c r="H61" s="83">
        <f>LDT!H55</f>
        <v>0</v>
      </c>
      <c r="I61" s="83">
        <f>LDT!I55</f>
        <v>0</v>
      </c>
      <c r="J61" s="83">
        <f>LDT!J55</f>
        <v>1</v>
      </c>
      <c r="K61" s="83">
        <f>LDT!K55</f>
        <v>1</v>
      </c>
      <c r="L61" s="82">
        <f t="shared" si="15"/>
        <v>5</v>
      </c>
      <c r="M61" s="82">
        <f t="shared" si="16"/>
        <v>5</v>
      </c>
      <c r="N61" s="82">
        <f>SUMIF($B$8:$K$8,"Laki-Laki",LDT!B55:K55)</f>
        <v>4</v>
      </c>
      <c r="O61" s="82">
        <f>SUMIF($B$8:$K$8,"Perempuan",LDT!B55:K55)</f>
        <v>4</v>
      </c>
      <c r="P61" s="68">
        <f t="shared" si="17"/>
        <v>4</v>
      </c>
      <c r="Q61" s="68">
        <f t="shared" si="18"/>
        <v>4</v>
      </c>
      <c r="R61" s="68">
        <f t="shared" si="19"/>
        <v>-1.3862943611198906</v>
      </c>
      <c r="S61" s="68">
        <f t="shared" si="20"/>
        <v>-1.3862943611198906</v>
      </c>
      <c r="T61" s="68">
        <f t="shared" si="21"/>
        <v>-1.0833942417190752</v>
      </c>
      <c r="U61" s="68">
        <f t="shared" si="22"/>
        <v>-1.0833942417190752</v>
      </c>
      <c r="V61" s="68">
        <f t="shared" si="23"/>
        <v>1.1180339887498949</v>
      </c>
      <c r="W61" s="68">
        <f t="shared" si="24"/>
        <v>1.1180339887498949</v>
      </c>
      <c r="X61" s="68">
        <f t="shared" si="25"/>
        <v>0</v>
      </c>
      <c r="Y61" s="68">
        <f t="shared" si="26"/>
        <v>1.5811388300841898</v>
      </c>
      <c r="Z61" s="68">
        <f t="shared" si="27"/>
        <v>0</v>
      </c>
      <c r="AA61" s="66" t="str">
        <f t="shared" si="28"/>
        <v>Negligible</v>
      </c>
      <c r="AB61" s="69" t="str">
        <f t="shared" si="29"/>
        <v>Tidak Ada Indikasi Bias</v>
      </c>
    </row>
    <row r="62" spans="1:28" ht="41.4" x14ac:dyDescent="0.3">
      <c r="A62" s="67" t="str">
        <f>LDT!A56</f>
        <v>52. Berapa nilai Angle Factor untuk sudut antar kaki sling (included angle) 60°</v>
      </c>
      <c r="B62" s="83">
        <f>LDT!B56</f>
        <v>1</v>
      </c>
      <c r="C62" s="83">
        <f>LDT!C56</f>
        <v>1</v>
      </c>
      <c r="D62" s="83">
        <f>LDT!D56</f>
        <v>1</v>
      </c>
      <c r="E62" s="83">
        <f>LDT!E56</f>
        <v>0</v>
      </c>
      <c r="F62" s="83">
        <f>LDT!F56</f>
        <v>1</v>
      </c>
      <c r="G62" s="83">
        <f>LDT!G56</f>
        <v>0</v>
      </c>
      <c r="H62" s="83">
        <f>LDT!H56</f>
        <v>0</v>
      </c>
      <c r="I62" s="83">
        <f>LDT!I56</f>
        <v>0</v>
      </c>
      <c r="J62" s="83">
        <f>LDT!J56</f>
        <v>1</v>
      </c>
      <c r="K62" s="83">
        <f>LDT!K56</f>
        <v>1</v>
      </c>
      <c r="L62" s="82">
        <f t="shared" si="15"/>
        <v>5</v>
      </c>
      <c r="M62" s="82">
        <f t="shared" si="16"/>
        <v>5</v>
      </c>
      <c r="N62" s="82">
        <f>SUMIF($B$8:$K$8,"Laki-Laki",LDT!B56:K56)</f>
        <v>3</v>
      </c>
      <c r="O62" s="82">
        <f>SUMIF($B$8:$K$8,"Perempuan",LDT!B56:K56)</f>
        <v>3</v>
      </c>
      <c r="P62" s="68">
        <f t="shared" si="17"/>
        <v>3</v>
      </c>
      <c r="Q62" s="68">
        <f t="shared" si="18"/>
        <v>3</v>
      </c>
      <c r="R62" s="68">
        <f t="shared" si="19"/>
        <v>-0.40546510810816444</v>
      </c>
      <c r="S62" s="68">
        <f t="shared" si="20"/>
        <v>-0.40546510810816444</v>
      </c>
      <c r="T62" s="68">
        <f t="shared" si="21"/>
        <v>-0.10256498870734915</v>
      </c>
      <c r="U62" s="68">
        <f t="shared" si="22"/>
        <v>-0.10256498870734915</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41.4" x14ac:dyDescent="0.3">
      <c r="A63" s="67" t="str">
        <f>LDT!A57</f>
        <v>53. Berapa nilai Angle Factor untuk sudut antar kaki sling (included angle) 90°</v>
      </c>
      <c r="B63" s="83">
        <f>LDT!B57</f>
        <v>1</v>
      </c>
      <c r="C63" s="83">
        <f>LDT!C57</f>
        <v>1</v>
      </c>
      <c r="D63" s="83">
        <f>LDT!D57</f>
        <v>1</v>
      </c>
      <c r="E63" s="83">
        <f>LDT!E57</f>
        <v>1</v>
      </c>
      <c r="F63" s="83">
        <f>LDT!F57</f>
        <v>1</v>
      </c>
      <c r="G63" s="83">
        <f>LDT!G57</f>
        <v>1</v>
      </c>
      <c r="H63" s="83">
        <f>LDT!H57</f>
        <v>0</v>
      </c>
      <c r="I63" s="83">
        <f>LDT!I57</f>
        <v>0</v>
      </c>
      <c r="J63" s="83">
        <f>LDT!J57</f>
        <v>0</v>
      </c>
      <c r="K63" s="83">
        <f>LDT!K57</f>
        <v>0</v>
      </c>
      <c r="L63" s="82">
        <f t="shared" si="15"/>
        <v>5</v>
      </c>
      <c r="M63" s="82">
        <f t="shared" si="16"/>
        <v>5</v>
      </c>
      <c r="N63" s="82">
        <f>SUMIF($B$8:$K$8,"Laki-Laki",LDT!B57:K57)</f>
        <v>3</v>
      </c>
      <c r="O63" s="82">
        <f>SUMIF($B$8:$K$8,"Perempuan",LDT!B57:K57)</f>
        <v>3</v>
      </c>
      <c r="P63" s="68">
        <f t="shared" si="17"/>
        <v>3</v>
      </c>
      <c r="Q63" s="68">
        <f t="shared" si="18"/>
        <v>3</v>
      </c>
      <c r="R63" s="68">
        <f t="shared" si="19"/>
        <v>-0.40546510810816444</v>
      </c>
      <c r="S63" s="68">
        <f t="shared" si="20"/>
        <v>-0.40546510810816444</v>
      </c>
      <c r="T63" s="68">
        <f t="shared" si="21"/>
        <v>-0.10256498870734915</v>
      </c>
      <c r="U63" s="68">
        <f t="shared" si="22"/>
        <v>-0.10256498870734915</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82.8" x14ac:dyDescent="0.3">
      <c r="A64" s="67" t="str">
        <f>LDT!A58</f>
        <v>54. Berapa Reeve Factor Sling pada kondisi seperti ini (direct load)?&lt;img src="https://sistemedu.com/assets/LiftingEngineerforMediumLifting/58.png" alt="" width="221" height="238"&gt;</v>
      </c>
      <c r="B64" s="83">
        <f>LDT!B58</f>
        <v>1</v>
      </c>
      <c r="C64" s="83">
        <f>LDT!C58</f>
        <v>1</v>
      </c>
      <c r="D64" s="83">
        <f>LDT!D58</f>
        <v>1</v>
      </c>
      <c r="E64" s="83">
        <f>LDT!E58</f>
        <v>1</v>
      </c>
      <c r="F64" s="83">
        <f>LDT!F58</f>
        <v>1</v>
      </c>
      <c r="G64" s="83">
        <f>LDT!G58</f>
        <v>1</v>
      </c>
      <c r="H64" s="83">
        <f>LDT!H58</f>
        <v>1</v>
      </c>
      <c r="I64" s="83">
        <f>LDT!I58</f>
        <v>1</v>
      </c>
      <c r="J64" s="83">
        <f>LDT!J58</f>
        <v>0</v>
      </c>
      <c r="K64" s="83">
        <f>LDT!K58</f>
        <v>0</v>
      </c>
      <c r="L64" s="82">
        <f t="shared" si="15"/>
        <v>5</v>
      </c>
      <c r="M64" s="82">
        <f t="shared" si="16"/>
        <v>5</v>
      </c>
      <c r="N64" s="82">
        <f>SUMIF($B$8:$K$8,"Laki-Laki",LDT!B58:K58)</f>
        <v>4</v>
      </c>
      <c r="O64" s="82">
        <f>SUMIF($B$8:$K$8,"Perempuan",LDT!B58:K58)</f>
        <v>4</v>
      </c>
      <c r="P64" s="68">
        <f t="shared" si="17"/>
        <v>4</v>
      </c>
      <c r="Q64" s="68">
        <f t="shared" si="18"/>
        <v>4</v>
      </c>
      <c r="R64" s="68">
        <f t="shared" si="19"/>
        <v>-1.3862943611198906</v>
      </c>
      <c r="S64" s="68">
        <f t="shared" si="20"/>
        <v>-1.3862943611198906</v>
      </c>
      <c r="T64" s="68">
        <f t="shared" si="21"/>
        <v>-1.0833942417190752</v>
      </c>
      <c r="U64" s="68">
        <f t="shared" si="22"/>
        <v>-1.0833942417190752</v>
      </c>
      <c r="V64" s="68">
        <f t="shared" si="23"/>
        <v>1.1180339887498949</v>
      </c>
      <c r="W64" s="68">
        <f t="shared" si="24"/>
        <v>1.1180339887498949</v>
      </c>
      <c r="X64" s="68">
        <f t="shared" si="25"/>
        <v>0</v>
      </c>
      <c r="Y64" s="68">
        <f t="shared" si="26"/>
        <v>1.5811388300841898</v>
      </c>
      <c r="Z64" s="68">
        <f t="shared" si="27"/>
        <v>0</v>
      </c>
      <c r="AA64" s="66" t="str">
        <f t="shared" si="28"/>
        <v>Negligible</v>
      </c>
      <c r="AB64" s="69" t="str">
        <f t="shared" si="29"/>
        <v>Tidak Ada Indikasi Bias</v>
      </c>
    </row>
    <row r="65" spans="1:28" ht="96.6" x14ac:dyDescent="0.3">
      <c r="A65" s="67" t="str">
        <f>LDT!A59</f>
        <v>55. Berapa Reeve Factor Sling pada kondisi seperti ini (Choke Hitch)?&lt;img src="https://sistemedu.com/assets/LiftingEngineerforMediumLifting/59.png" alt="" width="124" height="195"&gt;</v>
      </c>
      <c r="B65" s="83">
        <f>LDT!B59</f>
        <v>1</v>
      </c>
      <c r="C65" s="83">
        <f>LDT!C59</f>
        <v>1</v>
      </c>
      <c r="D65" s="83">
        <f>LDT!D59</f>
        <v>0</v>
      </c>
      <c r="E65" s="83">
        <f>LDT!E59</f>
        <v>0</v>
      </c>
      <c r="F65" s="83">
        <f>LDT!F59</f>
        <v>0</v>
      </c>
      <c r="G65" s="83">
        <f>LDT!G59</f>
        <v>0</v>
      </c>
      <c r="H65" s="83">
        <f>LDT!H59</f>
        <v>0</v>
      </c>
      <c r="I65" s="83">
        <f>LDT!I59</f>
        <v>0</v>
      </c>
      <c r="J65" s="83">
        <f>LDT!J59</f>
        <v>0</v>
      </c>
      <c r="K65" s="83">
        <f>LDT!K59</f>
        <v>0</v>
      </c>
      <c r="L65" s="82">
        <f t="shared" si="15"/>
        <v>5</v>
      </c>
      <c r="M65" s="82">
        <f t="shared" si="16"/>
        <v>5</v>
      </c>
      <c r="N65" s="82">
        <f>SUMIF($B$8:$K$8,"Laki-Laki",LDT!B59:K59)</f>
        <v>1</v>
      </c>
      <c r="O65" s="82">
        <f>SUMIF($B$8:$K$8,"Perempuan",LDT!B59:K59)</f>
        <v>1</v>
      </c>
      <c r="P65" s="68">
        <f t="shared" si="17"/>
        <v>1</v>
      </c>
      <c r="Q65" s="68">
        <f t="shared" si="18"/>
        <v>1</v>
      </c>
      <c r="R65" s="68">
        <f t="shared" si="19"/>
        <v>1.3862943611198906</v>
      </c>
      <c r="S65" s="68">
        <f t="shared" si="20"/>
        <v>1.3862943611198906</v>
      </c>
      <c r="T65" s="68">
        <f t="shared" si="21"/>
        <v>1.689194480520706</v>
      </c>
      <c r="U65" s="68">
        <f t="shared" si="22"/>
        <v>1.689194480520706</v>
      </c>
      <c r="V65" s="68">
        <f t="shared" si="23"/>
        <v>1.1180339887498949</v>
      </c>
      <c r="W65" s="68">
        <f t="shared" si="24"/>
        <v>1.1180339887498949</v>
      </c>
      <c r="X65" s="68">
        <f t="shared" si="25"/>
        <v>0</v>
      </c>
      <c r="Y65" s="68">
        <f t="shared" si="26"/>
        <v>1.5811388300841898</v>
      </c>
      <c r="Z65" s="68">
        <f t="shared" si="27"/>
        <v>0</v>
      </c>
      <c r="AA65" s="66" t="str">
        <f t="shared" si="28"/>
        <v>Negligible</v>
      </c>
      <c r="AB65" s="69" t="str">
        <f t="shared" si="29"/>
        <v>Tidak Ada Indikasi Bias</v>
      </c>
    </row>
    <row r="66" spans="1:28" ht="82.8" x14ac:dyDescent="0.3">
      <c r="A66" s="67" t="str">
        <f>LDT!A60</f>
        <v>56. Berapa Reeve Factor Sling pada kondisi seperti ini (Basket Hitch)?&lt;img src="https://sistemedu.com/assets/LiftingEngineerforMediumLifting/60.png" width="149" height="191"&gt;</v>
      </c>
      <c r="B66" s="83">
        <f>LDT!B60</f>
        <v>1</v>
      </c>
      <c r="C66" s="83">
        <f>LDT!C60</f>
        <v>1</v>
      </c>
      <c r="D66" s="83">
        <f>LDT!D60</f>
        <v>1</v>
      </c>
      <c r="E66" s="83">
        <f>LDT!E60</f>
        <v>1</v>
      </c>
      <c r="F66" s="83">
        <f>LDT!F60</f>
        <v>1</v>
      </c>
      <c r="G66" s="83">
        <f>LDT!G60</f>
        <v>1</v>
      </c>
      <c r="H66" s="83">
        <f>LDT!H60</f>
        <v>0</v>
      </c>
      <c r="I66" s="83">
        <f>LDT!I60</f>
        <v>0</v>
      </c>
      <c r="J66" s="83">
        <f>LDT!J60</f>
        <v>0</v>
      </c>
      <c r="K66" s="83">
        <f>LDT!K60</f>
        <v>0</v>
      </c>
      <c r="L66" s="82">
        <f t="shared" si="15"/>
        <v>5</v>
      </c>
      <c r="M66" s="82">
        <f t="shared" si="16"/>
        <v>5</v>
      </c>
      <c r="N66" s="82">
        <f>SUMIF($B$8:$K$8,"Laki-Laki",LDT!B60:K60)</f>
        <v>3</v>
      </c>
      <c r="O66" s="82">
        <f>SUMIF($B$8:$K$8,"Perempuan",LDT!B60:K60)</f>
        <v>3</v>
      </c>
      <c r="P66" s="68">
        <f t="shared" si="17"/>
        <v>3</v>
      </c>
      <c r="Q66" s="68">
        <f t="shared" si="18"/>
        <v>3</v>
      </c>
      <c r="R66" s="68">
        <f t="shared" si="19"/>
        <v>-0.40546510810816444</v>
      </c>
      <c r="S66" s="68">
        <f t="shared" si="20"/>
        <v>-0.40546510810816444</v>
      </c>
      <c r="T66" s="68">
        <f t="shared" si="21"/>
        <v>-0.10256498870734915</v>
      </c>
      <c r="U66" s="68">
        <f t="shared" si="22"/>
        <v>-0.10256498870734915</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82.8" x14ac:dyDescent="0.3">
      <c r="A67" s="67" t="str">
        <f>LDT!A61</f>
        <v>57. Berapa Reeve Faktor sudut basket hitch untuk 60 derajat&lt;img src="https://sistemedu.com/assets/LiftingEngineerforMediumLifting/61.png" alt="" width="124" height="195"&gt;</v>
      </c>
      <c r="B67" s="83">
        <f>LDT!B61</f>
        <v>1</v>
      </c>
      <c r="C67" s="83">
        <f>LDT!C61</f>
        <v>1</v>
      </c>
      <c r="D67" s="83">
        <f>LDT!D61</f>
        <v>1</v>
      </c>
      <c r="E67" s="83">
        <f>LDT!E61</f>
        <v>1</v>
      </c>
      <c r="F67" s="83">
        <f>LDT!F61</f>
        <v>1</v>
      </c>
      <c r="G67" s="83">
        <f>LDT!G61</f>
        <v>1</v>
      </c>
      <c r="H67" s="83">
        <f>LDT!H61</f>
        <v>0</v>
      </c>
      <c r="I67" s="83">
        <f>LDT!I61</f>
        <v>0</v>
      </c>
      <c r="J67" s="83">
        <f>LDT!J61</f>
        <v>1</v>
      </c>
      <c r="K67" s="83">
        <f>LDT!K61</f>
        <v>1</v>
      </c>
      <c r="L67" s="82">
        <f t="shared" si="15"/>
        <v>5</v>
      </c>
      <c r="M67" s="82">
        <f t="shared" si="16"/>
        <v>5</v>
      </c>
      <c r="N67" s="82">
        <f>SUMIF($B$8:$K$8,"Laki-Laki",LDT!B61:K61)</f>
        <v>4</v>
      </c>
      <c r="O67" s="82">
        <f>SUMIF($B$8:$K$8,"Perempuan",LDT!B61:K61)</f>
        <v>4</v>
      </c>
      <c r="P67" s="68">
        <f t="shared" si="17"/>
        <v>4</v>
      </c>
      <c r="Q67" s="68">
        <f t="shared" si="18"/>
        <v>4</v>
      </c>
      <c r="R67" s="68">
        <f t="shared" si="19"/>
        <v>-1.3862943611198906</v>
      </c>
      <c r="S67" s="68">
        <f t="shared" si="20"/>
        <v>-1.3862943611198906</v>
      </c>
      <c r="T67" s="68">
        <f t="shared" si="21"/>
        <v>-1.0833942417190752</v>
      </c>
      <c r="U67" s="68">
        <f t="shared" si="22"/>
        <v>-1.0833942417190752</v>
      </c>
      <c r="V67" s="68">
        <f t="shared" si="23"/>
        <v>1.1180339887498949</v>
      </c>
      <c r="W67" s="68">
        <f t="shared" si="24"/>
        <v>1.1180339887498949</v>
      </c>
      <c r="X67" s="68">
        <f t="shared" si="25"/>
        <v>0</v>
      </c>
      <c r="Y67" s="68">
        <f t="shared" si="26"/>
        <v>1.5811388300841898</v>
      </c>
      <c r="Z67" s="68">
        <f t="shared" si="27"/>
        <v>0</v>
      </c>
      <c r="AA67" s="66" t="str">
        <f t="shared" si="28"/>
        <v>Negligible</v>
      </c>
      <c r="AB67" s="69" t="str">
        <f t="shared" si="29"/>
        <v>Tidak Ada Indikasi Bias</v>
      </c>
    </row>
    <row r="68" spans="1:28" ht="69" x14ac:dyDescent="0.3">
      <c r="A68" s="67" t="str">
        <f>LDT!A62</f>
        <v>58. Apa nama jenis shackle ini?&lt;img src="https://sistemedu.com/assets/LiftingEngineerforMediumLifting/62.png" alt="" width="187" height="179"&gt;</v>
      </c>
      <c r="B68" s="83">
        <f>LDT!B62</f>
        <v>0</v>
      </c>
      <c r="C68" s="83">
        <f>LDT!C62</f>
        <v>0</v>
      </c>
      <c r="D68" s="83">
        <f>LDT!D62</f>
        <v>1</v>
      </c>
      <c r="E68" s="83">
        <f>LDT!E62</f>
        <v>1</v>
      </c>
      <c r="F68" s="83">
        <f>LDT!F62</f>
        <v>1</v>
      </c>
      <c r="G68" s="83">
        <f>LDT!G62</f>
        <v>1</v>
      </c>
      <c r="H68" s="83">
        <f>LDT!H62</f>
        <v>0</v>
      </c>
      <c r="I68" s="83">
        <f>LDT!I62</f>
        <v>0</v>
      </c>
      <c r="J68" s="83">
        <f>LDT!J62</f>
        <v>0</v>
      </c>
      <c r="K68" s="83">
        <f>LDT!K62</f>
        <v>0</v>
      </c>
      <c r="L68" s="82">
        <f t="shared" si="15"/>
        <v>5</v>
      </c>
      <c r="M68" s="82">
        <f t="shared" si="16"/>
        <v>5</v>
      </c>
      <c r="N68" s="82">
        <f>SUMIF($B$8:$K$8,"Laki-Laki",LDT!B62:K62)</f>
        <v>2</v>
      </c>
      <c r="O68" s="82">
        <f>SUMIF($B$8:$K$8,"Perempuan",LDT!B62:K62)</f>
        <v>2</v>
      </c>
      <c r="P68" s="68">
        <f t="shared" si="17"/>
        <v>2</v>
      </c>
      <c r="Q68" s="68">
        <f t="shared" si="18"/>
        <v>2</v>
      </c>
      <c r="R68" s="68">
        <f t="shared" si="19"/>
        <v>0.40546510810816438</v>
      </c>
      <c r="S68" s="68">
        <f t="shared" si="20"/>
        <v>0.40546510810816438</v>
      </c>
      <c r="T68" s="68">
        <f t="shared" si="21"/>
        <v>0.70836522750897968</v>
      </c>
      <c r="U68" s="68">
        <f t="shared" si="22"/>
        <v>0.70836522750897968</v>
      </c>
      <c r="V68" s="68">
        <f t="shared" si="23"/>
        <v>0.91287092917527679</v>
      </c>
      <c r="W68" s="68">
        <f t="shared" si="24"/>
        <v>0.91287092917527679</v>
      </c>
      <c r="X68" s="68">
        <f t="shared" si="25"/>
        <v>0</v>
      </c>
      <c r="Y68" s="68">
        <f t="shared" si="26"/>
        <v>1.2909944487358056</v>
      </c>
      <c r="Z68" s="68">
        <f t="shared" si="27"/>
        <v>0</v>
      </c>
      <c r="AA68" s="66" t="str">
        <f t="shared" si="28"/>
        <v>Negligible</v>
      </c>
      <c r="AB68" s="69" t="str">
        <f t="shared" si="29"/>
        <v>Tidak Ada Indikasi Bias</v>
      </c>
    </row>
    <row r="69" spans="1:28" ht="69" x14ac:dyDescent="0.3">
      <c r="A69" s="67" t="str">
        <f>LDT!A63</f>
        <v>59. Apa nama jenis shackle ini?&lt;img src="https://sistemedu.com/assets/LiftingEngineerforMediumLifting/63Rev.png" alt="" width="199" height="172"&gt;</v>
      </c>
      <c r="B69" s="83">
        <f>LDT!B63</f>
        <v>1</v>
      </c>
      <c r="C69" s="83">
        <f>LDT!C63</f>
        <v>1</v>
      </c>
      <c r="D69" s="83">
        <f>LDT!D63</f>
        <v>1</v>
      </c>
      <c r="E69" s="83">
        <f>LDT!E63</f>
        <v>0</v>
      </c>
      <c r="F69" s="83">
        <f>LDT!F63</f>
        <v>1</v>
      </c>
      <c r="G69" s="83">
        <f>LDT!G63</f>
        <v>0</v>
      </c>
      <c r="H69" s="83">
        <f>LDT!H63</f>
        <v>0</v>
      </c>
      <c r="I69" s="83">
        <f>LDT!I63</f>
        <v>0</v>
      </c>
      <c r="J69" s="83">
        <f>LDT!J63</f>
        <v>0</v>
      </c>
      <c r="K69" s="83">
        <f>LDT!K63</f>
        <v>0</v>
      </c>
      <c r="L69" s="82">
        <f t="shared" si="15"/>
        <v>5</v>
      </c>
      <c r="M69" s="82">
        <f t="shared" si="16"/>
        <v>5</v>
      </c>
      <c r="N69" s="82">
        <f>SUMIF($B$8:$K$8,"Laki-Laki",LDT!B63:K63)</f>
        <v>2</v>
      </c>
      <c r="O69" s="82">
        <f>SUMIF($B$8:$K$8,"Perempuan",LDT!B63:K63)</f>
        <v>2</v>
      </c>
      <c r="P69" s="68">
        <f t="shared" si="17"/>
        <v>2</v>
      </c>
      <c r="Q69" s="68">
        <f t="shared" si="18"/>
        <v>2</v>
      </c>
      <c r="R69" s="68">
        <f t="shared" si="19"/>
        <v>0.40546510810816438</v>
      </c>
      <c r="S69" s="68">
        <f t="shared" si="20"/>
        <v>0.40546510810816438</v>
      </c>
      <c r="T69" s="68">
        <f t="shared" si="21"/>
        <v>0.70836522750897968</v>
      </c>
      <c r="U69" s="68">
        <f t="shared" si="22"/>
        <v>0.70836522750897968</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69" x14ac:dyDescent="0.3">
      <c r="A70" s="67" t="str">
        <f>LDT!A64</f>
        <v>60. Apa nama jenis shackle ini?&lt;img src="https://sistemedu.com/assets/LiftingEngineerforMediumLifting/64Rev.png" alt="" width="199" height="172"&gt;</v>
      </c>
      <c r="B70" s="83">
        <f>LDT!B64</f>
        <v>1</v>
      </c>
      <c r="C70" s="83">
        <f>LDT!C64</f>
        <v>1</v>
      </c>
      <c r="D70" s="83">
        <f>LDT!D64</f>
        <v>1</v>
      </c>
      <c r="E70" s="83">
        <f>LDT!E64</f>
        <v>1</v>
      </c>
      <c r="F70" s="83">
        <f>LDT!F64</f>
        <v>1</v>
      </c>
      <c r="G70" s="83">
        <f>LDT!G64</f>
        <v>1</v>
      </c>
      <c r="H70" s="83">
        <f>LDT!H64</f>
        <v>0</v>
      </c>
      <c r="I70" s="83">
        <f>LDT!I64</f>
        <v>0</v>
      </c>
      <c r="J70" s="83">
        <f>LDT!J64</f>
        <v>1</v>
      </c>
      <c r="K70" s="83">
        <f>LDT!K64</f>
        <v>1</v>
      </c>
      <c r="L70" s="82">
        <f t="shared" si="15"/>
        <v>5</v>
      </c>
      <c r="M70" s="82">
        <f t="shared" si="16"/>
        <v>5</v>
      </c>
      <c r="N70" s="82">
        <f>SUMIF($B$8:$K$8,"Laki-Laki",LDT!B64:K64)</f>
        <v>4</v>
      </c>
      <c r="O70" s="82">
        <f>SUMIF($B$8:$K$8,"Perempuan",LDT!B64:K64)</f>
        <v>4</v>
      </c>
      <c r="P70" s="68">
        <f t="shared" si="17"/>
        <v>4</v>
      </c>
      <c r="Q70" s="68">
        <f t="shared" si="18"/>
        <v>4</v>
      </c>
      <c r="R70" s="68">
        <f t="shared" si="19"/>
        <v>-1.3862943611198906</v>
      </c>
      <c r="S70" s="68">
        <f t="shared" si="20"/>
        <v>-1.3862943611198906</v>
      </c>
      <c r="T70" s="68">
        <f t="shared" si="21"/>
        <v>-1.0833942417190752</v>
      </c>
      <c r="U70" s="68">
        <f t="shared" si="22"/>
        <v>-1.0833942417190752</v>
      </c>
      <c r="V70" s="68">
        <f t="shared" si="23"/>
        <v>1.1180339887498949</v>
      </c>
      <c r="W70" s="68">
        <f t="shared" si="24"/>
        <v>1.1180339887498949</v>
      </c>
      <c r="X70" s="68">
        <f t="shared" si="25"/>
        <v>0</v>
      </c>
      <c r="Y70" s="68">
        <f t="shared" si="26"/>
        <v>1.5811388300841898</v>
      </c>
      <c r="Z70" s="68">
        <f t="shared" si="27"/>
        <v>0</v>
      </c>
      <c r="AA70" s="66" t="str">
        <f t="shared" si="28"/>
        <v>Negligible</v>
      </c>
      <c r="AB70" s="69" t="str">
        <f t="shared" si="29"/>
        <v>Tidak Ada Indikasi Bias</v>
      </c>
    </row>
    <row r="71" spans="1:28" ht="69" x14ac:dyDescent="0.3">
      <c r="A71" s="67" t="str">
        <f>LDT!A65</f>
        <v>61. Bolehkah Dee Shackle digunakan untuk sling bersudut?&lt;img src="https://sistemedu.com/assets/LiftingEngineerforMediumLifting/65.png" width="119" height="131"&gt;</v>
      </c>
      <c r="B71" s="83">
        <f>LDT!B65</f>
        <v>1</v>
      </c>
      <c r="C71" s="83">
        <f>LDT!C65</f>
        <v>1</v>
      </c>
      <c r="D71" s="83">
        <f>LDT!D65</f>
        <v>1</v>
      </c>
      <c r="E71" s="83">
        <f>LDT!E65</f>
        <v>1</v>
      </c>
      <c r="F71" s="83">
        <f>LDT!F65</f>
        <v>1</v>
      </c>
      <c r="G71" s="83">
        <f>LDT!G65</f>
        <v>1</v>
      </c>
      <c r="H71" s="83">
        <f>LDT!H65</f>
        <v>1</v>
      </c>
      <c r="I71" s="83">
        <f>LDT!I65</f>
        <v>1</v>
      </c>
      <c r="J71" s="83">
        <f>LDT!J65</f>
        <v>0</v>
      </c>
      <c r="K71" s="83">
        <f>LDT!K65</f>
        <v>0</v>
      </c>
      <c r="L71" s="82">
        <f t="shared" si="15"/>
        <v>5</v>
      </c>
      <c r="M71" s="82">
        <f t="shared" si="16"/>
        <v>5</v>
      </c>
      <c r="N71" s="82">
        <f>SUMIF($B$8:$K$8,"Laki-Laki",LDT!B65:K65)</f>
        <v>4</v>
      </c>
      <c r="O71" s="82">
        <f>SUMIF($B$8:$K$8,"Perempuan",LDT!B65:K65)</f>
        <v>4</v>
      </c>
      <c r="P71" s="68">
        <f t="shared" si="17"/>
        <v>4</v>
      </c>
      <c r="Q71" s="68">
        <f t="shared" si="18"/>
        <v>4</v>
      </c>
      <c r="R71" s="68">
        <f t="shared" si="19"/>
        <v>-1.3862943611198906</v>
      </c>
      <c r="S71" s="68">
        <f t="shared" si="20"/>
        <v>-1.3862943611198906</v>
      </c>
      <c r="T71" s="68">
        <f t="shared" si="21"/>
        <v>-1.0833942417190752</v>
      </c>
      <c r="U71" s="68">
        <f t="shared" si="22"/>
        <v>-1.0833942417190752</v>
      </c>
      <c r="V71" s="68">
        <f t="shared" si="23"/>
        <v>1.1180339887498949</v>
      </c>
      <c r="W71" s="68">
        <f t="shared" si="24"/>
        <v>1.1180339887498949</v>
      </c>
      <c r="X71" s="68">
        <f t="shared" si="25"/>
        <v>0</v>
      </c>
      <c r="Y71" s="68">
        <f t="shared" si="26"/>
        <v>1.5811388300841898</v>
      </c>
      <c r="Z71" s="68">
        <f t="shared" si="27"/>
        <v>0</v>
      </c>
      <c r="AA71" s="66" t="str">
        <f t="shared" si="28"/>
        <v>Negligible</v>
      </c>
      <c r="AB71" s="69" t="str">
        <f t="shared" si="29"/>
        <v>Tidak Ada Indikasi Bias</v>
      </c>
    </row>
    <row r="72" spans="1:28" ht="82.8" x14ac:dyDescent="0.3">
      <c r="A72" s="67" t="str">
        <f>LDT!A66</f>
        <v>62. Berapa % reduksi WLL shackle bila sudut sling seperti ini?&lt;img src="https://sistemedu.com/assets/LiftingEngineerforMediumLifting/66.png" alt="" width="223" height="349"&gt;</v>
      </c>
      <c r="B72" s="83">
        <f>LDT!B66</f>
        <v>1</v>
      </c>
      <c r="C72" s="83">
        <f>LDT!C66</f>
        <v>1</v>
      </c>
      <c r="D72" s="83">
        <f>LDT!D66</f>
        <v>1</v>
      </c>
      <c r="E72" s="83">
        <f>LDT!E66</f>
        <v>1</v>
      </c>
      <c r="F72" s="83">
        <f>LDT!F66</f>
        <v>1</v>
      </c>
      <c r="G72" s="83">
        <f>LDT!G66</f>
        <v>1</v>
      </c>
      <c r="H72" s="83">
        <f>LDT!H66</f>
        <v>0</v>
      </c>
      <c r="I72" s="83">
        <f>LDT!I66</f>
        <v>0</v>
      </c>
      <c r="J72" s="83">
        <f>LDT!J66</f>
        <v>1</v>
      </c>
      <c r="K72" s="83">
        <f>LDT!K66</f>
        <v>1</v>
      </c>
      <c r="L72" s="82">
        <f t="shared" si="15"/>
        <v>5</v>
      </c>
      <c r="M72" s="82">
        <f t="shared" si="16"/>
        <v>5</v>
      </c>
      <c r="N72" s="82">
        <f>SUMIF($B$8:$K$8,"Laki-Laki",LDT!B66:K66)</f>
        <v>4</v>
      </c>
      <c r="O72" s="82">
        <f>SUMIF($B$8:$K$8,"Perempuan",LDT!B66:K66)</f>
        <v>4</v>
      </c>
      <c r="P72" s="68">
        <f t="shared" si="17"/>
        <v>4</v>
      </c>
      <c r="Q72" s="68">
        <f t="shared" si="18"/>
        <v>4</v>
      </c>
      <c r="R72" s="68">
        <f t="shared" si="19"/>
        <v>-1.3862943611198906</v>
      </c>
      <c r="S72" s="68">
        <f t="shared" si="20"/>
        <v>-1.3862943611198906</v>
      </c>
      <c r="T72" s="68">
        <f t="shared" si="21"/>
        <v>-1.0833942417190752</v>
      </c>
      <c r="U72" s="68">
        <f t="shared" si="22"/>
        <v>-1.0833942417190752</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ht="27.6" x14ac:dyDescent="0.3">
      <c r="A73" s="67" t="str">
        <f>LDT!A67</f>
        <v>63. Berapa % maximal keausan pada crown shackle ?</v>
      </c>
      <c r="B73" s="83">
        <f>LDT!B67</f>
        <v>1</v>
      </c>
      <c r="C73" s="83">
        <f>LDT!C67</f>
        <v>1</v>
      </c>
      <c r="D73" s="83">
        <f>LDT!D67</f>
        <v>1</v>
      </c>
      <c r="E73" s="83">
        <f>LDT!E67</f>
        <v>1</v>
      </c>
      <c r="F73" s="83">
        <f>LDT!F67</f>
        <v>1</v>
      </c>
      <c r="G73" s="83">
        <f>LDT!G67</f>
        <v>1</v>
      </c>
      <c r="H73" s="83">
        <f>LDT!H67</f>
        <v>0</v>
      </c>
      <c r="I73" s="83">
        <f>LDT!I67</f>
        <v>0</v>
      </c>
      <c r="J73" s="83">
        <f>LDT!J67</f>
        <v>0</v>
      </c>
      <c r="K73" s="83">
        <f>LDT!K67</f>
        <v>0</v>
      </c>
      <c r="L73" s="82">
        <f t="shared" si="15"/>
        <v>5</v>
      </c>
      <c r="M73" s="82">
        <f t="shared" si="16"/>
        <v>5</v>
      </c>
      <c r="N73" s="82">
        <f>SUMIF($B$8:$K$8,"Laki-Laki",LDT!B67:K67)</f>
        <v>3</v>
      </c>
      <c r="O73" s="82">
        <f>SUMIF($B$8:$K$8,"Perempuan",LDT!B67:K67)</f>
        <v>3</v>
      </c>
      <c r="P73" s="68">
        <f t="shared" si="17"/>
        <v>3</v>
      </c>
      <c r="Q73" s="68">
        <f t="shared" si="18"/>
        <v>3</v>
      </c>
      <c r="R73" s="68">
        <f t="shared" si="19"/>
        <v>-0.40546510810816444</v>
      </c>
      <c r="S73" s="68">
        <f t="shared" si="20"/>
        <v>-0.40546510810816444</v>
      </c>
      <c r="T73" s="68">
        <f t="shared" si="21"/>
        <v>-0.10256498870734915</v>
      </c>
      <c r="U73" s="68">
        <f t="shared" si="22"/>
        <v>-0.10256498870734915</v>
      </c>
      <c r="V73" s="68">
        <f t="shared" si="23"/>
        <v>0.91287092917527679</v>
      </c>
      <c r="W73" s="68">
        <f t="shared" si="24"/>
        <v>0.91287092917527679</v>
      </c>
      <c r="X73" s="68">
        <f t="shared" si="25"/>
        <v>0</v>
      </c>
      <c r="Y73" s="68">
        <f t="shared" si="26"/>
        <v>1.2909944487358056</v>
      </c>
      <c r="Z73" s="68">
        <f t="shared" si="27"/>
        <v>0</v>
      </c>
      <c r="AA73" s="66" t="str">
        <f t="shared" si="28"/>
        <v>Negligible</v>
      </c>
      <c r="AB73" s="69" t="str">
        <f t="shared" si="29"/>
        <v>Tidak Ada Indikasi Bias</v>
      </c>
    </row>
    <row r="74" spans="1:28" ht="69" x14ac:dyDescent="0.3">
      <c r="A74" s="67" t="str">
        <f>LDT!A68</f>
        <v>64. Mengapa shackle ini tidak boleh digunakan?&lt;img src="https://sistemedu.com/assets/LiftingEngineerforMediumLifting/68.png" width="530" height="205"&gt;</v>
      </c>
      <c r="B74" s="83">
        <f>LDT!B68</f>
        <v>0</v>
      </c>
      <c r="C74" s="83">
        <f>LDT!C68</f>
        <v>0</v>
      </c>
      <c r="D74" s="83">
        <f>LDT!D68</f>
        <v>1</v>
      </c>
      <c r="E74" s="83">
        <f>LDT!E68</f>
        <v>0</v>
      </c>
      <c r="F74" s="83">
        <f>LDT!F68</f>
        <v>1</v>
      </c>
      <c r="G74" s="83">
        <f>LDT!G68</f>
        <v>0</v>
      </c>
      <c r="H74" s="83">
        <f>LDT!H68</f>
        <v>0</v>
      </c>
      <c r="I74" s="83">
        <f>LDT!I68</f>
        <v>0</v>
      </c>
      <c r="J74" s="83">
        <f>LDT!J68</f>
        <v>0</v>
      </c>
      <c r="K74" s="83">
        <f>LDT!K68</f>
        <v>0</v>
      </c>
      <c r="L74" s="82">
        <f t="shared" si="15"/>
        <v>5</v>
      </c>
      <c r="M74" s="82">
        <f t="shared" si="16"/>
        <v>5</v>
      </c>
      <c r="N74" s="82">
        <f>SUMIF($B$8:$K$8,"Laki-Laki",LDT!B68:K68)</f>
        <v>1</v>
      </c>
      <c r="O74" s="82">
        <f>SUMIF($B$8:$K$8,"Perempuan",LDT!B68:K68)</f>
        <v>1</v>
      </c>
      <c r="P74" s="68">
        <f t="shared" si="17"/>
        <v>1</v>
      </c>
      <c r="Q74" s="68">
        <f t="shared" si="18"/>
        <v>1</v>
      </c>
      <c r="R74" s="68">
        <f t="shared" si="19"/>
        <v>1.3862943611198906</v>
      </c>
      <c r="S74" s="68">
        <f t="shared" si="20"/>
        <v>1.3862943611198906</v>
      </c>
      <c r="T74" s="68">
        <f t="shared" si="21"/>
        <v>1.689194480520706</v>
      </c>
      <c r="U74" s="68">
        <f t="shared" si="22"/>
        <v>1.689194480520706</v>
      </c>
      <c r="V74" s="68">
        <f t="shared" si="23"/>
        <v>1.1180339887498949</v>
      </c>
      <c r="W74" s="68">
        <f t="shared" si="24"/>
        <v>1.1180339887498949</v>
      </c>
      <c r="X74" s="68">
        <f t="shared" si="25"/>
        <v>0</v>
      </c>
      <c r="Y74" s="68">
        <f t="shared" si="26"/>
        <v>1.5811388300841898</v>
      </c>
      <c r="Z74" s="68">
        <f t="shared" si="27"/>
        <v>0</v>
      </c>
      <c r="AA74" s="66" t="str">
        <f t="shared" si="28"/>
        <v>Negligible</v>
      </c>
      <c r="AB74" s="69" t="str">
        <f t="shared" si="29"/>
        <v>Tidak Ada Indikasi Bias</v>
      </c>
    </row>
    <row r="75" spans="1:28" ht="69" x14ac:dyDescent="0.3">
      <c r="A75" s="67" t="str">
        <f>LDT!A69</f>
        <v>65. Mengapa shackle ini tidak boleh digunakan?&lt;img src="https://sistemedu.com/assets/LiftingEngineerforMediumLifting/69.png" width="220" height="166"&gt;</v>
      </c>
      <c r="B75" s="83">
        <f>LDT!B69</f>
        <v>1</v>
      </c>
      <c r="C75" s="83">
        <f>LDT!C69</f>
        <v>1</v>
      </c>
      <c r="D75" s="83">
        <f>LDT!D69</f>
        <v>1</v>
      </c>
      <c r="E75" s="83">
        <f>LDT!E69</f>
        <v>1</v>
      </c>
      <c r="F75" s="83">
        <f>LDT!F69</f>
        <v>1</v>
      </c>
      <c r="G75" s="83">
        <f>LDT!G69</f>
        <v>1</v>
      </c>
      <c r="H75" s="83">
        <f>LDT!H69</f>
        <v>0</v>
      </c>
      <c r="I75" s="83">
        <f>LDT!I69</f>
        <v>0</v>
      </c>
      <c r="J75" s="83">
        <f>LDT!J69</f>
        <v>0</v>
      </c>
      <c r="K75" s="83">
        <f>LDT!K69</f>
        <v>0</v>
      </c>
      <c r="L75" s="82">
        <f t="shared" ref="L75:L110" si="30">COUNTIF($B$8:$K$8,"Laki-Laki")</f>
        <v>5</v>
      </c>
      <c r="M75" s="82">
        <f t="shared" ref="M75:M110" si="31">COUNTIF($B$8:$K$8,"Perempuan")</f>
        <v>5</v>
      </c>
      <c r="N75" s="82">
        <f>SUMIF($B$8:$K$8,"Laki-Laki",LDT!B69:K69)</f>
        <v>3</v>
      </c>
      <c r="O75" s="82">
        <f>SUMIF($B$8:$K$8,"Perempuan",LDT!B69:K69)</f>
        <v>3</v>
      </c>
      <c r="P75" s="68">
        <f t="shared" ref="P75:P110" si="32">IF(N75=0,0.3,IF(N75=L75,L75-0.3,N75))</f>
        <v>3</v>
      </c>
      <c r="Q75" s="68">
        <f t="shared" ref="Q75:Q110" si="33">IF(O75=0,0.3,IF(O75=M75,M75-0.3,O75))</f>
        <v>3</v>
      </c>
      <c r="R75" s="68">
        <f t="shared" ref="R75:R110" si="34">LN((L75-P75)/P75)</f>
        <v>-0.40546510810816444</v>
      </c>
      <c r="S75" s="68">
        <f t="shared" ref="S75:S110" si="35">LN((M75-Q75)/Q75)</f>
        <v>-0.40546510810816444</v>
      </c>
      <c r="T75" s="68">
        <f t="shared" ref="T75:T110" si="36">R75-AVERAGE($R$11:$R$110)</f>
        <v>-0.10256498870734915</v>
      </c>
      <c r="U75" s="68">
        <f t="shared" ref="U75:U110" si="37">S75-AVERAGE($S$11:$S$110)</f>
        <v>-0.10256498870734915</v>
      </c>
      <c r="V75" s="68">
        <f t="shared" ref="V75:V110" si="38">SQRT(1/P75+1/(L75-P75))</f>
        <v>0.91287092917527679</v>
      </c>
      <c r="W75" s="68">
        <f t="shared" ref="W75:W110" si="39">SQRT(1/Q75+1/(M75-Q75))</f>
        <v>0.91287092917527679</v>
      </c>
      <c r="X75" s="68">
        <f t="shared" ref="X75:X110" si="40">T75-U75</f>
        <v>0</v>
      </c>
      <c r="Y75" s="68">
        <f t="shared" ref="Y75:Y110" si="41">SQRT(V75^2+W75^2)</f>
        <v>1.2909944487358056</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69" x14ac:dyDescent="0.3">
      <c r="A76" s="67" t="str">
        <f>LDT!A70</f>
        <v>66. Mengapa shackle ini tidak boleh digunakan?&lt;img src="https://sistemedu.com/assets/LiftingEngineerforMediumLifting/70.png" width="190" height="180"&gt;</v>
      </c>
      <c r="B76" s="83">
        <f>LDT!B70</f>
        <v>1</v>
      </c>
      <c r="C76" s="83">
        <f>LDT!C70</f>
        <v>1</v>
      </c>
      <c r="D76" s="83">
        <f>LDT!D70</f>
        <v>1</v>
      </c>
      <c r="E76" s="83">
        <f>LDT!E70</f>
        <v>1</v>
      </c>
      <c r="F76" s="83">
        <f>LDT!F70</f>
        <v>1</v>
      </c>
      <c r="G76" s="83">
        <f>LDT!G70</f>
        <v>1</v>
      </c>
      <c r="H76" s="83">
        <f>LDT!H70</f>
        <v>0</v>
      </c>
      <c r="I76" s="83">
        <f>LDT!I70</f>
        <v>0</v>
      </c>
      <c r="J76" s="83">
        <f>LDT!J70</f>
        <v>0</v>
      </c>
      <c r="K76" s="83">
        <f>LDT!K70</f>
        <v>0</v>
      </c>
      <c r="L76" s="82">
        <f t="shared" si="30"/>
        <v>5</v>
      </c>
      <c r="M76" s="82">
        <f t="shared" si="31"/>
        <v>5</v>
      </c>
      <c r="N76" s="82">
        <f>SUMIF($B$8:$K$8,"Laki-Laki",LDT!B70:K70)</f>
        <v>3</v>
      </c>
      <c r="O76" s="82">
        <f>SUMIF($B$8:$K$8,"Perempuan",LDT!B70:K70)</f>
        <v>3</v>
      </c>
      <c r="P76" s="68">
        <f t="shared" si="32"/>
        <v>3</v>
      </c>
      <c r="Q76" s="68">
        <f t="shared" si="33"/>
        <v>3</v>
      </c>
      <c r="R76" s="68">
        <f t="shared" si="34"/>
        <v>-0.40546510810816444</v>
      </c>
      <c r="S76" s="68">
        <f t="shared" si="35"/>
        <v>-0.40546510810816444</v>
      </c>
      <c r="T76" s="68">
        <f t="shared" si="36"/>
        <v>-0.10256498870734915</v>
      </c>
      <c r="U76" s="68">
        <f t="shared" si="37"/>
        <v>-0.10256498870734915</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41.4" x14ac:dyDescent="0.3">
      <c r="A77" s="67" t="str">
        <f>LDT!A71</f>
        <v>67. Dari perhitungan, diketahui sling tension sebesar 6.7 ton, apa webbing sling yang harus digunakan?</v>
      </c>
      <c r="B77" s="83">
        <f>LDT!B71</f>
        <v>1</v>
      </c>
      <c r="C77" s="83">
        <f>LDT!C71</f>
        <v>1</v>
      </c>
      <c r="D77" s="83">
        <f>LDT!D71</f>
        <v>1</v>
      </c>
      <c r="E77" s="83">
        <f>LDT!E71</f>
        <v>1</v>
      </c>
      <c r="F77" s="83">
        <f>LDT!F71</f>
        <v>1</v>
      </c>
      <c r="G77" s="83">
        <f>LDT!G71</f>
        <v>1</v>
      </c>
      <c r="H77" s="83">
        <f>LDT!H71</f>
        <v>0</v>
      </c>
      <c r="I77" s="83">
        <f>LDT!I71</f>
        <v>0</v>
      </c>
      <c r="J77" s="83">
        <f>LDT!J71</f>
        <v>0</v>
      </c>
      <c r="K77" s="83">
        <f>LDT!K71</f>
        <v>0</v>
      </c>
      <c r="L77" s="82">
        <f t="shared" si="30"/>
        <v>5</v>
      </c>
      <c r="M77" s="82">
        <f t="shared" si="31"/>
        <v>5</v>
      </c>
      <c r="N77" s="82">
        <f>SUMIF($B$8:$K$8,"Laki-Laki",LDT!B71:K71)</f>
        <v>3</v>
      </c>
      <c r="O77" s="82">
        <f>SUMIF($B$8:$K$8,"Perempuan",LDT!B71:K71)</f>
        <v>3</v>
      </c>
      <c r="P77" s="68">
        <f t="shared" si="32"/>
        <v>3</v>
      </c>
      <c r="Q77" s="68">
        <f t="shared" si="33"/>
        <v>3</v>
      </c>
      <c r="R77" s="68">
        <f t="shared" si="34"/>
        <v>-0.40546510810816444</v>
      </c>
      <c r="S77" s="68">
        <f t="shared" si="35"/>
        <v>-0.40546510810816444</v>
      </c>
      <c r="T77" s="68">
        <f t="shared" si="36"/>
        <v>-0.10256498870734915</v>
      </c>
      <c r="U77" s="68">
        <f t="shared" si="37"/>
        <v>-0.10256498870734915</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ht="55.2" x14ac:dyDescent="0.3">
      <c r="A78" s="67" t="str">
        <f>LDT!A72</f>
        <v>68. Dari perhitungan, diketahui sling tension sebesar 6.7 ton, sudut sling terhadap horizontal 60 derajat, apa shackle yang harus digunakan?</v>
      </c>
      <c r="B78" s="83">
        <f>LDT!B72</f>
        <v>1</v>
      </c>
      <c r="C78" s="83">
        <f>LDT!C72</f>
        <v>1</v>
      </c>
      <c r="D78" s="83">
        <f>LDT!D72</f>
        <v>1</v>
      </c>
      <c r="E78" s="83">
        <f>LDT!E72</f>
        <v>0</v>
      </c>
      <c r="F78" s="83">
        <f>LDT!F72</f>
        <v>1</v>
      </c>
      <c r="G78" s="83">
        <f>LDT!G72</f>
        <v>0</v>
      </c>
      <c r="H78" s="83">
        <f>LDT!H72</f>
        <v>0</v>
      </c>
      <c r="I78" s="83">
        <f>LDT!I72</f>
        <v>0</v>
      </c>
      <c r="J78" s="83">
        <f>LDT!J72</f>
        <v>0</v>
      </c>
      <c r="K78" s="83">
        <f>LDT!K72</f>
        <v>0</v>
      </c>
      <c r="L78" s="82">
        <f t="shared" si="30"/>
        <v>5</v>
      </c>
      <c r="M78" s="82">
        <f t="shared" si="31"/>
        <v>5</v>
      </c>
      <c r="N78" s="82">
        <f>SUMIF($B$8:$K$8,"Laki-Laki",LDT!B72:K72)</f>
        <v>2</v>
      </c>
      <c r="O78" s="82">
        <f>SUMIF($B$8:$K$8,"Perempuan",LDT!B72:K72)</f>
        <v>2</v>
      </c>
      <c r="P78" s="68">
        <f t="shared" si="32"/>
        <v>2</v>
      </c>
      <c r="Q78" s="68">
        <f t="shared" si="33"/>
        <v>2</v>
      </c>
      <c r="R78" s="68">
        <f t="shared" si="34"/>
        <v>0.40546510810816438</v>
      </c>
      <c r="S78" s="68">
        <f t="shared" si="35"/>
        <v>0.40546510810816438</v>
      </c>
      <c r="T78" s="68">
        <f t="shared" si="36"/>
        <v>0.70836522750897968</v>
      </c>
      <c r="U78" s="68">
        <f t="shared" si="37"/>
        <v>0.70836522750897968</v>
      </c>
      <c r="V78" s="68">
        <f t="shared" si="38"/>
        <v>0.91287092917527679</v>
      </c>
      <c r="W78" s="68">
        <f t="shared" si="39"/>
        <v>0.91287092917527679</v>
      </c>
      <c r="X78" s="68">
        <f t="shared" si="40"/>
        <v>0</v>
      </c>
      <c r="Y78" s="68">
        <f t="shared" si="41"/>
        <v>1.2909944487358056</v>
      </c>
      <c r="Z78" s="68">
        <f t="shared" si="42"/>
        <v>0</v>
      </c>
      <c r="AA78" s="66" t="str">
        <f t="shared" si="43"/>
        <v>Negligible</v>
      </c>
      <c r="AB78" s="69" t="str">
        <f t="shared" si="44"/>
        <v>Tidak Ada Indikasi Bias</v>
      </c>
    </row>
    <row r="79" spans="1:28" ht="69" x14ac:dyDescent="0.3">
      <c r="A79" s="67" t="str">
        <f>LDT!A73</f>
        <v>69. Mengapa shackle ini tidak boleh digunakan?&lt;img src="https://sistemedu.com/assets/LiftingEngineerforMediumLifting/71.png" width="125" height="127"&gt;</v>
      </c>
      <c r="B79" s="83">
        <f>LDT!B73</f>
        <v>1</v>
      </c>
      <c r="C79" s="83">
        <f>LDT!C73</f>
        <v>1</v>
      </c>
      <c r="D79" s="83">
        <f>LDT!D73</f>
        <v>0</v>
      </c>
      <c r="E79" s="83">
        <f>LDT!E73</f>
        <v>0</v>
      </c>
      <c r="F79" s="83">
        <f>LDT!F73</f>
        <v>0</v>
      </c>
      <c r="G79" s="83">
        <f>LDT!G73</f>
        <v>0</v>
      </c>
      <c r="H79" s="83">
        <f>LDT!H73</f>
        <v>0</v>
      </c>
      <c r="I79" s="83">
        <f>LDT!I73</f>
        <v>0</v>
      </c>
      <c r="J79" s="83">
        <f>LDT!J73</f>
        <v>0</v>
      </c>
      <c r="K79" s="83">
        <f>LDT!K73</f>
        <v>0</v>
      </c>
      <c r="L79" s="82">
        <f t="shared" si="30"/>
        <v>5</v>
      </c>
      <c r="M79" s="82">
        <f t="shared" si="31"/>
        <v>5</v>
      </c>
      <c r="N79" s="82">
        <f>SUMIF($B$8:$K$8,"Laki-Laki",LDT!B73:K73)</f>
        <v>1</v>
      </c>
      <c r="O79" s="82">
        <f>SUMIF($B$8:$K$8,"Perempuan",LDT!B73:K73)</f>
        <v>1</v>
      </c>
      <c r="P79" s="68">
        <f t="shared" si="32"/>
        <v>1</v>
      </c>
      <c r="Q79" s="68">
        <f t="shared" si="33"/>
        <v>1</v>
      </c>
      <c r="R79" s="68">
        <f t="shared" si="34"/>
        <v>1.3862943611198906</v>
      </c>
      <c r="S79" s="68">
        <f t="shared" si="35"/>
        <v>1.3862943611198906</v>
      </c>
      <c r="T79" s="68">
        <f t="shared" si="36"/>
        <v>1.689194480520706</v>
      </c>
      <c r="U79" s="68">
        <f t="shared" si="37"/>
        <v>1.689194480520706</v>
      </c>
      <c r="V79" s="68">
        <f t="shared" si="38"/>
        <v>1.1180339887498949</v>
      </c>
      <c r="W79" s="68">
        <f t="shared" si="39"/>
        <v>1.1180339887498949</v>
      </c>
      <c r="X79" s="68">
        <f t="shared" si="40"/>
        <v>0</v>
      </c>
      <c r="Y79" s="68">
        <f t="shared" si="41"/>
        <v>1.5811388300841898</v>
      </c>
      <c r="Z79" s="68">
        <f t="shared" si="42"/>
        <v>0</v>
      </c>
      <c r="AA79" s="66" t="str">
        <f t="shared" si="43"/>
        <v>Negligible</v>
      </c>
      <c r="AB79" s="69" t="str">
        <f t="shared" si="44"/>
        <v>Tidak Ada Indikasi Bias</v>
      </c>
    </row>
    <row r="80" spans="1:28" ht="69" x14ac:dyDescent="0.3">
      <c r="A80" s="67" t="str">
        <f>LDT!A74</f>
        <v>70. Apa nama assesoris alat angkat ini?&lt;img src="https://sistemedu.com/assets/LiftingEngineerforMediumLifting/72.png" width="181" height="241"&gt;</v>
      </c>
      <c r="B80" s="83">
        <f>LDT!B74</f>
        <v>1</v>
      </c>
      <c r="C80" s="83">
        <f>LDT!C74</f>
        <v>1</v>
      </c>
      <c r="D80" s="83">
        <f>LDT!D74</f>
        <v>1</v>
      </c>
      <c r="E80" s="83">
        <f>LDT!E74</f>
        <v>0</v>
      </c>
      <c r="F80" s="83">
        <f>LDT!F74</f>
        <v>1</v>
      </c>
      <c r="G80" s="83">
        <f>LDT!G74</f>
        <v>0</v>
      </c>
      <c r="H80" s="83">
        <f>LDT!H74</f>
        <v>0</v>
      </c>
      <c r="I80" s="83">
        <f>LDT!I74</f>
        <v>0</v>
      </c>
      <c r="J80" s="83">
        <f>LDT!J74</f>
        <v>0</v>
      </c>
      <c r="K80" s="83">
        <f>LDT!K74</f>
        <v>0</v>
      </c>
      <c r="L80" s="82">
        <f t="shared" si="30"/>
        <v>5</v>
      </c>
      <c r="M80" s="82">
        <f t="shared" si="31"/>
        <v>5</v>
      </c>
      <c r="N80" s="82">
        <f>SUMIF($B$8:$K$8,"Laki-Laki",LDT!B74:K74)</f>
        <v>2</v>
      </c>
      <c r="O80" s="82">
        <f>SUMIF($B$8:$K$8,"Perempuan",LDT!B74:K74)</f>
        <v>2</v>
      </c>
      <c r="P80" s="68">
        <f t="shared" si="32"/>
        <v>2</v>
      </c>
      <c r="Q80" s="68">
        <f t="shared" si="33"/>
        <v>2</v>
      </c>
      <c r="R80" s="68">
        <f t="shared" si="34"/>
        <v>0.40546510810816438</v>
      </c>
      <c r="S80" s="68">
        <f t="shared" si="35"/>
        <v>0.40546510810816438</v>
      </c>
      <c r="T80" s="68">
        <f t="shared" si="36"/>
        <v>0.70836522750897968</v>
      </c>
      <c r="U80" s="68">
        <f t="shared" si="37"/>
        <v>0.70836522750897968</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69" x14ac:dyDescent="0.3">
      <c r="A81" s="67" t="str">
        <f>LDT!A75</f>
        <v>71. Apa nama assesoris alat angkat ini?&lt;img src="https://sistemedu.com/assets/LiftingEngineerforMediumLifting/72.png" width="181" height="241"&gt;</v>
      </c>
      <c r="B81" s="83">
        <f>LDT!B75</f>
        <v>1</v>
      </c>
      <c r="C81" s="83">
        <f>LDT!C75</f>
        <v>1</v>
      </c>
      <c r="D81" s="83">
        <f>LDT!D75</f>
        <v>1</v>
      </c>
      <c r="E81" s="83">
        <f>LDT!E75</f>
        <v>1</v>
      </c>
      <c r="F81" s="83">
        <f>LDT!F75</f>
        <v>1</v>
      </c>
      <c r="G81" s="83">
        <f>LDT!G75</f>
        <v>1</v>
      </c>
      <c r="H81" s="83">
        <f>LDT!H75</f>
        <v>0</v>
      </c>
      <c r="I81" s="83">
        <f>LDT!I75</f>
        <v>0</v>
      </c>
      <c r="J81" s="83">
        <f>LDT!J75</f>
        <v>0</v>
      </c>
      <c r="K81" s="83">
        <f>LDT!K75</f>
        <v>0</v>
      </c>
      <c r="L81" s="82">
        <f t="shared" si="30"/>
        <v>5</v>
      </c>
      <c r="M81" s="82">
        <f t="shared" si="31"/>
        <v>5</v>
      </c>
      <c r="N81" s="82">
        <f>SUMIF($B$8:$K$8,"Laki-Laki",LDT!B75:K75)</f>
        <v>3</v>
      </c>
      <c r="O81" s="82">
        <f>SUMIF($B$8:$K$8,"Perempuan",LDT!B75:K75)</f>
        <v>3</v>
      </c>
      <c r="P81" s="68">
        <f t="shared" si="32"/>
        <v>3</v>
      </c>
      <c r="Q81" s="68">
        <f t="shared" si="33"/>
        <v>3</v>
      </c>
      <c r="R81" s="68">
        <f t="shared" si="34"/>
        <v>-0.40546510810816444</v>
      </c>
      <c r="S81" s="68">
        <f t="shared" si="35"/>
        <v>-0.40546510810816444</v>
      </c>
      <c r="T81" s="68">
        <f t="shared" si="36"/>
        <v>-0.10256498870734915</v>
      </c>
      <c r="U81" s="68">
        <f t="shared" si="37"/>
        <v>-0.10256498870734915</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69" x14ac:dyDescent="0.3">
      <c r="A82" s="67" t="str">
        <f>LDT!A76</f>
        <v>72. Apa nama jenis eyebolt ini?&lt;img src="https://sistemedu.com/assets/LiftingEngineerforMediumLifting/73.png" alt="" width="271" height="318"&gt;</v>
      </c>
      <c r="B82" s="83">
        <f>LDT!B76</f>
        <v>1</v>
      </c>
      <c r="C82" s="83">
        <f>LDT!C76</f>
        <v>1</v>
      </c>
      <c r="D82" s="83">
        <f>LDT!D76</f>
        <v>1</v>
      </c>
      <c r="E82" s="83">
        <f>LDT!E76</f>
        <v>1</v>
      </c>
      <c r="F82" s="83">
        <f>LDT!F76</f>
        <v>1</v>
      </c>
      <c r="G82" s="83">
        <f>LDT!G76</f>
        <v>1</v>
      </c>
      <c r="H82" s="83">
        <f>LDT!H76</f>
        <v>0</v>
      </c>
      <c r="I82" s="83">
        <f>LDT!I76</f>
        <v>0</v>
      </c>
      <c r="J82" s="83">
        <f>LDT!J76</f>
        <v>0</v>
      </c>
      <c r="K82" s="83">
        <f>LDT!K76</f>
        <v>0</v>
      </c>
      <c r="L82" s="82">
        <f t="shared" si="30"/>
        <v>5</v>
      </c>
      <c r="M82" s="82">
        <f t="shared" si="31"/>
        <v>5</v>
      </c>
      <c r="N82" s="82">
        <f>SUMIF($B$8:$K$8,"Laki-Laki",LDT!B76:K76)</f>
        <v>3</v>
      </c>
      <c r="O82" s="82">
        <f>SUMIF($B$8:$K$8,"Perempuan",LDT!B76:K76)</f>
        <v>3</v>
      </c>
      <c r="P82" s="68">
        <f t="shared" si="32"/>
        <v>3</v>
      </c>
      <c r="Q82" s="68">
        <f t="shared" si="33"/>
        <v>3</v>
      </c>
      <c r="R82" s="68">
        <f t="shared" si="34"/>
        <v>-0.40546510810816444</v>
      </c>
      <c r="S82" s="68">
        <f t="shared" si="35"/>
        <v>-0.40546510810816444</v>
      </c>
      <c r="T82" s="68">
        <f t="shared" si="36"/>
        <v>-0.10256498870734915</v>
      </c>
      <c r="U82" s="68">
        <f t="shared" si="37"/>
        <v>-0.10256498870734915</v>
      </c>
      <c r="V82" s="68">
        <f t="shared" si="38"/>
        <v>0.91287092917527679</v>
      </c>
      <c r="W82" s="68">
        <f t="shared" si="39"/>
        <v>0.91287092917527679</v>
      </c>
      <c r="X82" s="68">
        <f t="shared" si="40"/>
        <v>0</v>
      </c>
      <c r="Y82" s="68">
        <f t="shared" si="41"/>
        <v>1.2909944487358056</v>
      </c>
      <c r="Z82" s="68">
        <f t="shared" si="42"/>
        <v>0</v>
      </c>
      <c r="AA82" s="66" t="str">
        <f t="shared" si="43"/>
        <v>Negligible</v>
      </c>
      <c r="AB82" s="69" t="str">
        <f t="shared" si="44"/>
        <v>Tidak Ada Indikasi Bias</v>
      </c>
    </row>
    <row r="83" spans="1:28" ht="69" x14ac:dyDescent="0.3">
      <c r="A83" s="67" t="str">
        <f>LDT!A77</f>
        <v>73. Apa nama jenis eyebolt ini?&lt;img src="https://sistemedu.com/assets/LiftingEngineerforMediumLifting/74.png" alt="" width="207" height="254"&gt;</v>
      </c>
      <c r="B83" s="83">
        <f>LDT!B77</f>
        <v>1</v>
      </c>
      <c r="C83" s="83">
        <f>LDT!C77</f>
        <v>1</v>
      </c>
      <c r="D83" s="83">
        <f>LDT!D77</f>
        <v>1</v>
      </c>
      <c r="E83" s="83">
        <f>LDT!E77</f>
        <v>0</v>
      </c>
      <c r="F83" s="83">
        <f>LDT!F77</f>
        <v>1</v>
      </c>
      <c r="G83" s="83">
        <f>LDT!G77</f>
        <v>0</v>
      </c>
      <c r="H83" s="83">
        <f>LDT!H77</f>
        <v>0</v>
      </c>
      <c r="I83" s="83">
        <f>LDT!I77</f>
        <v>0</v>
      </c>
      <c r="J83" s="83">
        <f>LDT!J77</f>
        <v>0</v>
      </c>
      <c r="K83" s="83">
        <f>LDT!K77</f>
        <v>0</v>
      </c>
      <c r="L83" s="82">
        <f t="shared" si="30"/>
        <v>5</v>
      </c>
      <c r="M83" s="82">
        <f t="shared" si="31"/>
        <v>5</v>
      </c>
      <c r="N83" s="82">
        <f>SUMIF($B$8:$K$8,"Laki-Laki",LDT!B77:K77)</f>
        <v>2</v>
      </c>
      <c r="O83" s="82">
        <f>SUMIF($B$8:$K$8,"Perempuan",LDT!B77:K77)</f>
        <v>2</v>
      </c>
      <c r="P83" s="68">
        <f t="shared" si="32"/>
        <v>2</v>
      </c>
      <c r="Q83" s="68">
        <f t="shared" si="33"/>
        <v>2</v>
      </c>
      <c r="R83" s="68">
        <f t="shared" si="34"/>
        <v>0.40546510810816438</v>
      </c>
      <c r="S83" s="68">
        <f t="shared" si="35"/>
        <v>0.40546510810816438</v>
      </c>
      <c r="T83" s="68">
        <f t="shared" si="36"/>
        <v>0.70836522750897968</v>
      </c>
      <c r="U83" s="68">
        <f t="shared" si="37"/>
        <v>0.70836522750897968</v>
      </c>
      <c r="V83" s="68">
        <f t="shared" si="38"/>
        <v>0.91287092917527679</v>
      </c>
      <c r="W83" s="68">
        <f t="shared" si="39"/>
        <v>0.91287092917527679</v>
      </c>
      <c r="X83" s="68">
        <f t="shared" si="40"/>
        <v>0</v>
      </c>
      <c r="Y83" s="68">
        <f t="shared" si="41"/>
        <v>1.2909944487358056</v>
      </c>
      <c r="Z83" s="68">
        <f t="shared" si="42"/>
        <v>0</v>
      </c>
      <c r="AA83" s="66" t="str">
        <f t="shared" si="43"/>
        <v>Negligible</v>
      </c>
      <c r="AB83" s="69" t="str">
        <f t="shared" si="44"/>
        <v>Tidak Ada Indikasi Bias</v>
      </c>
    </row>
    <row r="84" spans="1:28" ht="55.2" x14ac:dyDescent="0.3">
      <c r="A84" s="67" t="str">
        <f>LDT!A78</f>
        <v>74. Apa nama jenis eyebolt ini?&lt;img src="https://sistemedu.com/assets/LiftingEngineerforMediumLifting/75.png" width="166" height="241"&gt;</v>
      </c>
      <c r="B84" s="83">
        <f>LDT!B78</f>
        <v>1</v>
      </c>
      <c r="C84" s="83">
        <f>LDT!C78</f>
        <v>1</v>
      </c>
      <c r="D84" s="83">
        <f>LDT!D78</f>
        <v>1</v>
      </c>
      <c r="E84" s="83">
        <f>LDT!E78</f>
        <v>0</v>
      </c>
      <c r="F84" s="83">
        <f>LDT!F78</f>
        <v>1</v>
      </c>
      <c r="G84" s="83">
        <f>LDT!G78</f>
        <v>0</v>
      </c>
      <c r="H84" s="83">
        <f>LDT!H78</f>
        <v>1</v>
      </c>
      <c r="I84" s="83">
        <f>LDT!I78</f>
        <v>1</v>
      </c>
      <c r="J84" s="83">
        <f>LDT!J78</f>
        <v>0</v>
      </c>
      <c r="K84" s="83">
        <f>LDT!K78</f>
        <v>0</v>
      </c>
      <c r="L84" s="82">
        <f t="shared" si="30"/>
        <v>5</v>
      </c>
      <c r="M84" s="82">
        <f t="shared" si="31"/>
        <v>5</v>
      </c>
      <c r="N84" s="82">
        <f>SUMIF($B$8:$K$8,"Laki-Laki",LDT!B78:K78)</f>
        <v>3</v>
      </c>
      <c r="O84" s="82">
        <f>SUMIF($B$8:$K$8,"Perempuan",LDT!B78:K78)</f>
        <v>3</v>
      </c>
      <c r="P84" s="68">
        <f t="shared" si="32"/>
        <v>3</v>
      </c>
      <c r="Q84" s="68">
        <f t="shared" si="33"/>
        <v>3</v>
      </c>
      <c r="R84" s="68">
        <f t="shared" si="34"/>
        <v>-0.40546510810816444</v>
      </c>
      <c r="S84" s="68">
        <f t="shared" si="35"/>
        <v>-0.40546510810816444</v>
      </c>
      <c r="T84" s="68">
        <f t="shared" si="36"/>
        <v>-0.10256498870734915</v>
      </c>
      <c r="U84" s="68">
        <f t="shared" si="37"/>
        <v>-0.10256498870734915</v>
      </c>
      <c r="V84" s="68">
        <f t="shared" si="38"/>
        <v>0.91287092917527679</v>
      </c>
      <c r="W84" s="68">
        <f t="shared" si="39"/>
        <v>0.91287092917527679</v>
      </c>
      <c r="X84" s="68">
        <f t="shared" si="40"/>
        <v>0</v>
      </c>
      <c r="Y84" s="68">
        <f t="shared" si="41"/>
        <v>1.2909944487358056</v>
      </c>
      <c r="Z84" s="68">
        <f t="shared" si="42"/>
        <v>0</v>
      </c>
      <c r="AA84" s="66" t="str">
        <f t="shared" si="43"/>
        <v>Negligible</v>
      </c>
      <c r="AB84" s="69" t="str">
        <f t="shared" si="44"/>
        <v>Tidak Ada Indikasi Bias</v>
      </c>
    </row>
    <row r="85" spans="1:28" ht="55.2" x14ac:dyDescent="0.3">
      <c r="A85" s="67" t="str">
        <f>LDT!A79</f>
        <v>75. Apa nama benda ini?&lt;img src="https://sistemedu.com/assets/LiftingEngineerforMediumLifting/76.png" width="334" height="255"&gt;</v>
      </c>
      <c r="B85" s="83">
        <f>LDT!B79</f>
        <v>1</v>
      </c>
      <c r="C85" s="83">
        <f>LDT!C79</f>
        <v>1</v>
      </c>
      <c r="D85" s="83">
        <f>LDT!D79</f>
        <v>1</v>
      </c>
      <c r="E85" s="83">
        <f>LDT!E79</f>
        <v>1</v>
      </c>
      <c r="F85" s="83">
        <f>LDT!F79</f>
        <v>1</v>
      </c>
      <c r="G85" s="83">
        <f>LDT!G79</f>
        <v>1</v>
      </c>
      <c r="H85" s="83">
        <f>LDT!H79</f>
        <v>0</v>
      </c>
      <c r="I85" s="83">
        <f>LDT!I79</f>
        <v>0</v>
      </c>
      <c r="J85" s="83">
        <f>LDT!J79</f>
        <v>0</v>
      </c>
      <c r="K85" s="83">
        <f>LDT!K79</f>
        <v>0</v>
      </c>
      <c r="L85" s="82">
        <f t="shared" si="30"/>
        <v>5</v>
      </c>
      <c r="M85" s="82">
        <f t="shared" si="31"/>
        <v>5</v>
      </c>
      <c r="N85" s="82">
        <f>SUMIF($B$8:$K$8,"Laki-Laki",LDT!B79:K79)</f>
        <v>3</v>
      </c>
      <c r="O85" s="82">
        <f>SUMIF($B$8:$K$8,"Perempuan",LDT!B79:K79)</f>
        <v>3</v>
      </c>
      <c r="P85" s="68">
        <f t="shared" si="32"/>
        <v>3</v>
      </c>
      <c r="Q85" s="68">
        <f t="shared" si="33"/>
        <v>3</v>
      </c>
      <c r="R85" s="68">
        <f t="shared" si="34"/>
        <v>-0.40546510810816444</v>
      </c>
      <c r="S85" s="68">
        <f t="shared" si="35"/>
        <v>-0.40546510810816444</v>
      </c>
      <c r="T85" s="68">
        <f t="shared" si="36"/>
        <v>-0.10256498870734915</v>
      </c>
      <c r="U85" s="68">
        <f t="shared" si="37"/>
        <v>-0.10256498870734915</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ht="41.4" x14ac:dyDescent="0.3">
      <c r="A86" s="67" t="str">
        <f>LDT!A80</f>
        <v>76. Dalam uji tarik padeye (Prove Load Test), berapa beban tarik yang diterapkan?</v>
      </c>
      <c r="B86" s="83">
        <f>LDT!B80</f>
        <v>1</v>
      </c>
      <c r="C86" s="83">
        <f>LDT!C80</f>
        <v>1</v>
      </c>
      <c r="D86" s="83">
        <f>LDT!D80</f>
        <v>0</v>
      </c>
      <c r="E86" s="83">
        <f>LDT!E80</f>
        <v>1</v>
      </c>
      <c r="F86" s="83">
        <f>LDT!F80</f>
        <v>0</v>
      </c>
      <c r="G86" s="83">
        <f>LDT!G80</f>
        <v>1</v>
      </c>
      <c r="H86" s="83">
        <f>LDT!H80</f>
        <v>0</v>
      </c>
      <c r="I86" s="83">
        <f>LDT!I80</f>
        <v>0</v>
      </c>
      <c r="J86" s="83">
        <f>LDT!J80</f>
        <v>0</v>
      </c>
      <c r="K86" s="83">
        <f>LDT!K80</f>
        <v>0</v>
      </c>
      <c r="L86" s="82">
        <f t="shared" si="30"/>
        <v>5</v>
      </c>
      <c r="M86" s="82">
        <f t="shared" si="31"/>
        <v>5</v>
      </c>
      <c r="N86" s="82">
        <f>SUMIF($B$8:$K$8,"Laki-Laki",LDT!B80:K80)</f>
        <v>2</v>
      </c>
      <c r="O86" s="82">
        <f>SUMIF($B$8:$K$8,"Perempuan",LDT!B80:K80)</f>
        <v>2</v>
      </c>
      <c r="P86" s="68">
        <f t="shared" si="32"/>
        <v>2</v>
      </c>
      <c r="Q86" s="68">
        <f t="shared" si="33"/>
        <v>2</v>
      </c>
      <c r="R86" s="68">
        <f t="shared" si="34"/>
        <v>0.40546510810816438</v>
      </c>
      <c r="S86" s="68">
        <f t="shared" si="35"/>
        <v>0.40546510810816438</v>
      </c>
      <c r="T86" s="68">
        <f t="shared" si="36"/>
        <v>0.70836522750897968</v>
      </c>
      <c r="U86" s="68">
        <f t="shared" si="37"/>
        <v>0.70836522750897968</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69" x14ac:dyDescent="0.3">
      <c r="A87" s="67" t="str">
        <f>LDT!A81</f>
        <v>77. Hook jenis 319 tanpa safety latch, ini apakah boleh digunakan&lt;img src="https://sistemedu.com/assets/LiftingEngineerforMediumLifting/78.png" width="327" height="206"&gt;</v>
      </c>
      <c r="B87" s="83">
        <f>LDT!B81</f>
        <v>1</v>
      </c>
      <c r="C87" s="83">
        <f>LDT!C81</f>
        <v>1</v>
      </c>
      <c r="D87" s="83">
        <f>LDT!D81</f>
        <v>1</v>
      </c>
      <c r="E87" s="83">
        <f>LDT!E81</f>
        <v>0</v>
      </c>
      <c r="F87" s="83">
        <f>LDT!F81</f>
        <v>1</v>
      </c>
      <c r="G87" s="83">
        <f>LDT!G81</f>
        <v>0</v>
      </c>
      <c r="H87" s="83">
        <f>LDT!H81</f>
        <v>0</v>
      </c>
      <c r="I87" s="83">
        <f>LDT!I81</f>
        <v>0</v>
      </c>
      <c r="J87" s="83">
        <f>LDT!J81</f>
        <v>0</v>
      </c>
      <c r="K87" s="83">
        <f>LDT!K81</f>
        <v>0</v>
      </c>
      <c r="L87" s="82">
        <f t="shared" si="30"/>
        <v>5</v>
      </c>
      <c r="M87" s="82">
        <f t="shared" si="31"/>
        <v>5</v>
      </c>
      <c r="N87" s="82">
        <f>SUMIF($B$8:$K$8,"Laki-Laki",LDT!B81:K81)</f>
        <v>2</v>
      </c>
      <c r="O87" s="82">
        <f>SUMIF($B$8:$K$8,"Perempuan",LDT!B81:K81)</f>
        <v>2</v>
      </c>
      <c r="P87" s="68">
        <f t="shared" si="32"/>
        <v>2</v>
      </c>
      <c r="Q87" s="68">
        <f t="shared" si="33"/>
        <v>2</v>
      </c>
      <c r="R87" s="68">
        <f t="shared" si="34"/>
        <v>0.40546510810816438</v>
      </c>
      <c r="S87" s="68">
        <f t="shared" si="35"/>
        <v>0.40546510810816438</v>
      </c>
      <c r="T87" s="68">
        <f t="shared" si="36"/>
        <v>0.70836522750897968</v>
      </c>
      <c r="U87" s="68">
        <f t="shared" si="37"/>
        <v>0.70836522750897968</v>
      </c>
      <c r="V87" s="68">
        <f t="shared" si="38"/>
        <v>0.91287092917527679</v>
      </c>
      <c r="W87" s="68">
        <f t="shared" si="39"/>
        <v>0.91287092917527679</v>
      </c>
      <c r="X87" s="68">
        <f t="shared" si="40"/>
        <v>0</v>
      </c>
      <c r="Y87" s="68">
        <f t="shared" si="41"/>
        <v>1.2909944487358056</v>
      </c>
      <c r="Z87" s="68">
        <f t="shared" si="42"/>
        <v>0</v>
      </c>
      <c r="AA87" s="66" t="str">
        <f t="shared" si="43"/>
        <v>Negligible</v>
      </c>
      <c r="AB87" s="69" t="str">
        <f t="shared" si="44"/>
        <v>Tidak Ada Indikasi Bias</v>
      </c>
    </row>
    <row r="88" spans="1:28" ht="27.6" x14ac:dyDescent="0.3">
      <c r="A88" s="67" t="str">
        <f>LDT!A82</f>
        <v>78. Menurut ASME B30.10, berapa % maximal keausan (wear) pada hook?</v>
      </c>
      <c r="B88" s="83">
        <f>LDT!B82</f>
        <v>1</v>
      </c>
      <c r="C88" s="83">
        <f>LDT!C82</f>
        <v>1</v>
      </c>
      <c r="D88" s="83">
        <f>LDT!D82</f>
        <v>1</v>
      </c>
      <c r="E88" s="83">
        <f>LDT!E82</f>
        <v>1</v>
      </c>
      <c r="F88" s="83">
        <f>LDT!F82</f>
        <v>1</v>
      </c>
      <c r="G88" s="83">
        <f>LDT!G82</f>
        <v>1</v>
      </c>
      <c r="H88" s="83">
        <f>LDT!H82</f>
        <v>1</v>
      </c>
      <c r="I88" s="83">
        <f>LDT!I82</f>
        <v>1</v>
      </c>
      <c r="J88" s="83">
        <f>LDT!J82</f>
        <v>0</v>
      </c>
      <c r="K88" s="83">
        <f>LDT!K82</f>
        <v>0</v>
      </c>
      <c r="L88" s="82">
        <f t="shared" si="30"/>
        <v>5</v>
      </c>
      <c r="M88" s="82">
        <f t="shared" si="31"/>
        <v>5</v>
      </c>
      <c r="N88" s="82">
        <f>SUMIF($B$8:$K$8,"Laki-Laki",LDT!B82:K82)</f>
        <v>4</v>
      </c>
      <c r="O88" s="82">
        <f>SUMIF($B$8:$K$8,"Perempuan",LDT!B82:K82)</f>
        <v>4</v>
      </c>
      <c r="P88" s="68">
        <f t="shared" si="32"/>
        <v>4</v>
      </c>
      <c r="Q88" s="68">
        <f t="shared" si="33"/>
        <v>4</v>
      </c>
      <c r="R88" s="68">
        <f t="shared" si="34"/>
        <v>-1.3862943611198906</v>
      </c>
      <c r="S88" s="68">
        <f t="shared" si="35"/>
        <v>-1.3862943611198906</v>
      </c>
      <c r="T88" s="68">
        <f t="shared" si="36"/>
        <v>-1.0833942417190752</v>
      </c>
      <c r="U88" s="68">
        <f t="shared" si="37"/>
        <v>-1.0833942417190752</v>
      </c>
      <c r="V88" s="68">
        <f t="shared" si="38"/>
        <v>1.1180339887498949</v>
      </c>
      <c r="W88" s="68">
        <f t="shared" si="39"/>
        <v>1.1180339887498949</v>
      </c>
      <c r="X88" s="68">
        <f t="shared" si="40"/>
        <v>0</v>
      </c>
      <c r="Y88" s="68">
        <f t="shared" si="41"/>
        <v>1.5811388300841898</v>
      </c>
      <c r="Z88" s="68">
        <f t="shared" si="42"/>
        <v>0</v>
      </c>
      <c r="AA88" s="66" t="str">
        <f t="shared" si="43"/>
        <v>Negligible</v>
      </c>
      <c r="AB88" s="69" t="str">
        <f t="shared" si="44"/>
        <v>Tidak Ada Indikasi Bias</v>
      </c>
    </row>
    <row r="89" spans="1:28" ht="41.4" x14ac:dyDescent="0.3">
      <c r="A89" s="67" t="str">
        <f>LDT!A83</f>
        <v>79. Menurut ASME B30.10, berapa derajat maximal hook terpuntir ke samping (twist) pada hook?</v>
      </c>
      <c r="B89" s="83">
        <f>LDT!B83</f>
        <v>1</v>
      </c>
      <c r="C89" s="83">
        <f>LDT!C83</f>
        <v>1</v>
      </c>
      <c r="D89" s="83">
        <f>LDT!D83</f>
        <v>1</v>
      </c>
      <c r="E89" s="83">
        <f>LDT!E83</f>
        <v>1</v>
      </c>
      <c r="F89" s="83">
        <f>LDT!F83</f>
        <v>1</v>
      </c>
      <c r="G89" s="83">
        <f>LDT!G83</f>
        <v>1</v>
      </c>
      <c r="H89" s="83">
        <f>LDT!H83</f>
        <v>1</v>
      </c>
      <c r="I89" s="83">
        <f>LDT!I83</f>
        <v>1</v>
      </c>
      <c r="J89" s="83">
        <f>LDT!J83</f>
        <v>0</v>
      </c>
      <c r="K89" s="83">
        <f>LDT!K83</f>
        <v>0</v>
      </c>
      <c r="L89" s="82">
        <f t="shared" si="30"/>
        <v>5</v>
      </c>
      <c r="M89" s="82">
        <f t="shared" si="31"/>
        <v>5</v>
      </c>
      <c r="N89" s="82">
        <f>SUMIF($B$8:$K$8,"Laki-Laki",LDT!B83:K83)</f>
        <v>4</v>
      </c>
      <c r="O89" s="82">
        <f>SUMIF($B$8:$K$8,"Perempuan",LDT!B83:K83)</f>
        <v>4</v>
      </c>
      <c r="P89" s="68">
        <f t="shared" si="32"/>
        <v>4</v>
      </c>
      <c r="Q89" s="68">
        <f t="shared" si="33"/>
        <v>4</v>
      </c>
      <c r="R89" s="68">
        <f t="shared" si="34"/>
        <v>-1.3862943611198906</v>
      </c>
      <c r="S89" s="68">
        <f t="shared" si="35"/>
        <v>-1.3862943611198906</v>
      </c>
      <c r="T89" s="68">
        <f t="shared" si="36"/>
        <v>-1.0833942417190752</v>
      </c>
      <c r="U89" s="68">
        <f t="shared" si="37"/>
        <v>-1.0833942417190752</v>
      </c>
      <c r="V89" s="68">
        <f t="shared" si="38"/>
        <v>1.1180339887498949</v>
      </c>
      <c r="W89" s="68">
        <f t="shared" si="39"/>
        <v>1.1180339887498949</v>
      </c>
      <c r="X89" s="68">
        <f t="shared" si="40"/>
        <v>0</v>
      </c>
      <c r="Y89" s="68">
        <f t="shared" si="41"/>
        <v>1.5811388300841898</v>
      </c>
      <c r="Z89" s="68">
        <f t="shared" si="42"/>
        <v>0</v>
      </c>
      <c r="AA89" s="66" t="str">
        <f t="shared" si="43"/>
        <v>Negligible</v>
      </c>
      <c r="AB89" s="69" t="str">
        <f t="shared" si="44"/>
        <v>Tidak Ada Indikasi Bias</v>
      </c>
    </row>
    <row r="90" spans="1:28" ht="41.4" x14ac:dyDescent="0.3">
      <c r="A90" s="67" t="str">
        <f>LDT!A84</f>
        <v>80. Menurut ASME B30.10, berapa % ujung hook (throat) terdeformasi/merekah</v>
      </c>
      <c r="B90" s="83">
        <f>LDT!B84</f>
        <v>1</v>
      </c>
      <c r="C90" s="83">
        <f>LDT!C84</f>
        <v>1</v>
      </c>
      <c r="D90" s="83">
        <f>LDT!D84</f>
        <v>1</v>
      </c>
      <c r="E90" s="83">
        <f>LDT!E84</f>
        <v>0</v>
      </c>
      <c r="F90" s="83">
        <f>LDT!F84</f>
        <v>1</v>
      </c>
      <c r="G90" s="83">
        <f>LDT!G84</f>
        <v>0</v>
      </c>
      <c r="H90" s="83">
        <f>LDT!H84</f>
        <v>0</v>
      </c>
      <c r="I90" s="83">
        <f>LDT!I84</f>
        <v>0</v>
      </c>
      <c r="J90" s="83">
        <f>LDT!J84</f>
        <v>1</v>
      </c>
      <c r="K90" s="83">
        <f>LDT!K84</f>
        <v>1</v>
      </c>
      <c r="L90" s="82">
        <f t="shared" si="30"/>
        <v>5</v>
      </c>
      <c r="M90" s="82">
        <f t="shared" si="31"/>
        <v>5</v>
      </c>
      <c r="N90" s="82">
        <f>SUMIF($B$8:$K$8,"Laki-Laki",LDT!B84:K84)</f>
        <v>3</v>
      </c>
      <c r="O90" s="82">
        <f>SUMIF($B$8:$K$8,"Perempuan",LDT!B84:K84)</f>
        <v>3</v>
      </c>
      <c r="P90" s="68">
        <f t="shared" si="32"/>
        <v>3</v>
      </c>
      <c r="Q90" s="68">
        <f t="shared" si="33"/>
        <v>3</v>
      </c>
      <c r="R90" s="68">
        <f t="shared" si="34"/>
        <v>-0.40546510810816444</v>
      </c>
      <c r="S90" s="68">
        <f t="shared" si="35"/>
        <v>-0.40546510810816444</v>
      </c>
      <c r="T90" s="68">
        <f t="shared" si="36"/>
        <v>-0.10256498870734915</v>
      </c>
      <c r="U90" s="68">
        <f t="shared" si="37"/>
        <v>-0.10256498870734915</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69" x14ac:dyDescent="0.3">
      <c r="A91" s="67" t="str">
        <f>LDT!A85</f>
        <v>81. Apa nama alat bantu lifting ini?&lt;img src="https://sistemedu.com/assets/LiftingEngineerforMediumLifting/82.png" width="1058" height="447"&gt;</v>
      </c>
      <c r="B91" s="83">
        <f>LDT!B85</f>
        <v>1</v>
      </c>
      <c r="C91" s="83">
        <f>LDT!C85</f>
        <v>1</v>
      </c>
      <c r="D91" s="83">
        <f>LDT!D85</f>
        <v>1</v>
      </c>
      <c r="E91" s="83">
        <f>LDT!E85</f>
        <v>0</v>
      </c>
      <c r="F91" s="83">
        <f>LDT!F85</f>
        <v>1</v>
      </c>
      <c r="G91" s="83">
        <f>LDT!G85</f>
        <v>0</v>
      </c>
      <c r="H91" s="83">
        <f>LDT!H85</f>
        <v>1</v>
      </c>
      <c r="I91" s="83">
        <f>LDT!I85</f>
        <v>1</v>
      </c>
      <c r="J91" s="83">
        <f>LDT!J85</f>
        <v>0</v>
      </c>
      <c r="K91" s="83">
        <f>LDT!K85</f>
        <v>0</v>
      </c>
      <c r="L91" s="82">
        <f t="shared" si="30"/>
        <v>5</v>
      </c>
      <c r="M91" s="82">
        <f t="shared" si="31"/>
        <v>5</v>
      </c>
      <c r="N91" s="82">
        <f>SUMIF($B$8:$K$8,"Laki-Laki",LDT!B85:K85)</f>
        <v>3</v>
      </c>
      <c r="O91" s="82">
        <f>SUMIF($B$8:$K$8,"Perempuan",LDT!B85:K85)</f>
        <v>3</v>
      </c>
      <c r="P91" s="68">
        <f t="shared" si="32"/>
        <v>3</v>
      </c>
      <c r="Q91" s="68">
        <f t="shared" si="33"/>
        <v>3</v>
      </c>
      <c r="R91" s="68">
        <f t="shared" si="34"/>
        <v>-0.40546510810816444</v>
      </c>
      <c r="S91" s="68">
        <f t="shared" si="35"/>
        <v>-0.40546510810816444</v>
      </c>
      <c r="T91" s="68">
        <f t="shared" si="36"/>
        <v>-0.10256498870734915</v>
      </c>
      <c r="U91" s="68">
        <f t="shared" si="37"/>
        <v>-0.10256498870734915</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ht="69" x14ac:dyDescent="0.3">
      <c r="A92" s="67" t="str">
        <f>LDT!A86</f>
        <v>82. Apa nama alat bantu lifting ini?&lt;img src="https://sistemedu.com/assets/LiftingEngineerforMediumLifting/83.png" width="698" height="562"&gt;</v>
      </c>
      <c r="B92" s="83">
        <f>LDT!B86</f>
        <v>1</v>
      </c>
      <c r="C92" s="83">
        <f>LDT!C86</f>
        <v>1</v>
      </c>
      <c r="D92" s="83">
        <f>LDT!D86</f>
        <v>1</v>
      </c>
      <c r="E92" s="83">
        <f>LDT!E86</f>
        <v>1</v>
      </c>
      <c r="F92" s="83">
        <f>LDT!F86</f>
        <v>1</v>
      </c>
      <c r="G92" s="83">
        <f>LDT!G86</f>
        <v>1</v>
      </c>
      <c r="H92" s="83">
        <f>LDT!H86</f>
        <v>0</v>
      </c>
      <c r="I92" s="83">
        <f>LDT!I86</f>
        <v>0</v>
      </c>
      <c r="J92" s="83">
        <f>LDT!J86</f>
        <v>0</v>
      </c>
      <c r="K92" s="83">
        <f>LDT!K86</f>
        <v>0</v>
      </c>
      <c r="L92" s="82">
        <f t="shared" si="30"/>
        <v>5</v>
      </c>
      <c r="M92" s="82">
        <f t="shared" si="31"/>
        <v>5</v>
      </c>
      <c r="N92" s="82">
        <f>SUMIF($B$8:$K$8,"Laki-Laki",LDT!B86:K86)</f>
        <v>3</v>
      </c>
      <c r="O92" s="82">
        <f>SUMIF($B$8:$K$8,"Perempuan",LDT!B86:K86)</f>
        <v>3</v>
      </c>
      <c r="P92" s="68">
        <f t="shared" si="32"/>
        <v>3</v>
      </c>
      <c r="Q92" s="68">
        <f t="shared" si="33"/>
        <v>3</v>
      </c>
      <c r="R92" s="68">
        <f t="shared" si="34"/>
        <v>-0.40546510810816444</v>
      </c>
      <c r="S92" s="68">
        <f t="shared" si="35"/>
        <v>-0.40546510810816444</v>
      </c>
      <c r="T92" s="68">
        <f t="shared" si="36"/>
        <v>-0.10256498870734915</v>
      </c>
      <c r="U92" s="68">
        <f t="shared" si="37"/>
        <v>-0.10256498870734915</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ht="55.2" x14ac:dyDescent="0.3">
      <c r="A93" s="67" t="str">
        <f>LDT!A87</f>
        <v>83. Apa nama jenis crane ini?&lt;img src="https://sistemedu.com/assets/LiftingEngineerforMediumLifting/84.png" width="297" height="259"&gt;</v>
      </c>
      <c r="B93" s="83">
        <f>LDT!B87</f>
        <v>1</v>
      </c>
      <c r="C93" s="83">
        <f>LDT!C87</f>
        <v>1</v>
      </c>
      <c r="D93" s="83">
        <f>LDT!D87</f>
        <v>1</v>
      </c>
      <c r="E93" s="83">
        <f>LDT!E87</f>
        <v>1</v>
      </c>
      <c r="F93" s="83">
        <f>LDT!F87</f>
        <v>1</v>
      </c>
      <c r="G93" s="83">
        <f>LDT!G87</f>
        <v>1</v>
      </c>
      <c r="H93" s="83">
        <f>LDT!H87</f>
        <v>0</v>
      </c>
      <c r="I93" s="83">
        <f>LDT!I87</f>
        <v>0</v>
      </c>
      <c r="J93" s="83">
        <f>LDT!J87</f>
        <v>1</v>
      </c>
      <c r="K93" s="83">
        <f>LDT!K87</f>
        <v>1</v>
      </c>
      <c r="L93" s="82">
        <f t="shared" si="30"/>
        <v>5</v>
      </c>
      <c r="M93" s="82">
        <f t="shared" si="31"/>
        <v>5</v>
      </c>
      <c r="N93" s="82">
        <f>SUMIF($B$8:$K$8,"Laki-Laki",LDT!B87:K87)</f>
        <v>4</v>
      </c>
      <c r="O93" s="82">
        <f>SUMIF($B$8:$K$8,"Perempuan",LDT!B87:K87)</f>
        <v>4</v>
      </c>
      <c r="P93" s="68">
        <f t="shared" si="32"/>
        <v>4</v>
      </c>
      <c r="Q93" s="68">
        <f t="shared" si="33"/>
        <v>4</v>
      </c>
      <c r="R93" s="68">
        <f t="shared" si="34"/>
        <v>-1.3862943611198906</v>
      </c>
      <c r="S93" s="68">
        <f t="shared" si="35"/>
        <v>-1.3862943611198906</v>
      </c>
      <c r="T93" s="68">
        <f t="shared" si="36"/>
        <v>-1.0833942417190752</v>
      </c>
      <c r="U93" s="68">
        <f t="shared" si="37"/>
        <v>-1.0833942417190752</v>
      </c>
      <c r="V93" s="68">
        <f t="shared" si="38"/>
        <v>1.1180339887498949</v>
      </c>
      <c r="W93" s="68">
        <f t="shared" si="39"/>
        <v>1.1180339887498949</v>
      </c>
      <c r="X93" s="68">
        <f t="shared" si="40"/>
        <v>0</v>
      </c>
      <c r="Y93" s="68">
        <f t="shared" si="41"/>
        <v>1.5811388300841898</v>
      </c>
      <c r="Z93" s="68">
        <f t="shared" si="42"/>
        <v>0</v>
      </c>
      <c r="AA93" s="66" t="str">
        <f t="shared" si="43"/>
        <v>Negligible</v>
      </c>
      <c r="AB93" s="69" t="str">
        <f t="shared" si="44"/>
        <v>Tidak Ada Indikasi Bias</v>
      </c>
    </row>
    <row r="94" spans="1:28" ht="55.2" x14ac:dyDescent="0.3">
      <c r="A94" s="67" t="str">
        <f>LDT!A88</f>
        <v>84. Apa nama jenis crane ini?&lt;img src="https://sistemedu.com/assets/LiftingEngineerforMediumLifting/85.png" width="324" height="318"&gt;</v>
      </c>
      <c r="B94" s="83">
        <f>LDT!B88</f>
        <v>1</v>
      </c>
      <c r="C94" s="83">
        <f>LDT!C88</f>
        <v>1</v>
      </c>
      <c r="D94" s="83">
        <f>LDT!D88</f>
        <v>1</v>
      </c>
      <c r="E94" s="83">
        <f>LDT!E88</f>
        <v>0</v>
      </c>
      <c r="F94" s="83">
        <f>LDT!F88</f>
        <v>1</v>
      </c>
      <c r="G94" s="83">
        <f>LDT!G88</f>
        <v>0</v>
      </c>
      <c r="H94" s="83">
        <f>LDT!H88</f>
        <v>0</v>
      </c>
      <c r="I94" s="83">
        <f>LDT!I88</f>
        <v>0</v>
      </c>
      <c r="J94" s="83">
        <f>LDT!J88</f>
        <v>0</v>
      </c>
      <c r="K94" s="83">
        <f>LDT!K88</f>
        <v>0</v>
      </c>
      <c r="L94" s="82">
        <f t="shared" si="30"/>
        <v>5</v>
      </c>
      <c r="M94" s="82">
        <f t="shared" si="31"/>
        <v>5</v>
      </c>
      <c r="N94" s="82">
        <f>SUMIF($B$8:$K$8,"Laki-Laki",LDT!B88:K88)</f>
        <v>2</v>
      </c>
      <c r="O94" s="82">
        <f>SUMIF($B$8:$K$8,"Perempuan",LDT!B88:K88)</f>
        <v>2</v>
      </c>
      <c r="P94" s="68">
        <f t="shared" si="32"/>
        <v>2</v>
      </c>
      <c r="Q94" s="68">
        <f t="shared" si="33"/>
        <v>2</v>
      </c>
      <c r="R94" s="68">
        <f t="shared" si="34"/>
        <v>0.40546510810816438</v>
      </c>
      <c r="S94" s="68">
        <f t="shared" si="35"/>
        <v>0.40546510810816438</v>
      </c>
      <c r="T94" s="68">
        <f t="shared" si="36"/>
        <v>0.70836522750897968</v>
      </c>
      <c r="U94" s="68">
        <f t="shared" si="37"/>
        <v>0.70836522750897968</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ht="55.2" x14ac:dyDescent="0.3">
      <c r="A95" s="67" t="str">
        <f>LDT!A89</f>
        <v>85. Apa nama jenis crane ini?&lt;img src="https://sistemedu.com/assets/LiftingEngineerforMediumLifting/86.png" width="468" height="330"&gt;</v>
      </c>
      <c r="B95" s="83">
        <f>LDT!B89</f>
        <v>1</v>
      </c>
      <c r="C95" s="83">
        <f>LDT!C89</f>
        <v>1</v>
      </c>
      <c r="D95" s="83">
        <f>LDT!D89</f>
        <v>0</v>
      </c>
      <c r="E95" s="83">
        <f>LDT!E89</f>
        <v>0</v>
      </c>
      <c r="F95" s="83">
        <f>LDT!F89</f>
        <v>0</v>
      </c>
      <c r="G95" s="83">
        <f>LDT!G89</f>
        <v>0</v>
      </c>
      <c r="H95" s="83">
        <f>LDT!H89</f>
        <v>0</v>
      </c>
      <c r="I95" s="83">
        <f>LDT!I89</f>
        <v>0</v>
      </c>
      <c r="J95" s="83">
        <f>LDT!J89</f>
        <v>0</v>
      </c>
      <c r="K95" s="83">
        <f>LDT!K89</f>
        <v>0</v>
      </c>
      <c r="L95" s="82">
        <f t="shared" si="30"/>
        <v>5</v>
      </c>
      <c r="M95" s="82">
        <f t="shared" si="31"/>
        <v>5</v>
      </c>
      <c r="N95" s="82">
        <f>SUMIF($B$8:$K$8,"Laki-Laki",LDT!B89:K89)</f>
        <v>1</v>
      </c>
      <c r="O95" s="82">
        <f>SUMIF($B$8:$K$8,"Perempuan",LDT!B89:K89)</f>
        <v>1</v>
      </c>
      <c r="P95" s="68">
        <f t="shared" si="32"/>
        <v>1</v>
      </c>
      <c r="Q95" s="68">
        <f t="shared" si="33"/>
        <v>1</v>
      </c>
      <c r="R95" s="68">
        <f t="shared" si="34"/>
        <v>1.3862943611198906</v>
      </c>
      <c r="S95" s="68">
        <f t="shared" si="35"/>
        <v>1.3862943611198906</v>
      </c>
      <c r="T95" s="68">
        <f t="shared" si="36"/>
        <v>1.689194480520706</v>
      </c>
      <c r="U95" s="68">
        <f t="shared" si="37"/>
        <v>1.689194480520706</v>
      </c>
      <c r="V95" s="68">
        <f t="shared" si="38"/>
        <v>1.1180339887498949</v>
      </c>
      <c r="W95" s="68">
        <f t="shared" si="39"/>
        <v>1.1180339887498949</v>
      </c>
      <c r="X95" s="68">
        <f t="shared" si="40"/>
        <v>0</v>
      </c>
      <c r="Y95" s="68">
        <f t="shared" si="41"/>
        <v>1.5811388300841898</v>
      </c>
      <c r="Z95" s="68">
        <f t="shared" si="42"/>
        <v>0</v>
      </c>
      <c r="AA95" s="66" t="str">
        <f t="shared" si="43"/>
        <v>Negligible</v>
      </c>
      <c r="AB95" s="69" t="str">
        <f t="shared" si="44"/>
        <v>Tidak Ada Indikasi Bias</v>
      </c>
    </row>
    <row r="96" spans="1:28" ht="82.8" x14ac:dyDescent="0.3">
      <c r="A96" s="67" t="str">
        <f>LDT!A90</f>
        <v>86. Bagian dari crane yang no 1 adalah &lt;img src="https://sistemedu.com/assets/LiftingEngineerforMediumLifting/skema3-86-rev.jpg" alt="" width="602" height="692"&gt;</v>
      </c>
      <c r="B96" s="83">
        <f>LDT!B90</f>
        <v>1</v>
      </c>
      <c r="C96" s="83">
        <f>LDT!C90</f>
        <v>1</v>
      </c>
      <c r="D96" s="83">
        <f>LDT!D90</f>
        <v>1</v>
      </c>
      <c r="E96" s="83">
        <f>LDT!E90</f>
        <v>1</v>
      </c>
      <c r="F96" s="83">
        <f>LDT!F90</f>
        <v>1</v>
      </c>
      <c r="G96" s="83">
        <f>LDT!G90</f>
        <v>1</v>
      </c>
      <c r="H96" s="83">
        <f>LDT!H90</f>
        <v>0</v>
      </c>
      <c r="I96" s="83">
        <f>LDT!I90</f>
        <v>0</v>
      </c>
      <c r="J96" s="83">
        <f>LDT!J90</f>
        <v>0</v>
      </c>
      <c r="K96" s="83">
        <f>LDT!K90</f>
        <v>0</v>
      </c>
      <c r="L96" s="82">
        <f t="shared" si="30"/>
        <v>5</v>
      </c>
      <c r="M96" s="82">
        <f t="shared" si="31"/>
        <v>5</v>
      </c>
      <c r="N96" s="82">
        <f>SUMIF($B$8:$K$8,"Laki-Laki",LDT!B90:K90)</f>
        <v>3</v>
      </c>
      <c r="O96" s="82">
        <f>SUMIF($B$8:$K$8,"Perempuan",LDT!B90:K90)</f>
        <v>3</v>
      </c>
      <c r="P96" s="68">
        <f t="shared" si="32"/>
        <v>3</v>
      </c>
      <c r="Q96" s="68">
        <f t="shared" si="33"/>
        <v>3</v>
      </c>
      <c r="R96" s="68">
        <f t="shared" si="34"/>
        <v>-0.40546510810816444</v>
      </c>
      <c r="S96" s="68">
        <f t="shared" si="35"/>
        <v>-0.40546510810816444</v>
      </c>
      <c r="T96" s="68">
        <f t="shared" si="36"/>
        <v>-0.10256498870734915</v>
      </c>
      <c r="U96" s="68">
        <f t="shared" si="37"/>
        <v>-0.10256498870734915</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82.8" x14ac:dyDescent="0.3">
      <c r="A97" s="67" t="str">
        <f>LDT!A91</f>
        <v>87. Bagian dari crane yang no 2 adalah &lt;img src="https://sistemedu.com/assets/LiftingEngineerforMediumLifting/skema3-86-rev.jpg" alt="" width="602" height="692"&gt;</v>
      </c>
      <c r="B97" s="83">
        <f>LDT!B91</f>
        <v>1</v>
      </c>
      <c r="C97" s="83">
        <f>LDT!C91</f>
        <v>1</v>
      </c>
      <c r="D97" s="83">
        <f>LDT!D91</f>
        <v>1</v>
      </c>
      <c r="E97" s="83">
        <f>LDT!E91</f>
        <v>1</v>
      </c>
      <c r="F97" s="83">
        <f>LDT!F91</f>
        <v>1</v>
      </c>
      <c r="G97" s="83">
        <f>LDT!G91</f>
        <v>1</v>
      </c>
      <c r="H97" s="83">
        <f>LDT!H91</f>
        <v>0</v>
      </c>
      <c r="I97" s="83">
        <f>LDT!I91</f>
        <v>0</v>
      </c>
      <c r="J97" s="83">
        <f>LDT!J91</f>
        <v>1</v>
      </c>
      <c r="K97" s="83">
        <f>LDT!K91</f>
        <v>1</v>
      </c>
      <c r="L97" s="82">
        <f t="shared" si="30"/>
        <v>5</v>
      </c>
      <c r="M97" s="82">
        <f t="shared" si="31"/>
        <v>5</v>
      </c>
      <c r="N97" s="82">
        <f>SUMIF($B$8:$K$8,"Laki-Laki",LDT!B91:K91)</f>
        <v>4</v>
      </c>
      <c r="O97" s="82">
        <f>SUMIF($B$8:$K$8,"Perempuan",LDT!B91:K91)</f>
        <v>4</v>
      </c>
      <c r="P97" s="68">
        <f t="shared" si="32"/>
        <v>4</v>
      </c>
      <c r="Q97" s="68">
        <f t="shared" si="33"/>
        <v>4</v>
      </c>
      <c r="R97" s="68">
        <f t="shared" si="34"/>
        <v>-1.3862943611198906</v>
      </c>
      <c r="S97" s="68">
        <f t="shared" si="35"/>
        <v>-1.3862943611198906</v>
      </c>
      <c r="T97" s="68">
        <f t="shared" si="36"/>
        <v>-1.0833942417190752</v>
      </c>
      <c r="U97" s="68">
        <f t="shared" si="37"/>
        <v>-1.0833942417190752</v>
      </c>
      <c r="V97" s="68">
        <f t="shared" si="38"/>
        <v>1.1180339887498949</v>
      </c>
      <c r="W97" s="68">
        <f t="shared" si="39"/>
        <v>1.1180339887498949</v>
      </c>
      <c r="X97" s="68">
        <f t="shared" si="40"/>
        <v>0</v>
      </c>
      <c r="Y97" s="68">
        <f t="shared" si="41"/>
        <v>1.5811388300841898</v>
      </c>
      <c r="Z97" s="68">
        <f t="shared" si="42"/>
        <v>0</v>
      </c>
      <c r="AA97" s="66" t="str">
        <f t="shared" si="43"/>
        <v>Negligible</v>
      </c>
      <c r="AB97" s="69" t="str">
        <f t="shared" si="44"/>
        <v>Tidak Ada Indikasi Bias</v>
      </c>
    </row>
    <row r="98" spans="1:28" ht="82.8" x14ac:dyDescent="0.3">
      <c r="A98" s="67" t="str">
        <f>LDT!A92</f>
        <v>88. Bagian dari crane yang no 3 adalah &lt;img src="https://sistemedu.com/assets/LiftingEngineerforMediumLifting/skema3-86-rev.jpg" alt="" width="602" height="692"&gt;</v>
      </c>
      <c r="B98" s="83">
        <f>LDT!B92</f>
        <v>1</v>
      </c>
      <c r="C98" s="83">
        <f>LDT!C92</f>
        <v>1</v>
      </c>
      <c r="D98" s="83">
        <f>LDT!D92</f>
        <v>1</v>
      </c>
      <c r="E98" s="83">
        <f>LDT!E92</f>
        <v>1</v>
      </c>
      <c r="F98" s="83">
        <f>LDT!F92</f>
        <v>1</v>
      </c>
      <c r="G98" s="83">
        <f>LDT!G92</f>
        <v>1</v>
      </c>
      <c r="H98" s="83">
        <f>LDT!H92</f>
        <v>0</v>
      </c>
      <c r="I98" s="83">
        <f>LDT!I92</f>
        <v>0</v>
      </c>
      <c r="J98" s="83">
        <f>LDT!J92</f>
        <v>0</v>
      </c>
      <c r="K98" s="83">
        <f>LDT!K92</f>
        <v>0</v>
      </c>
      <c r="L98" s="82">
        <f t="shared" si="30"/>
        <v>5</v>
      </c>
      <c r="M98" s="82">
        <f t="shared" si="31"/>
        <v>5</v>
      </c>
      <c r="N98" s="82">
        <f>SUMIF($B$8:$K$8,"Laki-Laki",LDT!B92:K92)</f>
        <v>3</v>
      </c>
      <c r="O98" s="82">
        <f>SUMIF($B$8:$K$8,"Perempuan",LDT!B92:K92)</f>
        <v>3</v>
      </c>
      <c r="P98" s="68">
        <f t="shared" si="32"/>
        <v>3</v>
      </c>
      <c r="Q98" s="68">
        <f t="shared" si="33"/>
        <v>3</v>
      </c>
      <c r="R98" s="68">
        <f t="shared" si="34"/>
        <v>-0.40546510810816444</v>
      </c>
      <c r="S98" s="68">
        <f t="shared" si="35"/>
        <v>-0.40546510810816444</v>
      </c>
      <c r="T98" s="68">
        <f t="shared" si="36"/>
        <v>-0.10256498870734915</v>
      </c>
      <c r="U98" s="68">
        <f t="shared" si="37"/>
        <v>-0.10256498870734915</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82.8" x14ac:dyDescent="0.3">
      <c r="A99" s="67" t="str">
        <f>LDT!A93</f>
        <v>89. Bagian dari crane yang no 4 adalah &lt;img src="https://sistemedu.com/assets/LiftingEngineerforMediumLifting/skema3-86-rev.jpg" alt="" width="602" height="692"&gt;</v>
      </c>
      <c r="B99" s="83">
        <f>LDT!B93</f>
        <v>1</v>
      </c>
      <c r="C99" s="83">
        <f>LDT!C93</f>
        <v>1</v>
      </c>
      <c r="D99" s="83">
        <f>LDT!D93</f>
        <v>1</v>
      </c>
      <c r="E99" s="83">
        <f>LDT!E93</f>
        <v>1</v>
      </c>
      <c r="F99" s="83">
        <f>LDT!F93</f>
        <v>1</v>
      </c>
      <c r="G99" s="83">
        <f>LDT!G93</f>
        <v>1</v>
      </c>
      <c r="H99" s="83">
        <f>LDT!H93</f>
        <v>0</v>
      </c>
      <c r="I99" s="83">
        <f>LDT!I93</f>
        <v>0</v>
      </c>
      <c r="J99" s="83">
        <f>LDT!J93</f>
        <v>0</v>
      </c>
      <c r="K99" s="83">
        <f>LDT!K93</f>
        <v>0</v>
      </c>
      <c r="L99" s="82">
        <f t="shared" si="30"/>
        <v>5</v>
      </c>
      <c r="M99" s="82">
        <f t="shared" si="31"/>
        <v>5</v>
      </c>
      <c r="N99" s="82">
        <f>SUMIF($B$8:$K$8,"Laki-Laki",LDT!B93:K93)</f>
        <v>3</v>
      </c>
      <c r="O99" s="82">
        <f>SUMIF($B$8:$K$8,"Perempuan",LDT!B93:K93)</f>
        <v>3</v>
      </c>
      <c r="P99" s="68">
        <f t="shared" si="32"/>
        <v>3</v>
      </c>
      <c r="Q99" s="68">
        <f t="shared" si="33"/>
        <v>3</v>
      </c>
      <c r="R99" s="68">
        <f t="shared" si="34"/>
        <v>-0.40546510810816444</v>
      </c>
      <c r="S99" s="68">
        <f t="shared" si="35"/>
        <v>-0.40546510810816444</v>
      </c>
      <c r="T99" s="68">
        <f t="shared" si="36"/>
        <v>-0.10256498870734915</v>
      </c>
      <c r="U99" s="68">
        <f t="shared" si="37"/>
        <v>-0.10256498870734915</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ht="82.8" x14ac:dyDescent="0.3">
      <c r="A100" s="67" t="str">
        <f>LDT!A94</f>
        <v>90. Bagian dari crane yang no 5 adalah &lt;img src="https://sistemedu.com/assets/LiftingEngineerforMediumLifting/skema3-86-rev.jpg" alt="" width="602" height="692"&gt;</v>
      </c>
      <c r="B100" s="83">
        <f>LDT!B94</f>
        <v>1</v>
      </c>
      <c r="C100" s="83">
        <f>LDT!C94</f>
        <v>1</v>
      </c>
      <c r="D100" s="83">
        <f>LDT!D94</f>
        <v>0</v>
      </c>
      <c r="E100" s="83">
        <f>LDT!E94</f>
        <v>0</v>
      </c>
      <c r="F100" s="83">
        <f>LDT!F94</f>
        <v>0</v>
      </c>
      <c r="G100" s="83">
        <f>LDT!G94</f>
        <v>0</v>
      </c>
      <c r="H100" s="83">
        <f>LDT!H94</f>
        <v>0</v>
      </c>
      <c r="I100" s="83">
        <f>LDT!I94</f>
        <v>0</v>
      </c>
      <c r="J100" s="83">
        <f>LDT!J94</f>
        <v>0</v>
      </c>
      <c r="K100" s="83">
        <f>LDT!K94</f>
        <v>0</v>
      </c>
      <c r="L100" s="82">
        <f t="shared" si="30"/>
        <v>5</v>
      </c>
      <c r="M100" s="82">
        <f t="shared" si="31"/>
        <v>5</v>
      </c>
      <c r="N100" s="82">
        <f>SUMIF($B$8:$K$8,"Laki-Laki",LDT!B94:K94)</f>
        <v>1</v>
      </c>
      <c r="O100" s="82">
        <f>SUMIF($B$8:$K$8,"Perempuan",LDT!B94:K94)</f>
        <v>1</v>
      </c>
      <c r="P100" s="68">
        <f t="shared" si="32"/>
        <v>1</v>
      </c>
      <c r="Q100" s="68">
        <f t="shared" si="33"/>
        <v>1</v>
      </c>
      <c r="R100" s="68">
        <f t="shared" si="34"/>
        <v>1.3862943611198906</v>
      </c>
      <c r="S100" s="68">
        <f t="shared" si="35"/>
        <v>1.3862943611198906</v>
      </c>
      <c r="T100" s="68">
        <f t="shared" si="36"/>
        <v>1.689194480520706</v>
      </c>
      <c r="U100" s="68">
        <f t="shared" si="37"/>
        <v>1.689194480520706</v>
      </c>
      <c r="V100" s="68">
        <f t="shared" si="38"/>
        <v>1.1180339887498949</v>
      </c>
      <c r="W100" s="68">
        <f t="shared" si="39"/>
        <v>1.1180339887498949</v>
      </c>
      <c r="X100" s="68">
        <f t="shared" si="40"/>
        <v>0</v>
      </c>
      <c r="Y100" s="68">
        <f t="shared" si="41"/>
        <v>1.5811388300841898</v>
      </c>
      <c r="Z100" s="68">
        <f t="shared" si="42"/>
        <v>0</v>
      </c>
      <c r="AA100" s="66" t="str">
        <f t="shared" si="43"/>
        <v>Negligible</v>
      </c>
      <c r="AB100" s="69" t="str">
        <f t="shared" si="44"/>
        <v>Tidak Ada Indikasi Bias</v>
      </c>
    </row>
    <row r="101" spans="1:28" ht="82.8" x14ac:dyDescent="0.3">
      <c r="A101" s="67" t="str">
        <f>LDT!A95</f>
        <v>91. Bagian dari crane yang no 6 adalah &lt;img src="https://sistemedu.com/assets/LiftingEngineerforMediumLifting/skema3-86-rev.jpg" alt="" width="602" height="692"&gt;</v>
      </c>
      <c r="B101" s="83">
        <f>LDT!B95</f>
        <v>1</v>
      </c>
      <c r="C101" s="83">
        <f>LDT!C95</f>
        <v>1</v>
      </c>
      <c r="D101" s="83">
        <f>LDT!D95</f>
        <v>1</v>
      </c>
      <c r="E101" s="83">
        <f>LDT!E95</f>
        <v>0</v>
      </c>
      <c r="F101" s="83">
        <f>LDT!F95</f>
        <v>1</v>
      </c>
      <c r="G101" s="83">
        <f>LDT!G95</f>
        <v>0</v>
      </c>
      <c r="H101" s="83">
        <f>LDT!H95</f>
        <v>0</v>
      </c>
      <c r="I101" s="83">
        <f>LDT!I95</f>
        <v>0</v>
      </c>
      <c r="J101" s="83">
        <f>LDT!J95</f>
        <v>1</v>
      </c>
      <c r="K101" s="83">
        <f>LDT!K95</f>
        <v>1</v>
      </c>
      <c r="L101" s="82">
        <f t="shared" si="30"/>
        <v>5</v>
      </c>
      <c r="M101" s="82">
        <f t="shared" si="31"/>
        <v>5</v>
      </c>
      <c r="N101" s="82">
        <f>SUMIF($B$8:$K$8,"Laki-Laki",LDT!B95:K95)</f>
        <v>3</v>
      </c>
      <c r="O101" s="82">
        <f>SUMIF($B$8:$K$8,"Perempuan",LDT!B95:K95)</f>
        <v>3</v>
      </c>
      <c r="P101" s="68">
        <f t="shared" si="32"/>
        <v>3</v>
      </c>
      <c r="Q101" s="68">
        <f t="shared" si="33"/>
        <v>3</v>
      </c>
      <c r="R101" s="68">
        <f t="shared" si="34"/>
        <v>-0.40546510810816444</v>
      </c>
      <c r="S101" s="68">
        <f t="shared" si="35"/>
        <v>-0.40546510810816444</v>
      </c>
      <c r="T101" s="68">
        <f t="shared" si="36"/>
        <v>-0.10256498870734915</v>
      </c>
      <c r="U101" s="68">
        <f t="shared" si="37"/>
        <v>-0.10256498870734915</v>
      </c>
      <c r="V101" s="68">
        <f t="shared" si="38"/>
        <v>0.91287092917527679</v>
      </c>
      <c r="W101" s="68">
        <f t="shared" si="39"/>
        <v>0.91287092917527679</v>
      </c>
      <c r="X101" s="68">
        <f t="shared" si="40"/>
        <v>0</v>
      </c>
      <c r="Y101" s="68">
        <f t="shared" si="41"/>
        <v>1.2909944487358056</v>
      </c>
      <c r="Z101" s="68">
        <f t="shared" si="42"/>
        <v>0</v>
      </c>
      <c r="AA101" s="66" t="str">
        <f t="shared" si="43"/>
        <v>Negligible</v>
      </c>
      <c r="AB101" s="69" t="str">
        <f t="shared" si="44"/>
        <v>Tidak Ada Indikasi Bias</v>
      </c>
    </row>
    <row r="102" spans="1:28" ht="82.8" x14ac:dyDescent="0.3">
      <c r="A102" s="67" t="str">
        <f>LDT!A96</f>
        <v>92. Bagian dari crane yang no 7 adalah &lt;img src="https://sistemedu.com/assets/LiftingEngineerforMediumLifting/skema3-86-rev.jpg" alt="" width="602" height="692"&gt;</v>
      </c>
      <c r="B102" s="83">
        <f>LDT!B96</f>
        <v>1</v>
      </c>
      <c r="C102" s="83">
        <f>LDT!C96</f>
        <v>1</v>
      </c>
      <c r="D102" s="83">
        <f>LDT!D96</f>
        <v>0</v>
      </c>
      <c r="E102" s="83">
        <f>LDT!E96</f>
        <v>0</v>
      </c>
      <c r="F102" s="83">
        <f>LDT!F96</f>
        <v>0</v>
      </c>
      <c r="G102" s="83">
        <f>LDT!G96</f>
        <v>0</v>
      </c>
      <c r="H102" s="83">
        <f>LDT!H96</f>
        <v>0</v>
      </c>
      <c r="I102" s="83">
        <f>LDT!I96</f>
        <v>0</v>
      </c>
      <c r="J102" s="83">
        <f>LDT!J96</f>
        <v>0</v>
      </c>
      <c r="K102" s="83">
        <f>LDT!K96</f>
        <v>0</v>
      </c>
      <c r="L102" s="82">
        <f t="shared" si="30"/>
        <v>5</v>
      </c>
      <c r="M102" s="82">
        <f t="shared" si="31"/>
        <v>5</v>
      </c>
      <c r="N102" s="82">
        <f>SUMIF($B$8:$K$8,"Laki-Laki",LDT!B96:K96)</f>
        <v>1</v>
      </c>
      <c r="O102" s="82">
        <f>SUMIF($B$8:$K$8,"Perempuan",LDT!B96:K96)</f>
        <v>1</v>
      </c>
      <c r="P102" s="68">
        <f t="shared" si="32"/>
        <v>1</v>
      </c>
      <c r="Q102" s="68">
        <f t="shared" si="33"/>
        <v>1</v>
      </c>
      <c r="R102" s="68">
        <f t="shared" si="34"/>
        <v>1.3862943611198906</v>
      </c>
      <c r="S102" s="68">
        <f t="shared" si="35"/>
        <v>1.3862943611198906</v>
      </c>
      <c r="T102" s="68">
        <f t="shared" si="36"/>
        <v>1.689194480520706</v>
      </c>
      <c r="U102" s="68">
        <f t="shared" si="37"/>
        <v>1.689194480520706</v>
      </c>
      <c r="V102" s="68">
        <f t="shared" si="38"/>
        <v>1.1180339887498949</v>
      </c>
      <c r="W102" s="68">
        <f t="shared" si="39"/>
        <v>1.1180339887498949</v>
      </c>
      <c r="X102" s="68">
        <f t="shared" si="40"/>
        <v>0</v>
      </c>
      <c r="Y102" s="68">
        <f t="shared" si="41"/>
        <v>1.5811388300841898</v>
      </c>
      <c r="Z102" s="68">
        <f t="shared" si="42"/>
        <v>0</v>
      </c>
      <c r="AA102" s="66" t="str">
        <f t="shared" si="43"/>
        <v>Negligible</v>
      </c>
      <c r="AB102" s="69" t="str">
        <f t="shared" si="44"/>
        <v>Tidak Ada Indikasi Bias</v>
      </c>
    </row>
    <row r="103" spans="1:28" ht="96.6" x14ac:dyDescent="0.3">
      <c r="A103" s="67" t="str">
        <f>LDT!A97</f>
        <v>93. Kedalaman jurang D1 = 2 meter, berapa jarak minimal (D2) ujung outrigger ke dasar jurang?&lt;img src="https://sistemedu.com/assets/LiftingEngineerforMediumLifting/91.png" alt="" width="1058" height="447"&gt;</v>
      </c>
      <c r="B103" s="83">
        <f>LDT!B97</f>
        <v>1</v>
      </c>
      <c r="C103" s="83">
        <f>LDT!C97</f>
        <v>1</v>
      </c>
      <c r="D103" s="83">
        <f>LDT!D97</f>
        <v>1</v>
      </c>
      <c r="E103" s="83">
        <f>LDT!E97</f>
        <v>1</v>
      </c>
      <c r="F103" s="83">
        <f>LDT!F97</f>
        <v>1</v>
      </c>
      <c r="G103" s="83">
        <f>LDT!G97</f>
        <v>1</v>
      </c>
      <c r="H103" s="83">
        <f>LDT!H97</f>
        <v>0</v>
      </c>
      <c r="I103" s="83">
        <f>LDT!I97</f>
        <v>0</v>
      </c>
      <c r="J103" s="83">
        <f>LDT!J97</f>
        <v>1</v>
      </c>
      <c r="K103" s="83">
        <f>LDT!K97</f>
        <v>1</v>
      </c>
      <c r="L103" s="82">
        <f t="shared" si="30"/>
        <v>5</v>
      </c>
      <c r="M103" s="82">
        <f t="shared" si="31"/>
        <v>5</v>
      </c>
      <c r="N103" s="82">
        <f>SUMIF($B$8:$K$8,"Laki-Laki",LDT!B97:K97)</f>
        <v>4</v>
      </c>
      <c r="O103" s="82">
        <f>SUMIF($B$8:$K$8,"Perempuan",LDT!B97:K97)</f>
        <v>4</v>
      </c>
      <c r="P103" s="68">
        <f t="shared" si="32"/>
        <v>4</v>
      </c>
      <c r="Q103" s="68">
        <f t="shared" si="33"/>
        <v>4</v>
      </c>
      <c r="R103" s="68">
        <f t="shared" si="34"/>
        <v>-1.3862943611198906</v>
      </c>
      <c r="S103" s="68">
        <f t="shared" si="35"/>
        <v>-1.3862943611198906</v>
      </c>
      <c r="T103" s="68">
        <f t="shared" si="36"/>
        <v>-1.0833942417190752</v>
      </c>
      <c r="U103" s="68">
        <f t="shared" si="37"/>
        <v>-1.0833942417190752</v>
      </c>
      <c r="V103" s="68">
        <f t="shared" si="38"/>
        <v>1.1180339887498949</v>
      </c>
      <c r="W103" s="68">
        <f t="shared" si="39"/>
        <v>1.1180339887498949</v>
      </c>
      <c r="X103" s="68">
        <f t="shared" si="40"/>
        <v>0</v>
      </c>
      <c r="Y103" s="68">
        <f t="shared" si="41"/>
        <v>1.5811388300841898</v>
      </c>
      <c r="Z103" s="68">
        <f t="shared" si="42"/>
        <v>0</v>
      </c>
      <c r="AA103" s="66" t="str">
        <f t="shared" si="43"/>
        <v>Negligible</v>
      </c>
      <c r="AB103" s="69" t="str">
        <f t="shared" si="44"/>
        <v>Tidak Ada Indikasi Bias</v>
      </c>
    </row>
    <row r="104" spans="1:28" ht="41.4" x14ac:dyDescent="0.3">
      <c r="A104" s="67" t="str">
        <f>LDT!A98</f>
        <v>94. Siapa yang berwenang memeriksa kondisi Crane dan menerbitkan LHP untuk penerbitan SILO nya :</v>
      </c>
      <c r="B104" s="83">
        <f>LDT!B98</f>
        <v>1</v>
      </c>
      <c r="C104" s="83">
        <f>LDT!C98</f>
        <v>1</v>
      </c>
      <c r="D104" s="83">
        <f>LDT!D98</f>
        <v>1</v>
      </c>
      <c r="E104" s="83">
        <f>LDT!E98</f>
        <v>1</v>
      </c>
      <c r="F104" s="83">
        <f>LDT!F98</f>
        <v>1</v>
      </c>
      <c r="G104" s="83">
        <f>LDT!G98</f>
        <v>1</v>
      </c>
      <c r="H104" s="83">
        <f>LDT!H98</f>
        <v>0</v>
      </c>
      <c r="I104" s="83">
        <f>LDT!I98</f>
        <v>0</v>
      </c>
      <c r="J104" s="83">
        <f>LDT!J98</f>
        <v>0</v>
      </c>
      <c r="K104" s="83">
        <f>LDT!K98</f>
        <v>0</v>
      </c>
      <c r="L104" s="82">
        <f t="shared" si="30"/>
        <v>5</v>
      </c>
      <c r="M104" s="82">
        <f t="shared" si="31"/>
        <v>5</v>
      </c>
      <c r="N104" s="82">
        <f>SUMIF($B$8:$K$8,"Laki-Laki",LDT!B98:K98)</f>
        <v>3</v>
      </c>
      <c r="O104" s="82">
        <f>SUMIF($B$8:$K$8,"Perempuan",LDT!B98:K98)</f>
        <v>3</v>
      </c>
      <c r="P104" s="68">
        <f t="shared" si="32"/>
        <v>3</v>
      </c>
      <c r="Q104" s="68">
        <f t="shared" si="33"/>
        <v>3</v>
      </c>
      <c r="R104" s="68">
        <f t="shared" si="34"/>
        <v>-0.40546510810816444</v>
      </c>
      <c r="S104" s="68">
        <f t="shared" si="35"/>
        <v>-0.40546510810816444</v>
      </c>
      <c r="T104" s="68">
        <f t="shared" si="36"/>
        <v>-0.10256498870734915</v>
      </c>
      <c r="U104" s="68">
        <f t="shared" si="37"/>
        <v>-0.10256498870734915</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27.6" x14ac:dyDescent="0.3">
      <c r="A105" s="67" t="str">
        <f>LDT!A99</f>
        <v>95. Siapa yang berwenang menerbitkan SILO Crane</v>
      </c>
      <c r="B105" s="83">
        <f>LDT!B99</f>
        <v>1</v>
      </c>
      <c r="C105" s="83">
        <f>LDT!C99</f>
        <v>1</v>
      </c>
      <c r="D105" s="83">
        <f>LDT!D99</f>
        <v>1</v>
      </c>
      <c r="E105" s="83">
        <f>LDT!E99</f>
        <v>1</v>
      </c>
      <c r="F105" s="83">
        <f>LDT!F99</f>
        <v>1</v>
      </c>
      <c r="G105" s="83">
        <f>LDT!G99</f>
        <v>1</v>
      </c>
      <c r="H105" s="83">
        <f>LDT!H99</f>
        <v>0</v>
      </c>
      <c r="I105" s="83">
        <f>LDT!I99</f>
        <v>0</v>
      </c>
      <c r="J105" s="83">
        <f>LDT!J99</f>
        <v>0</v>
      </c>
      <c r="K105" s="83">
        <f>LDT!K99</f>
        <v>0</v>
      </c>
      <c r="L105" s="82">
        <f t="shared" si="30"/>
        <v>5</v>
      </c>
      <c r="M105" s="82">
        <f t="shared" si="31"/>
        <v>5</v>
      </c>
      <c r="N105" s="82">
        <f>SUMIF($B$8:$K$8,"Laki-Laki",LDT!B99:K99)</f>
        <v>3</v>
      </c>
      <c r="O105" s="82">
        <f>SUMIF($B$8:$K$8,"Perempuan",LDT!B99:K99)</f>
        <v>3</v>
      </c>
      <c r="P105" s="68">
        <f t="shared" si="32"/>
        <v>3</v>
      </c>
      <c r="Q105" s="68">
        <f t="shared" si="33"/>
        <v>3</v>
      </c>
      <c r="R105" s="68">
        <f t="shared" si="34"/>
        <v>-0.40546510810816444</v>
      </c>
      <c r="S105" s="68">
        <f t="shared" si="35"/>
        <v>-0.40546510810816444</v>
      </c>
      <c r="T105" s="68">
        <f t="shared" si="36"/>
        <v>-0.10256498870734915</v>
      </c>
      <c r="U105" s="68">
        <f t="shared" si="37"/>
        <v>-0.10256498870734915</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124.2" x14ac:dyDescent="0.3">
      <c r="A106" s="67" t="str">
        <f>LDT!A100</f>
        <v>96. Berapa kapasitas angkat (SWL) crane bila panjang boom 90 m dengan working radius 28 m?&lt;img src="https://sistemedu.com/assets/LiftingEngineerforMediumLifting/96.png" width="514" height="600"&gt; &lt;img src="https://sistemedu.com/assets/LiftingEngineerforMediumLifting/97.png" height="600"&gt;</v>
      </c>
      <c r="B106" s="83">
        <f>LDT!B100</f>
        <v>0</v>
      </c>
      <c r="C106" s="83">
        <f>LDT!C100</f>
        <v>0</v>
      </c>
      <c r="D106" s="83">
        <f>LDT!D100</f>
        <v>1</v>
      </c>
      <c r="E106" s="83">
        <f>LDT!E100</f>
        <v>0</v>
      </c>
      <c r="F106" s="83">
        <f>LDT!F100</f>
        <v>1</v>
      </c>
      <c r="G106" s="83">
        <f>LDT!G100</f>
        <v>0</v>
      </c>
      <c r="H106" s="83">
        <f>LDT!H100</f>
        <v>0</v>
      </c>
      <c r="I106" s="83">
        <f>LDT!I100</f>
        <v>0</v>
      </c>
      <c r="J106" s="83">
        <f>LDT!J100</f>
        <v>0</v>
      </c>
      <c r="K106" s="83">
        <f>LDT!K100</f>
        <v>0</v>
      </c>
      <c r="L106" s="82">
        <f t="shared" si="30"/>
        <v>5</v>
      </c>
      <c r="M106" s="82">
        <f t="shared" si="31"/>
        <v>5</v>
      </c>
      <c r="N106" s="82">
        <f>SUMIF($B$8:$K$8,"Laki-Laki",LDT!B100:K100)</f>
        <v>1</v>
      </c>
      <c r="O106" s="82">
        <f>SUMIF($B$8:$K$8,"Perempuan",LDT!B100:K100)</f>
        <v>1</v>
      </c>
      <c r="P106" s="68">
        <f t="shared" si="32"/>
        <v>1</v>
      </c>
      <c r="Q106" s="68">
        <f t="shared" si="33"/>
        <v>1</v>
      </c>
      <c r="R106" s="68">
        <f t="shared" si="34"/>
        <v>1.3862943611198906</v>
      </c>
      <c r="S106" s="68">
        <f t="shared" si="35"/>
        <v>1.3862943611198906</v>
      </c>
      <c r="T106" s="68">
        <f t="shared" si="36"/>
        <v>1.689194480520706</v>
      </c>
      <c r="U106" s="68">
        <f t="shared" si="37"/>
        <v>1.689194480520706</v>
      </c>
      <c r="V106" s="68">
        <f t="shared" si="38"/>
        <v>1.1180339887498949</v>
      </c>
      <c r="W106" s="68">
        <f t="shared" si="39"/>
        <v>1.1180339887498949</v>
      </c>
      <c r="X106" s="68">
        <f t="shared" si="40"/>
        <v>0</v>
      </c>
      <c r="Y106" s="68">
        <f t="shared" si="41"/>
        <v>1.5811388300841898</v>
      </c>
      <c r="Z106" s="68">
        <f t="shared" si="42"/>
        <v>0</v>
      </c>
      <c r="AA106" s="66" t="str">
        <f t="shared" si="43"/>
        <v>Negligible</v>
      </c>
      <c r="AB106" s="69" t="str">
        <f t="shared" si="44"/>
        <v>Tidak Ada Indikasi Bias</v>
      </c>
    </row>
    <row r="107" spans="1:28" ht="124.2" x14ac:dyDescent="0.3">
      <c r="A107" s="67" t="str">
        <f>LDT!A101</f>
        <v>97. Berapa kapasitas angkat (SWL) crane bila panjang boom 96 m dengan working radius 44 m?&lt;img src="https://sistemedu.com/assets/LiftingEngineerforMediumLifting/96.png" width="514" height="600"&gt; &lt;img src="https://sistemedu.com/assets/LiftingEngineerforMediumLifting/97.png" height="600"&gt;</v>
      </c>
      <c r="B107" s="83">
        <f>LDT!B101</f>
        <v>1</v>
      </c>
      <c r="C107" s="83">
        <f>LDT!C101</f>
        <v>1</v>
      </c>
      <c r="D107" s="83">
        <f>LDT!D101</f>
        <v>0</v>
      </c>
      <c r="E107" s="83">
        <f>LDT!E101</f>
        <v>0</v>
      </c>
      <c r="F107" s="83">
        <f>LDT!F101</f>
        <v>0</v>
      </c>
      <c r="G107" s="83">
        <f>LDT!G101</f>
        <v>0</v>
      </c>
      <c r="H107" s="83">
        <f>LDT!H101</f>
        <v>0</v>
      </c>
      <c r="I107" s="83">
        <f>LDT!I101</f>
        <v>0</v>
      </c>
      <c r="J107" s="83">
        <f>LDT!J101</f>
        <v>0</v>
      </c>
      <c r="K107" s="83">
        <f>LDT!K101</f>
        <v>0</v>
      </c>
      <c r="L107" s="82">
        <f t="shared" si="30"/>
        <v>5</v>
      </c>
      <c r="M107" s="82">
        <f t="shared" si="31"/>
        <v>5</v>
      </c>
      <c r="N107" s="82">
        <f>SUMIF($B$8:$K$8,"Laki-Laki",LDT!B101:K101)</f>
        <v>1</v>
      </c>
      <c r="O107" s="82">
        <f>SUMIF($B$8:$K$8,"Perempuan",LDT!B101:K101)</f>
        <v>1</v>
      </c>
      <c r="P107" s="68">
        <f t="shared" si="32"/>
        <v>1</v>
      </c>
      <c r="Q107" s="68">
        <f t="shared" si="33"/>
        <v>1</v>
      </c>
      <c r="R107" s="68">
        <f t="shared" si="34"/>
        <v>1.3862943611198906</v>
      </c>
      <c r="S107" s="68">
        <f t="shared" si="35"/>
        <v>1.3862943611198906</v>
      </c>
      <c r="T107" s="68">
        <f t="shared" si="36"/>
        <v>1.689194480520706</v>
      </c>
      <c r="U107" s="68">
        <f t="shared" si="37"/>
        <v>1.689194480520706</v>
      </c>
      <c r="V107" s="68">
        <f t="shared" si="38"/>
        <v>1.1180339887498949</v>
      </c>
      <c r="W107" s="68">
        <f t="shared" si="39"/>
        <v>1.1180339887498949</v>
      </c>
      <c r="X107" s="68">
        <f t="shared" si="40"/>
        <v>0</v>
      </c>
      <c r="Y107" s="68">
        <f t="shared" si="41"/>
        <v>1.5811388300841898</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69" x14ac:dyDescent="0.3">
      <c r="A108" s="67" t="str">
        <f>LDT!A102</f>
        <v>98. Dalam standar DNVGL-ST-N001, nilai beban yang diangkat sering dikalikan dengan Dynamic Amplification Factor (DAF), apa alasannya ?</v>
      </c>
      <c r="B108" s="83">
        <f>LDT!B102</f>
        <v>0</v>
      </c>
      <c r="C108" s="83">
        <f>LDT!C102</f>
        <v>0</v>
      </c>
      <c r="D108" s="83">
        <f>LDT!D102</f>
        <v>1</v>
      </c>
      <c r="E108" s="83">
        <f>LDT!E102</f>
        <v>0</v>
      </c>
      <c r="F108" s="83">
        <f>LDT!F102</f>
        <v>1</v>
      </c>
      <c r="G108" s="83">
        <f>LDT!G102</f>
        <v>0</v>
      </c>
      <c r="H108" s="83">
        <f>LDT!H102</f>
        <v>1</v>
      </c>
      <c r="I108" s="83">
        <f>LDT!I102</f>
        <v>1</v>
      </c>
      <c r="J108" s="83">
        <f>LDT!J102</f>
        <v>1</v>
      </c>
      <c r="K108" s="83">
        <f>LDT!K102</f>
        <v>1</v>
      </c>
      <c r="L108" s="82">
        <f t="shared" si="30"/>
        <v>5</v>
      </c>
      <c r="M108" s="82">
        <f t="shared" si="31"/>
        <v>5</v>
      </c>
      <c r="N108" s="82">
        <f>SUMIF($B$8:$K$8,"Laki-Laki",LDT!B102:K102)</f>
        <v>3</v>
      </c>
      <c r="O108" s="82">
        <f>SUMIF($B$8:$K$8,"Perempuan",LDT!B102:K102)</f>
        <v>3</v>
      </c>
      <c r="P108" s="68">
        <f t="shared" si="32"/>
        <v>3</v>
      </c>
      <c r="Q108" s="68">
        <f t="shared" si="33"/>
        <v>3</v>
      </c>
      <c r="R108" s="68">
        <f t="shared" si="34"/>
        <v>-0.40546510810816444</v>
      </c>
      <c r="S108" s="68">
        <f t="shared" si="35"/>
        <v>-0.40546510810816444</v>
      </c>
      <c r="T108" s="68">
        <f t="shared" si="36"/>
        <v>-0.10256498870734915</v>
      </c>
      <c r="U108" s="68">
        <f t="shared" si="37"/>
        <v>-0.10256498870734915</v>
      </c>
      <c r="V108" s="68">
        <f t="shared" si="38"/>
        <v>0.91287092917527679</v>
      </c>
      <c r="W108" s="68">
        <f t="shared" si="39"/>
        <v>0.91287092917527679</v>
      </c>
      <c r="X108" s="68">
        <f t="shared" si="40"/>
        <v>0</v>
      </c>
      <c r="Y108" s="68">
        <f t="shared" si="41"/>
        <v>1.2909944487358056</v>
      </c>
      <c r="Z108" s="68">
        <f t="shared" si="45"/>
        <v>0</v>
      </c>
      <c r="AA108" s="66" t="str">
        <f t="shared" si="46"/>
        <v>Negligible</v>
      </c>
      <c r="AB108" s="69" t="str">
        <f t="shared" si="44"/>
        <v>Tidak Ada Indikasi Bias</v>
      </c>
    </row>
    <row r="109" spans="1:28" ht="55.2" x14ac:dyDescent="0.3">
      <c r="A109" s="67" t="str">
        <f>LDT!A103</f>
        <v>99. Sebuah obyek, berat 70 ton, lokasi pengangkatan di darat/onshore, berapa nilai DAF nya ?n</v>
      </c>
      <c r="B109" s="83">
        <f>LDT!B103</f>
        <v>1</v>
      </c>
      <c r="C109" s="83">
        <f>LDT!C103</f>
        <v>1</v>
      </c>
      <c r="D109" s="83">
        <f>LDT!D103</f>
        <v>1</v>
      </c>
      <c r="E109" s="83">
        <f>LDT!E103</f>
        <v>1</v>
      </c>
      <c r="F109" s="83">
        <f>LDT!F103</f>
        <v>1</v>
      </c>
      <c r="G109" s="83">
        <f>LDT!G103</f>
        <v>1</v>
      </c>
      <c r="H109" s="83">
        <f>LDT!H103</f>
        <v>0</v>
      </c>
      <c r="I109" s="83">
        <f>LDT!I103</f>
        <v>0</v>
      </c>
      <c r="J109" s="83">
        <f>LDT!J103</f>
        <v>0</v>
      </c>
      <c r="K109" s="83">
        <f>LDT!K103</f>
        <v>0</v>
      </c>
      <c r="L109" s="82">
        <f t="shared" si="30"/>
        <v>5</v>
      </c>
      <c r="M109" s="82">
        <f t="shared" si="31"/>
        <v>5</v>
      </c>
      <c r="N109" s="82">
        <f>SUMIF($B$8:$K$8,"Laki-Laki",LDT!B103:K103)</f>
        <v>3</v>
      </c>
      <c r="O109" s="82">
        <f>SUMIF($B$8:$K$8,"Perempuan",LDT!B103:K103)</f>
        <v>3</v>
      </c>
      <c r="P109" s="68">
        <f t="shared" si="32"/>
        <v>3</v>
      </c>
      <c r="Q109" s="68">
        <f t="shared" si="33"/>
        <v>3</v>
      </c>
      <c r="R109" s="68">
        <f t="shared" si="34"/>
        <v>-0.40546510810816444</v>
      </c>
      <c r="S109" s="68">
        <f t="shared" si="35"/>
        <v>-0.40546510810816444</v>
      </c>
      <c r="T109" s="68">
        <f t="shared" si="36"/>
        <v>-0.10256498870734915</v>
      </c>
      <c r="U109" s="68">
        <f t="shared" si="37"/>
        <v>-0.10256498870734915</v>
      </c>
      <c r="V109" s="68">
        <f t="shared" si="38"/>
        <v>0.91287092917527679</v>
      </c>
      <c r="W109" s="68">
        <f t="shared" si="39"/>
        <v>0.91287092917527679</v>
      </c>
      <c r="X109" s="68">
        <f t="shared" si="40"/>
        <v>0</v>
      </c>
      <c r="Y109" s="68">
        <f t="shared" si="41"/>
        <v>1.2909944487358056</v>
      </c>
      <c r="Z109" s="68">
        <f t="shared" si="45"/>
        <v>0</v>
      </c>
      <c r="AA109" s="66" t="str">
        <f t="shared" si="46"/>
        <v>Negligible</v>
      </c>
      <c r="AB109" s="69" t="str">
        <f t="shared" si="44"/>
        <v>Tidak Ada Indikasi Bias</v>
      </c>
    </row>
    <row r="110" spans="1:28" ht="41.4" x14ac:dyDescent="0.3">
      <c r="A110" s="67" t="str">
        <f>LDT!A104</f>
        <v>100. Dalam standar DNVGL-ST-N001, beban yang diangkat perlu dikalikan dengan COG factor, apa alasannya ?</v>
      </c>
      <c r="B110" s="83">
        <f>LDT!B104</f>
        <v>1</v>
      </c>
      <c r="C110" s="83">
        <f>LDT!C104</f>
        <v>1</v>
      </c>
      <c r="D110" s="83">
        <f>LDT!D104</f>
        <v>1</v>
      </c>
      <c r="E110" s="83">
        <f>LDT!E104</f>
        <v>0</v>
      </c>
      <c r="F110" s="83">
        <f>LDT!F104</f>
        <v>1</v>
      </c>
      <c r="G110" s="83">
        <f>LDT!G104</f>
        <v>0</v>
      </c>
      <c r="H110" s="83">
        <f>LDT!H104</f>
        <v>0</v>
      </c>
      <c r="I110" s="83">
        <f>LDT!I104</f>
        <v>0</v>
      </c>
      <c r="J110" s="83">
        <f>LDT!J104</f>
        <v>1</v>
      </c>
      <c r="K110" s="83">
        <f>LDT!K104</f>
        <v>1</v>
      </c>
      <c r="L110" s="82">
        <f t="shared" si="30"/>
        <v>5</v>
      </c>
      <c r="M110" s="82">
        <f t="shared" si="31"/>
        <v>5</v>
      </c>
      <c r="N110" s="82">
        <f>SUMIF($B$8:$K$8,"Laki-Laki",LDT!B104:K104)</f>
        <v>3</v>
      </c>
      <c r="O110" s="82">
        <f>SUMIF($B$8:$K$8,"Perempuan",LDT!B104:K104)</f>
        <v>3</v>
      </c>
      <c r="P110" s="68">
        <f t="shared" si="32"/>
        <v>3</v>
      </c>
      <c r="Q110" s="68">
        <f t="shared" si="33"/>
        <v>3</v>
      </c>
      <c r="R110" s="68">
        <f t="shared" si="34"/>
        <v>-0.40546510810816444</v>
      </c>
      <c r="S110" s="68">
        <f t="shared" si="35"/>
        <v>-0.40546510810816444</v>
      </c>
      <c r="T110" s="68">
        <f t="shared" si="36"/>
        <v>-0.10256498870734915</v>
      </c>
      <c r="U110" s="68">
        <f t="shared" si="37"/>
        <v>-0.10256498870734915</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93</v>
      </c>
      <c r="C111" s="11">
        <f t="shared" si="47"/>
        <v>93</v>
      </c>
      <c r="D111" s="11">
        <f t="shared" si="47"/>
        <v>82</v>
      </c>
      <c r="E111" s="11">
        <f t="shared" si="47"/>
        <v>61</v>
      </c>
      <c r="F111" s="11">
        <f t="shared" si="47"/>
        <v>82</v>
      </c>
      <c r="G111" s="11">
        <f t="shared" si="47"/>
        <v>61</v>
      </c>
      <c r="H111" s="11">
        <f t="shared" si="47"/>
        <v>23</v>
      </c>
      <c r="I111" s="11">
        <f t="shared" si="47"/>
        <v>23</v>
      </c>
      <c r="J111" s="11">
        <f t="shared" si="47"/>
        <v>25</v>
      </c>
      <c r="K111" s="11">
        <f t="shared" si="47"/>
        <v>25</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220CD-6522-49DE-B437-501BEEEF37DB}">
  <dimension ref="A1:AC112"/>
  <sheetViews>
    <sheetView topLeftCell="L1"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2313</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LHC!B2</f>
        <v>Perempuan</v>
      </c>
      <c r="C8" s="86" t="str">
        <f>LHC!C2</f>
        <v>Laki-Laki</v>
      </c>
      <c r="D8" s="86" t="str">
        <f>LHC!D2</f>
        <v>Perempuan</v>
      </c>
      <c r="E8" s="86" t="str">
        <f>LHC!E2</f>
        <v>Perempuan</v>
      </c>
      <c r="F8" s="86" t="str">
        <f>LHC!F2</f>
        <v>Laki-Laki</v>
      </c>
      <c r="G8" s="86" t="str">
        <f>LHC!G2</f>
        <v>Laki-Laki</v>
      </c>
      <c r="H8" s="86" t="str">
        <f>LHC!H2</f>
        <v>Perempuan</v>
      </c>
      <c r="I8" s="86" t="str">
        <f>LHC!I2</f>
        <v>Laki-Laki</v>
      </c>
      <c r="J8" s="86" t="str">
        <f>LHC!J2</f>
        <v>Perempuan</v>
      </c>
      <c r="K8" s="86" t="str">
        <f>LHC!K2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LHC!A5</f>
        <v>1. Peraturan yang mengatur secara spesifik prosedur lifting dan rigging di Indonesia?</v>
      </c>
      <c r="B11" s="83">
        <f>LHC!B5</f>
        <v>1</v>
      </c>
      <c r="C11" s="83">
        <f>LHC!C5</f>
        <v>1</v>
      </c>
      <c r="D11" s="83">
        <f>LHC!D5</f>
        <v>1</v>
      </c>
      <c r="E11" s="83">
        <f>LHC!E5</f>
        <v>1</v>
      </c>
      <c r="F11" s="83">
        <f>LHC!F5</f>
        <v>1</v>
      </c>
      <c r="G11" s="83">
        <f>LHC!G5</f>
        <v>1</v>
      </c>
      <c r="H11" s="83">
        <f>LHC!H5</f>
        <v>1</v>
      </c>
      <c r="I11" s="83">
        <f>LHC!I5</f>
        <v>1</v>
      </c>
      <c r="J11" s="83">
        <f>LHC!J5</f>
        <v>0</v>
      </c>
      <c r="K11" s="83">
        <f>LHC!K5</f>
        <v>0</v>
      </c>
      <c r="L11" s="82">
        <f t="shared" ref="L11:L42" si="0">COUNTIF($B$8:$K$8,"Laki-Laki")</f>
        <v>5</v>
      </c>
      <c r="M11" s="82">
        <f t="shared" ref="M11:M42" si="1">COUNTIF($B$8:$K$8,"Perempuan")</f>
        <v>5</v>
      </c>
      <c r="N11" s="82">
        <f>SUMIF($B$8:$K$8,"Laki-Laki",LHC!B5:K5)</f>
        <v>4</v>
      </c>
      <c r="O11" s="82">
        <f>SUMIF($B$8:$K$8,"Perempuan",LHC!B5:K5)</f>
        <v>4</v>
      </c>
      <c r="P11" s="84">
        <f t="shared" ref="P11:P42" si="2">IF(N11=0,0.3,IF(N11=L11,L11-0.3,N11))</f>
        <v>4</v>
      </c>
      <c r="Q11" s="84">
        <f t="shared" ref="Q11:Q42" si="3">IF(O11=0,0.3,IF(O11=M11,M11-0.3,O11))</f>
        <v>4</v>
      </c>
      <c r="R11" s="84">
        <f t="shared" ref="R11:R42" si="4">LN((L11-P11)/P11)</f>
        <v>-1.3862943611198906</v>
      </c>
      <c r="S11" s="84">
        <f t="shared" ref="S11:S42" si="5">LN((M11-Q11)/Q11)</f>
        <v>-1.3862943611198906</v>
      </c>
      <c r="T11" s="84">
        <f t="shared" ref="T11:T42" si="6">R11-AVERAGE($R$11:$R$110)</f>
        <v>-1.1942977906086665</v>
      </c>
      <c r="U11" s="84">
        <f t="shared" ref="U11:U42" si="7">S11-AVERAGE($S$11:$S$110)</f>
        <v>-1.1942977906086665</v>
      </c>
      <c r="V11" s="84">
        <f t="shared" ref="V11:V42" si="8">SQRT(1/P11+1/(L11-P11))</f>
        <v>1.1180339887498949</v>
      </c>
      <c r="W11" s="84">
        <f t="shared" ref="W11:W42" si="9">SQRT(1/Q11+1/(M11-Q11))</f>
        <v>1.1180339887498949</v>
      </c>
      <c r="X11" s="84">
        <f t="shared" ref="X11:X42" si="10">T11-U11</f>
        <v>0</v>
      </c>
      <c r="Y11" s="84">
        <f t="shared" ref="Y11:Y42" si="11">SQRT(V11^2+W11^2)</f>
        <v>1.5811388300841898</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LHC!A6</f>
        <v>2. Standar ASME tentang Sling</v>
      </c>
      <c r="B12" s="83">
        <f>LHC!B6</f>
        <v>1</v>
      </c>
      <c r="C12" s="83">
        <f>LHC!C6</f>
        <v>1</v>
      </c>
      <c r="D12" s="83">
        <f>LHC!D6</f>
        <v>1</v>
      </c>
      <c r="E12" s="83">
        <f>LHC!E6</f>
        <v>0</v>
      </c>
      <c r="F12" s="83">
        <f>LHC!F6</f>
        <v>1</v>
      </c>
      <c r="G12" s="83">
        <f>LHC!G6</f>
        <v>0</v>
      </c>
      <c r="H12" s="83">
        <f>LHC!H6</f>
        <v>0</v>
      </c>
      <c r="I12" s="83">
        <f>LHC!I6</f>
        <v>0</v>
      </c>
      <c r="J12" s="83">
        <f>LHC!J6</f>
        <v>1</v>
      </c>
      <c r="K12" s="83">
        <f>LHC!K6</f>
        <v>1</v>
      </c>
      <c r="L12" s="82">
        <f t="shared" si="0"/>
        <v>5</v>
      </c>
      <c r="M12" s="82">
        <f t="shared" si="1"/>
        <v>5</v>
      </c>
      <c r="N12" s="82">
        <f>SUMIF($B$8:$K$8,"Laki-Laki",LHC!B6:K6)</f>
        <v>3</v>
      </c>
      <c r="O12" s="82">
        <f>SUMIF($B$8:$K$8,"Perempuan",LHC!B6:K6)</f>
        <v>3</v>
      </c>
      <c r="P12" s="68">
        <f t="shared" si="2"/>
        <v>3</v>
      </c>
      <c r="Q12" s="68">
        <f t="shared" si="3"/>
        <v>3</v>
      </c>
      <c r="R12" s="68">
        <f t="shared" si="4"/>
        <v>-0.40546510810816444</v>
      </c>
      <c r="S12" s="68">
        <f t="shared" si="5"/>
        <v>-0.40546510810816444</v>
      </c>
      <c r="T12" s="68">
        <f t="shared" si="6"/>
        <v>-0.21346853759694029</v>
      </c>
      <c r="U12" s="68">
        <f t="shared" si="7"/>
        <v>-0.21346853759694029</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69" x14ac:dyDescent="0.3">
      <c r="A13" s="67" t="str">
        <f>LHC!A7</f>
        <v>3. Standar ASME tentang Hook</v>
      </c>
      <c r="B13" s="83">
        <f>LHC!B7</f>
        <v>1</v>
      </c>
      <c r="C13" s="83">
        <f>LHC!C7</f>
        <v>1</v>
      </c>
      <c r="D13" s="83">
        <f>LHC!D7</f>
        <v>1</v>
      </c>
      <c r="E13" s="83">
        <f>LHC!E7</f>
        <v>0</v>
      </c>
      <c r="F13" s="83">
        <f>LHC!F7</f>
        <v>1</v>
      </c>
      <c r="G13" s="83">
        <f>LHC!G7</f>
        <v>0</v>
      </c>
      <c r="H13" s="83">
        <f>LHC!H7</f>
        <v>0</v>
      </c>
      <c r="I13" s="83">
        <f>LHC!I7</f>
        <v>0</v>
      </c>
      <c r="J13" s="83">
        <f>LHC!J7</f>
        <v>0</v>
      </c>
      <c r="K13" s="83">
        <f>LHC!K7</f>
        <v>0</v>
      </c>
      <c r="L13" s="82">
        <f t="shared" si="0"/>
        <v>5</v>
      </c>
      <c r="M13" s="82">
        <f t="shared" si="1"/>
        <v>5</v>
      </c>
      <c r="N13" s="82">
        <f>SUMIF($B$8:$K$8,"Laki-Laki",LHC!B7:K7)</f>
        <v>2</v>
      </c>
      <c r="O13" s="82">
        <f>SUMIF($B$8:$K$8,"Perempuan",LHC!B7:K7)</f>
        <v>2</v>
      </c>
      <c r="P13" s="68">
        <f t="shared" si="2"/>
        <v>2</v>
      </c>
      <c r="Q13" s="68">
        <f t="shared" si="3"/>
        <v>2</v>
      </c>
      <c r="R13" s="68">
        <f t="shared" si="4"/>
        <v>0.40546510810816438</v>
      </c>
      <c r="S13" s="68">
        <f t="shared" si="5"/>
        <v>0.40546510810816438</v>
      </c>
      <c r="T13" s="68">
        <f t="shared" si="6"/>
        <v>0.59746167861938848</v>
      </c>
      <c r="U13" s="68">
        <f t="shared" si="7"/>
        <v>0.59746167861938848</v>
      </c>
      <c r="V13" s="68">
        <f t="shared" si="8"/>
        <v>0.91287092917527679</v>
      </c>
      <c r="W13" s="68">
        <f t="shared" si="9"/>
        <v>0.91287092917527679</v>
      </c>
      <c r="X13" s="68">
        <f t="shared" si="10"/>
        <v>0</v>
      </c>
      <c r="Y13" s="68">
        <f t="shared" si="11"/>
        <v>1.2909944487358056</v>
      </c>
      <c r="Z13" s="68">
        <f t="shared" si="12"/>
        <v>0</v>
      </c>
      <c r="AA13" s="66" t="str">
        <f t="shared" si="13"/>
        <v>Negligible</v>
      </c>
      <c r="AB13" s="69" t="str">
        <f t="shared" si="14"/>
        <v>Tidak Ada Indikasi Bias</v>
      </c>
    </row>
    <row r="14" spans="1:29" ht="55.2" x14ac:dyDescent="0.3">
      <c r="A14" s="67" t="str">
        <f>LHC!A8</f>
        <v>4. Standar ASME tentang Design of Below-the-Hook Lifting Devices</v>
      </c>
      <c r="B14" s="83">
        <f>LHC!B8</f>
        <v>0</v>
      </c>
      <c r="C14" s="83">
        <f>LHC!C8</f>
        <v>0</v>
      </c>
      <c r="D14" s="83">
        <f>LHC!D8</f>
        <v>0</v>
      </c>
      <c r="E14" s="83">
        <f>LHC!E8</f>
        <v>1</v>
      </c>
      <c r="F14" s="83">
        <f>LHC!F8</f>
        <v>0</v>
      </c>
      <c r="G14" s="83">
        <f>LHC!G8</f>
        <v>1</v>
      </c>
      <c r="H14" s="83">
        <f>LHC!H8</f>
        <v>1</v>
      </c>
      <c r="I14" s="83">
        <f>LHC!I8</f>
        <v>1</v>
      </c>
      <c r="J14" s="83">
        <f>LHC!J8</f>
        <v>1</v>
      </c>
      <c r="K14" s="83">
        <f>LHC!K8</f>
        <v>1</v>
      </c>
      <c r="L14" s="82">
        <f t="shared" si="0"/>
        <v>5</v>
      </c>
      <c r="M14" s="82">
        <f t="shared" si="1"/>
        <v>5</v>
      </c>
      <c r="N14" s="82">
        <f>SUMIF($B$8:$K$8,"Laki-Laki",LHC!B8:K8)</f>
        <v>3</v>
      </c>
      <c r="O14" s="82">
        <f>SUMIF($B$8:$K$8,"Perempuan",LHC!B8:K8)</f>
        <v>3</v>
      </c>
      <c r="P14" s="68">
        <f t="shared" si="2"/>
        <v>3</v>
      </c>
      <c r="Q14" s="68">
        <f t="shared" si="3"/>
        <v>3</v>
      </c>
      <c r="R14" s="68">
        <f t="shared" si="4"/>
        <v>-0.40546510810816444</v>
      </c>
      <c r="S14" s="68">
        <f t="shared" si="5"/>
        <v>-0.40546510810816444</v>
      </c>
      <c r="T14" s="68">
        <f t="shared" si="6"/>
        <v>-0.21346853759694029</v>
      </c>
      <c r="U14" s="68">
        <f t="shared" si="7"/>
        <v>-0.21346853759694029</v>
      </c>
      <c r="V14" s="68">
        <f t="shared" si="8"/>
        <v>0.91287092917527679</v>
      </c>
      <c r="W14" s="68">
        <f t="shared" si="9"/>
        <v>0.91287092917527679</v>
      </c>
      <c r="X14" s="68">
        <f t="shared" si="10"/>
        <v>0</v>
      </c>
      <c r="Y14" s="68">
        <f t="shared" si="11"/>
        <v>1.2909944487358056</v>
      </c>
      <c r="Z14" s="68">
        <f t="shared" si="12"/>
        <v>0</v>
      </c>
      <c r="AA14" s="66" t="str">
        <f t="shared" si="13"/>
        <v>Negligible</v>
      </c>
      <c r="AB14" s="69" t="str">
        <f t="shared" si="14"/>
        <v>Tidak Ada Indikasi Bias</v>
      </c>
    </row>
    <row r="15" spans="1:29" ht="55.2" x14ac:dyDescent="0.3">
      <c r="A15" s="67" t="str">
        <f>LHC!A9</f>
        <v>5. Standar OHSA mengenai Sling yang digunakan bersama lifting equipment adalah</v>
      </c>
      <c r="B15" s="83">
        <f>LHC!B9</f>
        <v>1</v>
      </c>
      <c r="C15" s="83">
        <f>LHC!C9</f>
        <v>1</v>
      </c>
      <c r="D15" s="83">
        <f>LHC!D9</f>
        <v>1</v>
      </c>
      <c r="E15" s="83">
        <f>LHC!E9</f>
        <v>0</v>
      </c>
      <c r="F15" s="83">
        <f>LHC!F9</f>
        <v>1</v>
      </c>
      <c r="G15" s="83">
        <f>LHC!G9</f>
        <v>0</v>
      </c>
      <c r="H15" s="83">
        <f>LHC!H9</f>
        <v>1</v>
      </c>
      <c r="I15" s="83">
        <f>LHC!I9</f>
        <v>1</v>
      </c>
      <c r="J15" s="83">
        <f>LHC!J9</f>
        <v>0</v>
      </c>
      <c r="K15" s="83">
        <f>LHC!K9</f>
        <v>0</v>
      </c>
      <c r="L15" s="82">
        <f t="shared" si="0"/>
        <v>5</v>
      </c>
      <c r="M15" s="82">
        <f t="shared" si="1"/>
        <v>5</v>
      </c>
      <c r="N15" s="82">
        <f>SUMIF($B$8:$K$8,"Laki-Laki",LHC!B9:K9)</f>
        <v>3</v>
      </c>
      <c r="O15" s="82">
        <f>SUMIF($B$8:$K$8,"Perempuan",LHC!B9:K9)</f>
        <v>3</v>
      </c>
      <c r="P15" s="68">
        <f t="shared" si="2"/>
        <v>3</v>
      </c>
      <c r="Q15" s="68">
        <f t="shared" si="3"/>
        <v>3</v>
      </c>
      <c r="R15" s="68">
        <f t="shared" si="4"/>
        <v>-0.40546510810816444</v>
      </c>
      <c r="S15" s="68">
        <f t="shared" si="5"/>
        <v>-0.40546510810816444</v>
      </c>
      <c r="T15" s="68">
        <f t="shared" si="6"/>
        <v>-0.21346853759694029</v>
      </c>
      <c r="U15" s="68">
        <f t="shared" si="7"/>
        <v>-0.21346853759694029</v>
      </c>
      <c r="V15" s="68">
        <f t="shared" si="8"/>
        <v>0.91287092917527679</v>
      </c>
      <c r="W15" s="68">
        <f t="shared" si="9"/>
        <v>0.91287092917527679</v>
      </c>
      <c r="X15" s="68">
        <f t="shared" si="10"/>
        <v>0</v>
      </c>
      <c r="Y15" s="68">
        <f t="shared" si="11"/>
        <v>1.2909944487358056</v>
      </c>
      <c r="Z15" s="68">
        <f t="shared" si="12"/>
        <v>0</v>
      </c>
      <c r="AA15" s="66" t="str">
        <f t="shared" si="13"/>
        <v>Negligible</v>
      </c>
      <c r="AB15" s="69" t="str">
        <f t="shared" si="14"/>
        <v>Tidak Ada Indikasi Bias</v>
      </c>
    </row>
    <row r="16" spans="1:29" ht="96.6" x14ac:dyDescent="0.3">
      <c r="A16" s="67" t="str">
        <f>LHC!A10</f>
        <v>6. Code Practice British Standard tentang Code of Practice For Safe Use Of Cranes</v>
      </c>
      <c r="B16" s="83">
        <f>LHC!B10</f>
        <v>0</v>
      </c>
      <c r="C16" s="83">
        <f>LHC!C10</f>
        <v>0</v>
      </c>
      <c r="D16" s="83">
        <f>LHC!D10</f>
        <v>1</v>
      </c>
      <c r="E16" s="83">
        <f>LHC!E10</f>
        <v>0</v>
      </c>
      <c r="F16" s="83">
        <f>LHC!F10</f>
        <v>1</v>
      </c>
      <c r="G16" s="83">
        <f>LHC!G10</f>
        <v>0</v>
      </c>
      <c r="H16" s="83">
        <f>LHC!H10</f>
        <v>0</v>
      </c>
      <c r="I16" s="83">
        <f>LHC!I10</f>
        <v>0</v>
      </c>
      <c r="J16" s="83">
        <f>LHC!J10</f>
        <v>0</v>
      </c>
      <c r="K16" s="83">
        <f>LHC!K10</f>
        <v>0</v>
      </c>
      <c r="L16" s="82">
        <f t="shared" si="0"/>
        <v>5</v>
      </c>
      <c r="M16" s="82">
        <f t="shared" si="1"/>
        <v>5</v>
      </c>
      <c r="N16" s="82">
        <f>SUMIF($B$8:$K$8,"Laki-Laki",LHC!B10:K10)</f>
        <v>1</v>
      </c>
      <c r="O16" s="82">
        <f>SUMIF($B$8:$K$8,"Perempuan",LHC!B10:K10)</f>
        <v>1</v>
      </c>
      <c r="P16" s="68">
        <f t="shared" si="2"/>
        <v>1</v>
      </c>
      <c r="Q16" s="68">
        <f t="shared" si="3"/>
        <v>1</v>
      </c>
      <c r="R16" s="68">
        <f t="shared" si="4"/>
        <v>1.3862943611198906</v>
      </c>
      <c r="S16" s="68">
        <f t="shared" si="5"/>
        <v>1.3862943611198906</v>
      </c>
      <c r="T16" s="68">
        <f t="shared" si="6"/>
        <v>1.5782909316311147</v>
      </c>
      <c r="U16" s="68">
        <f t="shared" si="7"/>
        <v>1.5782909316311147</v>
      </c>
      <c r="V16" s="68">
        <f t="shared" si="8"/>
        <v>1.1180339887498949</v>
      </c>
      <c r="W16" s="68">
        <f t="shared" si="9"/>
        <v>1.1180339887498949</v>
      </c>
      <c r="X16" s="68">
        <f t="shared" si="10"/>
        <v>0</v>
      </c>
      <c r="Y16" s="68">
        <f t="shared" si="11"/>
        <v>1.5811388300841898</v>
      </c>
      <c r="Z16" s="68">
        <f t="shared" si="12"/>
        <v>0</v>
      </c>
      <c r="AA16" s="66" t="str">
        <f t="shared" si="13"/>
        <v>Negligible</v>
      </c>
      <c r="AB16" s="69" t="str">
        <f t="shared" si="14"/>
        <v>Tidak Ada Indikasi Bias</v>
      </c>
    </row>
    <row r="17" spans="1:28" ht="41.4" x14ac:dyDescent="0.3">
      <c r="A17" s="67" t="str">
        <f>LHC!A11</f>
        <v>7. Code Practice British Standard tentang Lifting Sling-Method of Rating</v>
      </c>
      <c r="B17" s="83">
        <f>LHC!B11</f>
        <v>1</v>
      </c>
      <c r="C17" s="83">
        <f>LHC!C11</f>
        <v>1</v>
      </c>
      <c r="D17" s="83">
        <f>LHC!D11</f>
        <v>1</v>
      </c>
      <c r="E17" s="83">
        <f>LHC!E11</f>
        <v>0</v>
      </c>
      <c r="F17" s="83">
        <f>LHC!F11</f>
        <v>1</v>
      </c>
      <c r="G17" s="83">
        <f>LHC!G11</f>
        <v>0</v>
      </c>
      <c r="H17" s="83">
        <f>LHC!H11</f>
        <v>0</v>
      </c>
      <c r="I17" s="83">
        <f>LHC!I11</f>
        <v>0</v>
      </c>
      <c r="J17" s="83">
        <f>LHC!J11</f>
        <v>1</v>
      </c>
      <c r="K17" s="83">
        <f>LHC!K11</f>
        <v>1</v>
      </c>
      <c r="L17" s="82">
        <f t="shared" si="0"/>
        <v>5</v>
      </c>
      <c r="M17" s="82">
        <f t="shared" si="1"/>
        <v>5</v>
      </c>
      <c r="N17" s="82">
        <f>SUMIF($B$8:$K$8,"Laki-Laki",LHC!B11:K11)</f>
        <v>3</v>
      </c>
      <c r="O17" s="82">
        <f>SUMIF($B$8:$K$8,"Perempuan",LHC!B11:K11)</f>
        <v>3</v>
      </c>
      <c r="P17" s="68">
        <f t="shared" si="2"/>
        <v>3</v>
      </c>
      <c r="Q17" s="68">
        <f t="shared" si="3"/>
        <v>3</v>
      </c>
      <c r="R17" s="68">
        <f t="shared" si="4"/>
        <v>-0.40546510810816444</v>
      </c>
      <c r="S17" s="68">
        <f t="shared" si="5"/>
        <v>-0.40546510810816444</v>
      </c>
      <c r="T17" s="68">
        <f t="shared" si="6"/>
        <v>-0.21346853759694029</v>
      </c>
      <c r="U17" s="68">
        <f t="shared" si="7"/>
        <v>-0.21346853759694029</v>
      </c>
      <c r="V17" s="68">
        <f t="shared" si="8"/>
        <v>0.91287092917527679</v>
      </c>
      <c r="W17" s="68">
        <f t="shared" si="9"/>
        <v>0.91287092917527679</v>
      </c>
      <c r="X17" s="68">
        <f t="shared" si="10"/>
        <v>0</v>
      </c>
      <c r="Y17" s="68">
        <f t="shared" si="11"/>
        <v>1.2909944487358056</v>
      </c>
      <c r="Z17" s="68">
        <f t="shared" si="12"/>
        <v>0</v>
      </c>
      <c r="AA17" s="66" t="str">
        <f t="shared" si="13"/>
        <v>Negligible</v>
      </c>
      <c r="AB17" s="69" t="str">
        <f t="shared" si="14"/>
        <v>Tidak Ada Indikasi Bias</v>
      </c>
    </row>
    <row r="18" spans="1:28" ht="27.6" x14ac:dyDescent="0.3">
      <c r="A18" s="67" t="str">
        <f>LHC!A12</f>
        <v>8. Standar Lifting yang dari DNV adalah</v>
      </c>
      <c r="B18" s="83">
        <f>LHC!B12</f>
        <v>1</v>
      </c>
      <c r="C18" s="83">
        <f>LHC!C12</f>
        <v>1</v>
      </c>
      <c r="D18" s="83">
        <f>LHC!D12</f>
        <v>1</v>
      </c>
      <c r="E18" s="83">
        <f>LHC!E12</f>
        <v>1</v>
      </c>
      <c r="F18" s="83">
        <f>LHC!F12</f>
        <v>1</v>
      </c>
      <c r="G18" s="83">
        <f>LHC!G12</f>
        <v>1</v>
      </c>
      <c r="H18" s="83">
        <f>LHC!H12</f>
        <v>1</v>
      </c>
      <c r="I18" s="83">
        <f>LHC!I12</f>
        <v>1</v>
      </c>
      <c r="J18" s="83">
        <f>LHC!J12</f>
        <v>0</v>
      </c>
      <c r="K18" s="83">
        <f>LHC!K12</f>
        <v>0</v>
      </c>
      <c r="L18" s="82">
        <f t="shared" si="0"/>
        <v>5</v>
      </c>
      <c r="M18" s="82">
        <f t="shared" si="1"/>
        <v>5</v>
      </c>
      <c r="N18" s="82">
        <f>SUMIF($B$8:$K$8,"Laki-Laki",LHC!B12:K12)</f>
        <v>4</v>
      </c>
      <c r="O18" s="82">
        <f>SUMIF($B$8:$K$8,"Perempuan",LHC!B12:K12)</f>
        <v>4</v>
      </c>
      <c r="P18" s="68">
        <f t="shared" si="2"/>
        <v>4</v>
      </c>
      <c r="Q18" s="68">
        <f t="shared" si="3"/>
        <v>4</v>
      </c>
      <c r="R18" s="68">
        <f t="shared" si="4"/>
        <v>-1.3862943611198906</v>
      </c>
      <c r="S18" s="68">
        <f t="shared" si="5"/>
        <v>-1.3862943611198906</v>
      </c>
      <c r="T18" s="68">
        <f t="shared" si="6"/>
        <v>-1.1942977906086665</v>
      </c>
      <c r="U18" s="68">
        <f t="shared" si="7"/>
        <v>-1.1942977906086665</v>
      </c>
      <c r="V18" s="68">
        <f t="shared" si="8"/>
        <v>1.1180339887498949</v>
      </c>
      <c r="W18" s="68">
        <f t="shared" si="9"/>
        <v>1.1180339887498949</v>
      </c>
      <c r="X18" s="68">
        <f t="shared" si="10"/>
        <v>0</v>
      </c>
      <c r="Y18" s="68">
        <f t="shared" si="11"/>
        <v>1.5811388300841898</v>
      </c>
      <c r="Z18" s="68">
        <f t="shared" si="12"/>
        <v>0</v>
      </c>
      <c r="AA18" s="66" t="str">
        <f t="shared" si="13"/>
        <v>Negligible</v>
      </c>
      <c r="AB18" s="69" t="str">
        <f t="shared" si="14"/>
        <v>Tidak Ada Indikasi Bias</v>
      </c>
    </row>
    <row r="19" spans="1:28" ht="27.6" x14ac:dyDescent="0.3">
      <c r="A19" s="67" t="str">
        <f>LHC!A13</f>
        <v>9. Pengangkatan beban di bawah 10 ton masuk pada kategori :</v>
      </c>
      <c r="B19" s="83">
        <f>LHC!B13</f>
        <v>1</v>
      </c>
      <c r="C19" s="83">
        <f>LHC!C13</f>
        <v>1</v>
      </c>
      <c r="D19" s="83">
        <f>LHC!D13</f>
        <v>1</v>
      </c>
      <c r="E19" s="83">
        <f>LHC!E13</f>
        <v>0</v>
      </c>
      <c r="F19" s="83">
        <f>LHC!F13</f>
        <v>1</v>
      </c>
      <c r="G19" s="83">
        <f>LHC!G13</f>
        <v>0</v>
      </c>
      <c r="H19" s="83">
        <f>LHC!H13</f>
        <v>0</v>
      </c>
      <c r="I19" s="83">
        <f>LHC!I13</f>
        <v>0</v>
      </c>
      <c r="J19" s="83">
        <f>LHC!J13</f>
        <v>1</v>
      </c>
      <c r="K19" s="83">
        <f>LHC!K13</f>
        <v>1</v>
      </c>
      <c r="L19" s="82">
        <f t="shared" si="0"/>
        <v>5</v>
      </c>
      <c r="M19" s="82">
        <f t="shared" si="1"/>
        <v>5</v>
      </c>
      <c r="N19" s="82">
        <f>SUMIF($B$8:$K$8,"Laki-Laki",LHC!B13:K13)</f>
        <v>3</v>
      </c>
      <c r="O19" s="82">
        <f>SUMIF($B$8:$K$8,"Perempuan",LHC!B13:K13)</f>
        <v>3</v>
      </c>
      <c r="P19" s="68">
        <f t="shared" si="2"/>
        <v>3</v>
      </c>
      <c r="Q19" s="68">
        <f t="shared" si="3"/>
        <v>3</v>
      </c>
      <c r="R19" s="68">
        <f t="shared" si="4"/>
        <v>-0.40546510810816444</v>
      </c>
      <c r="S19" s="68">
        <f t="shared" si="5"/>
        <v>-0.40546510810816444</v>
      </c>
      <c r="T19" s="68">
        <f t="shared" si="6"/>
        <v>-0.21346853759694029</v>
      </c>
      <c r="U19" s="68">
        <f t="shared" si="7"/>
        <v>-0.21346853759694029</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41.4" x14ac:dyDescent="0.3">
      <c r="A20" s="67" t="str">
        <f>LHC!A14</f>
        <v>10. Sebuah operasi Lifting, berat payload 25 ton, SWL crane 30 ton, termasuk kategori :</v>
      </c>
      <c r="B20" s="83">
        <f>LHC!B14</f>
        <v>1</v>
      </c>
      <c r="C20" s="83">
        <f>LHC!C14</f>
        <v>1</v>
      </c>
      <c r="D20" s="83">
        <f>LHC!D14</f>
        <v>1</v>
      </c>
      <c r="E20" s="83">
        <f>LHC!E14</f>
        <v>0</v>
      </c>
      <c r="F20" s="83">
        <f>LHC!F14</f>
        <v>1</v>
      </c>
      <c r="G20" s="83">
        <f>LHC!G14</f>
        <v>0</v>
      </c>
      <c r="H20" s="83">
        <f>LHC!H14</f>
        <v>0</v>
      </c>
      <c r="I20" s="83">
        <f>LHC!I14</f>
        <v>0</v>
      </c>
      <c r="J20" s="83">
        <f>LHC!J14</f>
        <v>1</v>
      </c>
      <c r="K20" s="83">
        <f>LHC!K14</f>
        <v>1</v>
      </c>
      <c r="L20" s="82">
        <f t="shared" si="0"/>
        <v>5</v>
      </c>
      <c r="M20" s="82">
        <f t="shared" si="1"/>
        <v>5</v>
      </c>
      <c r="N20" s="82">
        <f>SUMIF($B$8:$K$8,"Laki-Laki",LHC!B14:K14)</f>
        <v>3</v>
      </c>
      <c r="O20" s="82">
        <f>SUMIF($B$8:$K$8,"Perempuan",LHC!B14:K14)</f>
        <v>3</v>
      </c>
      <c r="P20" s="68">
        <f t="shared" si="2"/>
        <v>3</v>
      </c>
      <c r="Q20" s="68">
        <f t="shared" si="3"/>
        <v>3</v>
      </c>
      <c r="R20" s="68">
        <f t="shared" si="4"/>
        <v>-0.40546510810816444</v>
      </c>
      <c r="S20" s="68">
        <f t="shared" si="5"/>
        <v>-0.40546510810816444</v>
      </c>
      <c r="T20" s="68">
        <f t="shared" si="6"/>
        <v>-0.21346853759694029</v>
      </c>
      <c r="U20" s="68">
        <f t="shared" si="7"/>
        <v>-0.21346853759694029</v>
      </c>
      <c r="V20" s="68">
        <f t="shared" si="8"/>
        <v>0.91287092917527679</v>
      </c>
      <c r="W20" s="68">
        <f t="shared" si="9"/>
        <v>0.91287092917527679</v>
      </c>
      <c r="X20" s="68">
        <f t="shared" si="10"/>
        <v>0</v>
      </c>
      <c r="Y20" s="68">
        <f t="shared" si="11"/>
        <v>1.2909944487358056</v>
      </c>
      <c r="Z20" s="68">
        <f t="shared" si="12"/>
        <v>0</v>
      </c>
      <c r="AA20" s="66" t="str">
        <f t="shared" si="13"/>
        <v>Negligible</v>
      </c>
      <c r="AB20" s="69" t="str">
        <f t="shared" si="14"/>
        <v>Tidak Ada Indikasi Bias</v>
      </c>
    </row>
    <row r="21" spans="1:28" ht="55.2" x14ac:dyDescent="0.3">
      <c r="A21" s="67" t="str">
        <f>LHC!A15</f>
        <v>11. Sebuah operasi Lifting, berat payload 25 ton, menggunakan 2 crane, utilization crane 1 65%, crane 2 51%, termasuk kategori :</v>
      </c>
      <c r="B21" s="83">
        <f>LHC!B15</f>
        <v>0</v>
      </c>
      <c r="C21" s="83">
        <f>LHC!C15</f>
        <v>0</v>
      </c>
      <c r="D21" s="83">
        <f>LHC!D15</f>
        <v>1</v>
      </c>
      <c r="E21" s="83">
        <f>LHC!E15</f>
        <v>1</v>
      </c>
      <c r="F21" s="83">
        <f>LHC!F15</f>
        <v>1</v>
      </c>
      <c r="G21" s="83">
        <f>LHC!G15</f>
        <v>1</v>
      </c>
      <c r="H21" s="83">
        <f>LHC!H15</f>
        <v>1</v>
      </c>
      <c r="I21" s="83">
        <f>LHC!I15</f>
        <v>1</v>
      </c>
      <c r="J21" s="83">
        <f>LHC!J15</f>
        <v>1</v>
      </c>
      <c r="K21" s="83">
        <f>LHC!K15</f>
        <v>1</v>
      </c>
      <c r="L21" s="82">
        <f t="shared" si="0"/>
        <v>5</v>
      </c>
      <c r="M21" s="82">
        <f t="shared" si="1"/>
        <v>5</v>
      </c>
      <c r="N21" s="82">
        <f>SUMIF($B$8:$K$8,"Laki-Laki",LHC!B15:K15)</f>
        <v>4</v>
      </c>
      <c r="O21" s="82">
        <f>SUMIF($B$8:$K$8,"Perempuan",LHC!B15:K15)</f>
        <v>4</v>
      </c>
      <c r="P21" s="68">
        <f t="shared" si="2"/>
        <v>4</v>
      </c>
      <c r="Q21" s="68">
        <f t="shared" si="3"/>
        <v>4</v>
      </c>
      <c r="R21" s="68">
        <f t="shared" si="4"/>
        <v>-1.3862943611198906</v>
      </c>
      <c r="S21" s="68">
        <f t="shared" si="5"/>
        <v>-1.3862943611198906</v>
      </c>
      <c r="T21" s="68">
        <f t="shared" si="6"/>
        <v>-1.1942977906086665</v>
      </c>
      <c r="U21" s="68">
        <f t="shared" si="7"/>
        <v>-1.1942977906086665</v>
      </c>
      <c r="V21" s="68">
        <f t="shared" si="8"/>
        <v>1.1180339887498949</v>
      </c>
      <c r="W21" s="68">
        <f t="shared" si="9"/>
        <v>1.1180339887498949</v>
      </c>
      <c r="X21" s="68">
        <f t="shared" si="10"/>
        <v>0</v>
      </c>
      <c r="Y21" s="68">
        <f t="shared" si="11"/>
        <v>1.5811388300841898</v>
      </c>
      <c r="Z21" s="68">
        <f t="shared" si="12"/>
        <v>0</v>
      </c>
      <c r="AA21" s="66" t="str">
        <f t="shared" si="13"/>
        <v>Negligible</v>
      </c>
      <c r="AB21" s="69" t="str">
        <f t="shared" si="14"/>
        <v>Tidak Ada Indikasi Bias</v>
      </c>
    </row>
    <row r="22" spans="1:28" ht="41.4" x14ac:dyDescent="0.3">
      <c r="A22" s="67" t="str">
        <f>LHC!A16</f>
        <v>12. Sebuah operasi Lifting, berat payload 60 ton, utilization crane 65% termasuk kategori :</v>
      </c>
      <c r="B22" s="83">
        <f>LHC!B16</f>
        <v>1</v>
      </c>
      <c r="C22" s="83">
        <f>LHC!C16</f>
        <v>1</v>
      </c>
      <c r="D22" s="83">
        <f>LHC!D16</f>
        <v>1</v>
      </c>
      <c r="E22" s="83">
        <f>LHC!E16</f>
        <v>0</v>
      </c>
      <c r="F22" s="83">
        <f>LHC!F16</f>
        <v>1</v>
      </c>
      <c r="G22" s="83">
        <f>LHC!G16</f>
        <v>0</v>
      </c>
      <c r="H22" s="83">
        <f>LHC!H16</f>
        <v>0</v>
      </c>
      <c r="I22" s="83">
        <f>LHC!I16</f>
        <v>0</v>
      </c>
      <c r="J22" s="83">
        <f>LHC!J16</f>
        <v>0</v>
      </c>
      <c r="K22" s="83">
        <f>LHC!K16</f>
        <v>0</v>
      </c>
      <c r="L22" s="82">
        <f t="shared" si="0"/>
        <v>5</v>
      </c>
      <c r="M22" s="82">
        <f t="shared" si="1"/>
        <v>5</v>
      </c>
      <c r="N22" s="82">
        <f>SUMIF($B$8:$K$8,"Laki-Laki",LHC!B16:K16)</f>
        <v>2</v>
      </c>
      <c r="O22" s="82">
        <f>SUMIF($B$8:$K$8,"Perempuan",LHC!B16:K16)</f>
        <v>2</v>
      </c>
      <c r="P22" s="68">
        <f t="shared" si="2"/>
        <v>2</v>
      </c>
      <c r="Q22" s="68">
        <f t="shared" si="3"/>
        <v>2</v>
      </c>
      <c r="R22" s="68">
        <f t="shared" si="4"/>
        <v>0.40546510810816438</v>
      </c>
      <c r="S22" s="68">
        <f t="shared" si="5"/>
        <v>0.40546510810816438</v>
      </c>
      <c r="T22" s="68">
        <f t="shared" si="6"/>
        <v>0.59746167861938848</v>
      </c>
      <c r="U22" s="68">
        <f t="shared" si="7"/>
        <v>0.59746167861938848</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41.4" x14ac:dyDescent="0.3">
      <c r="A23" s="67" t="str">
        <f>LHC!A17</f>
        <v>13. Sebuah operasi Lifting, berat payload 60 ton, kapasitas crane 65 ton, termasuk kategori :</v>
      </c>
      <c r="B23" s="83">
        <f>LHC!B17</f>
        <v>1</v>
      </c>
      <c r="C23" s="83">
        <f>LHC!C17</f>
        <v>1</v>
      </c>
      <c r="D23" s="83">
        <f>LHC!D17</f>
        <v>0</v>
      </c>
      <c r="E23" s="83">
        <f>LHC!E17</f>
        <v>0</v>
      </c>
      <c r="F23" s="83">
        <f>LHC!F17</f>
        <v>0</v>
      </c>
      <c r="G23" s="83">
        <f>LHC!G17</f>
        <v>0</v>
      </c>
      <c r="H23" s="83">
        <f>LHC!H17</f>
        <v>0</v>
      </c>
      <c r="I23" s="83">
        <f>LHC!I17</f>
        <v>0</v>
      </c>
      <c r="J23" s="83">
        <f>LHC!J17</f>
        <v>0</v>
      </c>
      <c r="K23" s="83">
        <f>LHC!K17</f>
        <v>0</v>
      </c>
      <c r="L23" s="82">
        <f t="shared" si="0"/>
        <v>5</v>
      </c>
      <c r="M23" s="82">
        <f t="shared" si="1"/>
        <v>5</v>
      </c>
      <c r="N23" s="82">
        <f>SUMIF($B$8:$K$8,"Laki-Laki",LHC!B17:K17)</f>
        <v>1</v>
      </c>
      <c r="O23" s="82">
        <f>SUMIF($B$8:$K$8,"Perempuan",LHC!B17:K17)</f>
        <v>1</v>
      </c>
      <c r="P23" s="68">
        <f t="shared" si="2"/>
        <v>1</v>
      </c>
      <c r="Q23" s="68">
        <f t="shared" si="3"/>
        <v>1</v>
      </c>
      <c r="R23" s="68">
        <f t="shared" si="4"/>
        <v>1.3862943611198906</v>
      </c>
      <c r="S23" s="68">
        <f t="shared" si="5"/>
        <v>1.3862943611198906</v>
      </c>
      <c r="T23" s="68">
        <f t="shared" si="6"/>
        <v>1.5782909316311147</v>
      </c>
      <c r="U23" s="68">
        <f t="shared" si="7"/>
        <v>1.5782909316311147</v>
      </c>
      <c r="V23" s="68">
        <f t="shared" si="8"/>
        <v>1.1180339887498949</v>
      </c>
      <c r="W23" s="68">
        <f t="shared" si="9"/>
        <v>1.1180339887498949</v>
      </c>
      <c r="X23" s="68">
        <f t="shared" si="10"/>
        <v>0</v>
      </c>
      <c r="Y23" s="68">
        <f t="shared" si="11"/>
        <v>1.5811388300841898</v>
      </c>
      <c r="Z23" s="68">
        <f t="shared" si="12"/>
        <v>0</v>
      </c>
      <c r="AA23" s="66" t="str">
        <f t="shared" si="13"/>
        <v>Negligible</v>
      </c>
      <c r="AB23" s="69" t="str">
        <f t="shared" si="14"/>
        <v>Tidak Ada Indikasi Bias</v>
      </c>
    </row>
    <row r="24" spans="1:28" ht="55.2" x14ac:dyDescent="0.3">
      <c r="A24" s="67" t="str">
        <f>LHC!A18</f>
        <v>14. Sebuah operasi Lifting, berat payload 55 ton, menggunakan 2 crane, utilization crane 1 65%, crane 2 78%, termasuk kategori :</v>
      </c>
      <c r="B24" s="83">
        <f>LHC!B18</f>
        <v>0</v>
      </c>
      <c r="C24" s="83">
        <f>LHC!C18</f>
        <v>0</v>
      </c>
      <c r="D24" s="83">
        <f>LHC!D18</f>
        <v>1</v>
      </c>
      <c r="E24" s="83">
        <f>LHC!E18</f>
        <v>0</v>
      </c>
      <c r="F24" s="83">
        <f>LHC!F18</f>
        <v>1</v>
      </c>
      <c r="G24" s="83">
        <f>LHC!G18</f>
        <v>0</v>
      </c>
      <c r="H24" s="83">
        <f>LHC!H18</f>
        <v>0</v>
      </c>
      <c r="I24" s="83">
        <f>LHC!I18</f>
        <v>0</v>
      </c>
      <c r="J24" s="83">
        <f>LHC!J18</f>
        <v>0</v>
      </c>
      <c r="K24" s="83">
        <f>LHC!K18</f>
        <v>0</v>
      </c>
      <c r="L24" s="82">
        <f t="shared" si="0"/>
        <v>5</v>
      </c>
      <c r="M24" s="82">
        <f t="shared" si="1"/>
        <v>5</v>
      </c>
      <c r="N24" s="82">
        <f>SUMIF($B$8:$K$8,"Laki-Laki",LHC!B18:K18)</f>
        <v>1</v>
      </c>
      <c r="O24" s="82">
        <f>SUMIF($B$8:$K$8,"Perempuan",LHC!B18:K18)</f>
        <v>1</v>
      </c>
      <c r="P24" s="68">
        <f t="shared" si="2"/>
        <v>1</v>
      </c>
      <c r="Q24" s="68">
        <f t="shared" si="3"/>
        <v>1</v>
      </c>
      <c r="R24" s="68">
        <f t="shared" si="4"/>
        <v>1.3862943611198906</v>
      </c>
      <c r="S24" s="68">
        <f t="shared" si="5"/>
        <v>1.3862943611198906</v>
      </c>
      <c r="T24" s="68">
        <f t="shared" si="6"/>
        <v>1.5782909316311147</v>
      </c>
      <c r="U24" s="68">
        <f t="shared" si="7"/>
        <v>1.5782909316311147</v>
      </c>
      <c r="V24" s="68">
        <f t="shared" si="8"/>
        <v>1.1180339887498949</v>
      </c>
      <c r="W24" s="68">
        <f t="shared" si="9"/>
        <v>1.1180339887498949</v>
      </c>
      <c r="X24" s="68">
        <f t="shared" si="10"/>
        <v>0</v>
      </c>
      <c r="Y24" s="68">
        <f t="shared" si="11"/>
        <v>1.5811388300841898</v>
      </c>
      <c r="Z24" s="68">
        <f t="shared" si="12"/>
        <v>0</v>
      </c>
      <c r="AA24" s="66" t="str">
        <f t="shared" si="13"/>
        <v>Negligible</v>
      </c>
      <c r="AB24" s="69" t="str">
        <f t="shared" si="14"/>
        <v>Tidak Ada Indikasi Bias</v>
      </c>
    </row>
    <row r="25" spans="1:28" ht="69" x14ac:dyDescent="0.3">
      <c r="A25" s="67" t="str">
        <f>LHC!A19</f>
        <v>15. Personel dalam tim lifting yang bertanggung jawab memeriksa peralatan rigging, memilih peralatan sesuai Lifting Plan, beban, memasang sling, shackle, adalah tugas dari :</v>
      </c>
      <c r="B25" s="83">
        <f>LHC!B19</f>
        <v>0</v>
      </c>
      <c r="C25" s="83">
        <f>LHC!C19</f>
        <v>0</v>
      </c>
      <c r="D25" s="83">
        <f>LHC!D19</f>
        <v>1</v>
      </c>
      <c r="E25" s="83">
        <f>LHC!E19</f>
        <v>1</v>
      </c>
      <c r="F25" s="83">
        <f>LHC!F19</f>
        <v>1</v>
      </c>
      <c r="G25" s="83">
        <f>LHC!G19</f>
        <v>1</v>
      </c>
      <c r="H25" s="83">
        <f>LHC!H19</f>
        <v>0</v>
      </c>
      <c r="I25" s="83">
        <f>LHC!I19</f>
        <v>0</v>
      </c>
      <c r="J25" s="83">
        <f>LHC!J19</f>
        <v>0</v>
      </c>
      <c r="K25" s="83">
        <f>LHC!K19</f>
        <v>0</v>
      </c>
      <c r="L25" s="82">
        <f t="shared" si="0"/>
        <v>5</v>
      </c>
      <c r="M25" s="82">
        <f t="shared" si="1"/>
        <v>5</v>
      </c>
      <c r="N25" s="82">
        <f>SUMIF($B$8:$K$8,"Laki-Laki",LHC!B19:K19)</f>
        <v>2</v>
      </c>
      <c r="O25" s="82">
        <f>SUMIF($B$8:$K$8,"Perempuan",LHC!B19:K19)</f>
        <v>2</v>
      </c>
      <c r="P25" s="68">
        <f t="shared" si="2"/>
        <v>2</v>
      </c>
      <c r="Q25" s="68">
        <f t="shared" si="3"/>
        <v>2</v>
      </c>
      <c r="R25" s="68">
        <f t="shared" si="4"/>
        <v>0.40546510810816438</v>
      </c>
      <c r="S25" s="68">
        <f t="shared" si="5"/>
        <v>0.40546510810816438</v>
      </c>
      <c r="T25" s="68">
        <f t="shared" si="6"/>
        <v>0.59746167861938848</v>
      </c>
      <c r="U25" s="68">
        <f t="shared" si="7"/>
        <v>0.59746167861938848</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41.4" x14ac:dyDescent="0.3">
      <c r="A26" s="67" t="str">
        <f>LHC!A20</f>
        <v>16. Personel dalam tim lifting yang bertanggung jawab mengoperasikan crane, adalah tugas dari :</v>
      </c>
      <c r="B26" s="83">
        <f>LHC!B20</f>
        <v>1</v>
      </c>
      <c r="C26" s="83">
        <f>LHC!C20</f>
        <v>1</v>
      </c>
      <c r="D26" s="83">
        <f>LHC!D20</f>
        <v>1</v>
      </c>
      <c r="E26" s="83">
        <f>LHC!E20</f>
        <v>1</v>
      </c>
      <c r="F26" s="83">
        <f>LHC!F20</f>
        <v>1</v>
      </c>
      <c r="G26" s="83">
        <f>LHC!G20</f>
        <v>1</v>
      </c>
      <c r="H26" s="83">
        <f>LHC!H20</f>
        <v>1</v>
      </c>
      <c r="I26" s="83">
        <f>LHC!I20</f>
        <v>1</v>
      </c>
      <c r="J26" s="83">
        <f>LHC!J20</f>
        <v>0</v>
      </c>
      <c r="K26" s="83">
        <f>LHC!K20</f>
        <v>0</v>
      </c>
      <c r="L26" s="82">
        <f t="shared" si="0"/>
        <v>5</v>
      </c>
      <c r="M26" s="82">
        <f t="shared" si="1"/>
        <v>5</v>
      </c>
      <c r="N26" s="82">
        <f>SUMIF($B$8:$K$8,"Laki-Laki",LHC!B20:K20)</f>
        <v>4</v>
      </c>
      <c r="O26" s="82">
        <f>SUMIF($B$8:$K$8,"Perempuan",LHC!B20:K20)</f>
        <v>4</v>
      </c>
      <c r="P26" s="68">
        <f t="shared" si="2"/>
        <v>4</v>
      </c>
      <c r="Q26" s="68">
        <f t="shared" si="3"/>
        <v>4</v>
      </c>
      <c r="R26" s="68">
        <f t="shared" si="4"/>
        <v>-1.3862943611198906</v>
      </c>
      <c r="S26" s="68">
        <f t="shared" si="5"/>
        <v>-1.3862943611198906</v>
      </c>
      <c r="T26" s="68">
        <f t="shared" si="6"/>
        <v>-1.1942977906086665</v>
      </c>
      <c r="U26" s="68">
        <f t="shared" si="7"/>
        <v>-1.1942977906086665</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82.8" x14ac:dyDescent="0.3">
      <c r="A27" s="67" t="str">
        <f>LHC!A21</f>
        <v>17. Personel dalam tim lifting yang bertanggung jawab mengkoordinasikan &amp; mengawasi operasi lifting sesuai Lifting Plan, dan berwenang menghentikan operasi Lifting adalah tugas dari :</v>
      </c>
      <c r="B27" s="83">
        <f>LHC!B21</f>
        <v>1</v>
      </c>
      <c r="C27" s="83">
        <f>LHC!C21</f>
        <v>1</v>
      </c>
      <c r="D27" s="83">
        <f>LHC!D21</f>
        <v>0</v>
      </c>
      <c r="E27" s="83">
        <f>LHC!E21</f>
        <v>1</v>
      </c>
      <c r="F27" s="83">
        <f>LHC!F21</f>
        <v>0</v>
      </c>
      <c r="G27" s="83">
        <f>LHC!G21</f>
        <v>1</v>
      </c>
      <c r="H27" s="83">
        <f>LHC!H21</f>
        <v>1</v>
      </c>
      <c r="I27" s="83">
        <f>LHC!I21</f>
        <v>1</v>
      </c>
      <c r="J27" s="83">
        <f>LHC!J21</f>
        <v>1</v>
      </c>
      <c r="K27" s="83">
        <f>LHC!K21</f>
        <v>1</v>
      </c>
      <c r="L27" s="82">
        <f t="shared" si="0"/>
        <v>5</v>
      </c>
      <c r="M27" s="82">
        <f t="shared" si="1"/>
        <v>5</v>
      </c>
      <c r="N27" s="82">
        <f>SUMIF($B$8:$K$8,"Laki-Laki",LHC!B21:K21)</f>
        <v>4</v>
      </c>
      <c r="O27" s="82">
        <f>SUMIF($B$8:$K$8,"Perempuan",LHC!B21:K21)</f>
        <v>4</v>
      </c>
      <c r="P27" s="68">
        <f t="shared" si="2"/>
        <v>4</v>
      </c>
      <c r="Q27" s="68">
        <f t="shared" si="3"/>
        <v>4</v>
      </c>
      <c r="R27" s="68">
        <f t="shared" si="4"/>
        <v>-1.3862943611198906</v>
      </c>
      <c r="S27" s="68">
        <f t="shared" si="5"/>
        <v>-1.3862943611198906</v>
      </c>
      <c r="T27" s="68">
        <f t="shared" si="6"/>
        <v>-1.1942977906086665</v>
      </c>
      <c r="U27" s="68">
        <f t="shared" si="7"/>
        <v>-1.1942977906086665</v>
      </c>
      <c r="V27" s="68">
        <f t="shared" si="8"/>
        <v>1.1180339887498949</v>
      </c>
      <c r="W27" s="68">
        <f t="shared" si="9"/>
        <v>1.1180339887498949</v>
      </c>
      <c r="X27" s="68">
        <f t="shared" si="10"/>
        <v>0</v>
      </c>
      <c r="Y27" s="68">
        <f t="shared" si="11"/>
        <v>1.5811388300841898</v>
      </c>
      <c r="Z27" s="68">
        <f t="shared" si="12"/>
        <v>0</v>
      </c>
      <c r="AA27" s="66" t="str">
        <f t="shared" si="13"/>
        <v>Negligible</v>
      </c>
      <c r="AB27" s="69" t="str">
        <f t="shared" si="14"/>
        <v>Tidak Ada Indikasi Bias</v>
      </c>
    </row>
    <row r="28" spans="1:28" ht="69" x14ac:dyDescent="0.3">
      <c r="A28" s="67" t="str">
        <f>LHC!A22</f>
        <v>18. Personel dalam lifting yang bertanggung jawab merencanakan, menghitung, dan mengawasi operasi pengangkatan beban berat secara aman dan efisien adalah :</v>
      </c>
      <c r="B28" s="83">
        <f>LHC!B22</f>
        <v>1</v>
      </c>
      <c r="C28" s="83">
        <f>LHC!C22</f>
        <v>1</v>
      </c>
      <c r="D28" s="83">
        <f>LHC!D22</f>
        <v>0</v>
      </c>
      <c r="E28" s="83">
        <f>LHC!E22</f>
        <v>0</v>
      </c>
      <c r="F28" s="83">
        <f>LHC!F22</f>
        <v>0</v>
      </c>
      <c r="G28" s="83">
        <f>LHC!G22</f>
        <v>0</v>
      </c>
      <c r="H28" s="83">
        <f>LHC!H22</f>
        <v>0</v>
      </c>
      <c r="I28" s="83">
        <f>LHC!I22</f>
        <v>0</v>
      </c>
      <c r="J28" s="83">
        <f>LHC!J22</f>
        <v>0</v>
      </c>
      <c r="K28" s="83">
        <f>LHC!K22</f>
        <v>0</v>
      </c>
      <c r="L28" s="82">
        <f t="shared" si="0"/>
        <v>5</v>
      </c>
      <c r="M28" s="82">
        <f t="shared" si="1"/>
        <v>5</v>
      </c>
      <c r="N28" s="82">
        <f>SUMIF($B$8:$K$8,"Laki-Laki",LHC!B22:K22)</f>
        <v>1</v>
      </c>
      <c r="O28" s="82">
        <f>SUMIF($B$8:$K$8,"Perempuan",LHC!B22:K22)</f>
        <v>1</v>
      </c>
      <c r="P28" s="68">
        <f t="shared" si="2"/>
        <v>1</v>
      </c>
      <c r="Q28" s="68">
        <f t="shared" si="3"/>
        <v>1</v>
      </c>
      <c r="R28" s="68">
        <f t="shared" si="4"/>
        <v>1.3862943611198906</v>
      </c>
      <c r="S28" s="68">
        <f t="shared" si="5"/>
        <v>1.3862943611198906</v>
      </c>
      <c r="T28" s="68">
        <f t="shared" si="6"/>
        <v>1.5782909316311147</v>
      </c>
      <c r="U28" s="68">
        <f t="shared" si="7"/>
        <v>1.5782909316311147</v>
      </c>
      <c r="V28" s="68">
        <f t="shared" si="8"/>
        <v>1.1180339887498949</v>
      </c>
      <c r="W28" s="68">
        <f t="shared" si="9"/>
        <v>1.1180339887498949</v>
      </c>
      <c r="X28" s="68">
        <f t="shared" si="10"/>
        <v>0</v>
      </c>
      <c r="Y28" s="68">
        <f t="shared" si="11"/>
        <v>1.5811388300841898</v>
      </c>
      <c r="Z28" s="68">
        <f t="shared" si="12"/>
        <v>0</v>
      </c>
      <c r="AA28" s="66" t="str">
        <f t="shared" si="13"/>
        <v>Negligible</v>
      </c>
      <c r="AB28" s="69" t="str">
        <f t="shared" si="14"/>
        <v>Tidak Ada Indikasi Bias</v>
      </c>
    </row>
    <row r="29" spans="1:28" ht="27.6" x14ac:dyDescent="0.3">
      <c r="A29" s="67" t="str">
        <f>LHC!A23</f>
        <v>19. Minimum Break Load (MBL) dari sling adalah</v>
      </c>
      <c r="B29" s="83">
        <f>LHC!B23</f>
        <v>0</v>
      </c>
      <c r="C29" s="83">
        <f>LHC!C23</f>
        <v>0</v>
      </c>
      <c r="D29" s="83">
        <f>LHC!D23</f>
        <v>0</v>
      </c>
      <c r="E29" s="83">
        <f>LHC!E23</f>
        <v>0</v>
      </c>
      <c r="F29" s="83">
        <f>LHC!F23</f>
        <v>0</v>
      </c>
      <c r="G29" s="83">
        <f>LHC!G23</f>
        <v>0</v>
      </c>
      <c r="H29" s="83">
        <f>LHC!H23</f>
        <v>1</v>
      </c>
      <c r="I29" s="83">
        <f>LHC!I23</f>
        <v>1</v>
      </c>
      <c r="J29" s="83">
        <f>LHC!J23</f>
        <v>0</v>
      </c>
      <c r="K29" s="83">
        <f>LHC!K23</f>
        <v>0</v>
      </c>
      <c r="L29" s="82">
        <f t="shared" si="0"/>
        <v>5</v>
      </c>
      <c r="M29" s="82">
        <f t="shared" si="1"/>
        <v>5</v>
      </c>
      <c r="N29" s="82">
        <f>SUMIF($B$8:$K$8,"Laki-Laki",LHC!B23:K23)</f>
        <v>1</v>
      </c>
      <c r="O29" s="82">
        <f>SUMIF($B$8:$K$8,"Perempuan",LHC!B23:K23)</f>
        <v>1</v>
      </c>
      <c r="P29" s="68">
        <f t="shared" si="2"/>
        <v>1</v>
      </c>
      <c r="Q29" s="68">
        <f t="shared" si="3"/>
        <v>1</v>
      </c>
      <c r="R29" s="68">
        <f t="shared" si="4"/>
        <v>1.3862943611198906</v>
      </c>
      <c r="S29" s="68">
        <f t="shared" si="5"/>
        <v>1.3862943611198906</v>
      </c>
      <c r="T29" s="68">
        <f t="shared" si="6"/>
        <v>1.5782909316311147</v>
      </c>
      <c r="U29" s="68">
        <f t="shared" si="7"/>
        <v>1.5782909316311147</v>
      </c>
      <c r="V29" s="68">
        <f t="shared" si="8"/>
        <v>1.1180339887498949</v>
      </c>
      <c r="W29" s="68">
        <f t="shared" si="9"/>
        <v>1.1180339887498949</v>
      </c>
      <c r="X29" s="68">
        <f t="shared" si="10"/>
        <v>0</v>
      </c>
      <c r="Y29" s="68">
        <f t="shared" si="11"/>
        <v>1.5811388300841898</v>
      </c>
      <c r="Z29" s="68">
        <f t="shared" si="12"/>
        <v>0</v>
      </c>
      <c r="AA29" s="66" t="str">
        <f t="shared" si="13"/>
        <v>Negligible</v>
      </c>
      <c r="AB29" s="69" t="str">
        <f t="shared" si="14"/>
        <v>Tidak Ada Indikasi Bias</v>
      </c>
    </row>
    <row r="30" spans="1:28" ht="27.6" x14ac:dyDescent="0.3">
      <c r="A30" s="67" t="str">
        <f>LHC!A24</f>
        <v>20. Working Load Limit (WLL) Sling adalah</v>
      </c>
      <c r="B30" s="83">
        <f>LHC!B24</f>
        <v>1</v>
      </c>
      <c r="C30" s="83">
        <f>LHC!C24</f>
        <v>1</v>
      </c>
      <c r="D30" s="83">
        <f>LHC!D24</f>
        <v>1</v>
      </c>
      <c r="E30" s="83">
        <f>LHC!E24</f>
        <v>0</v>
      </c>
      <c r="F30" s="83">
        <f>LHC!F24</f>
        <v>1</v>
      </c>
      <c r="G30" s="83">
        <f>LHC!G24</f>
        <v>0</v>
      </c>
      <c r="H30" s="83">
        <f>LHC!H24</f>
        <v>0</v>
      </c>
      <c r="I30" s="83">
        <f>LHC!I24</f>
        <v>0</v>
      </c>
      <c r="J30" s="83">
        <f>LHC!J24</f>
        <v>1</v>
      </c>
      <c r="K30" s="83">
        <f>LHC!K24</f>
        <v>1</v>
      </c>
      <c r="L30" s="82">
        <f t="shared" si="0"/>
        <v>5</v>
      </c>
      <c r="M30" s="82">
        <f t="shared" si="1"/>
        <v>5</v>
      </c>
      <c r="N30" s="82">
        <f>SUMIF($B$8:$K$8,"Laki-Laki",LHC!B24:K24)</f>
        <v>3</v>
      </c>
      <c r="O30" s="82">
        <f>SUMIF($B$8:$K$8,"Perempuan",LHC!B24:K24)</f>
        <v>3</v>
      </c>
      <c r="P30" s="68">
        <f t="shared" si="2"/>
        <v>3</v>
      </c>
      <c r="Q30" s="68">
        <f t="shared" si="3"/>
        <v>3</v>
      </c>
      <c r="R30" s="68">
        <f t="shared" si="4"/>
        <v>-0.40546510810816444</v>
      </c>
      <c r="S30" s="68">
        <f t="shared" si="5"/>
        <v>-0.40546510810816444</v>
      </c>
      <c r="T30" s="68">
        <f t="shared" si="6"/>
        <v>-0.21346853759694029</v>
      </c>
      <c r="U30" s="68">
        <f t="shared" si="7"/>
        <v>-0.21346853759694029</v>
      </c>
      <c r="V30" s="68">
        <f t="shared" si="8"/>
        <v>0.91287092917527679</v>
      </c>
      <c r="W30" s="68">
        <f t="shared" si="9"/>
        <v>0.91287092917527679</v>
      </c>
      <c r="X30" s="68">
        <f t="shared" si="10"/>
        <v>0</v>
      </c>
      <c r="Y30" s="68">
        <f t="shared" si="11"/>
        <v>1.2909944487358056</v>
      </c>
      <c r="Z30" s="68">
        <f t="shared" si="12"/>
        <v>0</v>
      </c>
      <c r="AA30" s="66" t="str">
        <f t="shared" si="13"/>
        <v>Negligible</v>
      </c>
      <c r="AB30" s="69" t="str">
        <f t="shared" si="14"/>
        <v>Tidak Ada Indikasi Bias</v>
      </c>
    </row>
    <row r="31" spans="1:28" ht="27.6" x14ac:dyDescent="0.3">
      <c r="A31" s="67" t="str">
        <f>LHC!A25</f>
        <v>21. Safe Working Load (SWL) sling adalah</v>
      </c>
      <c r="B31" s="83">
        <f>LHC!B25</f>
        <v>1</v>
      </c>
      <c r="C31" s="83">
        <f>LHC!C25</f>
        <v>1</v>
      </c>
      <c r="D31" s="83">
        <f>LHC!D25</f>
        <v>1</v>
      </c>
      <c r="E31" s="83">
        <f>LHC!E25</f>
        <v>1</v>
      </c>
      <c r="F31" s="83">
        <f>LHC!F25</f>
        <v>1</v>
      </c>
      <c r="G31" s="83">
        <f>LHC!G25</f>
        <v>1</v>
      </c>
      <c r="H31" s="83">
        <f>LHC!H25</f>
        <v>0</v>
      </c>
      <c r="I31" s="83">
        <f>LHC!I25</f>
        <v>0</v>
      </c>
      <c r="J31" s="83">
        <f>LHC!J25</f>
        <v>0</v>
      </c>
      <c r="K31" s="83">
        <f>LHC!K25</f>
        <v>0</v>
      </c>
      <c r="L31" s="82">
        <f t="shared" si="0"/>
        <v>5</v>
      </c>
      <c r="M31" s="82">
        <f t="shared" si="1"/>
        <v>5</v>
      </c>
      <c r="N31" s="82">
        <f>SUMIF($B$8:$K$8,"Laki-Laki",LHC!B25:K25)</f>
        <v>3</v>
      </c>
      <c r="O31" s="82">
        <f>SUMIF($B$8:$K$8,"Perempuan",LHC!B25:K25)</f>
        <v>3</v>
      </c>
      <c r="P31" s="68">
        <f t="shared" si="2"/>
        <v>3</v>
      </c>
      <c r="Q31" s="68">
        <f t="shared" si="3"/>
        <v>3</v>
      </c>
      <c r="R31" s="68">
        <f t="shared" si="4"/>
        <v>-0.40546510810816444</v>
      </c>
      <c r="S31" s="68">
        <f t="shared" si="5"/>
        <v>-0.40546510810816444</v>
      </c>
      <c r="T31" s="68">
        <f t="shared" si="6"/>
        <v>-0.21346853759694029</v>
      </c>
      <c r="U31" s="68">
        <f t="shared" si="7"/>
        <v>-0.21346853759694029</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41.4" x14ac:dyDescent="0.3">
      <c r="A32" s="67" t="str">
        <f>LHC!A26</f>
        <v>22. Berapa nilai Safety Factor untuk wire rope sling menurut ASME B30.9 ?</v>
      </c>
      <c r="B32" s="83">
        <f>LHC!B26</f>
        <v>1</v>
      </c>
      <c r="C32" s="83">
        <f>LHC!C26</f>
        <v>1</v>
      </c>
      <c r="D32" s="83">
        <f>LHC!D26</f>
        <v>1</v>
      </c>
      <c r="E32" s="83">
        <f>LHC!E26</f>
        <v>1</v>
      </c>
      <c r="F32" s="83">
        <f>LHC!F26</f>
        <v>1</v>
      </c>
      <c r="G32" s="83">
        <f>LHC!G26</f>
        <v>1</v>
      </c>
      <c r="H32" s="83">
        <f>LHC!H26</f>
        <v>0</v>
      </c>
      <c r="I32" s="83">
        <f>LHC!I26</f>
        <v>0</v>
      </c>
      <c r="J32" s="83">
        <f>LHC!J26</f>
        <v>1</v>
      </c>
      <c r="K32" s="83">
        <f>LHC!K26</f>
        <v>1</v>
      </c>
      <c r="L32" s="82">
        <f t="shared" si="0"/>
        <v>5</v>
      </c>
      <c r="M32" s="82">
        <f t="shared" si="1"/>
        <v>5</v>
      </c>
      <c r="N32" s="82">
        <f>SUMIF($B$8:$K$8,"Laki-Laki",LHC!B26:K26)</f>
        <v>4</v>
      </c>
      <c r="O32" s="82">
        <f>SUMIF($B$8:$K$8,"Perempuan",LHC!B26:K26)</f>
        <v>4</v>
      </c>
      <c r="P32" s="68">
        <f t="shared" si="2"/>
        <v>4</v>
      </c>
      <c r="Q32" s="68">
        <f t="shared" si="3"/>
        <v>4</v>
      </c>
      <c r="R32" s="68">
        <f t="shared" si="4"/>
        <v>-1.3862943611198906</v>
      </c>
      <c r="S32" s="68">
        <f t="shared" si="5"/>
        <v>-1.3862943611198906</v>
      </c>
      <c r="T32" s="68">
        <f t="shared" si="6"/>
        <v>-1.1942977906086665</v>
      </c>
      <c r="U32" s="68">
        <f t="shared" si="7"/>
        <v>-1.1942977906086665</v>
      </c>
      <c r="V32" s="68">
        <f t="shared" si="8"/>
        <v>1.1180339887498949</v>
      </c>
      <c r="W32" s="68">
        <f t="shared" si="9"/>
        <v>1.1180339887498949</v>
      </c>
      <c r="X32" s="68">
        <f t="shared" si="10"/>
        <v>0</v>
      </c>
      <c r="Y32" s="68">
        <f t="shared" si="11"/>
        <v>1.5811388300841898</v>
      </c>
      <c r="Z32" s="68">
        <f t="shared" si="12"/>
        <v>0</v>
      </c>
      <c r="AA32" s="66" t="str">
        <f t="shared" si="13"/>
        <v>Negligible</v>
      </c>
      <c r="AB32" s="69" t="str">
        <f t="shared" si="14"/>
        <v>Tidak Ada Indikasi Bias</v>
      </c>
    </row>
    <row r="33" spans="1:28" ht="41.4" x14ac:dyDescent="0.3">
      <c r="A33" s="67" t="str">
        <f>LHC!A27</f>
        <v>23. Berapa nilai Safety Factor untuk Wire rope sling menurut BS 7121 -EN?</v>
      </c>
      <c r="B33" s="83">
        <f>LHC!B27</f>
        <v>1</v>
      </c>
      <c r="C33" s="83">
        <f>LHC!C27</f>
        <v>1</v>
      </c>
      <c r="D33" s="83">
        <f>LHC!D27</f>
        <v>1</v>
      </c>
      <c r="E33" s="83">
        <f>LHC!E27</f>
        <v>0</v>
      </c>
      <c r="F33" s="83">
        <f>LHC!F27</f>
        <v>1</v>
      </c>
      <c r="G33" s="83">
        <f>LHC!G27</f>
        <v>0</v>
      </c>
      <c r="H33" s="83">
        <f>LHC!H27</f>
        <v>0</v>
      </c>
      <c r="I33" s="83">
        <f>LHC!I27</f>
        <v>0</v>
      </c>
      <c r="J33" s="83">
        <f>LHC!J27</f>
        <v>1</v>
      </c>
      <c r="K33" s="83">
        <f>LHC!K27</f>
        <v>1</v>
      </c>
      <c r="L33" s="82">
        <f t="shared" si="0"/>
        <v>5</v>
      </c>
      <c r="M33" s="82">
        <f t="shared" si="1"/>
        <v>5</v>
      </c>
      <c r="N33" s="82">
        <f>SUMIF($B$8:$K$8,"Laki-Laki",LHC!B27:K27)</f>
        <v>3</v>
      </c>
      <c r="O33" s="82">
        <f>SUMIF($B$8:$K$8,"Perempuan",LHC!B27:K27)</f>
        <v>3</v>
      </c>
      <c r="P33" s="68">
        <f t="shared" si="2"/>
        <v>3</v>
      </c>
      <c r="Q33" s="68">
        <f t="shared" si="3"/>
        <v>3</v>
      </c>
      <c r="R33" s="68">
        <f t="shared" si="4"/>
        <v>-0.40546510810816444</v>
      </c>
      <c r="S33" s="68">
        <f t="shared" si="5"/>
        <v>-0.40546510810816444</v>
      </c>
      <c r="T33" s="68">
        <f t="shared" si="6"/>
        <v>-0.21346853759694029</v>
      </c>
      <c r="U33" s="68">
        <f t="shared" si="7"/>
        <v>-0.21346853759694029</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ht="41.4" x14ac:dyDescent="0.3">
      <c r="A34" s="67" t="str">
        <f>LHC!A28</f>
        <v>24. Berapa nilai Safety Factor untuk Syntetic Webbing &amp; Round Sling menurut ASME B30.9 ?</v>
      </c>
      <c r="B34" s="83">
        <f>LHC!B28</f>
        <v>1</v>
      </c>
      <c r="C34" s="83">
        <f>LHC!C28</f>
        <v>1</v>
      </c>
      <c r="D34" s="83">
        <f>LHC!D28</f>
        <v>1</v>
      </c>
      <c r="E34" s="83">
        <f>LHC!E28</f>
        <v>1</v>
      </c>
      <c r="F34" s="83">
        <f>LHC!F28</f>
        <v>1</v>
      </c>
      <c r="G34" s="83">
        <f>LHC!G28</f>
        <v>1</v>
      </c>
      <c r="H34" s="83">
        <f>LHC!H28</f>
        <v>0</v>
      </c>
      <c r="I34" s="83">
        <f>LHC!I28</f>
        <v>0</v>
      </c>
      <c r="J34" s="83">
        <f>LHC!J28</f>
        <v>0</v>
      </c>
      <c r="K34" s="83">
        <f>LHC!K28</f>
        <v>0</v>
      </c>
      <c r="L34" s="82">
        <f t="shared" si="0"/>
        <v>5</v>
      </c>
      <c r="M34" s="82">
        <f t="shared" si="1"/>
        <v>5</v>
      </c>
      <c r="N34" s="82">
        <f>SUMIF($B$8:$K$8,"Laki-Laki",LHC!B28:K28)</f>
        <v>3</v>
      </c>
      <c r="O34" s="82">
        <f>SUMIF($B$8:$K$8,"Perempuan",LHC!B28:K28)</f>
        <v>3</v>
      </c>
      <c r="P34" s="68">
        <f t="shared" si="2"/>
        <v>3</v>
      </c>
      <c r="Q34" s="68">
        <f t="shared" si="3"/>
        <v>3</v>
      </c>
      <c r="R34" s="68">
        <f t="shared" si="4"/>
        <v>-0.40546510810816444</v>
      </c>
      <c r="S34" s="68">
        <f t="shared" si="5"/>
        <v>-0.40546510810816444</v>
      </c>
      <c r="T34" s="68">
        <f t="shared" si="6"/>
        <v>-0.21346853759694029</v>
      </c>
      <c r="U34" s="68">
        <f t="shared" si="7"/>
        <v>-0.21346853759694029</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41.4" x14ac:dyDescent="0.3">
      <c r="A35" s="67" t="str">
        <f>LHC!A29</f>
        <v>25. Berapa nilai Safety Factor untuk Syntetic Webbing &amp; Round Sling menurut BS 7121 EN ?</v>
      </c>
      <c r="B35" s="83">
        <f>LHC!B29</f>
        <v>1</v>
      </c>
      <c r="C35" s="83">
        <f>LHC!C29</f>
        <v>1</v>
      </c>
      <c r="D35" s="83">
        <f>LHC!D29</f>
        <v>1</v>
      </c>
      <c r="E35" s="83">
        <f>LHC!E29</f>
        <v>1</v>
      </c>
      <c r="F35" s="83">
        <f>LHC!F29</f>
        <v>1</v>
      </c>
      <c r="G35" s="83">
        <f>LHC!G29</f>
        <v>1</v>
      </c>
      <c r="H35" s="83">
        <f>LHC!H29</f>
        <v>1</v>
      </c>
      <c r="I35" s="83">
        <f>LHC!I29</f>
        <v>1</v>
      </c>
      <c r="J35" s="83">
        <f>LHC!J29</f>
        <v>0</v>
      </c>
      <c r="K35" s="83">
        <f>LHC!K29</f>
        <v>0</v>
      </c>
      <c r="L35" s="82">
        <f t="shared" si="0"/>
        <v>5</v>
      </c>
      <c r="M35" s="82">
        <f t="shared" si="1"/>
        <v>5</v>
      </c>
      <c r="N35" s="82">
        <f>SUMIF($B$8:$K$8,"Laki-Laki",LHC!B29:K29)</f>
        <v>4</v>
      </c>
      <c r="O35" s="82">
        <f>SUMIF($B$8:$K$8,"Perempuan",LHC!B29:K29)</f>
        <v>4</v>
      </c>
      <c r="P35" s="68">
        <f t="shared" si="2"/>
        <v>4</v>
      </c>
      <c r="Q35" s="68">
        <f t="shared" si="3"/>
        <v>4</v>
      </c>
      <c r="R35" s="68">
        <f t="shared" si="4"/>
        <v>-1.3862943611198906</v>
      </c>
      <c r="S35" s="68">
        <f t="shared" si="5"/>
        <v>-1.3862943611198906</v>
      </c>
      <c r="T35" s="68">
        <f t="shared" si="6"/>
        <v>-1.1942977906086665</v>
      </c>
      <c r="U35" s="68">
        <f t="shared" si="7"/>
        <v>-1.1942977906086665</v>
      </c>
      <c r="V35" s="68">
        <f t="shared" si="8"/>
        <v>1.1180339887498949</v>
      </c>
      <c r="W35" s="68">
        <f t="shared" si="9"/>
        <v>1.1180339887498949</v>
      </c>
      <c r="X35" s="68">
        <f t="shared" si="10"/>
        <v>0</v>
      </c>
      <c r="Y35" s="68">
        <f t="shared" si="11"/>
        <v>1.5811388300841898</v>
      </c>
      <c r="Z35" s="68">
        <f t="shared" si="12"/>
        <v>0</v>
      </c>
      <c r="AA35" s="66" t="str">
        <f t="shared" si="13"/>
        <v>Negligible</v>
      </c>
      <c r="AB35" s="69" t="str">
        <f t="shared" si="14"/>
        <v>Tidak Ada Indikasi Bias</v>
      </c>
    </row>
    <row r="36" spans="1:28" ht="41.4" x14ac:dyDescent="0.3">
      <c r="A36" s="67" t="str">
        <f>LHC!A30</f>
        <v>26. Berapa nilai Safety Factor untuk Alloy Chain Sling menurut ASME B30.9 ?</v>
      </c>
      <c r="B36" s="83">
        <f>LHC!B30</f>
        <v>1</v>
      </c>
      <c r="C36" s="83">
        <f>LHC!C30</f>
        <v>1</v>
      </c>
      <c r="D36" s="83">
        <f>LHC!D30</f>
        <v>1</v>
      </c>
      <c r="E36" s="83">
        <f>LHC!E30</f>
        <v>1</v>
      </c>
      <c r="F36" s="83">
        <f>LHC!F30</f>
        <v>1</v>
      </c>
      <c r="G36" s="83">
        <f>LHC!G30</f>
        <v>1</v>
      </c>
      <c r="H36" s="83">
        <f>LHC!H30</f>
        <v>0</v>
      </c>
      <c r="I36" s="83">
        <f>LHC!I30</f>
        <v>0</v>
      </c>
      <c r="J36" s="83">
        <f>LHC!J30</f>
        <v>0</v>
      </c>
      <c r="K36" s="83">
        <f>LHC!K30</f>
        <v>0</v>
      </c>
      <c r="L36" s="82">
        <f t="shared" si="0"/>
        <v>5</v>
      </c>
      <c r="M36" s="82">
        <f t="shared" si="1"/>
        <v>5</v>
      </c>
      <c r="N36" s="82">
        <f>SUMIF($B$8:$K$8,"Laki-Laki",LHC!B30:K30)</f>
        <v>3</v>
      </c>
      <c r="O36" s="82">
        <f>SUMIF($B$8:$K$8,"Perempuan",LHC!B30:K30)</f>
        <v>3</v>
      </c>
      <c r="P36" s="68">
        <f t="shared" si="2"/>
        <v>3</v>
      </c>
      <c r="Q36" s="68">
        <f t="shared" si="3"/>
        <v>3</v>
      </c>
      <c r="R36" s="68">
        <f t="shared" si="4"/>
        <v>-0.40546510810816444</v>
      </c>
      <c r="S36" s="68">
        <f t="shared" si="5"/>
        <v>-0.40546510810816444</v>
      </c>
      <c r="T36" s="68">
        <f t="shared" si="6"/>
        <v>-0.21346853759694029</v>
      </c>
      <c r="U36" s="68">
        <f t="shared" si="7"/>
        <v>-0.21346853759694029</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ht="41.4" x14ac:dyDescent="0.3">
      <c r="A37" s="67" t="str">
        <f>LHC!A31</f>
        <v>27. Berapa nilai Safety Factor untuk Alloy Chain sling menurut BS 7121 -EN?</v>
      </c>
      <c r="B37" s="83">
        <f>LHC!B31</f>
        <v>0</v>
      </c>
      <c r="C37" s="83">
        <f>LHC!C31</f>
        <v>0</v>
      </c>
      <c r="D37" s="83">
        <f>LHC!D31</f>
        <v>1</v>
      </c>
      <c r="E37" s="83">
        <f>LHC!E31</f>
        <v>0</v>
      </c>
      <c r="F37" s="83">
        <f>LHC!F31</f>
        <v>1</v>
      </c>
      <c r="G37" s="83">
        <f>LHC!G31</f>
        <v>0</v>
      </c>
      <c r="H37" s="83">
        <f>LHC!H31</f>
        <v>0</v>
      </c>
      <c r="I37" s="83">
        <f>LHC!I31</f>
        <v>0</v>
      </c>
      <c r="J37" s="83">
        <f>LHC!J31</f>
        <v>0</v>
      </c>
      <c r="K37" s="83">
        <f>LHC!K31</f>
        <v>0</v>
      </c>
      <c r="L37" s="82">
        <f t="shared" si="0"/>
        <v>5</v>
      </c>
      <c r="M37" s="82">
        <f t="shared" si="1"/>
        <v>5</v>
      </c>
      <c r="N37" s="82">
        <f>SUMIF($B$8:$K$8,"Laki-Laki",LHC!B31:K31)</f>
        <v>1</v>
      </c>
      <c r="O37" s="82">
        <f>SUMIF($B$8:$K$8,"Perempuan",LHC!B31:K31)</f>
        <v>1</v>
      </c>
      <c r="P37" s="68">
        <f t="shared" si="2"/>
        <v>1</v>
      </c>
      <c r="Q37" s="68">
        <f t="shared" si="3"/>
        <v>1</v>
      </c>
      <c r="R37" s="68">
        <f t="shared" si="4"/>
        <v>1.3862943611198906</v>
      </c>
      <c r="S37" s="68">
        <f t="shared" si="5"/>
        <v>1.3862943611198906</v>
      </c>
      <c r="T37" s="68">
        <f t="shared" si="6"/>
        <v>1.5782909316311147</v>
      </c>
      <c r="U37" s="68">
        <f t="shared" si="7"/>
        <v>1.5782909316311147</v>
      </c>
      <c r="V37" s="68">
        <f t="shared" si="8"/>
        <v>1.1180339887498949</v>
      </c>
      <c r="W37" s="68">
        <f t="shared" si="9"/>
        <v>1.1180339887498949</v>
      </c>
      <c r="X37" s="68">
        <f t="shared" si="10"/>
        <v>0</v>
      </c>
      <c r="Y37" s="68">
        <f t="shared" si="11"/>
        <v>1.5811388300841898</v>
      </c>
      <c r="Z37" s="68">
        <f t="shared" si="12"/>
        <v>0</v>
      </c>
      <c r="AA37" s="66" t="str">
        <f t="shared" si="13"/>
        <v>Negligible</v>
      </c>
      <c r="AB37" s="69" t="str">
        <f t="shared" si="14"/>
        <v>Tidak Ada Indikasi Bias</v>
      </c>
    </row>
    <row r="38" spans="1:28" ht="27.6" x14ac:dyDescent="0.3">
      <c r="A38" s="67" t="str">
        <f>LHC!A32</f>
        <v>28. Sling gambar disamping ini adalah jenis sling;</v>
      </c>
      <c r="B38" s="83">
        <f>LHC!B32</f>
        <v>1</v>
      </c>
      <c r="C38" s="83">
        <f>LHC!C32</f>
        <v>1</v>
      </c>
      <c r="D38" s="83">
        <f>LHC!D32</f>
        <v>1</v>
      </c>
      <c r="E38" s="83">
        <f>LHC!E32</f>
        <v>0</v>
      </c>
      <c r="F38" s="83">
        <f>LHC!F32</f>
        <v>1</v>
      </c>
      <c r="G38" s="83">
        <f>LHC!G32</f>
        <v>0</v>
      </c>
      <c r="H38" s="83">
        <f>LHC!H32</f>
        <v>0</v>
      </c>
      <c r="I38" s="83">
        <f>LHC!I32</f>
        <v>0</v>
      </c>
      <c r="J38" s="83">
        <f>LHC!J32</f>
        <v>1</v>
      </c>
      <c r="K38" s="83">
        <f>LHC!K32</f>
        <v>1</v>
      </c>
      <c r="L38" s="82">
        <f t="shared" si="0"/>
        <v>5</v>
      </c>
      <c r="M38" s="82">
        <f t="shared" si="1"/>
        <v>5</v>
      </c>
      <c r="N38" s="82">
        <f>SUMIF($B$8:$K$8,"Laki-Laki",LHC!B32:K32)</f>
        <v>3</v>
      </c>
      <c r="O38" s="82">
        <f>SUMIF($B$8:$K$8,"Perempuan",LHC!B32:K32)</f>
        <v>3</v>
      </c>
      <c r="P38" s="68">
        <f t="shared" si="2"/>
        <v>3</v>
      </c>
      <c r="Q38" s="68">
        <f t="shared" si="3"/>
        <v>3</v>
      </c>
      <c r="R38" s="68">
        <f t="shared" si="4"/>
        <v>-0.40546510810816444</v>
      </c>
      <c r="S38" s="68">
        <f t="shared" si="5"/>
        <v>-0.40546510810816444</v>
      </c>
      <c r="T38" s="68">
        <f t="shared" si="6"/>
        <v>-0.21346853759694029</v>
      </c>
      <c r="U38" s="68">
        <f t="shared" si="7"/>
        <v>-0.21346853759694029</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27.6" x14ac:dyDescent="0.3">
      <c r="A39" s="67" t="str">
        <f>LHC!A33</f>
        <v>29. Melihat dari konstruksinya, jenis sling ini adalah</v>
      </c>
      <c r="B39" s="83">
        <f>LHC!B33</f>
        <v>0</v>
      </c>
      <c r="C39" s="83">
        <f>LHC!C33</f>
        <v>0</v>
      </c>
      <c r="D39" s="83">
        <f>LHC!D33</f>
        <v>0</v>
      </c>
      <c r="E39" s="83">
        <f>LHC!E33</f>
        <v>0</v>
      </c>
      <c r="F39" s="83">
        <f>LHC!F33</f>
        <v>0</v>
      </c>
      <c r="G39" s="83">
        <f>LHC!G33</f>
        <v>0</v>
      </c>
      <c r="H39" s="83">
        <f>LHC!H33</f>
        <v>1</v>
      </c>
      <c r="I39" s="83">
        <f>LHC!I33</f>
        <v>1</v>
      </c>
      <c r="J39" s="83">
        <f>LHC!J33</f>
        <v>0</v>
      </c>
      <c r="K39" s="83">
        <f>LHC!K33</f>
        <v>0</v>
      </c>
      <c r="L39" s="82">
        <f t="shared" si="0"/>
        <v>5</v>
      </c>
      <c r="M39" s="82">
        <f t="shared" si="1"/>
        <v>5</v>
      </c>
      <c r="N39" s="82">
        <f>SUMIF($B$8:$K$8,"Laki-Laki",LHC!B33:K33)</f>
        <v>1</v>
      </c>
      <c r="O39" s="82">
        <f>SUMIF($B$8:$K$8,"Perempuan",LHC!B33:K33)</f>
        <v>1</v>
      </c>
      <c r="P39" s="68">
        <f t="shared" si="2"/>
        <v>1</v>
      </c>
      <c r="Q39" s="68">
        <f t="shared" si="3"/>
        <v>1</v>
      </c>
      <c r="R39" s="68">
        <f t="shared" si="4"/>
        <v>1.3862943611198906</v>
      </c>
      <c r="S39" s="68">
        <f t="shared" si="5"/>
        <v>1.3862943611198906</v>
      </c>
      <c r="T39" s="68">
        <f t="shared" si="6"/>
        <v>1.5782909316311147</v>
      </c>
      <c r="U39" s="68">
        <f t="shared" si="7"/>
        <v>1.5782909316311147</v>
      </c>
      <c r="V39" s="68">
        <f t="shared" si="8"/>
        <v>1.1180339887498949</v>
      </c>
      <c r="W39" s="68">
        <f t="shared" si="9"/>
        <v>1.1180339887498949</v>
      </c>
      <c r="X39" s="68">
        <f t="shared" si="10"/>
        <v>0</v>
      </c>
      <c r="Y39" s="68">
        <f t="shared" si="11"/>
        <v>1.5811388300841898</v>
      </c>
      <c r="Z39" s="68">
        <f t="shared" si="12"/>
        <v>0</v>
      </c>
      <c r="AA39" s="66" t="str">
        <f t="shared" si="13"/>
        <v>Negligible</v>
      </c>
      <c r="AB39" s="69" t="str">
        <f t="shared" si="14"/>
        <v>Tidak Ada Indikasi Bias</v>
      </c>
    </row>
    <row r="40" spans="1:28" ht="27.6" x14ac:dyDescent="0.3">
      <c r="A40" s="67" t="str">
        <f>LHC!A34</f>
        <v>30. Maksud kode konstruksi 6x19 pada steel wire rope adalah</v>
      </c>
      <c r="B40" s="83">
        <f>LHC!B34</f>
        <v>1</v>
      </c>
      <c r="C40" s="83">
        <f>LHC!C34</f>
        <v>1</v>
      </c>
      <c r="D40" s="83">
        <f>LHC!D34</f>
        <v>1</v>
      </c>
      <c r="E40" s="83">
        <f>LHC!E34</f>
        <v>0</v>
      </c>
      <c r="F40" s="83">
        <f>LHC!F34</f>
        <v>1</v>
      </c>
      <c r="G40" s="83">
        <f>LHC!G34</f>
        <v>0</v>
      </c>
      <c r="H40" s="83">
        <f>LHC!H34</f>
        <v>0</v>
      </c>
      <c r="I40" s="83">
        <f>LHC!I34</f>
        <v>0</v>
      </c>
      <c r="J40" s="83">
        <f>LHC!J34</f>
        <v>1</v>
      </c>
      <c r="K40" s="83">
        <f>LHC!K34</f>
        <v>1</v>
      </c>
      <c r="L40" s="82">
        <f t="shared" si="0"/>
        <v>5</v>
      </c>
      <c r="M40" s="82">
        <f t="shared" si="1"/>
        <v>5</v>
      </c>
      <c r="N40" s="82">
        <f>SUMIF($B$8:$K$8,"Laki-Laki",LHC!B34:K34)</f>
        <v>3</v>
      </c>
      <c r="O40" s="82">
        <f>SUMIF($B$8:$K$8,"Perempuan",LHC!B34:K34)</f>
        <v>3</v>
      </c>
      <c r="P40" s="68">
        <f t="shared" si="2"/>
        <v>3</v>
      </c>
      <c r="Q40" s="68">
        <f t="shared" si="3"/>
        <v>3</v>
      </c>
      <c r="R40" s="68">
        <f t="shared" si="4"/>
        <v>-0.40546510810816444</v>
      </c>
      <c r="S40" s="68">
        <f t="shared" si="5"/>
        <v>-0.40546510810816444</v>
      </c>
      <c r="T40" s="68">
        <f t="shared" si="6"/>
        <v>-0.21346853759694029</v>
      </c>
      <c r="U40" s="68">
        <f t="shared" si="7"/>
        <v>-0.21346853759694029</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41.4" x14ac:dyDescent="0.3">
      <c r="A41" s="67" t="str">
        <f>LHC!A35</f>
        <v>31. Maksud FFWR 1570 pada wire rope menunjukan nilai Fu baja 1570 MPa pada bagian</v>
      </c>
      <c r="B41" s="83">
        <f>LHC!B35</f>
        <v>1</v>
      </c>
      <c r="C41" s="83">
        <f>LHC!C35</f>
        <v>1</v>
      </c>
      <c r="D41" s="83">
        <f>LHC!D35</f>
        <v>1</v>
      </c>
      <c r="E41" s="83">
        <f>LHC!E35</f>
        <v>0</v>
      </c>
      <c r="F41" s="83">
        <f>LHC!F35</f>
        <v>1</v>
      </c>
      <c r="G41" s="83">
        <f>LHC!G35</f>
        <v>0</v>
      </c>
      <c r="H41" s="83">
        <f>LHC!H35</f>
        <v>0</v>
      </c>
      <c r="I41" s="83">
        <f>LHC!I35</f>
        <v>0</v>
      </c>
      <c r="J41" s="83">
        <f>LHC!J35</f>
        <v>1</v>
      </c>
      <c r="K41" s="83">
        <f>LHC!K35</f>
        <v>1</v>
      </c>
      <c r="L41" s="82">
        <f t="shared" si="0"/>
        <v>5</v>
      </c>
      <c r="M41" s="82">
        <f t="shared" si="1"/>
        <v>5</v>
      </c>
      <c r="N41" s="82">
        <f>SUMIF($B$8:$K$8,"Laki-Laki",LHC!B35:K35)</f>
        <v>3</v>
      </c>
      <c r="O41" s="82">
        <f>SUMIF($B$8:$K$8,"Perempuan",LHC!B35:K35)</f>
        <v>3</v>
      </c>
      <c r="P41" s="68">
        <f t="shared" si="2"/>
        <v>3</v>
      </c>
      <c r="Q41" s="68">
        <f t="shared" si="3"/>
        <v>3</v>
      </c>
      <c r="R41" s="68">
        <f t="shared" si="4"/>
        <v>-0.40546510810816444</v>
      </c>
      <c r="S41" s="68">
        <f t="shared" si="5"/>
        <v>-0.40546510810816444</v>
      </c>
      <c r="T41" s="68">
        <f t="shared" si="6"/>
        <v>-0.21346853759694029</v>
      </c>
      <c r="U41" s="68">
        <f t="shared" si="7"/>
        <v>-0.21346853759694029</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x14ac:dyDescent="0.3">
      <c r="A42" s="67" t="str">
        <f>LHC!A36</f>
        <v>32. Apa nama jenis sling end ini?</v>
      </c>
      <c r="B42" s="83">
        <f>LHC!B36</f>
        <v>1</v>
      </c>
      <c r="C42" s="83">
        <f>LHC!C36</f>
        <v>1</v>
      </c>
      <c r="D42" s="83">
        <f>LHC!D36</f>
        <v>0</v>
      </c>
      <c r="E42" s="83">
        <f>LHC!E36</f>
        <v>0</v>
      </c>
      <c r="F42" s="83">
        <f>LHC!F36</f>
        <v>0</v>
      </c>
      <c r="G42" s="83">
        <f>LHC!G36</f>
        <v>0</v>
      </c>
      <c r="H42" s="83">
        <f>LHC!H36</f>
        <v>0</v>
      </c>
      <c r="I42" s="83">
        <f>LHC!I36</f>
        <v>0</v>
      </c>
      <c r="J42" s="83">
        <f>LHC!J36</f>
        <v>0</v>
      </c>
      <c r="K42" s="83">
        <f>LHC!K36</f>
        <v>0</v>
      </c>
      <c r="L42" s="82">
        <f t="shared" si="0"/>
        <v>5</v>
      </c>
      <c r="M42" s="82">
        <f t="shared" si="1"/>
        <v>5</v>
      </c>
      <c r="N42" s="82">
        <f>SUMIF($B$8:$K$8,"Laki-Laki",LHC!B36:K36)</f>
        <v>1</v>
      </c>
      <c r="O42" s="82">
        <f>SUMIF($B$8:$K$8,"Perempuan",LHC!B36:K36)</f>
        <v>1</v>
      </c>
      <c r="P42" s="68">
        <f t="shared" si="2"/>
        <v>1</v>
      </c>
      <c r="Q42" s="68">
        <f t="shared" si="3"/>
        <v>1</v>
      </c>
      <c r="R42" s="68">
        <f t="shared" si="4"/>
        <v>1.3862943611198906</v>
      </c>
      <c r="S42" s="68">
        <f t="shared" si="5"/>
        <v>1.3862943611198906</v>
      </c>
      <c r="T42" s="68">
        <f t="shared" si="6"/>
        <v>1.5782909316311147</v>
      </c>
      <c r="U42" s="68">
        <f t="shared" si="7"/>
        <v>1.5782909316311147</v>
      </c>
      <c r="V42" s="68">
        <f t="shared" si="8"/>
        <v>1.1180339887498949</v>
      </c>
      <c r="W42" s="68">
        <f t="shared" si="9"/>
        <v>1.1180339887498949</v>
      </c>
      <c r="X42" s="68">
        <f t="shared" si="10"/>
        <v>0</v>
      </c>
      <c r="Y42" s="68">
        <f t="shared" si="11"/>
        <v>1.5811388300841898</v>
      </c>
      <c r="Z42" s="68">
        <f t="shared" si="12"/>
        <v>0</v>
      </c>
      <c r="AA42" s="66" t="str">
        <f t="shared" si="13"/>
        <v>Negligible</v>
      </c>
      <c r="AB42" s="69" t="str">
        <f t="shared" si="14"/>
        <v>Tidak Ada Indikasi Bias</v>
      </c>
    </row>
    <row r="43" spans="1:28" x14ac:dyDescent="0.3">
      <c r="A43" s="67" t="str">
        <f>LHC!A37</f>
        <v>33. Apa nama jenis sling end ini?</v>
      </c>
      <c r="B43" s="83">
        <f>LHC!B37</f>
        <v>1</v>
      </c>
      <c r="C43" s="83">
        <f>LHC!C37</f>
        <v>1</v>
      </c>
      <c r="D43" s="83">
        <f>LHC!D37</f>
        <v>0</v>
      </c>
      <c r="E43" s="83">
        <f>LHC!E37</f>
        <v>0</v>
      </c>
      <c r="F43" s="83">
        <f>LHC!F37</f>
        <v>0</v>
      </c>
      <c r="G43" s="83">
        <f>LHC!G37</f>
        <v>0</v>
      </c>
      <c r="H43" s="83">
        <f>LHC!H37</f>
        <v>0</v>
      </c>
      <c r="I43" s="83">
        <f>LHC!I37</f>
        <v>0</v>
      </c>
      <c r="J43" s="83">
        <f>LHC!J37</f>
        <v>0</v>
      </c>
      <c r="K43" s="83">
        <f>LHC!K37</f>
        <v>0</v>
      </c>
      <c r="L43" s="82">
        <f t="shared" ref="L43:L74" si="15">COUNTIF($B$8:$K$8,"Laki-Laki")</f>
        <v>5</v>
      </c>
      <c r="M43" s="82">
        <f t="shared" ref="M43:M74" si="16">COUNTIF($B$8:$K$8,"Perempuan")</f>
        <v>5</v>
      </c>
      <c r="N43" s="82">
        <f>SUMIF($B$8:$K$8,"Laki-Laki",LHC!B37:K37)</f>
        <v>1</v>
      </c>
      <c r="O43" s="82">
        <f>SUMIF($B$8:$K$8,"Perempuan",LHC!B37:K37)</f>
        <v>1</v>
      </c>
      <c r="P43" s="68">
        <f t="shared" ref="P43:P74" si="17">IF(N43=0,0.3,IF(N43=L43,L43-0.3,N43))</f>
        <v>1</v>
      </c>
      <c r="Q43" s="68">
        <f t="shared" ref="Q43:Q74" si="18">IF(O43=0,0.3,IF(O43=M43,M43-0.3,O43))</f>
        <v>1</v>
      </c>
      <c r="R43" s="68">
        <f t="shared" ref="R43:R74" si="19">LN((L43-P43)/P43)</f>
        <v>1.3862943611198906</v>
      </c>
      <c r="S43" s="68">
        <f t="shared" ref="S43:S74" si="20">LN((M43-Q43)/Q43)</f>
        <v>1.3862943611198906</v>
      </c>
      <c r="T43" s="68">
        <f t="shared" ref="T43:T74" si="21">R43-AVERAGE($R$11:$R$110)</f>
        <v>1.5782909316311147</v>
      </c>
      <c r="U43" s="68">
        <f t="shared" ref="U43:U74" si="22">S43-AVERAGE($S$11:$S$110)</f>
        <v>1.5782909316311147</v>
      </c>
      <c r="V43" s="68">
        <f t="shared" ref="V43:V74" si="23">SQRT(1/P43+1/(L43-P43))</f>
        <v>1.1180339887498949</v>
      </c>
      <c r="W43" s="68">
        <f t="shared" ref="W43:W74" si="24">SQRT(1/Q43+1/(M43-Q43))</f>
        <v>1.1180339887498949</v>
      </c>
      <c r="X43" s="68">
        <f t="shared" ref="X43:X74" si="25">T43-U43</f>
        <v>0</v>
      </c>
      <c r="Y43" s="68">
        <f t="shared" ref="Y43:Y74" si="26">SQRT(V43^2+W43^2)</f>
        <v>1.5811388300841898</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27.6" x14ac:dyDescent="0.3">
      <c r="A44" s="67" t="str">
        <f>LHC!A38</f>
        <v>34. Mengapa sling ini tidak boleh dipakai?</v>
      </c>
      <c r="B44" s="83">
        <f>LHC!B38</f>
        <v>1</v>
      </c>
      <c r="C44" s="83">
        <f>LHC!C38</f>
        <v>1</v>
      </c>
      <c r="D44" s="83">
        <f>LHC!D38</f>
        <v>1</v>
      </c>
      <c r="E44" s="83">
        <f>LHC!E38</f>
        <v>0</v>
      </c>
      <c r="F44" s="83">
        <f>LHC!F38</f>
        <v>1</v>
      </c>
      <c r="G44" s="83">
        <f>LHC!G38</f>
        <v>0</v>
      </c>
      <c r="H44" s="83">
        <f>LHC!H38</f>
        <v>1</v>
      </c>
      <c r="I44" s="83">
        <f>LHC!I38</f>
        <v>1</v>
      </c>
      <c r="J44" s="83">
        <f>LHC!J38</f>
        <v>0</v>
      </c>
      <c r="K44" s="83">
        <f>LHC!K38</f>
        <v>0</v>
      </c>
      <c r="L44" s="82">
        <f t="shared" si="15"/>
        <v>5</v>
      </c>
      <c r="M44" s="82">
        <f t="shared" si="16"/>
        <v>5</v>
      </c>
      <c r="N44" s="82">
        <f>SUMIF($B$8:$K$8,"Laki-Laki",LHC!B38:K38)</f>
        <v>3</v>
      </c>
      <c r="O44" s="82">
        <f>SUMIF($B$8:$K$8,"Perempuan",LHC!B38:K38)</f>
        <v>3</v>
      </c>
      <c r="P44" s="68">
        <f t="shared" si="17"/>
        <v>3</v>
      </c>
      <c r="Q44" s="68">
        <f t="shared" si="18"/>
        <v>3</v>
      </c>
      <c r="R44" s="68">
        <f t="shared" si="19"/>
        <v>-0.40546510810816444</v>
      </c>
      <c r="S44" s="68">
        <f t="shared" si="20"/>
        <v>-0.40546510810816444</v>
      </c>
      <c r="T44" s="68">
        <f t="shared" si="21"/>
        <v>-0.21346853759694029</v>
      </c>
      <c r="U44" s="68">
        <f t="shared" si="22"/>
        <v>-0.21346853759694029</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27.6" x14ac:dyDescent="0.3">
      <c r="A45" s="67" t="str">
        <f>LHC!A39</f>
        <v>35. Mengapa sling ini tidak boleh dipakai?</v>
      </c>
      <c r="B45" s="83">
        <f>LHC!B39</f>
        <v>1</v>
      </c>
      <c r="C45" s="83">
        <f>LHC!C39</f>
        <v>1</v>
      </c>
      <c r="D45" s="83">
        <f>LHC!D39</f>
        <v>1</v>
      </c>
      <c r="E45" s="83">
        <f>LHC!E39</f>
        <v>1</v>
      </c>
      <c r="F45" s="83">
        <f>LHC!F39</f>
        <v>1</v>
      </c>
      <c r="G45" s="83">
        <f>LHC!G39</f>
        <v>1</v>
      </c>
      <c r="H45" s="83">
        <f>LHC!H39</f>
        <v>0</v>
      </c>
      <c r="I45" s="83">
        <f>LHC!I39</f>
        <v>0</v>
      </c>
      <c r="J45" s="83">
        <f>LHC!J39</f>
        <v>0</v>
      </c>
      <c r="K45" s="83">
        <f>LHC!K39</f>
        <v>0</v>
      </c>
      <c r="L45" s="82">
        <f t="shared" si="15"/>
        <v>5</v>
      </c>
      <c r="M45" s="82">
        <f t="shared" si="16"/>
        <v>5</v>
      </c>
      <c r="N45" s="82">
        <f>SUMIF($B$8:$K$8,"Laki-Laki",LHC!B39:K39)</f>
        <v>3</v>
      </c>
      <c r="O45" s="82">
        <f>SUMIF($B$8:$K$8,"Perempuan",LHC!B39:K39)</f>
        <v>3</v>
      </c>
      <c r="P45" s="68">
        <f t="shared" si="17"/>
        <v>3</v>
      </c>
      <c r="Q45" s="68">
        <f t="shared" si="18"/>
        <v>3</v>
      </c>
      <c r="R45" s="68">
        <f t="shared" si="19"/>
        <v>-0.40546510810816444</v>
      </c>
      <c r="S45" s="68">
        <f t="shared" si="20"/>
        <v>-0.40546510810816444</v>
      </c>
      <c r="T45" s="68">
        <f t="shared" si="21"/>
        <v>-0.21346853759694029</v>
      </c>
      <c r="U45" s="68">
        <f t="shared" si="22"/>
        <v>-0.21346853759694029</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ht="27.6" x14ac:dyDescent="0.3">
      <c r="A46" s="67" t="str">
        <f>LHC!A40</f>
        <v>36. Mengapa sling ini tidak boleh dipakai lagi?</v>
      </c>
      <c r="B46" s="83">
        <f>LHC!B40</f>
        <v>1</v>
      </c>
      <c r="C46" s="83">
        <f>LHC!C40</f>
        <v>1</v>
      </c>
      <c r="D46" s="83">
        <f>LHC!D40</f>
        <v>1</v>
      </c>
      <c r="E46" s="83">
        <f>LHC!E40</f>
        <v>1</v>
      </c>
      <c r="F46" s="83">
        <f>LHC!F40</f>
        <v>1</v>
      </c>
      <c r="G46" s="83">
        <f>LHC!G40</f>
        <v>1</v>
      </c>
      <c r="H46" s="83">
        <f>LHC!H40</f>
        <v>0</v>
      </c>
      <c r="I46" s="83">
        <f>LHC!I40</f>
        <v>0</v>
      </c>
      <c r="J46" s="83">
        <f>LHC!J40</f>
        <v>1</v>
      </c>
      <c r="K46" s="83">
        <f>LHC!K40</f>
        <v>1</v>
      </c>
      <c r="L46" s="82">
        <f t="shared" si="15"/>
        <v>5</v>
      </c>
      <c r="M46" s="82">
        <f t="shared" si="16"/>
        <v>5</v>
      </c>
      <c r="N46" s="82">
        <f>SUMIF($B$8:$K$8,"Laki-Laki",LHC!B40:K40)</f>
        <v>4</v>
      </c>
      <c r="O46" s="82">
        <f>SUMIF($B$8:$K$8,"Perempuan",LHC!B40:K40)</f>
        <v>4</v>
      </c>
      <c r="P46" s="68">
        <f t="shared" si="17"/>
        <v>4</v>
      </c>
      <c r="Q46" s="68">
        <f t="shared" si="18"/>
        <v>4</v>
      </c>
      <c r="R46" s="68">
        <f t="shared" si="19"/>
        <v>-1.3862943611198906</v>
      </c>
      <c r="S46" s="68">
        <f t="shared" si="20"/>
        <v>-1.3862943611198906</v>
      </c>
      <c r="T46" s="68">
        <f t="shared" si="21"/>
        <v>-1.1942977906086665</v>
      </c>
      <c r="U46" s="68">
        <f t="shared" si="22"/>
        <v>-1.1942977906086665</v>
      </c>
      <c r="V46" s="68">
        <f t="shared" si="23"/>
        <v>1.1180339887498949</v>
      </c>
      <c r="W46" s="68">
        <f t="shared" si="24"/>
        <v>1.1180339887498949</v>
      </c>
      <c r="X46" s="68">
        <f t="shared" si="25"/>
        <v>0</v>
      </c>
      <c r="Y46" s="68">
        <f t="shared" si="26"/>
        <v>1.5811388300841898</v>
      </c>
      <c r="Z46" s="68">
        <f t="shared" si="27"/>
        <v>0</v>
      </c>
      <c r="AA46" s="66" t="str">
        <f t="shared" si="28"/>
        <v>Negligible</v>
      </c>
      <c r="AB46" s="69" t="str">
        <f t="shared" si="29"/>
        <v>Tidak Ada Indikasi Bias</v>
      </c>
    </row>
    <row r="47" spans="1:28" ht="27.6" x14ac:dyDescent="0.3">
      <c r="A47" s="67" t="str">
        <f>LHC!A41</f>
        <v>37. Mengapa sling ini tidak boleh dipakai lagi?</v>
      </c>
      <c r="B47" s="83">
        <f>LHC!B41</f>
        <v>1</v>
      </c>
      <c r="C47" s="83">
        <f>LHC!C41</f>
        <v>1</v>
      </c>
      <c r="D47" s="83">
        <f>LHC!D41</f>
        <v>1</v>
      </c>
      <c r="E47" s="83">
        <f>LHC!E41</f>
        <v>0</v>
      </c>
      <c r="F47" s="83">
        <f>LHC!F41</f>
        <v>1</v>
      </c>
      <c r="G47" s="83">
        <f>LHC!G41</f>
        <v>0</v>
      </c>
      <c r="H47" s="83">
        <f>LHC!H41</f>
        <v>0</v>
      </c>
      <c r="I47" s="83">
        <f>LHC!I41</f>
        <v>0</v>
      </c>
      <c r="J47" s="83">
        <f>LHC!J41</f>
        <v>1</v>
      </c>
      <c r="K47" s="83">
        <f>LHC!K41</f>
        <v>1</v>
      </c>
      <c r="L47" s="82">
        <f t="shared" si="15"/>
        <v>5</v>
      </c>
      <c r="M47" s="82">
        <f t="shared" si="16"/>
        <v>5</v>
      </c>
      <c r="N47" s="82">
        <f>SUMIF($B$8:$K$8,"Laki-Laki",LHC!B41:K41)</f>
        <v>3</v>
      </c>
      <c r="O47" s="82">
        <f>SUMIF($B$8:$K$8,"Perempuan",LHC!B41:K41)</f>
        <v>3</v>
      </c>
      <c r="P47" s="68">
        <f t="shared" si="17"/>
        <v>3</v>
      </c>
      <c r="Q47" s="68">
        <f t="shared" si="18"/>
        <v>3</v>
      </c>
      <c r="R47" s="68">
        <f t="shared" si="19"/>
        <v>-0.40546510810816444</v>
      </c>
      <c r="S47" s="68">
        <f t="shared" si="20"/>
        <v>-0.40546510810816444</v>
      </c>
      <c r="T47" s="68">
        <f t="shared" si="21"/>
        <v>-0.21346853759694029</v>
      </c>
      <c r="U47" s="68">
        <f t="shared" si="22"/>
        <v>-0.21346853759694029</v>
      </c>
      <c r="V47" s="68">
        <f t="shared" si="23"/>
        <v>0.91287092917527679</v>
      </c>
      <c r="W47" s="68">
        <f t="shared" si="24"/>
        <v>0.91287092917527679</v>
      </c>
      <c r="X47" s="68">
        <f t="shared" si="25"/>
        <v>0</v>
      </c>
      <c r="Y47" s="68">
        <f t="shared" si="26"/>
        <v>1.2909944487358056</v>
      </c>
      <c r="Z47" s="68">
        <f t="shared" si="27"/>
        <v>0</v>
      </c>
      <c r="AA47" s="66" t="str">
        <f t="shared" si="28"/>
        <v>Negligible</v>
      </c>
      <c r="AB47" s="69" t="str">
        <f t="shared" si="29"/>
        <v>Tidak Ada Indikasi Bias</v>
      </c>
    </row>
    <row r="48" spans="1:28" ht="27.6" x14ac:dyDescent="0.3">
      <c r="A48" s="67" t="str">
        <f>LHC!A42</f>
        <v>38. Mengapa sling ini tidak boleh dipakai lagi?</v>
      </c>
      <c r="B48" s="83">
        <f>LHC!B42</f>
        <v>0</v>
      </c>
      <c r="C48" s="83">
        <f>LHC!C42</f>
        <v>0</v>
      </c>
      <c r="D48" s="83">
        <f>LHC!D42</f>
        <v>1</v>
      </c>
      <c r="E48" s="83">
        <f>LHC!E42</f>
        <v>1</v>
      </c>
      <c r="F48" s="83">
        <f>LHC!F42</f>
        <v>1</v>
      </c>
      <c r="G48" s="83">
        <f>LHC!G42</f>
        <v>1</v>
      </c>
      <c r="H48" s="83">
        <f>LHC!H42</f>
        <v>0</v>
      </c>
      <c r="I48" s="83">
        <f>LHC!I42</f>
        <v>0</v>
      </c>
      <c r="J48" s="83">
        <f>LHC!J42</f>
        <v>0</v>
      </c>
      <c r="K48" s="83">
        <f>LHC!K42</f>
        <v>0</v>
      </c>
      <c r="L48" s="82">
        <f t="shared" si="15"/>
        <v>5</v>
      </c>
      <c r="M48" s="82">
        <f t="shared" si="16"/>
        <v>5</v>
      </c>
      <c r="N48" s="82">
        <f>SUMIF($B$8:$K$8,"Laki-Laki",LHC!B42:K42)</f>
        <v>2</v>
      </c>
      <c r="O48" s="82">
        <f>SUMIF($B$8:$K$8,"Perempuan",LHC!B42:K42)</f>
        <v>2</v>
      </c>
      <c r="P48" s="68">
        <f t="shared" si="17"/>
        <v>2</v>
      </c>
      <c r="Q48" s="68">
        <f t="shared" si="18"/>
        <v>2</v>
      </c>
      <c r="R48" s="68">
        <f t="shared" si="19"/>
        <v>0.40546510810816438</v>
      </c>
      <c r="S48" s="68">
        <f t="shared" si="20"/>
        <v>0.40546510810816438</v>
      </c>
      <c r="T48" s="68">
        <f t="shared" si="21"/>
        <v>0.59746167861938848</v>
      </c>
      <c r="U48" s="68">
        <f t="shared" si="22"/>
        <v>0.59746167861938848</v>
      </c>
      <c r="V48" s="68">
        <f t="shared" si="23"/>
        <v>0.91287092917527679</v>
      </c>
      <c r="W48" s="68">
        <f t="shared" si="24"/>
        <v>0.91287092917527679</v>
      </c>
      <c r="X48" s="68">
        <f t="shared" si="25"/>
        <v>0</v>
      </c>
      <c r="Y48" s="68">
        <f t="shared" si="26"/>
        <v>1.2909944487358056</v>
      </c>
      <c r="Z48" s="68">
        <f t="shared" si="27"/>
        <v>0</v>
      </c>
      <c r="AA48" s="66" t="str">
        <f t="shared" si="28"/>
        <v>Negligible</v>
      </c>
      <c r="AB48" s="69" t="str">
        <f t="shared" si="29"/>
        <v>Tidak Ada Indikasi Bias</v>
      </c>
    </row>
    <row r="49" spans="1:28" ht="27.6" x14ac:dyDescent="0.3">
      <c r="A49" s="67" t="str">
        <f>LHC!A43</f>
        <v>39. Maksimal suhu pemakaian sling tali baja</v>
      </c>
      <c r="B49" s="83">
        <f>LHC!B43</f>
        <v>1</v>
      </c>
      <c r="C49" s="83">
        <f>LHC!C43</f>
        <v>1</v>
      </c>
      <c r="D49" s="83">
        <f>LHC!D43</f>
        <v>1</v>
      </c>
      <c r="E49" s="83">
        <f>LHC!E43</f>
        <v>1</v>
      </c>
      <c r="F49" s="83">
        <f>LHC!F43</f>
        <v>1</v>
      </c>
      <c r="G49" s="83">
        <f>LHC!G43</f>
        <v>1</v>
      </c>
      <c r="H49" s="83">
        <f>LHC!H43</f>
        <v>0</v>
      </c>
      <c r="I49" s="83">
        <f>LHC!I43</f>
        <v>0</v>
      </c>
      <c r="J49" s="83">
        <f>LHC!J43</f>
        <v>0</v>
      </c>
      <c r="K49" s="83">
        <f>LHC!K43</f>
        <v>0</v>
      </c>
      <c r="L49" s="82">
        <f t="shared" si="15"/>
        <v>5</v>
      </c>
      <c r="M49" s="82">
        <f t="shared" si="16"/>
        <v>5</v>
      </c>
      <c r="N49" s="82">
        <f>SUMIF($B$8:$K$8,"Laki-Laki",LHC!B43:K43)</f>
        <v>3</v>
      </c>
      <c r="O49" s="82">
        <f>SUMIF($B$8:$K$8,"Perempuan",LHC!B43:K43)</f>
        <v>3</v>
      </c>
      <c r="P49" s="68">
        <f t="shared" si="17"/>
        <v>3</v>
      </c>
      <c r="Q49" s="68">
        <f t="shared" si="18"/>
        <v>3</v>
      </c>
      <c r="R49" s="68">
        <f t="shared" si="19"/>
        <v>-0.40546510810816444</v>
      </c>
      <c r="S49" s="68">
        <f t="shared" si="20"/>
        <v>-0.40546510810816444</v>
      </c>
      <c r="T49" s="68">
        <f t="shared" si="21"/>
        <v>-0.21346853759694029</v>
      </c>
      <c r="U49" s="68">
        <f t="shared" si="22"/>
        <v>-0.21346853759694029</v>
      </c>
      <c r="V49" s="68">
        <f t="shared" si="23"/>
        <v>0.91287092917527679</v>
      </c>
      <c r="W49" s="68">
        <f t="shared" si="24"/>
        <v>0.91287092917527679</v>
      </c>
      <c r="X49" s="68">
        <f t="shared" si="25"/>
        <v>0</v>
      </c>
      <c r="Y49" s="68">
        <f t="shared" si="26"/>
        <v>1.2909944487358056</v>
      </c>
      <c r="Z49" s="68">
        <f t="shared" si="27"/>
        <v>0</v>
      </c>
      <c r="AA49" s="66" t="str">
        <f t="shared" si="28"/>
        <v>Negligible</v>
      </c>
      <c r="AB49" s="69" t="str">
        <f t="shared" si="29"/>
        <v>Tidak Ada Indikasi Bias</v>
      </c>
    </row>
    <row r="50" spans="1:28" ht="27.6" x14ac:dyDescent="0.3">
      <c r="A50" s="67" t="str">
        <f>LHC!A44</f>
        <v>40. Sling gambar disamping ini adalah jenis sling;</v>
      </c>
      <c r="B50" s="83">
        <f>LHC!B44</f>
        <v>1</v>
      </c>
      <c r="C50" s="83">
        <f>LHC!C44</f>
        <v>1</v>
      </c>
      <c r="D50" s="83">
        <f>LHC!D44</f>
        <v>1</v>
      </c>
      <c r="E50" s="83">
        <f>LHC!E44</f>
        <v>1</v>
      </c>
      <c r="F50" s="83">
        <f>LHC!F44</f>
        <v>1</v>
      </c>
      <c r="G50" s="83">
        <f>LHC!G44</f>
        <v>1</v>
      </c>
      <c r="H50" s="83">
        <f>LHC!H44</f>
        <v>0</v>
      </c>
      <c r="I50" s="83">
        <f>LHC!I44</f>
        <v>0</v>
      </c>
      <c r="J50" s="83">
        <f>LHC!J44</f>
        <v>0</v>
      </c>
      <c r="K50" s="83">
        <f>LHC!K44</f>
        <v>0</v>
      </c>
      <c r="L50" s="82">
        <f t="shared" si="15"/>
        <v>5</v>
      </c>
      <c r="M50" s="82">
        <f t="shared" si="16"/>
        <v>5</v>
      </c>
      <c r="N50" s="82">
        <f>SUMIF($B$8:$K$8,"Laki-Laki",LHC!B44:K44)</f>
        <v>3</v>
      </c>
      <c r="O50" s="82">
        <f>SUMIF($B$8:$K$8,"Perempuan",LHC!B44:K44)</f>
        <v>3</v>
      </c>
      <c r="P50" s="68">
        <f t="shared" si="17"/>
        <v>3</v>
      </c>
      <c r="Q50" s="68">
        <f t="shared" si="18"/>
        <v>3</v>
      </c>
      <c r="R50" s="68">
        <f t="shared" si="19"/>
        <v>-0.40546510810816444</v>
      </c>
      <c r="S50" s="68">
        <f t="shared" si="20"/>
        <v>-0.40546510810816444</v>
      </c>
      <c r="T50" s="68">
        <f t="shared" si="21"/>
        <v>-0.21346853759694029</v>
      </c>
      <c r="U50" s="68">
        <f t="shared" si="22"/>
        <v>-0.21346853759694029</v>
      </c>
      <c r="V50" s="68">
        <f t="shared" si="23"/>
        <v>0.91287092917527679</v>
      </c>
      <c r="W50" s="68">
        <f t="shared" si="24"/>
        <v>0.91287092917527679</v>
      </c>
      <c r="X50" s="68">
        <f t="shared" si="25"/>
        <v>0</v>
      </c>
      <c r="Y50" s="68">
        <f t="shared" si="26"/>
        <v>1.2909944487358056</v>
      </c>
      <c r="Z50" s="68">
        <f t="shared" si="27"/>
        <v>0</v>
      </c>
      <c r="AA50" s="66" t="str">
        <f t="shared" si="28"/>
        <v>Negligible</v>
      </c>
      <c r="AB50" s="69" t="str">
        <f t="shared" si="29"/>
        <v>Tidak Ada Indikasi Bias</v>
      </c>
    </row>
    <row r="51" spans="1:28" ht="27.6" x14ac:dyDescent="0.3">
      <c r="A51" s="67" t="str">
        <f>LHC!A45</f>
        <v>41. Sling gambar disamping ini adalah jenis sling;</v>
      </c>
      <c r="B51" s="83">
        <f>LHC!B45</f>
        <v>1</v>
      </c>
      <c r="C51" s="83">
        <f>LHC!C45</f>
        <v>1</v>
      </c>
      <c r="D51" s="83">
        <f>LHC!D45</f>
        <v>1</v>
      </c>
      <c r="E51" s="83">
        <f>LHC!E45</f>
        <v>1</v>
      </c>
      <c r="F51" s="83">
        <f>LHC!F45</f>
        <v>1</v>
      </c>
      <c r="G51" s="83">
        <f>LHC!G45</f>
        <v>1</v>
      </c>
      <c r="H51" s="83">
        <f>LHC!H45</f>
        <v>1</v>
      </c>
      <c r="I51" s="83">
        <f>LHC!I45</f>
        <v>1</v>
      </c>
      <c r="J51" s="83">
        <f>LHC!J45</f>
        <v>0</v>
      </c>
      <c r="K51" s="83">
        <f>LHC!K45</f>
        <v>0</v>
      </c>
      <c r="L51" s="82">
        <f t="shared" si="15"/>
        <v>5</v>
      </c>
      <c r="M51" s="82">
        <f t="shared" si="16"/>
        <v>5</v>
      </c>
      <c r="N51" s="82">
        <f>SUMIF($B$8:$K$8,"Laki-Laki",LHC!B45:K45)</f>
        <v>4</v>
      </c>
      <c r="O51" s="82">
        <f>SUMIF($B$8:$K$8,"Perempuan",LHC!B45:K45)</f>
        <v>4</v>
      </c>
      <c r="P51" s="68">
        <f t="shared" si="17"/>
        <v>4</v>
      </c>
      <c r="Q51" s="68">
        <f t="shared" si="18"/>
        <v>4</v>
      </c>
      <c r="R51" s="68">
        <f t="shared" si="19"/>
        <v>-1.3862943611198906</v>
      </c>
      <c r="S51" s="68">
        <f t="shared" si="20"/>
        <v>-1.3862943611198906</v>
      </c>
      <c r="T51" s="68">
        <f t="shared" si="21"/>
        <v>-1.1942977906086665</v>
      </c>
      <c r="U51" s="68">
        <f t="shared" si="22"/>
        <v>-1.1942977906086665</v>
      </c>
      <c r="V51" s="68">
        <f t="shared" si="23"/>
        <v>1.1180339887498949</v>
      </c>
      <c r="W51" s="68">
        <f t="shared" si="24"/>
        <v>1.1180339887498949</v>
      </c>
      <c r="X51" s="68">
        <f t="shared" si="25"/>
        <v>0</v>
      </c>
      <c r="Y51" s="68">
        <f t="shared" si="26"/>
        <v>1.5811388300841898</v>
      </c>
      <c r="Z51" s="68">
        <f t="shared" si="27"/>
        <v>0</v>
      </c>
      <c r="AA51" s="66" t="str">
        <f t="shared" si="28"/>
        <v>Negligible</v>
      </c>
      <c r="AB51" s="69" t="str">
        <f t="shared" si="29"/>
        <v>Tidak Ada Indikasi Bias</v>
      </c>
    </row>
    <row r="52" spans="1:28" ht="27.6" x14ac:dyDescent="0.3">
      <c r="A52" s="67" t="str">
        <f>LHC!A46</f>
        <v>42. Sling gambar disamping ini adalah jenis sling;</v>
      </c>
      <c r="B52" s="83">
        <f>LHC!B46</f>
        <v>1</v>
      </c>
      <c r="C52" s="83">
        <f>LHC!C46</f>
        <v>1</v>
      </c>
      <c r="D52" s="83">
        <f>LHC!D46</f>
        <v>1</v>
      </c>
      <c r="E52" s="83">
        <f>LHC!E46</f>
        <v>1</v>
      </c>
      <c r="F52" s="83">
        <f>LHC!F46</f>
        <v>1</v>
      </c>
      <c r="G52" s="83">
        <f>LHC!G46</f>
        <v>1</v>
      </c>
      <c r="H52" s="83">
        <f>LHC!H46</f>
        <v>0</v>
      </c>
      <c r="I52" s="83">
        <f>LHC!I46</f>
        <v>0</v>
      </c>
      <c r="J52" s="83">
        <f>LHC!J46</f>
        <v>0</v>
      </c>
      <c r="K52" s="83">
        <f>LHC!K46</f>
        <v>0</v>
      </c>
      <c r="L52" s="82">
        <f t="shared" si="15"/>
        <v>5</v>
      </c>
      <c r="M52" s="82">
        <f t="shared" si="16"/>
        <v>5</v>
      </c>
      <c r="N52" s="82">
        <f>SUMIF($B$8:$K$8,"Laki-Laki",LHC!B46:K46)</f>
        <v>3</v>
      </c>
      <c r="O52" s="82">
        <f>SUMIF($B$8:$K$8,"Perempuan",LHC!B46:K46)</f>
        <v>3</v>
      </c>
      <c r="P52" s="68">
        <f t="shared" si="17"/>
        <v>3</v>
      </c>
      <c r="Q52" s="68">
        <f t="shared" si="18"/>
        <v>3</v>
      </c>
      <c r="R52" s="68">
        <f t="shared" si="19"/>
        <v>-0.40546510810816444</v>
      </c>
      <c r="S52" s="68">
        <f t="shared" si="20"/>
        <v>-0.40546510810816444</v>
      </c>
      <c r="T52" s="68">
        <f t="shared" si="21"/>
        <v>-0.21346853759694029</v>
      </c>
      <c r="U52" s="68">
        <f t="shared" si="22"/>
        <v>-0.21346853759694029</v>
      </c>
      <c r="V52" s="68">
        <f t="shared" si="23"/>
        <v>0.91287092917527679</v>
      </c>
      <c r="W52" s="68">
        <f t="shared" si="24"/>
        <v>0.91287092917527679</v>
      </c>
      <c r="X52" s="68">
        <f t="shared" si="25"/>
        <v>0</v>
      </c>
      <c r="Y52" s="68">
        <f t="shared" si="26"/>
        <v>1.2909944487358056</v>
      </c>
      <c r="Z52" s="68">
        <f t="shared" si="27"/>
        <v>0</v>
      </c>
      <c r="AA52" s="66" t="str">
        <f t="shared" si="28"/>
        <v>Negligible</v>
      </c>
      <c r="AB52" s="69" t="str">
        <f t="shared" si="29"/>
        <v>Tidak Ada Indikasi Bias</v>
      </c>
    </row>
    <row r="53" spans="1:28" ht="55.2" x14ac:dyDescent="0.3">
      <c r="A53" s="67" t="str">
        <f>LHC!A47</f>
        <v>43. Siapa yang berwenang melakukan inspeksi sling dan menerbitkan Laporan Hasil Pemeriksaan (LHP) untuk penerbitan SILO Crane</v>
      </c>
      <c r="B53" s="83">
        <f>LHC!B47</f>
        <v>1</v>
      </c>
      <c r="C53" s="83">
        <f>LHC!C47</f>
        <v>1</v>
      </c>
      <c r="D53" s="83">
        <f>LHC!D47</f>
        <v>0</v>
      </c>
      <c r="E53" s="83">
        <f>LHC!E47</f>
        <v>1</v>
      </c>
      <c r="F53" s="83">
        <f>LHC!F47</f>
        <v>0</v>
      </c>
      <c r="G53" s="83">
        <f>LHC!G47</f>
        <v>1</v>
      </c>
      <c r="H53" s="83">
        <f>LHC!H47</f>
        <v>1</v>
      </c>
      <c r="I53" s="83">
        <f>LHC!I47</f>
        <v>1</v>
      </c>
      <c r="J53" s="83">
        <f>LHC!J47</f>
        <v>1</v>
      </c>
      <c r="K53" s="83">
        <f>LHC!K47</f>
        <v>1</v>
      </c>
      <c r="L53" s="82">
        <f t="shared" si="15"/>
        <v>5</v>
      </c>
      <c r="M53" s="82">
        <f t="shared" si="16"/>
        <v>5</v>
      </c>
      <c r="N53" s="82">
        <f>SUMIF($B$8:$K$8,"Laki-Laki",LHC!B47:K47)</f>
        <v>4</v>
      </c>
      <c r="O53" s="82">
        <f>SUMIF($B$8:$K$8,"Perempuan",LHC!B47:K47)</f>
        <v>4</v>
      </c>
      <c r="P53" s="68">
        <f t="shared" si="17"/>
        <v>4</v>
      </c>
      <c r="Q53" s="68">
        <f t="shared" si="18"/>
        <v>4</v>
      </c>
      <c r="R53" s="68">
        <f t="shared" si="19"/>
        <v>-1.3862943611198906</v>
      </c>
      <c r="S53" s="68">
        <f t="shared" si="20"/>
        <v>-1.3862943611198906</v>
      </c>
      <c r="T53" s="68">
        <f t="shared" si="21"/>
        <v>-1.1942977906086665</v>
      </c>
      <c r="U53" s="68">
        <f t="shared" si="22"/>
        <v>-1.1942977906086665</v>
      </c>
      <c r="V53" s="68">
        <f t="shared" si="23"/>
        <v>1.1180339887498949</v>
      </c>
      <c r="W53" s="68">
        <f t="shared" si="24"/>
        <v>1.1180339887498949</v>
      </c>
      <c r="X53" s="68">
        <f t="shared" si="25"/>
        <v>0</v>
      </c>
      <c r="Y53" s="68">
        <f t="shared" si="26"/>
        <v>1.5811388300841898</v>
      </c>
      <c r="Z53" s="68">
        <f t="shared" si="27"/>
        <v>0</v>
      </c>
      <c r="AA53" s="66" t="str">
        <f t="shared" si="28"/>
        <v>Negligible</v>
      </c>
      <c r="AB53" s="69" t="str">
        <f t="shared" si="29"/>
        <v>Tidak Ada Indikasi Bias</v>
      </c>
    </row>
    <row r="54" spans="1:28" ht="69" x14ac:dyDescent="0.3">
      <c r="A54" s="67" t="str">
        <f>LHC!A48</f>
        <v>44. Berdasarkan Permenaker No. 8 Tahun 2020, selain maximal 12% aus/deformasi pada panjang 50 cm, batas kawat putus pada tali kawat baja untuk mobile crane adalah</v>
      </c>
      <c r="B54" s="83">
        <f>LHC!B48</f>
        <v>1</v>
      </c>
      <c r="C54" s="83">
        <f>LHC!C48</f>
        <v>1</v>
      </c>
      <c r="D54" s="83">
        <f>LHC!D48</f>
        <v>1</v>
      </c>
      <c r="E54" s="83">
        <f>LHC!E48</f>
        <v>1</v>
      </c>
      <c r="F54" s="83">
        <f>LHC!F48</f>
        <v>1</v>
      </c>
      <c r="G54" s="83">
        <f>LHC!G48</f>
        <v>1</v>
      </c>
      <c r="H54" s="83">
        <f>LHC!H48</f>
        <v>0</v>
      </c>
      <c r="I54" s="83">
        <f>LHC!I48</f>
        <v>0</v>
      </c>
      <c r="J54" s="83">
        <f>LHC!J48</f>
        <v>0</v>
      </c>
      <c r="K54" s="83">
        <f>LHC!K48</f>
        <v>0</v>
      </c>
      <c r="L54" s="82">
        <f t="shared" si="15"/>
        <v>5</v>
      </c>
      <c r="M54" s="82">
        <f t="shared" si="16"/>
        <v>5</v>
      </c>
      <c r="N54" s="82">
        <f>SUMIF($B$8:$K$8,"Laki-Laki",LHC!B48:K48)</f>
        <v>3</v>
      </c>
      <c r="O54" s="82">
        <f>SUMIF($B$8:$K$8,"Perempuan",LHC!B48:K48)</f>
        <v>3</v>
      </c>
      <c r="P54" s="68">
        <f t="shared" si="17"/>
        <v>3</v>
      </c>
      <c r="Q54" s="68">
        <f t="shared" si="18"/>
        <v>3</v>
      </c>
      <c r="R54" s="68">
        <f t="shared" si="19"/>
        <v>-0.40546510810816444</v>
      </c>
      <c r="S54" s="68">
        <f t="shared" si="20"/>
        <v>-0.40546510810816444</v>
      </c>
      <c r="T54" s="68">
        <f t="shared" si="21"/>
        <v>-0.21346853759694029</v>
      </c>
      <c r="U54" s="68">
        <f t="shared" si="22"/>
        <v>-0.21346853759694029</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41.4" x14ac:dyDescent="0.3">
      <c r="A55" s="67" t="str">
        <f>LHC!A49</f>
        <v>45. Berdasarkan standard ANSI/ASME B30.9, batas putus sling wire rope adalah</v>
      </c>
      <c r="B55" s="83">
        <f>LHC!B49</f>
        <v>1</v>
      </c>
      <c r="C55" s="83">
        <f>LHC!C49</f>
        <v>1</v>
      </c>
      <c r="D55" s="83">
        <f>LHC!D49</f>
        <v>0</v>
      </c>
      <c r="E55" s="83">
        <f>LHC!E49</f>
        <v>1</v>
      </c>
      <c r="F55" s="83">
        <f>LHC!F49</f>
        <v>0</v>
      </c>
      <c r="G55" s="83">
        <f>LHC!G49</f>
        <v>1</v>
      </c>
      <c r="H55" s="83">
        <f>LHC!H49</f>
        <v>0</v>
      </c>
      <c r="I55" s="83">
        <f>LHC!I49</f>
        <v>0</v>
      </c>
      <c r="J55" s="83">
        <f>LHC!J49</f>
        <v>0</v>
      </c>
      <c r="K55" s="83">
        <f>LHC!K49</f>
        <v>0</v>
      </c>
      <c r="L55" s="82">
        <f t="shared" si="15"/>
        <v>5</v>
      </c>
      <c r="M55" s="82">
        <f t="shared" si="16"/>
        <v>5</v>
      </c>
      <c r="N55" s="82">
        <f>SUMIF($B$8:$K$8,"Laki-Laki",LHC!B49:K49)</f>
        <v>2</v>
      </c>
      <c r="O55" s="82">
        <f>SUMIF($B$8:$K$8,"Perempuan",LHC!B49:K49)</f>
        <v>2</v>
      </c>
      <c r="P55" s="68">
        <f t="shared" si="17"/>
        <v>2</v>
      </c>
      <c r="Q55" s="68">
        <f t="shared" si="18"/>
        <v>2</v>
      </c>
      <c r="R55" s="68">
        <f t="shared" si="19"/>
        <v>0.40546510810816438</v>
      </c>
      <c r="S55" s="68">
        <f t="shared" si="20"/>
        <v>0.40546510810816438</v>
      </c>
      <c r="T55" s="68">
        <f t="shared" si="21"/>
        <v>0.59746167861938848</v>
      </c>
      <c r="U55" s="68">
        <f t="shared" si="22"/>
        <v>0.59746167861938848</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27.6" x14ac:dyDescent="0.3">
      <c r="A56" s="67" t="str">
        <f>LHC!A50</f>
        <v>46. Webbing Sling ini memiliki 3 jalur garis jahitan, berapa WLL nya?</v>
      </c>
      <c r="B56" s="83">
        <f>LHC!B50</f>
        <v>0</v>
      </c>
      <c r="C56" s="83">
        <f>LHC!C50</f>
        <v>0</v>
      </c>
      <c r="D56" s="83">
        <f>LHC!D50</f>
        <v>1</v>
      </c>
      <c r="E56" s="83">
        <f>LHC!E50</f>
        <v>0</v>
      </c>
      <c r="F56" s="83">
        <f>LHC!F50</f>
        <v>1</v>
      </c>
      <c r="G56" s="83">
        <f>LHC!G50</f>
        <v>0</v>
      </c>
      <c r="H56" s="83">
        <f>LHC!H50</f>
        <v>0</v>
      </c>
      <c r="I56" s="83">
        <f>LHC!I50</f>
        <v>0</v>
      </c>
      <c r="J56" s="83">
        <f>LHC!J50</f>
        <v>0</v>
      </c>
      <c r="K56" s="83">
        <f>LHC!K50</f>
        <v>0</v>
      </c>
      <c r="L56" s="82">
        <f t="shared" si="15"/>
        <v>5</v>
      </c>
      <c r="M56" s="82">
        <f t="shared" si="16"/>
        <v>5</v>
      </c>
      <c r="N56" s="82">
        <f>SUMIF($B$8:$K$8,"Laki-Laki",LHC!B50:K50)</f>
        <v>1</v>
      </c>
      <c r="O56" s="82">
        <f>SUMIF($B$8:$K$8,"Perempuan",LHC!B50:K50)</f>
        <v>1</v>
      </c>
      <c r="P56" s="68">
        <f t="shared" si="17"/>
        <v>1</v>
      </c>
      <c r="Q56" s="68">
        <f t="shared" si="18"/>
        <v>1</v>
      </c>
      <c r="R56" s="68">
        <f t="shared" si="19"/>
        <v>1.3862943611198906</v>
      </c>
      <c r="S56" s="68">
        <f t="shared" si="20"/>
        <v>1.3862943611198906</v>
      </c>
      <c r="T56" s="68">
        <f t="shared" si="21"/>
        <v>1.5782909316311147</v>
      </c>
      <c r="U56" s="68">
        <f t="shared" si="22"/>
        <v>1.5782909316311147</v>
      </c>
      <c r="V56" s="68">
        <f t="shared" si="23"/>
        <v>1.1180339887498949</v>
      </c>
      <c r="W56" s="68">
        <f t="shared" si="24"/>
        <v>1.1180339887498949</v>
      </c>
      <c r="X56" s="68">
        <f t="shared" si="25"/>
        <v>0</v>
      </c>
      <c r="Y56" s="68">
        <f t="shared" si="26"/>
        <v>1.5811388300841898</v>
      </c>
      <c r="Z56" s="68">
        <f t="shared" si="27"/>
        <v>0</v>
      </c>
      <c r="AA56" s="66" t="str">
        <f t="shared" si="28"/>
        <v>Negligible</v>
      </c>
      <c r="AB56" s="69" t="str">
        <f t="shared" si="29"/>
        <v>Tidak Ada Indikasi Bias</v>
      </c>
    </row>
    <row r="57" spans="1:28" ht="55.2" x14ac:dyDescent="0.3">
      <c r="A57" s="67" t="str">
        <f>LHC!A51</f>
        <v>47. Yang dimaksud kerusakan 'chemical damage' pada webbing sling sehingga tidak boleh dipakai lagi adalah?</v>
      </c>
      <c r="B57" s="83">
        <f>LHC!B51</f>
        <v>1</v>
      </c>
      <c r="C57" s="83">
        <f>LHC!C51</f>
        <v>1</v>
      </c>
      <c r="D57" s="83">
        <f>LHC!D51</f>
        <v>1</v>
      </c>
      <c r="E57" s="83">
        <f>LHC!E51</f>
        <v>1</v>
      </c>
      <c r="F57" s="83">
        <f>LHC!F51</f>
        <v>1</v>
      </c>
      <c r="G57" s="83">
        <f>LHC!G51</f>
        <v>1</v>
      </c>
      <c r="H57" s="83">
        <f>LHC!H51</f>
        <v>0</v>
      </c>
      <c r="I57" s="83">
        <f>LHC!I51</f>
        <v>0</v>
      </c>
      <c r="J57" s="83">
        <f>LHC!J51</f>
        <v>1</v>
      </c>
      <c r="K57" s="83">
        <f>LHC!K51</f>
        <v>1</v>
      </c>
      <c r="L57" s="82">
        <f t="shared" si="15"/>
        <v>5</v>
      </c>
      <c r="M57" s="82">
        <f t="shared" si="16"/>
        <v>5</v>
      </c>
      <c r="N57" s="82">
        <f>SUMIF($B$8:$K$8,"Laki-Laki",LHC!B51:K51)</f>
        <v>4</v>
      </c>
      <c r="O57" s="82">
        <f>SUMIF($B$8:$K$8,"Perempuan",LHC!B51:K51)</f>
        <v>4</v>
      </c>
      <c r="P57" s="68">
        <f t="shared" si="17"/>
        <v>4</v>
      </c>
      <c r="Q57" s="68">
        <f t="shared" si="18"/>
        <v>4</v>
      </c>
      <c r="R57" s="68">
        <f t="shared" si="19"/>
        <v>-1.3862943611198906</v>
      </c>
      <c r="S57" s="68">
        <f t="shared" si="20"/>
        <v>-1.3862943611198906</v>
      </c>
      <c r="T57" s="68">
        <f t="shared" si="21"/>
        <v>-1.1942977906086665</v>
      </c>
      <c r="U57" s="68">
        <f t="shared" si="22"/>
        <v>-1.1942977906086665</v>
      </c>
      <c r="V57" s="68">
        <f t="shared" si="23"/>
        <v>1.1180339887498949</v>
      </c>
      <c r="W57" s="68">
        <f t="shared" si="24"/>
        <v>1.1180339887498949</v>
      </c>
      <c r="X57" s="68">
        <f t="shared" si="25"/>
        <v>0</v>
      </c>
      <c r="Y57" s="68">
        <f t="shared" si="26"/>
        <v>1.5811388300841898</v>
      </c>
      <c r="Z57" s="68">
        <f t="shared" si="27"/>
        <v>0</v>
      </c>
      <c r="AA57" s="66" t="str">
        <f t="shared" si="28"/>
        <v>Negligible</v>
      </c>
      <c r="AB57" s="69" t="str">
        <f t="shared" si="29"/>
        <v>Tidak Ada Indikasi Bias</v>
      </c>
    </row>
    <row r="58" spans="1:28" ht="41.4" x14ac:dyDescent="0.3">
      <c r="A58" s="67" t="str">
        <f>LHC!A52</f>
        <v>48. Yang dimaksud kerusakan 'heat damage' pada webbing sling sehingga tidak boleh dipakai lagi adalah?</v>
      </c>
      <c r="B58" s="83">
        <f>LHC!B52</f>
        <v>1</v>
      </c>
      <c r="C58" s="83">
        <f>LHC!C52</f>
        <v>1</v>
      </c>
      <c r="D58" s="83">
        <f>LHC!D52</f>
        <v>1</v>
      </c>
      <c r="E58" s="83">
        <f>LHC!E52</f>
        <v>0</v>
      </c>
      <c r="F58" s="83">
        <f>LHC!F52</f>
        <v>1</v>
      </c>
      <c r="G58" s="83">
        <f>LHC!G52</f>
        <v>0</v>
      </c>
      <c r="H58" s="83">
        <f>LHC!H52</f>
        <v>0</v>
      </c>
      <c r="I58" s="83">
        <f>LHC!I52</f>
        <v>0</v>
      </c>
      <c r="J58" s="83">
        <f>LHC!J52</f>
        <v>1</v>
      </c>
      <c r="K58" s="83">
        <f>LHC!K52</f>
        <v>1</v>
      </c>
      <c r="L58" s="82">
        <f t="shared" si="15"/>
        <v>5</v>
      </c>
      <c r="M58" s="82">
        <f t="shared" si="16"/>
        <v>5</v>
      </c>
      <c r="N58" s="82">
        <f>SUMIF($B$8:$K$8,"Laki-Laki",LHC!B52:K52)</f>
        <v>3</v>
      </c>
      <c r="O58" s="82">
        <f>SUMIF($B$8:$K$8,"Perempuan",LHC!B52:K52)</f>
        <v>3</v>
      </c>
      <c r="P58" s="68">
        <f t="shared" si="17"/>
        <v>3</v>
      </c>
      <c r="Q58" s="68">
        <f t="shared" si="18"/>
        <v>3</v>
      </c>
      <c r="R58" s="68">
        <f t="shared" si="19"/>
        <v>-0.40546510810816444</v>
      </c>
      <c r="S58" s="68">
        <f t="shared" si="20"/>
        <v>-0.40546510810816444</v>
      </c>
      <c r="T58" s="68">
        <f t="shared" si="21"/>
        <v>-0.21346853759694029</v>
      </c>
      <c r="U58" s="68">
        <f t="shared" si="22"/>
        <v>-0.21346853759694029</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55.2" x14ac:dyDescent="0.3">
      <c r="A59" s="67" t="str">
        <f>LHC!A53</f>
        <v>49. Yang dimaksud kerusakan 'hole, cutes, tears' pada webbing sling sehingga tidak boleh dipakai lagi adalah?</v>
      </c>
      <c r="B59" s="83">
        <f>LHC!B53</f>
        <v>1</v>
      </c>
      <c r="C59" s="83">
        <f>LHC!C53</f>
        <v>1</v>
      </c>
      <c r="D59" s="83">
        <f>LHC!D53</f>
        <v>0</v>
      </c>
      <c r="E59" s="83">
        <f>LHC!E53</f>
        <v>1</v>
      </c>
      <c r="F59" s="83">
        <f>LHC!F53</f>
        <v>0</v>
      </c>
      <c r="G59" s="83">
        <f>LHC!G53</f>
        <v>1</v>
      </c>
      <c r="H59" s="83">
        <f>LHC!H53</f>
        <v>0</v>
      </c>
      <c r="I59" s="83">
        <f>LHC!I53</f>
        <v>0</v>
      </c>
      <c r="J59" s="83">
        <f>LHC!J53</f>
        <v>0</v>
      </c>
      <c r="K59" s="83">
        <f>LHC!K53</f>
        <v>0</v>
      </c>
      <c r="L59" s="82">
        <f t="shared" si="15"/>
        <v>5</v>
      </c>
      <c r="M59" s="82">
        <f t="shared" si="16"/>
        <v>5</v>
      </c>
      <c r="N59" s="82">
        <f>SUMIF($B$8:$K$8,"Laki-Laki",LHC!B53:K53)</f>
        <v>2</v>
      </c>
      <c r="O59" s="82">
        <f>SUMIF($B$8:$K$8,"Perempuan",LHC!B53:K53)</f>
        <v>2</v>
      </c>
      <c r="P59" s="68">
        <f t="shared" si="17"/>
        <v>2</v>
      </c>
      <c r="Q59" s="68">
        <f t="shared" si="18"/>
        <v>2</v>
      </c>
      <c r="R59" s="68">
        <f t="shared" si="19"/>
        <v>0.40546510810816438</v>
      </c>
      <c r="S59" s="68">
        <f t="shared" si="20"/>
        <v>0.40546510810816438</v>
      </c>
      <c r="T59" s="68">
        <f t="shared" si="21"/>
        <v>0.59746167861938848</v>
      </c>
      <c r="U59" s="68">
        <f t="shared" si="22"/>
        <v>0.59746167861938848</v>
      </c>
      <c r="V59" s="68">
        <f t="shared" si="23"/>
        <v>0.91287092917527679</v>
      </c>
      <c r="W59" s="68">
        <f t="shared" si="24"/>
        <v>0.91287092917527679</v>
      </c>
      <c r="X59" s="68">
        <f t="shared" si="25"/>
        <v>0</v>
      </c>
      <c r="Y59" s="68">
        <f t="shared" si="26"/>
        <v>1.2909944487358056</v>
      </c>
      <c r="Z59" s="68">
        <f t="shared" si="27"/>
        <v>0</v>
      </c>
      <c r="AA59" s="66" t="str">
        <f t="shared" si="28"/>
        <v>Negligible</v>
      </c>
      <c r="AB59" s="69" t="str">
        <f t="shared" si="29"/>
        <v>Tidak Ada Indikasi Bias</v>
      </c>
    </row>
    <row r="60" spans="1:28" ht="27.6" x14ac:dyDescent="0.3">
      <c r="A60" s="67" t="str">
        <f>LHC!A54</f>
        <v>50. Dari 3 grade rantai ini, mana yang tidak boleh dipakai</v>
      </c>
      <c r="B60" s="83">
        <f>LHC!B54</f>
        <v>1</v>
      </c>
      <c r="C60" s="83">
        <f>LHC!C54</f>
        <v>1</v>
      </c>
      <c r="D60" s="83">
        <f>LHC!D54</f>
        <v>1</v>
      </c>
      <c r="E60" s="83">
        <f>LHC!E54</f>
        <v>0</v>
      </c>
      <c r="F60" s="83">
        <f>LHC!F54</f>
        <v>1</v>
      </c>
      <c r="G60" s="83">
        <f>LHC!G54</f>
        <v>0</v>
      </c>
      <c r="H60" s="83">
        <f>LHC!H54</f>
        <v>0</v>
      </c>
      <c r="I60" s="83">
        <f>LHC!I54</f>
        <v>0</v>
      </c>
      <c r="J60" s="83">
        <f>LHC!J54</f>
        <v>0</v>
      </c>
      <c r="K60" s="83">
        <f>LHC!K54</f>
        <v>0</v>
      </c>
      <c r="L60" s="82">
        <f t="shared" si="15"/>
        <v>5</v>
      </c>
      <c r="M60" s="82">
        <f t="shared" si="16"/>
        <v>5</v>
      </c>
      <c r="N60" s="82">
        <f>SUMIF($B$8:$K$8,"Laki-Laki",LHC!B54:K54)</f>
        <v>2</v>
      </c>
      <c r="O60" s="82">
        <f>SUMIF($B$8:$K$8,"Perempuan",LHC!B54:K54)</f>
        <v>2</v>
      </c>
      <c r="P60" s="68">
        <f t="shared" si="17"/>
        <v>2</v>
      </c>
      <c r="Q60" s="68">
        <f t="shared" si="18"/>
        <v>2</v>
      </c>
      <c r="R60" s="68">
        <f t="shared" si="19"/>
        <v>0.40546510810816438</v>
      </c>
      <c r="S60" s="68">
        <f t="shared" si="20"/>
        <v>0.40546510810816438</v>
      </c>
      <c r="T60" s="68">
        <f t="shared" si="21"/>
        <v>0.59746167861938848</v>
      </c>
      <c r="U60" s="68">
        <f t="shared" si="22"/>
        <v>0.59746167861938848</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27.6" x14ac:dyDescent="0.3">
      <c r="A61" s="67" t="str">
        <f>LHC!A55</f>
        <v>51. Berapa % maximal keausan pada mata rantai ?</v>
      </c>
      <c r="B61" s="83">
        <f>LHC!B55</f>
        <v>1</v>
      </c>
      <c r="C61" s="83">
        <f>LHC!C55</f>
        <v>1</v>
      </c>
      <c r="D61" s="83">
        <f>LHC!D55</f>
        <v>1</v>
      </c>
      <c r="E61" s="83">
        <f>LHC!E55</f>
        <v>1</v>
      </c>
      <c r="F61" s="83">
        <f>LHC!F55</f>
        <v>1</v>
      </c>
      <c r="G61" s="83">
        <f>LHC!G55</f>
        <v>1</v>
      </c>
      <c r="H61" s="83">
        <f>LHC!H55</f>
        <v>0</v>
      </c>
      <c r="I61" s="83">
        <f>LHC!I55</f>
        <v>0</v>
      </c>
      <c r="J61" s="83">
        <f>LHC!J55</f>
        <v>0</v>
      </c>
      <c r="K61" s="83">
        <f>LHC!K55</f>
        <v>0</v>
      </c>
      <c r="L61" s="82">
        <f t="shared" si="15"/>
        <v>5</v>
      </c>
      <c r="M61" s="82">
        <f t="shared" si="16"/>
        <v>5</v>
      </c>
      <c r="N61" s="82">
        <f>SUMIF($B$8:$K$8,"Laki-Laki",LHC!B55:K55)</f>
        <v>3</v>
      </c>
      <c r="O61" s="82">
        <f>SUMIF($B$8:$K$8,"Perempuan",LHC!B55:K55)</f>
        <v>3</v>
      </c>
      <c r="P61" s="68">
        <f t="shared" si="17"/>
        <v>3</v>
      </c>
      <c r="Q61" s="68">
        <f t="shared" si="18"/>
        <v>3</v>
      </c>
      <c r="R61" s="68">
        <f t="shared" si="19"/>
        <v>-0.40546510810816444</v>
      </c>
      <c r="S61" s="68">
        <f t="shared" si="20"/>
        <v>-0.40546510810816444</v>
      </c>
      <c r="T61" s="68">
        <f t="shared" si="21"/>
        <v>-0.21346853759694029</v>
      </c>
      <c r="U61" s="68">
        <f t="shared" si="22"/>
        <v>-0.21346853759694029</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ht="41.4" x14ac:dyDescent="0.3">
      <c r="A62" s="67" t="str">
        <f>LHC!A56</f>
        <v>52. Berapa derajat celcius suhu ruangan bila menggunakan sling rantai?</v>
      </c>
      <c r="B62" s="83">
        <f>LHC!B56</f>
        <v>0</v>
      </c>
      <c r="C62" s="83">
        <f>LHC!C56</f>
        <v>0</v>
      </c>
      <c r="D62" s="83">
        <f>LHC!D56</f>
        <v>0</v>
      </c>
      <c r="E62" s="83">
        <f>LHC!E56</f>
        <v>0</v>
      </c>
      <c r="F62" s="83">
        <f>LHC!F56</f>
        <v>0</v>
      </c>
      <c r="G62" s="83">
        <f>LHC!G56</f>
        <v>0</v>
      </c>
      <c r="H62" s="83">
        <f>LHC!H56</f>
        <v>1</v>
      </c>
      <c r="I62" s="83">
        <f>LHC!I56</f>
        <v>1</v>
      </c>
      <c r="J62" s="83">
        <f>LHC!J56</f>
        <v>1</v>
      </c>
      <c r="K62" s="83">
        <f>LHC!K56</f>
        <v>1</v>
      </c>
      <c r="L62" s="82">
        <f t="shared" si="15"/>
        <v>5</v>
      </c>
      <c r="M62" s="82">
        <f t="shared" si="16"/>
        <v>5</v>
      </c>
      <c r="N62" s="82">
        <f>SUMIF($B$8:$K$8,"Laki-Laki",LHC!B56:K56)</f>
        <v>2</v>
      </c>
      <c r="O62" s="82">
        <f>SUMIF($B$8:$K$8,"Perempuan",LHC!B56:K56)</f>
        <v>2</v>
      </c>
      <c r="P62" s="68">
        <f t="shared" si="17"/>
        <v>2</v>
      </c>
      <c r="Q62" s="68">
        <f t="shared" si="18"/>
        <v>2</v>
      </c>
      <c r="R62" s="68">
        <f t="shared" si="19"/>
        <v>0.40546510810816438</v>
      </c>
      <c r="S62" s="68">
        <f t="shared" si="20"/>
        <v>0.40546510810816438</v>
      </c>
      <c r="T62" s="68">
        <f t="shared" si="21"/>
        <v>0.59746167861938848</v>
      </c>
      <c r="U62" s="68">
        <f t="shared" si="22"/>
        <v>0.59746167861938848</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55.2" x14ac:dyDescent="0.3">
      <c r="A63" s="67" t="str">
        <f>LHC!A57</f>
        <v>53. Saat inspeksi, bila ditemukan regangan pada mata rantai, berapa keregangan maksimal pada mata rantai yang diperbolehkan?</v>
      </c>
      <c r="B63" s="83">
        <f>LHC!B57</f>
        <v>1</v>
      </c>
      <c r="C63" s="83">
        <f>LHC!C57</f>
        <v>1</v>
      </c>
      <c r="D63" s="83">
        <f>LHC!D57</f>
        <v>1</v>
      </c>
      <c r="E63" s="83">
        <f>LHC!E57</f>
        <v>1</v>
      </c>
      <c r="F63" s="83">
        <f>LHC!F57</f>
        <v>1</v>
      </c>
      <c r="G63" s="83">
        <f>LHC!G57</f>
        <v>1</v>
      </c>
      <c r="H63" s="83">
        <f>LHC!H57</f>
        <v>0</v>
      </c>
      <c r="I63" s="83">
        <f>LHC!I57</f>
        <v>0</v>
      </c>
      <c r="J63" s="83">
        <f>LHC!J57</f>
        <v>1</v>
      </c>
      <c r="K63" s="83">
        <f>LHC!K57</f>
        <v>1</v>
      </c>
      <c r="L63" s="82">
        <f t="shared" si="15"/>
        <v>5</v>
      </c>
      <c r="M63" s="82">
        <f t="shared" si="16"/>
        <v>5</v>
      </c>
      <c r="N63" s="82">
        <f>SUMIF($B$8:$K$8,"Laki-Laki",LHC!B57:K57)</f>
        <v>4</v>
      </c>
      <c r="O63" s="82">
        <f>SUMIF($B$8:$K$8,"Perempuan",LHC!B57:K57)</f>
        <v>4</v>
      </c>
      <c r="P63" s="68">
        <f t="shared" si="17"/>
        <v>4</v>
      </c>
      <c r="Q63" s="68">
        <f t="shared" si="18"/>
        <v>4</v>
      </c>
      <c r="R63" s="68">
        <f t="shared" si="19"/>
        <v>-1.3862943611198906</v>
      </c>
      <c r="S63" s="68">
        <f t="shared" si="20"/>
        <v>-1.3862943611198906</v>
      </c>
      <c r="T63" s="68">
        <f t="shared" si="21"/>
        <v>-1.1942977906086665</v>
      </c>
      <c r="U63" s="68">
        <f t="shared" si="22"/>
        <v>-1.1942977906086665</v>
      </c>
      <c r="V63" s="68">
        <f t="shared" si="23"/>
        <v>1.1180339887498949</v>
      </c>
      <c r="W63" s="68">
        <f t="shared" si="24"/>
        <v>1.1180339887498949</v>
      </c>
      <c r="X63" s="68">
        <f t="shared" si="25"/>
        <v>0</v>
      </c>
      <c r="Y63" s="68">
        <f t="shared" si="26"/>
        <v>1.5811388300841898</v>
      </c>
      <c r="Z63" s="68">
        <f t="shared" si="27"/>
        <v>0</v>
      </c>
      <c r="AA63" s="66" t="str">
        <f t="shared" si="28"/>
        <v>Negligible</v>
      </c>
      <c r="AB63" s="69" t="str">
        <f t="shared" si="29"/>
        <v>Tidak Ada Indikasi Bias</v>
      </c>
    </row>
    <row r="64" spans="1:28" ht="41.4" x14ac:dyDescent="0.3">
      <c r="A64" s="67" t="str">
        <f>LHC!A58</f>
        <v>54. Berapa nilai Angle Factor untuk sudut antar kaki sling (included angle) 30°</v>
      </c>
      <c r="B64" s="83">
        <f>LHC!B58</f>
        <v>1</v>
      </c>
      <c r="C64" s="83">
        <f>LHC!C58</f>
        <v>1</v>
      </c>
      <c r="D64" s="83">
        <f>LHC!D58</f>
        <v>0</v>
      </c>
      <c r="E64" s="83">
        <f>LHC!E58</f>
        <v>0</v>
      </c>
      <c r="F64" s="83">
        <f>LHC!F58</f>
        <v>0</v>
      </c>
      <c r="G64" s="83">
        <f>LHC!G58</f>
        <v>0</v>
      </c>
      <c r="H64" s="83">
        <f>LHC!H58</f>
        <v>0</v>
      </c>
      <c r="I64" s="83">
        <f>LHC!I58</f>
        <v>0</v>
      </c>
      <c r="J64" s="83">
        <f>LHC!J58</f>
        <v>0</v>
      </c>
      <c r="K64" s="83">
        <f>LHC!K58</f>
        <v>0</v>
      </c>
      <c r="L64" s="82">
        <f t="shared" si="15"/>
        <v>5</v>
      </c>
      <c r="M64" s="82">
        <f t="shared" si="16"/>
        <v>5</v>
      </c>
      <c r="N64" s="82">
        <f>SUMIF($B$8:$K$8,"Laki-Laki",LHC!B58:K58)</f>
        <v>1</v>
      </c>
      <c r="O64" s="82">
        <f>SUMIF($B$8:$K$8,"Perempuan",LHC!B58:K58)</f>
        <v>1</v>
      </c>
      <c r="P64" s="68">
        <f t="shared" si="17"/>
        <v>1</v>
      </c>
      <c r="Q64" s="68">
        <f t="shared" si="18"/>
        <v>1</v>
      </c>
      <c r="R64" s="68">
        <f t="shared" si="19"/>
        <v>1.3862943611198906</v>
      </c>
      <c r="S64" s="68">
        <f t="shared" si="20"/>
        <v>1.3862943611198906</v>
      </c>
      <c r="T64" s="68">
        <f t="shared" si="21"/>
        <v>1.5782909316311147</v>
      </c>
      <c r="U64" s="68">
        <f t="shared" si="22"/>
        <v>1.5782909316311147</v>
      </c>
      <c r="V64" s="68">
        <f t="shared" si="23"/>
        <v>1.1180339887498949</v>
      </c>
      <c r="W64" s="68">
        <f t="shared" si="24"/>
        <v>1.1180339887498949</v>
      </c>
      <c r="X64" s="68">
        <f t="shared" si="25"/>
        <v>0</v>
      </c>
      <c r="Y64" s="68">
        <f t="shared" si="26"/>
        <v>1.5811388300841898</v>
      </c>
      <c r="Z64" s="68">
        <f t="shared" si="27"/>
        <v>0</v>
      </c>
      <c r="AA64" s="66" t="str">
        <f t="shared" si="28"/>
        <v>Negligible</v>
      </c>
      <c r="AB64" s="69" t="str">
        <f t="shared" si="29"/>
        <v>Tidak Ada Indikasi Bias</v>
      </c>
    </row>
    <row r="65" spans="1:28" ht="41.4" x14ac:dyDescent="0.3">
      <c r="A65" s="67" t="str">
        <f>LHC!A59</f>
        <v>55. Berapa nilai Angle Factor untuk sudut antar kaki sling (included angle) 45°</v>
      </c>
      <c r="B65" s="83">
        <f>LHC!B59</f>
        <v>1</v>
      </c>
      <c r="C65" s="83">
        <f>LHC!C59</f>
        <v>1</v>
      </c>
      <c r="D65" s="83">
        <f>LHC!D59</f>
        <v>1</v>
      </c>
      <c r="E65" s="83">
        <f>LHC!E59</f>
        <v>1</v>
      </c>
      <c r="F65" s="83">
        <f>LHC!F59</f>
        <v>1</v>
      </c>
      <c r="G65" s="83">
        <f>LHC!G59</f>
        <v>1</v>
      </c>
      <c r="H65" s="83">
        <f>LHC!H59</f>
        <v>0</v>
      </c>
      <c r="I65" s="83">
        <f>LHC!I59</f>
        <v>0</v>
      </c>
      <c r="J65" s="83">
        <f>LHC!J59</f>
        <v>0</v>
      </c>
      <c r="K65" s="83">
        <f>LHC!K59</f>
        <v>0</v>
      </c>
      <c r="L65" s="82">
        <f t="shared" si="15"/>
        <v>5</v>
      </c>
      <c r="M65" s="82">
        <f t="shared" si="16"/>
        <v>5</v>
      </c>
      <c r="N65" s="82">
        <f>SUMIF($B$8:$K$8,"Laki-Laki",LHC!B59:K59)</f>
        <v>3</v>
      </c>
      <c r="O65" s="82">
        <f>SUMIF($B$8:$K$8,"Perempuan",LHC!B59:K59)</f>
        <v>3</v>
      </c>
      <c r="P65" s="68">
        <f t="shared" si="17"/>
        <v>3</v>
      </c>
      <c r="Q65" s="68">
        <f t="shared" si="18"/>
        <v>3</v>
      </c>
      <c r="R65" s="68">
        <f t="shared" si="19"/>
        <v>-0.40546510810816444</v>
      </c>
      <c r="S65" s="68">
        <f t="shared" si="20"/>
        <v>-0.40546510810816444</v>
      </c>
      <c r="T65" s="68">
        <f t="shared" si="21"/>
        <v>-0.21346853759694029</v>
      </c>
      <c r="U65" s="68">
        <f t="shared" si="22"/>
        <v>-0.21346853759694029</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ht="41.4" x14ac:dyDescent="0.3">
      <c r="A66" s="67" t="str">
        <f>LHC!A60</f>
        <v>56. Berapa nilai Angle Factor untuk sudut antar kaki sling (included angle) 60°</v>
      </c>
      <c r="B66" s="83">
        <f>LHC!B60</f>
        <v>1</v>
      </c>
      <c r="C66" s="83">
        <f>LHC!C60</f>
        <v>1</v>
      </c>
      <c r="D66" s="83">
        <f>LHC!D60</f>
        <v>1</v>
      </c>
      <c r="E66" s="83">
        <f>LHC!E60</f>
        <v>1</v>
      </c>
      <c r="F66" s="83">
        <f>LHC!F60</f>
        <v>1</v>
      </c>
      <c r="G66" s="83">
        <f>LHC!G60</f>
        <v>1</v>
      </c>
      <c r="H66" s="83">
        <f>LHC!H60</f>
        <v>0</v>
      </c>
      <c r="I66" s="83">
        <f>LHC!I60</f>
        <v>0</v>
      </c>
      <c r="J66" s="83">
        <f>LHC!J60</f>
        <v>1</v>
      </c>
      <c r="K66" s="83">
        <f>LHC!K60</f>
        <v>1</v>
      </c>
      <c r="L66" s="82">
        <f t="shared" si="15"/>
        <v>5</v>
      </c>
      <c r="M66" s="82">
        <f t="shared" si="16"/>
        <v>5</v>
      </c>
      <c r="N66" s="82">
        <f>SUMIF($B$8:$K$8,"Laki-Laki",LHC!B60:K60)</f>
        <v>4</v>
      </c>
      <c r="O66" s="82">
        <f>SUMIF($B$8:$K$8,"Perempuan",LHC!B60:K60)</f>
        <v>4</v>
      </c>
      <c r="P66" s="68">
        <f t="shared" si="17"/>
        <v>4</v>
      </c>
      <c r="Q66" s="68">
        <f t="shared" si="18"/>
        <v>4</v>
      </c>
      <c r="R66" s="68">
        <f t="shared" si="19"/>
        <v>-1.3862943611198906</v>
      </c>
      <c r="S66" s="68">
        <f t="shared" si="20"/>
        <v>-1.3862943611198906</v>
      </c>
      <c r="T66" s="68">
        <f t="shared" si="21"/>
        <v>-1.1942977906086665</v>
      </c>
      <c r="U66" s="68">
        <f t="shared" si="22"/>
        <v>-1.1942977906086665</v>
      </c>
      <c r="V66" s="68">
        <f t="shared" si="23"/>
        <v>1.1180339887498949</v>
      </c>
      <c r="W66" s="68">
        <f t="shared" si="24"/>
        <v>1.1180339887498949</v>
      </c>
      <c r="X66" s="68">
        <f t="shared" si="25"/>
        <v>0</v>
      </c>
      <c r="Y66" s="68">
        <f t="shared" si="26"/>
        <v>1.5811388300841898</v>
      </c>
      <c r="Z66" s="68">
        <f t="shared" si="27"/>
        <v>0</v>
      </c>
      <c r="AA66" s="66" t="str">
        <f t="shared" si="28"/>
        <v>Negligible</v>
      </c>
      <c r="AB66" s="69" t="str">
        <f t="shared" si="29"/>
        <v>Tidak Ada Indikasi Bias</v>
      </c>
    </row>
    <row r="67" spans="1:28" ht="41.4" x14ac:dyDescent="0.3">
      <c r="A67" s="67" t="str">
        <f>LHC!A61</f>
        <v>57. Berapa nilai Angle Factor untuk sudut antar kaki sling (included angle) 90°</v>
      </c>
      <c r="B67" s="83">
        <f>LHC!B61</f>
        <v>1</v>
      </c>
      <c r="C67" s="83">
        <f>LHC!C61</f>
        <v>1</v>
      </c>
      <c r="D67" s="83">
        <f>LHC!D61</f>
        <v>1</v>
      </c>
      <c r="E67" s="83">
        <f>LHC!E61</f>
        <v>0</v>
      </c>
      <c r="F67" s="83">
        <f>LHC!F61</f>
        <v>1</v>
      </c>
      <c r="G67" s="83">
        <f>LHC!G61</f>
        <v>0</v>
      </c>
      <c r="H67" s="83">
        <f>LHC!H61</f>
        <v>0</v>
      </c>
      <c r="I67" s="83">
        <f>LHC!I61</f>
        <v>0</v>
      </c>
      <c r="J67" s="83">
        <f>LHC!J61</f>
        <v>0</v>
      </c>
      <c r="K67" s="83">
        <f>LHC!K61</f>
        <v>0</v>
      </c>
      <c r="L67" s="82">
        <f t="shared" si="15"/>
        <v>5</v>
      </c>
      <c r="M67" s="82">
        <f t="shared" si="16"/>
        <v>5</v>
      </c>
      <c r="N67" s="82">
        <f>SUMIF($B$8:$K$8,"Laki-Laki",LHC!B61:K61)</f>
        <v>2</v>
      </c>
      <c r="O67" s="82">
        <f>SUMIF($B$8:$K$8,"Perempuan",LHC!B61:K61)</f>
        <v>2</v>
      </c>
      <c r="P67" s="68">
        <f t="shared" si="17"/>
        <v>2</v>
      </c>
      <c r="Q67" s="68">
        <f t="shared" si="18"/>
        <v>2</v>
      </c>
      <c r="R67" s="68">
        <f t="shared" si="19"/>
        <v>0.40546510810816438</v>
      </c>
      <c r="S67" s="68">
        <f t="shared" si="20"/>
        <v>0.40546510810816438</v>
      </c>
      <c r="T67" s="68">
        <f t="shared" si="21"/>
        <v>0.59746167861938848</v>
      </c>
      <c r="U67" s="68">
        <f t="shared" si="22"/>
        <v>0.59746167861938848</v>
      </c>
      <c r="V67" s="68">
        <f t="shared" si="23"/>
        <v>0.91287092917527679</v>
      </c>
      <c r="W67" s="68">
        <f t="shared" si="24"/>
        <v>0.91287092917527679</v>
      </c>
      <c r="X67" s="68">
        <f t="shared" si="25"/>
        <v>0</v>
      </c>
      <c r="Y67" s="68">
        <f t="shared" si="26"/>
        <v>1.2909944487358056</v>
      </c>
      <c r="Z67" s="68">
        <f t="shared" si="27"/>
        <v>0</v>
      </c>
      <c r="AA67" s="66" t="str">
        <f t="shared" si="28"/>
        <v>Negligible</v>
      </c>
      <c r="AB67" s="69" t="str">
        <f t="shared" si="29"/>
        <v>Tidak Ada Indikasi Bias</v>
      </c>
    </row>
    <row r="68" spans="1:28" ht="27.6" x14ac:dyDescent="0.3">
      <c r="A68" s="67" t="str">
        <f>LHC!A62</f>
        <v>58. Berapa Reeve Factor Sling pada kondisi seperti ini (direct load)?</v>
      </c>
      <c r="B68" s="83">
        <f>LHC!B62</f>
        <v>1</v>
      </c>
      <c r="C68" s="83">
        <f>LHC!C62</f>
        <v>1</v>
      </c>
      <c r="D68" s="83">
        <f>LHC!D62</f>
        <v>1</v>
      </c>
      <c r="E68" s="83">
        <f>LHC!E62</f>
        <v>1</v>
      </c>
      <c r="F68" s="83">
        <f>LHC!F62</f>
        <v>1</v>
      </c>
      <c r="G68" s="83">
        <f>LHC!G62</f>
        <v>1</v>
      </c>
      <c r="H68" s="83">
        <f>LHC!H62</f>
        <v>1</v>
      </c>
      <c r="I68" s="83">
        <f>LHC!I62</f>
        <v>1</v>
      </c>
      <c r="J68" s="83">
        <f>LHC!J62</f>
        <v>0</v>
      </c>
      <c r="K68" s="83">
        <f>LHC!K62</f>
        <v>0</v>
      </c>
      <c r="L68" s="82">
        <f t="shared" si="15"/>
        <v>5</v>
      </c>
      <c r="M68" s="82">
        <f t="shared" si="16"/>
        <v>5</v>
      </c>
      <c r="N68" s="82">
        <f>SUMIF($B$8:$K$8,"Laki-Laki",LHC!B62:K62)</f>
        <v>4</v>
      </c>
      <c r="O68" s="82">
        <f>SUMIF($B$8:$K$8,"Perempuan",LHC!B62:K62)</f>
        <v>4</v>
      </c>
      <c r="P68" s="68">
        <f t="shared" si="17"/>
        <v>4</v>
      </c>
      <c r="Q68" s="68">
        <f t="shared" si="18"/>
        <v>4</v>
      </c>
      <c r="R68" s="68">
        <f t="shared" si="19"/>
        <v>-1.3862943611198906</v>
      </c>
      <c r="S68" s="68">
        <f t="shared" si="20"/>
        <v>-1.3862943611198906</v>
      </c>
      <c r="T68" s="68">
        <f t="shared" si="21"/>
        <v>-1.1942977906086665</v>
      </c>
      <c r="U68" s="68">
        <f t="shared" si="22"/>
        <v>-1.1942977906086665</v>
      </c>
      <c r="V68" s="68">
        <f t="shared" si="23"/>
        <v>1.1180339887498949</v>
      </c>
      <c r="W68" s="68">
        <f t="shared" si="24"/>
        <v>1.1180339887498949</v>
      </c>
      <c r="X68" s="68">
        <f t="shared" si="25"/>
        <v>0</v>
      </c>
      <c r="Y68" s="68">
        <f t="shared" si="26"/>
        <v>1.5811388300841898</v>
      </c>
      <c r="Z68" s="68">
        <f t="shared" si="27"/>
        <v>0</v>
      </c>
      <c r="AA68" s="66" t="str">
        <f t="shared" si="28"/>
        <v>Negligible</v>
      </c>
      <c r="AB68" s="69" t="str">
        <f t="shared" si="29"/>
        <v>Tidak Ada Indikasi Bias</v>
      </c>
    </row>
    <row r="69" spans="1:28" ht="27.6" x14ac:dyDescent="0.3">
      <c r="A69" s="67" t="str">
        <f>LHC!A63</f>
        <v>59. Berapa Reeve Factor Sling pada kondisi seperti ini (Choke Hitch)?</v>
      </c>
      <c r="B69" s="83">
        <f>LHC!B63</f>
        <v>1</v>
      </c>
      <c r="C69" s="83">
        <f>LHC!C63</f>
        <v>1</v>
      </c>
      <c r="D69" s="83">
        <f>LHC!D63</f>
        <v>0</v>
      </c>
      <c r="E69" s="83">
        <f>LHC!E63</f>
        <v>0</v>
      </c>
      <c r="F69" s="83">
        <f>LHC!F63</f>
        <v>0</v>
      </c>
      <c r="G69" s="83">
        <f>LHC!G63</f>
        <v>0</v>
      </c>
      <c r="H69" s="83">
        <f>LHC!H63</f>
        <v>0</v>
      </c>
      <c r="I69" s="83">
        <f>LHC!I63</f>
        <v>0</v>
      </c>
      <c r="J69" s="83">
        <f>LHC!J63</f>
        <v>0</v>
      </c>
      <c r="K69" s="83">
        <f>LHC!K63</f>
        <v>0</v>
      </c>
      <c r="L69" s="82">
        <f t="shared" si="15"/>
        <v>5</v>
      </c>
      <c r="M69" s="82">
        <f t="shared" si="16"/>
        <v>5</v>
      </c>
      <c r="N69" s="82">
        <f>SUMIF($B$8:$K$8,"Laki-Laki",LHC!B63:K63)</f>
        <v>1</v>
      </c>
      <c r="O69" s="82">
        <f>SUMIF($B$8:$K$8,"Perempuan",LHC!B63:K63)</f>
        <v>1</v>
      </c>
      <c r="P69" s="68">
        <f t="shared" si="17"/>
        <v>1</v>
      </c>
      <c r="Q69" s="68">
        <f t="shared" si="18"/>
        <v>1</v>
      </c>
      <c r="R69" s="68">
        <f t="shared" si="19"/>
        <v>1.3862943611198906</v>
      </c>
      <c r="S69" s="68">
        <f t="shared" si="20"/>
        <v>1.3862943611198906</v>
      </c>
      <c r="T69" s="68">
        <f t="shared" si="21"/>
        <v>1.5782909316311147</v>
      </c>
      <c r="U69" s="68">
        <f t="shared" si="22"/>
        <v>1.5782909316311147</v>
      </c>
      <c r="V69" s="68">
        <f t="shared" si="23"/>
        <v>1.1180339887498949</v>
      </c>
      <c r="W69" s="68">
        <f t="shared" si="24"/>
        <v>1.1180339887498949</v>
      </c>
      <c r="X69" s="68">
        <f t="shared" si="25"/>
        <v>0</v>
      </c>
      <c r="Y69" s="68">
        <f t="shared" si="26"/>
        <v>1.5811388300841898</v>
      </c>
      <c r="Z69" s="68">
        <f t="shared" si="27"/>
        <v>0</v>
      </c>
      <c r="AA69" s="66" t="str">
        <f t="shared" si="28"/>
        <v>Negligible</v>
      </c>
      <c r="AB69" s="69" t="str">
        <f t="shared" si="29"/>
        <v>Tidak Ada Indikasi Bias</v>
      </c>
    </row>
    <row r="70" spans="1:28" ht="27.6" x14ac:dyDescent="0.3">
      <c r="A70" s="67" t="str">
        <f>LHC!A64</f>
        <v>60. Berapa Reeve Factor Sling pada kondisi seperti ini (Basket Hitch)?</v>
      </c>
      <c r="B70" s="83">
        <f>LHC!B64</f>
        <v>1</v>
      </c>
      <c r="C70" s="83">
        <f>LHC!C64</f>
        <v>1</v>
      </c>
      <c r="D70" s="83">
        <f>LHC!D64</f>
        <v>1</v>
      </c>
      <c r="E70" s="83">
        <f>LHC!E64</f>
        <v>1</v>
      </c>
      <c r="F70" s="83">
        <f>LHC!F64</f>
        <v>1</v>
      </c>
      <c r="G70" s="83">
        <f>LHC!G64</f>
        <v>1</v>
      </c>
      <c r="H70" s="83">
        <f>LHC!H64</f>
        <v>0</v>
      </c>
      <c r="I70" s="83">
        <f>LHC!I64</f>
        <v>0</v>
      </c>
      <c r="J70" s="83">
        <f>LHC!J64</f>
        <v>0</v>
      </c>
      <c r="K70" s="83">
        <f>LHC!K64</f>
        <v>0</v>
      </c>
      <c r="L70" s="82">
        <f t="shared" si="15"/>
        <v>5</v>
      </c>
      <c r="M70" s="82">
        <f t="shared" si="16"/>
        <v>5</v>
      </c>
      <c r="N70" s="82">
        <f>SUMIF($B$8:$K$8,"Laki-Laki",LHC!B64:K64)</f>
        <v>3</v>
      </c>
      <c r="O70" s="82">
        <f>SUMIF($B$8:$K$8,"Perempuan",LHC!B64:K64)</f>
        <v>3</v>
      </c>
      <c r="P70" s="68">
        <f t="shared" si="17"/>
        <v>3</v>
      </c>
      <c r="Q70" s="68">
        <f t="shared" si="18"/>
        <v>3</v>
      </c>
      <c r="R70" s="68">
        <f t="shared" si="19"/>
        <v>-0.40546510810816444</v>
      </c>
      <c r="S70" s="68">
        <f t="shared" si="20"/>
        <v>-0.40546510810816444</v>
      </c>
      <c r="T70" s="68">
        <f t="shared" si="21"/>
        <v>-0.21346853759694029</v>
      </c>
      <c r="U70" s="68">
        <f t="shared" si="22"/>
        <v>-0.21346853759694029</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27.6" x14ac:dyDescent="0.3">
      <c r="A71" s="67" t="str">
        <f>LHC!A65</f>
        <v>61. Berapa Reeve Faktor sudut basket hitch untuk 60 derajat</v>
      </c>
      <c r="B71" s="83">
        <f>LHC!B65</f>
        <v>1</v>
      </c>
      <c r="C71" s="83">
        <f>LHC!C65</f>
        <v>1</v>
      </c>
      <c r="D71" s="83">
        <f>LHC!D65</f>
        <v>1</v>
      </c>
      <c r="E71" s="83">
        <f>LHC!E65</f>
        <v>1</v>
      </c>
      <c r="F71" s="83">
        <f>LHC!F65</f>
        <v>1</v>
      </c>
      <c r="G71" s="83">
        <f>LHC!G65</f>
        <v>1</v>
      </c>
      <c r="H71" s="83">
        <f>LHC!H65</f>
        <v>0</v>
      </c>
      <c r="I71" s="83">
        <f>LHC!I65</f>
        <v>0</v>
      </c>
      <c r="J71" s="83">
        <f>LHC!J65</f>
        <v>0</v>
      </c>
      <c r="K71" s="83">
        <f>LHC!K65</f>
        <v>0</v>
      </c>
      <c r="L71" s="82">
        <f t="shared" si="15"/>
        <v>5</v>
      </c>
      <c r="M71" s="82">
        <f t="shared" si="16"/>
        <v>5</v>
      </c>
      <c r="N71" s="82">
        <f>SUMIF($B$8:$K$8,"Laki-Laki",LHC!B65:K65)</f>
        <v>3</v>
      </c>
      <c r="O71" s="82">
        <f>SUMIF($B$8:$K$8,"Perempuan",LHC!B65:K65)</f>
        <v>3</v>
      </c>
      <c r="P71" s="68">
        <f t="shared" si="17"/>
        <v>3</v>
      </c>
      <c r="Q71" s="68">
        <f t="shared" si="18"/>
        <v>3</v>
      </c>
      <c r="R71" s="68">
        <f t="shared" si="19"/>
        <v>-0.40546510810816444</v>
      </c>
      <c r="S71" s="68">
        <f t="shared" si="20"/>
        <v>-0.40546510810816444</v>
      </c>
      <c r="T71" s="68">
        <f t="shared" si="21"/>
        <v>-0.21346853759694029</v>
      </c>
      <c r="U71" s="68">
        <f t="shared" si="22"/>
        <v>-0.21346853759694029</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x14ac:dyDescent="0.3">
      <c r="A72" s="67" t="str">
        <f>LHC!A66</f>
        <v>62. Apa nama jenis shackle ini?</v>
      </c>
      <c r="B72" s="83">
        <f>LHC!B66</f>
        <v>1</v>
      </c>
      <c r="C72" s="83">
        <f>LHC!C66</f>
        <v>1</v>
      </c>
      <c r="D72" s="83">
        <f>LHC!D66</f>
        <v>0</v>
      </c>
      <c r="E72" s="83">
        <f>LHC!E66</f>
        <v>1</v>
      </c>
      <c r="F72" s="83">
        <f>LHC!F66</f>
        <v>0</v>
      </c>
      <c r="G72" s="83">
        <f>LHC!G66</f>
        <v>1</v>
      </c>
      <c r="H72" s="83">
        <f>LHC!H66</f>
        <v>0</v>
      </c>
      <c r="I72" s="83">
        <f>LHC!I66</f>
        <v>0</v>
      </c>
      <c r="J72" s="83">
        <f>LHC!J66</f>
        <v>0</v>
      </c>
      <c r="K72" s="83">
        <f>LHC!K66</f>
        <v>0</v>
      </c>
      <c r="L72" s="82">
        <f t="shared" si="15"/>
        <v>5</v>
      </c>
      <c r="M72" s="82">
        <f t="shared" si="16"/>
        <v>5</v>
      </c>
      <c r="N72" s="82">
        <f>SUMIF($B$8:$K$8,"Laki-Laki",LHC!B66:K66)</f>
        <v>2</v>
      </c>
      <c r="O72" s="82">
        <f>SUMIF($B$8:$K$8,"Perempuan",LHC!B66:K66)</f>
        <v>2</v>
      </c>
      <c r="P72" s="68">
        <f t="shared" si="17"/>
        <v>2</v>
      </c>
      <c r="Q72" s="68">
        <f t="shared" si="18"/>
        <v>2</v>
      </c>
      <c r="R72" s="68">
        <f t="shared" si="19"/>
        <v>0.40546510810816438</v>
      </c>
      <c r="S72" s="68">
        <f t="shared" si="20"/>
        <v>0.40546510810816438</v>
      </c>
      <c r="T72" s="68">
        <f t="shared" si="21"/>
        <v>0.59746167861938848</v>
      </c>
      <c r="U72" s="68">
        <f t="shared" si="22"/>
        <v>0.59746167861938848</v>
      </c>
      <c r="V72" s="68">
        <f t="shared" si="23"/>
        <v>0.91287092917527679</v>
      </c>
      <c r="W72" s="68">
        <f t="shared" si="24"/>
        <v>0.91287092917527679</v>
      </c>
      <c r="X72" s="68">
        <f t="shared" si="25"/>
        <v>0</v>
      </c>
      <c r="Y72" s="68">
        <f t="shared" si="26"/>
        <v>1.2909944487358056</v>
      </c>
      <c r="Z72" s="68">
        <f t="shared" si="27"/>
        <v>0</v>
      </c>
      <c r="AA72" s="66" t="str">
        <f t="shared" si="28"/>
        <v>Negligible</v>
      </c>
      <c r="AB72" s="69" t="str">
        <f t="shared" si="29"/>
        <v>Tidak Ada Indikasi Bias</v>
      </c>
    </row>
    <row r="73" spans="1:28" x14ac:dyDescent="0.3">
      <c r="A73" s="67" t="str">
        <f>LHC!A67</f>
        <v>63. Apa nama jenis shackle ini?</v>
      </c>
      <c r="B73" s="83">
        <f>LHC!B67</f>
        <v>0</v>
      </c>
      <c r="C73" s="83">
        <f>LHC!C67</f>
        <v>0</v>
      </c>
      <c r="D73" s="83">
        <f>LHC!D67</f>
        <v>1</v>
      </c>
      <c r="E73" s="83">
        <f>LHC!E67</f>
        <v>0</v>
      </c>
      <c r="F73" s="83">
        <f>LHC!F67</f>
        <v>1</v>
      </c>
      <c r="G73" s="83">
        <f>LHC!G67</f>
        <v>0</v>
      </c>
      <c r="H73" s="83">
        <f>LHC!H67</f>
        <v>0</v>
      </c>
      <c r="I73" s="83">
        <f>LHC!I67</f>
        <v>0</v>
      </c>
      <c r="J73" s="83">
        <f>LHC!J67</f>
        <v>0</v>
      </c>
      <c r="K73" s="83">
        <f>LHC!K67</f>
        <v>0</v>
      </c>
      <c r="L73" s="82">
        <f t="shared" si="15"/>
        <v>5</v>
      </c>
      <c r="M73" s="82">
        <f t="shared" si="16"/>
        <v>5</v>
      </c>
      <c r="N73" s="82">
        <f>SUMIF($B$8:$K$8,"Laki-Laki",LHC!B67:K67)</f>
        <v>1</v>
      </c>
      <c r="O73" s="82">
        <f>SUMIF($B$8:$K$8,"Perempuan",LHC!B67:K67)</f>
        <v>1</v>
      </c>
      <c r="P73" s="68">
        <f t="shared" si="17"/>
        <v>1</v>
      </c>
      <c r="Q73" s="68">
        <f t="shared" si="18"/>
        <v>1</v>
      </c>
      <c r="R73" s="68">
        <f t="shared" si="19"/>
        <v>1.3862943611198906</v>
      </c>
      <c r="S73" s="68">
        <f t="shared" si="20"/>
        <v>1.3862943611198906</v>
      </c>
      <c r="T73" s="68">
        <f t="shared" si="21"/>
        <v>1.5782909316311147</v>
      </c>
      <c r="U73" s="68">
        <f t="shared" si="22"/>
        <v>1.5782909316311147</v>
      </c>
      <c r="V73" s="68">
        <f t="shared" si="23"/>
        <v>1.1180339887498949</v>
      </c>
      <c r="W73" s="68">
        <f t="shared" si="24"/>
        <v>1.1180339887498949</v>
      </c>
      <c r="X73" s="68">
        <f t="shared" si="25"/>
        <v>0</v>
      </c>
      <c r="Y73" s="68">
        <f t="shared" si="26"/>
        <v>1.5811388300841898</v>
      </c>
      <c r="Z73" s="68">
        <f t="shared" si="27"/>
        <v>0</v>
      </c>
      <c r="AA73" s="66" t="str">
        <f t="shared" si="28"/>
        <v>Negligible</v>
      </c>
      <c r="AB73" s="69" t="str">
        <f t="shared" si="29"/>
        <v>Tidak Ada Indikasi Bias</v>
      </c>
    </row>
    <row r="74" spans="1:28" x14ac:dyDescent="0.3">
      <c r="A74" s="67" t="str">
        <f>LHC!A68</f>
        <v>64. Apa nama jenis shackle ini?</v>
      </c>
      <c r="B74" s="83">
        <f>LHC!B68</f>
        <v>1</v>
      </c>
      <c r="C74" s="83">
        <f>LHC!C68</f>
        <v>1</v>
      </c>
      <c r="D74" s="83">
        <f>LHC!D68</f>
        <v>1</v>
      </c>
      <c r="E74" s="83">
        <f>LHC!E68</f>
        <v>1</v>
      </c>
      <c r="F74" s="83">
        <f>LHC!F68</f>
        <v>1</v>
      </c>
      <c r="G74" s="83">
        <f>LHC!G68</f>
        <v>1</v>
      </c>
      <c r="H74" s="83">
        <f>LHC!H68</f>
        <v>1</v>
      </c>
      <c r="I74" s="83">
        <f>LHC!I68</f>
        <v>1</v>
      </c>
      <c r="J74" s="83">
        <f>LHC!J68</f>
        <v>0</v>
      </c>
      <c r="K74" s="83">
        <f>LHC!K68</f>
        <v>0</v>
      </c>
      <c r="L74" s="82">
        <f t="shared" si="15"/>
        <v>5</v>
      </c>
      <c r="M74" s="82">
        <f t="shared" si="16"/>
        <v>5</v>
      </c>
      <c r="N74" s="82">
        <f>SUMIF($B$8:$K$8,"Laki-Laki",LHC!B68:K68)</f>
        <v>4</v>
      </c>
      <c r="O74" s="82">
        <f>SUMIF($B$8:$K$8,"Perempuan",LHC!B68:K68)</f>
        <v>4</v>
      </c>
      <c r="P74" s="68">
        <f t="shared" si="17"/>
        <v>4</v>
      </c>
      <c r="Q74" s="68">
        <f t="shared" si="18"/>
        <v>4</v>
      </c>
      <c r="R74" s="68">
        <f t="shared" si="19"/>
        <v>-1.3862943611198906</v>
      </c>
      <c r="S74" s="68">
        <f t="shared" si="20"/>
        <v>-1.3862943611198906</v>
      </c>
      <c r="T74" s="68">
        <f t="shared" si="21"/>
        <v>-1.1942977906086665</v>
      </c>
      <c r="U74" s="68">
        <f t="shared" si="22"/>
        <v>-1.1942977906086665</v>
      </c>
      <c r="V74" s="68">
        <f t="shared" si="23"/>
        <v>1.1180339887498949</v>
      </c>
      <c r="W74" s="68">
        <f t="shared" si="24"/>
        <v>1.1180339887498949</v>
      </c>
      <c r="X74" s="68">
        <f t="shared" si="25"/>
        <v>0</v>
      </c>
      <c r="Y74" s="68">
        <f t="shared" si="26"/>
        <v>1.5811388300841898</v>
      </c>
      <c r="Z74" s="68">
        <f t="shared" si="27"/>
        <v>0</v>
      </c>
      <c r="AA74" s="66" t="str">
        <f t="shared" si="28"/>
        <v>Negligible</v>
      </c>
      <c r="AB74" s="69" t="str">
        <f t="shared" si="29"/>
        <v>Tidak Ada Indikasi Bias</v>
      </c>
    </row>
    <row r="75" spans="1:28" ht="27.6" x14ac:dyDescent="0.3">
      <c r="A75" s="67" t="str">
        <f>LHC!A69</f>
        <v>65. Bolehkah Dee Shackle digunakan untuk sling bersudut?</v>
      </c>
      <c r="B75" s="83">
        <f>LHC!B69</f>
        <v>1</v>
      </c>
      <c r="C75" s="83">
        <f>LHC!C69</f>
        <v>1</v>
      </c>
      <c r="D75" s="83">
        <f>LHC!D69</f>
        <v>1</v>
      </c>
      <c r="E75" s="83">
        <f>LHC!E69</f>
        <v>1</v>
      </c>
      <c r="F75" s="83">
        <f>LHC!F69</f>
        <v>1</v>
      </c>
      <c r="G75" s="83">
        <f>LHC!G69</f>
        <v>1</v>
      </c>
      <c r="H75" s="83">
        <f>LHC!H69</f>
        <v>0</v>
      </c>
      <c r="I75" s="83">
        <f>LHC!I69</f>
        <v>0</v>
      </c>
      <c r="J75" s="83">
        <f>LHC!J69</f>
        <v>0</v>
      </c>
      <c r="K75" s="83">
        <f>LHC!K69</f>
        <v>0</v>
      </c>
      <c r="L75" s="82">
        <f t="shared" ref="L75:L110" si="30">COUNTIF($B$8:$K$8,"Laki-Laki")</f>
        <v>5</v>
      </c>
      <c r="M75" s="82">
        <f t="shared" ref="M75:M110" si="31">COUNTIF($B$8:$K$8,"Perempuan")</f>
        <v>5</v>
      </c>
      <c r="N75" s="82">
        <f>SUMIF($B$8:$K$8,"Laki-Laki",LHC!B69:K69)</f>
        <v>3</v>
      </c>
      <c r="O75" s="82">
        <f>SUMIF($B$8:$K$8,"Perempuan",LHC!B69:K69)</f>
        <v>3</v>
      </c>
      <c r="P75" s="68">
        <f t="shared" ref="P75:P110" si="32">IF(N75=0,0.3,IF(N75=L75,L75-0.3,N75))</f>
        <v>3</v>
      </c>
      <c r="Q75" s="68">
        <f t="shared" ref="Q75:Q110" si="33">IF(O75=0,0.3,IF(O75=M75,M75-0.3,O75))</f>
        <v>3</v>
      </c>
      <c r="R75" s="68">
        <f t="shared" ref="R75:R110" si="34">LN((L75-P75)/P75)</f>
        <v>-0.40546510810816444</v>
      </c>
      <c r="S75" s="68">
        <f t="shared" ref="S75:S110" si="35">LN((M75-Q75)/Q75)</f>
        <v>-0.40546510810816444</v>
      </c>
      <c r="T75" s="68">
        <f t="shared" ref="T75:T110" si="36">R75-AVERAGE($R$11:$R$110)</f>
        <v>-0.21346853759694029</v>
      </c>
      <c r="U75" s="68">
        <f t="shared" ref="U75:U110" si="37">S75-AVERAGE($S$11:$S$110)</f>
        <v>-0.21346853759694029</v>
      </c>
      <c r="V75" s="68">
        <f t="shared" ref="V75:V110" si="38">SQRT(1/P75+1/(L75-P75))</f>
        <v>0.91287092917527679</v>
      </c>
      <c r="W75" s="68">
        <f t="shared" ref="W75:W110" si="39">SQRT(1/Q75+1/(M75-Q75))</f>
        <v>0.91287092917527679</v>
      </c>
      <c r="X75" s="68">
        <f t="shared" ref="X75:X110" si="40">T75-U75</f>
        <v>0</v>
      </c>
      <c r="Y75" s="68">
        <f t="shared" ref="Y75:Y110" si="41">SQRT(V75^2+W75^2)</f>
        <v>1.2909944487358056</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27.6" x14ac:dyDescent="0.3">
      <c r="A76" s="67" t="str">
        <f>LHC!A70</f>
        <v>66. Berapa % reduksi WLL shackle bila sudut sling seperti ini?</v>
      </c>
      <c r="B76" s="83">
        <f>LHC!B70</f>
        <v>0</v>
      </c>
      <c r="C76" s="83">
        <f>LHC!C70</f>
        <v>0</v>
      </c>
      <c r="D76" s="83">
        <f>LHC!D70</f>
        <v>1</v>
      </c>
      <c r="E76" s="83">
        <f>LHC!E70</f>
        <v>1</v>
      </c>
      <c r="F76" s="83">
        <f>LHC!F70</f>
        <v>1</v>
      </c>
      <c r="G76" s="83">
        <f>LHC!G70</f>
        <v>1</v>
      </c>
      <c r="H76" s="83">
        <f>LHC!H70</f>
        <v>0</v>
      </c>
      <c r="I76" s="83">
        <f>LHC!I70</f>
        <v>0</v>
      </c>
      <c r="J76" s="83">
        <f>LHC!J70</f>
        <v>0</v>
      </c>
      <c r="K76" s="83">
        <f>LHC!K70</f>
        <v>0</v>
      </c>
      <c r="L76" s="82">
        <f t="shared" si="30"/>
        <v>5</v>
      </c>
      <c r="M76" s="82">
        <f t="shared" si="31"/>
        <v>5</v>
      </c>
      <c r="N76" s="82">
        <f>SUMIF($B$8:$K$8,"Laki-Laki",LHC!B70:K70)</f>
        <v>2</v>
      </c>
      <c r="O76" s="82">
        <f>SUMIF($B$8:$K$8,"Perempuan",LHC!B70:K70)</f>
        <v>2</v>
      </c>
      <c r="P76" s="68">
        <f t="shared" si="32"/>
        <v>2</v>
      </c>
      <c r="Q76" s="68">
        <f t="shared" si="33"/>
        <v>2</v>
      </c>
      <c r="R76" s="68">
        <f t="shared" si="34"/>
        <v>0.40546510810816438</v>
      </c>
      <c r="S76" s="68">
        <f t="shared" si="35"/>
        <v>0.40546510810816438</v>
      </c>
      <c r="T76" s="68">
        <f t="shared" si="36"/>
        <v>0.59746167861938848</v>
      </c>
      <c r="U76" s="68">
        <f t="shared" si="37"/>
        <v>0.59746167861938848</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27.6" x14ac:dyDescent="0.3">
      <c r="A77" s="67" t="str">
        <f>LHC!A71</f>
        <v>67. Berapa % maximal keausan pada crown shackle ?</v>
      </c>
      <c r="B77" s="83">
        <f>LHC!B71</f>
        <v>1</v>
      </c>
      <c r="C77" s="83">
        <f>LHC!C71</f>
        <v>1</v>
      </c>
      <c r="D77" s="83">
        <f>LHC!D71</f>
        <v>0</v>
      </c>
      <c r="E77" s="83">
        <f>LHC!E71</f>
        <v>0</v>
      </c>
      <c r="F77" s="83">
        <f>LHC!F71</f>
        <v>0</v>
      </c>
      <c r="G77" s="83">
        <f>LHC!G71</f>
        <v>0</v>
      </c>
      <c r="H77" s="83">
        <f>LHC!H71</f>
        <v>0</v>
      </c>
      <c r="I77" s="83">
        <f>LHC!I71</f>
        <v>0</v>
      </c>
      <c r="J77" s="83">
        <f>LHC!J71</f>
        <v>0</v>
      </c>
      <c r="K77" s="83">
        <f>LHC!K71</f>
        <v>0</v>
      </c>
      <c r="L77" s="82">
        <f t="shared" si="30"/>
        <v>5</v>
      </c>
      <c r="M77" s="82">
        <f t="shared" si="31"/>
        <v>5</v>
      </c>
      <c r="N77" s="82">
        <f>SUMIF($B$8:$K$8,"Laki-Laki",LHC!B71:K71)</f>
        <v>1</v>
      </c>
      <c r="O77" s="82">
        <f>SUMIF($B$8:$K$8,"Perempuan",LHC!B71:K71)</f>
        <v>1</v>
      </c>
      <c r="P77" s="68">
        <f t="shared" si="32"/>
        <v>1</v>
      </c>
      <c r="Q77" s="68">
        <f t="shared" si="33"/>
        <v>1</v>
      </c>
      <c r="R77" s="68">
        <f t="shared" si="34"/>
        <v>1.3862943611198906</v>
      </c>
      <c r="S77" s="68">
        <f t="shared" si="35"/>
        <v>1.3862943611198906</v>
      </c>
      <c r="T77" s="68">
        <f t="shared" si="36"/>
        <v>1.5782909316311147</v>
      </c>
      <c r="U77" s="68">
        <f t="shared" si="37"/>
        <v>1.5782909316311147</v>
      </c>
      <c r="V77" s="68">
        <f t="shared" si="38"/>
        <v>1.1180339887498949</v>
      </c>
      <c r="W77" s="68">
        <f t="shared" si="39"/>
        <v>1.1180339887498949</v>
      </c>
      <c r="X77" s="68">
        <f t="shared" si="40"/>
        <v>0</v>
      </c>
      <c r="Y77" s="68">
        <f t="shared" si="41"/>
        <v>1.5811388300841898</v>
      </c>
      <c r="Z77" s="68">
        <f t="shared" si="42"/>
        <v>0</v>
      </c>
      <c r="AA77" s="66" t="str">
        <f t="shared" si="43"/>
        <v>Negligible</v>
      </c>
      <c r="AB77" s="69" t="str">
        <f t="shared" si="44"/>
        <v>Tidak Ada Indikasi Bias</v>
      </c>
    </row>
    <row r="78" spans="1:28" ht="27.6" x14ac:dyDescent="0.3">
      <c r="A78" s="67" t="str">
        <f>LHC!A72</f>
        <v>68. Mengapa shackle ini tidak boleh digunakan?</v>
      </c>
      <c r="B78" s="83">
        <f>LHC!B72</f>
        <v>1</v>
      </c>
      <c r="C78" s="83">
        <f>LHC!C72</f>
        <v>1</v>
      </c>
      <c r="D78" s="83">
        <f>LHC!D72</f>
        <v>1</v>
      </c>
      <c r="E78" s="83">
        <f>LHC!E72</f>
        <v>1</v>
      </c>
      <c r="F78" s="83">
        <f>LHC!F72</f>
        <v>1</v>
      </c>
      <c r="G78" s="83">
        <f>LHC!G72</f>
        <v>1</v>
      </c>
      <c r="H78" s="83">
        <f>LHC!H72</f>
        <v>1</v>
      </c>
      <c r="I78" s="83">
        <f>LHC!I72</f>
        <v>1</v>
      </c>
      <c r="J78" s="83">
        <f>LHC!J72</f>
        <v>0</v>
      </c>
      <c r="K78" s="83">
        <f>LHC!K72</f>
        <v>0</v>
      </c>
      <c r="L78" s="82">
        <f t="shared" si="30"/>
        <v>5</v>
      </c>
      <c r="M78" s="82">
        <f t="shared" si="31"/>
        <v>5</v>
      </c>
      <c r="N78" s="82">
        <f>SUMIF($B$8:$K$8,"Laki-Laki",LHC!B72:K72)</f>
        <v>4</v>
      </c>
      <c r="O78" s="82">
        <f>SUMIF($B$8:$K$8,"Perempuan",LHC!B72:K72)</f>
        <v>4</v>
      </c>
      <c r="P78" s="68">
        <f t="shared" si="32"/>
        <v>4</v>
      </c>
      <c r="Q78" s="68">
        <f t="shared" si="33"/>
        <v>4</v>
      </c>
      <c r="R78" s="68">
        <f t="shared" si="34"/>
        <v>-1.3862943611198906</v>
      </c>
      <c r="S78" s="68">
        <f t="shared" si="35"/>
        <v>-1.3862943611198906</v>
      </c>
      <c r="T78" s="68">
        <f t="shared" si="36"/>
        <v>-1.1942977906086665</v>
      </c>
      <c r="U78" s="68">
        <f t="shared" si="37"/>
        <v>-1.1942977906086665</v>
      </c>
      <c r="V78" s="68">
        <f t="shared" si="38"/>
        <v>1.1180339887498949</v>
      </c>
      <c r="W78" s="68">
        <f t="shared" si="39"/>
        <v>1.1180339887498949</v>
      </c>
      <c r="X78" s="68">
        <f t="shared" si="40"/>
        <v>0</v>
      </c>
      <c r="Y78" s="68">
        <f t="shared" si="41"/>
        <v>1.5811388300841898</v>
      </c>
      <c r="Z78" s="68">
        <f t="shared" si="42"/>
        <v>0</v>
      </c>
      <c r="AA78" s="66" t="str">
        <f t="shared" si="43"/>
        <v>Negligible</v>
      </c>
      <c r="AB78" s="69" t="str">
        <f t="shared" si="44"/>
        <v>Tidak Ada Indikasi Bias</v>
      </c>
    </row>
    <row r="79" spans="1:28" ht="27.6" x14ac:dyDescent="0.3">
      <c r="A79" s="67" t="str">
        <f>LHC!A73</f>
        <v>69. Mengapa shackle ini tidak boleh digunakan?</v>
      </c>
      <c r="B79" s="83">
        <f>LHC!B73</f>
        <v>1</v>
      </c>
      <c r="C79" s="83">
        <f>LHC!C73</f>
        <v>1</v>
      </c>
      <c r="D79" s="83">
        <f>LHC!D73</f>
        <v>1</v>
      </c>
      <c r="E79" s="83">
        <f>LHC!E73</f>
        <v>1</v>
      </c>
      <c r="F79" s="83">
        <f>LHC!F73</f>
        <v>1</v>
      </c>
      <c r="G79" s="83">
        <f>LHC!G73</f>
        <v>1</v>
      </c>
      <c r="H79" s="83">
        <f>LHC!H73</f>
        <v>1</v>
      </c>
      <c r="I79" s="83">
        <f>LHC!I73</f>
        <v>1</v>
      </c>
      <c r="J79" s="83">
        <f>LHC!J73</f>
        <v>0</v>
      </c>
      <c r="K79" s="83">
        <f>LHC!K73</f>
        <v>0</v>
      </c>
      <c r="L79" s="82">
        <f t="shared" si="30"/>
        <v>5</v>
      </c>
      <c r="M79" s="82">
        <f t="shared" si="31"/>
        <v>5</v>
      </c>
      <c r="N79" s="82">
        <f>SUMIF($B$8:$K$8,"Laki-Laki",LHC!B73:K73)</f>
        <v>4</v>
      </c>
      <c r="O79" s="82">
        <f>SUMIF($B$8:$K$8,"Perempuan",LHC!B73:K73)</f>
        <v>4</v>
      </c>
      <c r="P79" s="68">
        <f t="shared" si="32"/>
        <v>4</v>
      </c>
      <c r="Q79" s="68">
        <f t="shared" si="33"/>
        <v>4</v>
      </c>
      <c r="R79" s="68">
        <f t="shared" si="34"/>
        <v>-1.3862943611198906</v>
      </c>
      <c r="S79" s="68">
        <f t="shared" si="35"/>
        <v>-1.3862943611198906</v>
      </c>
      <c r="T79" s="68">
        <f t="shared" si="36"/>
        <v>-1.1942977906086665</v>
      </c>
      <c r="U79" s="68">
        <f t="shared" si="37"/>
        <v>-1.1942977906086665</v>
      </c>
      <c r="V79" s="68">
        <f t="shared" si="38"/>
        <v>1.1180339887498949</v>
      </c>
      <c r="W79" s="68">
        <f t="shared" si="39"/>
        <v>1.1180339887498949</v>
      </c>
      <c r="X79" s="68">
        <f t="shared" si="40"/>
        <v>0</v>
      </c>
      <c r="Y79" s="68">
        <f t="shared" si="41"/>
        <v>1.5811388300841898</v>
      </c>
      <c r="Z79" s="68">
        <f t="shared" si="42"/>
        <v>0</v>
      </c>
      <c r="AA79" s="66" t="str">
        <f t="shared" si="43"/>
        <v>Negligible</v>
      </c>
      <c r="AB79" s="69" t="str">
        <f t="shared" si="44"/>
        <v>Tidak Ada Indikasi Bias</v>
      </c>
    </row>
    <row r="80" spans="1:28" ht="27.6" x14ac:dyDescent="0.3">
      <c r="A80" s="67" t="str">
        <f>LHC!A74</f>
        <v>70. Mengapa shackle ini tidak boleh digunakan?</v>
      </c>
      <c r="B80" s="83">
        <f>LHC!B74</f>
        <v>1</v>
      </c>
      <c r="C80" s="83">
        <f>LHC!C74</f>
        <v>1</v>
      </c>
      <c r="D80" s="83">
        <f>LHC!D74</f>
        <v>1</v>
      </c>
      <c r="E80" s="83">
        <f>LHC!E74</f>
        <v>0</v>
      </c>
      <c r="F80" s="83">
        <f>LHC!F74</f>
        <v>1</v>
      </c>
      <c r="G80" s="83">
        <f>LHC!G74</f>
        <v>0</v>
      </c>
      <c r="H80" s="83">
        <f>LHC!H74</f>
        <v>0</v>
      </c>
      <c r="I80" s="83">
        <f>LHC!I74</f>
        <v>0</v>
      </c>
      <c r="J80" s="83">
        <f>LHC!J74</f>
        <v>0</v>
      </c>
      <c r="K80" s="83">
        <f>LHC!K74</f>
        <v>0</v>
      </c>
      <c r="L80" s="82">
        <f t="shared" si="30"/>
        <v>5</v>
      </c>
      <c r="M80" s="82">
        <f t="shared" si="31"/>
        <v>5</v>
      </c>
      <c r="N80" s="82">
        <f>SUMIF($B$8:$K$8,"Laki-Laki",LHC!B74:K74)</f>
        <v>2</v>
      </c>
      <c r="O80" s="82">
        <f>SUMIF($B$8:$K$8,"Perempuan",LHC!B74:K74)</f>
        <v>2</v>
      </c>
      <c r="P80" s="68">
        <f t="shared" si="32"/>
        <v>2</v>
      </c>
      <c r="Q80" s="68">
        <f t="shared" si="33"/>
        <v>2</v>
      </c>
      <c r="R80" s="68">
        <f t="shared" si="34"/>
        <v>0.40546510810816438</v>
      </c>
      <c r="S80" s="68">
        <f t="shared" si="35"/>
        <v>0.40546510810816438</v>
      </c>
      <c r="T80" s="68">
        <f t="shared" si="36"/>
        <v>0.59746167861938848</v>
      </c>
      <c r="U80" s="68">
        <f t="shared" si="37"/>
        <v>0.59746167861938848</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27.6" x14ac:dyDescent="0.3">
      <c r="A81" s="67" t="str">
        <f>LHC!A75</f>
        <v>71. Mengapa shackle ini tidak boleh digunakan?</v>
      </c>
      <c r="B81" s="83">
        <f>LHC!B75</f>
        <v>0</v>
      </c>
      <c r="C81" s="83">
        <f>LHC!C75</f>
        <v>0</v>
      </c>
      <c r="D81" s="83">
        <f>LHC!D75</f>
        <v>1</v>
      </c>
      <c r="E81" s="83">
        <f>LHC!E75</f>
        <v>1</v>
      </c>
      <c r="F81" s="83">
        <f>LHC!F75</f>
        <v>1</v>
      </c>
      <c r="G81" s="83">
        <f>LHC!G75</f>
        <v>1</v>
      </c>
      <c r="H81" s="83">
        <f>LHC!H75</f>
        <v>1</v>
      </c>
      <c r="I81" s="83">
        <f>LHC!I75</f>
        <v>1</v>
      </c>
      <c r="J81" s="83">
        <f>LHC!J75</f>
        <v>1</v>
      </c>
      <c r="K81" s="83">
        <f>LHC!K75</f>
        <v>1</v>
      </c>
      <c r="L81" s="82">
        <f t="shared" si="30"/>
        <v>5</v>
      </c>
      <c r="M81" s="82">
        <f t="shared" si="31"/>
        <v>5</v>
      </c>
      <c r="N81" s="82">
        <f>SUMIF($B$8:$K$8,"Laki-Laki",LHC!B75:K75)</f>
        <v>4</v>
      </c>
      <c r="O81" s="82">
        <f>SUMIF($B$8:$K$8,"Perempuan",LHC!B75:K75)</f>
        <v>4</v>
      </c>
      <c r="P81" s="68">
        <f t="shared" si="32"/>
        <v>4</v>
      </c>
      <c r="Q81" s="68">
        <f t="shared" si="33"/>
        <v>4</v>
      </c>
      <c r="R81" s="68">
        <f t="shared" si="34"/>
        <v>-1.3862943611198906</v>
      </c>
      <c r="S81" s="68">
        <f t="shared" si="35"/>
        <v>-1.3862943611198906</v>
      </c>
      <c r="T81" s="68">
        <f t="shared" si="36"/>
        <v>-1.1942977906086665</v>
      </c>
      <c r="U81" s="68">
        <f t="shared" si="37"/>
        <v>-1.1942977906086665</v>
      </c>
      <c r="V81" s="68">
        <f t="shared" si="38"/>
        <v>1.1180339887498949</v>
      </c>
      <c r="W81" s="68">
        <f t="shared" si="39"/>
        <v>1.1180339887498949</v>
      </c>
      <c r="X81" s="68">
        <f t="shared" si="40"/>
        <v>0</v>
      </c>
      <c r="Y81" s="68">
        <f t="shared" si="41"/>
        <v>1.5811388300841898</v>
      </c>
      <c r="Z81" s="68">
        <f t="shared" si="42"/>
        <v>0</v>
      </c>
      <c r="AA81" s="66" t="str">
        <f t="shared" si="43"/>
        <v>Negligible</v>
      </c>
      <c r="AB81" s="69" t="str">
        <f t="shared" si="44"/>
        <v>Tidak Ada Indikasi Bias</v>
      </c>
    </row>
    <row r="82" spans="1:28" ht="27.6" x14ac:dyDescent="0.3">
      <c r="A82" s="67" t="str">
        <f>LHC!A76</f>
        <v>72. Apa nama assesoris alat angkat ini?</v>
      </c>
      <c r="B82" s="83">
        <f>LHC!B76</f>
        <v>1</v>
      </c>
      <c r="C82" s="83">
        <f>LHC!C76</f>
        <v>1</v>
      </c>
      <c r="D82" s="83">
        <f>LHC!D76</f>
        <v>1</v>
      </c>
      <c r="E82" s="83">
        <f>LHC!E76</f>
        <v>0</v>
      </c>
      <c r="F82" s="83">
        <f>LHC!F76</f>
        <v>1</v>
      </c>
      <c r="G82" s="83">
        <f>LHC!G76</f>
        <v>0</v>
      </c>
      <c r="H82" s="83">
        <f>LHC!H76</f>
        <v>0</v>
      </c>
      <c r="I82" s="83">
        <f>LHC!I76</f>
        <v>0</v>
      </c>
      <c r="J82" s="83">
        <f>LHC!J76</f>
        <v>0</v>
      </c>
      <c r="K82" s="83">
        <f>LHC!K76</f>
        <v>0</v>
      </c>
      <c r="L82" s="82">
        <f t="shared" si="30"/>
        <v>5</v>
      </c>
      <c r="M82" s="82">
        <f t="shared" si="31"/>
        <v>5</v>
      </c>
      <c r="N82" s="82">
        <f>SUMIF($B$8:$K$8,"Laki-Laki",LHC!B76:K76)</f>
        <v>2</v>
      </c>
      <c r="O82" s="82">
        <f>SUMIF($B$8:$K$8,"Perempuan",LHC!B76:K76)</f>
        <v>2</v>
      </c>
      <c r="P82" s="68">
        <f t="shared" si="32"/>
        <v>2</v>
      </c>
      <c r="Q82" s="68">
        <f t="shared" si="33"/>
        <v>2</v>
      </c>
      <c r="R82" s="68">
        <f t="shared" si="34"/>
        <v>0.40546510810816438</v>
      </c>
      <c r="S82" s="68">
        <f t="shared" si="35"/>
        <v>0.40546510810816438</v>
      </c>
      <c r="T82" s="68">
        <f t="shared" si="36"/>
        <v>0.59746167861938848</v>
      </c>
      <c r="U82" s="68">
        <f t="shared" si="37"/>
        <v>0.59746167861938848</v>
      </c>
      <c r="V82" s="68">
        <f t="shared" si="38"/>
        <v>0.91287092917527679</v>
      </c>
      <c r="W82" s="68">
        <f t="shared" si="39"/>
        <v>0.91287092917527679</v>
      </c>
      <c r="X82" s="68">
        <f t="shared" si="40"/>
        <v>0</v>
      </c>
      <c r="Y82" s="68">
        <f t="shared" si="41"/>
        <v>1.2909944487358056</v>
      </c>
      <c r="Z82" s="68">
        <f t="shared" si="42"/>
        <v>0</v>
      </c>
      <c r="AA82" s="66" t="str">
        <f t="shared" si="43"/>
        <v>Negligible</v>
      </c>
      <c r="AB82" s="69" t="str">
        <f t="shared" si="44"/>
        <v>Tidak Ada Indikasi Bias</v>
      </c>
    </row>
    <row r="83" spans="1:28" x14ac:dyDescent="0.3">
      <c r="A83" s="67" t="str">
        <f>LHC!A77</f>
        <v>73. Apa nama jenis eyebolt ini?</v>
      </c>
      <c r="B83" s="83">
        <f>LHC!B77</f>
        <v>1</v>
      </c>
      <c r="C83" s="83">
        <f>LHC!C77</f>
        <v>1</v>
      </c>
      <c r="D83" s="83">
        <f>LHC!D77</f>
        <v>1</v>
      </c>
      <c r="E83" s="83">
        <f>LHC!E77</f>
        <v>1</v>
      </c>
      <c r="F83" s="83">
        <f>LHC!F77</f>
        <v>1</v>
      </c>
      <c r="G83" s="83">
        <f>LHC!G77</f>
        <v>1</v>
      </c>
      <c r="H83" s="83">
        <f>LHC!H77</f>
        <v>0</v>
      </c>
      <c r="I83" s="83">
        <f>LHC!I77</f>
        <v>0</v>
      </c>
      <c r="J83" s="83">
        <f>LHC!J77</f>
        <v>1</v>
      </c>
      <c r="K83" s="83">
        <f>LHC!K77</f>
        <v>1</v>
      </c>
      <c r="L83" s="82">
        <f t="shared" si="30"/>
        <v>5</v>
      </c>
      <c r="M83" s="82">
        <f t="shared" si="31"/>
        <v>5</v>
      </c>
      <c r="N83" s="82">
        <f>SUMIF($B$8:$K$8,"Laki-Laki",LHC!B77:K77)</f>
        <v>4</v>
      </c>
      <c r="O83" s="82">
        <f>SUMIF($B$8:$K$8,"Perempuan",LHC!B77:K77)</f>
        <v>4</v>
      </c>
      <c r="P83" s="68">
        <f t="shared" si="32"/>
        <v>4</v>
      </c>
      <c r="Q83" s="68">
        <f t="shared" si="33"/>
        <v>4</v>
      </c>
      <c r="R83" s="68">
        <f t="shared" si="34"/>
        <v>-1.3862943611198906</v>
      </c>
      <c r="S83" s="68">
        <f t="shared" si="35"/>
        <v>-1.3862943611198906</v>
      </c>
      <c r="T83" s="68">
        <f t="shared" si="36"/>
        <v>-1.1942977906086665</v>
      </c>
      <c r="U83" s="68">
        <f t="shared" si="37"/>
        <v>-1.1942977906086665</v>
      </c>
      <c r="V83" s="68">
        <f t="shared" si="38"/>
        <v>1.1180339887498949</v>
      </c>
      <c r="W83" s="68">
        <f t="shared" si="39"/>
        <v>1.1180339887498949</v>
      </c>
      <c r="X83" s="68">
        <f t="shared" si="40"/>
        <v>0</v>
      </c>
      <c r="Y83" s="68">
        <f t="shared" si="41"/>
        <v>1.5811388300841898</v>
      </c>
      <c r="Z83" s="68">
        <f t="shared" si="42"/>
        <v>0</v>
      </c>
      <c r="AA83" s="66" t="str">
        <f t="shared" si="43"/>
        <v>Negligible</v>
      </c>
      <c r="AB83" s="69" t="str">
        <f t="shared" si="44"/>
        <v>Tidak Ada Indikasi Bias</v>
      </c>
    </row>
    <row r="84" spans="1:28" x14ac:dyDescent="0.3">
      <c r="A84" s="67" t="str">
        <f>LHC!A78</f>
        <v>74. Apa nama jenis eyebolt ini?</v>
      </c>
      <c r="B84" s="83">
        <f>LHC!B78</f>
        <v>1</v>
      </c>
      <c r="C84" s="83">
        <f>LHC!C78</f>
        <v>1</v>
      </c>
      <c r="D84" s="83">
        <f>LHC!D78</f>
        <v>1</v>
      </c>
      <c r="E84" s="83">
        <f>LHC!E78</f>
        <v>0</v>
      </c>
      <c r="F84" s="83">
        <f>LHC!F78</f>
        <v>1</v>
      </c>
      <c r="G84" s="83">
        <f>LHC!G78</f>
        <v>0</v>
      </c>
      <c r="H84" s="83">
        <f>LHC!H78</f>
        <v>0</v>
      </c>
      <c r="I84" s="83">
        <f>LHC!I78</f>
        <v>0</v>
      </c>
      <c r="J84" s="83">
        <f>LHC!J78</f>
        <v>0</v>
      </c>
      <c r="K84" s="83">
        <f>LHC!K78</f>
        <v>0</v>
      </c>
      <c r="L84" s="82">
        <f t="shared" si="30"/>
        <v>5</v>
      </c>
      <c r="M84" s="82">
        <f t="shared" si="31"/>
        <v>5</v>
      </c>
      <c r="N84" s="82">
        <f>SUMIF($B$8:$K$8,"Laki-Laki",LHC!B78:K78)</f>
        <v>2</v>
      </c>
      <c r="O84" s="82">
        <f>SUMIF($B$8:$K$8,"Perempuan",LHC!B78:K78)</f>
        <v>2</v>
      </c>
      <c r="P84" s="68">
        <f t="shared" si="32"/>
        <v>2</v>
      </c>
      <c r="Q84" s="68">
        <f t="shared" si="33"/>
        <v>2</v>
      </c>
      <c r="R84" s="68">
        <f t="shared" si="34"/>
        <v>0.40546510810816438</v>
      </c>
      <c r="S84" s="68">
        <f t="shared" si="35"/>
        <v>0.40546510810816438</v>
      </c>
      <c r="T84" s="68">
        <f t="shared" si="36"/>
        <v>0.59746167861938848</v>
      </c>
      <c r="U84" s="68">
        <f t="shared" si="37"/>
        <v>0.59746167861938848</v>
      </c>
      <c r="V84" s="68">
        <f t="shared" si="38"/>
        <v>0.91287092917527679</v>
      </c>
      <c r="W84" s="68">
        <f t="shared" si="39"/>
        <v>0.91287092917527679</v>
      </c>
      <c r="X84" s="68">
        <f t="shared" si="40"/>
        <v>0</v>
      </c>
      <c r="Y84" s="68">
        <f t="shared" si="41"/>
        <v>1.2909944487358056</v>
      </c>
      <c r="Z84" s="68">
        <f t="shared" si="42"/>
        <v>0</v>
      </c>
      <c r="AA84" s="66" t="str">
        <f t="shared" si="43"/>
        <v>Negligible</v>
      </c>
      <c r="AB84" s="69" t="str">
        <f t="shared" si="44"/>
        <v>Tidak Ada Indikasi Bias</v>
      </c>
    </row>
    <row r="85" spans="1:28" x14ac:dyDescent="0.3">
      <c r="A85" s="67" t="str">
        <f>LHC!A79</f>
        <v>75. Apa nama jenis eyebolt ini?</v>
      </c>
      <c r="B85" s="83">
        <f>LHC!B79</f>
        <v>1</v>
      </c>
      <c r="C85" s="83">
        <f>LHC!C79</f>
        <v>1</v>
      </c>
      <c r="D85" s="83">
        <f>LHC!D79</f>
        <v>1</v>
      </c>
      <c r="E85" s="83">
        <f>LHC!E79</f>
        <v>0</v>
      </c>
      <c r="F85" s="83">
        <f>LHC!F79</f>
        <v>1</v>
      </c>
      <c r="G85" s="83">
        <f>LHC!G79</f>
        <v>0</v>
      </c>
      <c r="H85" s="83">
        <f>LHC!H79</f>
        <v>0</v>
      </c>
      <c r="I85" s="83">
        <f>LHC!I79</f>
        <v>0</v>
      </c>
      <c r="J85" s="83">
        <f>LHC!J79</f>
        <v>1</v>
      </c>
      <c r="K85" s="83">
        <f>LHC!K79</f>
        <v>1</v>
      </c>
      <c r="L85" s="82">
        <f t="shared" si="30"/>
        <v>5</v>
      </c>
      <c r="M85" s="82">
        <f t="shared" si="31"/>
        <v>5</v>
      </c>
      <c r="N85" s="82">
        <f>SUMIF($B$8:$K$8,"Laki-Laki",LHC!B79:K79)</f>
        <v>3</v>
      </c>
      <c r="O85" s="82">
        <f>SUMIF($B$8:$K$8,"Perempuan",LHC!B79:K79)</f>
        <v>3</v>
      </c>
      <c r="P85" s="68">
        <f t="shared" si="32"/>
        <v>3</v>
      </c>
      <c r="Q85" s="68">
        <f t="shared" si="33"/>
        <v>3</v>
      </c>
      <c r="R85" s="68">
        <f t="shared" si="34"/>
        <v>-0.40546510810816444</v>
      </c>
      <c r="S85" s="68">
        <f t="shared" si="35"/>
        <v>-0.40546510810816444</v>
      </c>
      <c r="T85" s="68">
        <f t="shared" si="36"/>
        <v>-0.21346853759694029</v>
      </c>
      <c r="U85" s="68">
        <f t="shared" si="37"/>
        <v>-0.21346853759694029</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x14ac:dyDescent="0.3">
      <c r="A86" s="67" t="str">
        <f>LHC!A80</f>
        <v>76. Apa nama benda ini?</v>
      </c>
      <c r="B86" s="83">
        <f>LHC!B80</f>
        <v>1</v>
      </c>
      <c r="C86" s="83">
        <f>LHC!C80</f>
        <v>1</v>
      </c>
      <c r="D86" s="83">
        <f>LHC!D80</f>
        <v>1</v>
      </c>
      <c r="E86" s="83">
        <f>LHC!E80</f>
        <v>1</v>
      </c>
      <c r="F86" s="83">
        <f>LHC!F80</f>
        <v>1</v>
      </c>
      <c r="G86" s="83">
        <f>LHC!G80</f>
        <v>1</v>
      </c>
      <c r="H86" s="83">
        <f>LHC!H80</f>
        <v>0</v>
      </c>
      <c r="I86" s="83">
        <f>LHC!I80</f>
        <v>0</v>
      </c>
      <c r="J86" s="83">
        <f>LHC!J80</f>
        <v>0</v>
      </c>
      <c r="K86" s="83">
        <f>LHC!K80</f>
        <v>0</v>
      </c>
      <c r="L86" s="82">
        <f t="shared" si="30"/>
        <v>5</v>
      </c>
      <c r="M86" s="82">
        <f t="shared" si="31"/>
        <v>5</v>
      </c>
      <c r="N86" s="82">
        <f>SUMIF($B$8:$K$8,"Laki-Laki",LHC!B80:K80)</f>
        <v>3</v>
      </c>
      <c r="O86" s="82">
        <f>SUMIF($B$8:$K$8,"Perempuan",LHC!B80:K80)</f>
        <v>3</v>
      </c>
      <c r="P86" s="68">
        <f t="shared" si="32"/>
        <v>3</v>
      </c>
      <c r="Q86" s="68">
        <f t="shared" si="33"/>
        <v>3</v>
      </c>
      <c r="R86" s="68">
        <f t="shared" si="34"/>
        <v>-0.40546510810816444</v>
      </c>
      <c r="S86" s="68">
        <f t="shared" si="35"/>
        <v>-0.40546510810816444</v>
      </c>
      <c r="T86" s="68">
        <f t="shared" si="36"/>
        <v>-0.21346853759694029</v>
      </c>
      <c r="U86" s="68">
        <f t="shared" si="37"/>
        <v>-0.21346853759694029</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41.4" x14ac:dyDescent="0.3">
      <c r="A87" s="67" t="str">
        <f>LHC!A81</f>
        <v>77. Dalam uji tarik padeye (Prove Load Test), berapa beban tarik yang diterapkan?</v>
      </c>
      <c r="B87" s="83">
        <f>LHC!B81</f>
        <v>1</v>
      </c>
      <c r="C87" s="83">
        <f>LHC!C81</f>
        <v>1</v>
      </c>
      <c r="D87" s="83">
        <f>LHC!D81</f>
        <v>1</v>
      </c>
      <c r="E87" s="83">
        <f>LHC!E81</f>
        <v>1</v>
      </c>
      <c r="F87" s="83">
        <f>LHC!F81</f>
        <v>1</v>
      </c>
      <c r="G87" s="83">
        <f>LHC!G81</f>
        <v>1</v>
      </c>
      <c r="H87" s="83">
        <f>LHC!H81</f>
        <v>1</v>
      </c>
      <c r="I87" s="83">
        <f>LHC!I81</f>
        <v>1</v>
      </c>
      <c r="J87" s="83">
        <f>LHC!J81</f>
        <v>0</v>
      </c>
      <c r="K87" s="83">
        <f>LHC!K81</f>
        <v>0</v>
      </c>
      <c r="L87" s="82">
        <f t="shared" si="30"/>
        <v>5</v>
      </c>
      <c r="M87" s="82">
        <f t="shared" si="31"/>
        <v>5</v>
      </c>
      <c r="N87" s="82">
        <f>SUMIF($B$8:$K$8,"Laki-Laki",LHC!B81:K81)</f>
        <v>4</v>
      </c>
      <c r="O87" s="82">
        <f>SUMIF($B$8:$K$8,"Perempuan",LHC!B81:K81)</f>
        <v>4</v>
      </c>
      <c r="P87" s="68">
        <f t="shared" si="32"/>
        <v>4</v>
      </c>
      <c r="Q87" s="68">
        <f t="shared" si="33"/>
        <v>4</v>
      </c>
      <c r="R87" s="68">
        <f t="shared" si="34"/>
        <v>-1.3862943611198906</v>
      </c>
      <c r="S87" s="68">
        <f t="shared" si="35"/>
        <v>-1.3862943611198906</v>
      </c>
      <c r="T87" s="68">
        <f t="shared" si="36"/>
        <v>-1.1942977906086665</v>
      </c>
      <c r="U87" s="68">
        <f t="shared" si="37"/>
        <v>-1.1942977906086665</v>
      </c>
      <c r="V87" s="68">
        <f t="shared" si="38"/>
        <v>1.1180339887498949</v>
      </c>
      <c r="W87" s="68">
        <f t="shared" si="39"/>
        <v>1.1180339887498949</v>
      </c>
      <c r="X87" s="68">
        <f t="shared" si="40"/>
        <v>0</v>
      </c>
      <c r="Y87" s="68">
        <f t="shared" si="41"/>
        <v>1.5811388300841898</v>
      </c>
      <c r="Z87" s="68">
        <f t="shared" si="42"/>
        <v>0</v>
      </c>
      <c r="AA87" s="66" t="str">
        <f t="shared" si="43"/>
        <v>Negligible</v>
      </c>
      <c r="AB87" s="69" t="str">
        <f t="shared" si="44"/>
        <v>Tidak Ada Indikasi Bias</v>
      </c>
    </row>
    <row r="88" spans="1:28" ht="27.6" x14ac:dyDescent="0.3">
      <c r="A88" s="67" t="str">
        <f>LHC!A82</f>
        <v>78. Hook jenis 319 tanpa safety latch, ini apakah boleh digunakan</v>
      </c>
      <c r="B88" s="83">
        <f>LHC!B82</f>
        <v>1</v>
      </c>
      <c r="C88" s="83">
        <f>LHC!C82</f>
        <v>1</v>
      </c>
      <c r="D88" s="83">
        <f>LHC!D82</f>
        <v>1</v>
      </c>
      <c r="E88" s="83">
        <f>LHC!E82</f>
        <v>0</v>
      </c>
      <c r="F88" s="83">
        <f>LHC!F82</f>
        <v>1</v>
      </c>
      <c r="G88" s="83">
        <f>LHC!G82</f>
        <v>0</v>
      </c>
      <c r="H88" s="83">
        <f>LHC!H82</f>
        <v>1</v>
      </c>
      <c r="I88" s="83">
        <f>LHC!I82</f>
        <v>1</v>
      </c>
      <c r="J88" s="83">
        <f>LHC!J82</f>
        <v>0</v>
      </c>
      <c r="K88" s="83">
        <f>LHC!K82</f>
        <v>0</v>
      </c>
      <c r="L88" s="82">
        <f t="shared" si="30"/>
        <v>5</v>
      </c>
      <c r="M88" s="82">
        <f t="shared" si="31"/>
        <v>5</v>
      </c>
      <c r="N88" s="82">
        <f>SUMIF($B$8:$K$8,"Laki-Laki",LHC!B82:K82)</f>
        <v>3</v>
      </c>
      <c r="O88" s="82">
        <f>SUMIF($B$8:$K$8,"Perempuan",LHC!B82:K82)</f>
        <v>3</v>
      </c>
      <c r="P88" s="68">
        <f t="shared" si="32"/>
        <v>3</v>
      </c>
      <c r="Q88" s="68">
        <f t="shared" si="33"/>
        <v>3</v>
      </c>
      <c r="R88" s="68">
        <f t="shared" si="34"/>
        <v>-0.40546510810816444</v>
      </c>
      <c r="S88" s="68">
        <f t="shared" si="35"/>
        <v>-0.40546510810816444</v>
      </c>
      <c r="T88" s="68">
        <f t="shared" si="36"/>
        <v>-0.21346853759694029</v>
      </c>
      <c r="U88" s="68">
        <f t="shared" si="37"/>
        <v>-0.21346853759694029</v>
      </c>
      <c r="V88" s="68">
        <f t="shared" si="38"/>
        <v>0.91287092917527679</v>
      </c>
      <c r="W88" s="68">
        <f t="shared" si="39"/>
        <v>0.91287092917527679</v>
      </c>
      <c r="X88" s="68">
        <f t="shared" si="40"/>
        <v>0</v>
      </c>
      <c r="Y88" s="68">
        <f t="shared" si="41"/>
        <v>1.2909944487358056</v>
      </c>
      <c r="Z88" s="68">
        <f t="shared" si="42"/>
        <v>0</v>
      </c>
      <c r="AA88" s="66" t="str">
        <f t="shared" si="43"/>
        <v>Negligible</v>
      </c>
      <c r="AB88" s="69" t="str">
        <f t="shared" si="44"/>
        <v>Tidak Ada Indikasi Bias</v>
      </c>
    </row>
    <row r="89" spans="1:28" ht="27.6" x14ac:dyDescent="0.3">
      <c r="A89" s="67" t="str">
        <f>LHC!A83</f>
        <v>79. Menurut ASME B30.10, berapa % maximal keausan (wear) pada hook?</v>
      </c>
      <c r="B89" s="83">
        <f>LHC!B83</f>
        <v>1</v>
      </c>
      <c r="C89" s="83">
        <f>LHC!C83</f>
        <v>1</v>
      </c>
      <c r="D89" s="83">
        <f>LHC!D83</f>
        <v>1</v>
      </c>
      <c r="E89" s="83">
        <f>LHC!E83</f>
        <v>0</v>
      </c>
      <c r="F89" s="83">
        <f>LHC!F83</f>
        <v>1</v>
      </c>
      <c r="G89" s="83">
        <f>LHC!G83</f>
        <v>0</v>
      </c>
      <c r="H89" s="83">
        <f>LHC!H83</f>
        <v>1</v>
      </c>
      <c r="I89" s="83">
        <f>LHC!I83</f>
        <v>1</v>
      </c>
      <c r="J89" s="83">
        <f>LHC!J83</f>
        <v>0</v>
      </c>
      <c r="K89" s="83">
        <f>LHC!K83</f>
        <v>0</v>
      </c>
      <c r="L89" s="82">
        <f t="shared" si="30"/>
        <v>5</v>
      </c>
      <c r="M89" s="82">
        <f t="shared" si="31"/>
        <v>5</v>
      </c>
      <c r="N89" s="82">
        <f>SUMIF($B$8:$K$8,"Laki-Laki",LHC!B83:K83)</f>
        <v>3</v>
      </c>
      <c r="O89" s="82">
        <f>SUMIF($B$8:$K$8,"Perempuan",LHC!B83:K83)</f>
        <v>3</v>
      </c>
      <c r="P89" s="68">
        <f t="shared" si="32"/>
        <v>3</v>
      </c>
      <c r="Q89" s="68">
        <f t="shared" si="33"/>
        <v>3</v>
      </c>
      <c r="R89" s="68">
        <f t="shared" si="34"/>
        <v>-0.40546510810816444</v>
      </c>
      <c r="S89" s="68">
        <f t="shared" si="35"/>
        <v>-0.40546510810816444</v>
      </c>
      <c r="T89" s="68">
        <f t="shared" si="36"/>
        <v>-0.21346853759694029</v>
      </c>
      <c r="U89" s="68">
        <f t="shared" si="37"/>
        <v>-0.21346853759694029</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41.4" x14ac:dyDescent="0.3">
      <c r="A90" s="67" t="str">
        <f>LHC!A84</f>
        <v>80. Menurut ASME B30.10, berapa derajat maximal hook terpuntir ke samping (twist) pada hook?</v>
      </c>
      <c r="B90" s="83">
        <f>LHC!B84</f>
        <v>1</v>
      </c>
      <c r="C90" s="83">
        <f>LHC!C84</f>
        <v>1</v>
      </c>
      <c r="D90" s="83">
        <f>LHC!D84</f>
        <v>1</v>
      </c>
      <c r="E90" s="83">
        <f>LHC!E84</f>
        <v>0</v>
      </c>
      <c r="F90" s="83">
        <f>LHC!F84</f>
        <v>1</v>
      </c>
      <c r="G90" s="83">
        <f>LHC!G84</f>
        <v>0</v>
      </c>
      <c r="H90" s="83">
        <f>LHC!H84</f>
        <v>0</v>
      </c>
      <c r="I90" s="83">
        <f>LHC!I84</f>
        <v>0</v>
      </c>
      <c r="J90" s="83">
        <f>LHC!J84</f>
        <v>1</v>
      </c>
      <c r="K90" s="83">
        <f>LHC!K84</f>
        <v>1</v>
      </c>
      <c r="L90" s="82">
        <f t="shared" si="30"/>
        <v>5</v>
      </c>
      <c r="M90" s="82">
        <f t="shared" si="31"/>
        <v>5</v>
      </c>
      <c r="N90" s="82">
        <f>SUMIF($B$8:$K$8,"Laki-Laki",LHC!B84:K84)</f>
        <v>3</v>
      </c>
      <c r="O90" s="82">
        <f>SUMIF($B$8:$K$8,"Perempuan",LHC!B84:K84)</f>
        <v>3</v>
      </c>
      <c r="P90" s="68">
        <f t="shared" si="32"/>
        <v>3</v>
      </c>
      <c r="Q90" s="68">
        <f t="shared" si="33"/>
        <v>3</v>
      </c>
      <c r="R90" s="68">
        <f t="shared" si="34"/>
        <v>-0.40546510810816444</v>
      </c>
      <c r="S90" s="68">
        <f t="shared" si="35"/>
        <v>-0.40546510810816444</v>
      </c>
      <c r="T90" s="68">
        <f t="shared" si="36"/>
        <v>-0.21346853759694029</v>
      </c>
      <c r="U90" s="68">
        <f t="shared" si="37"/>
        <v>-0.21346853759694029</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41.4" x14ac:dyDescent="0.3">
      <c r="A91" s="67" t="str">
        <f>LHC!A85</f>
        <v>81. Menurut ASME B30.10, berapa % ujung hook (throat) terdeformasi/merekah</v>
      </c>
      <c r="B91" s="83">
        <f>LHC!B85</f>
        <v>1</v>
      </c>
      <c r="C91" s="83">
        <f>LHC!C85</f>
        <v>1</v>
      </c>
      <c r="D91" s="83">
        <f>LHC!D85</f>
        <v>1</v>
      </c>
      <c r="E91" s="83">
        <f>LHC!E85</f>
        <v>0</v>
      </c>
      <c r="F91" s="83">
        <f>LHC!F85</f>
        <v>1</v>
      </c>
      <c r="G91" s="83">
        <f>LHC!G85</f>
        <v>0</v>
      </c>
      <c r="H91" s="83">
        <f>LHC!H85</f>
        <v>0</v>
      </c>
      <c r="I91" s="83">
        <f>LHC!I85</f>
        <v>0</v>
      </c>
      <c r="J91" s="83">
        <f>LHC!J85</f>
        <v>1</v>
      </c>
      <c r="K91" s="83">
        <f>LHC!K85</f>
        <v>1</v>
      </c>
      <c r="L91" s="82">
        <f t="shared" si="30"/>
        <v>5</v>
      </c>
      <c r="M91" s="82">
        <f t="shared" si="31"/>
        <v>5</v>
      </c>
      <c r="N91" s="82">
        <f>SUMIF($B$8:$K$8,"Laki-Laki",LHC!B85:K85)</f>
        <v>3</v>
      </c>
      <c r="O91" s="82">
        <f>SUMIF($B$8:$K$8,"Perempuan",LHC!B85:K85)</f>
        <v>3</v>
      </c>
      <c r="P91" s="68">
        <f t="shared" si="32"/>
        <v>3</v>
      </c>
      <c r="Q91" s="68">
        <f t="shared" si="33"/>
        <v>3</v>
      </c>
      <c r="R91" s="68">
        <f t="shared" si="34"/>
        <v>-0.40546510810816444</v>
      </c>
      <c r="S91" s="68">
        <f t="shared" si="35"/>
        <v>-0.40546510810816444</v>
      </c>
      <c r="T91" s="68">
        <f t="shared" si="36"/>
        <v>-0.21346853759694029</v>
      </c>
      <c r="U91" s="68">
        <f t="shared" si="37"/>
        <v>-0.21346853759694029</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x14ac:dyDescent="0.3">
      <c r="A92" s="67" t="str">
        <f>LHC!A86</f>
        <v>82. Apa nama alat bantu lifting ini?</v>
      </c>
      <c r="B92" s="83">
        <f>LHC!B86</f>
        <v>1</v>
      </c>
      <c r="C92" s="83">
        <f>LHC!C86</f>
        <v>1</v>
      </c>
      <c r="D92" s="83">
        <f>LHC!D86</f>
        <v>1</v>
      </c>
      <c r="E92" s="83">
        <f>LHC!E86</f>
        <v>1</v>
      </c>
      <c r="F92" s="83">
        <f>LHC!F86</f>
        <v>1</v>
      </c>
      <c r="G92" s="83">
        <f>LHC!G86</f>
        <v>1</v>
      </c>
      <c r="H92" s="83">
        <f>LHC!H86</f>
        <v>0</v>
      </c>
      <c r="I92" s="83">
        <f>LHC!I86</f>
        <v>0</v>
      </c>
      <c r="J92" s="83">
        <f>LHC!J86</f>
        <v>0</v>
      </c>
      <c r="K92" s="83">
        <f>LHC!K86</f>
        <v>0</v>
      </c>
      <c r="L92" s="82">
        <f t="shared" si="30"/>
        <v>5</v>
      </c>
      <c r="M92" s="82">
        <f t="shared" si="31"/>
        <v>5</v>
      </c>
      <c r="N92" s="82">
        <f>SUMIF($B$8:$K$8,"Laki-Laki",LHC!B86:K86)</f>
        <v>3</v>
      </c>
      <c r="O92" s="82">
        <f>SUMIF($B$8:$K$8,"Perempuan",LHC!B86:K86)</f>
        <v>3</v>
      </c>
      <c r="P92" s="68">
        <f t="shared" si="32"/>
        <v>3</v>
      </c>
      <c r="Q92" s="68">
        <f t="shared" si="33"/>
        <v>3</v>
      </c>
      <c r="R92" s="68">
        <f t="shared" si="34"/>
        <v>-0.40546510810816444</v>
      </c>
      <c r="S92" s="68">
        <f t="shared" si="35"/>
        <v>-0.40546510810816444</v>
      </c>
      <c r="T92" s="68">
        <f t="shared" si="36"/>
        <v>-0.21346853759694029</v>
      </c>
      <c r="U92" s="68">
        <f t="shared" si="37"/>
        <v>-0.21346853759694029</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x14ac:dyDescent="0.3">
      <c r="A93" s="67" t="str">
        <f>LHC!A87</f>
        <v>83. Apa nama alat bantu lifting ini?</v>
      </c>
      <c r="B93" s="83">
        <f>LHC!B87</f>
        <v>1</v>
      </c>
      <c r="C93" s="83">
        <f>LHC!C87</f>
        <v>1</v>
      </c>
      <c r="D93" s="83">
        <f>LHC!D87</f>
        <v>1</v>
      </c>
      <c r="E93" s="83">
        <f>LHC!E87</f>
        <v>0</v>
      </c>
      <c r="F93" s="83">
        <f>LHC!F87</f>
        <v>1</v>
      </c>
      <c r="G93" s="83">
        <f>LHC!G87</f>
        <v>0</v>
      </c>
      <c r="H93" s="83">
        <f>LHC!H87</f>
        <v>0</v>
      </c>
      <c r="I93" s="83">
        <f>LHC!I87</f>
        <v>0</v>
      </c>
      <c r="J93" s="83">
        <f>LHC!J87</f>
        <v>0</v>
      </c>
      <c r="K93" s="83">
        <f>LHC!K87</f>
        <v>0</v>
      </c>
      <c r="L93" s="82">
        <f t="shared" si="30"/>
        <v>5</v>
      </c>
      <c r="M93" s="82">
        <f t="shared" si="31"/>
        <v>5</v>
      </c>
      <c r="N93" s="82">
        <f>SUMIF($B$8:$K$8,"Laki-Laki",LHC!B87:K87)</f>
        <v>2</v>
      </c>
      <c r="O93" s="82">
        <f>SUMIF($B$8:$K$8,"Perempuan",LHC!B87:K87)</f>
        <v>2</v>
      </c>
      <c r="P93" s="68">
        <f t="shared" si="32"/>
        <v>2</v>
      </c>
      <c r="Q93" s="68">
        <f t="shared" si="33"/>
        <v>2</v>
      </c>
      <c r="R93" s="68">
        <f t="shared" si="34"/>
        <v>0.40546510810816438</v>
      </c>
      <c r="S93" s="68">
        <f t="shared" si="35"/>
        <v>0.40546510810816438</v>
      </c>
      <c r="T93" s="68">
        <f t="shared" si="36"/>
        <v>0.59746167861938848</v>
      </c>
      <c r="U93" s="68">
        <f t="shared" si="37"/>
        <v>0.59746167861938848</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x14ac:dyDescent="0.3">
      <c r="A94" s="67" t="str">
        <f>LHC!A88</f>
        <v>84. Apa nama jenis crane ini?</v>
      </c>
      <c r="B94" s="83">
        <f>LHC!B88</f>
        <v>1</v>
      </c>
      <c r="C94" s="83">
        <f>LHC!C88</f>
        <v>1</v>
      </c>
      <c r="D94" s="83">
        <f>LHC!D88</f>
        <v>1</v>
      </c>
      <c r="E94" s="83">
        <f>LHC!E88</f>
        <v>0</v>
      </c>
      <c r="F94" s="83">
        <f>LHC!F88</f>
        <v>1</v>
      </c>
      <c r="G94" s="83">
        <f>LHC!G88</f>
        <v>0</v>
      </c>
      <c r="H94" s="83">
        <f>LHC!H88</f>
        <v>0</v>
      </c>
      <c r="I94" s="83">
        <f>LHC!I88</f>
        <v>0</v>
      </c>
      <c r="J94" s="83">
        <f>LHC!J88</f>
        <v>0</v>
      </c>
      <c r="K94" s="83">
        <f>LHC!K88</f>
        <v>0</v>
      </c>
      <c r="L94" s="82">
        <f t="shared" si="30"/>
        <v>5</v>
      </c>
      <c r="M94" s="82">
        <f t="shared" si="31"/>
        <v>5</v>
      </c>
      <c r="N94" s="82">
        <f>SUMIF($B$8:$K$8,"Laki-Laki",LHC!B88:K88)</f>
        <v>2</v>
      </c>
      <c r="O94" s="82">
        <f>SUMIF($B$8:$K$8,"Perempuan",LHC!B88:K88)</f>
        <v>2</v>
      </c>
      <c r="P94" s="68">
        <f t="shared" si="32"/>
        <v>2</v>
      </c>
      <c r="Q94" s="68">
        <f t="shared" si="33"/>
        <v>2</v>
      </c>
      <c r="R94" s="68">
        <f t="shared" si="34"/>
        <v>0.40546510810816438</v>
      </c>
      <c r="S94" s="68">
        <f t="shared" si="35"/>
        <v>0.40546510810816438</v>
      </c>
      <c r="T94" s="68">
        <f t="shared" si="36"/>
        <v>0.59746167861938848</v>
      </c>
      <c r="U94" s="68">
        <f t="shared" si="37"/>
        <v>0.59746167861938848</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x14ac:dyDescent="0.3">
      <c r="A95" s="67" t="str">
        <f>LHC!A89</f>
        <v>85. Apa nama jenis crane ini?</v>
      </c>
      <c r="B95" s="83">
        <f>LHC!B89</f>
        <v>1</v>
      </c>
      <c r="C95" s="83">
        <f>LHC!C89</f>
        <v>1</v>
      </c>
      <c r="D95" s="83">
        <f>LHC!D89</f>
        <v>1</v>
      </c>
      <c r="E95" s="83">
        <f>LHC!E89</f>
        <v>0</v>
      </c>
      <c r="F95" s="83">
        <f>LHC!F89</f>
        <v>1</v>
      </c>
      <c r="G95" s="83">
        <f>LHC!G89</f>
        <v>0</v>
      </c>
      <c r="H95" s="83">
        <f>LHC!H89</f>
        <v>0</v>
      </c>
      <c r="I95" s="83">
        <f>LHC!I89</f>
        <v>0</v>
      </c>
      <c r="J95" s="83">
        <f>LHC!J89</f>
        <v>1</v>
      </c>
      <c r="K95" s="83">
        <f>LHC!K89</f>
        <v>1</v>
      </c>
      <c r="L95" s="82">
        <f t="shared" si="30"/>
        <v>5</v>
      </c>
      <c r="M95" s="82">
        <f t="shared" si="31"/>
        <v>5</v>
      </c>
      <c r="N95" s="82">
        <f>SUMIF($B$8:$K$8,"Laki-Laki",LHC!B89:K89)</f>
        <v>3</v>
      </c>
      <c r="O95" s="82">
        <f>SUMIF($B$8:$K$8,"Perempuan",LHC!B89:K89)</f>
        <v>3</v>
      </c>
      <c r="P95" s="68">
        <f t="shared" si="32"/>
        <v>3</v>
      </c>
      <c r="Q95" s="68">
        <f t="shared" si="33"/>
        <v>3</v>
      </c>
      <c r="R95" s="68">
        <f t="shared" si="34"/>
        <v>-0.40546510810816444</v>
      </c>
      <c r="S95" s="68">
        <f t="shared" si="35"/>
        <v>-0.40546510810816444</v>
      </c>
      <c r="T95" s="68">
        <f t="shared" si="36"/>
        <v>-0.21346853759694029</v>
      </c>
      <c r="U95" s="68">
        <f t="shared" si="37"/>
        <v>-0.21346853759694029</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x14ac:dyDescent="0.3">
      <c r="A96" s="67" t="str">
        <f>LHC!A90</f>
        <v>86. Apa nama jenis crane ini?</v>
      </c>
      <c r="B96" s="83">
        <f>LHC!B90</f>
        <v>1</v>
      </c>
      <c r="C96" s="83">
        <f>LHC!C90</f>
        <v>1</v>
      </c>
      <c r="D96" s="83">
        <f>LHC!D90</f>
        <v>0</v>
      </c>
      <c r="E96" s="83">
        <f>LHC!E90</f>
        <v>1</v>
      </c>
      <c r="F96" s="83">
        <f>LHC!F90</f>
        <v>0</v>
      </c>
      <c r="G96" s="83">
        <f>LHC!G90</f>
        <v>1</v>
      </c>
      <c r="H96" s="83">
        <f>LHC!H90</f>
        <v>1</v>
      </c>
      <c r="I96" s="83">
        <f>LHC!I90</f>
        <v>1</v>
      </c>
      <c r="J96" s="83">
        <f>LHC!J90</f>
        <v>1</v>
      </c>
      <c r="K96" s="83">
        <f>LHC!K90</f>
        <v>1</v>
      </c>
      <c r="L96" s="82">
        <f t="shared" si="30"/>
        <v>5</v>
      </c>
      <c r="M96" s="82">
        <f t="shared" si="31"/>
        <v>5</v>
      </c>
      <c r="N96" s="82">
        <f>SUMIF($B$8:$K$8,"Laki-Laki",LHC!B90:K90)</f>
        <v>4</v>
      </c>
      <c r="O96" s="82">
        <f>SUMIF($B$8:$K$8,"Perempuan",LHC!B90:K90)</f>
        <v>4</v>
      </c>
      <c r="P96" s="68">
        <f t="shared" si="32"/>
        <v>4</v>
      </c>
      <c r="Q96" s="68">
        <f t="shared" si="33"/>
        <v>4</v>
      </c>
      <c r="R96" s="68">
        <f t="shared" si="34"/>
        <v>-1.3862943611198906</v>
      </c>
      <c r="S96" s="68">
        <f t="shared" si="35"/>
        <v>-1.3862943611198906</v>
      </c>
      <c r="T96" s="68">
        <f t="shared" si="36"/>
        <v>-1.1942977906086665</v>
      </c>
      <c r="U96" s="68">
        <f t="shared" si="37"/>
        <v>-1.1942977906086665</v>
      </c>
      <c r="V96" s="68">
        <f t="shared" si="38"/>
        <v>1.1180339887498949</v>
      </c>
      <c r="W96" s="68">
        <f t="shared" si="39"/>
        <v>1.1180339887498949</v>
      </c>
      <c r="X96" s="68">
        <f t="shared" si="40"/>
        <v>0</v>
      </c>
      <c r="Y96" s="68">
        <f t="shared" si="41"/>
        <v>1.5811388300841898</v>
      </c>
      <c r="Z96" s="68">
        <f t="shared" si="42"/>
        <v>0</v>
      </c>
      <c r="AA96" s="66" t="str">
        <f t="shared" si="43"/>
        <v>Negligible</v>
      </c>
      <c r="AB96" s="69" t="str">
        <f t="shared" si="44"/>
        <v>Tidak Ada Indikasi Bias</v>
      </c>
    </row>
    <row r="97" spans="1:28" ht="41.4" x14ac:dyDescent="0.3">
      <c r="A97" s="67" t="str">
        <f>LHC!A91</f>
        <v>87. Berapa kecepatan angin yang diijinkan untuk kondisi pengangkatan?</v>
      </c>
      <c r="B97" s="83">
        <f>LHC!B91</f>
        <v>0</v>
      </c>
      <c r="C97" s="83">
        <f>LHC!C91</f>
        <v>0</v>
      </c>
      <c r="D97" s="83">
        <f>LHC!D91</f>
        <v>1</v>
      </c>
      <c r="E97" s="83">
        <f>LHC!E91</f>
        <v>0</v>
      </c>
      <c r="F97" s="83">
        <f>LHC!F91</f>
        <v>1</v>
      </c>
      <c r="G97" s="83">
        <f>LHC!G91</f>
        <v>0</v>
      </c>
      <c r="H97" s="83">
        <f>LHC!H91</f>
        <v>0</v>
      </c>
      <c r="I97" s="83">
        <f>LHC!I91</f>
        <v>0</v>
      </c>
      <c r="J97" s="83">
        <f>LHC!J91</f>
        <v>0</v>
      </c>
      <c r="K97" s="83">
        <f>LHC!K91</f>
        <v>0</v>
      </c>
      <c r="L97" s="82">
        <f t="shared" si="30"/>
        <v>5</v>
      </c>
      <c r="M97" s="82">
        <f t="shared" si="31"/>
        <v>5</v>
      </c>
      <c r="N97" s="82">
        <f>SUMIF($B$8:$K$8,"Laki-Laki",LHC!B91:K91)</f>
        <v>1</v>
      </c>
      <c r="O97" s="82">
        <f>SUMIF($B$8:$K$8,"Perempuan",LHC!B91:K91)</f>
        <v>1</v>
      </c>
      <c r="P97" s="68">
        <f t="shared" si="32"/>
        <v>1</v>
      </c>
      <c r="Q97" s="68">
        <f t="shared" si="33"/>
        <v>1</v>
      </c>
      <c r="R97" s="68">
        <f t="shared" si="34"/>
        <v>1.3862943611198906</v>
      </c>
      <c r="S97" s="68">
        <f t="shared" si="35"/>
        <v>1.3862943611198906</v>
      </c>
      <c r="T97" s="68">
        <f t="shared" si="36"/>
        <v>1.5782909316311147</v>
      </c>
      <c r="U97" s="68">
        <f t="shared" si="37"/>
        <v>1.5782909316311147</v>
      </c>
      <c r="V97" s="68">
        <f t="shared" si="38"/>
        <v>1.1180339887498949</v>
      </c>
      <c r="W97" s="68">
        <f t="shared" si="39"/>
        <v>1.1180339887498949</v>
      </c>
      <c r="X97" s="68">
        <f t="shared" si="40"/>
        <v>0</v>
      </c>
      <c r="Y97" s="68">
        <f t="shared" si="41"/>
        <v>1.5811388300841898</v>
      </c>
      <c r="Z97" s="68">
        <f t="shared" si="42"/>
        <v>0</v>
      </c>
      <c r="AA97" s="66" t="str">
        <f t="shared" si="43"/>
        <v>Negligible</v>
      </c>
      <c r="AB97" s="69" t="str">
        <f t="shared" si="44"/>
        <v>Tidak Ada Indikasi Bias</v>
      </c>
    </row>
    <row r="98" spans="1:28" ht="27.6" x14ac:dyDescent="0.3">
      <c r="A98" s="67" t="str">
        <f>LHC!A92</f>
        <v>88. Yang dimaksud dengan Crane Safety Factor adalah</v>
      </c>
      <c r="B98" s="83">
        <f>LHC!B92</f>
        <v>1</v>
      </c>
      <c r="C98" s="83">
        <f>LHC!C92</f>
        <v>1</v>
      </c>
      <c r="D98" s="83">
        <f>LHC!D92</f>
        <v>1</v>
      </c>
      <c r="E98" s="83">
        <f>LHC!E92</f>
        <v>1</v>
      </c>
      <c r="F98" s="83">
        <f>LHC!F92</f>
        <v>1</v>
      </c>
      <c r="G98" s="83">
        <f>LHC!G92</f>
        <v>1</v>
      </c>
      <c r="H98" s="83">
        <f>LHC!H92</f>
        <v>1</v>
      </c>
      <c r="I98" s="83">
        <f>LHC!I92</f>
        <v>1</v>
      </c>
      <c r="J98" s="83">
        <f>LHC!J92</f>
        <v>0</v>
      </c>
      <c r="K98" s="83">
        <f>LHC!K92</f>
        <v>0</v>
      </c>
      <c r="L98" s="82">
        <f t="shared" si="30"/>
        <v>5</v>
      </c>
      <c r="M98" s="82">
        <f t="shared" si="31"/>
        <v>5</v>
      </c>
      <c r="N98" s="82">
        <f>SUMIF($B$8:$K$8,"Laki-Laki",LHC!B92:K92)</f>
        <v>4</v>
      </c>
      <c r="O98" s="82">
        <f>SUMIF($B$8:$K$8,"Perempuan",LHC!B92:K92)</f>
        <v>4</v>
      </c>
      <c r="P98" s="68">
        <f t="shared" si="32"/>
        <v>4</v>
      </c>
      <c r="Q98" s="68">
        <f t="shared" si="33"/>
        <v>4</v>
      </c>
      <c r="R98" s="68">
        <f t="shared" si="34"/>
        <v>-1.3862943611198906</v>
      </c>
      <c r="S98" s="68">
        <f t="shared" si="35"/>
        <v>-1.3862943611198906</v>
      </c>
      <c r="T98" s="68">
        <f t="shared" si="36"/>
        <v>-1.1942977906086665</v>
      </c>
      <c r="U98" s="68">
        <f t="shared" si="37"/>
        <v>-1.1942977906086665</v>
      </c>
      <c r="V98" s="68">
        <f t="shared" si="38"/>
        <v>1.1180339887498949</v>
      </c>
      <c r="W98" s="68">
        <f t="shared" si="39"/>
        <v>1.1180339887498949</v>
      </c>
      <c r="X98" s="68">
        <f t="shared" si="40"/>
        <v>0</v>
      </c>
      <c r="Y98" s="68">
        <f t="shared" si="41"/>
        <v>1.5811388300841898</v>
      </c>
      <c r="Z98" s="68">
        <f t="shared" si="42"/>
        <v>0</v>
      </c>
      <c r="AA98" s="66" t="str">
        <f t="shared" si="43"/>
        <v>Negligible</v>
      </c>
      <c r="AB98" s="69" t="str">
        <f t="shared" si="44"/>
        <v>Tidak Ada Indikasi Bias</v>
      </c>
    </row>
    <row r="99" spans="1:28" ht="27.6" x14ac:dyDescent="0.3">
      <c r="A99" s="67" t="str">
        <f>LHC!A93</f>
        <v>89. Yang dimaksud dengan Crane Utilization adalah</v>
      </c>
      <c r="B99" s="83">
        <f>LHC!B93</f>
        <v>1</v>
      </c>
      <c r="C99" s="83">
        <f>LHC!C93</f>
        <v>1</v>
      </c>
      <c r="D99" s="83">
        <f>LHC!D93</f>
        <v>1</v>
      </c>
      <c r="E99" s="83">
        <f>LHC!E93</f>
        <v>1</v>
      </c>
      <c r="F99" s="83">
        <f>LHC!F93</f>
        <v>1</v>
      </c>
      <c r="G99" s="83">
        <f>LHC!G93</f>
        <v>1</v>
      </c>
      <c r="H99" s="83">
        <f>LHC!H93</f>
        <v>0</v>
      </c>
      <c r="I99" s="83">
        <f>LHC!I93</f>
        <v>0</v>
      </c>
      <c r="J99" s="83">
        <f>LHC!J93</f>
        <v>0</v>
      </c>
      <c r="K99" s="83">
        <f>LHC!K93</f>
        <v>0</v>
      </c>
      <c r="L99" s="82">
        <f t="shared" si="30"/>
        <v>5</v>
      </c>
      <c r="M99" s="82">
        <f t="shared" si="31"/>
        <v>5</v>
      </c>
      <c r="N99" s="82">
        <f>SUMIF($B$8:$K$8,"Laki-Laki",LHC!B93:K93)</f>
        <v>3</v>
      </c>
      <c r="O99" s="82">
        <f>SUMIF($B$8:$K$8,"Perempuan",LHC!B93:K93)</f>
        <v>3</v>
      </c>
      <c r="P99" s="68">
        <f t="shared" si="32"/>
        <v>3</v>
      </c>
      <c r="Q99" s="68">
        <f t="shared" si="33"/>
        <v>3</v>
      </c>
      <c r="R99" s="68">
        <f t="shared" si="34"/>
        <v>-0.40546510810816444</v>
      </c>
      <c r="S99" s="68">
        <f t="shared" si="35"/>
        <v>-0.40546510810816444</v>
      </c>
      <c r="T99" s="68">
        <f t="shared" si="36"/>
        <v>-0.21346853759694029</v>
      </c>
      <c r="U99" s="68">
        <f t="shared" si="37"/>
        <v>-0.21346853759694029</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ht="41.4" x14ac:dyDescent="0.3">
      <c r="A100" s="67" t="str">
        <f>LHC!A94</f>
        <v>90. Berapa % kemiringan tanah maksimal di bawah crane yang diijinkan</v>
      </c>
      <c r="B100" s="83">
        <f>LHC!B94</f>
        <v>1</v>
      </c>
      <c r="C100" s="83">
        <f>LHC!C94</f>
        <v>1</v>
      </c>
      <c r="D100" s="83">
        <f>LHC!D94</f>
        <v>1</v>
      </c>
      <c r="E100" s="83">
        <f>LHC!E94</f>
        <v>1</v>
      </c>
      <c r="F100" s="83">
        <f>LHC!F94</f>
        <v>1</v>
      </c>
      <c r="G100" s="83">
        <f>LHC!G94</f>
        <v>1</v>
      </c>
      <c r="H100" s="83">
        <f>LHC!H94</f>
        <v>0</v>
      </c>
      <c r="I100" s="83">
        <f>LHC!I94</f>
        <v>0</v>
      </c>
      <c r="J100" s="83">
        <f>LHC!J94</f>
        <v>0</v>
      </c>
      <c r="K100" s="83">
        <f>LHC!K94</f>
        <v>0</v>
      </c>
      <c r="L100" s="82">
        <f t="shared" si="30"/>
        <v>5</v>
      </c>
      <c r="M100" s="82">
        <f t="shared" si="31"/>
        <v>5</v>
      </c>
      <c r="N100" s="82">
        <f>SUMIF($B$8:$K$8,"Laki-Laki",LHC!B94:K94)</f>
        <v>3</v>
      </c>
      <c r="O100" s="82">
        <f>SUMIF($B$8:$K$8,"Perempuan",LHC!B94:K94)</f>
        <v>3</v>
      </c>
      <c r="P100" s="68">
        <f t="shared" si="32"/>
        <v>3</v>
      </c>
      <c r="Q100" s="68">
        <f t="shared" si="33"/>
        <v>3</v>
      </c>
      <c r="R100" s="68">
        <f t="shared" si="34"/>
        <v>-0.40546510810816444</v>
      </c>
      <c r="S100" s="68">
        <f t="shared" si="35"/>
        <v>-0.40546510810816444</v>
      </c>
      <c r="T100" s="68">
        <f t="shared" si="36"/>
        <v>-0.21346853759694029</v>
      </c>
      <c r="U100" s="68">
        <f t="shared" si="37"/>
        <v>-0.21346853759694029</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ht="41.4" x14ac:dyDescent="0.3">
      <c r="A101" s="67" t="str">
        <f>LHC!A95</f>
        <v>91. Kedalaman jurang D1 = 2 meter, berapa jarak minimal (D2) ujung outrigger ke dasar jurang?</v>
      </c>
      <c r="B101" s="83">
        <f>LHC!B95</f>
        <v>1</v>
      </c>
      <c r="C101" s="83">
        <f>LHC!C95</f>
        <v>1</v>
      </c>
      <c r="D101" s="83">
        <f>LHC!D95</f>
        <v>1</v>
      </c>
      <c r="E101" s="83">
        <f>LHC!E95</f>
        <v>1</v>
      </c>
      <c r="F101" s="83">
        <f>LHC!F95</f>
        <v>1</v>
      </c>
      <c r="G101" s="83">
        <f>LHC!G95</f>
        <v>1</v>
      </c>
      <c r="H101" s="83">
        <f>LHC!H95</f>
        <v>1</v>
      </c>
      <c r="I101" s="83">
        <f>LHC!I95</f>
        <v>1</v>
      </c>
      <c r="J101" s="83">
        <f>LHC!J95</f>
        <v>0</v>
      </c>
      <c r="K101" s="83">
        <f>LHC!K95</f>
        <v>0</v>
      </c>
      <c r="L101" s="82">
        <f t="shared" si="30"/>
        <v>5</v>
      </c>
      <c r="M101" s="82">
        <f t="shared" si="31"/>
        <v>5</v>
      </c>
      <c r="N101" s="82">
        <f>SUMIF($B$8:$K$8,"Laki-Laki",LHC!B95:K95)</f>
        <v>4</v>
      </c>
      <c r="O101" s="82">
        <f>SUMIF($B$8:$K$8,"Perempuan",LHC!B95:K95)</f>
        <v>4</v>
      </c>
      <c r="P101" s="68">
        <f t="shared" si="32"/>
        <v>4</v>
      </c>
      <c r="Q101" s="68">
        <f t="shared" si="33"/>
        <v>4</v>
      </c>
      <c r="R101" s="68">
        <f t="shared" si="34"/>
        <v>-1.3862943611198906</v>
      </c>
      <c r="S101" s="68">
        <f t="shared" si="35"/>
        <v>-1.3862943611198906</v>
      </c>
      <c r="T101" s="68">
        <f t="shared" si="36"/>
        <v>-1.1942977906086665</v>
      </c>
      <c r="U101" s="68">
        <f t="shared" si="37"/>
        <v>-1.1942977906086665</v>
      </c>
      <c r="V101" s="68">
        <f t="shared" si="38"/>
        <v>1.1180339887498949</v>
      </c>
      <c r="W101" s="68">
        <f t="shared" si="39"/>
        <v>1.1180339887498949</v>
      </c>
      <c r="X101" s="68">
        <f t="shared" si="40"/>
        <v>0</v>
      </c>
      <c r="Y101" s="68">
        <f t="shared" si="41"/>
        <v>1.5811388300841898</v>
      </c>
      <c r="Z101" s="68">
        <f t="shared" si="42"/>
        <v>0</v>
      </c>
      <c r="AA101" s="66" t="str">
        <f t="shared" si="43"/>
        <v>Negligible</v>
      </c>
      <c r="AB101" s="69" t="str">
        <f t="shared" si="44"/>
        <v>Tidak Ada Indikasi Bias</v>
      </c>
    </row>
    <row r="102" spans="1:28" ht="69" x14ac:dyDescent="0.3">
      <c r="A102" s="67" t="str">
        <f>LHC!A96</f>
        <v>92. Berdasarkan Permenaker No. 8 Tahun 2020, setelah pemeriksaan pertama, inspeksi berkala crane berikutnya untuk perpanjangan SILO dilakukan selambatnya:</v>
      </c>
      <c r="B102" s="83">
        <f>LHC!B96</f>
        <v>1</v>
      </c>
      <c r="C102" s="83">
        <f>LHC!C96</f>
        <v>1</v>
      </c>
      <c r="D102" s="83">
        <f>LHC!D96</f>
        <v>1</v>
      </c>
      <c r="E102" s="83">
        <f>LHC!E96</f>
        <v>1</v>
      </c>
      <c r="F102" s="83">
        <f>LHC!F96</f>
        <v>1</v>
      </c>
      <c r="G102" s="83">
        <f>LHC!G96</f>
        <v>1</v>
      </c>
      <c r="H102" s="83">
        <f>LHC!H96</f>
        <v>1</v>
      </c>
      <c r="I102" s="83">
        <f>LHC!I96</f>
        <v>1</v>
      </c>
      <c r="J102" s="83">
        <f>LHC!J96</f>
        <v>0</v>
      </c>
      <c r="K102" s="83">
        <f>LHC!K96</f>
        <v>0</v>
      </c>
      <c r="L102" s="82">
        <f t="shared" si="30"/>
        <v>5</v>
      </c>
      <c r="M102" s="82">
        <f t="shared" si="31"/>
        <v>5</v>
      </c>
      <c r="N102" s="82">
        <f>SUMIF($B$8:$K$8,"Laki-Laki",LHC!B96:K96)</f>
        <v>4</v>
      </c>
      <c r="O102" s="82">
        <f>SUMIF($B$8:$K$8,"Perempuan",LHC!B96:K96)</f>
        <v>4</v>
      </c>
      <c r="P102" s="68">
        <f t="shared" si="32"/>
        <v>4</v>
      </c>
      <c r="Q102" s="68">
        <f t="shared" si="33"/>
        <v>4</v>
      </c>
      <c r="R102" s="68">
        <f t="shared" si="34"/>
        <v>-1.3862943611198906</v>
      </c>
      <c r="S102" s="68">
        <f t="shared" si="35"/>
        <v>-1.3862943611198906</v>
      </c>
      <c r="T102" s="68">
        <f t="shared" si="36"/>
        <v>-1.1942977906086665</v>
      </c>
      <c r="U102" s="68">
        <f t="shared" si="37"/>
        <v>-1.1942977906086665</v>
      </c>
      <c r="V102" s="68">
        <f t="shared" si="38"/>
        <v>1.1180339887498949</v>
      </c>
      <c r="W102" s="68">
        <f t="shared" si="39"/>
        <v>1.1180339887498949</v>
      </c>
      <c r="X102" s="68">
        <f t="shared" si="40"/>
        <v>0</v>
      </c>
      <c r="Y102" s="68">
        <f t="shared" si="41"/>
        <v>1.5811388300841898</v>
      </c>
      <c r="Z102" s="68">
        <f t="shared" si="42"/>
        <v>0</v>
      </c>
      <c r="AA102" s="66" t="str">
        <f t="shared" si="43"/>
        <v>Negligible</v>
      </c>
      <c r="AB102" s="69" t="str">
        <f t="shared" si="44"/>
        <v>Tidak Ada Indikasi Bias</v>
      </c>
    </row>
    <row r="103" spans="1:28" ht="41.4" x14ac:dyDescent="0.3">
      <c r="A103" s="67" t="str">
        <f>LHC!A97</f>
        <v>93. Saat loading test saat pemeriksaan crane, berapa % beban yang diuji?</v>
      </c>
      <c r="B103" s="83">
        <f>LHC!B97</f>
        <v>0</v>
      </c>
      <c r="C103" s="83">
        <f>LHC!C97</f>
        <v>0</v>
      </c>
      <c r="D103" s="83">
        <f>LHC!D97</f>
        <v>1</v>
      </c>
      <c r="E103" s="83">
        <f>LHC!E97</f>
        <v>1</v>
      </c>
      <c r="F103" s="83">
        <f>LHC!F97</f>
        <v>1</v>
      </c>
      <c r="G103" s="83">
        <f>LHC!G97</f>
        <v>1</v>
      </c>
      <c r="H103" s="83">
        <f>LHC!H97</f>
        <v>1</v>
      </c>
      <c r="I103" s="83">
        <f>LHC!I97</f>
        <v>1</v>
      </c>
      <c r="J103" s="83">
        <f>LHC!J97</f>
        <v>1</v>
      </c>
      <c r="K103" s="83">
        <f>LHC!K97</f>
        <v>1</v>
      </c>
      <c r="L103" s="82">
        <f t="shared" si="30"/>
        <v>5</v>
      </c>
      <c r="M103" s="82">
        <f t="shared" si="31"/>
        <v>5</v>
      </c>
      <c r="N103" s="82">
        <f>SUMIF($B$8:$K$8,"Laki-Laki",LHC!B97:K97)</f>
        <v>4</v>
      </c>
      <c r="O103" s="82">
        <f>SUMIF($B$8:$K$8,"Perempuan",LHC!B97:K97)</f>
        <v>4</v>
      </c>
      <c r="P103" s="68">
        <f t="shared" si="32"/>
        <v>4</v>
      </c>
      <c r="Q103" s="68">
        <f t="shared" si="33"/>
        <v>4</v>
      </c>
      <c r="R103" s="68">
        <f t="shared" si="34"/>
        <v>-1.3862943611198906</v>
      </c>
      <c r="S103" s="68">
        <f t="shared" si="35"/>
        <v>-1.3862943611198906</v>
      </c>
      <c r="T103" s="68">
        <f t="shared" si="36"/>
        <v>-1.1942977906086665</v>
      </c>
      <c r="U103" s="68">
        <f t="shared" si="37"/>
        <v>-1.1942977906086665</v>
      </c>
      <c r="V103" s="68">
        <f t="shared" si="38"/>
        <v>1.1180339887498949</v>
      </c>
      <c r="W103" s="68">
        <f t="shared" si="39"/>
        <v>1.1180339887498949</v>
      </c>
      <c r="X103" s="68">
        <f t="shared" si="40"/>
        <v>0</v>
      </c>
      <c r="Y103" s="68">
        <f t="shared" si="41"/>
        <v>1.5811388300841898</v>
      </c>
      <c r="Z103" s="68">
        <f t="shared" si="42"/>
        <v>0</v>
      </c>
      <c r="AA103" s="66" t="str">
        <f t="shared" si="43"/>
        <v>Negligible</v>
      </c>
      <c r="AB103" s="69" t="str">
        <f t="shared" si="44"/>
        <v>Tidak Ada Indikasi Bias</v>
      </c>
    </row>
    <row r="104" spans="1:28" ht="41.4" x14ac:dyDescent="0.3">
      <c r="A104" s="67" t="str">
        <f>LHC!A98</f>
        <v>94. Siapa yang berwenang memeriksa kondisi Crane dan menerbitkan LHP untuk penerbitan SILO nya :</v>
      </c>
      <c r="B104" s="83">
        <f>LHC!B98</f>
        <v>1</v>
      </c>
      <c r="C104" s="83">
        <f>LHC!C98</f>
        <v>1</v>
      </c>
      <c r="D104" s="83">
        <f>LHC!D98</f>
        <v>0</v>
      </c>
      <c r="E104" s="83">
        <f>LHC!E98</f>
        <v>1</v>
      </c>
      <c r="F104" s="83">
        <f>LHC!F98</f>
        <v>0</v>
      </c>
      <c r="G104" s="83">
        <f>LHC!G98</f>
        <v>1</v>
      </c>
      <c r="H104" s="83">
        <f>LHC!H98</f>
        <v>0</v>
      </c>
      <c r="I104" s="83">
        <f>LHC!I98</f>
        <v>0</v>
      </c>
      <c r="J104" s="83">
        <f>LHC!J98</f>
        <v>0</v>
      </c>
      <c r="K104" s="83">
        <f>LHC!K98</f>
        <v>0</v>
      </c>
      <c r="L104" s="82">
        <f t="shared" si="30"/>
        <v>5</v>
      </c>
      <c r="M104" s="82">
        <f t="shared" si="31"/>
        <v>5</v>
      </c>
      <c r="N104" s="82">
        <f>SUMIF($B$8:$K$8,"Laki-Laki",LHC!B98:K98)</f>
        <v>2</v>
      </c>
      <c r="O104" s="82">
        <f>SUMIF($B$8:$K$8,"Perempuan",LHC!B98:K98)</f>
        <v>2</v>
      </c>
      <c r="P104" s="68">
        <f t="shared" si="32"/>
        <v>2</v>
      </c>
      <c r="Q104" s="68">
        <f t="shared" si="33"/>
        <v>2</v>
      </c>
      <c r="R104" s="68">
        <f t="shared" si="34"/>
        <v>0.40546510810816438</v>
      </c>
      <c r="S104" s="68">
        <f t="shared" si="35"/>
        <v>0.40546510810816438</v>
      </c>
      <c r="T104" s="68">
        <f t="shared" si="36"/>
        <v>0.59746167861938848</v>
      </c>
      <c r="U104" s="68">
        <f t="shared" si="37"/>
        <v>0.59746167861938848</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27.6" x14ac:dyDescent="0.3">
      <c r="A105" s="67" t="str">
        <f>LHC!A99</f>
        <v>95. Siapa yang berwenang menerbitkan SILO Crane</v>
      </c>
      <c r="B105" s="83">
        <f>LHC!B99</f>
        <v>1</v>
      </c>
      <c r="C105" s="83">
        <f>LHC!C99</f>
        <v>1</v>
      </c>
      <c r="D105" s="83">
        <f>LHC!D99</f>
        <v>1</v>
      </c>
      <c r="E105" s="83">
        <f>LHC!E99</f>
        <v>0</v>
      </c>
      <c r="F105" s="83">
        <f>LHC!F99</f>
        <v>1</v>
      </c>
      <c r="G105" s="83">
        <f>LHC!G99</f>
        <v>0</v>
      </c>
      <c r="H105" s="83">
        <f>LHC!H99</f>
        <v>0</v>
      </c>
      <c r="I105" s="83">
        <f>LHC!I99</f>
        <v>0</v>
      </c>
      <c r="J105" s="83">
        <f>LHC!J99</f>
        <v>0</v>
      </c>
      <c r="K105" s="83">
        <f>LHC!K99</f>
        <v>0</v>
      </c>
      <c r="L105" s="82">
        <f t="shared" si="30"/>
        <v>5</v>
      </c>
      <c r="M105" s="82">
        <f t="shared" si="31"/>
        <v>5</v>
      </c>
      <c r="N105" s="82">
        <f>SUMIF($B$8:$K$8,"Laki-Laki",LHC!B99:K99)</f>
        <v>2</v>
      </c>
      <c r="O105" s="82">
        <f>SUMIF($B$8:$K$8,"Perempuan",LHC!B99:K99)</f>
        <v>2</v>
      </c>
      <c r="P105" s="68">
        <f t="shared" si="32"/>
        <v>2</v>
      </c>
      <c r="Q105" s="68">
        <f t="shared" si="33"/>
        <v>2</v>
      </c>
      <c r="R105" s="68">
        <f t="shared" si="34"/>
        <v>0.40546510810816438</v>
      </c>
      <c r="S105" s="68">
        <f t="shared" si="35"/>
        <v>0.40546510810816438</v>
      </c>
      <c r="T105" s="68">
        <f t="shared" si="36"/>
        <v>0.59746167861938848</v>
      </c>
      <c r="U105" s="68">
        <f t="shared" si="37"/>
        <v>0.59746167861938848</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41.4" x14ac:dyDescent="0.3">
      <c r="A106" s="67" t="str">
        <f>LHC!A100</f>
        <v>96. Berapa kapasitas angkat (SWL) crane bila panjang boom 90 m dengan working radius 28 m?</v>
      </c>
      <c r="B106" s="83">
        <f>LHC!B100</f>
        <v>1</v>
      </c>
      <c r="C106" s="83">
        <f>LHC!C100</f>
        <v>1</v>
      </c>
      <c r="D106" s="83">
        <f>LHC!D100</f>
        <v>1</v>
      </c>
      <c r="E106" s="83">
        <f>LHC!E100</f>
        <v>0</v>
      </c>
      <c r="F106" s="83">
        <f>LHC!F100</f>
        <v>1</v>
      </c>
      <c r="G106" s="83">
        <f>LHC!G100</f>
        <v>0</v>
      </c>
      <c r="H106" s="83">
        <f>LHC!H100</f>
        <v>1</v>
      </c>
      <c r="I106" s="83">
        <f>LHC!I100</f>
        <v>1</v>
      </c>
      <c r="J106" s="83">
        <f>LHC!J100</f>
        <v>0</v>
      </c>
      <c r="K106" s="83">
        <f>LHC!K100</f>
        <v>0</v>
      </c>
      <c r="L106" s="82">
        <f t="shared" si="30"/>
        <v>5</v>
      </c>
      <c r="M106" s="82">
        <f t="shared" si="31"/>
        <v>5</v>
      </c>
      <c r="N106" s="82">
        <f>SUMIF($B$8:$K$8,"Laki-Laki",LHC!B100:K100)</f>
        <v>3</v>
      </c>
      <c r="O106" s="82">
        <f>SUMIF($B$8:$K$8,"Perempuan",LHC!B100:K100)</f>
        <v>3</v>
      </c>
      <c r="P106" s="68">
        <f t="shared" si="32"/>
        <v>3</v>
      </c>
      <c r="Q106" s="68">
        <f t="shared" si="33"/>
        <v>3</v>
      </c>
      <c r="R106" s="68">
        <f t="shared" si="34"/>
        <v>-0.40546510810816444</v>
      </c>
      <c r="S106" s="68">
        <f t="shared" si="35"/>
        <v>-0.40546510810816444</v>
      </c>
      <c r="T106" s="68">
        <f t="shared" si="36"/>
        <v>-0.21346853759694029</v>
      </c>
      <c r="U106" s="68">
        <f t="shared" si="37"/>
        <v>-0.21346853759694029</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41.4" x14ac:dyDescent="0.3">
      <c r="A107" s="67" t="str">
        <f>LHC!A101</f>
        <v>97. Berapa kapasitas angkat (SWL) crane bila panjang boom 96 m dengan working radius 44 m?</v>
      </c>
      <c r="B107" s="83">
        <f>LHC!B101</f>
        <v>0</v>
      </c>
      <c r="C107" s="83">
        <f>LHC!C101</f>
        <v>0</v>
      </c>
      <c r="D107" s="83">
        <f>LHC!D101</f>
        <v>1</v>
      </c>
      <c r="E107" s="83">
        <f>LHC!E101</f>
        <v>0</v>
      </c>
      <c r="F107" s="83">
        <f>LHC!F101</f>
        <v>1</v>
      </c>
      <c r="G107" s="83">
        <f>LHC!G101</f>
        <v>0</v>
      </c>
      <c r="H107" s="83">
        <f>LHC!H101</f>
        <v>0</v>
      </c>
      <c r="I107" s="83">
        <f>LHC!I101</f>
        <v>0</v>
      </c>
      <c r="J107" s="83">
        <f>LHC!J101</f>
        <v>0</v>
      </c>
      <c r="K107" s="83">
        <f>LHC!K101</f>
        <v>0</v>
      </c>
      <c r="L107" s="82">
        <f t="shared" si="30"/>
        <v>5</v>
      </c>
      <c r="M107" s="82">
        <f t="shared" si="31"/>
        <v>5</v>
      </c>
      <c r="N107" s="82">
        <f>SUMIF($B$8:$K$8,"Laki-Laki",LHC!B101:K101)</f>
        <v>1</v>
      </c>
      <c r="O107" s="82">
        <f>SUMIF($B$8:$K$8,"Perempuan",LHC!B101:K101)</f>
        <v>1</v>
      </c>
      <c r="P107" s="68">
        <f t="shared" si="32"/>
        <v>1</v>
      </c>
      <c r="Q107" s="68">
        <f t="shared" si="33"/>
        <v>1</v>
      </c>
      <c r="R107" s="68">
        <f t="shared" si="34"/>
        <v>1.3862943611198906</v>
      </c>
      <c r="S107" s="68">
        <f t="shared" si="35"/>
        <v>1.3862943611198906</v>
      </c>
      <c r="T107" s="68">
        <f t="shared" si="36"/>
        <v>1.5782909316311147</v>
      </c>
      <c r="U107" s="68">
        <f t="shared" si="37"/>
        <v>1.5782909316311147</v>
      </c>
      <c r="V107" s="68">
        <f t="shared" si="38"/>
        <v>1.1180339887498949</v>
      </c>
      <c r="W107" s="68">
        <f t="shared" si="39"/>
        <v>1.1180339887498949</v>
      </c>
      <c r="X107" s="68">
        <f t="shared" si="40"/>
        <v>0</v>
      </c>
      <c r="Y107" s="68">
        <f t="shared" si="41"/>
        <v>1.5811388300841898</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69" x14ac:dyDescent="0.3">
      <c r="A108" s="67" t="str">
        <f>LHC!A102</f>
        <v>98. Dalam standar DNVGL-ST-N001, nilai beban yang diangkat sering dikalikan dengan Dynamic Amplification Factor (DAF), apa alasannya ?</v>
      </c>
      <c r="B108" s="83">
        <f>LHC!B102</f>
        <v>0</v>
      </c>
      <c r="C108" s="83">
        <f>LHC!C102</f>
        <v>0</v>
      </c>
      <c r="D108" s="83">
        <f>LHC!D102</f>
        <v>0</v>
      </c>
      <c r="E108" s="83">
        <f>LHC!E102</f>
        <v>1</v>
      </c>
      <c r="F108" s="83">
        <f>LHC!F102</f>
        <v>0</v>
      </c>
      <c r="G108" s="83">
        <f>LHC!G102</f>
        <v>1</v>
      </c>
      <c r="H108" s="83">
        <f>LHC!H102</f>
        <v>1</v>
      </c>
      <c r="I108" s="83">
        <f>LHC!I102</f>
        <v>1</v>
      </c>
      <c r="J108" s="83">
        <f>LHC!J102</f>
        <v>0</v>
      </c>
      <c r="K108" s="83">
        <f>LHC!K102</f>
        <v>0</v>
      </c>
      <c r="L108" s="82">
        <f t="shared" si="30"/>
        <v>5</v>
      </c>
      <c r="M108" s="82">
        <f t="shared" si="31"/>
        <v>5</v>
      </c>
      <c r="N108" s="82">
        <f>SUMIF($B$8:$K$8,"Laki-Laki",LHC!B102:K102)</f>
        <v>2</v>
      </c>
      <c r="O108" s="82">
        <f>SUMIF($B$8:$K$8,"Perempuan",LHC!B102:K102)</f>
        <v>2</v>
      </c>
      <c r="P108" s="68">
        <f t="shared" si="32"/>
        <v>2</v>
      </c>
      <c r="Q108" s="68">
        <f t="shared" si="33"/>
        <v>2</v>
      </c>
      <c r="R108" s="68">
        <f t="shared" si="34"/>
        <v>0.40546510810816438</v>
      </c>
      <c r="S108" s="68">
        <f t="shared" si="35"/>
        <v>0.40546510810816438</v>
      </c>
      <c r="T108" s="68">
        <f t="shared" si="36"/>
        <v>0.59746167861938848</v>
      </c>
      <c r="U108" s="68">
        <f t="shared" si="37"/>
        <v>0.59746167861938848</v>
      </c>
      <c r="V108" s="68">
        <f t="shared" si="38"/>
        <v>0.91287092917527679</v>
      </c>
      <c r="W108" s="68">
        <f t="shared" si="39"/>
        <v>0.91287092917527679</v>
      </c>
      <c r="X108" s="68">
        <f t="shared" si="40"/>
        <v>0</v>
      </c>
      <c r="Y108" s="68">
        <f t="shared" si="41"/>
        <v>1.2909944487358056</v>
      </c>
      <c r="Z108" s="68">
        <f t="shared" si="45"/>
        <v>0</v>
      </c>
      <c r="AA108" s="66" t="str">
        <f t="shared" si="46"/>
        <v>Negligible</v>
      </c>
      <c r="AB108" s="69" t="str">
        <f t="shared" si="44"/>
        <v>Tidak Ada Indikasi Bias</v>
      </c>
    </row>
    <row r="109" spans="1:28" ht="41.4" x14ac:dyDescent="0.3">
      <c r="A109" s="67" t="str">
        <f>LHC!A103</f>
        <v>99. Dalam standar DNVGL-ST-N001, beban yang diangkat perlu dikalikan dengan COG factor, apa alasannya ?</v>
      </c>
      <c r="B109" s="83">
        <f>LHC!B103</f>
        <v>1</v>
      </c>
      <c r="C109" s="83">
        <f>LHC!C103</f>
        <v>1</v>
      </c>
      <c r="D109" s="83">
        <f>LHC!D103</f>
        <v>1</v>
      </c>
      <c r="E109" s="83">
        <f>LHC!E103</f>
        <v>0</v>
      </c>
      <c r="F109" s="83">
        <f>LHC!F103</f>
        <v>1</v>
      </c>
      <c r="G109" s="83">
        <f>LHC!G103</f>
        <v>0</v>
      </c>
      <c r="H109" s="83">
        <f>LHC!H103</f>
        <v>0</v>
      </c>
      <c r="I109" s="83">
        <f>LHC!I103</f>
        <v>0</v>
      </c>
      <c r="J109" s="83">
        <f>LHC!J103</f>
        <v>1</v>
      </c>
      <c r="K109" s="83">
        <f>LHC!K103</f>
        <v>1</v>
      </c>
      <c r="L109" s="82">
        <f t="shared" si="30"/>
        <v>5</v>
      </c>
      <c r="M109" s="82">
        <f t="shared" si="31"/>
        <v>5</v>
      </c>
      <c r="N109" s="82">
        <f>SUMIF($B$8:$K$8,"Laki-Laki",LHC!B103:K103)</f>
        <v>3</v>
      </c>
      <c r="O109" s="82">
        <f>SUMIF($B$8:$K$8,"Perempuan",LHC!B103:K103)</f>
        <v>3</v>
      </c>
      <c r="P109" s="68">
        <f t="shared" si="32"/>
        <v>3</v>
      </c>
      <c r="Q109" s="68">
        <f t="shared" si="33"/>
        <v>3</v>
      </c>
      <c r="R109" s="68">
        <f t="shared" si="34"/>
        <v>-0.40546510810816444</v>
      </c>
      <c r="S109" s="68">
        <f t="shared" si="35"/>
        <v>-0.40546510810816444</v>
      </c>
      <c r="T109" s="68">
        <f t="shared" si="36"/>
        <v>-0.21346853759694029</v>
      </c>
      <c r="U109" s="68">
        <f t="shared" si="37"/>
        <v>-0.21346853759694029</v>
      </c>
      <c r="V109" s="68">
        <f t="shared" si="38"/>
        <v>0.91287092917527679</v>
      </c>
      <c r="W109" s="68">
        <f t="shared" si="39"/>
        <v>0.91287092917527679</v>
      </c>
      <c r="X109" s="68">
        <f t="shared" si="40"/>
        <v>0</v>
      </c>
      <c r="Y109" s="68">
        <f t="shared" si="41"/>
        <v>1.2909944487358056</v>
      </c>
      <c r="Z109" s="68">
        <f t="shared" si="45"/>
        <v>0</v>
      </c>
      <c r="AA109" s="66" t="str">
        <f t="shared" si="46"/>
        <v>Negligible</v>
      </c>
      <c r="AB109" s="69" t="str">
        <f t="shared" si="44"/>
        <v>Tidak Ada Indikasi Bias</v>
      </c>
    </row>
    <row r="110" spans="1:28" ht="55.2" x14ac:dyDescent="0.3">
      <c r="A110" s="67" t="str">
        <f>LHC!A104</f>
        <v>100. Dalam standar DNVGL-ST-N001, bila beban diangkat menggunakan 4 sling, perlu dikalikan dengan SKL factor sebesar 1.25 apa alasannya ?</v>
      </c>
      <c r="B110" s="83">
        <f>LHC!B104</f>
        <v>0</v>
      </c>
      <c r="C110" s="83">
        <f>LHC!C104</f>
        <v>0</v>
      </c>
      <c r="D110" s="83">
        <f>LHC!D104</f>
        <v>1</v>
      </c>
      <c r="E110" s="83">
        <f>LHC!E104</f>
        <v>0</v>
      </c>
      <c r="F110" s="83">
        <f>LHC!F104</f>
        <v>1</v>
      </c>
      <c r="G110" s="83">
        <f>LHC!G104</f>
        <v>0</v>
      </c>
      <c r="H110" s="83">
        <f>LHC!H104</f>
        <v>0</v>
      </c>
      <c r="I110" s="83">
        <f>LHC!I104</f>
        <v>0</v>
      </c>
      <c r="J110" s="83">
        <f>LHC!J104</f>
        <v>0</v>
      </c>
      <c r="K110" s="83">
        <f>LHC!K104</f>
        <v>0</v>
      </c>
      <c r="L110" s="82">
        <f t="shared" si="30"/>
        <v>5</v>
      </c>
      <c r="M110" s="82">
        <f t="shared" si="31"/>
        <v>5</v>
      </c>
      <c r="N110" s="82">
        <f>SUMIF($B$8:$K$8,"Laki-Laki",LHC!B104:K104)</f>
        <v>1</v>
      </c>
      <c r="O110" s="82">
        <f>SUMIF($B$8:$K$8,"Perempuan",LHC!B104:K104)</f>
        <v>1</v>
      </c>
      <c r="P110" s="68">
        <f t="shared" si="32"/>
        <v>1</v>
      </c>
      <c r="Q110" s="68">
        <f t="shared" si="33"/>
        <v>1</v>
      </c>
      <c r="R110" s="68">
        <f t="shared" si="34"/>
        <v>1.3862943611198906</v>
      </c>
      <c r="S110" s="68">
        <f t="shared" si="35"/>
        <v>1.3862943611198906</v>
      </c>
      <c r="T110" s="68">
        <f t="shared" si="36"/>
        <v>1.5782909316311147</v>
      </c>
      <c r="U110" s="68">
        <f t="shared" si="37"/>
        <v>1.5782909316311147</v>
      </c>
      <c r="V110" s="68">
        <f t="shared" si="38"/>
        <v>1.1180339887498949</v>
      </c>
      <c r="W110" s="68">
        <f t="shared" si="39"/>
        <v>1.1180339887498949</v>
      </c>
      <c r="X110" s="68">
        <f t="shared" si="40"/>
        <v>0</v>
      </c>
      <c r="Y110" s="68">
        <f t="shared" si="41"/>
        <v>1.5811388300841898</v>
      </c>
      <c r="Z110" s="68">
        <f t="shared" si="45"/>
        <v>0</v>
      </c>
      <c r="AA110" s="66" t="str">
        <f t="shared" si="46"/>
        <v>Negligible</v>
      </c>
      <c r="AB110" s="69" t="str">
        <f t="shared" si="44"/>
        <v>Tidak Ada Indikasi Bias</v>
      </c>
    </row>
    <row r="111" spans="1:28" x14ac:dyDescent="0.3">
      <c r="A111" s="2"/>
      <c r="B111" s="11">
        <f t="shared" ref="B111:K111" si="47">SUM(B11:B110)</f>
        <v>81</v>
      </c>
      <c r="C111" s="11">
        <f t="shared" si="47"/>
        <v>81</v>
      </c>
      <c r="D111" s="11">
        <f t="shared" si="47"/>
        <v>81</v>
      </c>
      <c r="E111" s="11">
        <f t="shared" si="47"/>
        <v>51</v>
      </c>
      <c r="F111" s="11">
        <f t="shared" si="47"/>
        <v>81</v>
      </c>
      <c r="G111" s="11">
        <f t="shared" si="47"/>
        <v>51</v>
      </c>
      <c r="H111" s="11">
        <f t="shared" si="47"/>
        <v>29</v>
      </c>
      <c r="I111" s="11">
        <f t="shared" si="47"/>
        <v>29</v>
      </c>
      <c r="J111" s="11">
        <f t="shared" si="47"/>
        <v>30</v>
      </c>
      <c r="K111" s="11">
        <f t="shared" si="47"/>
        <v>30</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6D882-9357-4E20-94D5-E58C717E11A5}">
  <dimension ref="A1:AC112"/>
  <sheetViews>
    <sheetView topLeftCell="L1"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2314</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LML!B2</f>
        <v>Perempuan</v>
      </c>
      <c r="C8" s="86" t="str">
        <f>LML!C2</f>
        <v>Laki-Laki</v>
      </c>
      <c r="D8" s="86" t="str">
        <f>LML!D2</f>
        <v>Perempuan</v>
      </c>
      <c r="E8" s="86" t="str">
        <f>LML!E2</f>
        <v>Perempuan</v>
      </c>
      <c r="F8" s="86" t="str">
        <f>LML!F2</f>
        <v>Laki-Laki</v>
      </c>
      <c r="G8" s="86" t="str">
        <f>LML!G2</f>
        <v>Laki-Laki</v>
      </c>
      <c r="H8" s="86" t="str">
        <f>LML!H2</f>
        <v>Perempuan</v>
      </c>
      <c r="I8" s="86" t="str">
        <f>LML!I2</f>
        <v>Laki-Laki</v>
      </c>
      <c r="J8" s="86" t="str">
        <f>LML!J2</f>
        <v>Perempuan</v>
      </c>
      <c r="K8" s="86" t="str">
        <f>LML!K2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LML!A5</f>
        <v>1. Peraturan yang mengatur secara spesifik prosedur lifting dan rigging di Indonesia?</v>
      </c>
      <c r="B11" s="83">
        <f>LML!B5</f>
        <v>1</v>
      </c>
      <c r="C11" s="83">
        <f>LML!C5</f>
        <v>1</v>
      </c>
      <c r="D11" s="83">
        <f>LML!D5</f>
        <v>1</v>
      </c>
      <c r="E11" s="83">
        <f>LML!E5</f>
        <v>0</v>
      </c>
      <c r="F11" s="83">
        <f>LML!F5</f>
        <v>1</v>
      </c>
      <c r="G11" s="83">
        <f>LML!G5</f>
        <v>0</v>
      </c>
      <c r="H11" s="83">
        <f>LML!H5</f>
        <v>0</v>
      </c>
      <c r="I11" s="83">
        <f>LML!I5</f>
        <v>0</v>
      </c>
      <c r="J11" s="83">
        <f>LML!J5</f>
        <v>0</v>
      </c>
      <c r="K11" s="83">
        <f>LML!K5</f>
        <v>0</v>
      </c>
      <c r="L11" s="82">
        <f t="shared" ref="L11:L42" si="0">COUNTIF($B$8:$K$8,"Laki-Laki")</f>
        <v>5</v>
      </c>
      <c r="M11" s="82">
        <f t="shared" ref="M11:M42" si="1">COUNTIF($B$8:$K$8,"Perempuan")</f>
        <v>5</v>
      </c>
      <c r="N11" s="82">
        <f>SUMIF($B$8:$K$8,"Laki-Laki",LML!B5:K5)</f>
        <v>2</v>
      </c>
      <c r="O11" s="82">
        <f>SUMIF($B$8:$K$8,"Perempuan",LML!B5:K5)</f>
        <v>2</v>
      </c>
      <c r="P11" s="84">
        <f t="shared" ref="P11:P42" si="2">IF(N11=0,0.3,IF(N11=L11,L11-0.3,N11))</f>
        <v>2</v>
      </c>
      <c r="Q11" s="84">
        <f t="shared" ref="Q11:Q42" si="3">IF(O11=0,0.3,IF(O11=M11,M11-0.3,O11))</f>
        <v>2</v>
      </c>
      <c r="R11" s="84">
        <f t="shared" ref="R11:R42" si="4">LN((L11-P11)/P11)</f>
        <v>0.40546510810816438</v>
      </c>
      <c r="S11" s="84">
        <f t="shared" ref="S11:S42" si="5">LN((M11-Q11)/Q11)</f>
        <v>0.40546510810816438</v>
      </c>
      <c r="T11" s="84">
        <f t="shared" ref="T11:T42" si="6">R11-AVERAGE($R$11:$R$110)</f>
        <v>0.53127392063173484</v>
      </c>
      <c r="U11" s="84">
        <f t="shared" ref="U11:U42" si="7">S11-AVERAGE($S$11:$S$110)</f>
        <v>0.53127392063173484</v>
      </c>
      <c r="V11" s="84">
        <f t="shared" ref="V11:V42" si="8">SQRT(1/P11+1/(L11-P11))</f>
        <v>0.91287092917527679</v>
      </c>
      <c r="W11" s="84">
        <f t="shared" ref="W11:W42" si="9">SQRT(1/Q11+1/(M11-Q11))</f>
        <v>0.91287092917527679</v>
      </c>
      <c r="X11" s="84">
        <f t="shared" ref="X11:X42" si="10">T11-U11</f>
        <v>0</v>
      </c>
      <c r="Y11" s="84">
        <f t="shared" ref="Y11:Y42" si="11">SQRT(V11^2+W11^2)</f>
        <v>1.2909944487358056</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LML!A6</f>
        <v>2. Standar ASME tentang Sling</v>
      </c>
      <c r="B12" s="83">
        <f>LML!B6</f>
        <v>1</v>
      </c>
      <c r="C12" s="83">
        <f>LML!C6</f>
        <v>1</v>
      </c>
      <c r="D12" s="83">
        <f>LML!D6</f>
        <v>0</v>
      </c>
      <c r="E12" s="83">
        <f>LML!E6</f>
        <v>1</v>
      </c>
      <c r="F12" s="83">
        <f>LML!F6</f>
        <v>0</v>
      </c>
      <c r="G12" s="83">
        <f>LML!G6</f>
        <v>1</v>
      </c>
      <c r="H12" s="83">
        <f>LML!H6</f>
        <v>0</v>
      </c>
      <c r="I12" s="83">
        <f>LML!I6</f>
        <v>0</v>
      </c>
      <c r="J12" s="83">
        <f>LML!J6</f>
        <v>0</v>
      </c>
      <c r="K12" s="83">
        <f>LML!K6</f>
        <v>0</v>
      </c>
      <c r="L12" s="82">
        <f t="shared" si="0"/>
        <v>5</v>
      </c>
      <c r="M12" s="82">
        <f t="shared" si="1"/>
        <v>5</v>
      </c>
      <c r="N12" s="82">
        <f>SUMIF($B$8:$K$8,"Laki-Laki",LML!B6:K6)</f>
        <v>2</v>
      </c>
      <c r="O12" s="82">
        <f>SUMIF($B$8:$K$8,"Perempuan",LML!B6:K6)</f>
        <v>2</v>
      </c>
      <c r="P12" s="68">
        <f t="shared" si="2"/>
        <v>2</v>
      </c>
      <c r="Q12" s="68">
        <f t="shared" si="3"/>
        <v>2</v>
      </c>
      <c r="R12" s="68">
        <f t="shared" si="4"/>
        <v>0.40546510810816438</v>
      </c>
      <c r="S12" s="68">
        <f t="shared" si="5"/>
        <v>0.40546510810816438</v>
      </c>
      <c r="T12" s="68">
        <f t="shared" si="6"/>
        <v>0.53127392063173484</v>
      </c>
      <c r="U12" s="68">
        <f t="shared" si="7"/>
        <v>0.53127392063173484</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69" x14ac:dyDescent="0.3">
      <c r="A13" s="67" t="str">
        <f>LML!A7</f>
        <v>3. Standar ASME tentang Hook</v>
      </c>
      <c r="B13" s="83">
        <f>LML!B7</f>
        <v>1</v>
      </c>
      <c r="C13" s="83">
        <f>LML!C7</f>
        <v>1</v>
      </c>
      <c r="D13" s="83">
        <f>LML!D7</f>
        <v>0</v>
      </c>
      <c r="E13" s="83">
        <f>LML!E7</f>
        <v>1</v>
      </c>
      <c r="F13" s="83">
        <f>LML!F7</f>
        <v>0</v>
      </c>
      <c r="G13" s="83">
        <f>LML!G7</f>
        <v>1</v>
      </c>
      <c r="H13" s="83">
        <f>LML!H7</f>
        <v>1</v>
      </c>
      <c r="I13" s="83">
        <f>LML!I7</f>
        <v>1</v>
      </c>
      <c r="J13" s="83">
        <f>LML!J7</f>
        <v>1</v>
      </c>
      <c r="K13" s="83">
        <f>LML!K7</f>
        <v>1</v>
      </c>
      <c r="L13" s="82">
        <f t="shared" si="0"/>
        <v>5</v>
      </c>
      <c r="M13" s="82">
        <f t="shared" si="1"/>
        <v>5</v>
      </c>
      <c r="N13" s="82">
        <f>SUMIF($B$8:$K$8,"Laki-Laki",LML!B7:K7)</f>
        <v>4</v>
      </c>
      <c r="O13" s="82">
        <f>SUMIF($B$8:$K$8,"Perempuan",LML!B7:K7)</f>
        <v>4</v>
      </c>
      <c r="P13" s="68">
        <f t="shared" si="2"/>
        <v>4</v>
      </c>
      <c r="Q13" s="68">
        <f t="shared" si="3"/>
        <v>4</v>
      </c>
      <c r="R13" s="68">
        <f t="shared" si="4"/>
        <v>-1.3862943611198906</v>
      </c>
      <c r="S13" s="68">
        <f t="shared" si="5"/>
        <v>-1.3862943611198906</v>
      </c>
      <c r="T13" s="68">
        <f t="shared" si="6"/>
        <v>-1.26048554859632</v>
      </c>
      <c r="U13" s="68">
        <f t="shared" si="7"/>
        <v>-1.26048554859632</v>
      </c>
      <c r="V13" s="68">
        <f t="shared" si="8"/>
        <v>1.1180339887498949</v>
      </c>
      <c r="W13" s="68">
        <f t="shared" si="9"/>
        <v>1.1180339887498949</v>
      </c>
      <c r="X13" s="68">
        <f t="shared" si="10"/>
        <v>0</v>
      </c>
      <c r="Y13" s="68">
        <f t="shared" si="11"/>
        <v>1.5811388300841898</v>
      </c>
      <c r="Z13" s="68">
        <f t="shared" si="12"/>
        <v>0</v>
      </c>
      <c r="AA13" s="66" t="str">
        <f t="shared" si="13"/>
        <v>Negligible</v>
      </c>
      <c r="AB13" s="69" t="str">
        <f t="shared" si="14"/>
        <v>Tidak Ada Indikasi Bias</v>
      </c>
    </row>
    <row r="14" spans="1:29" ht="55.2" x14ac:dyDescent="0.3">
      <c r="A14" s="67" t="str">
        <f>LML!A8</f>
        <v>4. Standar ASME tentang Design of Below-the-Hook Lifting Devices</v>
      </c>
      <c r="B14" s="83">
        <f>LML!B8</f>
        <v>1</v>
      </c>
      <c r="C14" s="83">
        <f>LML!C8</f>
        <v>1</v>
      </c>
      <c r="D14" s="83">
        <f>LML!D8</f>
        <v>1</v>
      </c>
      <c r="E14" s="83">
        <f>LML!E8</f>
        <v>1</v>
      </c>
      <c r="F14" s="83">
        <f>LML!F8</f>
        <v>1</v>
      </c>
      <c r="G14" s="83">
        <f>LML!G8</f>
        <v>1</v>
      </c>
      <c r="H14" s="83">
        <f>LML!H8</f>
        <v>0</v>
      </c>
      <c r="I14" s="83">
        <f>LML!I8</f>
        <v>0</v>
      </c>
      <c r="J14" s="83">
        <f>LML!J8</f>
        <v>1</v>
      </c>
      <c r="K14" s="83">
        <f>LML!K8</f>
        <v>1</v>
      </c>
      <c r="L14" s="82">
        <f t="shared" si="0"/>
        <v>5</v>
      </c>
      <c r="M14" s="82">
        <f t="shared" si="1"/>
        <v>5</v>
      </c>
      <c r="N14" s="82">
        <f>SUMIF($B$8:$K$8,"Laki-Laki",LML!B8:K8)</f>
        <v>4</v>
      </c>
      <c r="O14" s="82">
        <f>SUMIF($B$8:$K$8,"Perempuan",LML!B8:K8)</f>
        <v>4</v>
      </c>
      <c r="P14" s="68">
        <f t="shared" si="2"/>
        <v>4</v>
      </c>
      <c r="Q14" s="68">
        <f t="shared" si="3"/>
        <v>4</v>
      </c>
      <c r="R14" s="68">
        <f t="shared" si="4"/>
        <v>-1.3862943611198906</v>
      </c>
      <c r="S14" s="68">
        <f t="shared" si="5"/>
        <v>-1.3862943611198906</v>
      </c>
      <c r="T14" s="68">
        <f t="shared" si="6"/>
        <v>-1.26048554859632</v>
      </c>
      <c r="U14" s="68">
        <f t="shared" si="7"/>
        <v>-1.26048554859632</v>
      </c>
      <c r="V14" s="68">
        <f t="shared" si="8"/>
        <v>1.1180339887498949</v>
      </c>
      <c r="W14" s="68">
        <f t="shared" si="9"/>
        <v>1.1180339887498949</v>
      </c>
      <c r="X14" s="68">
        <f t="shared" si="10"/>
        <v>0</v>
      </c>
      <c r="Y14" s="68">
        <f t="shared" si="11"/>
        <v>1.5811388300841898</v>
      </c>
      <c r="Z14" s="68">
        <f t="shared" si="12"/>
        <v>0</v>
      </c>
      <c r="AA14" s="66" t="str">
        <f t="shared" si="13"/>
        <v>Negligible</v>
      </c>
      <c r="AB14" s="69" t="str">
        <f t="shared" si="14"/>
        <v>Tidak Ada Indikasi Bias</v>
      </c>
    </row>
    <row r="15" spans="1:29" ht="55.2" x14ac:dyDescent="0.3">
      <c r="A15" s="67" t="str">
        <f>LML!A9</f>
        <v>5. Standar OHSA mengenai Sling yang digunakan bersama lifting equipment adalah</v>
      </c>
      <c r="B15" s="83">
        <f>LML!B9</f>
        <v>1</v>
      </c>
      <c r="C15" s="83">
        <f>LML!C9</f>
        <v>1</v>
      </c>
      <c r="D15" s="83">
        <f>LML!D9</f>
        <v>1</v>
      </c>
      <c r="E15" s="83">
        <f>LML!E9</f>
        <v>1</v>
      </c>
      <c r="F15" s="83">
        <f>LML!F9</f>
        <v>1</v>
      </c>
      <c r="G15" s="83">
        <f>LML!G9</f>
        <v>1</v>
      </c>
      <c r="H15" s="83">
        <f>LML!H9</f>
        <v>0</v>
      </c>
      <c r="I15" s="83">
        <f>LML!I9</f>
        <v>0</v>
      </c>
      <c r="J15" s="83">
        <f>LML!J9</f>
        <v>1</v>
      </c>
      <c r="K15" s="83">
        <f>LML!K9</f>
        <v>1</v>
      </c>
      <c r="L15" s="82">
        <f t="shared" si="0"/>
        <v>5</v>
      </c>
      <c r="M15" s="82">
        <f t="shared" si="1"/>
        <v>5</v>
      </c>
      <c r="N15" s="82">
        <f>SUMIF($B$8:$K$8,"Laki-Laki",LML!B9:K9)</f>
        <v>4</v>
      </c>
      <c r="O15" s="82">
        <f>SUMIF($B$8:$K$8,"Perempuan",LML!B9:K9)</f>
        <v>4</v>
      </c>
      <c r="P15" s="68">
        <f t="shared" si="2"/>
        <v>4</v>
      </c>
      <c r="Q15" s="68">
        <f t="shared" si="3"/>
        <v>4</v>
      </c>
      <c r="R15" s="68">
        <f t="shared" si="4"/>
        <v>-1.3862943611198906</v>
      </c>
      <c r="S15" s="68">
        <f t="shared" si="5"/>
        <v>-1.3862943611198906</v>
      </c>
      <c r="T15" s="68">
        <f t="shared" si="6"/>
        <v>-1.26048554859632</v>
      </c>
      <c r="U15" s="68">
        <f t="shared" si="7"/>
        <v>-1.26048554859632</v>
      </c>
      <c r="V15" s="68">
        <f t="shared" si="8"/>
        <v>1.1180339887498949</v>
      </c>
      <c r="W15" s="68">
        <f t="shared" si="9"/>
        <v>1.1180339887498949</v>
      </c>
      <c r="X15" s="68">
        <f t="shared" si="10"/>
        <v>0</v>
      </c>
      <c r="Y15" s="68">
        <f t="shared" si="11"/>
        <v>1.5811388300841898</v>
      </c>
      <c r="Z15" s="68">
        <f t="shared" si="12"/>
        <v>0</v>
      </c>
      <c r="AA15" s="66" t="str">
        <f t="shared" si="13"/>
        <v>Negligible</v>
      </c>
      <c r="AB15" s="69" t="str">
        <f t="shared" si="14"/>
        <v>Tidak Ada Indikasi Bias</v>
      </c>
    </row>
    <row r="16" spans="1:29" ht="96.6" x14ac:dyDescent="0.3">
      <c r="A16" s="67" t="str">
        <f>LML!A10</f>
        <v>6. Code Practice British Standard tentang Code of Practice For Safe Use Of Cranes</v>
      </c>
      <c r="B16" s="83">
        <f>LML!B10</f>
        <v>1</v>
      </c>
      <c r="C16" s="83">
        <f>LML!C10</f>
        <v>1</v>
      </c>
      <c r="D16" s="83">
        <f>LML!D10</f>
        <v>0</v>
      </c>
      <c r="E16" s="83">
        <f>LML!E10</f>
        <v>0</v>
      </c>
      <c r="F16" s="83">
        <f>LML!F10</f>
        <v>0</v>
      </c>
      <c r="G16" s="83">
        <f>LML!G10</f>
        <v>0</v>
      </c>
      <c r="H16" s="83">
        <f>LML!H10</f>
        <v>0</v>
      </c>
      <c r="I16" s="83">
        <f>LML!I10</f>
        <v>0</v>
      </c>
      <c r="J16" s="83">
        <f>LML!J10</f>
        <v>0</v>
      </c>
      <c r="K16" s="83">
        <f>LML!K10</f>
        <v>0</v>
      </c>
      <c r="L16" s="82">
        <f t="shared" si="0"/>
        <v>5</v>
      </c>
      <c r="M16" s="82">
        <f t="shared" si="1"/>
        <v>5</v>
      </c>
      <c r="N16" s="82">
        <f>SUMIF($B$8:$K$8,"Laki-Laki",LML!B10:K10)</f>
        <v>1</v>
      </c>
      <c r="O16" s="82">
        <f>SUMIF($B$8:$K$8,"Perempuan",LML!B10:K10)</f>
        <v>1</v>
      </c>
      <c r="P16" s="68">
        <f t="shared" si="2"/>
        <v>1</v>
      </c>
      <c r="Q16" s="68">
        <f t="shared" si="3"/>
        <v>1</v>
      </c>
      <c r="R16" s="68">
        <f t="shared" si="4"/>
        <v>1.3862943611198906</v>
      </c>
      <c r="S16" s="68">
        <f t="shared" si="5"/>
        <v>1.3862943611198906</v>
      </c>
      <c r="T16" s="68">
        <f t="shared" si="6"/>
        <v>1.5121031736434611</v>
      </c>
      <c r="U16" s="68">
        <f t="shared" si="7"/>
        <v>1.5121031736434611</v>
      </c>
      <c r="V16" s="68">
        <f t="shared" si="8"/>
        <v>1.1180339887498949</v>
      </c>
      <c r="W16" s="68">
        <f t="shared" si="9"/>
        <v>1.1180339887498949</v>
      </c>
      <c r="X16" s="68">
        <f t="shared" si="10"/>
        <v>0</v>
      </c>
      <c r="Y16" s="68">
        <f t="shared" si="11"/>
        <v>1.5811388300841898</v>
      </c>
      <c r="Z16" s="68">
        <f t="shared" si="12"/>
        <v>0</v>
      </c>
      <c r="AA16" s="66" t="str">
        <f t="shared" si="13"/>
        <v>Negligible</v>
      </c>
      <c r="AB16" s="69" t="str">
        <f t="shared" si="14"/>
        <v>Tidak Ada Indikasi Bias</v>
      </c>
    </row>
    <row r="17" spans="1:28" ht="41.4" x14ac:dyDescent="0.3">
      <c r="A17" s="67" t="str">
        <f>LML!A11</f>
        <v>7. Code Practice British Standard tentang Lifting Sling-Method of Rating</v>
      </c>
      <c r="B17" s="83">
        <f>LML!B11</f>
        <v>1</v>
      </c>
      <c r="C17" s="83">
        <f>LML!C11</f>
        <v>1</v>
      </c>
      <c r="D17" s="83">
        <f>LML!D11</f>
        <v>1</v>
      </c>
      <c r="E17" s="83">
        <f>LML!E11</f>
        <v>1</v>
      </c>
      <c r="F17" s="83">
        <f>LML!F11</f>
        <v>1</v>
      </c>
      <c r="G17" s="83">
        <f>LML!G11</f>
        <v>1</v>
      </c>
      <c r="H17" s="83">
        <f>LML!H11</f>
        <v>0</v>
      </c>
      <c r="I17" s="83">
        <f>LML!I11</f>
        <v>0</v>
      </c>
      <c r="J17" s="83">
        <f>LML!J11</f>
        <v>1</v>
      </c>
      <c r="K17" s="83">
        <f>LML!K11</f>
        <v>1</v>
      </c>
      <c r="L17" s="82">
        <f t="shared" si="0"/>
        <v>5</v>
      </c>
      <c r="M17" s="82">
        <f t="shared" si="1"/>
        <v>5</v>
      </c>
      <c r="N17" s="82">
        <f>SUMIF($B$8:$K$8,"Laki-Laki",LML!B11:K11)</f>
        <v>4</v>
      </c>
      <c r="O17" s="82">
        <f>SUMIF($B$8:$K$8,"Perempuan",LML!B11:K11)</f>
        <v>4</v>
      </c>
      <c r="P17" s="68">
        <f t="shared" si="2"/>
        <v>4</v>
      </c>
      <c r="Q17" s="68">
        <f t="shared" si="3"/>
        <v>4</v>
      </c>
      <c r="R17" s="68">
        <f t="shared" si="4"/>
        <v>-1.3862943611198906</v>
      </c>
      <c r="S17" s="68">
        <f t="shared" si="5"/>
        <v>-1.3862943611198906</v>
      </c>
      <c r="T17" s="68">
        <f t="shared" si="6"/>
        <v>-1.26048554859632</v>
      </c>
      <c r="U17" s="68">
        <f t="shared" si="7"/>
        <v>-1.26048554859632</v>
      </c>
      <c r="V17" s="68">
        <f t="shared" si="8"/>
        <v>1.1180339887498949</v>
      </c>
      <c r="W17" s="68">
        <f t="shared" si="9"/>
        <v>1.1180339887498949</v>
      </c>
      <c r="X17" s="68">
        <f t="shared" si="10"/>
        <v>0</v>
      </c>
      <c r="Y17" s="68">
        <f t="shared" si="11"/>
        <v>1.5811388300841898</v>
      </c>
      <c r="Z17" s="68">
        <f t="shared" si="12"/>
        <v>0</v>
      </c>
      <c r="AA17" s="66" t="str">
        <f t="shared" si="13"/>
        <v>Negligible</v>
      </c>
      <c r="AB17" s="69" t="str">
        <f t="shared" si="14"/>
        <v>Tidak Ada Indikasi Bias</v>
      </c>
    </row>
    <row r="18" spans="1:28" ht="27.6" x14ac:dyDescent="0.3">
      <c r="A18" s="67" t="str">
        <f>LML!A12</f>
        <v>8. Standar Lifting yang dari DNV adalah</v>
      </c>
      <c r="B18" s="83">
        <f>LML!B12</f>
        <v>1</v>
      </c>
      <c r="C18" s="83">
        <f>LML!C12</f>
        <v>1</v>
      </c>
      <c r="D18" s="83">
        <f>LML!D12</f>
        <v>1</v>
      </c>
      <c r="E18" s="83">
        <f>LML!E12</f>
        <v>1</v>
      </c>
      <c r="F18" s="83">
        <f>LML!F12</f>
        <v>1</v>
      </c>
      <c r="G18" s="83">
        <f>LML!G12</f>
        <v>1</v>
      </c>
      <c r="H18" s="83">
        <f>LML!H12</f>
        <v>0</v>
      </c>
      <c r="I18" s="83">
        <f>LML!I12</f>
        <v>0</v>
      </c>
      <c r="J18" s="83">
        <f>LML!J12</f>
        <v>1</v>
      </c>
      <c r="K18" s="83">
        <f>LML!K12</f>
        <v>1</v>
      </c>
      <c r="L18" s="82">
        <f t="shared" si="0"/>
        <v>5</v>
      </c>
      <c r="M18" s="82">
        <f t="shared" si="1"/>
        <v>5</v>
      </c>
      <c r="N18" s="82">
        <f>SUMIF($B$8:$K$8,"Laki-Laki",LML!B12:K12)</f>
        <v>4</v>
      </c>
      <c r="O18" s="82">
        <f>SUMIF($B$8:$K$8,"Perempuan",LML!B12:K12)</f>
        <v>4</v>
      </c>
      <c r="P18" s="68">
        <f t="shared" si="2"/>
        <v>4</v>
      </c>
      <c r="Q18" s="68">
        <f t="shared" si="3"/>
        <v>4</v>
      </c>
      <c r="R18" s="68">
        <f t="shared" si="4"/>
        <v>-1.3862943611198906</v>
      </c>
      <c r="S18" s="68">
        <f t="shared" si="5"/>
        <v>-1.3862943611198906</v>
      </c>
      <c r="T18" s="68">
        <f t="shared" si="6"/>
        <v>-1.26048554859632</v>
      </c>
      <c r="U18" s="68">
        <f t="shared" si="7"/>
        <v>-1.26048554859632</v>
      </c>
      <c r="V18" s="68">
        <f t="shared" si="8"/>
        <v>1.1180339887498949</v>
      </c>
      <c r="W18" s="68">
        <f t="shared" si="9"/>
        <v>1.1180339887498949</v>
      </c>
      <c r="X18" s="68">
        <f t="shared" si="10"/>
        <v>0</v>
      </c>
      <c r="Y18" s="68">
        <f t="shared" si="11"/>
        <v>1.5811388300841898</v>
      </c>
      <c r="Z18" s="68">
        <f t="shared" si="12"/>
        <v>0</v>
      </c>
      <c r="AA18" s="66" t="str">
        <f t="shared" si="13"/>
        <v>Negligible</v>
      </c>
      <c r="AB18" s="69" t="str">
        <f t="shared" si="14"/>
        <v>Tidak Ada Indikasi Bias</v>
      </c>
    </row>
    <row r="19" spans="1:28" ht="27.6" x14ac:dyDescent="0.3">
      <c r="A19" s="67" t="str">
        <f>LML!A13</f>
        <v>9. Pengangkatan beban di bawah 10 ton masuk pada kategori :</v>
      </c>
      <c r="B19" s="83">
        <f>LML!B13</f>
        <v>1</v>
      </c>
      <c r="C19" s="83">
        <f>LML!C13</f>
        <v>1</v>
      </c>
      <c r="D19" s="83">
        <f>LML!D13</f>
        <v>1</v>
      </c>
      <c r="E19" s="83">
        <f>LML!E13</f>
        <v>1</v>
      </c>
      <c r="F19" s="83">
        <f>LML!F13</f>
        <v>1</v>
      </c>
      <c r="G19" s="83">
        <f>LML!G13</f>
        <v>1</v>
      </c>
      <c r="H19" s="83">
        <f>LML!H13</f>
        <v>1</v>
      </c>
      <c r="I19" s="83">
        <f>LML!I13</f>
        <v>1</v>
      </c>
      <c r="J19" s="83">
        <f>LML!J13</f>
        <v>0</v>
      </c>
      <c r="K19" s="83">
        <f>LML!K13</f>
        <v>0</v>
      </c>
      <c r="L19" s="82">
        <f t="shared" si="0"/>
        <v>5</v>
      </c>
      <c r="M19" s="82">
        <f t="shared" si="1"/>
        <v>5</v>
      </c>
      <c r="N19" s="82">
        <f>SUMIF($B$8:$K$8,"Laki-Laki",LML!B13:K13)</f>
        <v>4</v>
      </c>
      <c r="O19" s="82">
        <f>SUMIF($B$8:$K$8,"Perempuan",LML!B13:K13)</f>
        <v>4</v>
      </c>
      <c r="P19" s="68">
        <f t="shared" si="2"/>
        <v>4</v>
      </c>
      <c r="Q19" s="68">
        <f t="shared" si="3"/>
        <v>4</v>
      </c>
      <c r="R19" s="68">
        <f t="shared" si="4"/>
        <v>-1.3862943611198906</v>
      </c>
      <c r="S19" s="68">
        <f t="shared" si="5"/>
        <v>-1.3862943611198906</v>
      </c>
      <c r="T19" s="68">
        <f t="shared" si="6"/>
        <v>-1.26048554859632</v>
      </c>
      <c r="U19" s="68">
        <f t="shared" si="7"/>
        <v>-1.26048554859632</v>
      </c>
      <c r="V19" s="68">
        <f t="shared" si="8"/>
        <v>1.1180339887498949</v>
      </c>
      <c r="W19" s="68">
        <f t="shared" si="9"/>
        <v>1.1180339887498949</v>
      </c>
      <c r="X19" s="68">
        <f t="shared" si="10"/>
        <v>0</v>
      </c>
      <c r="Y19" s="68">
        <f t="shared" si="11"/>
        <v>1.5811388300841898</v>
      </c>
      <c r="Z19" s="68">
        <f t="shared" si="12"/>
        <v>0</v>
      </c>
      <c r="AA19" s="66" t="str">
        <f t="shared" si="13"/>
        <v>Negligible</v>
      </c>
      <c r="AB19" s="69" t="str">
        <f t="shared" si="14"/>
        <v>Tidak Ada Indikasi Bias</v>
      </c>
    </row>
    <row r="20" spans="1:28" ht="41.4" x14ac:dyDescent="0.3">
      <c r="A20" s="67" t="str">
        <f>LML!A14</f>
        <v>10. Sebuah operasi Lifting, berat payload 25 ton, SWL crane 30 ton, termasuk kategori :</v>
      </c>
      <c r="B20" s="83">
        <f>LML!B14</f>
        <v>1</v>
      </c>
      <c r="C20" s="83">
        <f>LML!C14</f>
        <v>1</v>
      </c>
      <c r="D20" s="83">
        <f>LML!D14</f>
        <v>0</v>
      </c>
      <c r="E20" s="83">
        <f>LML!E14</f>
        <v>0</v>
      </c>
      <c r="F20" s="83">
        <f>LML!F14</f>
        <v>0</v>
      </c>
      <c r="G20" s="83">
        <f>LML!G14</f>
        <v>0</v>
      </c>
      <c r="H20" s="83">
        <f>LML!H14</f>
        <v>0</v>
      </c>
      <c r="I20" s="83">
        <f>LML!I14</f>
        <v>0</v>
      </c>
      <c r="J20" s="83">
        <f>LML!J14</f>
        <v>0</v>
      </c>
      <c r="K20" s="83">
        <f>LML!K14</f>
        <v>0</v>
      </c>
      <c r="L20" s="82">
        <f t="shared" si="0"/>
        <v>5</v>
      </c>
      <c r="M20" s="82">
        <f t="shared" si="1"/>
        <v>5</v>
      </c>
      <c r="N20" s="82">
        <f>SUMIF($B$8:$K$8,"Laki-Laki",LML!B14:K14)</f>
        <v>1</v>
      </c>
      <c r="O20" s="82">
        <f>SUMIF($B$8:$K$8,"Perempuan",LML!B14:K14)</f>
        <v>1</v>
      </c>
      <c r="P20" s="68">
        <f t="shared" si="2"/>
        <v>1</v>
      </c>
      <c r="Q20" s="68">
        <f t="shared" si="3"/>
        <v>1</v>
      </c>
      <c r="R20" s="68">
        <f t="shared" si="4"/>
        <v>1.3862943611198906</v>
      </c>
      <c r="S20" s="68">
        <f t="shared" si="5"/>
        <v>1.3862943611198906</v>
      </c>
      <c r="T20" s="68">
        <f t="shared" si="6"/>
        <v>1.5121031736434611</v>
      </c>
      <c r="U20" s="68">
        <f t="shared" si="7"/>
        <v>1.5121031736434611</v>
      </c>
      <c r="V20" s="68">
        <f t="shared" si="8"/>
        <v>1.1180339887498949</v>
      </c>
      <c r="W20" s="68">
        <f t="shared" si="9"/>
        <v>1.1180339887498949</v>
      </c>
      <c r="X20" s="68">
        <f t="shared" si="10"/>
        <v>0</v>
      </c>
      <c r="Y20" s="68">
        <f t="shared" si="11"/>
        <v>1.5811388300841898</v>
      </c>
      <c r="Z20" s="68">
        <f t="shared" si="12"/>
        <v>0</v>
      </c>
      <c r="AA20" s="66" t="str">
        <f t="shared" si="13"/>
        <v>Negligible</v>
      </c>
      <c r="AB20" s="69" t="str">
        <f t="shared" si="14"/>
        <v>Tidak Ada Indikasi Bias</v>
      </c>
    </row>
    <row r="21" spans="1:28" ht="55.2" x14ac:dyDescent="0.3">
      <c r="A21" s="67" t="str">
        <f>LML!A15</f>
        <v>11. Sebuah operasi Lifting, berat payload 25 ton, menggunakan 2 crane, utilization crane 1 65%, crane 2 51%, termasuk kategori :</v>
      </c>
      <c r="B21" s="83">
        <f>LML!B15</f>
        <v>0</v>
      </c>
      <c r="C21" s="83">
        <f>LML!C15</f>
        <v>0</v>
      </c>
      <c r="D21" s="83">
        <f>LML!D15</f>
        <v>1</v>
      </c>
      <c r="E21" s="83">
        <f>LML!E15</f>
        <v>0</v>
      </c>
      <c r="F21" s="83">
        <f>LML!F15</f>
        <v>1</v>
      </c>
      <c r="G21" s="83">
        <f>LML!G15</f>
        <v>0</v>
      </c>
      <c r="H21" s="83">
        <f>LML!H15</f>
        <v>0</v>
      </c>
      <c r="I21" s="83">
        <f>LML!I15</f>
        <v>0</v>
      </c>
      <c r="J21" s="83">
        <f>LML!J15</f>
        <v>0</v>
      </c>
      <c r="K21" s="83">
        <f>LML!K15</f>
        <v>0</v>
      </c>
      <c r="L21" s="82">
        <f t="shared" si="0"/>
        <v>5</v>
      </c>
      <c r="M21" s="82">
        <f t="shared" si="1"/>
        <v>5</v>
      </c>
      <c r="N21" s="82">
        <f>SUMIF($B$8:$K$8,"Laki-Laki",LML!B15:K15)</f>
        <v>1</v>
      </c>
      <c r="O21" s="82">
        <f>SUMIF($B$8:$K$8,"Perempuan",LML!B15:K15)</f>
        <v>1</v>
      </c>
      <c r="P21" s="68">
        <f t="shared" si="2"/>
        <v>1</v>
      </c>
      <c r="Q21" s="68">
        <f t="shared" si="3"/>
        <v>1</v>
      </c>
      <c r="R21" s="68">
        <f t="shared" si="4"/>
        <v>1.3862943611198906</v>
      </c>
      <c r="S21" s="68">
        <f t="shared" si="5"/>
        <v>1.3862943611198906</v>
      </c>
      <c r="T21" s="68">
        <f t="shared" si="6"/>
        <v>1.5121031736434611</v>
      </c>
      <c r="U21" s="68">
        <f t="shared" si="7"/>
        <v>1.5121031736434611</v>
      </c>
      <c r="V21" s="68">
        <f t="shared" si="8"/>
        <v>1.1180339887498949</v>
      </c>
      <c r="W21" s="68">
        <f t="shared" si="9"/>
        <v>1.1180339887498949</v>
      </c>
      <c r="X21" s="68">
        <f t="shared" si="10"/>
        <v>0</v>
      </c>
      <c r="Y21" s="68">
        <f t="shared" si="11"/>
        <v>1.5811388300841898</v>
      </c>
      <c r="Z21" s="68">
        <f t="shared" si="12"/>
        <v>0</v>
      </c>
      <c r="AA21" s="66" t="str">
        <f t="shared" si="13"/>
        <v>Negligible</v>
      </c>
      <c r="AB21" s="69" t="str">
        <f t="shared" si="14"/>
        <v>Tidak Ada Indikasi Bias</v>
      </c>
    </row>
    <row r="22" spans="1:28" ht="41.4" x14ac:dyDescent="0.3">
      <c r="A22" s="67" t="str">
        <f>LML!A16</f>
        <v>12. Sebuah operasi Lifting, berat payload 60 ton, utilization crane 65% termasuk kategori :</v>
      </c>
      <c r="B22" s="83">
        <f>LML!B16</f>
        <v>1</v>
      </c>
      <c r="C22" s="83">
        <f>LML!C16</f>
        <v>1</v>
      </c>
      <c r="D22" s="83">
        <f>LML!D16</f>
        <v>1</v>
      </c>
      <c r="E22" s="83">
        <f>LML!E16</f>
        <v>0</v>
      </c>
      <c r="F22" s="83">
        <f>LML!F16</f>
        <v>1</v>
      </c>
      <c r="G22" s="83">
        <f>LML!G16</f>
        <v>0</v>
      </c>
      <c r="H22" s="83">
        <f>LML!H16</f>
        <v>1</v>
      </c>
      <c r="I22" s="83">
        <f>LML!I16</f>
        <v>1</v>
      </c>
      <c r="J22" s="83">
        <f>LML!J16</f>
        <v>0</v>
      </c>
      <c r="K22" s="83">
        <f>LML!K16</f>
        <v>0</v>
      </c>
      <c r="L22" s="82">
        <f t="shared" si="0"/>
        <v>5</v>
      </c>
      <c r="M22" s="82">
        <f t="shared" si="1"/>
        <v>5</v>
      </c>
      <c r="N22" s="82">
        <f>SUMIF($B$8:$K$8,"Laki-Laki",LML!B16:K16)</f>
        <v>3</v>
      </c>
      <c r="O22" s="82">
        <f>SUMIF($B$8:$K$8,"Perempuan",LML!B16:K16)</f>
        <v>3</v>
      </c>
      <c r="P22" s="68">
        <f t="shared" si="2"/>
        <v>3</v>
      </c>
      <c r="Q22" s="68">
        <f t="shared" si="3"/>
        <v>3</v>
      </c>
      <c r="R22" s="68">
        <f t="shared" si="4"/>
        <v>-0.40546510810816444</v>
      </c>
      <c r="S22" s="68">
        <f t="shared" si="5"/>
        <v>-0.40546510810816444</v>
      </c>
      <c r="T22" s="68">
        <f t="shared" si="6"/>
        <v>-0.27965629558459398</v>
      </c>
      <c r="U22" s="68">
        <f t="shared" si="7"/>
        <v>-0.27965629558459398</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41.4" x14ac:dyDescent="0.3">
      <c r="A23" s="67" t="str">
        <f>LML!A17</f>
        <v>13. Sebuah operasi Lifting, berat payload 60 ton, kapasitas crane 65 ton, termasuk kategori :</v>
      </c>
      <c r="B23" s="83">
        <f>LML!B17</f>
        <v>1</v>
      </c>
      <c r="C23" s="83">
        <f>LML!C17</f>
        <v>1</v>
      </c>
      <c r="D23" s="83">
        <f>LML!D17</f>
        <v>1</v>
      </c>
      <c r="E23" s="83">
        <f>LML!E17</f>
        <v>0</v>
      </c>
      <c r="F23" s="83">
        <f>LML!F17</f>
        <v>1</v>
      </c>
      <c r="G23" s="83">
        <f>LML!G17</f>
        <v>0</v>
      </c>
      <c r="H23" s="83">
        <f>LML!H17</f>
        <v>1</v>
      </c>
      <c r="I23" s="83">
        <f>LML!I17</f>
        <v>1</v>
      </c>
      <c r="J23" s="83">
        <f>LML!J17</f>
        <v>0</v>
      </c>
      <c r="K23" s="83">
        <f>LML!K17</f>
        <v>0</v>
      </c>
      <c r="L23" s="82">
        <f t="shared" si="0"/>
        <v>5</v>
      </c>
      <c r="M23" s="82">
        <f t="shared" si="1"/>
        <v>5</v>
      </c>
      <c r="N23" s="82">
        <f>SUMIF($B$8:$K$8,"Laki-Laki",LML!B17:K17)</f>
        <v>3</v>
      </c>
      <c r="O23" s="82">
        <f>SUMIF($B$8:$K$8,"Perempuan",LML!B17:K17)</f>
        <v>3</v>
      </c>
      <c r="P23" s="68">
        <f t="shared" si="2"/>
        <v>3</v>
      </c>
      <c r="Q23" s="68">
        <f t="shared" si="3"/>
        <v>3</v>
      </c>
      <c r="R23" s="68">
        <f t="shared" si="4"/>
        <v>-0.40546510810816444</v>
      </c>
      <c r="S23" s="68">
        <f t="shared" si="5"/>
        <v>-0.40546510810816444</v>
      </c>
      <c r="T23" s="68">
        <f t="shared" si="6"/>
        <v>-0.27965629558459398</v>
      </c>
      <c r="U23" s="68">
        <f t="shared" si="7"/>
        <v>-0.27965629558459398</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55.2" x14ac:dyDescent="0.3">
      <c r="A24" s="67" t="str">
        <f>LML!A18</f>
        <v>14. Sebuah operasi Lifting, berat payload 55 ton, menggunakan 2 crane, utilization crane 1 65%, crane 2 78%, termasuk kategori :</v>
      </c>
      <c r="B24" s="83">
        <f>LML!B18</f>
        <v>1</v>
      </c>
      <c r="C24" s="83">
        <f>LML!C18</f>
        <v>1</v>
      </c>
      <c r="D24" s="83">
        <f>LML!D18</f>
        <v>1</v>
      </c>
      <c r="E24" s="83">
        <f>LML!E18</f>
        <v>0</v>
      </c>
      <c r="F24" s="83">
        <f>LML!F18</f>
        <v>1</v>
      </c>
      <c r="G24" s="83">
        <f>LML!G18</f>
        <v>0</v>
      </c>
      <c r="H24" s="83">
        <f>LML!H18</f>
        <v>0</v>
      </c>
      <c r="I24" s="83">
        <f>LML!I18</f>
        <v>0</v>
      </c>
      <c r="J24" s="83">
        <f>LML!J18</f>
        <v>1</v>
      </c>
      <c r="K24" s="83">
        <f>LML!K18</f>
        <v>1</v>
      </c>
      <c r="L24" s="82">
        <f t="shared" si="0"/>
        <v>5</v>
      </c>
      <c r="M24" s="82">
        <f t="shared" si="1"/>
        <v>5</v>
      </c>
      <c r="N24" s="82">
        <f>SUMIF($B$8:$K$8,"Laki-Laki",LML!B18:K18)</f>
        <v>3</v>
      </c>
      <c r="O24" s="82">
        <f>SUMIF($B$8:$K$8,"Perempuan",LML!B18:K18)</f>
        <v>3</v>
      </c>
      <c r="P24" s="68">
        <f t="shared" si="2"/>
        <v>3</v>
      </c>
      <c r="Q24" s="68">
        <f t="shared" si="3"/>
        <v>3</v>
      </c>
      <c r="R24" s="68">
        <f t="shared" si="4"/>
        <v>-0.40546510810816444</v>
      </c>
      <c r="S24" s="68">
        <f t="shared" si="5"/>
        <v>-0.40546510810816444</v>
      </c>
      <c r="T24" s="68">
        <f t="shared" si="6"/>
        <v>-0.27965629558459398</v>
      </c>
      <c r="U24" s="68">
        <f t="shared" si="7"/>
        <v>-0.27965629558459398</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69" x14ac:dyDescent="0.3">
      <c r="A25" s="67" t="str">
        <f>LML!A19</f>
        <v>15. Personel dalam tim lifting yang bertanggung jawab memeriksa peralatan rigging, memilih peralatan sesuai Lifting Plan, beban, memasang sling, shackle, adalah tugas dari :</v>
      </c>
      <c r="B25" s="83">
        <f>LML!B19</f>
        <v>1</v>
      </c>
      <c r="C25" s="83">
        <f>LML!C19</f>
        <v>1</v>
      </c>
      <c r="D25" s="83">
        <f>LML!D19</f>
        <v>1</v>
      </c>
      <c r="E25" s="83">
        <f>LML!E19</f>
        <v>0</v>
      </c>
      <c r="F25" s="83">
        <f>LML!F19</f>
        <v>1</v>
      </c>
      <c r="G25" s="83">
        <f>LML!G19</f>
        <v>0</v>
      </c>
      <c r="H25" s="83">
        <f>LML!H19</f>
        <v>0</v>
      </c>
      <c r="I25" s="83">
        <f>LML!I19</f>
        <v>0</v>
      </c>
      <c r="J25" s="83">
        <f>LML!J19</f>
        <v>0</v>
      </c>
      <c r="K25" s="83">
        <f>LML!K19</f>
        <v>0</v>
      </c>
      <c r="L25" s="82">
        <f t="shared" si="0"/>
        <v>5</v>
      </c>
      <c r="M25" s="82">
        <f t="shared" si="1"/>
        <v>5</v>
      </c>
      <c r="N25" s="82">
        <f>SUMIF($B$8:$K$8,"Laki-Laki",LML!B19:K19)</f>
        <v>2</v>
      </c>
      <c r="O25" s="82">
        <f>SUMIF($B$8:$K$8,"Perempuan",LML!B19:K19)</f>
        <v>2</v>
      </c>
      <c r="P25" s="68">
        <f t="shared" si="2"/>
        <v>2</v>
      </c>
      <c r="Q25" s="68">
        <f t="shared" si="3"/>
        <v>2</v>
      </c>
      <c r="R25" s="68">
        <f t="shared" si="4"/>
        <v>0.40546510810816438</v>
      </c>
      <c r="S25" s="68">
        <f t="shared" si="5"/>
        <v>0.40546510810816438</v>
      </c>
      <c r="T25" s="68">
        <f t="shared" si="6"/>
        <v>0.53127392063173484</v>
      </c>
      <c r="U25" s="68">
        <f t="shared" si="7"/>
        <v>0.53127392063173484</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41.4" x14ac:dyDescent="0.3">
      <c r="A26" s="67" t="str">
        <f>LML!A20</f>
        <v>16. Personel dalam tim lifting yang bertanggung jawab mengoperasikan crane, adalah tugas dari :</v>
      </c>
      <c r="B26" s="83">
        <f>LML!B20</f>
        <v>1</v>
      </c>
      <c r="C26" s="83">
        <f>LML!C20</f>
        <v>1</v>
      </c>
      <c r="D26" s="83">
        <f>LML!D20</f>
        <v>1</v>
      </c>
      <c r="E26" s="83">
        <f>LML!E20</f>
        <v>0</v>
      </c>
      <c r="F26" s="83">
        <f>LML!F20</f>
        <v>1</v>
      </c>
      <c r="G26" s="83">
        <f>LML!G20</f>
        <v>0</v>
      </c>
      <c r="H26" s="83">
        <f>LML!H20</f>
        <v>0</v>
      </c>
      <c r="I26" s="83">
        <f>LML!I20</f>
        <v>0</v>
      </c>
      <c r="J26" s="83">
        <f>LML!J20</f>
        <v>0</v>
      </c>
      <c r="K26" s="83">
        <f>LML!K20</f>
        <v>0</v>
      </c>
      <c r="L26" s="82">
        <f t="shared" si="0"/>
        <v>5</v>
      </c>
      <c r="M26" s="82">
        <f t="shared" si="1"/>
        <v>5</v>
      </c>
      <c r="N26" s="82">
        <f>SUMIF($B$8:$K$8,"Laki-Laki",LML!B20:K20)</f>
        <v>2</v>
      </c>
      <c r="O26" s="82">
        <f>SUMIF($B$8:$K$8,"Perempuan",LML!B20:K20)</f>
        <v>2</v>
      </c>
      <c r="P26" s="68">
        <f t="shared" si="2"/>
        <v>2</v>
      </c>
      <c r="Q26" s="68">
        <f t="shared" si="3"/>
        <v>2</v>
      </c>
      <c r="R26" s="68">
        <f t="shared" si="4"/>
        <v>0.40546510810816438</v>
      </c>
      <c r="S26" s="68">
        <f t="shared" si="5"/>
        <v>0.40546510810816438</v>
      </c>
      <c r="T26" s="68">
        <f t="shared" si="6"/>
        <v>0.53127392063173484</v>
      </c>
      <c r="U26" s="68">
        <f t="shared" si="7"/>
        <v>0.53127392063173484</v>
      </c>
      <c r="V26" s="68">
        <f t="shared" si="8"/>
        <v>0.91287092917527679</v>
      </c>
      <c r="W26" s="68">
        <f t="shared" si="9"/>
        <v>0.91287092917527679</v>
      </c>
      <c r="X26" s="68">
        <f t="shared" si="10"/>
        <v>0</v>
      </c>
      <c r="Y26" s="68">
        <f t="shared" si="11"/>
        <v>1.2909944487358056</v>
      </c>
      <c r="Z26" s="68">
        <f t="shared" si="12"/>
        <v>0</v>
      </c>
      <c r="AA26" s="66" t="str">
        <f t="shared" si="13"/>
        <v>Negligible</v>
      </c>
      <c r="AB26" s="69" t="str">
        <f t="shared" si="14"/>
        <v>Tidak Ada Indikasi Bias</v>
      </c>
    </row>
    <row r="27" spans="1:28" ht="82.8" x14ac:dyDescent="0.3">
      <c r="A27" s="67" t="str">
        <f>LML!A21</f>
        <v>17. Personel dalam tim lifting yang bertanggung jawab mengkoordinasikan &amp; mengawasi operasi lifting sesuai Lifting Plan, dan berwenang menghentikan operasi Lifting adalah tugas dari :</v>
      </c>
      <c r="B27" s="83">
        <f>LML!B21</f>
        <v>1</v>
      </c>
      <c r="C27" s="83">
        <f>LML!C21</f>
        <v>1</v>
      </c>
      <c r="D27" s="83">
        <f>LML!D21</f>
        <v>1</v>
      </c>
      <c r="E27" s="83">
        <f>LML!E21</f>
        <v>1</v>
      </c>
      <c r="F27" s="83">
        <f>LML!F21</f>
        <v>1</v>
      </c>
      <c r="G27" s="83">
        <f>LML!G21</f>
        <v>1</v>
      </c>
      <c r="H27" s="83">
        <f>LML!H21</f>
        <v>0</v>
      </c>
      <c r="I27" s="83">
        <f>LML!I21</f>
        <v>0</v>
      </c>
      <c r="J27" s="83">
        <f>LML!J21</f>
        <v>0</v>
      </c>
      <c r="K27" s="83">
        <f>LML!K21</f>
        <v>0</v>
      </c>
      <c r="L27" s="82">
        <f t="shared" si="0"/>
        <v>5</v>
      </c>
      <c r="M27" s="82">
        <f t="shared" si="1"/>
        <v>5</v>
      </c>
      <c r="N27" s="82">
        <f>SUMIF($B$8:$K$8,"Laki-Laki",LML!B21:K21)</f>
        <v>3</v>
      </c>
      <c r="O27" s="82">
        <f>SUMIF($B$8:$K$8,"Perempuan",LML!B21:K21)</f>
        <v>3</v>
      </c>
      <c r="P27" s="68">
        <f t="shared" si="2"/>
        <v>3</v>
      </c>
      <c r="Q27" s="68">
        <f t="shared" si="3"/>
        <v>3</v>
      </c>
      <c r="R27" s="68">
        <f t="shared" si="4"/>
        <v>-0.40546510810816444</v>
      </c>
      <c r="S27" s="68">
        <f t="shared" si="5"/>
        <v>-0.40546510810816444</v>
      </c>
      <c r="T27" s="68">
        <f t="shared" si="6"/>
        <v>-0.27965629558459398</v>
      </c>
      <c r="U27" s="68">
        <f t="shared" si="7"/>
        <v>-0.27965629558459398</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ht="69" x14ac:dyDescent="0.3">
      <c r="A28" s="67" t="str">
        <f>LML!A22</f>
        <v>18. Personel dalam lifting yang bertanggung jawab merencanakan, menghitung, dan mengawasi operasi pengangkatan beban berat secara aman dan efisien adalah :</v>
      </c>
      <c r="B28" s="83">
        <f>LML!B22</f>
        <v>0</v>
      </c>
      <c r="C28" s="83">
        <f>LML!C22</f>
        <v>0</v>
      </c>
      <c r="D28" s="83">
        <f>LML!D22</f>
        <v>1</v>
      </c>
      <c r="E28" s="83">
        <f>LML!E22</f>
        <v>0</v>
      </c>
      <c r="F28" s="83">
        <f>LML!F22</f>
        <v>1</v>
      </c>
      <c r="G28" s="83">
        <f>LML!G22</f>
        <v>0</v>
      </c>
      <c r="H28" s="83">
        <f>LML!H22</f>
        <v>0</v>
      </c>
      <c r="I28" s="83">
        <f>LML!I22</f>
        <v>0</v>
      </c>
      <c r="J28" s="83">
        <f>LML!J22</f>
        <v>0</v>
      </c>
      <c r="K28" s="83">
        <f>LML!K22</f>
        <v>0</v>
      </c>
      <c r="L28" s="82">
        <f t="shared" si="0"/>
        <v>5</v>
      </c>
      <c r="M28" s="82">
        <f t="shared" si="1"/>
        <v>5</v>
      </c>
      <c r="N28" s="82">
        <f>SUMIF($B$8:$K$8,"Laki-Laki",LML!B22:K22)</f>
        <v>1</v>
      </c>
      <c r="O28" s="82">
        <f>SUMIF($B$8:$K$8,"Perempuan",LML!B22:K22)</f>
        <v>1</v>
      </c>
      <c r="P28" s="68">
        <f t="shared" si="2"/>
        <v>1</v>
      </c>
      <c r="Q28" s="68">
        <f t="shared" si="3"/>
        <v>1</v>
      </c>
      <c r="R28" s="68">
        <f t="shared" si="4"/>
        <v>1.3862943611198906</v>
      </c>
      <c r="S28" s="68">
        <f t="shared" si="5"/>
        <v>1.3862943611198906</v>
      </c>
      <c r="T28" s="68">
        <f t="shared" si="6"/>
        <v>1.5121031736434611</v>
      </c>
      <c r="U28" s="68">
        <f t="shared" si="7"/>
        <v>1.5121031736434611</v>
      </c>
      <c r="V28" s="68">
        <f t="shared" si="8"/>
        <v>1.1180339887498949</v>
      </c>
      <c r="W28" s="68">
        <f t="shared" si="9"/>
        <v>1.1180339887498949</v>
      </c>
      <c r="X28" s="68">
        <f t="shared" si="10"/>
        <v>0</v>
      </c>
      <c r="Y28" s="68">
        <f t="shared" si="11"/>
        <v>1.5811388300841898</v>
      </c>
      <c r="Z28" s="68">
        <f t="shared" si="12"/>
        <v>0</v>
      </c>
      <c r="AA28" s="66" t="str">
        <f t="shared" si="13"/>
        <v>Negligible</v>
      </c>
      <c r="AB28" s="69" t="str">
        <f t="shared" si="14"/>
        <v>Tidak Ada Indikasi Bias</v>
      </c>
    </row>
    <row r="29" spans="1:28" ht="27.6" x14ac:dyDescent="0.3">
      <c r="A29" s="67" t="str">
        <f>LML!A23</f>
        <v>19. Minimum Break Load (MBL) dari sling adalah</v>
      </c>
      <c r="B29" s="83">
        <f>LML!B23</f>
        <v>1</v>
      </c>
      <c r="C29" s="83">
        <f>LML!C23</f>
        <v>1</v>
      </c>
      <c r="D29" s="83">
        <f>LML!D23</f>
        <v>1</v>
      </c>
      <c r="E29" s="83">
        <f>LML!E23</f>
        <v>0</v>
      </c>
      <c r="F29" s="83">
        <f>LML!F23</f>
        <v>1</v>
      </c>
      <c r="G29" s="83">
        <f>LML!G23</f>
        <v>0</v>
      </c>
      <c r="H29" s="83">
        <f>LML!H23</f>
        <v>0</v>
      </c>
      <c r="I29" s="83">
        <f>LML!I23</f>
        <v>0</v>
      </c>
      <c r="J29" s="83">
        <f>LML!J23</f>
        <v>0</v>
      </c>
      <c r="K29" s="83">
        <f>LML!K23</f>
        <v>0</v>
      </c>
      <c r="L29" s="82">
        <f t="shared" si="0"/>
        <v>5</v>
      </c>
      <c r="M29" s="82">
        <f t="shared" si="1"/>
        <v>5</v>
      </c>
      <c r="N29" s="82">
        <f>SUMIF($B$8:$K$8,"Laki-Laki",LML!B23:K23)</f>
        <v>2</v>
      </c>
      <c r="O29" s="82">
        <f>SUMIF($B$8:$K$8,"Perempuan",LML!B23:K23)</f>
        <v>2</v>
      </c>
      <c r="P29" s="68">
        <f t="shared" si="2"/>
        <v>2</v>
      </c>
      <c r="Q29" s="68">
        <f t="shared" si="3"/>
        <v>2</v>
      </c>
      <c r="R29" s="68">
        <f t="shared" si="4"/>
        <v>0.40546510810816438</v>
      </c>
      <c r="S29" s="68">
        <f t="shared" si="5"/>
        <v>0.40546510810816438</v>
      </c>
      <c r="T29" s="68">
        <f t="shared" si="6"/>
        <v>0.53127392063173484</v>
      </c>
      <c r="U29" s="68">
        <f t="shared" si="7"/>
        <v>0.53127392063173484</v>
      </c>
      <c r="V29" s="68">
        <f t="shared" si="8"/>
        <v>0.91287092917527679</v>
      </c>
      <c r="W29" s="68">
        <f t="shared" si="9"/>
        <v>0.91287092917527679</v>
      </c>
      <c r="X29" s="68">
        <f t="shared" si="10"/>
        <v>0</v>
      </c>
      <c r="Y29" s="68">
        <f t="shared" si="11"/>
        <v>1.2909944487358056</v>
      </c>
      <c r="Z29" s="68">
        <f t="shared" si="12"/>
        <v>0</v>
      </c>
      <c r="AA29" s="66" t="str">
        <f t="shared" si="13"/>
        <v>Negligible</v>
      </c>
      <c r="AB29" s="69" t="str">
        <f t="shared" si="14"/>
        <v>Tidak Ada Indikasi Bias</v>
      </c>
    </row>
    <row r="30" spans="1:28" ht="27.6" x14ac:dyDescent="0.3">
      <c r="A30" s="67" t="str">
        <f>LML!A24</f>
        <v>20. Working Load Limit (WLL) Sling adalah</v>
      </c>
      <c r="B30" s="83">
        <f>LML!B24</f>
        <v>1</v>
      </c>
      <c r="C30" s="83">
        <f>LML!C24</f>
        <v>1</v>
      </c>
      <c r="D30" s="83">
        <f>LML!D24</f>
        <v>1</v>
      </c>
      <c r="E30" s="83">
        <f>LML!E24</f>
        <v>1</v>
      </c>
      <c r="F30" s="83">
        <f>LML!F24</f>
        <v>1</v>
      </c>
      <c r="G30" s="83">
        <f>LML!G24</f>
        <v>1</v>
      </c>
      <c r="H30" s="83">
        <f>LML!H24</f>
        <v>1</v>
      </c>
      <c r="I30" s="83">
        <f>LML!I24</f>
        <v>1</v>
      </c>
      <c r="J30" s="83">
        <f>LML!J24</f>
        <v>0</v>
      </c>
      <c r="K30" s="83">
        <f>LML!K24</f>
        <v>0</v>
      </c>
      <c r="L30" s="82">
        <f t="shared" si="0"/>
        <v>5</v>
      </c>
      <c r="M30" s="82">
        <f t="shared" si="1"/>
        <v>5</v>
      </c>
      <c r="N30" s="82">
        <f>SUMIF($B$8:$K$8,"Laki-Laki",LML!B24:K24)</f>
        <v>4</v>
      </c>
      <c r="O30" s="82">
        <f>SUMIF($B$8:$K$8,"Perempuan",LML!B24:K24)</f>
        <v>4</v>
      </c>
      <c r="P30" s="68">
        <f t="shared" si="2"/>
        <v>4</v>
      </c>
      <c r="Q30" s="68">
        <f t="shared" si="3"/>
        <v>4</v>
      </c>
      <c r="R30" s="68">
        <f t="shared" si="4"/>
        <v>-1.3862943611198906</v>
      </c>
      <c r="S30" s="68">
        <f t="shared" si="5"/>
        <v>-1.3862943611198906</v>
      </c>
      <c r="T30" s="68">
        <f t="shared" si="6"/>
        <v>-1.26048554859632</v>
      </c>
      <c r="U30" s="68">
        <f t="shared" si="7"/>
        <v>-1.26048554859632</v>
      </c>
      <c r="V30" s="68">
        <f t="shared" si="8"/>
        <v>1.1180339887498949</v>
      </c>
      <c r="W30" s="68">
        <f t="shared" si="9"/>
        <v>1.1180339887498949</v>
      </c>
      <c r="X30" s="68">
        <f t="shared" si="10"/>
        <v>0</v>
      </c>
      <c r="Y30" s="68">
        <f t="shared" si="11"/>
        <v>1.5811388300841898</v>
      </c>
      <c r="Z30" s="68">
        <f t="shared" si="12"/>
        <v>0</v>
      </c>
      <c r="AA30" s="66" t="str">
        <f t="shared" si="13"/>
        <v>Negligible</v>
      </c>
      <c r="AB30" s="69" t="str">
        <f t="shared" si="14"/>
        <v>Tidak Ada Indikasi Bias</v>
      </c>
    </row>
    <row r="31" spans="1:28" ht="27.6" x14ac:dyDescent="0.3">
      <c r="A31" s="67" t="str">
        <f>LML!A25</f>
        <v>21. Safe Working Load (SWL) sling adalah</v>
      </c>
      <c r="B31" s="83">
        <f>LML!B25</f>
        <v>1</v>
      </c>
      <c r="C31" s="83">
        <f>LML!C25</f>
        <v>1</v>
      </c>
      <c r="D31" s="83">
        <f>LML!D25</f>
        <v>1</v>
      </c>
      <c r="E31" s="83">
        <f>LML!E25</f>
        <v>1</v>
      </c>
      <c r="F31" s="83">
        <f>LML!F25</f>
        <v>1</v>
      </c>
      <c r="G31" s="83">
        <f>LML!G25</f>
        <v>1</v>
      </c>
      <c r="H31" s="83">
        <f>LML!H25</f>
        <v>0</v>
      </c>
      <c r="I31" s="83">
        <f>LML!I25</f>
        <v>0</v>
      </c>
      <c r="J31" s="83">
        <f>LML!J25</f>
        <v>0</v>
      </c>
      <c r="K31" s="83">
        <f>LML!K25</f>
        <v>0</v>
      </c>
      <c r="L31" s="82">
        <f t="shared" si="0"/>
        <v>5</v>
      </c>
      <c r="M31" s="82">
        <f t="shared" si="1"/>
        <v>5</v>
      </c>
      <c r="N31" s="82">
        <f>SUMIF($B$8:$K$8,"Laki-Laki",LML!B25:K25)</f>
        <v>3</v>
      </c>
      <c r="O31" s="82">
        <f>SUMIF($B$8:$K$8,"Perempuan",LML!B25:K25)</f>
        <v>3</v>
      </c>
      <c r="P31" s="68">
        <f t="shared" si="2"/>
        <v>3</v>
      </c>
      <c r="Q31" s="68">
        <f t="shared" si="3"/>
        <v>3</v>
      </c>
      <c r="R31" s="68">
        <f t="shared" si="4"/>
        <v>-0.40546510810816444</v>
      </c>
      <c r="S31" s="68">
        <f t="shared" si="5"/>
        <v>-0.40546510810816444</v>
      </c>
      <c r="T31" s="68">
        <f t="shared" si="6"/>
        <v>-0.27965629558459398</v>
      </c>
      <c r="U31" s="68">
        <f t="shared" si="7"/>
        <v>-0.27965629558459398</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41.4" x14ac:dyDescent="0.3">
      <c r="A32" s="67" t="str">
        <f>LML!A26</f>
        <v>22. Berapa nilai Safety Factor untuk wire rope sling menurut ASME B30.9 ?</v>
      </c>
      <c r="B32" s="83">
        <f>LML!B26</f>
        <v>1</v>
      </c>
      <c r="C32" s="83">
        <f>LML!C26</f>
        <v>1</v>
      </c>
      <c r="D32" s="83">
        <f>LML!D26</f>
        <v>0</v>
      </c>
      <c r="E32" s="83">
        <f>LML!E26</f>
        <v>1</v>
      </c>
      <c r="F32" s="83">
        <f>LML!F26</f>
        <v>0</v>
      </c>
      <c r="G32" s="83">
        <f>LML!G26</f>
        <v>1</v>
      </c>
      <c r="H32" s="83">
        <f>LML!H26</f>
        <v>0</v>
      </c>
      <c r="I32" s="83">
        <f>LML!I26</f>
        <v>0</v>
      </c>
      <c r="J32" s="83">
        <f>LML!J26</f>
        <v>0</v>
      </c>
      <c r="K32" s="83">
        <f>LML!K26</f>
        <v>0</v>
      </c>
      <c r="L32" s="82">
        <f t="shared" si="0"/>
        <v>5</v>
      </c>
      <c r="M32" s="82">
        <f t="shared" si="1"/>
        <v>5</v>
      </c>
      <c r="N32" s="82">
        <f>SUMIF($B$8:$K$8,"Laki-Laki",LML!B26:K26)</f>
        <v>2</v>
      </c>
      <c r="O32" s="82">
        <f>SUMIF($B$8:$K$8,"Perempuan",LML!B26:K26)</f>
        <v>2</v>
      </c>
      <c r="P32" s="68">
        <f t="shared" si="2"/>
        <v>2</v>
      </c>
      <c r="Q32" s="68">
        <f t="shared" si="3"/>
        <v>2</v>
      </c>
      <c r="R32" s="68">
        <f t="shared" si="4"/>
        <v>0.40546510810816438</v>
      </c>
      <c r="S32" s="68">
        <f t="shared" si="5"/>
        <v>0.40546510810816438</v>
      </c>
      <c r="T32" s="68">
        <f t="shared" si="6"/>
        <v>0.53127392063173484</v>
      </c>
      <c r="U32" s="68">
        <f t="shared" si="7"/>
        <v>0.53127392063173484</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ht="41.4" x14ac:dyDescent="0.3">
      <c r="A33" s="67" t="str">
        <f>LML!A27</f>
        <v>23. Berapa nilai Safety Factor untuk Wire rope sling menurut BS 7121 -EN?</v>
      </c>
      <c r="B33" s="83">
        <f>LML!B27</f>
        <v>1</v>
      </c>
      <c r="C33" s="83">
        <f>LML!C27</f>
        <v>1</v>
      </c>
      <c r="D33" s="83">
        <f>LML!D27</f>
        <v>0</v>
      </c>
      <c r="E33" s="83">
        <f>LML!E27</f>
        <v>0</v>
      </c>
      <c r="F33" s="83">
        <f>LML!F27</f>
        <v>0</v>
      </c>
      <c r="G33" s="83">
        <f>LML!G27</f>
        <v>0</v>
      </c>
      <c r="H33" s="83">
        <f>LML!H27</f>
        <v>0</v>
      </c>
      <c r="I33" s="83">
        <f>LML!I27</f>
        <v>0</v>
      </c>
      <c r="J33" s="83">
        <f>LML!J27</f>
        <v>0</v>
      </c>
      <c r="K33" s="83">
        <f>LML!K27</f>
        <v>0</v>
      </c>
      <c r="L33" s="82">
        <f t="shared" si="0"/>
        <v>5</v>
      </c>
      <c r="M33" s="82">
        <f t="shared" si="1"/>
        <v>5</v>
      </c>
      <c r="N33" s="82">
        <f>SUMIF($B$8:$K$8,"Laki-Laki",LML!B27:K27)</f>
        <v>1</v>
      </c>
      <c r="O33" s="82">
        <f>SUMIF($B$8:$K$8,"Perempuan",LML!B27:K27)</f>
        <v>1</v>
      </c>
      <c r="P33" s="68">
        <f t="shared" si="2"/>
        <v>1</v>
      </c>
      <c r="Q33" s="68">
        <f t="shared" si="3"/>
        <v>1</v>
      </c>
      <c r="R33" s="68">
        <f t="shared" si="4"/>
        <v>1.3862943611198906</v>
      </c>
      <c r="S33" s="68">
        <f t="shared" si="5"/>
        <v>1.3862943611198906</v>
      </c>
      <c r="T33" s="68">
        <f t="shared" si="6"/>
        <v>1.5121031736434611</v>
      </c>
      <c r="U33" s="68">
        <f t="shared" si="7"/>
        <v>1.5121031736434611</v>
      </c>
      <c r="V33" s="68">
        <f t="shared" si="8"/>
        <v>1.1180339887498949</v>
      </c>
      <c r="W33" s="68">
        <f t="shared" si="9"/>
        <v>1.1180339887498949</v>
      </c>
      <c r="X33" s="68">
        <f t="shared" si="10"/>
        <v>0</v>
      </c>
      <c r="Y33" s="68">
        <f t="shared" si="11"/>
        <v>1.5811388300841898</v>
      </c>
      <c r="Z33" s="68">
        <f t="shared" si="12"/>
        <v>0</v>
      </c>
      <c r="AA33" s="66" t="str">
        <f t="shared" si="13"/>
        <v>Negligible</v>
      </c>
      <c r="AB33" s="69" t="str">
        <f t="shared" si="14"/>
        <v>Tidak Ada Indikasi Bias</v>
      </c>
    </row>
    <row r="34" spans="1:28" ht="41.4" x14ac:dyDescent="0.3">
      <c r="A34" s="67" t="str">
        <f>LML!A28</f>
        <v>24. Berapa nilai Safety Factor untuk Syntetic Webbing &amp; Round Sling menurut ASME B30.9 ?</v>
      </c>
      <c r="B34" s="83">
        <f>LML!B28</f>
        <v>1</v>
      </c>
      <c r="C34" s="83">
        <f>LML!C28</f>
        <v>1</v>
      </c>
      <c r="D34" s="83">
        <f>LML!D28</f>
        <v>0</v>
      </c>
      <c r="E34" s="83">
        <f>LML!E28</f>
        <v>0</v>
      </c>
      <c r="F34" s="83">
        <f>LML!F28</f>
        <v>0</v>
      </c>
      <c r="G34" s="83">
        <f>LML!G28</f>
        <v>0</v>
      </c>
      <c r="H34" s="83">
        <f>LML!H28</f>
        <v>0</v>
      </c>
      <c r="I34" s="83">
        <f>LML!I28</f>
        <v>0</v>
      </c>
      <c r="J34" s="83">
        <f>LML!J28</f>
        <v>0</v>
      </c>
      <c r="K34" s="83">
        <f>LML!K28</f>
        <v>0</v>
      </c>
      <c r="L34" s="82">
        <f t="shared" si="0"/>
        <v>5</v>
      </c>
      <c r="M34" s="82">
        <f t="shared" si="1"/>
        <v>5</v>
      </c>
      <c r="N34" s="82">
        <f>SUMIF($B$8:$K$8,"Laki-Laki",LML!B28:K28)</f>
        <v>1</v>
      </c>
      <c r="O34" s="82">
        <f>SUMIF($B$8:$K$8,"Perempuan",LML!B28:K28)</f>
        <v>1</v>
      </c>
      <c r="P34" s="68">
        <f t="shared" si="2"/>
        <v>1</v>
      </c>
      <c r="Q34" s="68">
        <f t="shared" si="3"/>
        <v>1</v>
      </c>
      <c r="R34" s="68">
        <f t="shared" si="4"/>
        <v>1.3862943611198906</v>
      </c>
      <c r="S34" s="68">
        <f t="shared" si="5"/>
        <v>1.3862943611198906</v>
      </c>
      <c r="T34" s="68">
        <f t="shared" si="6"/>
        <v>1.5121031736434611</v>
      </c>
      <c r="U34" s="68">
        <f t="shared" si="7"/>
        <v>1.5121031736434611</v>
      </c>
      <c r="V34" s="68">
        <f t="shared" si="8"/>
        <v>1.1180339887498949</v>
      </c>
      <c r="W34" s="68">
        <f t="shared" si="9"/>
        <v>1.1180339887498949</v>
      </c>
      <c r="X34" s="68">
        <f t="shared" si="10"/>
        <v>0</v>
      </c>
      <c r="Y34" s="68">
        <f t="shared" si="11"/>
        <v>1.5811388300841898</v>
      </c>
      <c r="Z34" s="68">
        <f t="shared" si="12"/>
        <v>0</v>
      </c>
      <c r="AA34" s="66" t="str">
        <f t="shared" si="13"/>
        <v>Negligible</v>
      </c>
      <c r="AB34" s="69" t="str">
        <f t="shared" si="14"/>
        <v>Tidak Ada Indikasi Bias</v>
      </c>
    </row>
    <row r="35" spans="1:28" ht="41.4" x14ac:dyDescent="0.3">
      <c r="A35" s="67" t="str">
        <f>LML!A29</f>
        <v>25. Berapa nilai Safety Factor untuk Syntetic Webbing &amp; Round Sling menurut BS 7121 EN ?</v>
      </c>
      <c r="B35" s="83">
        <f>LML!B29</f>
        <v>1</v>
      </c>
      <c r="C35" s="83">
        <f>LML!C29</f>
        <v>1</v>
      </c>
      <c r="D35" s="83">
        <f>LML!D29</f>
        <v>1</v>
      </c>
      <c r="E35" s="83">
        <f>LML!E29</f>
        <v>1</v>
      </c>
      <c r="F35" s="83">
        <f>LML!F29</f>
        <v>1</v>
      </c>
      <c r="G35" s="83">
        <f>LML!G29</f>
        <v>1</v>
      </c>
      <c r="H35" s="83">
        <f>LML!H29</f>
        <v>0</v>
      </c>
      <c r="I35" s="83">
        <f>LML!I29</f>
        <v>0</v>
      </c>
      <c r="J35" s="83">
        <f>LML!J29</f>
        <v>0</v>
      </c>
      <c r="K35" s="83">
        <f>LML!K29</f>
        <v>0</v>
      </c>
      <c r="L35" s="82">
        <f t="shared" si="0"/>
        <v>5</v>
      </c>
      <c r="M35" s="82">
        <f t="shared" si="1"/>
        <v>5</v>
      </c>
      <c r="N35" s="82">
        <f>SUMIF($B$8:$K$8,"Laki-Laki",LML!B29:K29)</f>
        <v>3</v>
      </c>
      <c r="O35" s="82">
        <f>SUMIF($B$8:$K$8,"Perempuan",LML!B29:K29)</f>
        <v>3</v>
      </c>
      <c r="P35" s="68">
        <f t="shared" si="2"/>
        <v>3</v>
      </c>
      <c r="Q35" s="68">
        <f t="shared" si="3"/>
        <v>3</v>
      </c>
      <c r="R35" s="68">
        <f t="shared" si="4"/>
        <v>-0.40546510810816444</v>
      </c>
      <c r="S35" s="68">
        <f t="shared" si="5"/>
        <v>-0.40546510810816444</v>
      </c>
      <c r="T35" s="68">
        <f t="shared" si="6"/>
        <v>-0.27965629558459398</v>
      </c>
      <c r="U35" s="68">
        <f t="shared" si="7"/>
        <v>-0.27965629558459398</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ht="41.4" x14ac:dyDescent="0.3">
      <c r="A36" s="67" t="str">
        <f>LML!A30</f>
        <v>26. Berapa nilai Safety Factor untuk Alloy Chain Sling menurut ASME B30.9 ?</v>
      </c>
      <c r="B36" s="83">
        <f>LML!B30</f>
        <v>1</v>
      </c>
      <c r="C36" s="83">
        <f>LML!C30</f>
        <v>1</v>
      </c>
      <c r="D36" s="83">
        <f>LML!D30</f>
        <v>0</v>
      </c>
      <c r="E36" s="83">
        <f>LML!E30</f>
        <v>0</v>
      </c>
      <c r="F36" s="83">
        <f>LML!F30</f>
        <v>0</v>
      </c>
      <c r="G36" s="83">
        <f>LML!G30</f>
        <v>0</v>
      </c>
      <c r="H36" s="83">
        <f>LML!H30</f>
        <v>0</v>
      </c>
      <c r="I36" s="83">
        <f>LML!I30</f>
        <v>0</v>
      </c>
      <c r="J36" s="83">
        <f>LML!J30</f>
        <v>0</v>
      </c>
      <c r="K36" s="83">
        <f>LML!K30</f>
        <v>0</v>
      </c>
      <c r="L36" s="82">
        <f t="shared" si="0"/>
        <v>5</v>
      </c>
      <c r="M36" s="82">
        <f t="shared" si="1"/>
        <v>5</v>
      </c>
      <c r="N36" s="82">
        <f>SUMIF($B$8:$K$8,"Laki-Laki",LML!B30:K30)</f>
        <v>1</v>
      </c>
      <c r="O36" s="82">
        <f>SUMIF($B$8:$K$8,"Perempuan",LML!B30:K30)</f>
        <v>1</v>
      </c>
      <c r="P36" s="68">
        <f t="shared" si="2"/>
        <v>1</v>
      </c>
      <c r="Q36" s="68">
        <f t="shared" si="3"/>
        <v>1</v>
      </c>
      <c r="R36" s="68">
        <f t="shared" si="4"/>
        <v>1.3862943611198906</v>
      </c>
      <c r="S36" s="68">
        <f t="shared" si="5"/>
        <v>1.3862943611198906</v>
      </c>
      <c r="T36" s="68">
        <f t="shared" si="6"/>
        <v>1.5121031736434611</v>
      </c>
      <c r="U36" s="68">
        <f t="shared" si="7"/>
        <v>1.5121031736434611</v>
      </c>
      <c r="V36" s="68">
        <f t="shared" si="8"/>
        <v>1.1180339887498949</v>
      </c>
      <c r="W36" s="68">
        <f t="shared" si="9"/>
        <v>1.1180339887498949</v>
      </c>
      <c r="X36" s="68">
        <f t="shared" si="10"/>
        <v>0</v>
      </c>
      <c r="Y36" s="68">
        <f t="shared" si="11"/>
        <v>1.5811388300841898</v>
      </c>
      <c r="Z36" s="68">
        <f t="shared" si="12"/>
        <v>0</v>
      </c>
      <c r="AA36" s="66" t="str">
        <f t="shared" si="13"/>
        <v>Negligible</v>
      </c>
      <c r="AB36" s="69" t="str">
        <f t="shared" si="14"/>
        <v>Tidak Ada Indikasi Bias</v>
      </c>
    </row>
    <row r="37" spans="1:28" ht="41.4" x14ac:dyDescent="0.3">
      <c r="A37" s="67" t="str">
        <f>LML!A31</f>
        <v>27. Berapa nilai Safety Factor untuk Alloy Chain sling menurut BS 7121 -EN?</v>
      </c>
      <c r="B37" s="83">
        <f>LML!B31</f>
        <v>1</v>
      </c>
      <c r="C37" s="83">
        <f>LML!C31</f>
        <v>1</v>
      </c>
      <c r="D37" s="83">
        <f>LML!D31</f>
        <v>1</v>
      </c>
      <c r="E37" s="83">
        <f>LML!E31</f>
        <v>1</v>
      </c>
      <c r="F37" s="83">
        <f>LML!F31</f>
        <v>1</v>
      </c>
      <c r="G37" s="83">
        <f>LML!G31</f>
        <v>1</v>
      </c>
      <c r="H37" s="83">
        <f>LML!H31</f>
        <v>1</v>
      </c>
      <c r="I37" s="83">
        <f>LML!I31</f>
        <v>1</v>
      </c>
      <c r="J37" s="83">
        <f>LML!J31</f>
        <v>0</v>
      </c>
      <c r="K37" s="83">
        <f>LML!K31</f>
        <v>0</v>
      </c>
      <c r="L37" s="82">
        <f t="shared" si="0"/>
        <v>5</v>
      </c>
      <c r="M37" s="82">
        <f t="shared" si="1"/>
        <v>5</v>
      </c>
      <c r="N37" s="82">
        <f>SUMIF($B$8:$K$8,"Laki-Laki",LML!B31:K31)</f>
        <v>4</v>
      </c>
      <c r="O37" s="82">
        <f>SUMIF($B$8:$K$8,"Perempuan",LML!B31:K31)</f>
        <v>4</v>
      </c>
      <c r="P37" s="68">
        <f t="shared" si="2"/>
        <v>4</v>
      </c>
      <c r="Q37" s="68">
        <f t="shared" si="3"/>
        <v>4</v>
      </c>
      <c r="R37" s="68">
        <f t="shared" si="4"/>
        <v>-1.3862943611198906</v>
      </c>
      <c r="S37" s="68">
        <f t="shared" si="5"/>
        <v>-1.3862943611198906</v>
      </c>
      <c r="T37" s="68">
        <f t="shared" si="6"/>
        <v>-1.26048554859632</v>
      </c>
      <c r="U37" s="68">
        <f t="shared" si="7"/>
        <v>-1.26048554859632</v>
      </c>
      <c r="V37" s="68">
        <f t="shared" si="8"/>
        <v>1.1180339887498949</v>
      </c>
      <c r="W37" s="68">
        <f t="shared" si="9"/>
        <v>1.1180339887498949</v>
      </c>
      <c r="X37" s="68">
        <f t="shared" si="10"/>
        <v>0</v>
      </c>
      <c r="Y37" s="68">
        <f t="shared" si="11"/>
        <v>1.5811388300841898</v>
      </c>
      <c r="Z37" s="68">
        <f t="shared" si="12"/>
        <v>0</v>
      </c>
      <c r="AA37" s="66" t="str">
        <f t="shared" si="13"/>
        <v>Negligible</v>
      </c>
      <c r="AB37" s="69" t="str">
        <f t="shared" si="14"/>
        <v>Tidak Ada Indikasi Bias</v>
      </c>
    </row>
    <row r="38" spans="1:28" ht="27.6" x14ac:dyDescent="0.3">
      <c r="A38" s="67" t="str">
        <f>LML!A32</f>
        <v>28. Sling gambar disamping ini adalah jenis sling;</v>
      </c>
      <c r="B38" s="83">
        <f>LML!B32</f>
        <v>1</v>
      </c>
      <c r="C38" s="83">
        <f>LML!C32</f>
        <v>1</v>
      </c>
      <c r="D38" s="83">
        <f>LML!D32</f>
        <v>1</v>
      </c>
      <c r="E38" s="83">
        <f>LML!E32</f>
        <v>1</v>
      </c>
      <c r="F38" s="83">
        <f>LML!F32</f>
        <v>1</v>
      </c>
      <c r="G38" s="83">
        <f>LML!G32</f>
        <v>1</v>
      </c>
      <c r="H38" s="83">
        <f>LML!H32</f>
        <v>0</v>
      </c>
      <c r="I38" s="83">
        <f>LML!I32</f>
        <v>0</v>
      </c>
      <c r="J38" s="83">
        <f>LML!J32</f>
        <v>1</v>
      </c>
      <c r="K38" s="83">
        <f>LML!K32</f>
        <v>1</v>
      </c>
      <c r="L38" s="82">
        <f t="shared" si="0"/>
        <v>5</v>
      </c>
      <c r="M38" s="82">
        <f t="shared" si="1"/>
        <v>5</v>
      </c>
      <c r="N38" s="82">
        <f>SUMIF($B$8:$K$8,"Laki-Laki",LML!B32:K32)</f>
        <v>4</v>
      </c>
      <c r="O38" s="82">
        <f>SUMIF($B$8:$K$8,"Perempuan",LML!B32:K32)</f>
        <v>4</v>
      </c>
      <c r="P38" s="68">
        <f t="shared" si="2"/>
        <v>4</v>
      </c>
      <c r="Q38" s="68">
        <f t="shared" si="3"/>
        <v>4</v>
      </c>
      <c r="R38" s="68">
        <f t="shared" si="4"/>
        <v>-1.3862943611198906</v>
      </c>
      <c r="S38" s="68">
        <f t="shared" si="5"/>
        <v>-1.3862943611198906</v>
      </c>
      <c r="T38" s="68">
        <f t="shared" si="6"/>
        <v>-1.26048554859632</v>
      </c>
      <c r="U38" s="68">
        <f t="shared" si="7"/>
        <v>-1.26048554859632</v>
      </c>
      <c r="V38" s="68">
        <f t="shared" si="8"/>
        <v>1.1180339887498949</v>
      </c>
      <c r="W38" s="68">
        <f t="shared" si="9"/>
        <v>1.1180339887498949</v>
      </c>
      <c r="X38" s="68">
        <f t="shared" si="10"/>
        <v>0</v>
      </c>
      <c r="Y38" s="68">
        <f t="shared" si="11"/>
        <v>1.5811388300841898</v>
      </c>
      <c r="Z38" s="68">
        <f t="shared" si="12"/>
        <v>0</v>
      </c>
      <c r="AA38" s="66" t="str">
        <f t="shared" si="13"/>
        <v>Negligible</v>
      </c>
      <c r="AB38" s="69" t="str">
        <f t="shared" si="14"/>
        <v>Tidak Ada Indikasi Bias</v>
      </c>
    </row>
    <row r="39" spans="1:28" ht="27.6" x14ac:dyDescent="0.3">
      <c r="A39" s="67" t="str">
        <f>LML!A33</f>
        <v>29. Melihat dari konstruksinya, jenis sling ini adalah</v>
      </c>
      <c r="B39" s="83">
        <f>LML!B33</f>
        <v>1</v>
      </c>
      <c r="C39" s="83">
        <f>LML!C33</f>
        <v>1</v>
      </c>
      <c r="D39" s="83">
        <f>LML!D33</f>
        <v>1</v>
      </c>
      <c r="E39" s="83">
        <f>LML!E33</f>
        <v>0</v>
      </c>
      <c r="F39" s="83">
        <f>LML!F33</f>
        <v>1</v>
      </c>
      <c r="G39" s="83">
        <f>LML!G33</f>
        <v>0</v>
      </c>
      <c r="H39" s="83">
        <f>LML!H33</f>
        <v>1</v>
      </c>
      <c r="I39" s="83">
        <f>LML!I33</f>
        <v>1</v>
      </c>
      <c r="J39" s="83">
        <f>LML!J33</f>
        <v>0</v>
      </c>
      <c r="K39" s="83">
        <f>LML!K33</f>
        <v>0</v>
      </c>
      <c r="L39" s="82">
        <f t="shared" si="0"/>
        <v>5</v>
      </c>
      <c r="M39" s="82">
        <f t="shared" si="1"/>
        <v>5</v>
      </c>
      <c r="N39" s="82">
        <f>SUMIF($B$8:$K$8,"Laki-Laki",LML!B33:K33)</f>
        <v>3</v>
      </c>
      <c r="O39" s="82">
        <f>SUMIF($B$8:$K$8,"Perempuan",LML!B33:K33)</f>
        <v>3</v>
      </c>
      <c r="P39" s="68">
        <f t="shared" si="2"/>
        <v>3</v>
      </c>
      <c r="Q39" s="68">
        <f t="shared" si="3"/>
        <v>3</v>
      </c>
      <c r="R39" s="68">
        <f t="shared" si="4"/>
        <v>-0.40546510810816444</v>
      </c>
      <c r="S39" s="68">
        <f t="shared" si="5"/>
        <v>-0.40546510810816444</v>
      </c>
      <c r="T39" s="68">
        <f t="shared" si="6"/>
        <v>-0.27965629558459398</v>
      </c>
      <c r="U39" s="68">
        <f t="shared" si="7"/>
        <v>-0.27965629558459398</v>
      </c>
      <c r="V39" s="68">
        <f t="shared" si="8"/>
        <v>0.91287092917527679</v>
      </c>
      <c r="W39" s="68">
        <f t="shared" si="9"/>
        <v>0.91287092917527679</v>
      </c>
      <c r="X39" s="68">
        <f t="shared" si="10"/>
        <v>0</v>
      </c>
      <c r="Y39" s="68">
        <f t="shared" si="11"/>
        <v>1.2909944487358056</v>
      </c>
      <c r="Z39" s="68">
        <f t="shared" si="12"/>
        <v>0</v>
      </c>
      <c r="AA39" s="66" t="str">
        <f t="shared" si="13"/>
        <v>Negligible</v>
      </c>
      <c r="AB39" s="69" t="str">
        <f t="shared" si="14"/>
        <v>Tidak Ada Indikasi Bias</v>
      </c>
    </row>
    <row r="40" spans="1:28" ht="27.6" x14ac:dyDescent="0.3">
      <c r="A40" s="67" t="str">
        <f>LML!A34</f>
        <v>30. Maksud kode konstruksi 6x19 pada steel wire rope adalah</v>
      </c>
      <c r="B40" s="83">
        <f>LML!B34</f>
        <v>1</v>
      </c>
      <c r="C40" s="83">
        <f>LML!C34</f>
        <v>1</v>
      </c>
      <c r="D40" s="83">
        <f>LML!D34</f>
        <v>0</v>
      </c>
      <c r="E40" s="83">
        <f>LML!E34</f>
        <v>0</v>
      </c>
      <c r="F40" s="83">
        <f>LML!F34</f>
        <v>0</v>
      </c>
      <c r="G40" s="83">
        <f>LML!G34</f>
        <v>0</v>
      </c>
      <c r="H40" s="83">
        <f>LML!H34</f>
        <v>0</v>
      </c>
      <c r="I40" s="83">
        <f>LML!I34</f>
        <v>0</v>
      </c>
      <c r="J40" s="83">
        <f>LML!J34</f>
        <v>0</v>
      </c>
      <c r="K40" s="83">
        <f>LML!K34</f>
        <v>0</v>
      </c>
      <c r="L40" s="82">
        <f t="shared" si="0"/>
        <v>5</v>
      </c>
      <c r="M40" s="82">
        <f t="shared" si="1"/>
        <v>5</v>
      </c>
      <c r="N40" s="82">
        <f>SUMIF($B$8:$K$8,"Laki-Laki",LML!B34:K34)</f>
        <v>1</v>
      </c>
      <c r="O40" s="82">
        <f>SUMIF($B$8:$K$8,"Perempuan",LML!B34:K34)</f>
        <v>1</v>
      </c>
      <c r="P40" s="68">
        <f t="shared" si="2"/>
        <v>1</v>
      </c>
      <c r="Q40" s="68">
        <f t="shared" si="3"/>
        <v>1</v>
      </c>
      <c r="R40" s="68">
        <f t="shared" si="4"/>
        <v>1.3862943611198906</v>
      </c>
      <c r="S40" s="68">
        <f t="shared" si="5"/>
        <v>1.3862943611198906</v>
      </c>
      <c r="T40" s="68">
        <f t="shared" si="6"/>
        <v>1.5121031736434611</v>
      </c>
      <c r="U40" s="68">
        <f t="shared" si="7"/>
        <v>1.5121031736434611</v>
      </c>
      <c r="V40" s="68">
        <f t="shared" si="8"/>
        <v>1.1180339887498949</v>
      </c>
      <c r="W40" s="68">
        <f t="shared" si="9"/>
        <v>1.1180339887498949</v>
      </c>
      <c r="X40" s="68">
        <f t="shared" si="10"/>
        <v>0</v>
      </c>
      <c r="Y40" s="68">
        <f t="shared" si="11"/>
        <v>1.5811388300841898</v>
      </c>
      <c r="Z40" s="68">
        <f t="shared" si="12"/>
        <v>0</v>
      </c>
      <c r="AA40" s="66" t="str">
        <f t="shared" si="13"/>
        <v>Negligible</v>
      </c>
      <c r="AB40" s="69" t="str">
        <f t="shared" si="14"/>
        <v>Tidak Ada Indikasi Bias</v>
      </c>
    </row>
    <row r="41" spans="1:28" ht="41.4" x14ac:dyDescent="0.3">
      <c r="A41" s="67" t="str">
        <f>LML!A35</f>
        <v>31. Maksud FFWR 1570 pada wire rope menunjukan nilai Fu baja 1570 MPa pada bagian</v>
      </c>
      <c r="B41" s="83">
        <f>LML!B35</f>
        <v>1</v>
      </c>
      <c r="C41" s="83">
        <f>LML!C35</f>
        <v>1</v>
      </c>
      <c r="D41" s="83">
        <f>LML!D35</f>
        <v>0</v>
      </c>
      <c r="E41" s="83">
        <f>LML!E35</f>
        <v>0</v>
      </c>
      <c r="F41" s="83">
        <f>LML!F35</f>
        <v>0</v>
      </c>
      <c r="G41" s="83">
        <f>LML!G35</f>
        <v>0</v>
      </c>
      <c r="H41" s="83">
        <f>LML!H35</f>
        <v>0</v>
      </c>
      <c r="I41" s="83">
        <f>LML!I35</f>
        <v>0</v>
      </c>
      <c r="J41" s="83">
        <f>LML!J35</f>
        <v>0</v>
      </c>
      <c r="K41" s="83">
        <f>LML!K35</f>
        <v>0</v>
      </c>
      <c r="L41" s="82">
        <f t="shared" si="0"/>
        <v>5</v>
      </c>
      <c r="M41" s="82">
        <f t="shared" si="1"/>
        <v>5</v>
      </c>
      <c r="N41" s="82">
        <f>SUMIF($B$8:$K$8,"Laki-Laki",LML!B35:K35)</f>
        <v>1</v>
      </c>
      <c r="O41" s="82">
        <f>SUMIF($B$8:$K$8,"Perempuan",LML!B35:K35)</f>
        <v>1</v>
      </c>
      <c r="P41" s="68">
        <f t="shared" si="2"/>
        <v>1</v>
      </c>
      <c r="Q41" s="68">
        <f t="shared" si="3"/>
        <v>1</v>
      </c>
      <c r="R41" s="68">
        <f t="shared" si="4"/>
        <v>1.3862943611198906</v>
      </c>
      <c r="S41" s="68">
        <f t="shared" si="5"/>
        <v>1.3862943611198906</v>
      </c>
      <c r="T41" s="68">
        <f t="shared" si="6"/>
        <v>1.5121031736434611</v>
      </c>
      <c r="U41" s="68">
        <f t="shared" si="7"/>
        <v>1.5121031736434611</v>
      </c>
      <c r="V41" s="68">
        <f t="shared" si="8"/>
        <v>1.1180339887498949</v>
      </c>
      <c r="W41" s="68">
        <f t="shared" si="9"/>
        <v>1.1180339887498949</v>
      </c>
      <c r="X41" s="68">
        <f t="shared" si="10"/>
        <v>0</v>
      </c>
      <c r="Y41" s="68">
        <f t="shared" si="11"/>
        <v>1.5811388300841898</v>
      </c>
      <c r="Z41" s="68">
        <f t="shared" si="12"/>
        <v>0</v>
      </c>
      <c r="AA41" s="66" t="str">
        <f t="shared" si="13"/>
        <v>Negligible</v>
      </c>
      <c r="AB41" s="69" t="str">
        <f t="shared" si="14"/>
        <v>Tidak Ada Indikasi Bias</v>
      </c>
    </row>
    <row r="42" spans="1:28" x14ac:dyDescent="0.3">
      <c r="A42" s="67" t="str">
        <f>LML!A36</f>
        <v>32. Apa nama jenis sling end ini?</v>
      </c>
      <c r="B42" s="83">
        <f>LML!B36</f>
        <v>1</v>
      </c>
      <c r="C42" s="83">
        <f>LML!C36</f>
        <v>1</v>
      </c>
      <c r="D42" s="83">
        <f>LML!D36</f>
        <v>0</v>
      </c>
      <c r="E42" s="83">
        <f>LML!E36</f>
        <v>0</v>
      </c>
      <c r="F42" s="83">
        <f>LML!F36</f>
        <v>0</v>
      </c>
      <c r="G42" s="83">
        <f>LML!G36</f>
        <v>0</v>
      </c>
      <c r="H42" s="83">
        <f>LML!H36</f>
        <v>0</v>
      </c>
      <c r="I42" s="83">
        <f>LML!I36</f>
        <v>0</v>
      </c>
      <c r="J42" s="83">
        <f>LML!J36</f>
        <v>0</v>
      </c>
      <c r="K42" s="83">
        <f>LML!K36</f>
        <v>0</v>
      </c>
      <c r="L42" s="82">
        <f t="shared" si="0"/>
        <v>5</v>
      </c>
      <c r="M42" s="82">
        <f t="shared" si="1"/>
        <v>5</v>
      </c>
      <c r="N42" s="82">
        <f>SUMIF($B$8:$K$8,"Laki-Laki",LML!B36:K36)</f>
        <v>1</v>
      </c>
      <c r="O42" s="82">
        <f>SUMIF($B$8:$K$8,"Perempuan",LML!B36:K36)</f>
        <v>1</v>
      </c>
      <c r="P42" s="68">
        <f t="shared" si="2"/>
        <v>1</v>
      </c>
      <c r="Q42" s="68">
        <f t="shared" si="3"/>
        <v>1</v>
      </c>
      <c r="R42" s="68">
        <f t="shared" si="4"/>
        <v>1.3862943611198906</v>
      </c>
      <c r="S42" s="68">
        <f t="shared" si="5"/>
        <v>1.3862943611198906</v>
      </c>
      <c r="T42" s="68">
        <f t="shared" si="6"/>
        <v>1.5121031736434611</v>
      </c>
      <c r="U42" s="68">
        <f t="shared" si="7"/>
        <v>1.5121031736434611</v>
      </c>
      <c r="V42" s="68">
        <f t="shared" si="8"/>
        <v>1.1180339887498949</v>
      </c>
      <c r="W42" s="68">
        <f t="shared" si="9"/>
        <v>1.1180339887498949</v>
      </c>
      <c r="X42" s="68">
        <f t="shared" si="10"/>
        <v>0</v>
      </c>
      <c r="Y42" s="68">
        <f t="shared" si="11"/>
        <v>1.5811388300841898</v>
      </c>
      <c r="Z42" s="68">
        <f t="shared" si="12"/>
        <v>0</v>
      </c>
      <c r="AA42" s="66" t="str">
        <f t="shared" si="13"/>
        <v>Negligible</v>
      </c>
      <c r="AB42" s="69" t="str">
        <f t="shared" si="14"/>
        <v>Tidak Ada Indikasi Bias</v>
      </c>
    </row>
    <row r="43" spans="1:28" x14ac:dyDescent="0.3">
      <c r="A43" s="67" t="str">
        <f>LML!A37</f>
        <v>33. Apa nama jenis sling end ini?</v>
      </c>
      <c r="B43" s="83">
        <f>LML!B37</f>
        <v>1</v>
      </c>
      <c r="C43" s="83">
        <f>LML!C37</f>
        <v>1</v>
      </c>
      <c r="D43" s="83">
        <f>LML!D37</f>
        <v>1</v>
      </c>
      <c r="E43" s="83">
        <f>LML!E37</f>
        <v>0</v>
      </c>
      <c r="F43" s="83">
        <f>LML!F37</f>
        <v>1</v>
      </c>
      <c r="G43" s="83">
        <f>LML!G37</f>
        <v>0</v>
      </c>
      <c r="H43" s="83">
        <f>LML!H37</f>
        <v>1</v>
      </c>
      <c r="I43" s="83">
        <f>LML!I37</f>
        <v>1</v>
      </c>
      <c r="J43" s="83">
        <f>LML!J37</f>
        <v>0</v>
      </c>
      <c r="K43" s="83">
        <f>LML!K37</f>
        <v>0</v>
      </c>
      <c r="L43" s="82">
        <f t="shared" ref="L43:L74" si="15">COUNTIF($B$8:$K$8,"Laki-Laki")</f>
        <v>5</v>
      </c>
      <c r="M43" s="82">
        <f t="shared" ref="M43:M74" si="16">COUNTIF($B$8:$K$8,"Perempuan")</f>
        <v>5</v>
      </c>
      <c r="N43" s="82">
        <f>SUMIF($B$8:$K$8,"Laki-Laki",LML!B37:K37)</f>
        <v>3</v>
      </c>
      <c r="O43" s="82">
        <f>SUMIF($B$8:$K$8,"Perempuan",LML!B37:K37)</f>
        <v>3</v>
      </c>
      <c r="P43" s="68">
        <f t="shared" ref="P43:P74" si="17">IF(N43=0,0.3,IF(N43=L43,L43-0.3,N43))</f>
        <v>3</v>
      </c>
      <c r="Q43" s="68">
        <f t="shared" ref="Q43:Q74" si="18">IF(O43=0,0.3,IF(O43=M43,M43-0.3,O43))</f>
        <v>3</v>
      </c>
      <c r="R43" s="68">
        <f t="shared" ref="R43:R74" si="19">LN((L43-P43)/P43)</f>
        <v>-0.40546510810816444</v>
      </c>
      <c r="S43" s="68">
        <f t="shared" ref="S43:S74" si="20">LN((M43-Q43)/Q43)</f>
        <v>-0.40546510810816444</v>
      </c>
      <c r="T43" s="68">
        <f t="shared" ref="T43:T74" si="21">R43-AVERAGE($R$11:$R$110)</f>
        <v>-0.27965629558459398</v>
      </c>
      <c r="U43" s="68">
        <f t="shared" ref="U43:U74" si="22">S43-AVERAGE($S$11:$S$110)</f>
        <v>-0.27965629558459398</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27.6" x14ac:dyDescent="0.3">
      <c r="A44" s="67" t="str">
        <f>LML!A38</f>
        <v>34. Mengapa sling ini tidak boleh dipakai?</v>
      </c>
      <c r="B44" s="83">
        <f>LML!B38</f>
        <v>1</v>
      </c>
      <c r="C44" s="83">
        <f>LML!C38</f>
        <v>1</v>
      </c>
      <c r="D44" s="83">
        <f>LML!D38</f>
        <v>1</v>
      </c>
      <c r="E44" s="83">
        <f>LML!E38</f>
        <v>1</v>
      </c>
      <c r="F44" s="83">
        <f>LML!F38</f>
        <v>1</v>
      </c>
      <c r="G44" s="83">
        <f>LML!G38</f>
        <v>1</v>
      </c>
      <c r="H44" s="83">
        <f>LML!H38</f>
        <v>0</v>
      </c>
      <c r="I44" s="83">
        <f>LML!I38</f>
        <v>0</v>
      </c>
      <c r="J44" s="83">
        <f>LML!J38</f>
        <v>0</v>
      </c>
      <c r="K44" s="83">
        <f>LML!K38</f>
        <v>0</v>
      </c>
      <c r="L44" s="82">
        <f t="shared" si="15"/>
        <v>5</v>
      </c>
      <c r="M44" s="82">
        <f t="shared" si="16"/>
        <v>5</v>
      </c>
      <c r="N44" s="82">
        <f>SUMIF($B$8:$K$8,"Laki-Laki",LML!B38:K38)</f>
        <v>3</v>
      </c>
      <c r="O44" s="82">
        <f>SUMIF($B$8:$K$8,"Perempuan",LML!B38:K38)</f>
        <v>3</v>
      </c>
      <c r="P44" s="68">
        <f t="shared" si="17"/>
        <v>3</v>
      </c>
      <c r="Q44" s="68">
        <f t="shared" si="18"/>
        <v>3</v>
      </c>
      <c r="R44" s="68">
        <f t="shared" si="19"/>
        <v>-0.40546510810816444</v>
      </c>
      <c r="S44" s="68">
        <f t="shared" si="20"/>
        <v>-0.40546510810816444</v>
      </c>
      <c r="T44" s="68">
        <f t="shared" si="21"/>
        <v>-0.27965629558459398</v>
      </c>
      <c r="U44" s="68">
        <f t="shared" si="22"/>
        <v>-0.27965629558459398</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27.6" x14ac:dyDescent="0.3">
      <c r="A45" s="67" t="str">
        <f>LML!A39</f>
        <v>35. Mengapa sling ini tidak boleh dipakai?</v>
      </c>
      <c r="B45" s="83">
        <f>LML!B39</f>
        <v>1</v>
      </c>
      <c r="C45" s="83">
        <f>LML!C39</f>
        <v>1</v>
      </c>
      <c r="D45" s="83">
        <f>LML!D39</f>
        <v>0</v>
      </c>
      <c r="E45" s="83">
        <f>LML!E39</f>
        <v>1</v>
      </c>
      <c r="F45" s="83">
        <f>LML!F39</f>
        <v>0</v>
      </c>
      <c r="G45" s="83">
        <f>LML!G39</f>
        <v>1</v>
      </c>
      <c r="H45" s="83">
        <f>LML!H39</f>
        <v>0</v>
      </c>
      <c r="I45" s="83">
        <f>LML!I39</f>
        <v>0</v>
      </c>
      <c r="J45" s="83">
        <f>LML!J39</f>
        <v>0</v>
      </c>
      <c r="K45" s="83">
        <f>LML!K39</f>
        <v>0</v>
      </c>
      <c r="L45" s="82">
        <f t="shared" si="15"/>
        <v>5</v>
      </c>
      <c r="M45" s="82">
        <f t="shared" si="16"/>
        <v>5</v>
      </c>
      <c r="N45" s="82">
        <f>SUMIF($B$8:$K$8,"Laki-Laki",LML!B39:K39)</f>
        <v>2</v>
      </c>
      <c r="O45" s="82">
        <f>SUMIF($B$8:$K$8,"Perempuan",LML!B39:K39)</f>
        <v>2</v>
      </c>
      <c r="P45" s="68">
        <f t="shared" si="17"/>
        <v>2</v>
      </c>
      <c r="Q45" s="68">
        <f t="shared" si="18"/>
        <v>2</v>
      </c>
      <c r="R45" s="68">
        <f t="shared" si="19"/>
        <v>0.40546510810816438</v>
      </c>
      <c r="S45" s="68">
        <f t="shared" si="20"/>
        <v>0.40546510810816438</v>
      </c>
      <c r="T45" s="68">
        <f t="shared" si="21"/>
        <v>0.53127392063173484</v>
      </c>
      <c r="U45" s="68">
        <f t="shared" si="22"/>
        <v>0.53127392063173484</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ht="27.6" x14ac:dyDescent="0.3">
      <c r="A46" s="67" t="str">
        <f>LML!A40</f>
        <v>36. Mengapa sling ini tidak boleh dipakai lagi?</v>
      </c>
      <c r="B46" s="83">
        <f>LML!B40</f>
        <v>1</v>
      </c>
      <c r="C46" s="83">
        <f>LML!C40</f>
        <v>1</v>
      </c>
      <c r="D46" s="83">
        <f>LML!D40</f>
        <v>1</v>
      </c>
      <c r="E46" s="83">
        <f>LML!E40</f>
        <v>0</v>
      </c>
      <c r="F46" s="83">
        <f>LML!F40</f>
        <v>1</v>
      </c>
      <c r="G46" s="83">
        <f>LML!G40</f>
        <v>0</v>
      </c>
      <c r="H46" s="83">
        <f>LML!H40</f>
        <v>0</v>
      </c>
      <c r="I46" s="83">
        <f>LML!I40</f>
        <v>0</v>
      </c>
      <c r="J46" s="83">
        <f>LML!J40</f>
        <v>0</v>
      </c>
      <c r="K46" s="83">
        <f>LML!K40</f>
        <v>0</v>
      </c>
      <c r="L46" s="82">
        <f t="shared" si="15"/>
        <v>5</v>
      </c>
      <c r="M46" s="82">
        <f t="shared" si="16"/>
        <v>5</v>
      </c>
      <c r="N46" s="82">
        <f>SUMIF($B$8:$K$8,"Laki-Laki",LML!B40:K40)</f>
        <v>2</v>
      </c>
      <c r="O46" s="82">
        <f>SUMIF($B$8:$K$8,"Perempuan",LML!B40:K40)</f>
        <v>2</v>
      </c>
      <c r="P46" s="68">
        <f t="shared" si="17"/>
        <v>2</v>
      </c>
      <c r="Q46" s="68">
        <f t="shared" si="18"/>
        <v>2</v>
      </c>
      <c r="R46" s="68">
        <f t="shared" si="19"/>
        <v>0.40546510810816438</v>
      </c>
      <c r="S46" s="68">
        <f t="shared" si="20"/>
        <v>0.40546510810816438</v>
      </c>
      <c r="T46" s="68">
        <f t="shared" si="21"/>
        <v>0.53127392063173484</v>
      </c>
      <c r="U46" s="68">
        <f t="shared" si="22"/>
        <v>0.53127392063173484</v>
      </c>
      <c r="V46" s="68">
        <f t="shared" si="23"/>
        <v>0.91287092917527679</v>
      </c>
      <c r="W46" s="68">
        <f t="shared" si="24"/>
        <v>0.91287092917527679</v>
      </c>
      <c r="X46" s="68">
        <f t="shared" si="25"/>
        <v>0</v>
      </c>
      <c r="Y46" s="68">
        <f t="shared" si="26"/>
        <v>1.2909944487358056</v>
      </c>
      <c r="Z46" s="68">
        <f t="shared" si="27"/>
        <v>0</v>
      </c>
      <c r="AA46" s="66" t="str">
        <f t="shared" si="28"/>
        <v>Negligible</v>
      </c>
      <c r="AB46" s="69" t="str">
        <f t="shared" si="29"/>
        <v>Tidak Ada Indikasi Bias</v>
      </c>
    </row>
    <row r="47" spans="1:28" ht="27.6" x14ac:dyDescent="0.3">
      <c r="A47" s="67" t="str">
        <f>LML!A41</f>
        <v>37. Mengapa sling ini tidak boleh dipakai lagi?</v>
      </c>
      <c r="B47" s="83">
        <f>LML!B41</f>
        <v>0</v>
      </c>
      <c r="C47" s="83">
        <f>LML!C41</f>
        <v>0</v>
      </c>
      <c r="D47" s="83">
        <f>LML!D41</f>
        <v>1</v>
      </c>
      <c r="E47" s="83">
        <f>LML!E41</f>
        <v>1</v>
      </c>
      <c r="F47" s="83">
        <f>LML!F41</f>
        <v>1</v>
      </c>
      <c r="G47" s="83">
        <f>LML!G41</f>
        <v>1</v>
      </c>
      <c r="H47" s="83">
        <f>LML!H41</f>
        <v>0</v>
      </c>
      <c r="I47" s="83">
        <f>LML!I41</f>
        <v>0</v>
      </c>
      <c r="J47" s="83">
        <f>LML!J41</f>
        <v>0</v>
      </c>
      <c r="K47" s="83">
        <f>LML!K41</f>
        <v>0</v>
      </c>
      <c r="L47" s="82">
        <f t="shared" si="15"/>
        <v>5</v>
      </c>
      <c r="M47" s="82">
        <f t="shared" si="16"/>
        <v>5</v>
      </c>
      <c r="N47" s="82">
        <f>SUMIF($B$8:$K$8,"Laki-Laki",LML!B41:K41)</f>
        <v>2</v>
      </c>
      <c r="O47" s="82">
        <f>SUMIF($B$8:$K$8,"Perempuan",LML!B41:K41)</f>
        <v>2</v>
      </c>
      <c r="P47" s="68">
        <f t="shared" si="17"/>
        <v>2</v>
      </c>
      <c r="Q47" s="68">
        <f t="shared" si="18"/>
        <v>2</v>
      </c>
      <c r="R47" s="68">
        <f t="shared" si="19"/>
        <v>0.40546510810816438</v>
      </c>
      <c r="S47" s="68">
        <f t="shared" si="20"/>
        <v>0.40546510810816438</v>
      </c>
      <c r="T47" s="68">
        <f t="shared" si="21"/>
        <v>0.53127392063173484</v>
      </c>
      <c r="U47" s="68">
        <f t="shared" si="22"/>
        <v>0.53127392063173484</v>
      </c>
      <c r="V47" s="68">
        <f t="shared" si="23"/>
        <v>0.91287092917527679</v>
      </c>
      <c r="W47" s="68">
        <f t="shared" si="24"/>
        <v>0.91287092917527679</v>
      </c>
      <c r="X47" s="68">
        <f t="shared" si="25"/>
        <v>0</v>
      </c>
      <c r="Y47" s="68">
        <f t="shared" si="26"/>
        <v>1.2909944487358056</v>
      </c>
      <c r="Z47" s="68">
        <f t="shared" si="27"/>
        <v>0</v>
      </c>
      <c r="AA47" s="66" t="str">
        <f t="shared" si="28"/>
        <v>Negligible</v>
      </c>
      <c r="AB47" s="69" t="str">
        <f t="shared" si="29"/>
        <v>Tidak Ada Indikasi Bias</v>
      </c>
    </row>
    <row r="48" spans="1:28" ht="27.6" x14ac:dyDescent="0.3">
      <c r="A48" s="67" t="str">
        <f>LML!A42</f>
        <v>38. Mengapa sling ini tidak boleh dipakai lagi?</v>
      </c>
      <c r="B48" s="83">
        <f>LML!B42</f>
        <v>0</v>
      </c>
      <c r="C48" s="83">
        <f>LML!C42</f>
        <v>0</v>
      </c>
      <c r="D48" s="83">
        <f>LML!D42</f>
        <v>1</v>
      </c>
      <c r="E48" s="83">
        <f>LML!E42</f>
        <v>1</v>
      </c>
      <c r="F48" s="83">
        <f>LML!F42</f>
        <v>1</v>
      </c>
      <c r="G48" s="83">
        <f>LML!G42</f>
        <v>1</v>
      </c>
      <c r="H48" s="83">
        <f>LML!H42</f>
        <v>0</v>
      </c>
      <c r="I48" s="83">
        <f>LML!I42</f>
        <v>0</v>
      </c>
      <c r="J48" s="83">
        <f>LML!J42</f>
        <v>0</v>
      </c>
      <c r="K48" s="83">
        <f>LML!K42</f>
        <v>0</v>
      </c>
      <c r="L48" s="82">
        <f t="shared" si="15"/>
        <v>5</v>
      </c>
      <c r="M48" s="82">
        <f t="shared" si="16"/>
        <v>5</v>
      </c>
      <c r="N48" s="82">
        <f>SUMIF($B$8:$K$8,"Laki-Laki",LML!B42:K42)</f>
        <v>2</v>
      </c>
      <c r="O48" s="82">
        <f>SUMIF($B$8:$K$8,"Perempuan",LML!B42:K42)</f>
        <v>2</v>
      </c>
      <c r="P48" s="68">
        <f t="shared" si="17"/>
        <v>2</v>
      </c>
      <c r="Q48" s="68">
        <f t="shared" si="18"/>
        <v>2</v>
      </c>
      <c r="R48" s="68">
        <f t="shared" si="19"/>
        <v>0.40546510810816438</v>
      </c>
      <c r="S48" s="68">
        <f t="shared" si="20"/>
        <v>0.40546510810816438</v>
      </c>
      <c r="T48" s="68">
        <f t="shared" si="21"/>
        <v>0.53127392063173484</v>
      </c>
      <c r="U48" s="68">
        <f t="shared" si="22"/>
        <v>0.53127392063173484</v>
      </c>
      <c r="V48" s="68">
        <f t="shared" si="23"/>
        <v>0.91287092917527679</v>
      </c>
      <c r="W48" s="68">
        <f t="shared" si="24"/>
        <v>0.91287092917527679</v>
      </c>
      <c r="X48" s="68">
        <f t="shared" si="25"/>
        <v>0</v>
      </c>
      <c r="Y48" s="68">
        <f t="shared" si="26"/>
        <v>1.2909944487358056</v>
      </c>
      <c r="Z48" s="68">
        <f t="shared" si="27"/>
        <v>0</v>
      </c>
      <c r="AA48" s="66" t="str">
        <f t="shared" si="28"/>
        <v>Negligible</v>
      </c>
      <c r="AB48" s="69" t="str">
        <f t="shared" si="29"/>
        <v>Tidak Ada Indikasi Bias</v>
      </c>
    </row>
    <row r="49" spans="1:28" ht="27.6" x14ac:dyDescent="0.3">
      <c r="A49" s="67" t="str">
        <f>LML!A43</f>
        <v>39. Maksimal suhu pemakaian sling tali baja</v>
      </c>
      <c r="B49" s="83">
        <f>LML!B43</f>
        <v>1</v>
      </c>
      <c r="C49" s="83">
        <f>LML!C43</f>
        <v>1</v>
      </c>
      <c r="D49" s="83">
        <f>LML!D43</f>
        <v>1</v>
      </c>
      <c r="E49" s="83">
        <f>LML!E43</f>
        <v>1</v>
      </c>
      <c r="F49" s="83">
        <f>LML!F43</f>
        <v>1</v>
      </c>
      <c r="G49" s="83">
        <f>LML!G43</f>
        <v>1</v>
      </c>
      <c r="H49" s="83">
        <f>LML!H43</f>
        <v>0</v>
      </c>
      <c r="I49" s="83">
        <f>LML!I43</f>
        <v>0</v>
      </c>
      <c r="J49" s="83">
        <f>LML!J43</f>
        <v>1</v>
      </c>
      <c r="K49" s="83">
        <f>LML!K43</f>
        <v>1</v>
      </c>
      <c r="L49" s="82">
        <f t="shared" si="15"/>
        <v>5</v>
      </c>
      <c r="M49" s="82">
        <f t="shared" si="16"/>
        <v>5</v>
      </c>
      <c r="N49" s="82">
        <f>SUMIF($B$8:$K$8,"Laki-Laki",LML!B43:K43)</f>
        <v>4</v>
      </c>
      <c r="O49" s="82">
        <f>SUMIF($B$8:$K$8,"Perempuan",LML!B43:K43)</f>
        <v>4</v>
      </c>
      <c r="P49" s="68">
        <f t="shared" si="17"/>
        <v>4</v>
      </c>
      <c r="Q49" s="68">
        <f t="shared" si="18"/>
        <v>4</v>
      </c>
      <c r="R49" s="68">
        <f t="shared" si="19"/>
        <v>-1.3862943611198906</v>
      </c>
      <c r="S49" s="68">
        <f t="shared" si="20"/>
        <v>-1.3862943611198906</v>
      </c>
      <c r="T49" s="68">
        <f t="shared" si="21"/>
        <v>-1.26048554859632</v>
      </c>
      <c r="U49" s="68">
        <f t="shared" si="22"/>
        <v>-1.26048554859632</v>
      </c>
      <c r="V49" s="68">
        <f t="shared" si="23"/>
        <v>1.1180339887498949</v>
      </c>
      <c r="W49" s="68">
        <f t="shared" si="24"/>
        <v>1.1180339887498949</v>
      </c>
      <c r="X49" s="68">
        <f t="shared" si="25"/>
        <v>0</v>
      </c>
      <c r="Y49" s="68">
        <f t="shared" si="26"/>
        <v>1.5811388300841898</v>
      </c>
      <c r="Z49" s="68">
        <f t="shared" si="27"/>
        <v>0</v>
      </c>
      <c r="AA49" s="66" t="str">
        <f t="shared" si="28"/>
        <v>Negligible</v>
      </c>
      <c r="AB49" s="69" t="str">
        <f t="shared" si="29"/>
        <v>Tidak Ada Indikasi Bias</v>
      </c>
    </row>
    <row r="50" spans="1:28" ht="27.6" x14ac:dyDescent="0.3">
      <c r="A50" s="67" t="str">
        <f>LML!A44</f>
        <v>40. Sling gambar disamping ini adalah jenis sling;</v>
      </c>
      <c r="B50" s="83">
        <f>LML!B44</f>
        <v>1</v>
      </c>
      <c r="C50" s="83">
        <f>LML!C44</f>
        <v>1</v>
      </c>
      <c r="D50" s="83">
        <f>LML!D44</f>
        <v>1</v>
      </c>
      <c r="E50" s="83">
        <f>LML!E44</f>
        <v>1</v>
      </c>
      <c r="F50" s="83">
        <f>LML!F44</f>
        <v>1</v>
      </c>
      <c r="G50" s="83">
        <f>LML!G44</f>
        <v>1</v>
      </c>
      <c r="H50" s="83">
        <f>LML!H44</f>
        <v>0</v>
      </c>
      <c r="I50" s="83">
        <f>LML!I44</f>
        <v>0</v>
      </c>
      <c r="J50" s="83">
        <f>LML!J44</f>
        <v>0</v>
      </c>
      <c r="K50" s="83">
        <f>LML!K44</f>
        <v>0</v>
      </c>
      <c r="L50" s="82">
        <f t="shared" si="15"/>
        <v>5</v>
      </c>
      <c r="M50" s="82">
        <f t="shared" si="16"/>
        <v>5</v>
      </c>
      <c r="N50" s="82">
        <f>SUMIF($B$8:$K$8,"Laki-Laki",LML!B44:K44)</f>
        <v>3</v>
      </c>
      <c r="O50" s="82">
        <f>SUMIF($B$8:$K$8,"Perempuan",LML!B44:K44)</f>
        <v>3</v>
      </c>
      <c r="P50" s="68">
        <f t="shared" si="17"/>
        <v>3</v>
      </c>
      <c r="Q50" s="68">
        <f t="shared" si="18"/>
        <v>3</v>
      </c>
      <c r="R50" s="68">
        <f t="shared" si="19"/>
        <v>-0.40546510810816444</v>
      </c>
      <c r="S50" s="68">
        <f t="shared" si="20"/>
        <v>-0.40546510810816444</v>
      </c>
      <c r="T50" s="68">
        <f t="shared" si="21"/>
        <v>-0.27965629558459398</v>
      </c>
      <c r="U50" s="68">
        <f t="shared" si="22"/>
        <v>-0.27965629558459398</v>
      </c>
      <c r="V50" s="68">
        <f t="shared" si="23"/>
        <v>0.91287092917527679</v>
      </c>
      <c r="W50" s="68">
        <f t="shared" si="24"/>
        <v>0.91287092917527679</v>
      </c>
      <c r="X50" s="68">
        <f t="shared" si="25"/>
        <v>0</v>
      </c>
      <c r="Y50" s="68">
        <f t="shared" si="26"/>
        <v>1.2909944487358056</v>
      </c>
      <c r="Z50" s="68">
        <f t="shared" si="27"/>
        <v>0</v>
      </c>
      <c r="AA50" s="66" t="str">
        <f t="shared" si="28"/>
        <v>Negligible</v>
      </c>
      <c r="AB50" s="69" t="str">
        <f t="shared" si="29"/>
        <v>Tidak Ada Indikasi Bias</v>
      </c>
    </row>
    <row r="51" spans="1:28" ht="27.6" x14ac:dyDescent="0.3">
      <c r="A51" s="67" t="str">
        <f>LML!A45</f>
        <v>41. Sling gambar disamping ini adalah jenis sling;</v>
      </c>
      <c r="B51" s="83">
        <f>LML!B45</f>
        <v>1</v>
      </c>
      <c r="C51" s="83">
        <f>LML!C45</f>
        <v>1</v>
      </c>
      <c r="D51" s="83">
        <f>LML!D45</f>
        <v>1</v>
      </c>
      <c r="E51" s="83">
        <f>LML!E45</f>
        <v>0</v>
      </c>
      <c r="F51" s="83">
        <f>LML!F45</f>
        <v>1</v>
      </c>
      <c r="G51" s="83">
        <f>LML!G45</f>
        <v>0</v>
      </c>
      <c r="H51" s="83">
        <f>LML!H45</f>
        <v>0</v>
      </c>
      <c r="I51" s="83">
        <f>LML!I45</f>
        <v>0</v>
      </c>
      <c r="J51" s="83">
        <f>LML!J45</f>
        <v>1</v>
      </c>
      <c r="K51" s="83">
        <f>LML!K45</f>
        <v>1</v>
      </c>
      <c r="L51" s="82">
        <f t="shared" si="15"/>
        <v>5</v>
      </c>
      <c r="M51" s="82">
        <f t="shared" si="16"/>
        <v>5</v>
      </c>
      <c r="N51" s="82">
        <f>SUMIF($B$8:$K$8,"Laki-Laki",LML!B45:K45)</f>
        <v>3</v>
      </c>
      <c r="O51" s="82">
        <f>SUMIF($B$8:$K$8,"Perempuan",LML!B45:K45)</f>
        <v>3</v>
      </c>
      <c r="P51" s="68">
        <f t="shared" si="17"/>
        <v>3</v>
      </c>
      <c r="Q51" s="68">
        <f t="shared" si="18"/>
        <v>3</v>
      </c>
      <c r="R51" s="68">
        <f t="shared" si="19"/>
        <v>-0.40546510810816444</v>
      </c>
      <c r="S51" s="68">
        <f t="shared" si="20"/>
        <v>-0.40546510810816444</v>
      </c>
      <c r="T51" s="68">
        <f t="shared" si="21"/>
        <v>-0.27965629558459398</v>
      </c>
      <c r="U51" s="68">
        <f t="shared" si="22"/>
        <v>-0.27965629558459398</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27.6" x14ac:dyDescent="0.3">
      <c r="A52" s="67" t="str">
        <f>LML!A46</f>
        <v>42. Sling gambar disamping ini adalah jenis sling;</v>
      </c>
      <c r="B52" s="83">
        <f>LML!B46</f>
        <v>1</v>
      </c>
      <c r="C52" s="83">
        <f>LML!C46</f>
        <v>1</v>
      </c>
      <c r="D52" s="83">
        <f>LML!D46</f>
        <v>1</v>
      </c>
      <c r="E52" s="83">
        <f>LML!E46</f>
        <v>0</v>
      </c>
      <c r="F52" s="83">
        <f>LML!F46</f>
        <v>1</v>
      </c>
      <c r="G52" s="83">
        <f>LML!G46</f>
        <v>0</v>
      </c>
      <c r="H52" s="83">
        <f>LML!H46</f>
        <v>0</v>
      </c>
      <c r="I52" s="83">
        <f>LML!I46</f>
        <v>0</v>
      </c>
      <c r="J52" s="83">
        <f>LML!J46</f>
        <v>0</v>
      </c>
      <c r="K52" s="83">
        <f>LML!K46</f>
        <v>0</v>
      </c>
      <c r="L52" s="82">
        <f t="shared" si="15"/>
        <v>5</v>
      </c>
      <c r="M52" s="82">
        <f t="shared" si="16"/>
        <v>5</v>
      </c>
      <c r="N52" s="82">
        <f>SUMIF($B$8:$K$8,"Laki-Laki",LML!B46:K46)</f>
        <v>2</v>
      </c>
      <c r="O52" s="82">
        <f>SUMIF($B$8:$K$8,"Perempuan",LML!B46:K46)</f>
        <v>2</v>
      </c>
      <c r="P52" s="68">
        <f t="shared" si="17"/>
        <v>2</v>
      </c>
      <c r="Q52" s="68">
        <f t="shared" si="18"/>
        <v>2</v>
      </c>
      <c r="R52" s="68">
        <f t="shared" si="19"/>
        <v>0.40546510810816438</v>
      </c>
      <c r="S52" s="68">
        <f t="shared" si="20"/>
        <v>0.40546510810816438</v>
      </c>
      <c r="T52" s="68">
        <f t="shared" si="21"/>
        <v>0.53127392063173484</v>
      </c>
      <c r="U52" s="68">
        <f t="shared" si="22"/>
        <v>0.53127392063173484</v>
      </c>
      <c r="V52" s="68">
        <f t="shared" si="23"/>
        <v>0.91287092917527679</v>
      </c>
      <c r="W52" s="68">
        <f t="shared" si="24"/>
        <v>0.91287092917527679</v>
      </c>
      <c r="X52" s="68">
        <f t="shared" si="25"/>
        <v>0</v>
      </c>
      <c r="Y52" s="68">
        <f t="shared" si="26"/>
        <v>1.2909944487358056</v>
      </c>
      <c r="Z52" s="68">
        <f t="shared" si="27"/>
        <v>0</v>
      </c>
      <c r="AA52" s="66" t="str">
        <f t="shared" si="28"/>
        <v>Negligible</v>
      </c>
      <c r="AB52" s="69" t="str">
        <f t="shared" si="29"/>
        <v>Tidak Ada Indikasi Bias</v>
      </c>
    </row>
    <row r="53" spans="1:28" ht="55.2" x14ac:dyDescent="0.3">
      <c r="A53" s="67" t="str">
        <f>LML!A47</f>
        <v>43. Siapa yang berwenang melakukan inspeksi sling dan menerbitkan Laporan Hasil Pemeriksaan (LHP) untuk penerbitan SILO Crane</v>
      </c>
      <c r="B53" s="83">
        <f>LML!B47</f>
        <v>0</v>
      </c>
      <c r="C53" s="83">
        <f>LML!C47</f>
        <v>0</v>
      </c>
      <c r="D53" s="83">
        <f>LML!D47</f>
        <v>0</v>
      </c>
      <c r="E53" s="83">
        <f>LML!E47</f>
        <v>1</v>
      </c>
      <c r="F53" s="83">
        <f>LML!F47</f>
        <v>0</v>
      </c>
      <c r="G53" s="83">
        <f>LML!G47</f>
        <v>1</v>
      </c>
      <c r="H53" s="83">
        <f>LML!H47</f>
        <v>1</v>
      </c>
      <c r="I53" s="83">
        <f>LML!I47</f>
        <v>1</v>
      </c>
      <c r="J53" s="83">
        <f>LML!J47</f>
        <v>0</v>
      </c>
      <c r="K53" s="83">
        <f>LML!K47</f>
        <v>0</v>
      </c>
      <c r="L53" s="82">
        <f t="shared" si="15"/>
        <v>5</v>
      </c>
      <c r="M53" s="82">
        <f t="shared" si="16"/>
        <v>5</v>
      </c>
      <c r="N53" s="82">
        <f>SUMIF($B$8:$K$8,"Laki-Laki",LML!B47:K47)</f>
        <v>2</v>
      </c>
      <c r="O53" s="82">
        <f>SUMIF($B$8:$K$8,"Perempuan",LML!B47:K47)</f>
        <v>2</v>
      </c>
      <c r="P53" s="68">
        <f t="shared" si="17"/>
        <v>2</v>
      </c>
      <c r="Q53" s="68">
        <f t="shared" si="18"/>
        <v>2</v>
      </c>
      <c r="R53" s="68">
        <f t="shared" si="19"/>
        <v>0.40546510810816438</v>
      </c>
      <c r="S53" s="68">
        <f t="shared" si="20"/>
        <v>0.40546510810816438</v>
      </c>
      <c r="T53" s="68">
        <f t="shared" si="21"/>
        <v>0.53127392063173484</v>
      </c>
      <c r="U53" s="68">
        <f t="shared" si="22"/>
        <v>0.53127392063173484</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ht="69" x14ac:dyDescent="0.3">
      <c r="A54" s="67" t="str">
        <f>LML!A48</f>
        <v>44. Berdasarkan Permenaker No. 8 Tahun 2020, selain maximal 12% aus/deformasi pada panjang 50 cm, batas kawat putus pada tali kawat baja untuk mobile crane adalah</v>
      </c>
      <c r="B54" s="83">
        <f>LML!B48</f>
        <v>1</v>
      </c>
      <c r="C54" s="83">
        <f>LML!C48</f>
        <v>1</v>
      </c>
      <c r="D54" s="83">
        <f>LML!D48</f>
        <v>1</v>
      </c>
      <c r="E54" s="83">
        <f>LML!E48</f>
        <v>1</v>
      </c>
      <c r="F54" s="83">
        <f>LML!F48</f>
        <v>1</v>
      </c>
      <c r="G54" s="83">
        <f>LML!G48</f>
        <v>1</v>
      </c>
      <c r="H54" s="83">
        <f>LML!H48</f>
        <v>0</v>
      </c>
      <c r="I54" s="83">
        <f>LML!I48</f>
        <v>0</v>
      </c>
      <c r="J54" s="83">
        <f>LML!J48</f>
        <v>0</v>
      </c>
      <c r="K54" s="83">
        <f>LML!K48</f>
        <v>0</v>
      </c>
      <c r="L54" s="82">
        <f t="shared" si="15"/>
        <v>5</v>
      </c>
      <c r="M54" s="82">
        <f t="shared" si="16"/>
        <v>5</v>
      </c>
      <c r="N54" s="82">
        <f>SUMIF($B$8:$K$8,"Laki-Laki",LML!B48:K48)</f>
        <v>3</v>
      </c>
      <c r="O54" s="82">
        <f>SUMIF($B$8:$K$8,"Perempuan",LML!B48:K48)</f>
        <v>3</v>
      </c>
      <c r="P54" s="68">
        <f t="shared" si="17"/>
        <v>3</v>
      </c>
      <c r="Q54" s="68">
        <f t="shared" si="18"/>
        <v>3</v>
      </c>
      <c r="R54" s="68">
        <f t="shared" si="19"/>
        <v>-0.40546510810816444</v>
      </c>
      <c r="S54" s="68">
        <f t="shared" si="20"/>
        <v>-0.40546510810816444</v>
      </c>
      <c r="T54" s="68">
        <f t="shared" si="21"/>
        <v>-0.27965629558459398</v>
      </c>
      <c r="U54" s="68">
        <f t="shared" si="22"/>
        <v>-0.27965629558459398</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41.4" x14ac:dyDescent="0.3">
      <c r="A55" s="67" t="str">
        <f>LML!A49</f>
        <v>45. Berdasarkan standard ANSI/ASME B30.9, batas putus sling wire rope adalah</v>
      </c>
      <c r="B55" s="83">
        <f>LML!B49</f>
        <v>0</v>
      </c>
      <c r="C55" s="83">
        <f>LML!C49</f>
        <v>0</v>
      </c>
      <c r="D55" s="83">
        <f>LML!D49</f>
        <v>1</v>
      </c>
      <c r="E55" s="83">
        <f>LML!E49</f>
        <v>0</v>
      </c>
      <c r="F55" s="83">
        <f>LML!F49</f>
        <v>1</v>
      </c>
      <c r="G55" s="83">
        <f>LML!G49</f>
        <v>0</v>
      </c>
      <c r="H55" s="83">
        <f>LML!H49</f>
        <v>0</v>
      </c>
      <c r="I55" s="83">
        <f>LML!I49</f>
        <v>0</v>
      </c>
      <c r="J55" s="83">
        <f>LML!J49</f>
        <v>0</v>
      </c>
      <c r="K55" s="83">
        <f>LML!K49</f>
        <v>0</v>
      </c>
      <c r="L55" s="82">
        <f t="shared" si="15"/>
        <v>5</v>
      </c>
      <c r="M55" s="82">
        <f t="shared" si="16"/>
        <v>5</v>
      </c>
      <c r="N55" s="82">
        <f>SUMIF($B$8:$K$8,"Laki-Laki",LML!B49:K49)</f>
        <v>1</v>
      </c>
      <c r="O55" s="82">
        <f>SUMIF($B$8:$K$8,"Perempuan",LML!B49:K49)</f>
        <v>1</v>
      </c>
      <c r="P55" s="68">
        <f t="shared" si="17"/>
        <v>1</v>
      </c>
      <c r="Q55" s="68">
        <f t="shared" si="18"/>
        <v>1</v>
      </c>
      <c r="R55" s="68">
        <f t="shared" si="19"/>
        <v>1.3862943611198906</v>
      </c>
      <c r="S55" s="68">
        <f t="shared" si="20"/>
        <v>1.3862943611198906</v>
      </c>
      <c r="T55" s="68">
        <f t="shared" si="21"/>
        <v>1.5121031736434611</v>
      </c>
      <c r="U55" s="68">
        <f t="shared" si="22"/>
        <v>1.5121031736434611</v>
      </c>
      <c r="V55" s="68">
        <f t="shared" si="23"/>
        <v>1.1180339887498949</v>
      </c>
      <c r="W55" s="68">
        <f t="shared" si="24"/>
        <v>1.1180339887498949</v>
      </c>
      <c r="X55" s="68">
        <f t="shared" si="25"/>
        <v>0</v>
      </c>
      <c r="Y55" s="68">
        <f t="shared" si="26"/>
        <v>1.5811388300841898</v>
      </c>
      <c r="Z55" s="68">
        <f t="shared" si="27"/>
        <v>0</v>
      </c>
      <c r="AA55" s="66" t="str">
        <f t="shared" si="28"/>
        <v>Negligible</v>
      </c>
      <c r="AB55" s="69" t="str">
        <f t="shared" si="29"/>
        <v>Tidak Ada Indikasi Bias</v>
      </c>
    </row>
    <row r="56" spans="1:28" ht="27.6" x14ac:dyDescent="0.3">
      <c r="A56" s="67" t="str">
        <f>LML!A50</f>
        <v>46. Webbing Sling ini memiliki 3 jalur garis jahitan, berapa WLL nya?</v>
      </c>
      <c r="B56" s="83">
        <f>LML!B50</f>
        <v>1</v>
      </c>
      <c r="C56" s="83">
        <f>LML!C50</f>
        <v>1</v>
      </c>
      <c r="D56" s="83">
        <f>LML!D50</f>
        <v>1</v>
      </c>
      <c r="E56" s="83">
        <f>LML!E50</f>
        <v>0</v>
      </c>
      <c r="F56" s="83">
        <f>LML!F50</f>
        <v>1</v>
      </c>
      <c r="G56" s="83">
        <f>LML!G50</f>
        <v>0</v>
      </c>
      <c r="H56" s="83">
        <f>LML!H50</f>
        <v>0</v>
      </c>
      <c r="I56" s="83">
        <f>LML!I50</f>
        <v>0</v>
      </c>
      <c r="J56" s="83">
        <f>LML!J50</f>
        <v>0</v>
      </c>
      <c r="K56" s="83">
        <f>LML!K50</f>
        <v>0</v>
      </c>
      <c r="L56" s="82">
        <f t="shared" si="15"/>
        <v>5</v>
      </c>
      <c r="M56" s="82">
        <f t="shared" si="16"/>
        <v>5</v>
      </c>
      <c r="N56" s="82">
        <f>SUMIF($B$8:$K$8,"Laki-Laki",LML!B50:K50)</f>
        <v>2</v>
      </c>
      <c r="O56" s="82">
        <f>SUMIF($B$8:$K$8,"Perempuan",LML!B50:K50)</f>
        <v>2</v>
      </c>
      <c r="P56" s="68">
        <f t="shared" si="17"/>
        <v>2</v>
      </c>
      <c r="Q56" s="68">
        <f t="shared" si="18"/>
        <v>2</v>
      </c>
      <c r="R56" s="68">
        <f t="shared" si="19"/>
        <v>0.40546510810816438</v>
      </c>
      <c r="S56" s="68">
        <f t="shared" si="20"/>
        <v>0.40546510810816438</v>
      </c>
      <c r="T56" s="68">
        <f t="shared" si="21"/>
        <v>0.53127392063173484</v>
      </c>
      <c r="U56" s="68">
        <f t="shared" si="22"/>
        <v>0.53127392063173484</v>
      </c>
      <c r="V56" s="68">
        <f t="shared" si="23"/>
        <v>0.91287092917527679</v>
      </c>
      <c r="W56" s="68">
        <f t="shared" si="24"/>
        <v>0.91287092917527679</v>
      </c>
      <c r="X56" s="68">
        <f t="shared" si="25"/>
        <v>0</v>
      </c>
      <c r="Y56" s="68">
        <f t="shared" si="26"/>
        <v>1.2909944487358056</v>
      </c>
      <c r="Z56" s="68">
        <f t="shared" si="27"/>
        <v>0</v>
      </c>
      <c r="AA56" s="66" t="str">
        <f t="shared" si="28"/>
        <v>Negligible</v>
      </c>
      <c r="AB56" s="69" t="str">
        <f t="shared" si="29"/>
        <v>Tidak Ada Indikasi Bias</v>
      </c>
    </row>
    <row r="57" spans="1:28" ht="55.2" x14ac:dyDescent="0.3">
      <c r="A57" s="67" t="str">
        <f>LML!A51</f>
        <v>47. Yang dimaksud kerusakan 'chemical damage' pada webbing sling sehingga tidak boleh dipakai lagi adalah?</v>
      </c>
      <c r="B57" s="83">
        <f>LML!B51</f>
        <v>1</v>
      </c>
      <c r="C57" s="83">
        <f>LML!C51</f>
        <v>1</v>
      </c>
      <c r="D57" s="83">
        <f>LML!D51</f>
        <v>1</v>
      </c>
      <c r="E57" s="83">
        <f>LML!E51</f>
        <v>1</v>
      </c>
      <c r="F57" s="83">
        <f>LML!F51</f>
        <v>1</v>
      </c>
      <c r="G57" s="83">
        <f>LML!G51</f>
        <v>1</v>
      </c>
      <c r="H57" s="83">
        <f>LML!H51</f>
        <v>0</v>
      </c>
      <c r="I57" s="83">
        <f>LML!I51</f>
        <v>0</v>
      </c>
      <c r="J57" s="83">
        <f>LML!J51</f>
        <v>0</v>
      </c>
      <c r="K57" s="83">
        <f>LML!K51</f>
        <v>0</v>
      </c>
      <c r="L57" s="82">
        <f t="shared" si="15"/>
        <v>5</v>
      </c>
      <c r="M57" s="82">
        <f t="shared" si="16"/>
        <v>5</v>
      </c>
      <c r="N57" s="82">
        <f>SUMIF($B$8:$K$8,"Laki-Laki",LML!B51:K51)</f>
        <v>3</v>
      </c>
      <c r="O57" s="82">
        <f>SUMIF($B$8:$K$8,"Perempuan",LML!B51:K51)</f>
        <v>3</v>
      </c>
      <c r="P57" s="68">
        <f t="shared" si="17"/>
        <v>3</v>
      </c>
      <c r="Q57" s="68">
        <f t="shared" si="18"/>
        <v>3</v>
      </c>
      <c r="R57" s="68">
        <f t="shared" si="19"/>
        <v>-0.40546510810816444</v>
      </c>
      <c r="S57" s="68">
        <f t="shared" si="20"/>
        <v>-0.40546510810816444</v>
      </c>
      <c r="T57" s="68">
        <f t="shared" si="21"/>
        <v>-0.27965629558459398</v>
      </c>
      <c r="U57" s="68">
        <f t="shared" si="22"/>
        <v>-0.27965629558459398</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41.4" x14ac:dyDescent="0.3">
      <c r="A58" s="67" t="str">
        <f>LML!A52</f>
        <v>48. Yang dimaksud kerusakan 'heat damage' pada webbing sling sehingga tidak boleh dipakai lagi adalah?</v>
      </c>
      <c r="B58" s="83">
        <f>LML!B52</f>
        <v>1</v>
      </c>
      <c r="C58" s="83">
        <f>LML!C52</f>
        <v>1</v>
      </c>
      <c r="D58" s="83">
        <f>LML!D52</f>
        <v>1</v>
      </c>
      <c r="E58" s="83">
        <f>LML!E52</f>
        <v>0</v>
      </c>
      <c r="F58" s="83">
        <f>LML!F52</f>
        <v>1</v>
      </c>
      <c r="G58" s="83">
        <f>LML!G52</f>
        <v>0</v>
      </c>
      <c r="H58" s="83">
        <f>LML!H52</f>
        <v>0</v>
      </c>
      <c r="I58" s="83">
        <f>LML!I52</f>
        <v>0</v>
      </c>
      <c r="J58" s="83">
        <f>LML!J52</f>
        <v>0</v>
      </c>
      <c r="K58" s="83">
        <f>LML!K52</f>
        <v>0</v>
      </c>
      <c r="L58" s="82">
        <f t="shared" si="15"/>
        <v>5</v>
      </c>
      <c r="M58" s="82">
        <f t="shared" si="16"/>
        <v>5</v>
      </c>
      <c r="N58" s="82">
        <f>SUMIF($B$8:$K$8,"Laki-Laki",LML!B52:K52)</f>
        <v>2</v>
      </c>
      <c r="O58" s="82">
        <f>SUMIF($B$8:$K$8,"Perempuan",LML!B52:K52)</f>
        <v>2</v>
      </c>
      <c r="P58" s="68">
        <f t="shared" si="17"/>
        <v>2</v>
      </c>
      <c r="Q58" s="68">
        <f t="shared" si="18"/>
        <v>2</v>
      </c>
      <c r="R58" s="68">
        <f t="shared" si="19"/>
        <v>0.40546510810816438</v>
      </c>
      <c r="S58" s="68">
        <f t="shared" si="20"/>
        <v>0.40546510810816438</v>
      </c>
      <c r="T58" s="68">
        <f t="shared" si="21"/>
        <v>0.53127392063173484</v>
      </c>
      <c r="U58" s="68">
        <f t="shared" si="22"/>
        <v>0.53127392063173484</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55.2" x14ac:dyDescent="0.3">
      <c r="A59" s="67" t="str">
        <f>LML!A53</f>
        <v>49. Yang dimaksud kerusakan 'hole, cutes, tears' pada webbing sling sehingga tidak boleh dipakai lagi adalah?</v>
      </c>
      <c r="B59" s="83">
        <f>LML!B53</f>
        <v>0</v>
      </c>
      <c r="C59" s="83">
        <f>LML!C53</f>
        <v>0</v>
      </c>
      <c r="D59" s="83">
        <f>LML!D53</f>
        <v>1</v>
      </c>
      <c r="E59" s="83">
        <f>LML!E53</f>
        <v>1</v>
      </c>
      <c r="F59" s="83">
        <f>LML!F53</f>
        <v>1</v>
      </c>
      <c r="G59" s="83">
        <f>LML!G53</f>
        <v>1</v>
      </c>
      <c r="H59" s="83">
        <f>LML!H53</f>
        <v>0</v>
      </c>
      <c r="I59" s="83">
        <f>LML!I53</f>
        <v>0</v>
      </c>
      <c r="J59" s="83">
        <f>LML!J53</f>
        <v>0</v>
      </c>
      <c r="K59" s="83">
        <f>LML!K53</f>
        <v>0</v>
      </c>
      <c r="L59" s="82">
        <f t="shared" si="15"/>
        <v>5</v>
      </c>
      <c r="M59" s="82">
        <f t="shared" si="16"/>
        <v>5</v>
      </c>
      <c r="N59" s="82">
        <f>SUMIF($B$8:$K$8,"Laki-Laki",LML!B53:K53)</f>
        <v>2</v>
      </c>
      <c r="O59" s="82">
        <f>SUMIF($B$8:$K$8,"Perempuan",LML!B53:K53)</f>
        <v>2</v>
      </c>
      <c r="P59" s="68">
        <f t="shared" si="17"/>
        <v>2</v>
      </c>
      <c r="Q59" s="68">
        <f t="shared" si="18"/>
        <v>2</v>
      </c>
      <c r="R59" s="68">
        <f t="shared" si="19"/>
        <v>0.40546510810816438</v>
      </c>
      <c r="S59" s="68">
        <f t="shared" si="20"/>
        <v>0.40546510810816438</v>
      </c>
      <c r="T59" s="68">
        <f t="shared" si="21"/>
        <v>0.53127392063173484</v>
      </c>
      <c r="U59" s="68">
        <f t="shared" si="22"/>
        <v>0.53127392063173484</v>
      </c>
      <c r="V59" s="68">
        <f t="shared" si="23"/>
        <v>0.91287092917527679</v>
      </c>
      <c r="W59" s="68">
        <f t="shared" si="24"/>
        <v>0.91287092917527679</v>
      </c>
      <c r="X59" s="68">
        <f t="shared" si="25"/>
        <v>0</v>
      </c>
      <c r="Y59" s="68">
        <f t="shared" si="26"/>
        <v>1.2909944487358056</v>
      </c>
      <c r="Z59" s="68">
        <f t="shared" si="27"/>
        <v>0</v>
      </c>
      <c r="AA59" s="66" t="str">
        <f t="shared" si="28"/>
        <v>Negligible</v>
      </c>
      <c r="AB59" s="69" t="str">
        <f t="shared" si="29"/>
        <v>Tidak Ada Indikasi Bias</v>
      </c>
    </row>
    <row r="60" spans="1:28" ht="27.6" x14ac:dyDescent="0.3">
      <c r="A60" s="67" t="str">
        <f>LML!A54</f>
        <v>50. Dari 3 grade rantai ini, mana yang tidak boleh dipakai</v>
      </c>
      <c r="B60" s="83">
        <f>LML!B54</f>
        <v>1</v>
      </c>
      <c r="C60" s="83">
        <f>LML!C54</f>
        <v>1</v>
      </c>
      <c r="D60" s="83">
        <f>LML!D54</f>
        <v>1</v>
      </c>
      <c r="E60" s="83">
        <f>LML!E54</f>
        <v>0</v>
      </c>
      <c r="F60" s="83">
        <f>LML!F54</f>
        <v>1</v>
      </c>
      <c r="G60" s="83">
        <f>LML!G54</f>
        <v>0</v>
      </c>
      <c r="H60" s="83">
        <f>LML!H54</f>
        <v>1</v>
      </c>
      <c r="I60" s="83">
        <f>LML!I54</f>
        <v>1</v>
      </c>
      <c r="J60" s="83">
        <f>LML!J54</f>
        <v>0</v>
      </c>
      <c r="K60" s="83">
        <f>LML!K54</f>
        <v>0</v>
      </c>
      <c r="L60" s="82">
        <f t="shared" si="15"/>
        <v>5</v>
      </c>
      <c r="M60" s="82">
        <f t="shared" si="16"/>
        <v>5</v>
      </c>
      <c r="N60" s="82">
        <f>SUMIF($B$8:$K$8,"Laki-Laki",LML!B54:K54)</f>
        <v>3</v>
      </c>
      <c r="O60" s="82">
        <f>SUMIF($B$8:$K$8,"Perempuan",LML!B54:K54)</f>
        <v>3</v>
      </c>
      <c r="P60" s="68">
        <f t="shared" si="17"/>
        <v>3</v>
      </c>
      <c r="Q60" s="68">
        <f t="shared" si="18"/>
        <v>3</v>
      </c>
      <c r="R60" s="68">
        <f t="shared" si="19"/>
        <v>-0.40546510810816444</v>
      </c>
      <c r="S60" s="68">
        <f t="shared" si="20"/>
        <v>-0.40546510810816444</v>
      </c>
      <c r="T60" s="68">
        <f t="shared" si="21"/>
        <v>-0.27965629558459398</v>
      </c>
      <c r="U60" s="68">
        <f t="shared" si="22"/>
        <v>-0.27965629558459398</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27.6" x14ac:dyDescent="0.3">
      <c r="A61" s="67" t="str">
        <f>LML!A55</f>
        <v>51. Berapa % maximal keausan pada mata rantai ?</v>
      </c>
      <c r="B61" s="83">
        <f>LML!B55</f>
        <v>1</v>
      </c>
      <c r="C61" s="83">
        <f>LML!C55</f>
        <v>1</v>
      </c>
      <c r="D61" s="83">
        <f>LML!D55</f>
        <v>1</v>
      </c>
      <c r="E61" s="83">
        <f>LML!E55</f>
        <v>0</v>
      </c>
      <c r="F61" s="83">
        <f>LML!F55</f>
        <v>1</v>
      </c>
      <c r="G61" s="83">
        <f>LML!G55</f>
        <v>0</v>
      </c>
      <c r="H61" s="83">
        <f>LML!H55</f>
        <v>0</v>
      </c>
      <c r="I61" s="83">
        <f>LML!I55</f>
        <v>0</v>
      </c>
      <c r="J61" s="83">
        <f>LML!J55</f>
        <v>0</v>
      </c>
      <c r="K61" s="83">
        <f>LML!K55</f>
        <v>0</v>
      </c>
      <c r="L61" s="82">
        <f t="shared" si="15"/>
        <v>5</v>
      </c>
      <c r="M61" s="82">
        <f t="shared" si="16"/>
        <v>5</v>
      </c>
      <c r="N61" s="82">
        <f>SUMIF($B$8:$K$8,"Laki-Laki",LML!B55:K55)</f>
        <v>2</v>
      </c>
      <c r="O61" s="82">
        <f>SUMIF($B$8:$K$8,"Perempuan",LML!B55:K55)</f>
        <v>2</v>
      </c>
      <c r="P61" s="68">
        <f t="shared" si="17"/>
        <v>2</v>
      </c>
      <c r="Q61" s="68">
        <f t="shared" si="18"/>
        <v>2</v>
      </c>
      <c r="R61" s="68">
        <f t="shared" si="19"/>
        <v>0.40546510810816438</v>
      </c>
      <c r="S61" s="68">
        <f t="shared" si="20"/>
        <v>0.40546510810816438</v>
      </c>
      <c r="T61" s="68">
        <f t="shared" si="21"/>
        <v>0.53127392063173484</v>
      </c>
      <c r="U61" s="68">
        <f t="shared" si="22"/>
        <v>0.53127392063173484</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ht="41.4" x14ac:dyDescent="0.3">
      <c r="A62" s="67" t="str">
        <f>LML!A56</f>
        <v>52. Berapa derajat celcius suhu ruangan bila menggunakan sling rantai?</v>
      </c>
      <c r="B62" s="83">
        <f>LML!B56</f>
        <v>0</v>
      </c>
      <c r="C62" s="83">
        <f>LML!C56</f>
        <v>0</v>
      </c>
      <c r="D62" s="83">
        <f>LML!D56</f>
        <v>1</v>
      </c>
      <c r="E62" s="83">
        <f>LML!E56</f>
        <v>1</v>
      </c>
      <c r="F62" s="83">
        <f>LML!F56</f>
        <v>1</v>
      </c>
      <c r="G62" s="83">
        <f>LML!G56</f>
        <v>1</v>
      </c>
      <c r="H62" s="83">
        <f>LML!H56</f>
        <v>0</v>
      </c>
      <c r="I62" s="83">
        <f>LML!I56</f>
        <v>0</v>
      </c>
      <c r="J62" s="83">
        <f>LML!J56</f>
        <v>0</v>
      </c>
      <c r="K62" s="83">
        <f>LML!K56</f>
        <v>0</v>
      </c>
      <c r="L62" s="82">
        <f t="shared" si="15"/>
        <v>5</v>
      </c>
      <c r="M62" s="82">
        <f t="shared" si="16"/>
        <v>5</v>
      </c>
      <c r="N62" s="82">
        <f>SUMIF($B$8:$K$8,"Laki-Laki",LML!B56:K56)</f>
        <v>2</v>
      </c>
      <c r="O62" s="82">
        <f>SUMIF($B$8:$K$8,"Perempuan",LML!B56:K56)</f>
        <v>2</v>
      </c>
      <c r="P62" s="68">
        <f t="shared" si="17"/>
        <v>2</v>
      </c>
      <c r="Q62" s="68">
        <f t="shared" si="18"/>
        <v>2</v>
      </c>
      <c r="R62" s="68">
        <f t="shared" si="19"/>
        <v>0.40546510810816438</v>
      </c>
      <c r="S62" s="68">
        <f t="shared" si="20"/>
        <v>0.40546510810816438</v>
      </c>
      <c r="T62" s="68">
        <f t="shared" si="21"/>
        <v>0.53127392063173484</v>
      </c>
      <c r="U62" s="68">
        <f t="shared" si="22"/>
        <v>0.53127392063173484</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55.2" x14ac:dyDescent="0.3">
      <c r="A63" s="67" t="str">
        <f>LML!A57</f>
        <v>53. Saat inspeksi, bila ditemukan regangan pada mata rantai, berapa keregangan maksimal pada mata rantai yang diperbolehkan?</v>
      </c>
      <c r="B63" s="83">
        <f>LML!B57</f>
        <v>1</v>
      </c>
      <c r="C63" s="83">
        <f>LML!C57</f>
        <v>1</v>
      </c>
      <c r="D63" s="83">
        <f>LML!D57</f>
        <v>1</v>
      </c>
      <c r="E63" s="83">
        <f>LML!E57</f>
        <v>0</v>
      </c>
      <c r="F63" s="83">
        <f>LML!F57</f>
        <v>1</v>
      </c>
      <c r="G63" s="83">
        <f>LML!G57</f>
        <v>0</v>
      </c>
      <c r="H63" s="83">
        <f>LML!H57</f>
        <v>1</v>
      </c>
      <c r="I63" s="83">
        <f>LML!I57</f>
        <v>1</v>
      </c>
      <c r="J63" s="83">
        <f>LML!J57</f>
        <v>0</v>
      </c>
      <c r="K63" s="83">
        <f>LML!K57</f>
        <v>0</v>
      </c>
      <c r="L63" s="82">
        <f t="shared" si="15"/>
        <v>5</v>
      </c>
      <c r="M63" s="82">
        <f t="shared" si="16"/>
        <v>5</v>
      </c>
      <c r="N63" s="82">
        <f>SUMIF($B$8:$K$8,"Laki-Laki",LML!B57:K57)</f>
        <v>3</v>
      </c>
      <c r="O63" s="82">
        <f>SUMIF($B$8:$K$8,"Perempuan",LML!B57:K57)</f>
        <v>3</v>
      </c>
      <c r="P63" s="68">
        <f t="shared" si="17"/>
        <v>3</v>
      </c>
      <c r="Q63" s="68">
        <f t="shared" si="18"/>
        <v>3</v>
      </c>
      <c r="R63" s="68">
        <f t="shared" si="19"/>
        <v>-0.40546510810816444</v>
      </c>
      <c r="S63" s="68">
        <f t="shared" si="20"/>
        <v>-0.40546510810816444</v>
      </c>
      <c r="T63" s="68">
        <f t="shared" si="21"/>
        <v>-0.27965629558459398</v>
      </c>
      <c r="U63" s="68">
        <f t="shared" si="22"/>
        <v>-0.27965629558459398</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41.4" x14ac:dyDescent="0.3">
      <c r="A64" s="67" t="str">
        <f>LML!A58</f>
        <v>54. Berapa nilai Angle Factor untuk sudut antar kaki sling (included angle) 30°</v>
      </c>
      <c r="B64" s="83">
        <f>LML!B58</f>
        <v>1</v>
      </c>
      <c r="C64" s="83">
        <f>LML!C58</f>
        <v>1</v>
      </c>
      <c r="D64" s="83">
        <f>LML!D58</f>
        <v>0</v>
      </c>
      <c r="E64" s="83">
        <f>LML!E58</f>
        <v>1</v>
      </c>
      <c r="F64" s="83">
        <f>LML!F58</f>
        <v>0</v>
      </c>
      <c r="G64" s="83">
        <f>LML!G58</f>
        <v>1</v>
      </c>
      <c r="H64" s="83">
        <f>LML!H58</f>
        <v>0</v>
      </c>
      <c r="I64" s="83">
        <f>LML!I58</f>
        <v>0</v>
      </c>
      <c r="J64" s="83">
        <f>LML!J58</f>
        <v>0</v>
      </c>
      <c r="K64" s="83">
        <f>LML!K58</f>
        <v>0</v>
      </c>
      <c r="L64" s="82">
        <f t="shared" si="15"/>
        <v>5</v>
      </c>
      <c r="M64" s="82">
        <f t="shared" si="16"/>
        <v>5</v>
      </c>
      <c r="N64" s="82">
        <f>SUMIF($B$8:$K$8,"Laki-Laki",LML!B58:K58)</f>
        <v>2</v>
      </c>
      <c r="O64" s="82">
        <f>SUMIF($B$8:$K$8,"Perempuan",LML!B58:K58)</f>
        <v>2</v>
      </c>
      <c r="P64" s="68">
        <f t="shared" si="17"/>
        <v>2</v>
      </c>
      <c r="Q64" s="68">
        <f t="shared" si="18"/>
        <v>2</v>
      </c>
      <c r="R64" s="68">
        <f t="shared" si="19"/>
        <v>0.40546510810816438</v>
      </c>
      <c r="S64" s="68">
        <f t="shared" si="20"/>
        <v>0.40546510810816438</v>
      </c>
      <c r="T64" s="68">
        <f t="shared" si="21"/>
        <v>0.53127392063173484</v>
      </c>
      <c r="U64" s="68">
        <f t="shared" si="22"/>
        <v>0.53127392063173484</v>
      </c>
      <c r="V64" s="68">
        <f t="shared" si="23"/>
        <v>0.91287092917527679</v>
      </c>
      <c r="W64" s="68">
        <f t="shared" si="24"/>
        <v>0.91287092917527679</v>
      </c>
      <c r="X64" s="68">
        <f t="shared" si="25"/>
        <v>0</v>
      </c>
      <c r="Y64" s="68">
        <f t="shared" si="26"/>
        <v>1.2909944487358056</v>
      </c>
      <c r="Z64" s="68">
        <f t="shared" si="27"/>
        <v>0</v>
      </c>
      <c r="AA64" s="66" t="str">
        <f t="shared" si="28"/>
        <v>Negligible</v>
      </c>
      <c r="AB64" s="69" t="str">
        <f t="shared" si="29"/>
        <v>Tidak Ada Indikasi Bias</v>
      </c>
    </row>
    <row r="65" spans="1:28" ht="41.4" x14ac:dyDescent="0.3">
      <c r="A65" s="67" t="str">
        <f>LML!A59</f>
        <v>55. Berapa nilai Angle Factor untuk sudut antar kaki sling (included angle) 45°</v>
      </c>
      <c r="B65" s="83">
        <f>LML!B59</f>
        <v>1</v>
      </c>
      <c r="C65" s="83">
        <f>LML!C59</f>
        <v>1</v>
      </c>
      <c r="D65" s="83">
        <f>LML!D59</f>
        <v>1</v>
      </c>
      <c r="E65" s="83">
        <f>LML!E59</f>
        <v>1</v>
      </c>
      <c r="F65" s="83">
        <f>LML!F59</f>
        <v>1</v>
      </c>
      <c r="G65" s="83">
        <f>LML!G59</f>
        <v>1</v>
      </c>
      <c r="H65" s="83">
        <f>LML!H59</f>
        <v>0</v>
      </c>
      <c r="I65" s="83">
        <f>LML!I59</f>
        <v>0</v>
      </c>
      <c r="J65" s="83">
        <f>LML!J59</f>
        <v>0</v>
      </c>
      <c r="K65" s="83">
        <f>LML!K59</f>
        <v>0</v>
      </c>
      <c r="L65" s="82">
        <f t="shared" si="15"/>
        <v>5</v>
      </c>
      <c r="M65" s="82">
        <f t="shared" si="16"/>
        <v>5</v>
      </c>
      <c r="N65" s="82">
        <f>SUMIF($B$8:$K$8,"Laki-Laki",LML!B59:K59)</f>
        <v>3</v>
      </c>
      <c r="O65" s="82">
        <f>SUMIF($B$8:$K$8,"Perempuan",LML!B59:K59)</f>
        <v>3</v>
      </c>
      <c r="P65" s="68">
        <f t="shared" si="17"/>
        <v>3</v>
      </c>
      <c r="Q65" s="68">
        <f t="shared" si="18"/>
        <v>3</v>
      </c>
      <c r="R65" s="68">
        <f t="shared" si="19"/>
        <v>-0.40546510810816444</v>
      </c>
      <c r="S65" s="68">
        <f t="shared" si="20"/>
        <v>-0.40546510810816444</v>
      </c>
      <c r="T65" s="68">
        <f t="shared" si="21"/>
        <v>-0.27965629558459398</v>
      </c>
      <c r="U65" s="68">
        <f t="shared" si="22"/>
        <v>-0.27965629558459398</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ht="41.4" x14ac:dyDescent="0.3">
      <c r="A66" s="67" t="str">
        <f>LML!A60</f>
        <v>56. Berapa nilai Angle Factor untuk sudut antar kaki sling (included angle) 60°</v>
      </c>
      <c r="B66" s="83">
        <f>LML!B60</f>
        <v>1</v>
      </c>
      <c r="C66" s="83">
        <f>LML!C60</f>
        <v>1</v>
      </c>
      <c r="D66" s="83">
        <f>LML!D60</f>
        <v>0</v>
      </c>
      <c r="E66" s="83">
        <f>LML!E60</f>
        <v>1</v>
      </c>
      <c r="F66" s="83">
        <f>LML!F60</f>
        <v>0</v>
      </c>
      <c r="G66" s="83">
        <f>LML!G60</f>
        <v>1</v>
      </c>
      <c r="H66" s="83">
        <f>LML!H60</f>
        <v>0</v>
      </c>
      <c r="I66" s="83">
        <f>LML!I60</f>
        <v>0</v>
      </c>
      <c r="J66" s="83">
        <f>LML!J60</f>
        <v>0</v>
      </c>
      <c r="K66" s="83">
        <f>LML!K60</f>
        <v>0</v>
      </c>
      <c r="L66" s="82">
        <f t="shared" si="15"/>
        <v>5</v>
      </c>
      <c r="M66" s="82">
        <f t="shared" si="16"/>
        <v>5</v>
      </c>
      <c r="N66" s="82">
        <f>SUMIF($B$8:$K$8,"Laki-Laki",LML!B60:K60)</f>
        <v>2</v>
      </c>
      <c r="O66" s="82">
        <f>SUMIF($B$8:$K$8,"Perempuan",LML!B60:K60)</f>
        <v>2</v>
      </c>
      <c r="P66" s="68">
        <f t="shared" si="17"/>
        <v>2</v>
      </c>
      <c r="Q66" s="68">
        <f t="shared" si="18"/>
        <v>2</v>
      </c>
      <c r="R66" s="68">
        <f t="shared" si="19"/>
        <v>0.40546510810816438</v>
      </c>
      <c r="S66" s="68">
        <f t="shared" si="20"/>
        <v>0.40546510810816438</v>
      </c>
      <c r="T66" s="68">
        <f t="shared" si="21"/>
        <v>0.53127392063173484</v>
      </c>
      <c r="U66" s="68">
        <f t="shared" si="22"/>
        <v>0.53127392063173484</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41.4" x14ac:dyDescent="0.3">
      <c r="A67" s="67" t="str">
        <f>LML!A61</f>
        <v>57. Berapa nilai Angle Factor untuk sudut antar kaki sling (included angle) 90°</v>
      </c>
      <c r="B67" s="83">
        <f>LML!B61</f>
        <v>1</v>
      </c>
      <c r="C67" s="83">
        <f>LML!C61</f>
        <v>1</v>
      </c>
      <c r="D67" s="83">
        <f>LML!D61</f>
        <v>1</v>
      </c>
      <c r="E67" s="83">
        <f>LML!E61</f>
        <v>0</v>
      </c>
      <c r="F67" s="83">
        <f>LML!F61</f>
        <v>1</v>
      </c>
      <c r="G67" s="83">
        <f>LML!G61</f>
        <v>0</v>
      </c>
      <c r="H67" s="83">
        <f>LML!H61</f>
        <v>1</v>
      </c>
      <c r="I67" s="83">
        <f>LML!I61</f>
        <v>1</v>
      </c>
      <c r="J67" s="83">
        <f>LML!J61</f>
        <v>0</v>
      </c>
      <c r="K67" s="83">
        <f>LML!K61</f>
        <v>0</v>
      </c>
      <c r="L67" s="82">
        <f t="shared" si="15"/>
        <v>5</v>
      </c>
      <c r="M67" s="82">
        <f t="shared" si="16"/>
        <v>5</v>
      </c>
      <c r="N67" s="82">
        <f>SUMIF($B$8:$K$8,"Laki-Laki",LML!B61:K61)</f>
        <v>3</v>
      </c>
      <c r="O67" s="82">
        <f>SUMIF($B$8:$K$8,"Perempuan",LML!B61:K61)</f>
        <v>3</v>
      </c>
      <c r="P67" s="68">
        <f t="shared" si="17"/>
        <v>3</v>
      </c>
      <c r="Q67" s="68">
        <f t="shared" si="18"/>
        <v>3</v>
      </c>
      <c r="R67" s="68">
        <f t="shared" si="19"/>
        <v>-0.40546510810816444</v>
      </c>
      <c r="S67" s="68">
        <f t="shared" si="20"/>
        <v>-0.40546510810816444</v>
      </c>
      <c r="T67" s="68">
        <f t="shared" si="21"/>
        <v>-0.27965629558459398</v>
      </c>
      <c r="U67" s="68">
        <f t="shared" si="22"/>
        <v>-0.27965629558459398</v>
      </c>
      <c r="V67" s="68">
        <f t="shared" si="23"/>
        <v>0.91287092917527679</v>
      </c>
      <c r="W67" s="68">
        <f t="shared" si="24"/>
        <v>0.91287092917527679</v>
      </c>
      <c r="X67" s="68">
        <f t="shared" si="25"/>
        <v>0</v>
      </c>
      <c r="Y67" s="68">
        <f t="shared" si="26"/>
        <v>1.2909944487358056</v>
      </c>
      <c r="Z67" s="68">
        <f t="shared" si="27"/>
        <v>0</v>
      </c>
      <c r="AA67" s="66" t="str">
        <f t="shared" si="28"/>
        <v>Negligible</v>
      </c>
      <c r="AB67" s="69" t="str">
        <f t="shared" si="29"/>
        <v>Tidak Ada Indikasi Bias</v>
      </c>
    </row>
    <row r="68" spans="1:28" ht="27.6" x14ac:dyDescent="0.3">
      <c r="A68" s="67" t="str">
        <f>LML!A62</f>
        <v>58. Berapa Reeve Factor Sling pada kondisi seperti ini (direct load)?</v>
      </c>
      <c r="B68" s="83">
        <f>LML!B62</f>
        <v>1</v>
      </c>
      <c r="C68" s="83">
        <f>LML!C62</f>
        <v>1</v>
      </c>
      <c r="D68" s="83">
        <f>LML!D62</f>
        <v>1</v>
      </c>
      <c r="E68" s="83">
        <f>LML!E62</f>
        <v>1</v>
      </c>
      <c r="F68" s="83">
        <f>LML!F62</f>
        <v>1</v>
      </c>
      <c r="G68" s="83">
        <f>LML!G62</f>
        <v>1</v>
      </c>
      <c r="H68" s="83">
        <f>LML!H62</f>
        <v>0</v>
      </c>
      <c r="I68" s="83">
        <f>LML!I62</f>
        <v>0</v>
      </c>
      <c r="J68" s="83">
        <f>LML!J62</f>
        <v>1</v>
      </c>
      <c r="K68" s="83">
        <f>LML!K62</f>
        <v>1</v>
      </c>
      <c r="L68" s="82">
        <f t="shared" si="15"/>
        <v>5</v>
      </c>
      <c r="M68" s="82">
        <f t="shared" si="16"/>
        <v>5</v>
      </c>
      <c r="N68" s="82">
        <f>SUMIF($B$8:$K$8,"Laki-Laki",LML!B62:K62)</f>
        <v>4</v>
      </c>
      <c r="O68" s="82">
        <f>SUMIF($B$8:$K$8,"Perempuan",LML!B62:K62)</f>
        <v>4</v>
      </c>
      <c r="P68" s="68">
        <f t="shared" si="17"/>
        <v>4</v>
      </c>
      <c r="Q68" s="68">
        <f t="shared" si="18"/>
        <v>4</v>
      </c>
      <c r="R68" s="68">
        <f t="shared" si="19"/>
        <v>-1.3862943611198906</v>
      </c>
      <c r="S68" s="68">
        <f t="shared" si="20"/>
        <v>-1.3862943611198906</v>
      </c>
      <c r="T68" s="68">
        <f t="shared" si="21"/>
        <v>-1.26048554859632</v>
      </c>
      <c r="U68" s="68">
        <f t="shared" si="22"/>
        <v>-1.26048554859632</v>
      </c>
      <c r="V68" s="68">
        <f t="shared" si="23"/>
        <v>1.1180339887498949</v>
      </c>
      <c r="W68" s="68">
        <f t="shared" si="24"/>
        <v>1.1180339887498949</v>
      </c>
      <c r="X68" s="68">
        <f t="shared" si="25"/>
        <v>0</v>
      </c>
      <c r="Y68" s="68">
        <f t="shared" si="26"/>
        <v>1.5811388300841898</v>
      </c>
      <c r="Z68" s="68">
        <f t="shared" si="27"/>
        <v>0</v>
      </c>
      <c r="AA68" s="66" t="str">
        <f t="shared" si="28"/>
        <v>Negligible</v>
      </c>
      <c r="AB68" s="69" t="str">
        <f t="shared" si="29"/>
        <v>Tidak Ada Indikasi Bias</v>
      </c>
    </row>
    <row r="69" spans="1:28" ht="27.6" x14ac:dyDescent="0.3">
      <c r="A69" s="67" t="str">
        <f>LML!A63</f>
        <v>59. Berapa Reeve Factor Sling pada kondisi seperti ini (Choke Hitch)?</v>
      </c>
      <c r="B69" s="83">
        <f>LML!B63</f>
        <v>1</v>
      </c>
      <c r="C69" s="83">
        <f>LML!C63</f>
        <v>1</v>
      </c>
      <c r="D69" s="83">
        <f>LML!D63</f>
        <v>1</v>
      </c>
      <c r="E69" s="83">
        <f>LML!E63</f>
        <v>1</v>
      </c>
      <c r="F69" s="83">
        <f>LML!F63</f>
        <v>1</v>
      </c>
      <c r="G69" s="83">
        <f>LML!G63</f>
        <v>1</v>
      </c>
      <c r="H69" s="83">
        <f>LML!H63</f>
        <v>0</v>
      </c>
      <c r="I69" s="83">
        <f>LML!I63</f>
        <v>0</v>
      </c>
      <c r="J69" s="83">
        <f>LML!J63</f>
        <v>0</v>
      </c>
      <c r="K69" s="83">
        <f>LML!K63</f>
        <v>0</v>
      </c>
      <c r="L69" s="82">
        <f t="shared" si="15"/>
        <v>5</v>
      </c>
      <c r="M69" s="82">
        <f t="shared" si="16"/>
        <v>5</v>
      </c>
      <c r="N69" s="82">
        <f>SUMIF($B$8:$K$8,"Laki-Laki",LML!B63:K63)</f>
        <v>3</v>
      </c>
      <c r="O69" s="82">
        <f>SUMIF($B$8:$K$8,"Perempuan",LML!B63:K63)</f>
        <v>3</v>
      </c>
      <c r="P69" s="68">
        <f t="shared" si="17"/>
        <v>3</v>
      </c>
      <c r="Q69" s="68">
        <f t="shared" si="18"/>
        <v>3</v>
      </c>
      <c r="R69" s="68">
        <f t="shared" si="19"/>
        <v>-0.40546510810816444</v>
      </c>
      <c r="S69" s="68">
        <f t="shared" si="20"/>
        <v>-0.40546510810816444</v>
      </c>
      <c r="T69" s="68">
        <f t="shared" si="21"/>
        <v>-0.27965629558459398</v>
      </c>
      <c r="U69" s="68">
        <f t="shared" si="22"/>
        <v>-0.27965629558459398</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27.6" x14ac:dyDescent="0.3">
      <c r="A70" s="67" t="str">
        <f>LML!A64</f>
        <v>60. Berapa Reeve Factor Sling pada kondisi seperti ini (Basket Hitch)?</v>
      </c>
      <c r="B70" s="83">
        <f>LML!B64</f>
        <v>1</v>
      </c>
      <c r="C70" s="83">
        <f>LML!C64</f>
        <v>1</v>
      </c>
      <c r="D70" s="83">
        <f>LML!D64</f>
        <v>1</v>
      </c>
      <c r="E70" s="83">
        <f>LML!E64</f>
        <v>0</v>
      </c>
      <c r="F70" s="83">
        <f>LML!F64</f>
        <v>1</v>
      </c>
      <c r="G70" s="83">
        <f>LML!G64</f>
        <v>0</v>
      </c>
      <c r="H70" s="83">
        <f>LML!H64</f>
        <v>0</v>
      </c>
      <c r="I70" s="83">
        <f>LML!I64</f>
        <v>0</v>
      </c>
      <c r="J70" s="83">
        <f>LML!J64</f>
        <v>0</v>
      </c>
      <c r="K70" s="83">
        <f>LML!K64</f>
        <v>0</v>
      </c>
      <c r="L70" s="82">
        <f t="shared" si="15"/>
        <v>5</v>
      </c>
      <c r="M70" s="82">
        <f t="shared" si="16"/>
        <v>5</v>
      </c>
      <c r="N70" s="82">
        <f>SUMIF($B$8:$K$8,"Laki-Laki",LML!B64:K64)</f>
        <v>2</v>
      </c>
      <c r="O70" s="82">
        <f>SUMIF($B$8:$K$8,"Perempuan",LML!B64:K64)</f>
        <v>2</v>
      </c>
      <c r="P70" s="68">
        <f t="shared" si="17"/>
        <v>2</v>
      </c>
      <c r="Q70" s="68">
        <f t="shared" si="18"/>
        <v>2</v>
      </c>
      <c r="R70" s="68">
        <f t="shared" si="19"/>
        <v>0.40546510810816438</v>
      </c>
      <c r="S70" s="68">
        <f t="shared" si="20"/>
        <v>0.40546510810816438</v>
      </c>
      <c r="T70" s="68">
        <f t="shared" si="21"/>
        <v>0.53127392063173484</v>
      </c>
      <c r="U70" s="68">
        <f t="shared" si="22"/>
        <v>0.53127392063173484</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27.6" x14ac:dyDescent="0.3">
      <c r="A71" s="67" t="str">
        <f>LML!A65</f>
        <v>61. Berapa Reeve Faktor sudut basket hitch untuk 60 derajat</v>
      </c>
      <c r="B71" s="83">
        <f>LML!B65</f>
        <v>1</v>
      </c>
      <c r="C71" s="83">
        <f>LML!C65</f>
        <v>1</v>
      </c>
      <c r="D71" s="83">
        <f>LML!D65</f>
        <v>1</v>
      </c>
      <c r="E71" s="83">
        <f>LML!E65</f>
        <v>1</v>
      </c>
      <c r="F71" s="83">
        <f>LML!F65</f>
        <v>1</v>
      </c>
      <c r="G71" s="83">
        <f>LML!G65</f>
        <v>1</v>
      </c>
      <c r="H71" s="83">
        <f>LML!H65</f>
        <v>0</v>
      </c>
      <c r="I71" s="83">
        <f>LML!I65</f>
        <v>0</v>
      </c>
      <c r="J71" s="83">
        <f>LML!J65</f>
        <v>1</v>
      </c>
      <c r="K71" s="83">
        <f>LML!K65</f>
        <v>1</v>
      </c>
      <c r="L71" s="82">
        <f t="shared" si="15"/>
        <v>5</v>
      </c>
      <c r="M71" s="82">
        <f t="shared" si="16"/>
        <v>5</v>
      </c>
      <c r="N71" s="82">
        <f>SUMIF($B$8:$K$8,"Laki-Laki",LML!B65:K65)</f>
        <v>4</v>
      </c>
      <c r="O71" s="82">
        <f>SUMIF($B$8:$K$8,"Perempuan",LML!B65:K65)</f>
        <v>4</v>
      </c>
      <c r="P71" s="68">
        <f t="shared" si="17"/>
        <v>4</v>
      </c>
      <c r="Q71" s="68">
        <f t="shared" si="18"/>
        <v>4</v>
      </c>
      <c r="R71" s="68">
        <f t="shared" si="19"/>
        <v>-1.3862943611198906</v>
      </c>
      <c r="S71" s="68">
        <f t="shared" si="20"/>
        <v>-1.3862943611198906</v>
      </c>
      <c r="T71" s="68">
        <f t="shared" si="21"/>
        <v>-1.26048554859632</v>
      </c>
      <c r="U71" s="68">
        <f t="shared" si="22"/>
        <v>-1.26048554859632</v>
      </c>
      <c r="V71" s="68">
        <f t="shared" si="23"/>
        <v>1.1180339887498949</v>
      </c>
      <c r="W71" s="68">
        <f t="shared" si="24"/>
        <v>1.1180339887498949</v>
      </c>
      <c r="X71" s="68">
        <f t="shared" si="25"/>
        <v>0</v>
      </c>
      <c r="Y71" s="68">
        <f t="shared" si="26"/>
        <v>1.5811388300841898</v>
      </c>
      <c r="Z71" s="68">
        <f t="shared" si="27"/>
        <v>0</v>
      </c>
      <c r="AA71" s="66" t="str">
        <f t="shared" si="28"/>
        <v>Negligible</v>
      </c>
      <c r="AB71" s="69" t="str">
        <f t="shared" si="29"/>
        <v>Tidak Ada Indikasi Bias</v>
      </c>
    </row>
    <row r="72" spans="1:28" x14ac:dyDescent="0.3">
      <c r="A72" s="67" t="str">
        <f>LML!A66</f>
        <v>62. Apa nama jenis shackle ini?</v>
      </c>
      <c r="B72" s="83">
        <f>LML!B66</f>
        <v>1</v>
      </c>
      <c r="C72" s="83">
        <f>LML!C66</f>
        <v>1</v>
      </c>
      <c r="D72" s="83">
        <f>LML!D66</f>
        <v>0</v>
      </c>
      <c r="E72" s="83">
        <f>LML!E66</f>
        <v>0</v>
      </c>
      <c r="F72" s="83">
        <f>LML!F66</f>
        <v>0</v>
      </c>
      <c r="G72" s="83">
        <f>LML!G66</f>
        <v>0</v>
      </c>
      <c r="H72" s="83">
        <f>LML!H66</f>
        <v>0</v>
      </c>
      <c r="I72" s="83">
        <f>LML!I66</f>
        <v>0</v>
      </c>
      <c r="J72" s="83">
        <f>LML!J66</f>
        <v>0</v>
      </c>
      <c r="K72" s="83">
        <f>LML!K66</f>
        <v>0</v>
      </c>
      <c r="L72" s="82">
        <f t="shared" si="15"/>
        <v>5</v>
      </c>
      <c r="M72" s="82">
        <f t="shared" si="16"/>
        <v>5</v>
      </c>
      <c r="N72" s="82">
        <f>SUMIF($B$8:$K$8,"Laki-Laki",LML!B66:K66)</f>
        <v>1</v>
      </c>
      <c r="O72" s="82">
        <f>SUMIF($B$8:$K$8,"Perempuan",LML!B66:K66)</f>
        <v>1</v>
      </c>
      <c r="P72" s="68">
        <f t="shared" si="17"/>
        <v>1</v>
      </c>
      <c r="Q72" s="68">
        <f t="shared" si="18"/>
        <v>1</v>
      </c>
      <c r="R72" s="68">
        <f t="shared" si="19"/>
        <v>1.3862943611198906</v>
      </c>
      <c r="S72" s="68">
        <f t="shared" si="20"/>
        <v>1.3862943611198906</v>
      </c>
      <c r="T72" s="68">
        <f t="shared" si="21"/>
        <v>1.5121031736434611</v>
      </c>
      <c r="U72" s="68">
        <f t="shared" si="22"/>
        <v>1.5121031736434611</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x14ac:dyDescent="0.3">
      <c r="A73" s="67" t="str">
        <f>LML!A67</f>
        <v>63. Apa nama jenis shackle ini?</v>
      </c>
      <c r="B73" s="83">
        <f>LML!B67</f>
        <v>1</v>
      </c>
      <c r="C73" s="83">
        <f>LML!C67</f>
        <v>1</v>
      </c>
      <c r="D73" s="83">
        <f>LML!D67</f>
        <v>1</v>
      </c>
      <c r="E73" s="83">
        <f>LML!E67</f>
        <v>0</v>
      </c>
      <c r="F73" s="83">
        <f>LML!F67</f>
        <v>1</v>
      </c>
      <c r="G73" s="83">
        <f>LML!G67</f>
        <v>0</v>
      </c>
      <c r="H73" s="83">
        <f>LML!H67</f>
        <v>0</v>
      </c>
      <c r="I73" s="83">
        <f>LML!I67</f>
        <v>0</v>
      </c>
      <c r="J73" s="83">
        <f>LML!J67</f>
        <v>0</v>
      </c>
      <c r="K73" s="83">
        <f>LML!K67</f>
        <v>0</v>
      </c>
      <c r="L73" s="82">
        <f t="shared" si="15"/>
        <v>5</v>
      </c>
      <c r="M73" s="82">
        <f t="shared" si="16"/>
        <v>5</v>
      </c>
      <c r="N73" s="82">
        <f>SUMIF($B$8:$K$8,"Laki-Laki",LML!B67:K67)</f>
        <v>2</v>
      </c>
      <c r="O73" s="82">
        <f>SUMIF($B$8:$K$8,"Perempuan",LML!B67:K67)</f>
        <v>2</v>
      </c>
      <c r="P73" s="68">
        <f t="shared" si="17"/>
        <v>2</v>
      </c>
      <c r="Q73" s="68">
        <f t="shared" si="18"/>
        <v>2</v>
      </c>
      <c r="R73" s="68">
        <f t="shared" si="19"/>
        <v>0.40546510810816438</v>
      </c>
      <c r="S73" s="68">
        <f t="shared" si="20"/>
        <v>0.40546510810816438</v>
      </c>
      <c r="T73" s="68">
        <f t="shared" si="21"/>
        <v>0.53127392063173484</v>
      </c>
      <c r="U73" s="68">
        <f t="shared" si="22"/>
        <v>0.53127392063173484</v>
      </c>
      <c r="V73" s="68">
        <f t="shared" si="23"/>
        <v>0.91287092917527679</v>
      </c>
      <c r="W73" s="68">
        <f t="shared" si="24"/>
        <v>0.91287092917527679</v>
      </c>
      <c r="X73" s="68">
        <f t="shared" si="25"/>
        <v>0</v>
      </c>
      <c r="Y73" s="68">
        <f t="shared" si="26"/>
        <v>1.2909944487358056</v>
      </c>
      <c r="Z73" s="68">
        <f t="shared" si="27"/>
        <v>0</v>
      </c>
      <c r="AA73" s="66" t="str">
        <f t="shared" si="28"/>
        <v>Negligible</v>
      </c>
      <c r="AB73" s="69" t="str">
        <f t="shared" si="29"/>
        <v>Tidak Ada Indikasi Bias</v>
      </c>
    </row>
    <row r="74" spans="1:28" x14ac:dyDescent="0.3">
      <c r="A74" s="67" t="str">
        <f>LML!A68</f>
        <v>64. Apa nama jenis shackle ini?</v>
      </c>
      <c r="B74" s="83">
        <f>LML!B68</f>
        <v>1</v>
      </c>
      <c r="C74" s="83">
        <f>LML!C68</f>
        <v>1</v>
      </c>
      <c r="D74" s="83">
        <f>LML!D68</f>
        <v>1</v>
      </c>
      <c r="E74" s="83">
        <f>LML!E68</f>
        <v>1</v>
      </c>
      <c r="F74" s="83">
        <f>LML!F68</f>
        <v>1</v>
      </c>
      <c r="G74" s="83">
        <f>LML!G68</f>
        <v>1</v>
      </c>
      <c r="H74" s="83">
        <f>LML!H68</f>
        <v>0</v>
      </c>
      <c r="I74" s="83">
        <f>LML!I68</f>
        <v>0</v>
      </c>
      <c r="J74" s="83">
        <f>LML!J68</f>
        <v>0</v>
      </c>
      <c r="K74" s="83">
        <f>LML!K68</f>
        <v>0</v>
      </c>
      <c r="L74" s="82">
        <f t="shared" si="15"/>
        <v>5</v>
      </c>
      <c r="M74" s="82">
        <f t="shared" si="16"/>
        <v>5</v>
      </c>
      <c r="N74" s="82">
        <f>SUMIF($B$8:$K$8,"Laki-Laki",LML!B68:K68)</f>
        <v>3</v>
      </c>
      <c r="O74" s="82">
        <f>SUMIF($B$8:$K$8,"Perempuan",LML!B68:K68)</f>
        <v>3</v>
      </c>
      <c r="P74" s="68">
        <f t="shared" si="17"/>
        <v>3</v>
      </c>
      <c r="Q74" s="68">
        <f t="shared" si="18"/>
        <v>3</v>
      </c>
      <c r="R74" s="68">
        <f t="shared" si="19"/>
        <v>-0.40546510810816444</v>
      </c>
      <c r="S74" s="68">
        <f t="shared" si="20"/>
        <v>-0.40546510810816444</v>
      </c>
      <c r="T74" s="68">
        <f t="shared" si="21"/>
        <v>-0.27965629558459398</v>
      </c>
      <c r="U74" s="68">
        <f t="shared" si="22"/>
        <v>-0.27965629558459398</v>
      </c>
      <c r="V74" s="68">
        <f t="shared" si="23"/>
        <v>0.91287092917527679</v>
      </c>
      <c r="W74" s="68">
        <f t="shared" si="24"/>
        <v>0.91287092917527679</v>
      </c>
      <c r="X74" s="68">
        <f t="shared" si="25"/>
        <v>0</v>
      </c>
      <c r="Y74" s="68">
        <f t="shared" si="26"/>
        <v>1.2909944487358056</v>
      </c>
      <c r="Z74" s="68">
        <f t="shared" si="27"/>
        <v>0</v>
      </c>
      <c r="AA74" s="66" t="str">
        <f t="shared" si="28"/>
        <v>Negligible</v>
      </c>
      <c r="AB74" s="69" t="str">
        <f t="shared" si="29"/>
        <v>Tidak Ada Indikasi Bias</v>
      </c>
    </row>
    <row r="75" spans="1:28" ht="27.6" x14ac:dyDescent="0.3">
      <c r="A75" s="67" t="str">
        <f>LML!A69</f>
        <v>65. Bolehkah Dee Shackle digunakan untuk sling bersudut?</v>
      </c>
      <c r="B75" s="83">
        <f>LML!B69</f>
        <v>1</v>
      </c>
      <c r="C75" s="83">
        <f>LML!C69</f>
        <v>1</v>
      </c>
      <c r="D75" s="83">
        <f>LML!D69</f>
        <v>1</v>
      </c>
      <c r="E75" s="83">
        <f>LML!E69</f>
        <v>1</v>
      </c>
      <c r="F75" s="83">
        <f>LML!F69</f>
        <v>1</v>
      </c>
      <c r="G75" s="83">
        <f>LML!G69</f>
        <v>1</v>
      </c>
      <c r="H75" s="83">
        <f>LML!H69</f>
        <v>1</v>
      </c>
      <c r="I75" s="83">
        <f>LML!I69</f>
        <v>1</v>
      </c>
      <c r="J75" s="83">
        <f>LML!J69</f>
        <v>0</v>
      </c>
      <c r="K75" s="83">
        <f>LML!K69</f>
        <v>0</v>
      </c>
      <c r="L75" s="82">
        <f t="shared" ref="L75:L110" si="30">COUNTIF($B$8:$K$8,"Laki-Laki")</f>
        <v>5</v>
      </c>
      <c r="M75" s="82">
        <f t="shared" ref="M75:M110" si="31">COUNTIF($B$8:$K$8,"Perempuan")</f>
        <v>5</v>
      </c>
      <c r="N75" s="82">
        <f>SUMIF($B$8:$K$8,"Laki-Laki",LML!B69:K69)</f>
        <v>4</v>
      </c>
      <c r="O75" s="82">
        <f>SUMIF($B$8:$K$8,"Perempuan",LML!B69:K69)</f>
        <v>4</v>
      </c>
      <c r="P75" s="68">
        <f t="shared" ref="P75:P110" si="32">IF(N75=0,0.3,IF(N75=L75,L75-0.3,N75))</f>
        <v>4</v>
      </c>
      <c r="Q75" s="68">
        <f t="shared" ref="Q75:Q110" si="33">IF(O75=0,0.3,IF(O75=M75,M75-0.3,O75))</f>
        <v>4</v>
      </c>
      <c r="R75" s="68">
        <f t="shared" ref="R75:R110" si="34">LN((L75-P75)/P75)</f>
        <v>-1.3862943611198906</v>
      </c>
      <c r="S75" s="68">
        <f t="shared" ref="S75:S110" si="35">LN((M75-Q75)/Q75)</f>
        <v>-1.3862943611198906</v>
      </c>
      <c r="T75" s="68">
        <f t="shared" ref="T75:T110" si="36">R75-AVERAGE($R$11:$R$110)</f>
        <v>-1.26048554859632</v>
      </c>
      <c r="U75" s="68">
        <f t="shared" ref="U75:U110" si="37">S75-AVERAGE($S$11:$S$110)</f>
        <v>-1.26048554859632</v>
      </c>
      <c r="V75" s="68">
        <f t="shared" ref="V75:V110" si="38">SQRT(1/P75+1/(L75-P75))</f>
        <v>1.1180339887498949</v>
      </c>
      <c r="W75" s="68">
        <f t="shared" ref="W75:W110" si="39">SQRT(1/Q75+1/(M75-Q75))</f>
        <v>1.1180339887498949</v>
      </c>
      <c r="X75" s="68">
        <f t="shared" ref="X75:X110" si="40">T75-U75</f>
        <v>0</v>
      </c>
      <c r="Y75" s="68">
        <f t="shared" ref="Y75:Y110" si="41">SQRT(V75^2+W75^2)</f>
        <v>1.5811388300841898</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27.6" x14ac:dyDescent="0.3">
      <c r="A76" s="67" t="str">
        <f>LML!A70</f>
        <v>66. Berapa % reduksi WLL shackle bila sudut sling seperti ini?</v>
      </c>
      <c r="B76" s="83">
        <f>LML!B70</f>
        <v>1</v>
      </c>
      <c r="C76" s="83">
        <f>LML!C70</f>
        <v>1</v>
      </c>
      <c r="D76" s="83">
        <f>LML!D70</f>
        <v>1</v>
      </c>
      <c r="E76" s="83">
        <f>LML!E70</f>
        <v>1</v>
      </c>
      <c r="F76" s="83">
        <f>LML!F70</f>
        <v>1</v>
      </c>
      <c r="G76" s="83">
        <f>LML!G70</f>
        <v>1</v>
      </c>
      <c r="H76" s="83">
        <f>LML!H70</f>
        <v>1</v>
      </c>
      <c r="I76" s="83">
        <f>LML!I70</f>
        <v>1</v>
      </c>
      <c r="J76" s="83">
        <f>LML!J70</f>
        <v>0</v>
      </c>
      <c r="K76" s="83">
        <f>LML!K70</f>
        <v>0</v>
      </c>
      <c r="L76" s="82">
        <f t="shared" si="30"/>
        <v>5</v>
      </c>
      <c r="M76" s="82">
        <f t="shared" si="31"/>
        <v>5</v>
      </c>
      <c r="N76" s="82">
        <f>SUMIF($B$8:$K$8,"Laki-Laki",LML!B70:K70)</f>
        <v>4</v>
      </c>
      <c r="O76" s="82">
        <f>SUMIF($B$8:$K$8,"Perempuan",LML!B70:K70)</f>
        <v>4</v>
      </c>
      <c r="P76" s="68">
        <f t="shared" si="32"/>
        <v>4</v>
      </c>
      <c r="Q76" s="68">
        <f t="shared" si="33"/>
        <v>4</v>
      </c>
      <c r="R76" s="68">
        <f t="shared" si="34"/>
        <v>-1.3862943611198906</v>
      </c>
      <c r="S76" s="68">
        <f t="shared" si="35"/>
        <v>-1.3862943611198906</v>
      </c>
      <c r="T76" s="68">
        <f t="shared" si="36"/>
        <v>-1.26048554859632</v>
      </c>
      <c r="U76" s="68">
        <f t="shared" si="37"/>
        <v>-1.26048554859632</v>
      </c>
      <c r="V76" s="68">
        <f t="shared" si="38"/>
        <v>1.1180339887498949</v>
      </c>
      <c r="W76" s="68">
        <f t="shared" si="39"/>
        <v>1.1180339887498949</v>
      </c>
      <c r="X76" s="68">
        <f t="shared" si="40"/>
        <v>0</v>
      </c>
      <c r="Y76" s="68">
        <f t="shared" si="41"/>
        <v>1.5811388300841898</v>
      </c>
      <c r="Z76" s="68">
        <f t="shared" si="42"/>
        <v>0</v>
      </c>
      <c r="AA76" s="66" t="str">
        <f t="shared" si="43"/>
        <v>Negligible</v>
      </c>
      <c r="AB76" s="69" t="str">
        <f t="shared" si="44"/>
        <v>Tidak Ada Indikasi Bias</v>
      </c>
    </row>
    <row r="77" spans="1:28" ht="27.6" x14ac:dyDescent="0.3">
      <c r="A77" s="67" t="str">
        <f>LML!A71</f>
        <v>67. Berapa % maximal keausan pada crown shackle ?</v>
      </c>
      <c r="B77" s="83">
        <f>LML!B71</f>
        <v>1</v>
      </c>
      <c r="C77" s="83">
        <f>LML!C71</f>
        <v>1</v>
      </c>
      <c r="D77" s="83">
        <f>LML!D71</f>
        <v>1</v>
      </c>
      <c r="E77" s="83">
        <f>LML!E71</f>
        <v>0</v>
      </c>
      <c r="F77" s="83">
        <f>LML!F71</f>
        <v>1</v>
      </c>
      <c r="G77" s="83">
        <f>LML!G71</f>
        <v>0</v>
      </c>
      <c r="H77" s="83">
        <f>LML!H71</f>
        <v>0</v>
      </c>
      <c r="I77" s="83">
        <f>LML!I71</f>
        <v>0</v>
      </c>
      <c r="J77" s="83">
        <f>LML!J71</f>
        <v>0</v>
      </c>
      <c r="K77" s="83">
        <f>LML!K71</f>
        <v>0</v>
      </c>
      <c r="L77" s="82">
        <f t="shared" si="30"/>
        <v>5</v>
      </c>
      <c r="M77" s="82">
        <f t="shared" si="31"/>
        <v>5</v>
      </c>
      <c r="N77" s="82">
        <f>SUMIF($B$8:$K$8,"Laki-Laki",LML!B71:K71)</f>
        <v>2</v>
      </c>
      <c r="O77" s="82">
        <f>SUMIF($B$8:$K$8,"Perempuan",LML!B71:K71)</f>
        <v>2</v>
      </c>
      <c r="P77" s="68">
        <f t="shared" si="32"/>
        <v>2</v>
      </c>
      <c r="Q77" s="68">
        <f t="shared" si="33"/>
        <v>2</v>
      </c>
      <c r="R77" s="68">
        <f t="shared" si="34"/>
        <v>0.40546510810816438</v>
      </c>
      <c r="S77" s="68">
        <f t="shared" si="35"/>
        <v>0.40546510810816438</v>
      </c>
      <c r="T77" s="68">
        <f t="shared" si="36"/>
        <v>0.53127392063173484</v>
      </c>
      <c r="U77" s="68">
        <f t="shared" si="37"/>
        <v>0.53127392063173484</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ht="27.6" x14ac:dyDescent="0.3">
      <c r="A78" s="67" t="str">
        <f>LML!A72</f>
        <v>68. Mengapa shackle ini tidak boleh digunakan?</v>
      </c>
      <c r="B78" s="83">
        <f>LML!B72</f>
        <v>1</v>
      </c>
      <c r="C78" s="83">
        <f>LML!C72</f>
        <v>1</v>
      </c>
      <c r="D78" s="83">
        <f>LML!D72</f>
        <v>0</v>
      </c>
      <c r="E78" s="83">
        <f>LML!E72</f>
        <v>1</v>
      </c>
      <c r="F78" s="83">
        <f>LML!F72</f>
        <v>0</v>
      </c>
      <c r="G78" s="83">
        <f>LML!G72</f>
        <v>1</v>
      </c>
      <c r="H78" s="83">
        <f>LML!H72</f>
        <v>0</v>
      </c>
      <c r="I78" s="83">
        <f>LML!I72</f>
        <v>0</v>
      </c>
      <c r="J78" s="83">
        <f>LML!J72</f>
        <v>0</v>
      </c>
      <c r="K78" s="83">
        <f>LML!K72</f>
        <v>0</v>
      </c>
      <c r="L78" s="82">
        <f t="shared" si="30"/>
        <v>5</v>
      </c>
      <c r="M78" s="82">
        <f t="shared" si="31"/>
        <v>5</v>
      </c>
      <c r="N78" s="82">
        <f>SUMIF($B$8:$K$8,"Laki-Laki",LML!B72:K72)</f>
        <v>2</v>
      </c>
      <c r="O78" s="82">
        <f>SUMIF($B$8:$K$8,"Perempuan",LML!B72:K72)</f>
        <v>2</v>
      </c>
      <c r="P78" s="68">
        <f t="shared" si="32"/>
        <v>2</v>
      </c>
      <c r="Q78" s="68">
        <f t="shared" si="33"/>
        <v>2</v>
      </c>
      <c r="R78" s="68">
        <f t="shared" si="34"/>
        <v>0.40546510810816438</v>
      </c>
      <c r="S78" s="68">
        <f t="shared" si="35"/>
        <v>0.40546510810816438</v>
      </c>
      <c r="T78" s="68">
        <f t="shared" si="36"/>
        <v>0.53127392063173484</v>
      </c>
      <c r="U78" s="68">
        <f t="shared" si="37"/>
        <v>0.53127392063173484</v>
      </c>
      <c r="V78" s="68">
        <f t="shared" si="38"/>
        <v>0.91287092917527679</v>
      </c>
      <c r="W78" s="68">
        <f t="shared" si="39"/>
        <v>0.91287092917527679</v>
      </c>
      <c r="X78" s="68">
        <f t="shared" si="40"/>
        <v>0</v>
      </c>
      <c r="Y78" s="68">
        <f t="shared" si="41"/>
        <v>1.2909944487358056</v>
      </c>
      <c r="Z78" s="68">
        <f t="shared" si="42"/>
        <v>0</v>
      </c>
      <c r="AA78" s="66" t="str">
        <f t="shared" si="43"/>
        <v>Negligible</v>
      </c>
      <c r="AB78" s="69" t="str">
        <f t="shared" si="44"/>
        <v>Tidak Ada Indikasi Bias</v>
      </c>
    </row>
    <row r="79" spans="1:28" ht="27.6" x14ac:dyDescent="0.3">
      <c r="A79" s="67" t="str">
        <f>LML!A73</f>
        <v>69. Mengapa shackle ini tidak boleh digunakan?</v>
      </c>
      <c r="B79" s="83">
        <f>LML!B73</f>
        <v>1</v>
      </c>
      <c r="C79" s="83">
        <f>LML!C73</f>
        <v>1</v>
      </c>
      <c r="D79" s="83">
        <f>LML!D73</f>
        <v>1</v>
      </c>
      <c r="E79" s="83">
        <f>LML!E73</f>
        <v>0</v>
      </c>
      <c r="F79" s="83">
        <f>LML!F73</f>
        <v>1</v>
      </c>
      <c r="G79" s="83">
        <f>LML!G73</f>
        <v>0</v>
      </c>
      <c r="H79" s="83">
        <f>LML!H73</f>
        <v>0</v>
      </c>
      <c r="I79" s="83">
        <f>LML!I73</f>
        <v>0</v>
      </c>
      <c r="J79" s="83">
        <f>LML!J73</f>
        <v>0</v>
      </c>
      <c r="K79" s="83">
        <f>LML!K73</f>
        <v>0</v>
      </c>
      <c r="L79" s="82">
        <f t="shared" si="30"/>
        <v>5</v>
      </c>
      <c r="M79" s="82">
        <f t="shared" si="31"/>
        <v>5</v>
      </c>
      <c r="N79" s="82">
        <f>SUMIF($B$8:$K$8,"Laki-Laki",LML!B73:K73)</f>
        <v>2</v>
      </c>
      <c r="O79" s="82">
        <f>SUMIF($B$8:$K$8,"Perempuan",LML!B73:K73)</f>
        <v>2</v>
      </c>
      <c r="P79" s="68">
        <f t="shared" si="32"/>
        <v>2</v>
      </c>
      <c r="Q79" s="68">
        <f t="shared" si="33"/>
        <v>2</v>
      </c>
      <c r="R79" s="68">
        <f t="shared" si="34"/>
        <v>0.40546510810816438</v>
      </c>
      <c r="S79" s="68">
        <f t="shared" si="35"/>
        <v>0.40546510810816438</v>
      </c>
      <c r="T79" s="68">
        <f t="shared" si="36"/>
        <v>0.53127392063173484</v>
      </c>
      <c r="U79" s="68">
        <f t="shared" si="37"/>
        <v>0.53127392063173484</v>
      </c>
      <c r="V79" s="68">
        <f t="shared" si="38"/>
        <v>0.91287092917527679</v>
      </c>
      <c r="W79" s="68">
        <f t="shared" si="39"/>
        <v>0.91287092917527679</v>
      </c>
      <c r="X79" s="68">
        <f t="shared" si="40"/>
        <v>0</v>
      </c>
      <c r="Y79" s="68">
        <f t="shared" si="41"/>
        <v>1.2909944487358056</v>
      </c>
      <c r="Z79" s="68">
        <f t="shared" si="42"/>
        <v>0</v>
      </c>
      <c r="AA79" s="66" t="str">
        <f t="shared" si="43"/>
        <v>Negligible</v>
      </c>
      <c r="AB79" s="69" t="str">
        <f t="shared" si="44"/>
        <v>Tidak Ada Indikasi Bias</v>
      </c>
    </row>
    <row r="80" spans="1:28" ht="27.6" x14ac:dyDescent="0.3">
      <c r="A80" s="67" t="str">
        <f>LML!A74</f>
        <v>70. Mengapa shackle ini tidak boleh digunakan?</v>
      </c>
      <c r="B80" s="83">
        <f>LML!B74</f>
        <v>1</v>
      </c>
      <c r="C80" s="83">
        <f>LML!C74</f>
        <v>1</v>
      </c>
      <c r="D80" s="83">
        <f>LML!D74</f>
        <v>1</v>
      </c>
      <c r="E80" s="83">
        <f>LML!E74</f>
        <v>1</v>
      </c>
      <c r="F80" s="83">
        <f>LML!F74</f>
        <v>1</v>
      </c>
      <c r="G80" s="83">
        <f>LML!G74</f>
        <v>1</v>
      </c>
      <c r="H80" s="83">
        <f>LML!H74</f>
        <v>0</v>
      </c>
      <c r="I80" s="83">
        <f>LML!I74</f>
        <v>0</v>
      </c>
      <c r="J80" s="83">
        <f>LML!J74</f>
        <v>1</v>
      </c>
      <c r="K80" s="83">
        <f>LML!K74</f>
        <v>1</v>
      </c>
      <c r="L80" s="82">
        <f t="shared" si="30"/>
        <v>5</v>
      </c>
      <c r="M80" s="82">
        <f t="shared" si="31"/>
        <v>5</v>
      </c>
      <c r="N80" s="82">
        <f>SUMIF($B$8:$K$8,"Laki-Laki",LML!B74:K74)</f>
        <v>4</v>
      </c>
      <c r="O80" s="82">
        <f>SUMIF($B$8:$K$8,"Perempuan",LML!B74:K74)</f>
        <v>4</v>
      </c>
      <c r="P80" s="68">
        <f t="shared" si="32"/>
        <v>4</v>
      </c>
      <c r="Q80" s="68">
        <f t="shared" si="33"/>
        <v>4</v>
      </c>
      <c r="R80" s="68">
        <f t="shared" si="34"/>
        <v>-1.3862943611198906</v>
      </c>
      <c r="S80" s="68">
        <f t="shared" si="35"/>
        <v>-1.3862943611198906</v>
      </c>
      <c r="T80" s="68">
        <f t="shared" si="36"/>
        <v>-1.26048554859632</v>
      </c>
      <c r="U80" s="68">
        <f t="shared" si="37"/>
        <v>-1.26048554859632</v>
      </c>
      <c r="V80" s="68">
        <f t="shared" si="38"/>
        <v>1.1180339887498949</v>
      </c>
      <c r="W80" s="68">
        <f t="shared" si="39"/>
        <v>1.1180339887498949</v>
      </c>
      <c r="X80" s="68">
        <f t="shared" si="40"/>
        <v>0</v>
      </c>
      <c r="Y80" s="68">
        <f t="shared" si="41"/>
        <v>1.5811388300841898</v>
      </c>
      <c r="Z80" s="68">
        <f t="shared" si="42"/>
        <v>0</v>
      </c>
      <c r="AA80" s="66" t="str">
        <f t="shared" si="43"/>
        <v>Negligible</v>
      </c>
      <c r="AB80" s="69" t="str">
        <f t="shared" si="44"/>
        <v>Tidak Ada Indikasi Bias</v>
      </c>
    </row>
    <row r="81" spans="1:28" ht="27.6" x14ac:dyDescent="0.3">
      <c r="A81" s="67" t="str">
        <f>LML!A75</f>
        <v>71. Mengapa shackle ini tidak boleh digunakan?</v>
      </c>
      <c r="B81" s="83">
        <f>LML!B75</f>
        <v>1</v>
      </c>
      <c r="C81" s="83">
        <f>LML!C75</f>
        <v>1</v>
      </c>
      <c r="D81" s="83">
        <f>LML!D75</f>
        <v>1</v>
      </c>
      <c r="E81" s="83">
        <f>LML!E75</f>
        <v>1</v>
      </c>
      <c r="F81" s="83">
        <f>LML!F75</f>
        <v>1</v>
      </c>
      <c r="G81" s="83">
        <f>LML!G75</f>
        <v>1</v>
      </c>
      <c r="H81" s="83">
        <f>LML!H75</f>
        <v>0</v>
      </c>
      <c r="I81" s="83">
        <f>LML!I75</f>
        <v>0</v>
      </c>
      <c r="J81" s="83">
        <f>LML!J75</f>
        <v>1</v>
      </c>
      <c r="K81" s="83">
        <f>LML!K75</f>
        <v>1</v>
      </c>
      <c r="L81" s="82">
        <f t="shared" si="30"/>
        <v>5</v>
      </c>
      <c r="M81" s="82">
        <f t="shared" si="31"/>
        <v>5</v>
      </c>
      <c r="N81" s="82">
        <f>SUMIF($B$8:$K$8,"Laki-Laki",LML!B75:K75)</f>
        <v>4</v>
      </c>
      <c r="O81" s="82">
        <f>SUMIF($B$8:$K$8,"Perempuan",LML!B75:K75)</f>
        <v>4</v>
      </c>
      <c r="P81" s="68">
        <f t="shared" si="32"/>
        <v>4</v>
      </c>
      <c r="Q81" s="68">
        <f t="shared" si="33"/>
        <v>4</v>
      </c>
      <c r="R81" s="68">
        <f t="shared" si="34"/>
        <v>-1.3862943611198906</v>
      </c>
      <c r="S81" s="68">
        <f t="shared" si="35"/>
        <v>-1.3862943611198906</v>
      </c>
      <c r="T81" s="68">
        <f t="shared" si="36"/>
        <v>-1.26048554859632</v>
      </c>
      <c r="U81" s="68">
        <f t="shared" si="37"/>
        <v>-1.26048554859632</v>
      </c>
      <c r="V81" s="68">
        <f t="shared" si="38"/>
        <v>1.1180339887498949</v>
      </c>
      <c r="W81" s="68">
        <f t="shared" si="39"/>
        <v>1.1180339887498949</v>
      </c>
      <c r="X81" s="68">
        <f t="shared" si="40"/>
        <v>0</v>
      </c>
      <c r="Y81" s="68">
        <f t="shared" si="41"/>
        <v>1.5811388300841898</v>
      </c>
      <c r="Z81" s="68">
        <f t="shared" si="42"/>
        <v>0</v>
      </c>
      <c r="AA81" s="66" t="str">
        <f t="shared" si="43"/>
        <v>Negligible</v>
      </c>
      <c r="AB81" s="69" t="str">
        <f t="shared" si="44"/>
        <v>Tidak Ada Indikasi Bias</v>
      </c>
    </row>
    <row r="82" spans="1:28" ht="27.6" x14ac:dyDescent="0.3">
      <c r="A82" s="67" t="str">
        <f>LML!A76</f>
        <v>72. Apa nama assesoris alat angkat ini?</v>
      </c>
      <c r="B82" s="83">
        <f>LML!B76</f>
        <v>1</v>
      </c>
      <c r="C82" s="83">
        <f>LML!C76</f>
        <v>1</v>
      </c>
      <c r="D82" s="83">
        <f>LML!D76</f>
        <v>0</v>
      </c>
      <c r="E82" s="83">
        <f>LML!E76</f>
        <v>0</v>
      </c>
      <c r="F82" s="83">
        <f>LML!F76</f>
        <v>0</v>
      </c>
      <c r="G82" s="83">
        <f>LML!G76</f>
        <v>0</v>
      </c>
      <c r="H82" s="83">
        <f>LML!H76</f>
        <v>0</v>
      </c>
      <c r="I82" s="83">
        <f>LML!I76</f>
        <v>0</v>
      </c>
      <c r="J82" s="83">
        <f>LML!J76</f>
        <v>0</v>
      </c>
      <c r="K82" s="83">
        <f>LML!K76</f>
        <v>0</v>
      </c>
      <c r="L82" s="82">
        <f t="shared" si="30"/>
        <v>5</v>
      </c>
      <c r="M82" s="82">
        <f t="shared" si="31"/>
        <v>5</v>
      </c>
      <c r="N82" s="82">
        <f>SUMIF($B$8:$K$8,"Laki-Laki",LML!B76:K76)</f>
        <v>1</v>
      </c>
      <c r="O82" s="82">
        <f>SUMIF($B$8:$K$8,"Perempuan",LML!B76:K76)</f>
        <v>1</v>
      </c>
      <c r="P82" s="68">
        <f t="shared" si="32"/>
        <v>1</v>
      </c>
      <c r="Q82" s="68">
        <f t="shared" si="33"/>
        <v>1</v>
      </c>
      <c r="R82" s="68">
        <f t="shared" si="34"/>
        <v>1.3862943611198906</v>
      </c>
      <c r="S82" s="68">
        <f t="shared" si="35"/>
        <v>1.3862943611198906</v>
      </c>
      <c r="T82" s="68">
        <f t="shared" si="36"/>
        <v>1.5121031736434611</v>
      </c>
      <c r="U82" s="68">
        <f t="shared" si="37"/>
        <v>1.5121031736434611</v>
      </c>
      <c r="V82" s="68">
        <f t="shared" si="38"/>
        <v>1.1180339887498949</v>
      </c>
      <c r="W82" s="68">
        <f t="shared" si="39"/>
        <v>1.1180339887498949</v>
      </c>
      <c r="X82" s="68">
        <f t="shared" si="40"/>
        <v>0</v>
      </c>
      <c r="Y82" s="68">
        <f t="shared" si="41"/>
        <v>1.5811388300841898</v>
      </c>
      <c r="Z82" s="68">
        <f t="shared" si="42"/>
        <v>0</v>
      </c>
      <c r="AA82" s="66" t="str">
        <f t="shared" si="43"/>
        <v>Negligible</v>
      </c>
      <c r="AB82" s="69" t="str">
        <f t="shared" si="44"/>
        <v>Tidak Ada Indikasi Bias</v>
      </c>
    </row>
    <row r="83" spans="1:28" x14ac:dyDescent="0.3">
      <c r="A83" s="67" t="str">
        <f>LML!A77</f>
        <v>73. Apa nama jenis eyebolt ini?</v>
      </c>
      <c r="B83" s="83">
        <f>LML!B77</f>
        <v>1</v>
      </c>
      <c r="C83" s="83">
        <f>LML!C77</f>
        <v>1</v>
      </c>
      <c r="D83" s="83">
        <f>LML!D77</f>
        <v>1</v>
      </c>
      <c r="E83" s="83">
        <f>LML!E77</f>
        <v>1</v>
      </c>
      <c r="F83" s="83">
        <f>LML!F77</f>
        <v>1</v>
      </c>
      <c r="G83" s="83">
        <f>LML!G77</f>
        <v>1</v>
      </c>
      <c r="H83" s="83">
        <f>LML!H77</f>
        <v>1</v>
      </c>
      <c r="I83" s="83">
        <f>LML!I77</f>
        <v>1</v>
      </c>
      <c r="J83" s="83">
        <f>LML!J77</f>
        <v>0</v>
      </c>
      <c r="K83" s="83">
        <f>LML!K77</f>
        <v>0</v>
      </c>
      <c r="L83" s="82">
        <f t="shared" si="30"/>
        <v>5</v>
      </c>
      <c r="M83" s="82">
        <f t="shared" si="31"/>
        <v>5</v>
      </c>
      <c r="N83" s="82">
        <f>SUMIF($B$8:$K$8,"Laki-Laki",LML!B77:K77)</f>
        <v>4</v>
      </c>
      <c r="O83" s="82">
        <f>SUMIF($B$8:$K$8,"Perempuan",LML!B77:K77)</f>
        <v>4</v>
      </c>
      <c r="P83" s="68">
        <f t="shared" si="32"/>
        <v>4</v>
      </c>
      <c r="Q83" s="68">
        <f t="shared" si="33"/>
        <v>4</v>
      </c>
      <c r="R83" s="68">
        <f t="shared" si="34"/>
        <v>-1.3862943611198906</v>
      </c>
      <c r="S83" s="68">
        <f t="shared" si="35"/>
        <v>-1.3862943611198906</v>
      </c>
      <c r="T83" s="68">
        <f t="shared" si="36"/>
        <v>-1.26048554859632</v>
      </c>
      <c r="U83" s="68">
        <f t="shared" si="37"/>
        <v>-1.26048554859632</v>
      </c>
      <c r="V83" s="68">
        <f t="shared" si="38"/>
        <v>1.1180339887498949</v>
      </c>
      <c r="W83" s="68">
        <f t="shared" si="39"/>
        <v>1.1180339887498949</v>
      </c>
      <c r="X83" s="68">
        <f t="shared" si="40"/>
        <v>0</v>
      </c>
      <c r="Y83" s="68">
        <f t="shared" si="41"/>
        <v>1.5811388300841898</v>
      </c>
      <c r="Z83" s="68">
        <f t="shared" si="42"/>
        <v>0</v>
      </c>
      <c r="AA83" s="66" t="str">
        <f t="shared" si="43"/>
        <v>Negligible</v>
      </c>
      <c r="AB83" s="69" t="str">
        <f t="shared" si="44"/>
        <v>Tidak Ada Indikasi Bias</v>
      </c>
    </row>
    <row r="84" spans="1:28" x14ac:dyDescent="0.3">
      <c r="A84" s="67" t="str">
        <f>LML!A78</f>
        <v>74. Apa nama jenis eyebolt ini?</v>
      </c>
      <c r="B84" s="83">
        <f>LML!B78</f>
        <v>1</v>
      </c>
      <c r="C84" s="83">
        <f>LML!C78</f>
        <v>1</v>
      </c>
      <c r="D84" s="83">
        <f>LML!D78</f>
        <v>1</v>
      </c>
      <c r="E84" s="83">
        <f>LML!E78</f>
        <v>0</v>
      </c>
      <c r="F84" s="83">
        <f>LML!F78</f>
        <v>1</v>
      </c>
      <c r="G84" s="83">
        <f>LML!G78</f>
        <v>0</v>
      </c>
      <c r="H84" s="83">
        <f>LML!H78</f>
        <v>0</v>
      </c>
      <c r="I84" s="83">
        <f>LML!I78</f>
        <v>0</v>
      </c>
      <c r="J84" s="83">
        <f>LML!J78</f>
        <v>0</v>
      </c>
      <c r="K84" s="83">
        <f>LML!K78</f>
        <v>0</v>
      </c>
      <c r="L84" s="82">
        <f t="shared" si="30"/>
        <v>5</v>
      </c>
      <c r="M84" s="82">
        <f t="shared" si="31"/>
        <v>5</v>
      </c>
      <c r="N84" s="82">
        <f>SUMIF($B$8:$K$8,"Laki-Laki",LML!B78:K78)</f>
        <v>2</v>
      </c>
      <c r="O84" s="82">
        <f>SUMIF($B$8:$K$8,"Perempuan",LML!B78:K78)</f>
        <v>2</v>
      </c>
      <c r="P84" s="68">
        <f t="shared" si="32"/>
        <v>2</v>
      </c>
      <c r="Q84" s="68">
        <f t="shared" si="33"/>
        <v>2</v>
      </c>
      <c r="R84" s="68">
        <f t="shared" si="34"/>
        <v>0.40546510810816438</v>
      </c>
      <c r="S84" s="68">
        <f t="shared" si="35"/>
        <v>0.40546510810816438</v>
      </c>
      <c r="T84" s="68">
        <f t="shared" si="36"/>
        <v>0.53127392063173484</v>
      </c>
      <c r="U84" s="68">
        <f t="shared" si="37"/>
        <v>0.53127392063173484</v>
      </c>
      <c r="V84" s="68">
        <f t="shared" si="38"/>
        <v>0.91287092917527679</v>
      </c>
      <c r="W84" s="68">
        <f t="shared" si="39"/>
        <v>0.91287092917527679</v>
      </c>
      <c r="X84" s="68">
        <f t="shared" si="40"/>
        <v>0</v>
      </c>
      <c r="Y84" s="68">
        <f t="shared" si="41"/>
        <v>1.2909944487358056</v>
      </c>
      <c r="Z84" s="68">
        <f t="shared" si="42"/>
        <v>0</v>
      </c>
      <c r="AA84" s="66" t="str">
        <f t="shared" si="43"/>
        <v>Negligible</v>
      </c>
      <c r="AB84" s="69" t="str">
        <f t="shared" si="44"/>
        <v>Tidak Ada Indikasi Bias</v>
      </c>
    </row>
    <row r="85" spans="1:28" x14ac:dyDescent="0.3">
      <c r="A85" s="67" t="str">
        <f>LML!A79</f>
        <v>75. Apa nama jenis eyebolt ini?</v>
      </c>
      <c r="B85" s="83">
        <f>LML!B79</f>
        <v>0</v>
      </c>
      <c r="C85" s="83">
        <f>LML!C79</f>
        <v>0</v>
      </c>
      <c r="D85" s="83">
        <f>LML!D79</f>
        <v>1</v>
      </c>
      <c r="E85" s="83">
        <f>LML!E79</f>
        <v>1</v>
      </c>
      <c r="F85" s="83">
        <f>LML!F79</f>
        <v>1</v>
      </c>
      <c r="G85" s="83">
        <f>LML!G79</f>
        <v>1</v>
      </c>
      <c r="H85" s="83">
        <f>LML!H79</f>
        <v>0</v>
      </c>
      <c r="I85" s="83">
        <f>LML!I79</f>
        <v>0</v>
      </c>
      <c r="J85" s="83">
        <f>LML!J79</f>
        <v>0</v>
      </c>
      <c r="K85" s="83">
        <f>LML!K79</f>
        <v>0</v>
      </c>
      <c r="L85" s="82">
        <f t="shared" si="30"/>
        <v>5</v>
      </c>
      <c r="M85" s="82">
        <f t="shared" si="31"/>
        <v>5</v>
      </c>
      <c r="N85" s="82">
        <f>SUMIF($B$8:$K$8,"Laki-Laki",LML!B79:K79)</f>
        <v>2</v>
      </c>
      <c r="O85" s="82">
        <f>SUMIF($B$8:$K$8,"Perempuan",LML!B79:K79)</f>
        <v>2</v>
      </c>
      <c r="P85" s="68">
        <f t="shared" si="32"/>
        <v>2</v>
      </c>
      <c r="Q85" s="68">
        <f t="shared" si="33"/>
        <v>2</v>
      </c>
      <c r="R85" s="68">
        <f t="shared" si="34"/>
        <v>0.40546510810816438</v>
      </c>
      <c r="S85" s="68">
        <f t="shared" si="35"/>
        <v>0.40546510810816438</v>
      </c>
      <c r="T85" s="68">
        <f t="shared" si="36"/>
        <v>0.53127392063173484</v>
      </c>
      <c r="U85" s="68">
        <f t="shared" si="37"/>
        <v>0.53127392063173484</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x14ac:dyDescent="0.3">
      <c r="A86" s="67" t="str">
        <f>LML!A80</f>
        <v>76. Apa nama benda ini?</v>
      </c>
      <c r="B86" s="83">
        <f>LML!B80</f>
        <v>1</v>
      </c>
      <c r="C86" s="83">
        <f>LML!C80</f>
        <v>1</v>
      </c>
      <c r="D86" s="83">
        <f>LML!D80</f>
        <v>1</v>
      </c>
      <c r="E86" s="83">
        <f>LML!E80</f>
        <v>0</v>
      </c>
      <c r="F86" s="83">
        <f>LML!F80</f>
        <v>1</v>
      </c>
      <c r="G86" s="83">
        <f>LML!G80</f>
        <v>0</v>
      </c>
      <c r="H86" s="83">
        <f>LML!H80</f>
        <v>0</v>
      </c>
      <c r="I86" s="83">
        <f>LML!I80</f>
        <v>0</v>
      </c>
      <c r="J86" s="83">
        <f>LML!J80</f>
        <v>0</v>
      </c>
      <c r="K86" s="83">
        <f>LML!K80</f>
        <v>0</v>
      </c>
      <c r="L86" s="82">
        <f t="shared" si="30"/>
        <v>5</v>
      </c>
      <c r="M86" s="82">
        <f t="shared" si="31"/>
        <v>5</v>
      </c>
      <c r="N86" s="82">
        <f>SUMIF($B$8:$K$8,"Laki-Laki",LML!B80:K80)</f>
        <v>2</v>
      </c>
      <c r="O86" s="82">
        <f>SUMIF($B$8:$K$8,"Perempuan",LML!B80:K80)</f>
        <v>2</v>
      </c>
      <c r="P86" s="68">
        <f t="shared" si="32"/>
        <v>2</v>
      </c>
      <c r="Q86" s="68">
        <f t="shared" si="33"/>
        <v>2</v>
      </c>
      <c r="R86" s="68">
        <f t="shared" si="34"/>
        <v>0.40546510810816438</v>
      </c>
      <c r="S86" s="68">
        <f t="shared" si="35"/>
        <v>0.40546510810816438</v>
      </c>
      <c r="T86" s="68">
        <f t="shared" si="36"/>
        <v>0.53127392063173484</v>
      </c>
      <c r="U86" s="68">
        <f t="shared" si="37"/>
        <v>0.53127392063173484</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41.4" x14ac:dyDescent="0.3">
      <c r="A87" s="67" t="str">
        <f>LML!A81</f>
        <v>77. Dalam uji tarik padeye (Prove Load Test), berapa beban tarik yang diterapkan?</v>
      </c>
      <c r="B87" s="83">
        <f>LML!B81</f>
        <v>0</v>
      </c>
      <c r="C87" s="83">
        <f>LML!C81</f>
        <v>0</v>
      </c>
      <c r="D87" s="83">
        <f>LML!D81</f>
        <v>1</v>
      </c>
      <c r="E87" s="83">
        <f>LML!E81</f>
        <v>0</v>
      </c>
      <c r="F87" s="83">
        <f>LML!F81</f>
        <v>1</v>
      </c>
      <c r="G87" s="83">
        <f>LML!G81</f>
        <v>0</v>
      </c>
      <c r="H87" s="83">
        <f>LML!H81</f>
        <v>0</v>
      </c>
      <c r="I87" s="83">
        <f>LML!I81</f>
        <v>0</v>
      </c>
      <c r="J87" s="83">
        <f>LML!J81</f>
        <v>0</v>
      </c>
      <c r="K87" s="83">
        <f>LML!K81</f>
        <v>0</v>
      </c>
      <c r="L87" s="82">
        <f t="shared" si="30"/>
        <v>5</v>
      </c>
      <c r="M87" s="82">
        <f t="shared" si="31"/>
        <v>5</v>
      </c>
      <c r="N87" s="82">
        <f>SUMIF($B$8:$K$8,"Laki-Laki",LML!B81:K81)</f>
        <v>1</v>
      </c>
      <c r="O87" s="82">
        <f>SUMIF($B$8:$K$8,"Perempuan",LML!B81:K81)</f>
        <v>1</v>
      </c>
      <c r="P87" s="68">
        <f t="shared" si="32"/>
        <v>1</v>
      </c>
      <c r="Q87" s="68">
        <f t="shared" si="33"/>
        <v>1</v>
      </c>
      <c r="R87" s="68">
        <f t="shared" si="34"/>
        <v>1.3862943611198906</v>
      </c>
      <c r="S87" s="68">
        <f t="shared" si="35"/>
        <v>1.3862943611198906</v>
      </c>
      <c r="T87" s="68">
        <f t="shared" si="36"/>
        <v>1.5121031736434611</v>
      </c>
      <c r="U87" s="68">
        <f t="shared" si="37"/>
        <v>1.5121031736434611</v>
      </c>
      <c r="V87" s="68">
        <f t="shared" si="38"/>
        <v>1.1180339887498949</v>
      </c>
      <c r="W87" s="68">
        <f t="shared" si="39"/>
        <v>1.1180339887498949</v>
      </c>
      <c r="X87" s="68">
        <f t="shared" si="40"/>
        <v>0</v>
      </c>
      <c r="Y87" s="68">
        <f t="shared" si="41"/>
        <v>1.5811388300841898</v>
      </c>
      <c r="Z87" s="68">
        <f t="shared" si="42"/>
        <v>0</v>
      </c>
      <c r="AA87" s="66" t="str">
        <f t="shared" si="43"/>
        <v>Negligible</v>
      </c>
      <c r="AB87" s="69" t="str">
        <f t="shared" si="44"/>
        <v>Tidak Ada Indikasi Bias</v>
      </c>
    </row>
    <row r="88" spans="1:28" ht="27.6" x14ac:dyDescent="0.3">
      <c r="A88" s="67" t="str">
        <f>LML!A82</f>
        <v>78. Hook jenis 319 tanpa safety latch, ini apakah boleh digunakan</v>
      </c>
      <c r="B88" s="83">
        <f>LML!B82</f>
        <v>1</v>
      </c>
      <c r="C88" s="83">
        <f>LML!C82</f>
        <v>1</v>
      </c>
      <c r="D88" s="83">
        <f>LML!D82</f>
        <v>1</v>
      </c>
      <c r="E88" s="83">
        <f>LML!E82</f>
        <v>1</v>
      </c>
      <c r="F88" s="83">
        <f>LML!F82</f>
        <v>1</v>
      </c>
      <c r="G88" s="83">
        <f>LML!G82</f>
        <v>1</v>
      </c>
      <c r="H88" s="83">
        <f>LML!H82</f>
        <v>0</v>
      </c>
      <c r="I88" s="83">
        <f>LML!I82</f>
        <v>0</v>
      </c>
      <c r="J88" s="83">
        <f>LML!J82</f>
        <v>1</v>
      </c>
      <c r="K88" s="83">
        <f>LML!K82</f>
        <v>1</v>
      </c>
      <c r="L88" s="82">
        <f t="shared" si="30"/>
        <v>5</v>
      </c>
      <c r="M88" s="82">
        <f t="shared" si="31"/>
        <v>5</v>
      </c>
      <c r="N88" s="82">
        <f>SUMIF($B$8:$K$8,"Laki-Laki",LML!B82:K82)</f>
        <v>4</v>
      </c>
      <c r="O88" s="82">
        <f>SUMIF($B$8:$K$8,"Perempuan",LML!B82:K82)</f>
        <v>4</v>
      </c>
      <c r="P88" s="68">
        <f t="shared" si="32"/>
        <v>4</v>
      </c>
      <c r="Q88" s="68">
        <f t="shared" si="33"/>
        <v>4</v>
      </c>
      <c r="R88" s="68">
        <f t="shared" si="34"/>
        <v>-1.3862943611198906</v>
      </c>
      <c r="S88" s="68">
        <f t="shared" si="35"/>
        <v>-1.3862943611198906</v>
      </c>
      <c r="T88" s="68">
        <f t="shared" si="36"/>
        <v>-1.26048554859632</v>
      </c>
      <c r="U88" s="68">
        <f t="shared" si="37"/>
        <v>-1.26048554859632</v>
      </c>
      <c r="V88" s="68">
        <f t="shared" si="38"/>
        <v>1.1180339887498949</v>
      </c>
      <c r="W88" s="68">
        <f t="shared" si="39"/>
        <v>1.1180339887498949</v>
      </c>
      <c r="X88" s="68">
        <f t="shared" si="40"/>
        <v>0</v>
      </c>
      <c r="Y88" s="68">
        <f t="shared" si="41"/>
        <v>1.5811388300841898</v>
      </c>
      <c r="Z88" s="68">
        <f t="shared" si="42"/>
        <v>0</v>
      </c>
      <c r="AA88" s="66" t="str">
        <f t="shared" si="43"/>
        <v>Negligible</v>
      </c>
      <c r="AB88" s="69" t="str">
        <f t="shared" si="44"/>
        <v>Tidak Ada Indikasi Bias</v>
      </c>
    </row>
    <row r="89" spans="1:28" ht="27.6" x14ac:dyDescent="0.3">
      <c r="A89" s="67" t="str">
        <f>LML!A83</f>
        <v>79. Menurut ASME B30.10, berapa % maximal keausan (wear) pada hook?</v>
      </c>
      <c r="B89" s="83">
        <f>LML!B83</f>
        <v>1</v>
      </c>
      <c r="C89" s="83">
        <f>LML!C83</f>
        <v>1</v>
      </c>
      <c r="D89" s="83">
        <f>LML!D83</f>
        <v>1</v>
      </c>
      <c r="E89" s="83">
        <f>LML!E83</f>
        <v>0</v>
      </c>
      <c r="F89" s="83">
        <f>LML!F83</f>
        <v>1</v>
      </c>
      <c r="G89" s="83">
        <f>LML!G83</f>
        <v>0</v>
      </c>
      <c r="H89" s="83">
        <f>LML!H83</f>
        <v>0</v>
      </c>
      <c r="I89" s="83">
        <f>LML!I83</f>
        <v>0</v>
      </c>
      <c r="J89" s="83">
        <f>LML!J83</f>
        <v>0</v>
      </c>
      <c r="K89" s="83">
        <f>LML!K83</f>
        <v>0</v>
      </c>
      <c r="L89" s="82">
        <f t="shared" si="30"/>
        <v>5</v>
      </c>
      <c r="M89" s="82">
        <f t="shared" si="31"/>
        <v>5</v>
      </c>
      <c r="N89" s="82">
        <f>SUMIF($B$8:$K$8,"Laki-Laki",LML!B83:K83)</f>
        <v>2</v>
      </c>
      <c r="O89" s="82">
        <f>SUMIF($B$8:$K$8,"Perempuan",LML!B83:K83)</f>
        <v>2</v>
      </c>
      <c r="P89" s="68">
        <f t="shared" si="32"/>
        <v>2</v>
      </c>
      <c r="Q89" s="68">
        <f t="shared" si="33"/>
        <v>2</v>
      </c>
      <c r="R89" s="68">
        <f t="shared" si="34"/>
        <v>0.40546510810816438</v>
      </c>
      <c r="S89" s="68">
        <f t="shared" si="35"/>
        <v>0.40546510810816438</v>
      </c>
      <c r="T89" s="68">
        <f t="shared" si="36"/>
        <v>0.53127392063173484</v>
      </c>
      <c r="U89" s="68">
        <f t="shared" si="37"/>
        <v>0.53127392063173484</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41.4" x14ac:dyDescent="0.3">
      <c r="A90" s="67" t="str">
        <f>LML!A84</f>
        <v>80. Menurut ASME B30.10, berapa derajat maximal hook terpuntir ke samping (twist) pada hook?</v>
      </c>
      <c r="B90" s="83">
        <f>LML!B84</f>
        <v>1</v>
      </c>
      <c r="C90" s="83">
        <f>LML!C84</f>
        <v>1</v>
      </c>
      <c r="D90" s="83">
        <f>LML!D84</f>
        <v>1</v>
      </c>
      <c r="E90" s="83">
        <f>LML!E84</f>
        <v>0</v>
      </c>
      <c r="F90" s="83">
        <f>LML!F84</f>
        <v>1</v>
      </c>
      <c r="G90" s="83">
        <f>LML!G84</f>
        <v>0</v>
      </c>
      <c r="H90" s="83">
        <f>LML!H84</f>
        <v>0</v>
      </c>
      <c r="I90" s="83">
        <f>LML!I84</f>
        <v>0</v>
      </c>
      <c r="J90" s="83">
        <f>LML!J84</f>
        <v>1</v>
      </c>
      <c r="K90" s="83">
        <f>LML!K84</f>
        <v>1</v>
      </c>
      <c r="L90" s="82">
        <f t="shared" si="30"/>
        <v>5</v>
      </c>
      <c r="M90" s="82">
        <f t="shared" si="31"/>
        <v>5</v>
      </c>
      <c r="N90" s="82">
        <f>SUMIF($B$8:$K$8,"Laki-Laki",LML!B84:K84)</f>
        <v>3</v>
      </c>
      <c r="O90" s="82">
        <f>SUMIF($B$8:$K$8,"Perempuan",LML!B84:K84)</f>
        <v>3</v>
      </c>
      <c r="P90" s="68">
        <f t="shared" si="32"/>
        <v>3</v>
      </c>
      <c r="Q90" s="68">
        <f t="shared" si="33"/>
        <v>3</v>
      </c>
      <c r="R90" s="68">
        <f t="shared" si="34"/>
        <v>-0.40546510810816444</v>
      </c>
      <c r="S90" s="68">
        <f t="shared" si="35"/>
        <v>-0.40546510810816444</v>
      </c>
      <c r="T90" s="68">
        <f t="shared" si="36"/>
        <v>-0.27965629558459398</v>
      </c>
      <c r="U90" s="68">
        <f t="shared" si="37"/>
        <v>-0.27965629558459398</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41.4" x14ac:dyDescent="0.3">
      <c r="A91" s="67" t="str">
        <f>LML!A85</f>
        <v>81. Menurut ASME B30.10, berapa % ujung hook (throat) terdeformasi/merekah</v>
      </c>
      <c r="B91" s="83">
        <f>LML!B85</f>
        <v>1</v>
      </c>
      <c r="C91" s="83">
        <f>LML!C85</f>
        <v>1</v>
      </c>
      <c r="D91" s="83">
        <f>LML!D85</f>
        <v>1</v>
      </c>
      <c r="E91" s="83">
        <f>LML!E85</f>
        <v>1</v>
      </c>
      <c r="F91" s="83">
        <f>LML!F85</f>
        <v>1</v>
      </c>
      <c r="G91" s="83">
        <f>LML!G85</f>
        <v>1</v>
      </c>
      <c r="H91" s="83">
        <f>LML!H85</f>
        <v>0</v>
      </c>
      <c r="I91" s="83">
        <f>LML!I85</f>
        <v>0</v>
      </c>
      <c r="J91" s="83">
        <f>LML!J85</f>
        <v>1</v>
      </c>
      <c r="K91" s="83">
        <f>LML!K85</f>
        <v>1</v>
      </c>
      <c r="L91" s="82">
        <f t="shared" si="30"/>
        <v>5</v>
      </c>
      <c r="M91" s="82">
        <f t="shared" si="31"/>
        <v>5</v>
      </c>
      <c r="N91" s="82">
        <f>SUMIF($B$8:$K$8,"Laki-Laki",LML!B85:K85)</f>
        <v>4</v>
      </c>
      <c r="O91" s="82">
        <f>SUMIF($B$8:$K$8,"Perempuan",LML!B85:K85)</f>
        <v>4</v>
      </c>
      <c r="P91" s="68">
        <f t="shared" si="32"/>
        <v>4</v>
      </c>
      <c r="Q91" s="68">
        <f t="shared" si="33"/>
        <v>4</v>
      </c>
      <c r="R91" s="68">
        <f t="shared" si="34"/>
        <v>-1.3862943611198906</v>
      </c>
      <c r="S91" s="68">
        <f t="shared" si="35"/>
        <v>-1.3862943611198906</v>
      </c>
      <c r="T91" s="68">
        <f t="shared" si="36"/>
        <v>-1.26048554859632</v>
      </c>
      <c r="U91" s="68">
        <f t="shared" si="37"/>
        <v>-1.26048554859632</v>
      </c>
      <c r="V91" s="68">
        <f t="shared" si="38"/>
        <v>1.1180339887498949</v>
      </c>
      <c r="W91" s="68">
        <f t="shared" si="39"/>
        <v>1.1180339887498949</v>
      </c>
      <c r="X91" s="68">
        <f t="shared" si="40"/>
        <v>0</v>
      </c>
      <c r="Y91" s="68">
        <f t="shared" si="41"/>
        <v>1.5811388300841898</v>
      </c>
      <c r="Z91" s="68">
        <f t="shared" si="42"/>
        <v>0</v>
      </c>
      <c r="AA91" s="66" t="str">
        <f t="shared" si="43"/>
        <v>Negligible</v>
      </c>
      <c r="AB91" s="69" t="str">
        <f t="shared" si="44"/>
        <v>Tidak Ada Indikasi Bias</v>
      </c>
    </row>
    <row r="92" spans="1:28" x14ac:dyDescent="0.3">
      <c r="A92" s="67" t="str">
        <f>LML!A86</f>
        <v>82. Apa nama alat bantu lifting ini?</v>
      </c>
      <c r="B92" s="83">
        <f>LML!B86</f>
        <v>1</v>
      </c>
      <c r="C92" s="83">
        <f>LML!C86</f>
        <v>1</v>
      </c>
      <c r="D92" s="83">
        <f>LML!D86</f>
        <v>1</v>
      </c>
      <c r="E92" s="83">
        <f>LML!E86</f>
        <v>1</v>
      </c>
      <c r="F92" s="83">
        <f>LML!F86</f>
        <v>1</v>
      </c>
      <c r="G92" s="83">
        <f>LML!G86</f>
        <v>1</v>
      </c>
      <c r="H92" s="83">
        <f>LML!H86</f>
        <v>0</v>
      </c>
      <c r="I92" s="83">
        <f>LML!I86</f>
        <v>0</v>
      </c>
      <c r="J92" s="83">
        <f>LML!J86</f>
        <v>1</v>
      </c>
      <c r="K92" s="83">
        <f>LML!K86</f>
        <v>1</v>
      </c>
      <c r="L92" s="82">
        <f t="shared" si="30"/>
        <v>5</v>
      </c>
      <c r="M92" s="82">
        <f t="shared" si="31"/>
        <v>5</v>
      </c>
      <c r="N92" s="82">
        <f>SUMIF($B$8:$K$8,"Laki-Laki",LML!B86:K86)</f>
        <v>4</v>
      </c>
      <c r="O92" s="82">
        <f>SUMIF($B$8:$K$8,"Perempuan",LML!B86:K86)</f>
        <v>4</v>
      </c>
      <c r="P92" s="68">
        <f t="shared" si="32"/>
        <v>4</v>
      </c>
      <c r="Q92" s="68">
        <f t="shared" si="33"/>
        <v>4</v>
      </c>
      <c r="R92" s="68">
        <f t="shared" si="34"/>
        <v>-1.3862943611198906</v>
      </c>
      <c r="S92" s="68">
        <f t="shared" si="35"/>
        <v>-1.3862943611198906</v>
      </c>
      <c r="T92" s="68">
        <f t="shared" si="36"/>
        <v>-1.26048554859632</v>
      </c>
      <c r="U92" s="68">
        <f t="shared" si="37"/>
        <v>-1.26048554859632</v>
      </c>
      <c r="V92" s="68">
        <f t="shared" si="38"/>
        <v>1.1180339887498949</v>
      </c>
      <c r="W92" s="68">
        <f t="shared" si="39"/>
        <v>1.1180339887498949</v>
      </c>
      <c r="X92" s="68">
        <f t="shared" si="40"/>
        <v>0</v>
      </c>
      <c r="Y92" s="68">
        <f t="shared" si="41"/>
        <v>1.5811388300841898</v>
      </c>
      <c r="Z92" s="68">
        <f t="shared" si="42"/>
        <v>0</v>
      </c>
      <c r="AA92" s="66" t="str">
        <f t="shared" si="43"/>
        <v>Negligible</v>
      </c>
      <c r="AB92" s="69" t="str">
        <f t="shared" si="44"/>
        <v>Tidak Ada Indikasi Bias</v>
      </c>
    </row>
    <row r="93" spans="1:28" x14ac:dyDescent="0.3">
      <c r="A93" s="67" t="str">
        <f>LML!A87</f>
        <v>83. Apa nama alat bantu lifting ini?</v>
      </c>
      <c r="B93" s="83">
        <f>LML!B87</f>
        <v>1</v>
      </c>
      <c r="C93" s="83">
        <f>LML!C87</f>
        <v>1</v>
      </c>
      <c r="D93" s="83">
        <f>LML!D87</f>
        <v>1</v>
      </c>
      <c r="E93" s="83">
        <f>LML!E87</f>
        <v>1</v>
      </c>
      <c r="F93" s="83">
        <f>LML!F87</f>
        <v>1</v>
      </c>
      <c r="G93" s="83">
        <f>LML!G87</f>
        <v>1</v>
      </c>
      <c r="H93" s="83">
        <f>LML!H87</f>
        <v>0</v>
      </c>
      <c r="I93" s="83">
        <f>LML!I87</f>
        <v>0</v>
      </c>
      <c r="J93" s="83">
        <f>LML!J87</f>
        <v>1</v>
      </c>
      <c r="K93" s="83">
        <f>LML!K87</f>
        <v>1</v>
      </c>
      <c r="L93" s="82">
        <f t="shared" si="30"/>
        <v>5</v>
      </c>
      <c r="M93" s="82">
        <f t="shared" si="31"/>
        <v>5</v>
      </c>
      <c r="N93" s="82">
        <f>SUMIF($B$8:$K$8,"Laki-Laki",LML!B87:K87)</f>
        <v>4</v>
      </c>
      <c r="O93" s="82">
        <f>SUMIF($B$8:$K$8,"Perempuan",LML!B87:K87)</f>
        <v>4</v>
      </c>
      <c r="P93" s="68">
        <f t="shared" si="32"/>
        <v>4</v>
      </c>
      <c r="Q93" s="68">
        <f t="shared" si="33"/>
        <v>4</v>
      </c>
      <c r="R93" s="68">
        <f t="shared" si="34"/>
        <v>-1.3862943611198906</v>
      </c>
      <c r="S93" s="68">
        <f t="shared" si="35"/>
        <v>-1.3862943611198906</v>
      </c>
      <c r="T93" s="68">
        <f t="shared" si="36"/>
        <v>-1.26048554859632</v>
      </c>
      <c r="U93" s="68">
        <f t="shared" si="37"/>
        <v>-1.26048554859632</v>
      </c>
      <c r="V93" s="68">
        <f t="shared" si="38"/>
        <v>1.1180339887498949</v>
      </c>
      <c r="W93" s="68">
        <f t="shared" si="39"/>
        <v>1.1180339887498949</v>
      </c>
      <c r="X93" s="68">
        <f t="shared" si="40"/>
        <v>0</v>
      </c>
      <c r="Y93" s="68">
        <f t="shared" si="41"/>
        <v>1.5811388300841898</v>
      </c>
      <c r="Z93" s="68">
        <f t="shared" si="42"/>
        <v>0</v>
      </c>
      <c r="AA93" s="66" t="str">
        <f t="shared" si="43"/>
        <v>Negligible</v>
      </c>
      <c r="AB93" s="69" t="str">
        <f t="shared" si="44"/>
        <v>Tidak Ada Indikasi Bias</v>
      </c>
    </row>
    <row r="94" spans="1:28" x14ac:dyDescent="0.3">
      <c r="A94" s="67" t="str">
        <f>LML!A88</f>
        <v>84. Apa nama jenis crane ini?</v>
      </c>
      <c r="B94" s="83">
        <f>LML!B88</f>
        <v>1</v>
      </c>
      <c r="C94" s="83">
        <f>LML!C88</f>
        <v>1</v>
      </c>
      <c r="D94" s="83">
        <f>LML!D88</f>
        <v>1</v>
      </c>
      <c r="E94" s="83">
        <f>LML!E88</f>
        <v>0</v>
      </c>
      <c r="F94" s="83">
        <f>LML!F88</f>
        <v>1</v>
      </c>
      <c r="G94" s="83">
        <f>LML!G88</f>
        <v>0</v>
      </c>
      <c r="H94" s="83">
        <f>LML!H88</f>
        <v>0</v>
      </c>
      <c r="I94" s="83">
        <f>LML!I88</f>
        <v>0</v>
      </c>
      <c r="J94" s="83">
        <f>LML!J88</f>
        <v>1</v>
      </c>
      <c r="K94" s="83">
        <f>LML!K88</f>
        <v>1</v>
      </c>
      <c r="L94" s="82">
        <f t="shared" si="30"/>
        <v>5</v>
      </c>
      <c r="M94" s="82">
        <f t="shared" si="31"/>
        <v>5</v>
      </c>
      <c r="N94" s="82">
        <f>SUMIF($B$8:$K$8,"Laki-Laki",LML!B88:K88)</f>
        <v>3</v>
      </c>
      <c r="O94" s="82">
        <f>SUMIF($B$8:$K$8,"Perempuan",LML!B88:K88)</f>
        <v>3</v>
      </c>
      <c r="P94" s="68">
        <f t="shared" si="32"/>
        <v>3</v>
      </c>
      <c r="Q94" s="68">
        <f t="shared" si="33"/>
        <v>3</v>
      </c>
      <c r="R94" s="68">
        <f t="shared" si="34"/>
        <v>-0.40546510810816444</v>
      </c>
      <c r="S94" s="68">
        <f t="shared" si="35"/>
        <v>-0.40546510810816444</v>
      </c>
      <c r="T94" s="68">
        <f t="shared" si="36"/>
        <v>-0.27965629558459398</v>
      </c>
      <c r="U94" s="68">
        <f t="shared" si="37"/>
        <v>-0.27965629558459398</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x14ac:dyDescent="0.3">
      <c r="A95" s="67" t="str">
        <f>LML!A89</f>
        <v>85. Apa nama jenis crane ini?</v>
      </c>
      <c r="B95" s="83">
        <f>LML!B89</f>
        <v>1</v>
      </c>
      <c r="C95" s="83">
        <f>LML!C89</f>
        <v>1</v>
      </c>
      <c r="D95" s="83">
        <f>LML!D89</f>
        <v>1</v>
      </c>
      <c r="E95" s="83">
        <f>LML!E89</f>
        <v>0</v>
      </c>
      <c r="F95" s="83">
        <f>LML!F89</f>
        <v>1</v>
      </c>
      <c r="G95" s="83">
        <f>LML!G89</f>
        <v>0</v>
      </c>
      <c r="H95" s="83">
        <f>LML!H89</f>
        <v>0</v>
      </c>
      <c r="I95" s="83">
        <f>LML!I89</f>
        <v>0</v>
      </c>
      <c r="J95" s="83">
        <f>LML!J89</f>
        <v>0</v>
      </c>
      <c r="K95" s="83">
        <f>LML!K89</f>
        <v>0</v>
      </c>
      <c r="L95" s="82">
        <f t="shared" si="30"/>
        <v>5</v>
      </c>
      <c r="M95" s="82">
        <f t="shared" si="31"/>
        <v>5</v>
      </c>
      <c r="N95" s="82">
        <f>SUMIF($B$8:$K$8,"Laki-Laki",LML!B89:K89)</f>
        <v>2</v>
      </c>
      <c r="O95" s="82">
        <f>SUMIF($B$8:$K$8,"Perempuan",LML!B89:K89)</f>
        <v>2</v>
      </c>
      <c r="P95" s="68">
        <f t="shared" si="32"/>
        <v>2</v>
      </c>
      <c r="Q95" s="68">
        <f t="shared" si="33"/>
        <v>2</v>
      </c>
      <c r="R95" s="68">
        <f t="shared" si="34"/>
        <v>0.40546510810816438</v>
      </c>
      <c r="S95" s="68">
        <f t="shared" si="35"/>
        <v>0.40546510810816438</v>
      </c>
      <c r="T95" s="68">
        <f t="shared" si="36"/>
        <v>0.53127392063173484</v>
      </c>
      <c r="U95" s="68">
        <f t="shared" si="37"/>
        <v>0.53127392063173484</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x14ac:dyDescent="0.3">
      <c r="A96" s="67" t="str">
        <f>LML!A90</f>
        <v>86. Apa nama jenis crane ini?</v>
      </c>
      <c r="B96" s="83">
        <f>LML!B90</f>
        <v>1</v>
      </c>
      <c r="C96" s="83">
        <f>LML!C90</f>
        <v>1</v>
      </c>
      <c r="D96" s="83">
        <f>LML!D90</f>
        <v>1</v>
      </c>
      <c r="E96" s="83">
        <f>LML!E90</f>
        <v>1</v>
      </c>
      <c r="F96" s="83">
        <f>LML!F90</f>
        <v>1</v>
      </c>
      <c r="G96" s="83">
        <f>LML!G90</f>
        <v>1</v>
      </c>
      <c r="H96" s="83">
        <f>LML!H90</f>
        <v>1</v>
      </c>
      <c r="I96" s="83">
        <f>LML!I90</f>
        <v>1</v>
      </c>
      <c r="J96" s="83">
        <f>LML!J90</f>
        <v>0</v>
      </c>
      <c r="K96" s="83">
        <f>LML!K90</f>
        <v>0</v>
      </c>
      <c r="L96" s="82">
        <f t="shared" si="30"/>
        <v>5</v>
      </c>
      <c r="M96" s="82">
        <f t="shared" si="31"/>
        <v>5</v>
      </c>
      <c r="N96" s="82">
        <f>SUMIF($B$8:$K$8,"Laki-Laki",LML!B90:K90)</f>
        <v>4</v>
      </c>
      <c r="O96" s="82">
        <f>SUMIF($B$8:$K$8,"Perempuan",LML!B90:K90)</f>
        <v>4</v>
      </c>
      <c r="P96" s="68">
        <f t="shared" si="32"/>
        <v>4</v>
      </c>
      <c r="Q96" s="68">
        <f t="shared" si="33"/>
        <v>4</v>
      </c>
      <c r="R96" s="68">
        <f t="shared" si="34"/>
        <v>-1.3862943611198906</v>
      </c>
      <c r="S96" s="68">
        <f t="shared" si="35"/>
        <v>-1.3862943611198906</v>
      </c>
      <c r="T96" s="68">
        <f t="shared" si="36"/>
        <v>-1.26048554859632</v>
      </c>
      <c r="U96" s="68">
        <f t="shared" si="37"/>
        <v>-1.26048554859632</v>
      </c>
      <c r="V96" s="68">
        <f t="shared" si="38"/>
        <v>1.1180339887498949</v>
      </c>
      <c r="W96" s="68">
        <f t="shared" si="39"/>
        <v>1.1180339887498949</v>
      </c>
      <c r="X96" s="68">
        <f t="shared" si="40"/>
        <v>0</v>
      </c>
      <c r="Y96" s="68">
        <f t="shared" si="41"/>
        <v>1.5811388300841898</v>
      </c>
      <c r="Z96" s="68">
        <f t="shared" si="42"/>
        <v>0</v>
      </c>
      <c r="AA96" s="66" t="str">
        <f t="shared" si="43"/>
        <v>Negligible</v>
      </c>
      <c r="AB96" s="69" t="str">
        <f t="shared" si="44"/>
        <v>Tidak Ada Indikasi Bias</v>
      </c>
    </row>
    <row r="97" spans="1:28" ht="41.4" x14ac:dyDescent="0.3">
      <c r="A97" s="67" t="str">
        <f>LML!A91</f>
        <v>87. Berapa kecepatan angin yang diijinkan untuk kondisi pengangkatan?</v>
      </c>
      <c r="B97" s="83">
        <f>LML!B91</f>
        <v>1</v>
      </c>
      <c r="C97" s="83">
        <f>LML!C91</f>
        <v>1</v>
      </c>
      <c r="D97" s="83">
        <f>LML!D91</f>
        <v>0</v>
      </c>
      <c r="E97" s="83">
        <f>LML!E91</f>
        <v>1</v>
      </c>
      <c r="F97" s="83">
        <f>LML!F91</f>
        <v>0</v>
      </c>
      <c r="G97" s="83">
        <f>LML!G91</f>
        <v>1</v>
      </c>
      <c r="H97" s="83">
        <f>LML!H91</f>
        <v>0</v>
      </c>
      <c r="I97" s="83">
        <f>LML!I91</f>
        <v>0</v>
      </c>
      <c r="J97" s="83">
        <f>LML!J91</f>
        <v>0</v>
      </c>
      <c r="K97" s="83">
        <f>LML!K91</f>
        <v>0</v>
      </c>
      <c r="L97" s="82">
        <f t="shared" si="30"/>
        <v>5</v>
      </c>
      <c r="M97" s="82">
        <f t="shared" si="31"/>
        <v>5</v>
      </c>
      <c r="N97" s="82">
        <f>SUMIF($B$8:$K$8,"Laki-Laki",LML!B91:K91)</f>
        <v>2</v>
      </c>
      <c r="O97" s="82">
        <f>SUMIF($B$8:$K$8,"Perempuan",LML!B91:K91)</f>
        <v>2</v>
      </c>
      <c r="P97" s="68">
        <f t="shared" si="32"/>
        <v>2</v>
      </c>
      <c r="Q97" s="68">
        <f t="shared" si="33"/>
        <v>2</v>
      </c>
      <c r="R97" s="68">
        <f t="shared" si="34"/>
        <v>0.40546510810816438</v>
      </c>
      <c r="S97" s="68">
        <f t="shared" si="35"/>
        <v>0.40546510810816438</v>
      </c>
      <c r="T97" s="68">
        <f t="shared" si="36"/>
        <v>0.53127392063173484</v>
      </c>
      <c r="U97" s="68">
        <f t="shared" si="37"/>
        <v>0.53127392063173484</v>
      </c>
      <c r="V97" s="68">
        <f t="shared" si="38"/>
        <v>0.91287092917527679</v>
      </c>
      <c r="W97" s="68">
        <f t="shared" si="39"/>
        <v>0.91287092917527679</v>
      </c>
      <c r="X97" s="68">
        <f t="shared" si="40"/>
        <v>0</v>
      </c>
      <c r="Y97" s="68">
        <f t="shared" si="41"/>
        <v>1.2909944487358056</v>
      </c>
      <c r="Z97" s="68">
        <f t="shared" si="42"/>
        <v>0</v>
      </c>
      <c r="AA97" s="66" t="str">
        <f t="shared" si="43"/>
        <v>Negligible</v>
      </c>
      <c r="AB97" s="69" t="str">
        <f t="shared" si="44"/>
        <v>Tidak Ada Indikasi Bias</v>
      </c>
    </row>
    <row r="98" spans="1:28" ht="27.6" x14ac:dyDescent="0.3">
      <c r="A98" s="67" t="str">
        <f>LML!A92</f>
        <v>88. Yang dimaksud dengan Crane Safety Factor adalah</v>
      </c>
      <c r="B98" s="83">
        <f>LML!B92</f>
        <v>1</v>
      </c>
      <c r="C98" s="83">
        <f>LML!C92</f>
        <v>1</v>
      </c>
      <c r="D98" s="83">
        <f>LML!D92</f>
        <v>1</v>
      </c>
      <c r="E98" s="83">
        <f>LML!E92</f>
        <v>1</v>
      </c>
      <c r="F98" s="83">
        <f>LML!F92</f>
        <v>1</v>
      </c>
      <c r="G98" s="83">
        <f>LML!G92</f>
        <v>1</v>
      </c>
      <c r="H98" s="83">
        <f>LML!H92</f>
        <v>0</v>
      </c>
      <c r="I98" s="83">
        <f>LML!I92</f>
        <v>0</v>
      </c>
      <c r="J98" s="83">
        <f>LML!J92</f>
        <v>0</v>
      </c>
      <c r="K98" s="83">
        <f>LML!K92</f>
        <v>0</v>
      </c>
      <c r="L98" s="82">
        <f t="shared" si="30"/>
        <v>5</v>
      </c>
      <c r="M98" s="82">
        <f t="shared" si="31"/>
        <v>5</v>
      </c>
      <c r="N98" s="82">
        <f>SUMIF($B$8:$K$8,"Laki-Laki",LML!B92:K92)</f>
        <v>3</v>
      </c>
      <c r="O98" s="82">
        <f>SUMIF($B$8:$K$8,"Perempuan",LML!B92:K92)</f>
        <v>3</v>
      </c>
      <c r="P98" s="68">
        <f t="shared" si="32"/>
        <v>3</v>
      </c>
      <c r="Q98" s="68">
        <f t="shared" si="33"/>
        <v>3</v>
      </c>
      <c r="R98" s="68">
        <f t="shared" si="34"/>
        <v>-0.40546510810816444</v>
      </c>
      <c r="S98" s="68">
        <f t="shared" si="35"/>
        <v>-0.40546510810816444</v>
      </c>
      <c r="T98" s="68">
        <f t="shared" si="36"/>
        <v>-0.27965629558459398</v>
      </c>
      <c r="U98" s="68">
        <f t="shared" si="37"/>
        <v>-0.27965629558459398</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27.6" x14ac:dyDescent="0.3">
      <c r="A99" s="67" t="str">
        <f>LML!A93</f>
        <v>89. Yang dimaksud dengan Crane Utilization adalah</v>
      </c>
      <c r="B99" s="83">
        <f>LML!B93</f>
        <v>1</v>
      </c>
      <c r="C99" s="83">
        <f>LML!C93</f>
        <v>1</v>
      </c>
      <c r="D99" s="83">
        <f>LML!D93</f>
        <v>0</v>
      </c>
      <c r="E99" s="83">
        <f>LML!E93</f>
        <v>1</v>
      </c>
      <c r="F99" s="83">
        <f>LML!F93</f>
        <v>0</v>
      </c>
      <c r="G99" s="83">
        <f>LML!G93</f>
        <v>1</v>
      </c>
      <c r="H99" s="83">
        <f>LML!H93</f>
        <v>1</v>
      </c>
      <c r="I99" s="83">
        <f>LML!I93</f>
        <v>1</v>
      </c>
      <c r="J99" s="83">
        <f>LML!J93</f>
        <v>1</v>
      </c>
      <c r="K99" s="83">
        <f>LML!K93</f>
        <v>1</v>
      </c>
      <c r="L99" s="82">
        <f t="shared" si="30"/>
        <v>5</v>
      </c>
      <c r="M99" s="82">
        <f t="shared" si="31"/>
        <v>5</v>
      </c>
      <c r="N99" s="82">
        <f>SUMIF($B$8:$K$8,"Laki-Laki",LML!B93:K93)</f>
        <v>4</v>
      </c>
      <c r="O99" s="82">
        <f>SUMIF($B$8:$K$8,"Perempuan",LML!B93:K93)</f>
        <v>4</v>
      </c>
      <c r="P99" s="68">
        <f t="shared" si="32"/>
        <v>4</v>
      </c>
      <c r="Q99" s="68">
        <f t="shared" si="33"/>
        <v>4</v>
      </c>
      <c r="R99" s="68">
        <f t="shared" si="34"/>
        <v>-1.3862943611198906</v>
      </c>
      <c r="S99" s="68">
        <f t="shared" si="35"/>
        <v>-1.3862943611198906</v>
      </c>
      <c r="T99" s="68">
        <f t="shared" si="36"/>
        <v>-1.26048554859632</v>
      </c>
      <c r="U99" s="68">
        <f t="shared" si="37"/>
        <v>-1.26048554859632</v>
      </c>
      <c r="V99" s="68">
        <f t="shared" si="38"/>
        <v>1.1180339887498949</v>
      </c>
      <c r="W99" s="68">
        <f t="shared" si="39"/>
        <v>1.1180339887498949</v>
      </c>
      <c r="X99" s="68">
        <f t="shared" si="40"/>
        <v>0</v>
      </c>
      <c r="Y99" s="68">
        <f t="shared" si="41"/>
        <v>1.5811388300841898</v>
      </c>
      <c r="Z99" s="68">
        <f t="shared" si="42"/>
        <v>0</v>
      </c>
      <c r="AA99" s="66" t="str">
        <f t="shared" si="43"/>
        <v>Negligible</v>
      </c>
      <c r="AB99" s="69" t="str">
        <f t="shared" si="44"/>
        <v>Tidak Ada Indikasi Bias</v>
      </c>
    </row>
    <row r="100" spans="1:28" ht="41.4" x14ac:dyDescent="0.3">
      <c r="A100" s="67" t="str">
        <f>LML!A94</f>
        <v>90. Berapa % kemiringan tanah maksimal di bawah crane yang diijinkan</v>
      </c>
      <c r="B100" s="83">
        <f>LML!B94</f>
        <v>1</v>
      </c>
      <c r="C100" s="83">
        <f>LML!C94</f>
        <v>1</v>
      </c>
      <c r="D100" s="83">
        <f>LML!D94</f>
        <v>1</v>
      </c>
      <c r="E100" s="83">
        <f>LML!E94</f>
        <v>1</v>
      </c>
      <c r="F100" s="83">
        <f>LML!F94</f>
        <v>1</v>
      </c>
      <c r="G100" s="83">
        <f>LML!G94</f>
        <v>1</v>
      </c>
      <c r="H100" s="83">
        <f>LML!H94</f>
        <v>0</v>
      </c>
      <c r="I100" s="83">
        <f>LML!I94</f>
        <v>0</v>
      </c>
      <c r="J100" s="83">
        <f>LML!J94</f>
        <v>0</v>
      </c>
      <c r="K100" s="83">
        <f>LML!K94</f>
        <v>0</v>
      </c>
      <c r="L100" s="82">
        <f t="shared" si="30"/>
        <v>5</v>
      </c>
      <c r="M100" s="82">
        <f t="shared" si="31"/>
        <v>5</v>
      </c>
      <c r="N100" s="82">
        <f>SUMIF($B$8:$K$8,"Laki-Laki",LML!B94:K94)</f>
        <v>3</v>
      </c>
      <c r="O100" s="82">
        <f>SUMIF($B$8:$K$8,"Perempuan",LML!B94:K94)</f>
        <v>3</v>
      </c>
      <c r="P100" s="68">
        <f t="shared" si="32"/>
        <v>3</v>
      </c>
      <c r="Q100" s="68">
        <f t="shared" si="33"/>
        <v>3</v>
      </c>
      <c r="R100" s="68">
        <f t="shared" si="34"/>
        <v>-0.40546510810816444</v>
      </c>
      <c r="S100" s="68">
        <f t="shared" si="35"/>
        <v>-0.40546510810816444</v>
      </c>
      <c r="T100" s="68">
        <f t="shared" si="36"/>
        <v>-0.27965629558459398</v>
      </c>
      <c r="U100" s="68">
        <f t="shared" si="37"/>
        <v>-0.27965629558459398</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ht="41.4" x14ac:dyDescent="0.3">
      <c r="A101" s="67" t="str">
        <f>LML!A95</f>
        <v>91. Kedalaman jurang D1 = 2 meter, berapa jarak minimal (D2) ujung outrigger ke dasar jurang?</v>
      </c>
      <c r="B101" s="83">
        <f>LML!B95</f>
        <v>1</v>
      </c>
      <c r="C101" s="83">
        <f>LML!C95</f>
        <v>1</v>
      </c>
      <c r="D101" s="83">
        <f>LML!D95</f>
        <v>0</v>
      </c>
      <c r="E101" s="83">
        <f>LML!E95</f>
        <v>1</v>
      </c>
      <c r="F101" s="83">
        <f>LML!F95</f>
        <v>0</v>
      </c>
      <c r="G101" s="83">
        <f>LML!G95</f>
        <v>1</v>
      </c>
      <c r="H101" s="83">
        <f>LML!H95</f>
        <v>0</v>
      </c>
      <c r="I101" s="83">
        <f>LML!I95</f>
        <v>0</v>
      </c>
      <c r="J101" s="83">
        <f>LML!J95</f>
        <v>0</v>
      </c>
      <c r="K101" s="83">
        <f>LML!K95</f>
        <v>0</v>
      </c>
      <c r="L101" s="82">
        <f t="shared" si="30"/>
        <v>5</v>
      </c>
      <c r="M101" s="82">
        <f t="shared" si="31"/>
        <v>5</v>
      </c>
      <c r="N101" s="82">
        <f>SUMIF($B$8:$K$8,"Laki-Laki",LML!B95:K95)</f>
        <v>2</v>
      </c>
      <c r="O101" s="82">
        <f>SUMIF($B$8:$K$8,"Perempuan",LML!B95:K95)</f>
        <v>2</v>
      </c>
      <c r="P101" s="68">
        <f t="shared" si="32"/>
        <v>2</v>
      </c>
      <c r="Q101" s="68">
        <f t="shared" si="33"/>
        <v>2</v>
      </c>
      <c r="R101" s="68">
        <f t="shared" si="34"/>
        <v>0.40546510810816438</v>
      </c>
      <c r="S101" s="68">
        <f t="shared" si="35"/>
        <v>0.40546510810816438</v>
      </c>
      <c r="T101" s="68">
        <f t="shared" si="36"/>
        <v>0.53127392063173484</v>
      </c>
      <c r="U101" s="68">
        <f t="shared" si="37"/>
        <v>0.53127392063173484</v>
      </c>
      <c r="V101" s="68">
        <f t="shared" si="38"/>
        <v>0.91287092917527679</v>
      </c>
      <c r="W101" s="68">
        <f t="shared" si="39"/>
        <v>0.91287092917527679</v>
      </c>
      <c r="X101" s="68">
        <f t="shared" si="40"/>
        <v>0</v>
      </c>
      <c r="Y101" s="68">
        <f t="shared" si="41"/>
        <v>1.2909944487358056</v>
      </c>
      <c r="Z101" s="68">
        <f t="shared" si="42"/>
        <v>0</v>
      </c>
      <c r="AA101" s="66" t="str">
        <f t="shared" si="43"/>
        <v>Negligible</v>
      </c>
      <c r="AB101" s="69" t="str">
        <f t="shared" si="44"/>
        <v>Tidak Ada Indikasi Bias</v>
      </c>
    </row>
    <row r="102" spans="1:28" ht="69" x14ac:dyDescent="0.3">
      <c r="A102" s="67" t="str">
        <f>LML!A96</f>
        <v>92. Berdasarkan Permenaker No. 8 Tahun 2020, setelah pemeriksaan pertama, inspeksi berkala crane berikutnya untuk perpanjangan SILO dilakukan selambatnya:</v>
      </c>
      <c r="B102" s="83">
        <f>LML!B96</f>
        <v>0</v>
      </c>
      <c r="C102" s="83">
        <f>LML!C96</f>
        <v>0</v>
      </c>
      <c r="D102" s="83">
        <f>LML!D96</f>
        <v>1</v>
      </c>
      <c r="E102" s="83">
        <f>LML!E96</f>
        <v>0</v>
      </c>
      <c r="F102" s="83">
        <f>LML!F96</f>
        <v>1</v>
      </c>
      <c r="G102" s="83">
        <f>LML!G96</f>
        <v>0</v>
      </c>
      <c r="H102" s="83">
        <f>LML!H96</f>
        <v>0</v>
      </c>
      <c r="I102" s="83">
        <f>LML!I96</f>
        <v>0</v>
      </c>
      <c r="J102" s="83">
        <f>LML!J96</f>
        <v>0</v>
      </c>
      <c r="K102" s="83">
        <f>LML!K96</f>
        <v>0</v>
      </c>
      <c r="L102" s="82">
        <f t="shared" si="30"/>
        <v>5</v>
      </c>
      <c r="M102" s="82">
        <f t="shared" si="31"/>
        <v>5</v>
      </c>
      <c r="N102" s="82">
        <f>SUMIF($B$8:$K$8,"Laki-Laki",LML!B96:K96)</f>
        <v>1</v>
      </c>
      <c r="O102" s="82">
        <f>SUMIF($B$8:$K$8,"Perempuan",LML!B96:K96)</f>
        <v>1</v>
      </c>
      <c r="P102" s="68">
        <f t="shared" si="32"/>
        <v>1</v>
      </c>
      <c r="Q102" s="68">
        <f t="shared" si="33"/>
        <v>1</v>
      </c>
      <c r="R102" s="68">
        <f t="shared" si="34"/>
        <v>1.3862943611198906</v>
      </c>
      <c r="S102" s="68">
        <f t="shared" si="35"/>
        <v>1.3862943611198906</v>
      </c>
      <c r="T102" s="68">
        <f t="shared" si="36"/>
        <v>1.5121031736434611</v>
      </c>
      <c r="U102" s="68">
        <f t="shared" si="37"/>
        <v>1.5121031736434611</v>
      </c>
      <c r="V102" s="68">
        <f t="shared" si="38"/>
        <v>1.1180339887498949</v>
      </c>
      <c r="W102" s="68">
        <f t="shared" si="39"/>
        <v>1.1180339887498949</v>
      </c>
      <c r="X102" s="68">
        <f t="shared" si="40"/>
        <v>0</v>
      </c>
      <c r="Y102" s="68">
        <f t="shared" si="41"/>
        <v>1.5811388300841898</v>
      </c>
      <c r="Z102" s="68">
        <f t="shared" si="42"/>
        <v>0</v>
      </c>
      <c r="AA102" s="66" t="str">
        <f t="shared" si="43"/>
        <v>Negligible</v>
      </c>
      <c r="AB102" s="69" t="str">
        <f t="shared" si="44"/>
        <v>Tidak Ada Indikasi Bias</v>
      </c>
    </row>
    <row r="103" spans="1:28" ht="41.4" x14ac:dyDescent="0.3">
      <c r="A103" s="67" t="str">
        <f>LML!A97</f>
        <v>93. Saat loading test saat pemeriksaan crane, berapa % beban yang diuji?</v>
      </c>
      <c r="B103" s="83">
        <f>LML!B97</f>
        <v>1</v>
      </c>
      <c r="C103" s="83">
        <f>LML!C97</f>
        <v>1</v>
      </c>
      <c r="D103" s="83">
        <f>LML!D97</f>
        <v>1</v>
      </c>
      <c r="E103" s="83">
        <f>LML!E97</f>
        <v>0</v>
      </c>
      <c r="F103" s="83">
        <f>LML!F97</f>
        <v>1</v>
      </c>
      <c r="G103" s="83">
        <f>LML!G97</f>
        <v>0</v>
      </c>
      <c r="H103" s="83">
        <f>LML!H97</f>
        <v>0</v>
      </c>
      <c r="I103" s="83">
        <f>LML!I97</f>
        <v>0</v>
      </c>
      <c r="J103" s="83">
        <f>LML!J97</f>
        <v>0</v>
      </c>
      <c r="K103" s="83">
        <f>LML!K97</f>
        <v>0</v>
      </c>
      <c r="L103" s="82">
        <f t="shared" si="30"/>
        <v>5</v>
      </c>
      <c r="M103" s="82">
        <f t="shared" si="31"/>
        <v>5</v>
      </c>
      <c r="N103" s="82">
        <f>SUMIF($B$8:$K$8,"Laki-Laki",LML!B97:K97)</f>
        <v>2</v>
      </c>
      <c r="O103" s="82">
        <f>SUMIF($B$8:$K$8,"Perempuan",LML!B97:K97)</f>
        <v>2</v>
      </c>
      <c r="P103" s="68">
        <f t="shared" si="32"/>
        <v>2</v>
      </c>
      <c r="Q103" s="68">
        <f t="shared" si="33"/>
        <v>2</v>
      </c>
      <c r="R103" s="68">
        <f t="shared" si="34"/>
        <v>0.40546510810816438</v>
      </c>
      <c r="S103" s="68">
        <f t="shared" si="35"/>
        <v>0.40546510810816438</v>
      </c>
      <c r="T103" s="68">
        <f t="shared" si="36"/>
        <v>0.53127392063173484</v>
      </c>
      <c r="U103" s="68">
        <f t="shared" si="37"/>
        <v>0.53127392063173484</v>
      </c>
      <c r="V103" s="68">
        <f t="shared" si="38"/>
        <v>0.91287092917527679</v>
      </c>
      <c r="W103" s="68">
        <f t="shared" si="39"/>
        <v>0.91287092917527679</v>
      </c>
      <c r="X103" s="68">
        <f t="shared" si="40"/>
        <v>0</v>
      </c>
      <c r="Y103" s="68">
        <f t="shared" si="41"/>
        <v>1.2909944487358056</v>
      </c>
      <c r="Z103" s="68">
        <f t="shared" si="42"/>
        <v>0</v>
      </c>
      <c r="AA103" s="66" t="str">
        <f t="shared" si="43"/>
        <v>Negligible</v>
      </c>
      <c r="AB103" s="69" t="str">
        <f t="shared" si="44"/>
        <v>Tidak Ada Indikasi Bias</v>
      </c>
    </row>
    <row r="104" spans="1:28" ht="41.4" x14ac:dyDescent="0.3">
      <c r="A104" s="67" t="str">
        <f>LML!A98</f>
        <v>94. Siapa yang berwenang memeriksa kondisi Crane dan menerbitkan LHP untuk penerbitan SILO nya :</v>
      </c>
      <c r="B104" s="83">
        <f>LML!B98</f>
        <v>1</v>
      </c>
      <c r="C104" s="83">
        <f>LML!C98</f>
        <v>1</v>
      </c>
      <c r="D104" s="83">
        <f>LML!D98</f>
        <v>0</v>
      </c>
      <c r="E104" s="83">
        <f>LML!E98</f>
        <v>1</v>
      </c>
      <c r="F104" s="83">
        <f>LML!F98</f>
        <v>0</v>
      </c>
      <c r="G104" s="83">
        <f>LML!G98</f>
        <v>1</v>
      </c>
      <c r="H104" s="83">
        <f>LML!H98</f>
        <v>0</v>
      </c>
      <c r="I104" s="83">
        <f>LML!I98</f>
        <v>0</v>
      </c>
      <c r="J104" s="83">
        <f>LML!J98</f>
        <v>0</v>
      </c>
      <c r="K104" s="83">
        <f>LML!K98</f>
        <v>0</v>
      </c>
      <c r="L104" s="82">
        <f t="shared" si="30"/>
        <v>5</v>
      </c>
      <c r="M104" s="82">
        <f t="shared" si="31"/>
        <v>5</v>
      </c>
      <c r="N104" s="82">
        <f>SUMIF($B$8:$K$8,"Laki-Laki",LML!B98:K98)</f>
        <v>2</v>
      </c>
      <c r="O104" s="82">
        <f>SUMIF($B$8:$K$8,"Perempuan",LML!B98:K98)</f>
        <v>2</v>
      </c>
      <c r="P104" s="68">
        <f t="shared" si="32"/>
        <v>2</v>
      </c>
      <c r="Q104" s="68">
        <f t="shared" si="33"/>
        <v>2</v>
      </c>
      <c r="R104" s="68">
        <f t="shared" si="34"/>
        <v>0.40546510810816438</v>
      </c>
      <c r="S104" s="68">
        <f t="shared" si="35"/>
        <v>0.40546510810816438</v>
      </c>
      <c r="T104" s="68">
        <f t="shared" si="36"/>
        <v>0.53127392063173484</v>
      </c>
      <c r="U104" s="68">
        <f t="shared" si="37"/>
        <v>0.53127392063173484</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27.6" x14ac:dyDescent="0.3">
      <c r="A105" s="67" t="str">
        <f>LML!A99</f>
        <v>95. Siapa yang berwenang menerbitkan SILO Crane</v>
      </c>
      <c r="B105" s="83">
        <f>LML!B99</f>
        <v>1</v>
      </c>
      <c r="C105" s="83">
        <f>LML!C99</f>
        <v>1</v>
      </c>
      <c r="D105" s="83">
        <f>LML!D99</f>
        <v>1</v>
      </c>
      <c r="E105" s="83">
        <f>LML!E99</f>
        <v>1</v>
      </c>
      <c r="F105" s="83">
        <f>LML!F99</f>
        <v>1</v>
      </c>
      <c r="G105" s="83">
        <f>LML!G99</f>
        <v>1</v>
      </c>
      <c r="H105" s="83">
        <f>LML!H99</f>
        <v>0</v>
      </c>
      <c r="I105" s="83">
        <f>LML!I99</f>
        <v>0</v>
      </c>
      <c r="J105" s="83">
        <f>LML!J99</f>
        <v>1</v>
      </c>
      <c r="K105" s="83">
        <f>LML!K99</f>
        <v>1</v>
      </c>
      <c r="L105" s="82">
        <f t="shared" si="30"/>
        <v>5</v>
      </c>
      <c r="M105" s="82">
        <f t="shared" si="31"/>
        <v>5</v>
      </c>
      <c r="N105" s="82">
        <f>SUMIF($B$8:$K$8,"Laki-Laki",LML!B99:K99)</f>
        <v>4</v>
      </c>
      <c r="O105" s="82">
        <f>SUMIF($B$8:$K$8,"Perempuan",LML!B99:K99)</f>
        <v>4</v>
      </c>
      <c r="P105" s="68">
        <f t="shared" si="32"/>
        <v>4</v>
      </c>
      <c r="Q105" s="68">
        <f t="shared" si="33"/>
        <v>4</v>
      </c>
      <c r="R105" s="68">
        <f t="shared" si="34"/>
        <v>-1.3862943611198906</v>
      </c>
      <c r="S105" s="68">
        <f t="shared" si="35"/>
        <v>-1.3862943611198906</v>
      </c>
      <c r="T105" s="68">
        <f t="shared" si="36"/>
        <v>-1.26048554859632</v>
      </c>
      <c r="U105" s="68">
        <f t="shared" si="37"/>
        <v>-1.26048554859632</v>
      </c>
      <c r="V105" s="68">
        <f t="shared" si="38"/>
        <v>1.1180339887498949</v>
      </c>
      <c r="W105" s="68">
        <f t="shared" si="39"/>
        <v>1.1180339887498949</v>
      </c>
      <c r="X105" s="68">
        <f t="shared" si="40"/>
        <v>0</v>
      </c>
      <c r="Y105" s="68">
        <f t="shared" si="41"/>
        <v>1.5811388300841898</v>
      </c>
      <c r="Z105" s="68">
        <f t="shared" si="42"/>
        <v>0</v>
      </c>
      <c r="AA105" s="66" t="str">
        <f t="shared" si="43"/>
        <v>Negligible</v>
      </c>
      <c r="AB105" s="69" t="str">
        <f t="shared" si="44"/>
        <v>Tidak Ada Indikasi Bias</v>
      </c>
    </row>
    <row r="106" spans="1:28" ht="41.4" x14ac:dyDescent="0.3">
      <c r="A106" s="67" t="str">
        <f>LML!A100</f>
        <v>96. Berapa kapasitas angkat (SWL) crane bila panjang boom 90 m dengan working radius 28 m?</v>
      </c>
      <c r="B106" s="83">
        <f>LML!B100</f>
        <v>1</v>
      </c>
      <c r="C106" s="83">
        <f>LML!C100</f>
        <v>1</v>
      </c>
      <c r="D106" s="83">
        <f>LML!D100</f>
        <v>1</v>
      </c>
      <c r="E106" s="83">
        <f>LML!E100</f>
        <v>1</v>
      </c>
      <c r="F106" s="83">
        <f>LML!F100</f>
        <v>1</v>
      </c>
      <c r="G106" s="83">
        <f>LML!G100</f>
        <v>1</v>
      </c>
      <c r="H106" s="83">
        <f>LML!H100</f>
        <v>0</v>
      </c>
      <c r="I106" s="83">
        <f>LML!I100</f>
        <v>0</v>
      </c>
      <c r="J106" s="83">
        <f>LML!J100</f>
        <v>1</v>
      </c>
      <c r="K106" s="83">
        <f>LML!K100</f>
        <v>1</v>
      </c>
      <c r="L106" s="82">
        <f t="shared" si="30"/>
        <v>5</v>
      </c>
      <c r="M106" s="82">
        <f t="shared" si="31"/>
        <v>5</v>
      </c>
      <c r="N106" s="82">
        <f>SUMIF($B$8:$K$8,"Laki-Laki",LML!B100:K100)</f>
        <v>4</v>
      </c>
      <c r="O106" s="82">
        <f>SUMIF($B$8:$K$8,"Perempuan",LML!B100:K100)</f>
        <v>4</v>
      </c>
      <c r="P106" s="68">
        <f t="shared" si="32"/>
        <v>4</v>
      </c>
      <c r="Q106" s="68">
        <f t="shared" si="33"/>
        <v>4</v>
      </c>
      <c r="R106" s="68">
        <f t="shared" si="34"/>
        <v>-1.3862943611198906</v>
      </c>
      <c r="S106" s="68">
        <f t="shared" si="35"/>
        <v>-1.3862943611198906</v>
      </c>
      <c r="T106" s="68">
        <f t="shared" si="36"/>
        <v>-1.26048554859632</v>
      </c>
      <c r="U106" s="68">
        <f t="shared" si="37"/>
        <v>-1.26048554859632</v>
      </c>
      <c r="V106" s="68">
        <f t="shared" si="38"/>
        <v>1.1180339887498949</v>
      </c>
      <c r="W106" s="68">
        <f t="shared" si="39"/>
        <v>1.1180339887498949</v>
      </c>
      <c r="X106" s="68">
        <f t="shared" si="40"/>
        <v>0</v>
      </c>
      <c r="Y106" s="68">
        <f t="shared" si="41"/>
        <v>1.5811388300841898</v>
      </c>
      <c r="Z106" s="68">
        <f t="shared" si="42"/>
        <v>0</v>
      </c>
      <c r="AA106" s="66" t="str">
        <f t="shared" si="43"/>
        <v>Negligible</v>
      </c>
      <c r="AB106" s="69" t="str">
        <f t="shared" si="44"/>
        <v>Tidak Ada Indikasi Bias</v>
      </c>
    </row>
    <row r="107" spans="1:28" ht="41.4" x14ac:dyDescent="0.3">
      <c r="A107" s="67" t="str">
        <f>LML!A101</f>
        <v>97. Berapa kapasitas angkat (SWL) crane bila panjang boom 96 m dengan working radius 44 m?</v>
      </c>
      <c r="B107" s="83">
        <f>LML!B101</f>
        <v>1</v>
      </c>
      <c r="C107" s="83">
        <f>LML!C101</f>
        <v>1</v>
      </c>
      <c r="D107" s="83">
        <f>LML!D101</f>
        <v>1</v>
      </c>
      <c r="E107" s="83">
        <f>LML!E101</f>
        <v>1</v>
      </c>
      <c r="F107" s="83">
        <f>LML!F101</f>
        <v>1</v>
      </c>
      <c r="G107" s="83">
        <f>LML!G101</f>
        <v>1</v>
      </c>
      <c r="H107" s="83">
        <f>LML!H101</f>
        <v>0</v>
      </c>
      <c r="I107" s="83">
        <f>LML!I101</f>
        <v>0</v>
      </c>
      <c r="J107" s="83">
        <f>LML!J101</f>
        <v>0</v>
      </c>
      <c r="K107" s="83">
        <f>LML!K101</f>
        <v>0</v>
      </c>
      <c r="L107" s="82">
        <f t="shared" si="30"/>
        <v>5</v>
      </c>
      <c r="M107" s="82">
        <f t="shared" si="31"/>
        <v>5</v>
      </c>
      <c r="N107" s="82">
        <f>SUMIF($B$8:$K$8,"Laki-Laki",LML!B101:K101)</f>
        <v>3</v>
      </c>
      <c r="O107" s="82">
        <f>SUMIF($B$8:$K$8,"Perempuan",LML!B101:K101)</f>
        <v>3</v>
      </c>
      <c r="P107" s="68">
        <f t="shared" si="32"/>
        <v>3</v>
      </c>
      <c r="Q107" s="68">
        <f t="shared" si="33"/>
        <v>3</v>
      </c>
      <c r="R107" s="68">
        <f t="shared" si="34"/>
        <v>-0.40546510810816444</v>
      </c>
      <c r="S107" s="68">
        <f t="shared" si="35"/>
        <v>-0.40546510810816444</v>
      </c>
      <c r="T107" s="68">
        <f t="shared" si="36"/>
        <v>-0.27965629558459398</v>
      </c>
      <c r="U107" s="68">
        <f t="shared" si="37"/>
        <v>-0.27965629558459398</v>
      </c>
      <c r="V107" s="68">
        <f t="shared" si="38"/>
        <v>0.91287092917527679</v>
      </c>
      <c r="W107" s="68">
        <f t="shared" si="39"/>
        <v>0.91287092917527679</v>
      </c>
      <c r="X107" s="68">
        <f t="shared" si="40"/>
        <v>0</v>
      </c>
      <c r="Y107" s="68">
        <f t="shared" si="41"/>
        <v>1.2909944487358056</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69" x14ac:dyDescent="0.3">
      <c r="A108" s="67" t="str">
        <f>LML!A102</f>
        <v>98. Dalam standar DNVGL-ST-N001, nilai beban yang diangkat sering dikalikan dengan Dynamic Amplification Factor (DAF), apa alasannya ?</v>
      </c>
      <c r="B108" s="83">
        <f>LML!B102</f>
        <v>1</v>
      </c>
      <c r="C108" s="83">
        <f>LML!C102</f>
        <v>1</v>
      </c>
      <c r="D108" s="83">
        <f>LML!D102</f>
        <v>1</v>
      </c>
      <c r="E108" s="83">
        <f>LML!E102</f>
        <v>1</v>
      </c>
      <c r="F108" s="83">
        <f>LML!F102</f>
        <v>1</v>
      </c>
      <c r="G108" s="83">
        <f>LML!G102</f>
        <v>1</v>
      </c>
      <c r="H108" s="83">
        <f>LML!H102</f>
        <v>1</v>
      </c>
      <c r="I108" s="83">
        <f>LML!I102</f>
        <v>1</v>
      </c>
      <c r="J108" s="83">
        <f>LML!J102</f>
        <v>0</v>
      </c>
      <c r="K108" s="83">
        <f>LML!K102</f>
        <v>0</v>
      </c>
      <c r="L108" s="82">
        <f t="shared" si="30"/>
        <v>5</v>
      </c>
      <c r="M108" s="82">
        <f t="shared" si="31"/>
        <v>5</v>
      </c>
      <c r="N108" s="82">
        <f>SUMIF($B$8:$K$8,"Laki-Laki",LML!B102:K102)</f>
        <v>4</v>
      </c>
      <c r="O108" s="82">
        <f>SUMIF($B$8:$K$8,"Perempuan",LML!B102:K102)</f>
        <v>4</v>
      </c>
      <c r="P108" s="68">
        <f t="shared" si="32"/>
        <v>4</v>
      </c>
      <c r="Q108" s="68">
        <f t="shared" si="33"/>
        <v>4</v>
      </c>
      <c r="R108" s="68">
        <f t="shared" si="34"/>
        <v>-1.3862943611198906</v>
      </c>
      <c r="S108" s="68">
        <f t="shared" si="35"/>
        <v>-1.3862943611198906</v>
      </c>
      <c r="T108" s="68">
        <f t="shared" si="36"/>
        <v>-1.26048554859632</v>
      </c>
      <c r="U108" s="68">
        <f t="shared" si="37"/>
        <v>-1.26048554859632</v>
      </c>
      <c r="V108" s="68">
        <f t="shared" si="38"/>
        <v>1.1180339887498949</v>
      </c>
      <c r="W108" s="68">
        <f t="shared" si="39"/>
        <v>1.1180339887498949</v>
      </c>
      <c r="X108" s="68">
        <f t="shared" si="40"/>
        <v>0</v>
      </c>
      <c r="Y108" s="68">
        <f t="shared" si="41"/>
        <v>1.5811388300841898</v>
      </c>
      <c r="Z108" s="68">
        <f t="shared" si="45"/>
        <v>0</v>
      </c>
      <c r="AA108" s="66" t="str">
        <f t="shared" si="46"/>
        <v>Negligible</v>
      </c>
      <c r="AB108" s="69" t="str">
        <f t="shared" si="44"/>
        <v>Tidak Ada Indikasi Bias</v>
      </c>
    </row>
    <row r="109" spans="1:28" ht="41.4" x14ac:dyDescent="0.3">
      <c r="A109" s="67" t="str">
        <f>LML!A103</f>
        <v>99. Dalam standar DNVGL-ST-N001, beban yang diangkat perlu dikalikan dengan COG factor, apa alasannya ?</v>
      </c>
      <c r="B109" s="83">
        <f>LML!B103</f>
        <v>1</v>
      </c>
      <c r="C109" s="83">
        <f>LML!C103</f>
        <v>1</v>
      </c>
      <c r="D109" s="83">
        <f>LML!D103</f>
        <v>1</v>
      </c>
      <c r="E109" s="83">
        <f>LML!E103</f>
        <v>1</v>
      </c>
      <c r="F109" s="83">
        <f>LML!F103</f>
        <v>1</v>
      </c>
      <c r="G109" s="83">
        <f>LML!G103</f>
        <v>1</v>
      </c>
      <c r="H109" s="83">
        <f>LML!H103</f>
        <v>0</v>
      </c>
      <c r="I109" s="83">
        <f>LML!I103</f>
        <v>0</v>
      </c>
      <c r="J109" s="83">
        <f>LML!J103</f>
        <v>1</v>
      </c>
      <c r="K109" s="83">
        <f>LML!K103</f>
        <v>1</v>
      </c>
      <c r="L109" s="82">
        <f t="shared" si="30"/>
        <v>5</v>
      </c>
      <c r="M109" s="82">
        <f t="shared" si="31"/>
        <v>5</v>
      </c>
      <c r="N109" s="82">
        <f>SUMIF($B$8:$K$8,"Laki-Laki",LML!B103:K103)</f>
        <v>4</v>
      </c>
      <c r="O109" s="82">
        <f>SUMIF($B$8:$K$8,"Perempuan",LML!B103:K103)</f>
        <v>4</v>
      </c>
      <c r="P109" s="68">
        <f t="shared" si="32"/>
        <v>4</v>
      </c>
      <c r="Q109" s="68">
        <f t="shared" si="33"/>
        <v>4</v>
      </c>
      <c r="R109" s="68">
        <f t="shared" si="34"/>
        <v>-1.3862943611198906</v>
      </c>
      <c r="S109" s="68">
        <f t="shared" si="35"/>
        <v>-1.3862943611198906</v>
      </c>
      <c r="T109" s="68">
        <f t="shared" si="36"/>
        <v>-1.26048554859632</v>
      </c>
      <c r="U109" s="68">
        <f t="shared" si="37"/>
        <v>-1.26048554859632</v>
      </c>
      <c r="V109" s="68">
        <f t="shared" si="38"/>
        <v>1.1180339887498949</v>
      </c>
      <c r="W109" s="68">
        <f t="shared" si="39"/>
        <v>1.1180339887498949</v>
      </c>
      <c r="X109" s="68">
        <f t="shared" si="40"/>
        <v>0</v>
      </c>
      <c r="Y109" s="68">
        <f t="shared" si="41"/>
        <v>1.5811388300841898</v>
      </c>
      <c r="Z109" s="68">
        <f t="shared" si="45"/>
        <v>0</v>
      </c>
      <c r="AA109" s="66" t="str">
        <f t="shared" si="46"/>
        <v>Negligible</v>
      </c>
      <c r="AB109" s="69" t="str">
        <f t="shared" si="44"/>
        <v>Tidak Ada Indikasi Bias</v>
      </c>
    </row>
    <row r="110" spans="1:28" ht="55.2" x14ac:dyDescent="0.3">
      <c r="A110" s="67" t="str">
        <f>LML!A104</f>
        <v>100. Dalam standar DNVGL-ST-N001, bila beban diangkat menggunakan 4 sling, perlu dikalikan dengan SKL factor sebesar 1.25 apa alasannya ?</v>
      </c>
      <c r="B110" s="83">
        <f>LML!B104</f>
        <v>1</v>
      </c>
      <c r="C110" s="83">
        <f>LML!C104</f>
        <v>1</v>
      </c>
      <c r="D110" s="83">
        <f>LML!D104</f>
        <v>1</v>
      </c>
      <c r="E110" s="83">
        <f>LML!E104</f>
        <v>0</v>
      </c>
      <c r="F110" s="83">
        <f>LML!F104</f>
        <v>1</v>
      </c>
      <c r="G110" s="83">
        <f>LML!G104</f>
        <v>0</v>
      </c>
      <c r="H110" s="83">
        <f>LML!H104</f>
        <v>0</v>
      </c>
      <c r="I110" s="83">
        <f>LML!I104</f>
        <v>0</v>
      </c>
      <c r="J110" s="83">
        <f>LML!J104</f>
        <v>0</v>
      </c>
      <c r="K110" s="83">
        <f>LML!K104</f>
        <v>0</v>
      </c>
      <c r="L110" s="82">
        <f t="shared" si="30"/>
        <v>5</v>
      </c>
      <c r="M110" s="82">
        <f t="shared" si="31"/>
        <v>5</v>
      </c>
      <c r="N110" s="82">
        <f>SUMIF($B$8:$K$8,"Laki-Laki",LML!B104:K104)</f>
        <v>2</v>
      </c>
      <c r="O110" s="82">
        <f>SUMIF($B$8:$K$8,"Perempuan",LML!B104:K104)</f>
        <v>2</v>
      </c>
      <c r="P110" s="68">
        <f t="shared" si="32"/>
        <v>2</v>
      </c>
      <c r="Q110" s="68">
        <f t="shared" si="33"/>
        <v>2</v>
      </c>
      <c r="R110" s="68">
        <f t="shared" si="34"/>
        <v>0.40546510810816438</v>
      </c>
      <c r="S110" s="68">
        <f t="shared" si="35"/>
        <v>0.40546510810816438</v>
      </c>
      <c r="T110" s="68">
        <f t="shared" si="36"/>
        <v>0.53127392063173484</v>
      </c>
      <c r="U110" s="68">
        <f t="shared" si="37"/>
        <v>0.53127392063173484</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89</v>
      </c>
      <c r="C111" s="11">
        <f t="shared" si="47"/>
        <v>89</v>
      </c>
      <c r="D111" s="11">
        <f t="shared" si="47"/>
        <v>78</v>
      </c>
      <c r="E111" s="11">
        <f t="shared" si="47"/>
        <v>55</v>
      </c>
      <c r="F111" s="11">
        <f t="shared" si="47"/>
        <v>78</v>
      </c>
      <c r="G111" s="11">
        <f t="shared" si="47"/>
        <v>55</v>
      </c>
      <c r="H111" s="11">
        <f t="shared" si="47"/>
        <v>18</v>
      </c>
      <c r="I111" s="11">
        <f t="shared" si="47"/>
        <v>18</v>
      </c>
      <c r="J111" s="11">
        <f t="shared" si="47"/>
        <v>23</v>
      </c>
      <c r="K111" s="11">
        <f t="shared" si="47"/>
        <v>23</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660A5-37C3-421C-8077-A523F2417339}">
  <dimension ref="A1:AC112"/>
  <sheetViews>
    <sheetView topLeftCell="L1"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2315</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CLO!B2</f>
        <v>Perempuan</v>
      </c>
      <c r="C8" s="86" t="str">
        <f>CLO!C2</f>
        <v>Laki-Laki</v>
      </c>
      <c r="D8" s="86" t="str">
        <f>CLO!D2</f>
        <v>Perempuan</v>
      </c>
      <c r="E8" s="86" t="str">
        <f>CLO!E2</f>
        <v>Perempuan</v>
      </c>
      <c r="F8" s="86" t="str">
        <f>CLO!F2</f>
        <v>Laki-Laki</v>
      </c>
      <c r="G8" s="86" t="str">
        <f>CLO!G2</f>
        <v>Laki-Laki</v>
      </c>
      <c r="H8" s="86" t="str">
        <f>CLO!H2</f>
        <v>Perempuan</v>
      </c>
      <c r="I8" s="86" t="str">
        <f>CLO!I2</f>
        <v>Laki-Laki</v>
      </c>
      <c r="J8" s="86" t="str">
        <f>CLO!J2</f>
        <v>Perempuan</v>
      </c>
      <c r="K8" s="86" t="str">
        <f>CLO!K2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55.2" x14ac:dyDescent="0.3">
      <c r="A11" s="81" t="str">
        <f>CLO!A5</f>
        <v>Sistem perizinan terintegrasi secara elektronik di Indonesia yang menggunakan pendekatan berbasis risiko disebut dengan ….</v>
      </c>
      <c r="B11" s="83">
        <f>CLO!B5</f>
        <v>1</v>
      </c>
      <c r="C11" s="83">
        <f>CLO!C5</f>
        <v>1</v>
      </c>
      <c r="D11" s="83">
        <f>CLO!D5</f>
        <v>0</v>
      </c>
      <c r="E11" s="83">
        <f>CLO!E5</f>
        <v>1</v>
      </c>
      <c r="F11" s="83">
        <f>CLO!F5</f>
        <v>0</v>
      </c>
      <c r="G11" s="83">
        <f>CLO!G5</f>
        <v>1</v>
      </c>
      <c r="H11" s="83">
        <f>CLO!H5</f>
        <v>0</v>
      </c>
      <c r="I11" s="83">
        <f>CLO!I5</f>
        <v>0</v>
      </c>
      <c r="J11" s="83">
        <f>CLO!J5</f>
        <v>0</v>
      </c>
      <c r="K11" s="83">
        <f>CLO!K5</f>
        <v>0</v>
      </c>
      <c r="L11" s="82">
        <f t="shared" ref="L11:L42" si="0">COUNTIF($B$8:$K$8,"Laki-Laki")</f>
        <v>5</v>
      </c>
      <c r="M11" s="82">
        <f t="shared" ref="M11:M42" si="1">COUNTIF($B$8:$K$8,"Perempuan")</f>
        <v>5</v>
      </c>
      <c r="N11" s="82">
        <f>SUMIF($B$8:$K$8,"Laki-Laki",CLO!B5:K5)</f>
        <v>2</v>
      </c>
      <c r="O11" s="82">
        <f>SUMIF($B$8:$K$8,"Perempuan",CLO!B5:K5)</f>
        <v>2</v>
      </c>
      <c r="P11" s="84">
        <f t="shared" ref="P11:P42" si="2">IF(N11=0,0.3,IF(N11=L11,L11-0.3,N11))</f>
        <v>2</v>
      </c>
      <c r="Q11" s="84">
        <f t="shared" ref="Q11:Q42" si="3">IF(O11=0,0.3,IF(O11=M11,M11-0.3,O11))</f>
        <v>2</v>
      </c>
      <c r="R11" s="84">
        <f t="shared" ref="R11:R42" si="4">LN((L11-P11)/P11)</f>
        <v>0.40546510810816438</v>
      </c>
      <c r="S11" s="84">
        <f t="shared" ref="S11:S42" si="5">LN((M11-Q11)/Q11)</f>
        <v>0.40546510810816438</v>
      </c>
      <c r="T11" s="84">
        <f t="shared" ref="T11:T42" si="6">R11-AVERAGE($R$11:$R$110)</f>
        <v>0.57653175286880665</v>
      </c>
      <c r="U11" s="84">
        <f t="shared" ref="U11:U42" si="7">S11-AVERAGE($S$11:$S$110)</f>
        <v>0.57653175286880665</v>
      </c>
      <c r="V11" s="84">
        <f t="shared" ref="V11:V42" si="8">SQRT(1/P11+1/(L11-P11))</f>
        <v>0.91287092917527679</v>
      </c>
      <c r="W11" s="84">
        <f t="shared" ref="W11:W42" si="9">SQRT(1/Q11+1/(M11-Q11))</f>
        <v>0.91287092917527679</v>
      </c>
      <c r="X11" s="84">
        <f t="shared" ref="X11:X42" si="10">T11-U11</f>
        <v>0</v>
      </c>
      <c r="Y11" s="84">
        <f t="shared" ref="Y11:Y42" si="11">SQRT(V11^2+W11^2)</f>
        <v>1.2909944487358056</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96.6" x14ac:dyDescent="0.3">
      <c r="A12" s="67" t="str">
        <f>CLO!A6</f>
        <v>Saat ini proses perizinan usaha di Indonesia menggunakan satu sistem yaitu Online Single Submission (OSS), yang mana dapat menerbitkan izin usaha. Manakah yang termasuk izin usaha yang diterbitkan oleh OSS RBA ….</v>
      </c>
      <c r="B12" s="83">
        <f>CLO!B6</f>
        <v>1</v>
      </c>
      <c r="C12" s="83">
        <f>CLO!C6</f>
        <v>1</v>
      </c>
      <c r="D12" s="83">
        <f>CLO!D6</f>
        <v>1</v>
      </c>
      <c r="E12" s="83">
        <f>CLO!E6</f>
        <v>1</v>
      </c>
      <c r="F12" s="83">
        <f>CLO!F6</f>
        <v>1</v>
      </c>
      <c r="G12" s="83">
        <f>CLO!G6</f>
        <v>1</v>
      </c>
      <c r="H12" s="83">
        <f>CLO!H6</f>
        <v>0</v>
      </c>
      <c r="I12" s="83">
        <f>CLO!I6</f>
        <v>0</v>
      </c>
      <c r="J12" s="83">
        <f>CLO!J6</f>
        <v>0</v>
      </c>
      <c r="K12" s="83">
        <f>CLO!K6</f>
        <v>0</v>
      </c>
      <c r="L12" s="82">
        <f t="shared" si="0"/>
        <v>5</v>
      </c>
      <c r="M12" s="82">
        <f t="shared" si="1"/>
        <v>5</v>
      </c>
      <c r="N12" s="82">
        <f>SUMIF($B$8:$K$8,"Laki-Laki",CLO!B6:K6)</f>
        <v>3</v>
      </c>
      <c r="O12" s="82">
        <f>SUMIF($B$8:$K$8,"Perempuan",CLO!B6:K6)</f>
        <v>3</v>
      </c>
      <c r="P12" s="68">
        <f t="shared" si="2"/>
        <v>3</v>
      </c>
      <c r="Q12" s="68">
        <f t="shared" si="3"/>
        <v>3</v>
      </c>
      <c r="R12" s="68">
        <f t="shared" si="4"/>
        <v>-0.40546510810816444</v>
      </c>
      <c r="S12" s="68">
        <f t="shared" si="5"/>
        <v>-0.40546510810816444</v>
      </c>
      <c r="T12" s="68">
        <f t="shared" si="6"/>
        <v>-0.23439846334752218</v>
      </c>
      <c r="U12" s="68">
        <f t="shared" si="7"/>
        <v>-0.23439846334752218</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69" x14ac:dyDescent="0.3">
      <c r="A13" s="67" t="str">
        <f>CLO!A7</f>
        <v>Apa langkah pertama yang harus dilakukan oleh seorang Corporate Legal Officer dalam mengidentifikasi kebutuhan perizinan perusahaan?</v>
      </c>
      <c r="B13" s="83">
        <f>CLO!B7</f>
        <v>1</v>
      </c>
      <c r="C13" s="83">
        <f>CLO!C7</f>
        <v>1</v>
      </c>
      <c r="D13" s="83">
        <f>CLO!D7</f>
        <v>1</v>
      </c>
      <c r="E13" s="83">
        <f>CLO!E7</f>
        <v>1</v>
      </c>
      <c r="F13" s="83">
        <f>CLO!F7</f>
        <v>1</v>
      </c>
      <c r="G13" s="83">
        <f>CLO!G7</f>
        <v>1</v>
      </c>
      <c r="H13" s="83">
        <f>CLO!H7</f>
        <v>1</v>
      </c>
      <c r="I13" s="83">
        <f>CLO!I7</f>
        <v>1</v>
      </c>
      <c r="J13" s="83">
        <f>CLO!J7</f>
        <v>0</v>
      </c>
      <c r="K13" s="83">
        <f>CLO!K7</f>
        <v>0</v>
      </c>
      <c r="L13" s="82">
        <f t="shared" si="0"/>
        <v>5</v>
      </c>
      <c r="M13" s="82">
        <f t="shared" si="1"/>
        <v>5</v>
      </c>
      <c r="N13" s="82">
        <f>SUMIF($B$8:$K$8,"Laki-Laki",CLO!B7:K7)</f>
        <v>4</v>
      </c>
      <c r="O13" s="82">
        <f>SUMIF($B$8:$K$8,"Perempuan",CLO!B7:K7)</f>
        <v>4</v>
      </c>
      <c r="P13" s="68">
        <f t="shared" si="2"/>
        <v>4</v>
      </c>
      <c r="Q13" s="68">
        <f t="shared" si="3"/>
        <v>4</v>
      </c>
      <c r="R13" s="68">
        <f t="shared" si="4"/>
        <v>-1.3862943611198906</v>
      </c>
      <c r="S13" s="68">
        <f t="shared" si="5"/>
        <v>-1.3862943611198906</v>
      </c>
      <c r="T13" s="68">
        <f t="shared" si="6"/>
        <v>-1.2152277163592484</v>
      </c>
      <c r="U13" s="68">
        <f t="shared" si="7"/>
        <v>-1.2152277163592484</v>
      </c>
      <c r="V13" s="68">
        <f t="shared" si="8"/>
        <v>1.1180339887498949</v>
      </c>
      <c r="W13" s="68">
        <f t="shared" si="9"/>
        <v>1.1180339887498949</v>
      </c>
      <c r="X13" s="68">
        <f t="shared" si="10"/>
        <v>0</v>
      </c>
      <c r="Y13" s="68">
        <f t="shared" si="11"/>
        <v>1.5811388300841898</v>
      </c>
      <c r="Z13" s="68">
        <f t="shared" si="12"/>
        <v>0</v>
      </c>
      <c r="AA13" s="66" t="str">
        <f t="shared" si="13"/>
        <v>Negligible</v>
      </c>
      <c r="AB13" s="69" t="str">
        <f t="shared" si="14"/>
        <v>Tidak Ada Indikasi Bias</v>
      </c>
    </row>
    <row r="14" spans="1:29" ht="55.2" x14ac:dyDescent="0.3">
      <c r="A14" s="67" t="str">
        <f>CLO!A8</f>
        <v>Dalam memetakan kewajiban perizinan, mengapa pemilihan kode KBLI (Klasifikasi Baku Lapangan Usaha Indonesia) harus dilakukan secara tepat?</v>
      </c>
      <c r="B14" s="83">
        <f>CLO!B8</f>
        <v>1</v>
      </c>
      <c r="C14" s="83">
        <f>CLO!C8</f>
        <v>1</v>
      </c>
      <c r="D14" s="83">
        <f>CLO!D8</f>
        <v>1</v>
      </c>
      <c r="E14" s="83">
        <f>CLO!E8</f>
        <v>1</v>
      </c>
      <c r="F14" s="83">
        <f>CLO!F8</f>
        <v>1</v>
      </c>
      <c r="G14" s="83">
        <f>CLO!G8</f>
        <v>1</v>
      </c>
      <c r="H14" s="83">
        <f>CLO!H8</f>
        <v>0</v>
      </c>
      <c r="I14" s="83">
        <f>CLO!I8</f>
        <v>0</v>
      </c>
      <c r="J14" s="83">
        <f>CLO!J8</f>
        <v>1</v>
      </c>
      <c r="K14" s="83">
        <f>CLO!K8</f>
        <v>1</v>
      </c>
      <c r="L14" s="82">
        <f t="shared" si="0"/>
        <v>5</v>
      </c>
      <c r="M14" s="82">
        <f t="shared" si="1"/>
        <v>5</v>
      </c>
      <c r="N14" s="82">
        <f>SUMIF($B$8:$K$8,"Laki-Laki",CLO!B8:K8)</f>
        <v>4</v>
      </c>
      <c r="O14" s="82">
        <f>SUMIF($B$8:$K$8,"Perempuan",CLO!B8:K8)</f>
        <v>4</v>
      </c>
      <c r="P14" s="68">
        <f t="shared" si="2"/>
        <v>4</v>
      </c>
      <c r="Q14" s="68">
        <f t="shared" si="3"/>
        <v>4</v>
      </c>
      <c r="R14" s="68">
        <f t="shared" si="4"/>
        <v>-1.3862943611198906</v>
      </c>
      <c r="S14" s="68">
        <f t="shared" si="5"/>
        <v>-1.3862943611198906</v>
      </c>
      <c r="T14" s="68">
        <f t="shared" si="6"/>
        <v>-1.2152277163592484</v>
      </c>
      <c r="U14" s="68">
        <f t="shared" si="7"/>
        <v>-1.2152277163592484</v>
      </c>
      <c r="V14" s="68">
        <f t="shared" si="8"/>
        <v>1.1180339887498949</v>
      </c>
      <c r="W14" s="68">
        <f t="shared" si="9"/>
        <v>1.1180339887498949</v>
      </c>
      <c r="X14" s="68">
        <f t="shared" si="10"/>
        <v>0</v>
      </c>
      <c r="Y14" s="68">
        <f t="shared" si="11"/>
        <v>1.5811388300841898</v>
      </c>
      <c r="Z14" s="68">
        <f t="shared" si="12"/>
        <v>0</v>
      </c>
      <c r="AA14" s="66" t="str">
        <f t="shared" si="13"/>
        <v>Negligible</v>
      </c>
      <c r="AB14" s="69" t="str">
        <f t="shared" si="14"/>
        <v>Tidak Ada Indikasi Bias</v>
      </c>
    </row>
    <row r="15" spans="1:29" ht="55.2" x14ac:dyDescent="0.3">
      <c r="A15" s="67" t="str">
        <f>CLO!A9</f>
        <v>Sebelum berlakunya UU Cipta Kerja, minimal modal pendirian PT adalah 50jt. Namun, setelah berlakunya UU Cipta Kerja, pendirian PT memiliki ketentuan modal tersendiri. Berapa modal yang perlu ditempatkan untuk mendirikan PT?</v>
      </c>
      <c r="B15" s="83">
        <f>CLO!B9</f>
        <v>0</v>
      </c>
      <c r="C15" s="83">
        <f>CLO!C9</f>
        <v>0</v>
      </c>
      <c r="D15" s="83">
        <f>CLO!D9</f>
        <v>1</v>
      </c>
      <c r="E15" s="83">
        <f>CLO!E9</f>
        <v>0</v>
      </c>
      <c r="F15" s="83">
        <f>CLO!F9</f>
        <v>1</v>
      </c>
      <c r="G15" s="83">
        <f>CLO!G9</f>
        <v>0</v>
      </c>
      <c r="H15" s="83">
        <f>CLO!H9</f>
        <v>0</v>
      </c>
      <c r="I15" s="83">
        <f>CLO!I9</f>
        <v>0</v>
      </c>
      <c r="J15" s="83">
        <f>CLO!J9</f>
        <v>0</v>
      </c>
      <c r="K15" s="83">
        <f>CLO!K9</f>
        <v>0</v>
      </c>
      <c r="L15" s="82">
        <f t="shared" si="0"/>
        <v>5</v>
      </c>
      <c r="M15" s="82">
        <f t="shared" si="1"/>
        <v>5</v>
      </c>
      <c r="N15" s="82">
        <f>SUMIF($B$8:$K$8,"Laki-Laki",CLO!B9:K9)</f>
        <v>1</v>
      </c>
      <c r="O15" s="82">
        <f>SUMIF($B$8:$K$8,"Perempuan",CLO!B9:K9)</f>
        <v>1</v>
      </c>
      <c r="P15" s="68">
        <f t="shared" si="2"/>
        <v>1</v>
      </c>
      <c r="Q15" s="68">
        <f t="shared" si="3"/>
        <v>1</v>
      </c>
      <c r="R15" s="68">
        <f t="shared" si="4"/>
        <v>1.3862943611198906</v>
      </c>
      <c r="S15" s="68">
        <f t="shared" si="5"/>
        <v>1.3862943611198906</v>
      </c>
      <c r="T15" s="68">
        <f t="shared" si="6"/>
        <v>1.5573610058805327</v>
      </c>
      <c r="U15" s="68">
        <f t="shared" si="7"/>
        <v>1.5573610058805327</v>
      </c>
      <c r="V15" s="68">
        <f t="shared" si="8"/>
        <v>1.1180339887498949</v>
      </c>
      <c r="W15" s="68">
        <f t="shared" si="9"/>
        <v>1.1180339887498949</v>
      </c>
      <c r="X15" s="68">
        <f t="shared" si="10"/>
        <v>0</v>
      </c>
      <c r="Y15" s="68">
        <f t="shared" si="11"/>
        <v>1.5811388300841898</v>
      </c>
      <c r="Z15" s="68">
        <f t="shared" si="12"/>
        <v>0</v>
      </c>
      <c r="AA15" s="66" t="str">
        <f t="shared" si="13"/>
        <v>Negligible</v>
      </c>
      <c r="AB15" s="69" t="str">
        <f t="shared" si="14"/>
        <v>Tidak Ada Indikasi Bias</v>
      </c>
    </row>
    <row r="16" spans="1:29" ht="96.6" x14ac:dyDescent="0.3">
      <c r="A16" s="67" t="str">
        <f>CLO!A10</f>
        <v>Dalam menjalankan usaha, Pelaku Usaha atau Perusahaan wajib mencantumkan KBLI yang akan dijalankan usaha atau perusahaan dalam akta pendirian, siapakah yang berhak mendaftarkan KBLI?</v>
      </c>
      <c r="B16" s="83">
        <f>CLO!B10</f>
        <v>0</v>
      </c>
      <c r="C16" s="83">
        <f>CLO!C10</f>
        <v>0</v>
      </c>
      <c r="D16" s="83">
        <f>CLO!D10</f>
        <v>0</v>
      </c>
      <c r="E16" s="83">
        <f>CLO!E10</f>
        <v>1</v>
      </c>
      <c r="F16" s="83">
        <f>CLO!F10</f>
        <v>0</v>
      </c>
      <c r="G16" s="83">
        <f>CLO!G10</f>
        <v>1</v>
      </c>
      <c r="H16" s="83">
        <f>CLO!H10</f>
        <v>0</v>
      </c>
      <c r="I16" s="83">
        <f>CLO!I10</f>
        <v>0</v>
      </c>
      <c r="J16" s="83">
        <f>CLO!J10</f>
        <v>1</v>
      </c>
      <c r="K16" s="83">
        <f>CLO!K10</f>
        <v>1</v>
      </c>
      <c r="L16" s="82">
        <f t="shared" si="0"/>
        <v>5</v>
      </c>
      <c r="M16" s="82">
        <f t="shared" si="1"/>
        <v>5</v>
      </c>
      <c r="N16" s="82">
        <f>SUMIF($B$8:$K$8,"Laki-Laki",CLO!B10:K10)</f>
        <v>2</v>
      </c>
      <c r="O16" s="82">
        <f>SUMIF($B$8:$K$8,"Perempuan",CLO!B10:K10)</f>
        <v>2</v>
      </c>
      <c r="P16" s="68">
        <f t="shared" si="2"/>
        <v>2</v>
      </c>
      <c r="Q16" s="68">
        <f t="shared" si="3"/>
        <v>2</v>
      </c>
      <c r="R16" s="68">
        <f t="shared" si="4"/>
        <v>0.40546510810816438</v>
      </c>
      <c r="S16" s="68">
        <f t="shared" si="5"/>
        <v>0.40546510810816438</v>
      </c>
      <c r="T16" s="68">
        <f t="shared" si="6"/>
        <v>0.57653175286880665</v>
      </c>
      <c r="U16" s="68">
        <f t="shared" si="7"/>
        <v>0.57653175286880665</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69" x14ac:dyDescent="0.3">
      <c r="A17" s="67" t="str">
        <f>CLO!A11</f>
        <v>Sejak berlakunya Peraturan Pemerintah Nomor 28 Tahun 2025, apa saja yang termasuk dalam persyaratan dasar pada sistem OSS, kecuali ….</v>
      </c>
      <c r="B17" s="83">
        <f>CLO!B11</f>
        <v>1</v>
      </c>
      <c r="C17" s="83">
        <f>CLO!C11</f>
        <v>1</v>
      </c>
      <c r="D17" s="83">
        <f>CLO!D11</f>
        <v>0</v>
      </c>
      <c r="E17" s="83">
        <f>CLO!E11</f>
        <v>0</v>
      </c>
      <c r="F17" s="83">
        <f>CLO!F11</f>
        <v>0</v>
      </c>
      <c r="G17" s="83">
        <f>CLO!G11</f>
        <v>0</v>
      </c>
      <c r="H17" s="83">
        <f>CLO!H11</f>
        <v>0</v>
      </c>
      <c r="I17" s="83">
        <f>CLO!I11</f>
        <v>0</v>
      </c>
      <c r="J17" s="83">
        <f>CLO!J11</f>
        <v>0</v>
      </c>
      <c r="K17" s="83">
        <f>CLO!K11</f>
        <v>0</v>
      </c>
      <c r="L17" s="82">
        <f t="shared" si="0"/>
        <v>5</v>
      </c>
      <c r="M17" s="82">
        <f t="shared" si="1"/>
        <v>5</v>
      </c>
      <c r="N17" s="82">
        <f>SUMIF($B$8:$K$8,"Laki-Laki",CLO!B11:K11)</f>
        <v>1</v>
      </c>
      <c r="O17" s="82">
        <f>SUMIF($B$8:$K$8,"Perempuan",CLO!B11:K11)</f>
        <v>1</v>
      </c>
      <c r="P17" s="68">
        <f t="shared" si="2"/>
        <v>1</v>
      </c>
      <c r="Q17" s="68">
        <f t="shared" si="3"/>
        <v>1</v>
      </c>
      <c r="R17" s="68">
        <f t="shared" si="4"/>
        <v>1.3862943611198906</v>
      </c>
      <c r="S17" s="68">
        <f t="shared" si="5"/>
        <v>1.3862943611198906</v>
      </c>
      <c r="T17" s="68">
        <f t="shared" si="6"/>
        <v>1.5573610058805327</v>
      </c>
      <c r="U17" s="68">
        <f t="shared" si="7"/>
        <v>1.5573610058805327</v>
      </c>
      <c r="V17" s="68">
        <f t="shared" si="8"/>
        <v>1.1180339887498949</v>
      </c>
      <c r="W17" s="68">
        <f t="shared" si="9"/>
        <v>1.1180339887498949</v>
      </c>
      <c r="X17" s="68">
        <f t="shared" si="10"/>
        <v>0</v>
      </c>
      <c r="Y17" s="68">
        <f t="shared" si="11"/>
        <v>1.5811388300841898</v>
      </c>
      <c r="Z17" s="68">
        <f t="shared" si="12"/>
        <v>0</v>
      </c>
      <c r="AA17" s="66" t="str">
        <f t="shared" si="13"/>
        <v>Negligible</v>
      </c>
      <c r="AB17" s="69" t="str">
        <f t="shared" si="14"/>
        <v>Tidak Ada Indikasi Bias</v>
      </c>
    </row>
    <row r="18" spans="1:28" ht="96.6" x14ac:dyDescent="0.3">
      <c r="A18" s="67" t="str">
        <f>CLO!A12</f>
        <v>Dalam penerbitan izin usaha, sistem OSS akan mendeteksi kesesuaian tata ruang dengan penerbitan Persetujuan Kesesuaian Kegiatan Penyesuaian Tata Ruang (PKKPR). Apa yang menjadi dasar OSS untuk menerbitkan PKKPR?</v>
      </c>
      <c r="B18" s="83">
        <f>CLO!B12</f>
        <v>1</v>
      </c>
      <c r="C18" s="83">
        <f>CLO!C12</f>
        <v>1</v>
      </c>
      <c r="D18" s="83">
        <f>CLO!D12</f>
        <v>1</v>
      </c>
      <c r="E18" s="83">
        <f>CLO!E12</f>
        <v>1</v>
      </c>
      <c r="F18" s="83">
        <f>CLO!F12</f>
        <v>1</v>
      </c>
      <c r="G18" s="83">
        <f>CLO!G12</f>
        <v>1</v>
      </c>
      <c r="H18" s="83">
        <f>CLO!H12</f>
        <v>0</v>
      </c>
      <c r="I18" s="83">
        <f>CLO!I12</f>
        <v>0</v>
      </c>
      <c r="J18" s="83">
        <f>CLO!J12</f>
        <v>1</v>
      </c>
      <c r="K18" s="83">
        <f>CLO!K12</f>
        <v>1</v>
      </c>
      <c r="L18" s="82">
        <f t="shared" si="0"/>
        <v>5</v>
      </c>
      <c r="M18" s="82">
        <f t="shared" si="1"/>
        <v>5</v>
      </c>
      <c r="N18" s="82">
        <f>SUMIF($B$8:$K$8,"Laki-Laki",CLO!B12:K12)</f>
        <v>4</v>
      </c>
      <c r="O18" s="82">
        <f>SUMIF($B$8:$K$8,"Perempuan",CLO!B12:K12)</f>
        <v>4</v>
      </c>
      <c r="P18" s="68">
        <f t="shared" si="2"/>
        <v>4</v>
      </c>
      <c r="Q18" s="68">
        <f t="shared" si="3"/>
        <v>4</v>
      </c>
      <c r="R18" s="68">
        <f t="shared" si="4"/>
        <v>-1.3862943611198906</v>
      </c>
      <c r="S18" s="68">
        <f t="shared" si="5"/>
        <v>-1.3862943611198906</v>
      </c>
      <c r="T18" s="68">
        <f t="shared" si="6"/>
        <v>-1.2152277163592484</v>
      </c>
      <c r="U18" s="68">
        <f t="shared" si="7"/>
        <v>-1.2152277163592484</v>
      </c>
      <c r="V18" s="68">
        <f t="shared" si="8"/>
        <v>1.1180339887498949</v>
      </c>
      <c r="W18" s="68">
        <f t="shared" si="9"/>
        <v>1.1180339887498949</v>
      </c>
      <c r="X18" s="68">
        <f t="shared" si="10"/>
        <v>0</v>
      </c>
      <c r="Y18" s="68">
        <f t="shared" si="11"/>
        <v>1.5811388300841898</v>
      </c>
      <c r="Z18" s="68">
        <f t="shared" si="12"/>
        <v>0</v>
      </c>
      <c r="AA18" s="66" t="str">
        <f t="shared" si="13"/>
        <v>Negligible</v>
      </c>
      <c r="AB18" s="69" t="str">
        <f t="shared" si="14"/>
        <v>Tidak Ada Indikasi Bias</v>
      </c>
    </row>
    <row r="19" spans="1:28" ht="41.4" x14ac:dyDescent="0.3">
      <c r="A19" s="67" t="str">
        <f>CLO!A13</f>
        <v>Dengan mengedepankan risiko, berapa risiko yang ditetapkan oleh OSS RBA?</v>
      </c>
      <c r="B19" s="83">
        <f>CLO!B13</f>
        <v>1</v>
      </c>
      <c r="C19" s="83">
        <f>CLO!C13</f>
        <v>1</v>
      </c>
      <c r="D19" s="83">
        <f>CLO!D13</f>
        <v>1</v>
      </c>
      <c r="E19" s="83">
        <f>CLO!E13</f>
        <v>0</v>
      </c>
      <c r="F19" s="83">
        <f>CLO!F13</f>
        <v>1</v>
      </c>
      <c r="G19" s="83">
        <f>CLO!G13</f>
        <v>0</v>
      </c>
      <c r="H19" s="83">
        <f>CLO!H13</f>
        <v>1</v>
      </c>
      <c r="I19" s="83">
        <f>CLO!I13</f>
        <v>1</v>
      </c>
      <c r="J19" s="83">
        <f>CLO!J13</f>
        <v>0</v>
      </c>
      <c r="K19" s="83">
        <f>CLO!K13</f>
        <v>0</v>
      </c>
      <c r="L19" s="82">
        <f t="shared" si="0"/>
        <v>5</v>
      </c>
      <c r="M19" s="82">
        <f t="shared" si="1"/>
        <v>5</v>
      </c>
      <c r="N19" s="82">
        <f>SUMIF($B$8:$K$8,"Laki-Laki",CLO!B13:K13)</f>
        <v>3</v>
      </c>
      <c r="O19" s="82">
        <f>SUMIF($B$8:$K$8,"Perempuan",CLO!B13:K13)</f>
        <v>3</v>
      </c>
      <c r="P19" s="68">
        <f t="shared" si="2"/>
        <v>3</v>
      </c>
      <c r="Q19" s="68">
        <f t="shared" si="3"/>
        <v>3</v>
      </c>
      <c r="R19" s="68">
        <f t="shared" si="4"/>
        <v>-0.40546510810816444</v>
      </c>
      <c r="S19" s="68">
        <f t="shared" si="5"/>
        <v>-0.40546510810816444</v>
      </c>
      <c r="T19" s="68">
        <f t="shared" si="6"/>
        <v>-0.23439846334752218</v>
      </c>
      <c r="U19" s="68">
        <f t="shared" si="7"/>
        <v>-0.23439846334752218</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41.4" x14ac:dyDescent="0.3">
      <c r="A20" s="67" t="str">
        <f>CLO!A14</f>
        <v>Apakah jenis risiko pada sistem OSS akan berpengaruh pada dokumen izin yang diterbitkan?</v>
      </c>
      <c r="B20" s="83">
        <f>CLO!B14</f>
        <v>1</v>
      </c>
      <c r="C20" s="83">
        <f>CLO!C14</f>
        <v>1</v>
      </c>
      <c r="D20" s="83">
        <f>CLO!D14</f>
        <v>1</v>
      </c>
      <c r="E20" s="83">
        <f>CLO!E14</f>
        <v>1</v>
      </c>
      <c r="F20" s="83">
        <f>CLO!F14</f>
        <v>1</v>
      </c>
      <c r="G20" s="83">
        <f>CLO!G14</f>
        <v>1</v>
      </c>
      <c r="H20" s="83">
        <f>CLO!H14</f>
        <v>0</v>
      </c>
      <c r="I20" s="83">
        <f>CLO!I14</f>
        <v>0</v>
      </c>
      <c r="J20" s="83">
        <f>CLO!J14</f>
        <v>1</v>
      </c>
      <c r="K20" s="83">
        <f>CLO!K14</f>
        <v>1</v>
      </c>
      <c r="L20" s="82">
        <f t="shared" si="0"/>
        <v>5</v>
      </c>
      <c r="M20" s="82">
        <f t="shared" si="1"/>
        <v>5</v>
      </c>
      <c r="N20" s="82">
        <f>SUMIF($B$8:$K$8,"Laki-Laki",CLO!B14:K14)</f>
        <v>4</v>
      </c>
      <c r="O20" s="82">
        <f>SUMIF($B$8:$K$8,"Perempuan",CLO!B14:K14)</f>
        <v>4</v>
      </c>
      <c r="P20" s="68">
        <f t="shared" si="2"/>
        <v>4</v>
      </c>
      <c r="Q20" s="68">
        <f t="shared" si="3"/>
        <v>4</v>
      </c>
      <c r="R20" s="68">
        <f t="shared" si="4"/>
        <v>-1.3862943611198906</v>
      </c>
      <c r="S20" s="68">
        <f t="shared" si="5"/>
        <v>-1.3862943611198906</v>
      </c>
      <c r="T20" s="68">
        <f t="shared" si="6"/>
        <v>-1.2152277163592484</v>
      </c>
      <c r="U20" s="68">
        <f t="shared" si="7"/>
        <v>-1.2152277163592484</v>
      </c>
      <c r="V20" s="68">
        <f t="shared" si="8"/>
        <v>1.1180339887498949</v>
      </c>
      <c r="W20" s="68">
        <f t="shared" si="9"/>
        <v>1.1180339887498949</v>
      </c>
      <c r="X20" s="68">
        <f t="shared" si="10"/>
        <v>0</v>
      </c>
      <c r="Y20" s="68">
        <f t="shared" si="11"/>
        <v>1.5811388300841898</v>
      </c>
      <c r="Z20" s="68">
        <f t="shared" si="12"/>
        <v>0</v>
      </c>
      <c r="AA20" s="66" t="str">
        <f t="shared" si="13"/>
        <v>Negligible</v>
      </c>
      <c r="AB20" s="69" t="str">
        <f t="shared" si="14"/>
        <v>Tidak Ada Indikasi Bias</v>
      </c>
    </row>
    <row r="21" spans="1:28" ht="55.2" x14ac:dyDescent="0.3">
      <c r="A21" s="67" t="str">
        <f>CLO!A15</f>
        <v>Terhadap perubahan atau penambahan KBLI pada NIB perusahaan, apakah penambahan KBLI dapat dilakukan kapan saja?</v>
      </c>
      <c r="B21" s="83">
        <f>CLO!B15</f>
        <v>1</v>
      </c>
      <c r="C21" s="83">
        <f>CLO!C15</f>
        <v>1</v>
      </c>
      <c r="D21" s="83">
        <f>CLO!D15</f>
        <v>0</v>
      </c>
      <c r="E21" s="83">
        <f>CLO!E15</f>
        <v>0</v>
      </c>
      <c r="F21" s="83">
        <f>CLO!F15</f>
        <v>0</v>
      </c>
      <c r="G21" s="83">
        <f>CLO!G15</f>
        <v>0</v>
      </c>
      <c r="H21" s="83">
        <f>CLO!H15</f>
        <v>0</v>
      </c>
      <c r="I21" s="83">
        <f>CLO!I15</f>
        <v>0</v>
      </c>
      <c r="J21" s="83">
        <f>CLO!J15</f>
        <v>0</v>
      </c>
      <c r="K21" s="83">
        <f>CLO!K15</f>
        <v>0</v>
      </c>
      <c r="L21" s="82">
        <f t="shared" si="0"/>
        <v>5</v>
      </c>
      <c r="M21" s="82">
        <f t="shared" si="1"/>
        <v>5</v>
      </c>
      <c r="N21" s="82">
        <f>SUMIF($B$8:$K$8,"Laki-Laki",CLO!B15:K15)</f>
        <v>1</v>
      </c>
      <c r="O21" s="82">
        <f>SUMIF($B$8:$K$8,"Perempuan",CLO!B15:K15)</f>
        <v>1</v>
      </c>
      <c r="P21" s="68">
        <f t="shared" si="2"/>
        <v>1</v>
      </c>
      <c r="Q21" s="68">
        <f t="shared" si="3"/>
        <v>1</v>
      </c>
      <c r="R21" s="68">
        <f t="shared" si="4"/>
        <v>1.3862943611198906</v>
      </c>
      <c r="S21" s="68">
        <f t="shared" si="5"/>
        <v>1.3862943611198906</v>
      </c>
      <c r="T21" s="68">
        <f t="shared" si="6"/>
        <v>1.5573610058805327</v>
      </c>
      <c r="U21" s="68">
        <f t="shared" si="7"/>
        <v>1.5573610058805327</v>
      </c>
      <c r="V21" s="68">
        <f t="shared" si="8"/>
        <v>1.1180339887498949</v>
      </c>
      <c r="W21" s="68">
        <f t="shared" si="9"/>
        <v>1.1180339887498949</v>
      </c>
      <c r="X21" s="68">
        <f t="shared" si="10"/>
        <v>0</v>
      </c>
      <c r="Y21" s="68">
        <f t="shared" si="11"/>
        <v>1.5811388300841898</v>
      </c>
      <c r="Z21" s="68">
        <f t="shared" si="12"/>
        <v>0</v>
      </c>
      <c r="AA21" s="66" t="str">
        <f t="shared" si="13"/>
        <v>Negligible</v>
      </c>
      <c r="AB21" s="69" t="str">
        <f t="shared" si="14"/>
        <v>Tidak Ada Indikasi Bias</v>
      </c>
    </row>
    <row r="22" spans="1:28" ht="55.2" x14ac:dyDescent="0.3">
      <c r="A22" s="67" t="str">
        <f>CLO!A16</f>
        <v>Dokumen Legalitas apa yang wajib dimiliki oleh dan hanya perusahaan manufaktur dalam melaksanakan kegiatan operasionalnya?</v>
      </c>
      <c r="B22" s="83">
        <f>CLO!B16</f>
        <v>1</v>
      </c>
      <c r="C22" s="83">
        <f>CLO!C16</f>
        <v>1</v>
      </c>
      <c r="D22" s="83">
        <f>CLO!D16</f>
        <v>1</v>
      </c>
      <c r="E22" s="83">
        <f>CLO!E16</f>
        <v>0</v>
      </c>
      <c r="F22" s="83">
        <f>CLO!F16</f>
        <v>1</v>
      </c>
      <c r="G22" s="83">
        <f>CLO!G16</f>
        <v>0</v>
      </c>
      <c r="H22" s="83">
        <f>CLO!H16</f>
        <v>1</v>
      </c>
      <c r="I22" s="83">
        <f>CLO!I16</f>
        <v>1</v>
      </c>
      <c r="J22" s="83">
        <f>CLO!J16</f>
        <v>0</v>
      </c>
      <c r="K22" s="83">
        <f>CLO!K16</f>
        <v>0</v>
      </c>
      <c r="L22" s="82">
        <f t="shared" si="0"/>
        <v>5</v>
      </c>
      <c r="M22" s="82">
        <f t="shared" si="1"/>
        <v>5</v>
      </c>
      <c r="N22" s="82">
        <f>SUMIF($B$8:$K$8,"Laki-Laki",CLO!B16:K16)</f>
        <v>3</v>
      </c>
      <c r="O22" s="82">
        <f>SUMIF($B$8:$K$8,"Perempuan",CLO!B16:K16)</f>
        <v>3</v>
      </c>
      <c r="P22" s="68">
        <f t="shared" si="2"/>
        <v>3</v>
      </c>
      <c r="Q22" s="68">
        <f t="shared" si="3"/>
        <v>3</v>
      </c>
      <c r="R22" s="68">
        <f t="shared" si="4"/>
        <v>-0.40546510810816444</v>
      </c>
      <c r="S22" s="68">
        <f t="shared" si="5"/>
        <v>-0.40546510810816444</v>
      </c>
      <c r="T22" s="68">
        <f t="shared" si="6"/>
        <v>-0.23439846334752218</v>
      </c>
      <c r="U22" s="68">
        <f t="shared" si="7"/>
        <v>-0.23439846334752218</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55.2" x14ac:dyDescent="0.3">
      <c r="A23" s="67" t="str">
        <f>CLO!A17</f>
        <v>Dokumen persetujuan pemerintah yang menyatakan kegiatan usaha telah sesuai dengan tata ruang, disebut sebagai?</v>
      </c>
      <c r="B23" s="83">
        <f>CLO!B17</f>
        <v>1</v>
      </c>
      <c r="C23" s="83">
        <f>CLO!C17</f>
        <v>1</v>
      </c>
      <c r="D23" s="83">
        <f>CLO!D17</f>
        <v>0</v>
      </c>
      <c r="E23" s="83">
        <f>CLO!E17</f>
        <v>1</v>
      </c>
      <c r="F23" s="83">
        <f>CLO!F17</f>
        <v>0</v>
      </c>
      <c r="G23" s="83">
        <f>CLO!G17</f>
        <v>1</v>
      </c>
      <c r="H23" s="83">
        <f>CLO!H17</f>
        <v>1</v>
      </c>
      <c r="I23" s="83">
        <f>CLO!I17</f>
        <v>1</v>
      </c>
      <c r="J23" s="83">
        <f>CLO!J17</f>
        <v>1</v>
      </c>
      <c r="K23" s="83">
        <f>CLO!K17</f>
        <v>1</v>
      </c>
      <c r="L23" s="82">
        <f t="shared" si="0"/>
        <v>5</v>
      </c>
      <c r="M23" s="82">
        <f t="shared" si="1"/>
        <v>5</v>
      </c>
      <c r="N23" s="82">
        <f>SUMIF($B$8:$K$8,"Laki-Laki",CLO!B17:K17)</f>
        <v>4</v>
      </c>
      <c r="O23" s="82">
        <f>SUMIF($B$8:$K$8,"Perempuan",CLO!B17:K17)</f>
        <v>4</v>
      </c>
      <c r="P23" s="68">
        <f t="shared" si="2"/>
        <v>4</v>
      </c>
      <c r="Q23" s="68">
        <f t="shared" si="3"/>
        <v>4</v>
      </c>
      <c r="R23" s="68">
        <f t="shared" si="4"/>
        <v>-1.3862943611198906</v>
      </c>
      <c r="S23" s="68">
        <f t="shared" si="5"/>
        <v>-1.3862943611198906</v>
      </c>
      <c r="T23" s="68">
        <f t="shared" si="6"/>
        <v>-1.2152277163592484</v>
      </c>
      <c r="U23" s="68">
        <f t="shared" si="7"/>
        <v>-1.2152277163592484</v>
      </c>
      <c r="V23" s="68">
        <f t="shared" si="8"/>
        <v>1.1180339887498949</v>
      </c>
      <c r="W23" s="68">
        <f t="shared" si="9"/>
        <v>1.1180339887498949</v>
      </c>
      <c r="X23" s="68">
        <f t="shared" si="10"/>
        <v>0</v>
      </c>
      <c r="Y23" s="68">
        <f t="shared" si="11"/>
        <v>1.5811388300841898</v>
      </c>
      <c r="Z23" s="68">
        <f t="shared" si="12"/>
        <v>0</v>
      </c>
      <c r="AA23" s="66" t="str">
        <f t="shared" si="13"/>
        <v>Negligible</v>
      </c>
      <c r="AB23" s="69" t="str">
        <f t="shared" si="14"/>
        <v>Tidak Ada Indikasi Bias</v>
      </c>
    </row>
    <row r="24" spans="1:28" ht="96.6" x14ac:dyDescent="0.3">
      <c r="A24" s="67" t="str">
        <f>CLO!A18</f>
        <v>https://sistemedu.com/assets/LiftingEngineerforMediumLifting/CLO_no14.png
Berdasarkan titik koordinat di atas, zona tersebut adalah Zona Kuning. Apa peruntukan zona tersebut?</v>
      </c>
      <c r="B24" s="83">
        <f>CLO!B18</f>
        <v>1</v>
      </c>
      <c r="C24" s="83">
        <f>CLO!C18</f>
        <v>1</v>
      </c>
      <c r="D24" s="83">
        <f>CLO!D18</f>
        <v>1</v>
      </c>
      <c r="E24" s="83">
        <f>CLO!E18</f>
        <v>1</v>
      </c>
      <c r="F24" s="83">
        <f>CLO!F18</f>
        <v>1</v>
      </c>
      <c r="G24" s="83">
        <f>CLO!G18</f>
        <v>1</v>
      </c>
      <c r="H24" s="83">
        <f>CLO!H18</f>
        <v>0</v>
      </c>
      <c r="I24" s="83">
        <f>CLO!I18</f>
        <v>0</v>
      </c>
      <c r="J24" s="83">
        <f>CLO!J18</f>
        <v>1</v>
      </c>
      <c r="K24" s="83">
        <f>CLO!K18</f>
        <v>1</v>
      </c>
      <c r="L24" s="82">
        <f t="shared" si="0"/>
        <v>5</v>
      </c>
      <c r="M24" s="82">
        <f t="shared" si="1"/>
        <v>5</v>
      </c>
      <c r="N24" s="82">
        <f>SUMIF($B$8:$K$8,"Laki-Laki",CLO!B18:K18)</f>
        <v>4</v>
      </c>
      <c r="O24" s="82">
        <f>SUMIF($B$8:$K$8,"Perempuan",CLO!B18:K18)</f>
        <v>4</v>
      </c>
      <c r="P24" s="68">
        <f t="shared" si="2"/>
        <v>4</v>
      </c>
      <c r="Q24" s="68">
        <f t="shared" si="3"/>
        <v>4</v>
      </c>
      <c r="R24" s="68">
        <f t="shared" si="4"/>
        <v>-1.3862943611198906</v>
      </c>
      <c r="S24" s="68">
        <f t="shared" si="5"/>
        <v>-1.3862943611198906</v>
      </c>
      <c r="T24" s="68">
        <f t="shared" si="6"/>
        <v>-1.2152277163592484</v>
      </c>
      <c r="U24" s="68">
        <f t="shared" si="7"/>
        <v>-1.2152277163592484</v>
      </c>
      <c r="V24" s="68">
        <f t="shared" si="8"/>
        <v>1.1180339887498949</v>
      </c>
      <c r="W24" s="68">
        <f t="shared" si="9"/>
        <v>1.1180339887498949</v>
      </c>
      <c r="X24" s="68">
        <f t="shared" si="10"/>
        <v>0</v>
      </c>
      <c r="Y24" s="68">
        <f t="shared" si="11"/>
        <v>1.5811388300841898</v>
      </c>
      <c r="Z24" s="68">
        <f t="shared" si="12"/>
        <v>0</v>
      </c>
      <c r="AA24" s="66" t="str">
        <f t="shared" si="13"/>
        <v>Negligible</v>
      </c>
      <c r="AB24" s="69" t="str">
        <f t="shared" si="14"/>
        <v>Tidak Ada Indikasi Bias</v>
      </c>
    </row>
    <row r="25" spans="1:28" ht="69" x14ac:dyDescent="0.3">
      <c r="A25" s="67" t="str">
        <f>CLO!A19</f>
        <v>Dalam menerbitkan izin berusaha, salah satu aspek izin yang harus dipenuhi adalah Izin Lingkungan. Apa produk hukum yang merupakan izin lingkungan, KECUALI?</v>
      </c>
      <c r="B25" s="83">
        <f>CLO!B19</f>
        <v>1</v>
      </c>
      <c r="C25" s="83">
        <f>CLO!C19</f>
        <v>1</v>
      </c>
      <c r="D25" s="83">
        <f>CLO!D19</f>
        <v>1</v>
      </c>
      <c r="E25" s="83">
        <f>CLO!E19</f>
        <v>0</v>
      </c>
      <c r="F25" s="83">
        <f>CLO!F19</f>
        <v>1</v>
      </c>
      <c r="G25" s="83">
        <f>CLO!G19</f>
        <v>0</v>
      </c>
      <c r="H25" s="83">
        <f>CLO!H19</f>
        <v>0</v>
      </c>
      <c r="I25" s="83">
        <f>CLO!I19</f>
        <v>0</v>
      </c>
      <c r="J25" s="83">
        <f>CLO!J19</f>
        <v>0</v>
      </c>
      <c r="K25" s="83">
        <f>CLO!K19</f>
        <v>0</v>
      </c>
      <c r="L25" s="82">
        <f t="shared" si="0"/>
        <v>5</v>
      </c>
      <c r="M25" s="82">
        <f t="shared" si="1"/>
        <v>5</v>
      </c>
      <c r="N25" s="82">
        <f>SUMIF($B$8:$K$8,"Laki-Laki",CLO!B19:K19)</f>
        <v>2</v>
      </c>
      <c r="O25" s="82">
        <f>SUMIF($B$8:$K$8,"Perempuan",CLO!B19:K19)</f>
        <v>2</v>
      </c>
      <c r="P25" s="68">
        <f t="shared" si="2"/>
        <v>2</v>
      </c>
      <c r="Q25" s="68">
        <f t="shared" si="3"/>
        <v>2</v>
      </c>
      <c r="R25" s="68">
        <f t="shared" si="4"/>
        <v>0.40546510810816438</v>
      </c>
      <c r="S25" s="68">
        <f t="shared" si="5"/>
        <v>0.40546510810816438</v>
      </c>
      <c r="T25" s="68">
        <f t="shared" si="6"/>
        <v>0.57653175286880665</v>
      </c>
      <c r="U25" s="68">
        <f t="shared" si="7"/>
        <v>0.57653175286880665</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110.4" x14ac:dyDescent="0.3">
      <c r="A26" s="67" t="str">
        <f>CLO!A20</f>
        <v>Dalam sebuah perseroan terbatas (PT), terdapat akta pendirian yang menjadi salah satu dokumen hukum perusahaan. Apabila terdapat perubahan maksud dan tujuan perusahaan, apa yang harus dilakukan oleh perusahaan untuk mengakomodir perubahan tersebut?</v>
      </c>
      <c r="B26" s="83">
        <f>CLO!B20</f>
        <v>1</v>
      </c>
      <c r="C26" s="83">
        <f>CLO!C20</f>
        <v>1</v>
      </c>
      <c r="D26" s="83">
        <f>CLO!D20</f>
        <v>1</v>
      </c>
      <c r="E26" s="83">
        <f>CLO!E20</f>
        <v>1</v>
      </c>
      <c r="F26" s="83">
        <f>CLO!F20</f>
        <v>1</v>
      </c>
      <c r="G26" s="83">
        <f>CLO!G20</f>
        <v>1</v>
      </c>
      <c r="H26" s="83">
        <f>CLO!H20</f>
        <v>0</v>
      </c>
      <c r="I26" s="83">
        <f>CLO!I20</f>
        <v>0</v>
      </c>
      <c r="J26" s="83">
        <f>CLO!J20</f>
        <v>0</v>
      </c>
      <c r="K26" s="83">
        <f>CLO!K20</f>
        <v>0</v>
      </c>
      <c r="L26" s="82">
        <f t="shared" si="0"/>
        <v>5</v>
      </c>
      <c r="M26" s="82">
        <f t="shared" si="1"/>
        <v>5</v>
      </c>
      <c r="N26" s="82">
        <f>SUMIF($B$8:$K$8,"Laki-Laki",CLO!B20:K20)</f>
        <v>3</v>
      </c>
      <c r="O26" s="82">
        <f>SUMIF($B$8:$K$8,"Perempuan",CLO!B20:K20)</f>
        <v>3</v>
      </c>
      <c r="P26" s="68">
        <f t="shared" si="2"/>
        <v>3</v>
      </c>
      <c r="Q26" s="68">
        <f t="shared" si="3"/>
        <v>3</v>
      </c>
      <c r="R26" s="68">
        <f t="shared" si="4"/>
        <v>-0.40546510810816444</v>
      </c>
      <c r="S26" s="68">
        <f t="shared" si="5"/>
        <v>-0.40546510810816444</v>
      </c>
      <c r="T26" s="68">
        <f t="shared" si="6"/>
        <v>-0.23439846334752218</v>
      </c>
      <c r="U26" s="68">
        <f t="shared" si="7"/>
        <v>-0.23439846334752218</v>
      </c>
      <c r="V26" s="68">
        <f t="shared" si="8"/>
        <v>0.91287092917527679</v>
      </c>
      <c r="W26" s="68">
        <f t="shared" si="9"/>
        <v>0.91287092917527679</v>
      </c>
      <c r="X26" s="68">
        <f t="shared" si="10"/>
        <v>0</v>
      </c>
      <c r="Y26" s="68">
        <f t="shared" si="11"/>
        <v>1.2909944487358056</v>
      </c>
      <c r="Z26" s="68">
        <f t="shared" si="12"/>
        <v>0</v>
      </c>
      <c r="AA26" s="66" t="str">
        <f t="shared" si="13"/>
        <v>Negligible</v>
      </c>
      <c r="AB26" s="69" t="str">
        <f t="shared" si="14"/>
        <v>Tidak Ada Indikasi Bias</v>
      </c>
    </row>
    <row r="27" spans="1:28" ht="69" x14ac:dyDescent="0.3">
      <c r="A27" s="67" t="str">
        <f>CLO!A21</f>
        <v>Pada saat perusahaan hendak melakukan sebuah perjanjian kerjasama, elemen utama apa yang harus anda identifikasi pada saat penyusunan kontrak?</v>
      </c>
      <c r="B27" s="83">
        <f>CLO!B21</f>
        <v>1</v>
      </c>
      <c r="C27" s="83">
        <f>CLO!C21</f>
        <v>1</v>
      </c>
      <c r="D27" s="83">
        <f>CLO!D21</f>
        <v>0</v>
      </c>
      <c r="E27" s="83">
        <f>CLO!E21</f>
        <v>0</v>
      </c>
      <c r="F27" s="83">
        <f>CLO!F21</f>
        <v>0</v>
      </c>
      <c r="G27" s="83">
        <f>CLO!G21</f>
        <v>0</v>
      </c>
      <c r="H27" s="83">
        <f>CLO!H21</f>
        <v>0</v>
      </c>
      <c r="I27" s="83">
        <f>CLO!I21</f>
        <v>0</v>
      </c>
      <c r="J27" s="83">
        <f>CLO!J21</f>
        <v>0</v>
      </c>
      <c r="K27" s="83">
        <f>CLO!K21</f>
        <v>0</v>
      </c>
      <c r="L27" s="82">
        <f t="shared" si="0"/>
        <v>5</v>
      </c>
      <c r="M27" s="82">
        <f t="shared" si="1"/>
        <v>5</v>
      </c>
      <c r="N27" s="82">
        <f>SUMIF($B$8:$K$8,"Laki-Laki",CLO!B21:K21)</f>
        <v>1</v>
      </c>
      <c r="O27" s="82">
        <f>SUMIF($B$8:$K$8,"Perempuan",CLO!B21:K21)</f>
        <v>1</v>
      </c>
      <c r="P27" s="68">
        <f t="shared" si="2"/>
        <v>1</v>
      </c>
      <c r="Q27" s="68">
        <f t="shared" si="3"/>
        <v>1</v>
      </c>
      <c r="R27" s="68">
        <f t="shared" si="4"/>
        <v>1.3862943611198906</v>
      </c>
      <c r="S27" s="68">
        <f t="shared" si="5"/>
        <v>1.3862943611198906</v>
      </c>
      <c r="T27" s="68">
        <f t="shared" si="6"/>
        <v>1.5573610058805327</v>
      </c>
      <c r="U27" s="68">
        <f t="shared" si="7"/>
        <v>1.5573610058805327</v>
      </c>
      <c r="V27" s="68">
        <f t="shared" si="8"/>
        <v>1.1180339887498949</v>
      </c>
      <c r="W27" s="68">
        <f t="shared" si="9"/>
        <v>1.1180339887498949</v>
      </c>
      <c r="X27" s="68">
        <f t="shared" si="10"/>
        <v>0</v>
      </c>
      <c r="Y27" s="68">
        <f t="shared" si="11"/>
        <v>1.5811388300841898</v>
      </c>
      <c r="Z27" s="68">
        <f t="shared" si="12"/>
        <v>0</v>
      </c>
      <c r="AA27" s="66" t="str">
        <f t="shared" si="13"/>
        <v>Negligible</v>
      </c>
      <c r="AB27" s="69" t="str">
        <f t="shared" si="14"/>
        <v>Tidak Ada Indikasi Bias</v>
      </c>
    </row>
    <row r="28" spans="1:28" ht="55.2" x14ac:dyDescent="0.3">
      <c r="A28" s="67" t="str">
        <f>CLO!A22</f>
        <v>Langkah awal yang harus dilakukan oleh seorang Corporate Legal Officer untuk memitigasi potensi kerugian sebelum kontrak disusun adalah ....</v>
      </c>
      <c r="B28" s="83">
        <f>CLO!B22</f>
        <v>0</v>
      </c>
      <c r="C28" s="83">
        <f>CLO!C22</f>
        <v>0</v>
      </c>
      <c r="D28" s="83">
        <f>CLO!D22</f>
        <v>1</v>
      </c>
      <c r="E28" s="83">
        <f>CLO!E22</f>
        <v>0</v>
      </c>
      <c r="F28" s="83">
        <f>CLO!F22</f>
        <v>1</v>
      </c>
      <c r="G28" s="83">
        <f>CLO!G22</f>
        <v>0</v>
      </c>
      <c r="H28" s="83">
        <f>CLO!H22</f>
        <v>0</v>
      </c>
      <c r="I28" s="83">
        <f>CLO!I22</f>
        <v>0</v>
      </c>
      <c r="J28" s="83">
        <f>CLO!J22</f>
        <v>0</v>
      </c>
      <c r="K28" s="83">
        <f>CLO!K22</f>
        <v>0</v>
      </c>
      <c r="L28" s="82">
        <f t="shared" si="0"/>
        <v>5</v>
      </c>
      <c r="M28" s="82">
        <f t="shared" si="1"/>
        <v>5</v>
      </c>
      <c r="N28" s="82">
        <f>SUMIF($B$8:$K$8,"Laki-Laki",CLO!B22:K22)</f>
        <v>1</v>
      </c>
      <c r="O28" s="82">
        <f>SUMIF($B$8:$K$8,"Perempuan",CLO!B22:K22)</f>
        <v>1</v>
      </c>
      <c r="P28" s="68">
        <f t="shared" si="2"/>
        <v>1</v>
      </c>
      <c r="Q28" s="68">
        <f t="shared" si="3"/>
        <v>1</v>
      </c>
      <c r="R28" s="68">
        <f t="shared" si="4"/>
        <v>1.3862943611198906</v>
      </c>
      <c r="S28" s="68">
        <f t="shared" si="5"/>
        <v>1.3862943611198906</v>
      </c>
      <c r="T28" s="68">
        <f t="shared" si="6"/>
        <v>1.5573610058805327</v>
      </c>
      <c r="U28" s="68">
        <f t="shared" si="7"/>
        <v>1.5573610058805327</v>
      </c>
      <c r="V28" s="68">
        <f t="shared" si="8"/>
        <v>1.1180339887498949</v>
      </c>
      <c r="W28" s="68">
        <f t="shared" si="9"/>
        <v>1.1180339887498949</v>
      </c>
      <c r="X28" s="68">
        <f t="shared" si="10"/>
        <v>0</v>
      </c>
      <c r="Y28" s="68">
        <f t="shared" si="11"/>
        <v>1.5811388300841898</v>
      </c>
      <c r="Z28" s="68">
        <f t="shared" si="12"/>
        <v>0</v>
      </c>
      <c r="AA28" s="66" t="str">
        <f t="shared" si="13"/>
        <v>Negligible</v>
      </c>
      <c r="AB28" s="69" t="str">
        <f t="shared" si="14"/>
        <v>Tidak Ada Indikasi Bias</v>
      </c>
    </row>
    <row r="29" spans="1:28" ht="41.4" x14ac:dyDescent="0.3">
      <c r="A29" s="67" t="str">
        <f>CLO!A23</f>
        <v>Apa syarat sah perjanjian berdasarkan Pasal 1320 KUH Perdata, kecuali?</v>
      </c>
      <c r="B29" s="83">
        <f>CLO!B23</f>
        <v>0</v>
      </c>
      <c r="C29" s="83">
        <f>CLO!C23</f>
        <v>0</v>
      </c>
      <c r="D29" s="83">
        <f>CLO!D23</f>
        <v>1</v>
      </c>
      <c r="E29" s="83">
        <f>CLO!E23</f>
        <v>0</v>
      </c>
      <c r="F29" s="83">
        <f>CLO!F23</f>
        <v>1</v>
      </c>
      <c r="G29" s="83">
        <f>CLO!G23</f>
        <v>0</v>
      </c>
      <c r="H29" s="83">
        <f>CLO!H23</f>
        <v>0</v>
      </c>
      <c r="I29" s="83">
        <f>CLO!I23</f>
        <v>0</v>
      </c>
      <c r="J29" s="83">
        <f>CLO!J23</f>
        <v>0</v>
      </c>
      <c r="K29" s="83">
        <f>CLO!K23</f>
        <v>0</v>
      </c>
      <c r="L29" s="82">
        <f t="shared" si="0"/>
        <v>5</v>
      </c>
      <c r="M29" s="82">
        <f t="shared" si="1"/>
        <v>5</v>
      </c>
      <c r="N29" s="82">
        <f>SUMIF($B$8:$K$8,"Laki-Laki",CLO!B23:K23)</f>
        <v>1</v>
      </c>
      <c r="O29" s="82">
        <f>SUMIF($B$8:$K$8,"Perempuan",CLO!B23:K23)</f>
        <v>1</v>
      </c>
      <c r="P29" s="68">
        <f t="shared" si="2"/>
        <v>1</v>
      </c>
      <c r="Q29" s="68">
        <f t="shared" si="3"/>
        <v>1</v>
      </c>
      <c r="R29" s="68">
        <f t="shared" si="4"/>
        <v>1.3862943611198906</v>
      </c>
      <c r="S29" s="68">
        <f t="shared" si="5"/>
        <v>1.3862943611198906</v>
      </c>
      <c r="T29" s="68">
        <f t="shared" si="6"/>
        <v>1.5573610058805327</v>
      </c>
      <c r="U29" s="68">
        <f t="shared" si="7"/>
        <v>1.5573610058805327</v>
      </c>
      <c r="V29" s="68">
        <f t="shared" si="8"/>
        <v>1.1180339887498949</v>
      </c>
      <c r="W29" s="68">
        <f t="shared" si="9"/>
        <v>1.1180339887498949</v>
      </c>
      <c r="X29" s="68">
        <f t="shared" si="10"/>
        <v>0</v>
      </c>
      <c r="Y29" s="68">
        <f t="shared" si="11"/>
        <v>1.5811388300841898</v>
      </c>
      <c r="Z29" s="68">
        <f t="shared" si="12"/>
        <v>0</v>
      </c>
      <c r="AA29" s="66" t="str">
        <f t="shared" si="13"/>
        <v>Negligible</v>
      </c>
      <c r="AB29" s="69" t="str">
        <f t="shared" si="14"/>
        <v>Tidak Ada Indikasi Bias</v>
      </c>
    </row>
    <row r="30" spans="1:28" ht="110.4" x14ac:dyDescent="0.3">
      <c r="A30" s="67" t="str">
        <f>CLO!A24</f>
        <v>Perjanjian wajib dilaksanakan sesuai dengan syarat sah perjanjian yang termuat pada Pasal 1320 KUH Perdata. Apa konsekuensi yang terjadi apabila suatu kontrak atau perjanjian tidak memenuhi unsur objektif pada Pasal 1320 KUH Perdata?</v>
      </c>
      <c r="B30" s="83">
        <f>CLO!B24</f>
        <v>1</v>
      </c>
      <c r="C30" s="83">
        <f>CLO!C24</f>
        <v>1</v>
      </c>
      <c r="D30" s="83">
        <f>CLO!D24</f>
        <v>0</v>
      </c>
      <c r="E30" s="83">
        <f>CLO!E24</f>
        <v>0</v>
      </c>
      <c r="F30" s="83">
        <f>CLO!F24</f>
        <v>0</v>
      </c>
      <c r="G30" s="83">
        <f>CLO!G24</f>
        <v>0</v>
      </c>
      <c r="H30" s="83">
        <f>CLO!H24</f>
        <v>0</v>
      </c>
      <c r="I30" s="83">
        <f>CLO!I24</f>
        <v>0</v>
      </c>
      <c r="J30" s="83">
        <f>CLO!J24</f>
        <v>0</v>
      </c>
      <c r="K30" s="83">
        <f>CLO!K24</f>
        <v>0</v>
      </c>
      <c r="L30" s="82">
        <f t="shared" si="0"/>
        <v>5</v>
      </c>
      <c r="M30" s="82">
        <f t="shared" si="1"/>
        <v>5</v>
      </c>
      <c r="N30" s="82">
        <f>SUMIF($B$8:$K$8,"Laki-Laki",CLO!B24:K24)</f>
        <v>1</v>
      </c>
      <c r="O30" s="82">
        <f>SUMIF($B$8:$K$8,"Perempuan",CLO!B24:K24)</f>
        <v>1</v>
      </c>
      <c r="P30" s="68">
        <f t="shared" si="2"/>
        <v>1</v>
      </c>
      <c r="Q30" s="68">
        <f t="shared" si="3"/>
        <v>1</v>
      </c>
      <c r="R30" s="68">
        <f t="shared" si="4"/>
        <v>1.3862943611198906</v>
      </c>
      <c r="S30" s="68">
        <f t="shared" si="5"/>
        <v>1.3862943611198906</v>
      </c>
      <c r="T30" s="68">
        <f t="shared" si="6"/>
        <v>1.5573610058805327</v>
      </c>
      <c r="U30" s="68">
        <f t="shared" si="7"/>
        <v>1.5573610058805327</v>
      </c>
      <c r="V30" s="68">
        <f t="shared" si="8"/>
        <v>1.1180339887498949</v>
      </c>
      <c r="W30" s="68">
        <f t="shared" si="9"/>
        <v>1.1180339887498949</v>
      </c>
      <c r="X30" s="68">
        <f t="shared" si="10"/>
        <v>0</v>
      </c>
      <c r="Y30" s="68">
        <f t="shared" si="11"/>
        <v>1.5811388300841898</v>
      </c>
      <c r="Z30" s="68">
        <f t="shared" si="12"/>
        <v>0</v>
      </c>
      <c r="AA30" s="66" t="str">
        <f t="shared" si="13"/>
        <v>Negligible</v>
      </c>
      <c r="AB30" s="69" t="str">
        <f t="shared" si="14"/>
        <v>Tidak Ada Indikasi Bias</v>
      </c>
    </row>
    <row r="31" spans="1:28" ht="82.8" x14ac:dyDescent="0.3">
      <c r="A31" s="67" t="str">
        <f>CLO!A25</f>
        <v>Dalam suatu dokumen hukum, kontrak dibagi menjadi beberapa anatomi. Apa sebutan dari struktur kontrak yang menerangkan identitas dan posisi para pihak dalam perjanjian?</v>
      </c>
      <c r="B31" s="83">
        <f>CLO!B25</f>
        <v>0</v>
      </c>
      <c r="C31" s="83">
        <f>CLO!C25</f>
        <v>0</v>
      </c>
      <c r="D31" s="83">
        <f>CLO!D25</f>
        <v>0</v>
      </c>
      <c r="E31" s="83">
        <f>CLO!E25</f>
        <v>0</v>
      </c>
      <c r="F31" s="83">
        <f>CLO!F25</f>
        <v>0</v>
      </c>
      <c r="G31" s="83">
        <f>CLO!G25</f>
        <v>0</v>
      </c>
      <c r="H31" s="83">
        <f>CLO!H25</f>
        <v>1</v>
      </c>
      <c r="I31" s="83">
        <f>CLO!I25</f>
        <v>1</v>
      </c>
      <c r="J31" s="83">
        <f>CLO!J25</f>
        <v>0</v>
      </c>
      <c r="K31" s="83">
        <f>CLO!K25</f>
        <v>0</v>
      </c>
      <c r="L31" s="82">
        <f t="shared" si="0"/>
        <v>5</v>
      </c>
      <c r="M31" s="82">
        <f t="shared" si="1"/>
        <v>5</v>
      </c>
      <c r="N31" s="82">
        <f>SUMIF($B$8:$K$8,"Laki-Laki",CLO!B25:K25)</f>
        <v>1</v>
      </c>
      <c r="O31" s="82">
        <f>SUMIF($B$8:$K$8,"Perempuan",CLO!B25:K25)</f>
        <v>1</v>
      </c>
      <c r="P31" s="68">
        <f t="shared" si="2"/>
        <v>1</v>
      </c>
      <c r="Q31" s="68">
        <f t="shared" si="3"/>
        <v>1</v>
      </c>
      <c r="R31" s="68">
        <f t="shared" si="4"/>
        <v>1.3862943611198906</v>
      </c>
      <c r="S31" s="68">
        <f t="shared" si="5"/>
        <v>1.3862943611198906</v>
      </c>
      <c r="T31" s="68">
        <f t="shared" si="6"/>
        <v>1.5573610058805327</v>
      </c>
      <c r="U31" s="68">
        <f t="shared" si="7"/>
        <v>1.5573610058805327</v>
      </c>
      <c r="V31" s="68">
        <f t="shared" si="8"/>
        <v>1.1180339887498949</v>
      </c>
      <c r="W31" s="68">
        <f t="shared" si="9"/>
        <v>1.1180339887498949</v>
      </c>
      <c r="X31" s="68">
        <f t="shared" si="10"/>
        <v>0</v>
      </c>
      <c r="Y31" s="68">
        <f t="shared" si="11"/>
        <v>1.5811388300841898</v>
      </c>
      <c r="Z31" s="68">
        <f t="shared" si="12"/>
        <v>0</v>
      </c>
      <c r="AA31" s="66" t="str">
        <f t="shared" si="13"/>
        <v>Negligible</v>
      </c>
      <c r="AB31" s="69" t="str">
        <f t="shared" si="14"/>
        <v>Tidak Ada Indikasi Bias</v>
      </c>
    </row>
    <row r="32" spans="1:28" ht="69" x14ac:dyDescent="0.3">
      <c r="A32" s="67" t="str">
        <f>CLO!A26</f>
        <v>Sebagai bentuk kontrol terhadap dokumen hukum perusahaan (khususnya kontrak), aspek mana yang paling krusial dalam peninjauan rutin kontrak?</v>
      </c>
      <c r="B32" s="83">
        <f>CLO!B26</f>
        <v>1</v>
      </c>
      <c r="C32" s="83">
        <f>CLO!C26</f>
        <v>1</v>
      </c>
      <c r="D32" s="83">
        <f>CLO!D26</f>
        <v>1</v>
      </c>
      <c r="E32" s="83">
        <f>CLO!E26</f>
        <v>1</v>
      </c>
      <c r="F32" s="83">
        <f>CLO!F26</f>
        <v>1</v>
      </c>
      <c r="G32" s="83">
        <f>CLO!G26</f>
        <v>1</v>
      </c>
      <c r="H32" s="83">
        <f>CLO!H26</f>
        <v>0</v>
      </c>
      <c r="I32" s="83">
        <f>CLO!I26</f>
        <v>0</v>
      </c>
      <c r="J32" s="83">
        <f>CLO!J26</f>
        <v>0</v>
      </c>
      <c r="K32" s="83">
        <f>CLO!K26</f>
        <v>0</v>
      </c>
      <c r="L32" s="82">
        <f t="shared" si="0"/>
        <v>5</v>
      </c>
      <c r="M32" s="82">
        <f t="shared" si="1"/>
        <v>5</v>
      </c>
      <c r="N32" s="82">
        <f>SUMIF($B$8:$K$8,"Laki-Laki",CLO!B26:K26)</f>
        <v>3</v>
      </c>
      <c r="O32" s="82">
        <f>SUMIF($B$8:$K$8,"Perempuan",CLO!B26:K26)</f>
        <v>3</v>
      </c>
      <c r="P32" s="68">
        <f t="shared" si="2"/>
        <v>3</v>
      </c>
      <c r="Q32" s="68">
        <f t="shared" si="3"/>
        <v>3</v>
      </c>
      <c r="R32" s="68">
        <f t="shared" si="4"/>
        <v>-0.40546510810816444</v>
      </c>
      <c r="S32" s="68">
        <f t="shared" si="5"/>
        <v>-0.40546510810816444</v>
      </c>
      <c r="T32" s="68">
        <f t="shared" si="6"/>
        <v>-0.23439846334752218</v>
      </c>
      <c r="U32" s="68">
        <f t="shared" si="7"/>
        <v>-0.23439846334752218</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ht="69" x14ac:dyDescent="0.3">
      <c r="A33" s="67" t="str">
        <f>CLO!A27</f>
        <v>Suatu kontrak atau perjanjian yang memuat informasi kesepakatan antara dua belah atau lebih pihak mengenai kerahasiaan informasi dari perusahaan, disebut sebagai …..</v>
      </c>
      <c r="B33" s="83">
        <f>CLO!B27</f>
        <v>1</v>
      </c>
      <c r="C33" s="83">
        <f>CLO!C27</f>
        <v>1</v>
      </c>
      <c r="D33" s="83">
        <f>CLO!D27</f>
        <v>1</v>
      </c>
      <c r="E33" s="83">
        <f>CLO!E27</f>
        <v>1</v>
      </c>
      <c r="F33" s="83">
        <f>CLO!F27</f>
        <v>1</v>
      </c>
      <c r="G33" s="83">
        <f>CLO!G27</f>
        <v>1</v>
      </c>
      <c r="H33" s="83">
        <f>CLO!H27</f>
        <v>1</v>
      </c>
      <c r="I33" s="83">
        <f>CLO!I27</f>
        <v>1</v>
      </c>
      <c r="J33" s="83">
        <f>CLO!J27</f>
        <v>0</v>
      </c>
      <c r="K33" s="83">
        <f>CLO!K27</f>
        <v>0</v>
      </c>
      <c r="L33" s="82">
        <f t="shared" si="0"/>
        <v>5</v>
      </c>
      <c r="M33" s="82">
        <f t="shared" si="1"/>
        <v>5</v>
      </c>
      <c r="N33" s="82">
        <f>SUMIF($B$8:$K$8,"Laki-Laki",CLO!B27:K27)</f>
        <v>4</v>
      </c>
      <c r="O33" s="82">
        <f>SUMIF($B$8:$K$8,"Perempuan",CLO!B27:K27)</f>
        <v>4</v>
      </c>
      <c r="P33" s="68">
        <f t="shared" si="2"/>
        <v>4</v>
      </c>
      <c r="Q33" s="68">
        <f t="shared" si="3"/>
        <v>4</v>
      </c>
      <c r="R33" s="68">
        <f t="shared" si="4"/>
        <v>-1.3862943611198906</v>
      </c>
      <c r="S33" s="68">
        <f t="shared" si="5"/>
        <v>-1.3862943611198906</v>
      </c>
      <c r="T33" s="68">
        <f t="shared" si="6"/>
        <v>-1.2152277163592484</v>
      </c>
      <c r="U33" s="68">
        <f t="shared" si="7"/>
        <v>-1.2152277163592484</v>
      </c>
      <c r="V33" s="68">
        <f t="shared" si="8"/>
        <v>1.1180339887498949</v>
      </c>
      <c r="W33" s="68">
        <f t="shared" si="9"/>
        <v>1.1180339887498949</v>
      </c>
      <c r="X33" s="68">
        <f t="shared" si="10"/>
        <v>0</v>
      </c>
      <c r="Y33" s="68">
        <f t="shared" si="11"/>
        <v>1.5811388300841898</v>
      </c>
      <c r="Z33" s="68">
        <f t="shared" si="12"/>
        <v>0</v>
      </c>
      <c r="AA33" s="66" t="str">
        <f t="shared" si="13"/>
        <v>Negligible</v>
      </c>
      <c r="AB33" s="69" t="str">
        <f t="shared" si="14"/>
        <v>Tidak Ada Indikasi Bias</v>
      </c>
    </row>
    <row r="34" spans="1:28" ht="82.8" x14ac:dyDescent="0.3">
      <c r="A34" s="67" t="str">
        <f>CLO!A28</f>
        <v>Dalam Undang-undang Nomor 8 Tahun 1999 tentang Perlindungan Konsumen (UU PK), terdapat istilah 'klausula baku', apa yang dimaksud dengan klausula baku dalam perjanjian?</v>
      </c>
      <c r="B34" s="83">
        <f>CLO!B28</f>
        <v>1</v>
      </c>
      <c r="C34" s="83">
        <f>CLO!C28</f>
        <v>1</v>
      </c>
      <c r="D34" s="83">
        <f>CLO!D28</f>
        <v>1</v>
      </c>
      <c r="E34" s="83">
        <f>CLO!E28</f>
        <v>1</v>
      </c>
      <c r="F34" s="83">
        <f>CLO!F28</f>
        <v>1</v>
      </c>
      <c r="G34" s="83">
        <f>CLO!G28</f>
        <v>1</v>
      </c>
      <c r="H34" s="83">
        <f>CLO!H28</f>
        <v>0</v>
      </c>
      <c r="I34" s="83">
        <f>CLO!I28</f>
        <v>0</v>
      </c>
      <c r="J34" s="83">
        <f>CLO!J28</f>
        <v>0</v>
      </c>
      <c r="K34" s="83">
        <f>CLO!K28</f>
        <v>0</v>
      </c>
      <c r="L34" s="82">
        <f t="shared" si="0"/>
        <v>5</v>
      </c>
      <c r="M34" s="82">
        <f t="shared" si="1"/>
        <v>5</v>
      </c>
      <c r="N34" s="82">
        <f>SUMIF($B$8:$K$8,"Laki-Laki",CLO!B28:K28)</f>
        <v>3</v>
      </c>
      <c r="O34" s="82">
        <f>SUMIF($B$8:$K$8,"Perempuan",CLO!B28:K28)</f>
        <v>3</v>
      </c>
      <c r="P34" s="68">
        <f t="shared" si="2"/>
        <v>3</v>
      </c>
      <c r="Q34" s="68">
        <f t="shared" si="3"/>
        <v>3</v>
      </c>
      <c r="R34" s="68">
        <f t="shared" si="4"/>
        <v>-0.40546510810816444</v>
      </c>
      <c r="S34" s="68">
        <f t="shared" si="5"/>
        <v>-0.40546510810816444</v>
      </c>
      <c r="T34" s="68">
        <f t="shared" si="6"/>
        <v>-0.23439846334752218</v>
      </c>
      <c r="U34" s="68">
        <f t="shared" si="7"/>
        <v>-0.23439846334752218</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69" x14ac:dyDescent="0.3">
      <c r="A35" s="67" t="str">
        <f>CLO!A29</f>
        <v>Kemampuan untuk menentukan jenis kontrak yang sesuai dengan kebutuhan perusahaan (misal: MOU, NDA, atau Perjanjian Jual Beli) merupakan bagian dari elemen....</v>
      </c>
      <c r="B35" s="83">
        <f>CLO!B29</f>
        <v>1</v>
      </c>
      <c r="C35" s="83">
        <f>CLO!C29</f>
        <v>1</v>
      </c>
      <c r="D35" s="83">
        <f>CLO!D29</f>
        <v>1</v>
      </c>
      <c r="E35" s="83">
        <f>CLO!E29</f>
        <v>1</v>
      </c>
      <c r="F35" s="83">
        <f>CLO!F29</f>
        <v>1</v>
      </c>
      <c r="G35" s="83">
        <f>CLO!G29</f>
        <v>1</v>
      </c>
      <c r="H35" s="83">
        <f>CLO!H29</f>
        <v>0</v>
      </c>
      <c r="I35" s="83">
        <f>CLO!I29</f>
        <v>0</v>
      </c>
      <c r="J35" s="83">
        <f>CLO!J29</f>
        <v>0</v>
      </c>
      <c r="K35" s="83">
        <f>CLO!K29</f>
        <v>0</v>
      </c>
      <c r="L35" s="82">
        <f t="shared" si="0"/>
        <v>5</v>
      </c>
      <c r="M35" s="82">
        <f t="shared" si="1"/>
        <v>5</v>
      </c>
      <c r="N35" s="82">
        <f>SUMIF($B$8:$K$8,"Laki-Laki",CLO!B29:K29)</f>
        <v>3</v>
      </c>
      <c r="O35" s="82">
        <f>SUMIF($B$8:$K$8,"Perempuan",CLO!B29:K29)</f>
        <v>3</v>
      </c>
      <c r="P35" s="68">
        <f t="shared" si="2"/>
        <v>3</v>
      </c>
      <c r="Q35" s="68">
        <f t="shared" si="3"/>
        <v>3</v>
      </c>
      <c r="R35" s="68">
        <f t="shared" si="4"/>
        <v>-0.40546510810816444</v>
      </c>
      <c r="S35" s="68">
        <f t="shared" si="5"/>
        <v>-0.40546510810816444</v>
      </c>
      <c r="T35" s="68">
        <f t="shared" si="6"/>
        <v>-0.23439846334752218</v>
      </c>
      <c r="U35" s="68">
        <f t="shared" si="7"/>
        <v>-0.23439846334752218</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ht="400.2" x14ac:dyDescent="0.3">
      <c r="A36" s="67" t="str">
        <f>CLO!A30</f>
        <v>Seorang Legal Officer di sebuah perusahaan manufaktur multinasional diminta menyusun dan mereview dokumen kerja sama distribusi eksklusif dengan pihak distributor lokal. Dalam proses final review, ditemukan beberapa kondisi: klausul penyelesaian sengketa menyebutkan arbitrase di Singapura berdasarkan aturan SIAC; klausul force majeure memasukkan 'perubahan kebijakan pemerintah' tanpa batasan definisi yang jelas; penandatangan pihak distributor dilakukan oleh Direktur Operasional berdasarkan surat kuasa internal yang belum pernah diperlihatkan; draft perjanjian menggunakan bilingual clause namun terdapat perbedaan substansi antara versi Bahasa Indonesia dan Bahasa Inggris; perjanjian akan berlaku efektif setelah ditandatangani namun objek distribusi mencakup produk yang masih dalam proses perizinan BPOM. Sebagai Legal Officer, tindakan PALING tepat dan paling komprehensif sebelum perjanjian ditandatangani adalah</v>
      </c>
      <c r="B36" s="83">
        <f>CLO!B30</f>
        <v>1</v>
      </c>
      <c r="C36" s="83">
        <f>CLO!C30</f>
        <v>1</v>
      </c>
      <c r="D36" s="83">
        <f>CLO!D30</f>
        <v>1</v>
      </c>
      <c r="E36" s="83">
        <f>CLO!E30</f>
        <v>1</v>
      </c>
      <c r="F36" s="83">
        <f>CLO!F30</f>
        <v>1</v>
      </c>
      <c r="G36" s="83">
        <f>CLO!G30</f>
        <v>1</v>
      </c>
      <c r="H36" s="83">
        <f>CLO!H30</f>
        <v>1</v>
      </c>
      <c r="I36" s="83">
        <f>CLO!I30</f>
        <v>1</v>
      </c>
      <c r="J36" s="83">
        <f>CLO!J30</f>
        <v>0</v>
      </c>
      <c r="K36" s="83">
        <f>CLO!K30</f>
        <v>0</v>
      </c>
      <c r="L36" s="82">
        <f t="shared" si="0"/>
        <v>5</v>
      </c>
      <c r="M36" s="82">
        <f t="shared" si="1"/>
        <v>5</v>
      </c>
      <c r="N36" s="82">
        <f>SUMIF($B$8:$K$8,"Laki-Laki",CLO!B30:K30)</f>
        <v>4</v>
      </c>
      <c r="O36" s="82">
        <f>SUMIF($B$8:$K$8,"Perempuan",CLO!B30:K30)</f>
        <v>4</v>
      </c>
      <c r="P36" s="68">
        <f t="shared" si="2"/>
        <v>4</v>
      </c>
      <c r="Q36" s="68">
        <f t="shared" si="3"/>
        <v>4</v>
      </c>
      <c r="R36" s="68">
        <f t="shared" si="4"/>
        <v>-1.3862943611198906</v>
      </c>
      <c r="S36" s="68">
        <f t="shared" si="5"/>
        <v>-1.3862943611198906</v>
      </c>
      <c r="T36" s="68">
        <f t="shared" si="6"/>
        <v>-1.2152277163592484</v>
      </c>
      <c r="U36" s="68">
        <f t="shared" si="7"/>
        <v>-1.2152277163592484</v>
      </c>
      <c r="V36" s="68">
        <f t="shared" si="8"/>
        <v>1.1180339887498949</v>
      </c>
      <c r="W36" s="68">
        <f t="shared" si="9"/>
        <v>1.1180339887498949</v>
      </c>
      <c r="X36" s="68">
        <f t="shared" si="10"/>
        <v>0</v>
      </c>
      <c r="Y36" s="68">
        <f t="shared" si="11"/>
        <v>1.5811388300841898</v>
      </c>
      <c r="Z36" s="68">
        <f t="shared" si="12"/>
        <v>0</v>
      </c>
      <c r="AA36" s="66" t="str">
        <f t="shared" si="13"/>
        <v>Negligible</v>
      </c>
      <c r="AB36" s="69" t="str">
        <f t="shared" si="14"/>
        <v>Tidak Ada Indikasi Bias</v>
      </c>
    </row>
    <row r="37" spans="1:28" ht="69" x14ac:dyDescent="0.3">
      <c r="A37" s="67" t="str">
        <f>CLO!A31</f>
        <v>Seorang legal officer diminta memberikan opini atas konflik antara Peraturan Menteri dan Undang-Undang. Prinsip hukum apa yang paling tepat digunakan?</v>
      </c>
      <c r="B37" s="83">
        <f>CLO!B31</f>
        <v>1</v>
      </c>
      <c r="C37" s="83">
        <f>CLO!C31</f>
        <v>1</v>
      </c>
      <c r="D37" s="83">
        <f>CLO!D31</f>
        <v>1</v>
      </c>
      <c r="E37" s="83">
        <f>CLO!E31</f>
        <v>1</v>
      </c>
      <c r="F37" s="83">
        <f>CLO!F31</f>
        <v>1</v>
      </c>
      <c r="G37" s="83">
        <f>CLO!G31</f>
        <v>1</v>
      </c>
      <c r="H37" s="83">
        <f>CLO!H31</f>
        <v>0</v>
      </c>
      <c r="I37" s="83">
        <f>CLO!I31</f>
        <v>0</v>
      </c>
      <c r="J37" s="83">
        <f>CLO!J31</f>
        <v>0</v>
      </c>
      <c r="K37" s="83">
        <f>CLO!K31</f>
        <v>0</v>
      </c>
      <c r="L37" s="82">
        <f t="shared" si="0"/>
        <v>5</v>
      </c>
      <c r="M37" s="82">
        <f t="shared" si="1"/>
        <v>5</v>
      </c>
      <c r="N37" s="82">
        <f>SUMIF($B$8:$K$8,"Laki-Laki",CLO!B31:K31)</f>
        <v>3</v>
      </c>
      <c r="O37" s="82">
        <f>SUMIF($B$8:$K$8,"Perempuan",CLO!B31:K31)</f>
        <v>3</v>
      </c>
      <c r="P37" s="68">
        <f t="shared" si="2"/>
        <v>3</v>
      </c>
      <c r="Q37" s="68">
        <f t="shared" si="3"/>
        <v>3</v>
      </c>
      <c r="R37" s="68">
        <f t="shared" si="4"/>
        <v>-0.40546510810816444</v>
      </c>
      <c r="S37" s="68">
        <f t="shared" si="5"/>
        <v>-0.40546510810816444</v>
      </c>
      <c r="T37" s="68">
        <f t="shared" si="6"/>
        <v>-0.23439846334752218</v>
      </c>
      <c r="U37" s="68">
        <f t="shared" si="7"/>
        <v>-0.23439846334752218</v>
      </c>
      <c r="V37" s="68">
        <f t="shared" si="8"/>
        <v>0.91287092917527679</v>
      </c>
      <c r="W37" s="68">
        <f t="shared" si="9"/>
        <v>0.91287092917527679</v>
      </c>
      <c r="X37" s="68">
        <f t="shared" si="10"/>
        <v>0</v>
      </c>
      <c r="Y37" s="68">
        <f t="shared" si="11"/>
        <v>1.2909944487358056</v>
      </c>
      <c r="Z37" s="68">
        <f t="shared" si="12"/>
        <v>0</v>
      </c>
      <c r="AA37" s="66" t="str">
        <f t="shared" si="13"/>
        <v>Negligible</v>
      </c>
      <c r="AB37" s="69" t="str">
        <f t="shared" si="14"/>
        <v>Tidak Ada Indikasi Bias</v>
      </c>
    </row>
    <row r="38" spans="1:28" ht="41.4" x14ac:dyDescent="0.3">
      <c r="A38" s="67" t="str">
        <f>CLO!A32</f>
        <v>Dalam menyusun legal opinion, langkah awal yang paling tepat adalah ….</v>
      </c>
      <c r="B38" s="83">
        <f>CLO!B32</f>
        <v>1</v>
      </c>
      <c r="C38" s="83">
        <f>CLO!C32</f>
        <v>1</v>
      </c>
      <c r="D38" s="83">
        <f>CLO!D32</f>
        <v>1</v>
      </c>
      <c r="E38" s="83">
        <f>CLO!E32</f>
        <v>0</v>
      </c>
      <c r="F38" s="83">
        <f>CLO!F32</f>
        <v>1</v>
      </c>
      <c r="G38" s="83">
        <f>CLO!G32</f>
        <v>0</v>
      </c>
      <c r="H38" s="83">
        <f>CLO!H32</f>
        <v>0</v>
      </c>
      <c r="I38" s="83">
        <f>CLO!I32</f>
        <v>0</v>
      </c>
      <c r="J38" s="83">
        <f>CLO!J32</f>
        <v>0</v>
      </c>
      <c r="K38" s="83">
        <f>CLO!K32</f>
        <v>0</v>
      </c>
      <c r="L38" s="82">
        <f t="shared" si="0"/>
        <v>5</v>
      </c>
      <c r="M38" s="82">
        <f t="shared" si="1"/>
        <v>5</v>
      </c>
      <c r="N38" s="82">
        <f>SUMIF($B$8:$K$8,"Laki-Laki",CLO!B32:K32)</f>
        <v>2</v>
      </c>
      <c r="O38" s="82">
        <f>SUMIF($B$8:$K$8,"Perempuan",CLO!B32:K32)</f>
        <v>2</v>
      </c>
      <c r="P38" s="68">
        <f t="shared" si="2"/>
        <v>2</v>
      </c>
      <c r="Q38" s="68">
        <f t="shared" si="3"/>
        <v>2</v>
      </c>
      <c r="R38" s="68">
        <f t="shared" si="4"/>
        <v>0.40546510810816438</v>
      </c>
      <c r="S38" s="68">
        <f t="shared" si="5"/>
        <v>0.40546510810816438</v>
      </c>
      <c r="T38" s="68">
        <f t="shared" si="6"/>
        <v>0.57653175286880665</v>
      </c>
      <c r="U38" s="68">
        <f t="shared" si="7"/>
        <v>0.57653175286880665</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69" x14ac:dyDescent="0.3">
      <c r="A39" s="67" t="str">
        <f>CLO!A33</f>
        <v>Jika terdapat dua aturan setingkat yang mengatur hal yang sama, namun salah satunya lebih spesifik, maka pendekatan yang digunakan adalah ….</v>
      </c>
      <c r="B39" s="83">
        <f>CLO!B33</f>
        <v>1</v>
      </c>
      <c r="C39" s="83">
        <f>CLO!C33</f>
        <v>1</v>
      </c>
      <c r="D39" s="83">
        <f>CLO!D33</f>
        <v>1</v>
      </c>
      <c r="E39" s="83">
        <f>CLO!E33</f>
        <v>0</v>
      </c>
      <c r="F39" s="83">
        <f>CLO!F33</f>
        <v>1</v>
      </c>
      <c r="G39" s="83">
        <f>CLO!G33</f>
        <v>0</v>
      </c>
      <c r="H39" s="83">
        <f>CLO!H33</f>
        <v>1</v>
      </c>
      <c r="I39" s="83">
        <f>CLO!I33</f>
        <v>1</v>
      </c>
      <c r="J39" s="83">
        <f>CLO!J33</f>
        <v>0</v>
      </c>
      <c r="K39" s="83">
        <f>CLO!K33</f>
        <v>0</v>
      </c>
      <c r="L39" s="82">
        <f t="shared" si="0"/>
        <v>5</v>
      </c>
      <c r="M39" s="82">
        <f t="shared" si="1"/>
        <v>5</v>
      </c>
      <c r="N39" s="82">
        <f>SUMIF($B$8:$K$8,"Laki-Laki",CLO!B33:K33)</f>
        <v>3</v>
      </c>
      <c r="O39" s="82">
        <f>SUMIF($B$8:$K$8,"Perempuan",CLO!B33:K33)</f>
        <v>3</v>
      </c>
      <c r="P39" s="68">
        <f t="shared" si="2"/>
        <v>3</v>
      </c>
      <c r="Q39" s="68">
        <f t="shared" si="3"/>
        <v>3</v>
      </c>
      <c r="R39" s="68">
        <f t="shared" si="4"/>
        <v>-0.40546510810816444</v>
      </c>
      <c r="S39" s="68">
        <f t="shared" si="5"/>
        <v>-0.40546510810816444</v>
      </c>
      <c r="T39" s="68">
        <f t="shared" si="6"/>
        <v>-0.23439846334752218</v>
      </c>
      <c r="U39" s="68">
        <f t="shared" si="7"/>
        <v>-0.23439846334752218</v>
      </c>
      <c r="V39" s="68">
        <f t="shared" si="8"/>
        <v>0.91287092917527679</v>
      </c>
      <c r="W39" s="68">
        <f t="shared" si="9"/>
        <v>0.91287092917527679</v>
      </c>
      <c r="X39" s="68">
        <f t="shared" si="10"/>
        <v>0</v>
      </c>
      <c r="Y39" s="68">
        <f t="shared" si="11"/>
        <v>1.2909944487358056</v>
      </c>
      <c r="Z39" s="68">
        <f t="shared" si="12"/>
        <v>0</v>
      </c>
      <c r="AA39" s="66" t="str">
        <f t="shared" si="13"/>
        <v>Negligible</v>
      </c>
      <c r="AB39" s="69" t="str">
        <f t="shared" si="14"/>
        <v>Tidak Ada Indikasi Bias</v>
      </c>
    </row>
    <row r="40" spans="1:28" ht="27.6" x14ac:dyDescent="0.3">
      <c r="A40" s="67" t="str">
        <f>CLO!A34</f>
        <v>Tujuan utama dari legal opinion dalam konteks korporasi adalah ….</v>
      </c>
      <c r="B40" s="83">
        <f>CLO!B34</f>
        <v>1</v>
      </c>
      <c r="C40" s="83">
        <f>CLO!C34</f>
        <v>1</v>
      </c>
      <c r="D40" s="83">
        <f>CLO!D34</f>
        <v>1</v>
      </c>
      <c r="E40" s="83">
        <f>CLO!E34</f>
        <v>1</v>
      </c>
      <c r="F40" s="83">
        <f>CLO!F34</f>
        <v>1</v>
      </c>
      <c r="G40" s="83">
        <f>CLO!G34</f>
        <v>1</v>
      </c>
      <c r="H40" s="83">
        <f>CLO!H34</f>
        <v>0</v>
      </c>
      <c r="I40" s="83">
        <f>CLO!I34</f>
        <v>0</v>
      </c>
      <c r="J40" s="83">
        <f>CLO!J34</f>
        <v>0</v>
      </c>
      <c r="K40" s="83">
        <f>CLO!K34</f>
        <v>0</v>
      </c>
      <c r="L40" s="82">
        <f t="shared" si="0"/>
        <v>5</v>
      </c>
      <c r="M40" s="82">
        <f t="shared" si="1"/>
        <v>5</v>
      </c>
      <c r="N40" s="82">
        <f>SUMIF($B$8:$K$8,"Laki-Laki",CLO!B34:K34)</f>
        <v>3</v>
      </c>
      <c r="O40" s="82">
        <f>SUMIF($B$8:$K$8,"Perempuan",CLO!B34:K34)</f>
        <v>3</v>
      </c>
      <c r="P40" s="68">
        <f t="shared" si="2"/>
        <v>3</v>
      </c>
      <c r="Q40" s="68">
        <f t="shared" si="3"/>
        <v>3</v>
      </c>
      <c r="R40" s="68">
        <f t="shared" si="4"/>
        <v>-0.40546510810816444</v>
      </c>
      <c r="S40" s="68">
        <f t="shared" si="5"/>
        <v>-0.40546510810816444</v>
      </c>
      <c r="T40" s="68">
        <f t="shared" si="6"/>
        <v>-0.23439846334752218</v>
      </c>
      <c r="U40" s="68">
        <f t="shared" si="7"/>
        <v>-0.23439846334752218</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41.4" x14ac:dyDescent="0.3">
      <c r="A41" s="67" t="str">
        <f>CLO!A35</f>
        <v>Dalam mengaitkan beberapa regulasi yang berbeda, seorang legal officer harus mengutamakan ….</v>
      </c>
      <c r="B41" s="83">
        <f>CLO!B35</f>
        <v>0</v>
      </c>
      <c r="C41" s="83">
        <f>CLO!C35</f>
        <v>0</v>
      </c>
      <c r="D41" s="83">
        <f>CLO!D35</f>
        <v>1</v>
      </c>
      <c r="E41" s="83">
        <f>CLO!E35</f>
        <v>0</v>
      </c>
      <c r="F41" s="83">
        <f>CLO!F35</f>
        <v>1</v>
      </c>
      <c r="G41" s="83">
        <f>CLO!G35</f>
        <v>0</v>
      </c>
      <c r="H41" s="83">
        <f>CLO!H35</f>
        <v>0</v>
      </c>
      <c r="I41" s="83">
        <f>CLO!I35</f>
        <v>0</v>
      </c>
      <c r="J41" s="83">
        <f>CLO!J35</f>
        <v>0</v>
      </c>
      <c r="K41" s="83">
        <f>CLO!K35</f>
        <v>0</v>
      </c>
      <c r="L41" s="82">
        <f t="shared" si="0"/>
        <v>5</v>
      </c>
      <c r="M41" s="82">
        <f t="shared" si="1"/>
        <v>5</v>
      </c>
      <c r="N41" s="82">
        <f>SUMIF($B$8:$K$8,"Laki-Laki",CLO!B35:K35)</f>
        <v>1</v>
      </c>
      <c r="O41" s="82">
        <f>SUMIF($B$8:$K$8,"Perempuan",CLO!B35:K35)</f>
        <v>1</v>
      </c>
      <c r="P41" s="68">
        <f t="shared" si="2"/>
        <v>1</v>
      </c>
      <c r="Q41" s="68">
        <f t="shared" si="3"/>
        <v>1</v>
      </c>
      <c r="R41" s="68">
        <f t="shared" si="4"/>
        <v>1.3862943611198906</v>
      </c>
      <c r="S41" s="68">
        <f t="shared" si="5"/>
        <v>1.3862943611198906</v>
      </c>
      <c r="T41" s="68">
        <f t="shared" si="6"/>
        <v>1.5573610058805327</v>
      </c>
      <c r="U41" s="68">
        <f t="shared" si="7"/>
        <v>1.5573610058805327</v>
      </c>
      <c r="V41" s="68">
        <f t="shared" si="8"/>
        <v>1.1180339887498949</v>
      </c>
      <c r="W41" s="68">
        <f t="shared" si="9"/>
        <v>1.1180339887498949</v>
      </c>
      <c r="X41" s="68">
        <f t="shared" si="10"/>
        <v>0</v>
      </c>
      <c r="Y41" s="68">
        <f t="shared" si="11"/>
        <v>1.5811388300841898</v>
      </c>
      <c r="Z41" s="68">
        <f t="shared" si="12"/>
        <v>0</v>
      </c>
      <c r="AA41" s="66" t="str">
        <f t="shared" si="13"/>
        <v>Negligible</v>
      </c>
      <c r="AB41" s="69" t="str">
        <f t="shared" si="14"/>
        <v>Tidak Ada Indikasi Bias</v>
      </c>
    </row>
    <row r="42" spans="1:28" ht="27.6" x14ac:dyDescent="0.3">
      <c r="A42" s="67" t="str">
        <f>CLO!A36</f>
        <v>Manakah yang termasuk bagian analisis dalam legal opinion?</v>
      </c>
      <c r="B42" s="83">
        <f>CLO!B36</f>
        <v>1</v>
      </c>
      <c r="C42" s="83">
        <f>CLO!C36</f>
        <v>1</v>
      </c>
      <c r="D42" s="83">
        <f>CLO!D36</f>
        <v>0</v>
      </c>
      <c r="E42" s="83">
        <f>CLO!E36</f>
        <v>1</v>
      </c>
      <c r="F42" s="83">
        <f>CLO!F36</f>
        <v>0</v>
      </c>
      <c r="G42" s="83">
        <f>CLO!G36</f>
        <v>1</v>
      </c>
      <c r="H42" s="83">
        <f>CLO!H36</f>
        <v>1</v>
      </c>
      <c r="I42" s="83">
        <f>CLO!I36</f>
        <v>1</v>
      </c>
      <c r="J42" s="83">
        <f>CLO!J36</f>
        <v>1</v>
      </c>
      <c r="K42" s="83">
        <f>CLO!K36</f>
        <v>1</v>
      </c>
      <c r="L42" s="82">
        <f t="shared" si="0"/>
        <v>5</v>
      </c>
      <c r="M42" s="82">
        <f t="shared" si="1"/>
        <v>5</v>
      </c>
      <c r="N42" s="82">
        <f>SUMIF($B$8:$K$8,"Laki-Laki",CLO!B36:K36)</f>
        <v>4</v>
      </c>
      <c r="O42" s="82">
        <f>SUMIF($B$8:$K$8,"Perempuan",CLO!B36:K36)</f>
        <v>4</v>
      </c>
      <c r="P42" s="68">
        <f t="shared" si="2"/>
        <v>4</v>
      </c>
      <c r="Q42" s="68">
        <f t="shared" si="3"/>
        <v>4</v>
      </c>
      <c r="R42" s="68">
        <f t="shared" si="4"/>
        <v>-1.3862943611198906</v>
      </c>
      <c r="S42" s="68">
        <f t="shared" si="5"/>
        <v>-1.3862943611198906</v>
      </c>
      <c r="T42" s="68">
        <f t="shared" si="6"/>
        <v>-1.2152277163592484</v>
      </c>
      <c r="U42" s="68">
        <f t="shared" si="7"/>
        <v>-1.2152277163592484</v>
      </c>
      <c r="V42" s="68">
        <f t="shared" si="8"/>
        <v>1.1180339887498949</v>
      </c>
      <c r="W42" s="68">
        <f t="shared" si="9"/>
        <v>1.1180339887498949</v>
      </c>
      <c r="X42" s="68">
        <f t="shared" si="10"/>
        <v>0</v>
      </c>
      <c r="Y42" s="68">
        <f t="shared" si="11"/>
        <v>1.5811388300841898</v>
      </c>
      <c r="Z42" s="68">
        <f t="shared" si="12"/>
        <v>0</v>
      </c>
      <c r="AA42" s="66" t="str">
        <f t="shared" si="13"/>
        <v>Negligible</v>
      </c>
      <c r="AB42" s="69" t="str">
        <f t="shared" si="14"/>
        <v>Tidak Ada Indikasi Bias</v>
      </c>
    </row>
    <row r="43" spans="1:28" ht="41.4" x14ac:dyDescent="0.3">
      <c r="A43" s="67" t="str">
        <f>CLO!A37</f>
        <v>Jika terdapat kekosongan hukum dalam suatu kasus, pendekatan yang dapat digunakan adalah ….</v>
      </c>
      <c r="B43" s="83">
        <f>CLO!B37</f>
        <v>0</v>
      </c>
      <c r="C43" s="83">
        <f>CLO!C37</f>
        <v>0</v>
      </c>
      <c r="D43" s="83">
        <f>CLO!D37</f>
        <v>1</v>
      </c>
      <c r="E43" s="83">
        <f>CLO!E37</f>
        <v>0</v>
      </c>
      <c r="F43" s="83">
        <f>CLO!F37</f>
        <v>1</v>
      </c>
      <c r="G43" s="83">
        <f>CLO!G37</f>
        <v>0</v>
      </c>
      <c r="H43" s="83">
        <f>CLO!H37</f>
        <v>0</v>
      </c>
      <c r="I43" s="83">
        <f>CLO!I37</f>
        <v>0</v>
      </c>
      <c r="J43" s="83">
        <f>CLO!J37</f>
        <v>0</v>
      </c>
      <c r="K43" s="83">
        <f>CLO!K37</f>
        <v>0</v>
      </c>
      <c r="L43" s="82">
        <f t="shared" ref="L43:L74" si="15">COUNTIF($B$8:$K$8,"Laki-Laki")</f>
        <v>5</v>
      </c>
      <c r="M43" s="82">
        <f t="shared" ref="M43:M74" si="16">COUNTIF($B$8:$K$8,"Perempuan")</f>
        <v>5</v>
      </c>
      <c r="N43" s="82">
        <f>SUMIF($B$8:$K$8,"Laki-Laki",CLO!B37:K37)</f>
        <v>1</v>
      </c>
      <c r="O43" s="82">
        <f>SUMIF($B$8:$K$8,"Perempuan",CLO!B37:K37)</f>
        <v>1</v>
      </c>
      <c r="P43" s="68">
        <f t="shared" ref="P43:P74" si="17">IF(N43=0,0.3,IF(N43=L43,L43-0.3,N43))</f>
        <v>1</v>
      </c>
      <c r="Q43" s="68">
        <f t="shared" ref="Q43:Q74" si="18">IF(O43=0,0.3,IF(O43=M43,M43-0.3,O43))</f>
        <v>1</v>
      </c>
      <c r="R43" s="68">
        <f t="shared" ref="R43:R74" si="19">LN((L43-P43)/P43)</f>
        <v>1.3862943611198906</v>
      </c>
      <c r="S43" s="68">
        <f t="shared" ref="S43:S74" si="20">LN((M43-Q43)/Q43)</f>
        <v>1.3862943611198906</v>
      </c>
      <c r="T43" s="68">
        <f t="shared" ref="T43:T74" si="21">R43-AVERAGE($R$11:$R$110)</f>
        <v>1.5573610058805327</v>
      </c>
      <c r="U43" s="68">
        <f t="shared" ref="U43:U74" si="22">S43-AVERAGE($S$11:$S$110)</f>
        <v>1.5573610058805327</v>
      </c>
      <c r="V43" s="68">
        <f t="shared" ref="V43:V74" si="23">SQRT(1/P43+1/(L43-P43))</f>
        <v>1.1180339887498949</v>
      </c>
      <c r="W43" s="68">
        <f t="shared" ref="W43:W74" si="24">SQRT(1/Q43+1/(M43-Q43))</f>
        <v>1.1180339887498949</v>
      </c>
      <c r="X43" s="68">
        <f t="shared" ref="X43:X74" si="25">T43-U43</f>
        <v>0</v>
      </c>
      <c r="Y43" s="68">
        <f t="shared" ref="Y43:Y74" si="26">SQRT(V43^2+W43^2)</f>
        <v>1.5811388300841898</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41.4" x14ac:dyDescent="0.3">
      <c r="A44" s="67" t="str">
        <f>CLO!A38</f>
        <v>Seorang legal officer harus kritis terhadap regulasi. Sikap kritis tersebut tercermin dalam ….</v>
      </c>
      <c r="B44" s="83">
        <f>CLO!B38</f>
        <v>1</v>
      </c>
      <c r="C44" s="83">
        <f>CLO!C38</f>
        <v>1</v>
      </c>
      <c r="D44" s="83">
        <f>CLO!D38</f>
        <v>1</v>
      </c>
      <c r="E44" s="83">
        <f>CLO!E38</f>
        <v>0</v>
      </c>
      <c r="F44" s="83">
        <f>CLO!F38</f>
        <v>1</v>
      </c>
      <c r="G44" s="83">
        <f>CLO!G38</f>
        <v>0</v>
      </c>
      <c r="H44" s="83">
        <f>CLO!H38</f>
        <v>0</v>
      </c>
      <c r="I44" s="83">
        <f>CLO!I38</f>
        <v>0</v>
      </c>
      <c r="J44" s="83">
        <f>CLO!J38</f>
        <v>1</v>
      </c>
      <c r="K44" s="83">
        <f>CLO!K38</f>
        <v>1</v>
      </c>
      <c r="L44" s="82">
        <f t="shared" si="15"/>
        <v>5</v>
      </c>
      <c r="M44" s="82">
        <f t="shared" si="16"/>
        <v>5</v>
      </c>
      <c r="N44" s="82">
        <f>SUMIF($B$8:$K$8,"Laki-Laki",CLO!B38:K38)</f>
        <v>3</v>
      </c>
      <c r="O44" s="82">
        <f>SUMIF($B$8:$K$8,"Perempuan",CLO!B38:K38)</f>
        <v>3</v>
      </c>
      <c r="P44" s="68">
        <f t="shared" si="17"/>
        <v>3</v>
      </c>
      <c r="Q44" s="68">
        <f t="shared" si="18"/>
        <v>3</v>
      </c>
      <c r="R44" s="68">
        <f t="shared" si="19"/>
        <v>-0.40546510810816444</v>
      </c>
      <c r="S44" s="68">
        <f t="shared" si="20"/>
        <v>-0.40546510810816444</v>
      </c>
      <c r="T44" s="68">
        <f t="shared" si="21"/>
        <v>-0.23439846334752218</v>
      </c>
      <c r="U44" s="68">
        <f t="shared" si="22"/>
        <v>-0.23439846334752218</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27.6" x14ac:dyDescent="0.3">
      <c r="A45" s="67" t="str">
        <f>CLO!A39</f>
        <v>Rekomendasi hukum yang baik dalam legal opinion harus ….</v>
      </c>
      <c r="B45" s="83">
        <f>CLO!B39</f>
        <v>0</v>
      </c>
      <c r="C45" s="83">
        <f>CLO!C39</f>
        <v>0</v>
      </c>
      <c r="D45" s="83">
        <f>CLO!D39</f>
        <v>1</v>
      </c>
      <c r="E45" s="83">
        <f>CLO!E39</f>
        <v>1</v>
      </c>
      <c r="F45" s="83">
        <f>CLO!F39</f>
        <v>1</v>
      </c>
      <c r="G45" s="83">
        <f>CLO!G39</f>
        <v>1</v>
      </c>
      <c r="H45" s="83">
        <f>CLO!H39</f>
        <v>0</v>
      </c>
      <c r="I45" s="83">
        <f>CLO!I39</f>
        <v>0</v>
      </c>
      <c r="J45" s="83">
        <f>CLO!J39</f>
        <v>0</v>
      </c>
      <c r="K45" s="83">
        <f>CLO!K39</f>
        <v>0</v>
      </c>
      <c r="L45" s="82">
        <f t="shared" si="15"/>
        <v>5</v>
      </c>
      <c r="M45" s="82">
        <f t="shared" si="16"/>
        <v>5</v>
      </c>
      <c r="N45" s="82">
        <f>SUMIF($B$8:$K$8,"Laki-Laki",CLO!B39:K39)</f>
        <v>2</v>
      </c>
      <c r="O45" s="82">
        <f>SUMIF($B$8:$K$8,"Perempuan",CLO!B39:K39)</f>
        <v>2</v>
      </c>
      <c r="P45" s="68">
        <f t="shared" si="17"/>
        <v>2</v>
      </c>
      <c r="Q45" s="68">
        <f t="shared" si="18"/>
        <v>2</v>
      </c>
      <c r="R45" s="68">
        <f t="shared" si="19"/>
        <v>0.40546510810816438</v>
      </c>
      <c r="S45" s="68">
        <f t="shared" si="20"/>
        <v>0.40546510810816438</v>
      </c>
      <c r="T45" s="68">
        <f t="shared" si="21"/>
        <v>0.57653175286880665</v>
      </c>
      <c r="U45" s="68">
        <f t="shared" si="22"/>
        <v>0.57653175286880665</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ht="41.4" x14ac:dyDescent="0.3">
      <c r="A46" s="67" t="str">
        <f>CLO!A40</f>
        <v>Dalam konteks corporate legal, legal opinion yang baik harus mempertimbangkan ….</v>
      </c>
      <c r="B46" s="83">
        <f>CLO!B40</f>
        <v>1</v>
      </c>
      <c r="C46" s="83">
        <f>CLO!C40</f>
        <v>1</v>
      </c>
      <c r="D46" s="83">
        <f>CLO!D40</f>
        <v>1</v>
      </c>
      <c r="E46" s="83">
        <f>CLO!E40</f>
        <v>1</v>
      </c>
      <c r="F46" s="83">
        <f>CLO!F40</f>
        <v>1</v>
      </c>
      <c r="G46" s="83">
        <f>CLO!G40</f>
        <v>1</v>
      </c>
      <c r="H46" s="83">
        <f>CLO!H40</f>
        <v>0</v>
      </c>
      <c r="I46" s="83">
        <f>CLO!I40</f>
        <v>0</v>
      </c>
      <c r="J46" s="83">
        <f>CLO!J40</f>
        <v>0</v>
      </c>
      <c r="K46" s="83">
        <f>CLO!K40</f>
        <v>0</v>
      </c>
      <c r="L46" s="82">
        <f t="shared" si="15"/>
        <v>5</v>
      </c>
      <c r="M46" s="82">
        <f t="shared" si="16"/>
        <v>5</v>
      </c>
      <c r="N46" s="82">
        <f>SUMIF($B$8:$K$8,"Laki-Laki",CLO!B40:K40)</f>
        <v>3</v>
      </c>
      <c r="O46" s="82">
        <f>SUMIF($B$8:$K$8,"Perempuan",CLO!B40:K40)</f>
        <v>3</v>
      </c>
      <c r="P46" s="68">
        <f t="shared" si="17"/>
        <v>3</v>
      </c>
      <c r="Q46" s="68">
        <f t="shared" si="18"/>
        <v>3</v>
      </c>
      <c r="R46" s="68">
        <f t="shared" si="19"/>
        <v>-0.40546510810816444</v>
      </c>
      <c r="S46" s="68">
        <f t="shared" si="20"/>
        <v>-0.40546510810816444</v>
      </c>
      <c r="T46" s="68">
        <f t="shared" si="21"/>
        <v>-0.23439846334752218</v>
      </c>
      <c r="U46" s="68">
        <f t="shared" si="22"/>
        <v>-0.23439846334752218</v>
      </c>
      <c r="V46" s="68">
        <f t="shared" si="23"/>
        <v>0.91287092917527679</v>
      </c>
      <c r="W46" s="68">
        <f t="shared" si="24"/>
        <v>0.91287092917527679</v>
      </c>
      <c r="X46" s="68">
        <f t="shared" si="25"/>
        <v>0</v>
      </c>
      <c r="Y46" s="68">
        <f t="shared" si="26"/>
        <v>1.2909944487358056</v>
      </c>
      <c r="Z46" s="68">
        <f t="shared" si="27"/>
        <v>0</v>
      </c>
      <c r="AA46" s="66" t="str">
        <f t="shared" si="28"/>
        <v>Negligible</v>
      </c>
      <c r="AB46" s="69" t="str">
        <f t="shared" si="29"/>
        <v>Tidak Ada Indikasi Bias</v>
      </c>
    </row>
    <row r="47" spans="1:28" ht="69" x14ac:dyDescent="0.3">
      <c r="A47" s="67" t="str">
        <f>CLO!A41</f>
        <v>Dalam membuat legal opinion, seorang legal officer wajib mempertimbangkan fakta-fakta yang ada. Apa fakta yang wajib tercantum dalam legal opinion?</v>
      </c>
      <c r="B47" s="83">
        <f>CLO!B41</f>
        <v>1</v>
      </c>
      <c r="C47" s="83">
        <f>CLO!C41</f>
        <v>1</v>
      </c>
      <c r="D47" s="83">
        <f>CLO!D41</f>
        <v>1</v>
      </c>
      <c r="E47" s="83">
        <f>CLO!E41</f>
        <v>1</v>
      </c>
      <c r="F47" s="83">
        <f>CLO!F41</f>
        <v>1</v>
      </c>
      <c r="G47" s="83">
        <f>CLO!G41</f>
        <v>1</v>
      </c>
      <c r="H47" s="83">
        <f>CLO!H41</f>
        <v>0</v>
      </c>
      <c r="I47" s="83">
        <f>CLO!I41</f>
        <v>0</v>
      </c>
      <c r="J47" s="83">
        <f>CLO!J41</f>
        <v>0</v>
      </c>
      <c r="K47" s="83">
        <f>CLO!K41</f>
        <v>0</v>
      </c>
      <c r="L47" s="82">
        <f t="shared" si="15"/>
        <v>5</v>
      </c>
      <c r="M47" s="82">
        <f t="shared" si="16"/>
        <v>5</v>
      </c>
      <c r="N47" s="82">
        <f>SUMIF($B$8:$K$8,"Laki-Laki",CLO!B41:K41)</f>
        <v>3</v>
      </c>
      <c r="O47" s="82">
        <f>SUMIF($B$8:$K$8,"Perempuan",CLO!B41:K41)</f>
        <v>3</v>
      </c>
      <c r="P47" s="68">
        <f t="shared" si="17"/>
        <v>3</v>
      </c>
      <c r="Q47" s="68">
        <f t="shared" si="18"/>
        <v>3</v>
      </c>
      <c r="R47" s="68">
        <f t="shared" si="19"/>
        <v>-0.40546510810816444</v>
      </c>
      <c r="S47" s="68">
        <f t="shared" si="20"/>
        <v>-0.40546510810816444</v>
      </c>
      <c r="T47" s="68">
        <f t="shared" si="21"/>
        <v>-0.23439846334752218</v>
      </c>
      <c r="U47" s="68">
        <f t="shared" si="22"/>
        <v>-0.23439846334752218</v>
      </c>
      <c r="V47" s="68">
        <f t="shared" si="23"/>
        <v>0.91287092917527679</v>
      </c>
      <c r="W47" s="68">
        <f t="shared" si="24"/>
        <v>0.91287092917527679</v>
      </c>
      <c r="X47" s="68">
        <f t="shared" si="25"/>
        <v>0</v>
      </c>
      <c r="Y47" s="68">
        <f t="shared" si="26"/>
        <v>1.2909944487358056</v>
      </c>
      <c r="Z47" s="68">
        <f t="shared" si="27"/>
        <v>0</v>
      </c>
      <c r="AA47" s="66" t="str">
        <f t="shared" si="28"/>
        <v>Negligible</v>
      </c>
      <c r="AB47" s="69" t="str">
        <f t="shared" si="29"/>
        <v>Tidak Ada Indikasi Bias</v>
      </c>
    </row>
    <row r="48" spans="1:28" ht="96.6" x14ac:dyDescent="0.3">
      <c r="A48" s="67" t="str">
        <f>CLO!A42</f>
        <v>Perusahaan memiliki beberapa akta perubahan anggaran dasar yang dibuat di hadapan notaris pada tahun berbeda. Dalam arsip internal, akta tahun 2021 ditempatkan setelah akta tahun 2023. Apa risiko utama dari kesalahan ini?</v>
      </c>
      <c r="B48" s="83">
        <f>CLO!B42</f>
        <v>1</v>
      </c>
      <c r="C48" s="83">
        <f>CLO!C42</f>
        <v>1</v>
      </c>
      <c r="D48" s="83">
        <f>CLO!D42</f>
        <v>1</v>
      </c>
      <c r="E48" s="83">
        <f>CLO!E42</f>
        <v>1</v>
      </c>
      <c r="F48" s="83">
        <f>CLO!F42</f>
        <v>1</v>
      </c>
      <c r="G48" s="83">
        <f>CLO!G42</f>
        <v>1</v>
      </c>
      <c r="H48" s="83">
        <f>CLO!H42</f>
        <v>1</v>
      </c>
      <c r="I48" s="83">
        <f>CLO!I42</f>
        <v>1</v>
      </c>
      <c r="J48" s="83">
        <f>CLO!J42</f>
        <v>0</v>
      </c>
      <c r="K48" s="83">
        <f>CLO!K42</f>
        <v>0</v>
      </c>
      <c r="L48" s="82">
        <f t="shared" si="15"/>
        <v>5</v>
      </c>
      <c r="M48" s="82">
        <f t="shared" si="16"/>
        <v>5</v>
      </c>
      <c r="N48" s="82">
        <f>SUMIF($B$8:$K$8,"Laki-Laki",CLO!B42:K42)</f>
        <v>4</v>
      </c>
      <c r="O48" s="82">
        <f>SUMIF($B$8:$K$8,"Perempuan",CLO!B42:K42)</f>
        <v>4</v>
      </c>
      <c r="P48" s="68">
        <f t="shared" si="17"/>
        <v>4</v>
      </c>
      <c r="Q48" s="68">
        <f t="shared" si="18"/>
        <v>4</v>
      </c>
      <c r="R48" s="68">
        <f t="shared" si="19"/>
        <v>-1.3862943611198906</v>
      </c>
      <c r="S48" s="68">
        <f t="shared" si="20"/>
        <v>-1.3862943611198906</v>
      </c>
      <c r="T48" s="68">
        <f t="shared" si="21"/>
        <v>-1.2152277163592484</v>
      </c>
      <c r="U48" s="68">
        <f t="shared" si="22"/>
        <v>-1.2152277163592484</v>
      </c>
      <c r="V48" s="68">
        <f t="shared" si="23"/>
        <v>1.1180339887498949</v>
      </c>
      <c r="W48" s="68">
        <f t="shared" si="24"/>
        <v>1.1180339887498949</v>
      </c>
      <c r="X48" s="68">
        <f t="shared" si="25"/>
        <v>0</v>
      </c>
      <c r="Y48" s="68">
        <f t="shared" si="26"/>
        <v>1.5811388300841898</v>
      </c>
      <c r="Z48" s="68">
        <f t="shared" si="27"/>
        <v>0</v>
      </c>
      <c r="AA48" s="66" t="str">
        <f t="shared" si="28"/>
        <v>Negligible</v>
      </c>
      <c r="AB48" s="69" t="str">
        <f t="shared" si="29"/>
        <v>Tidak Ada Indikasi Bias</v>
      </c>
    </row>
    <row r="49" spans="1:28" ht="96.6" x14ac:dyDescent="0.3">
      <c r="A49" s="67" t="str">
        <f>CLO!A43</f>
        <v>Dalam Prinsip Arsip Kronologis vs Substantif, Legal officer menemukan bahwa dokumen kontrak diarsipkan berdasarkan jenis dokumen, bukan tanggal penandatanganan. Apa pendekatan terbaik yang dapat dilakukan?</v>
      </c>
      <c r="B49" s="83">
        <f>CLO!B43</f>
        <v>1</v>
      </c>
      <c r="C49" s="83">
        <f>CLO!C43</f>
        <v>1</v>
      </c>
      <c r="D49" s="83">
        <f>CLO!D43</f>
        <v>1</v>
      </c>
      <c r="E49" s="83">
        <f>CLO!E43</f>
        <v>1</v>
      </c>
      <c r="F49" s="83">
        <f>CLO!F43</f>
        <v>1</v>
      </c>
      <c r="G49" s="83">
        <f>CLO!G43</f>
        <v>1</v>
      </c>
      <c r="H49" s="83">
        <f>CLO!H43</f>
        <v>1</v>
      </c>
      <c r="I49" s="83">
        <f>CLO!I43</f>
        <v>1</v>
      </c>
      <c r="J49" s="83">
        <f>CLO!J43</f>
        <v>0</v>
      </c>
      <c r="K49" s="83">
        <f>CLO!K43</f>
        <v>0</v>
      </c>
      <c r="L49" s="82">
        <f t="shared" si="15"/>
        <v>5</v>
      </c>
      <c r="M49" s="82">
        <f t="shared" si="16"/>
        <v>5</v>
      </c>
      <c r="N49" s="82">
        <f>SUMIF($B$8:$K$8,"Laki-Laki",CLO!B43:K43)</f>
        <v>4</v>
      </c>
      <c r="O49" s="82">
        <f>SUMIF($B$8:$K$8,"Perempuan",CLO!B43:K43)</f>
        <v>4</v>
      </c>
      <c r="P49" s="68">
        <f t="shared" si="17"/>
        <v>4</v>
      </c>
      <c r="Q49" s="68">
        <f t="shared" si="18"/>
        <v>4</v>
      </c>
      <c r="R49" s="68">
        <f t="shared" si="19"/>
        <v>-1.3862943611198906</v>
      </c>
      <c r="S49" s="68">
        <f t="shared" si="20"/>
        <v>-1.3862943611198906</v>
      </c>
      <c r="T49" s="68">
        <f t="shared" si="21"/>
        <v>-1.2152277163592484</v>
      </c>
      <c r="U49" s="68">
        <f t="shared" si="22"/>
        <v>-1.2152277163592484</v>
      </c>
      <c r="V49" s="68">
        <f t="shared" si="23"/>
        <v>1.1180339887498949</v>
      </c>
      <c r="W49" s="68">
        <f t="shared" si="24"/>
        <v>1.1180339887498949</v>
      </c>
      <c r="X49" s="68">
        <f t="shared" si="25"/>
        <v>0</v>
      </c>
      <c r="Y49" s="68">
        <f t="shared" si="26"/>
        <v>1.5811388300841898</v>
      </c>
      <c r="Z49" s="68">
        <f t="shared" si="27"/>
        <v>0</v>
      </c>
      <c r="AA49" s="66" t="str">
        <f t="shared" si="28"/>
        <v>Negligible</v>
      </c>
      <c r="AB49" s="69" t="str">
        <f t="shared" si="29"/>
        <v>Tidak Ada Indikasi Bias</v>
      </c>
    </row>
    <row r="50" spans="1:28" ht="69" x14ac:dyDescent="0.3">
      <c r="A50" s="67" t="str">
        <f>CLO!A44</f>
        <v>Pada kasus Dokumen Tidak Lengkap dalam proses audit, ditemukan bahwa salinan akta tidak memiliki lampiran persetujuan kementerian. Apa implikasi hukumnya?</v>
      </c>
      <c r="B50" s="83">
        <f>CLO!B44</f>
        <v>0</v>
      </c>
      <c r="C50" s="83">
        <f>CLO!C44</f>
        <v>0</v>
      </c>
      <c r="D50" s="83">
        <f>CLO!D44</f>
        <v>1</v>
      </c>
      <c r="E50" s="83">
        <f>CLO!E44</f>
        <v>1</v>
      </c>
      <c r="F50" s="83">
        <f>CLO!F44</f>
        <v>1</v>
      </c>
      <c r="G50" s="83">
        <f>CLO!G44</f>
        <v>1</v>
      </c>
      <c r="H50" s="83">
        <f>CLO!H44</f>
        <v>0</v>
      </c>
      <c r="I50" s="83">
        <f>CLO!I44</f>
        <v>0</v>
      </c>
      <c r="J50" s="83">
        <f>CLO!J44</f>
        <v>0</v>
      </c>
      <c r="K50" s="83">
        <f>CLO!K44</f>
        <v>0</v>
      </c>
      <c r="L50" s="82">
        <f t="shared" si="15"/>
        <v>5</v>
      </c>
      <c r="M50" s="82">
        <f t="shared" si="16"/>
        <v>5</v>
      </c>
      <c r="N50" s="82">
        <f>SUMIF($B$8:$K$8,"Laki-Laki",CLO!B44:K44)</f>
        <v>2</v>
      </c>
      <c r="O50" s="82">
        <f>SUMIF($B$8:$K$8,"Perempuan",CLO!B44:K44)</f>
        <v>2</v>
      </c>
      <c r="P50" s="68">
        <f t="shared" si="17"/>
        <v>2</v>
      </c>
      <c r="Q50" s="68">
        <f t="shared" si="18"/>
        <v>2</v>
      </c>
      <c r="R50" s="68">
        <f t="shared" si="19"/>
        <v>0.40546510810816438</v>
      </c>
      <c r="S50" s="68">
        <f t="shared" si="20"/>
        <v>0.40546510810816438</v>
      </c>
      <c r="T50" s="68">
        <f t="shared" si="21"/>
        <v>0.57653175286880665</v>
      </c>
      <c r="U50" s="68">
        <f t="shared" si="22"/>
        <v>0.57653175286880665</v>
      </c>
      <c r="V50" s="68">
        <f t="shared" si="23"/>
        <v>0.91287092917527679</v>
      </c>
      <c r="W50" s="68">
        <f t="shared" si="24"/>
        <v>0.91287092917527679</v>
      </c>
      <c r="X50" s="68">
        <f t="shared" si="25"/>
        <v>0</v>
      </c>
      <c r="Y50" s="68">
        <f t="shared" si="26"/>
        <v>1.2909944487358056</v>
      </c>
      <c r="Z50" s="68">
        <f t="shared" si="27"/>
        <v>0</v>
      </c>
      <c r="AA50" s="66" t="str">
        <f t="shared" si="28"/>
        <v>Negligible</v>
      </c>
      <c r="AB50" s="69" t="str">
        <f t="shared" si="29"/>
        <v>Tidak Ada Indikasi Bias</v>
      </c>
    </row>
    <row r="51" spans="1:28" ht="55.2" x14ac:dyDescent="0.3">
      <c r="A51" s="67" t="str">
        <f>CLO!A45</f>
        <v>Terdapat beberapa versi kontrak yang beredar di internal perusahaan tanpa penandaan versi yang jelas. Apakah risiko utamanya?</v>
      </c>
      <c r="B51" s="83">
        <f>CLO!B45</f>
        <v>1</v>
      </c>
      <c r="C51" s="83">
        <f>CLO!C45</f>
        <v>1</v>
      </c>
      <c r="D51" s="83">
        <f>CLO!D45</f>
        <v>1</v>
      </c>
      <c r="E51" s="83">
        <f>CLO!E45</f>
        <v>1</v>
      </c>
      <c r="F51" s="83">
        <f>CLO!F45</f>
        <v>1</v>
      </c>
      <c r="G51" s="83">
        <f>CLO!G45</f>
        <v>1</v>
      </c>
      <c r="H51" s="83">
        <f>CLO!H45</f>
        <v>0</v>
      </c>
      <c r="I51" s="83">
        <f>CLO!I45</f>
        <v>0</v>
      </c>
      <c r="J51" s="83">
        <f>CLO!J45</f>
        <v>0</v>
      </c>
      <c r="K51" s="83">
        <f>CLO!K45</f>
        <v>0</v>
      </c>
      <c r="L51" s="82">
        <f t="shared" si="15"/>
        <v>5</v>
      </c>
      <c r="M51" s="82">
        <f t="shared" si="16"/>
        <v>5</v>
      </c>
      <c r="N51" s="82">
        <f>SUMIF($B$8:$K$8,"Laki-Laki",CLO!B45:K45)</f>
        <v>3</v>
      </c>
      <c r="O51" s="82">
        <f>SUMIF($B$8:$K$8,"Perempuan",CLO!B45:K45)</f>
        <v>3</v>
      </c>
      <c r="P51" s="68">
        <f t="shared" si="17"/>
        <v>3</v>
      </c>
      <c r="Q51" s="68">
        <f t="shared" si="18"/>
        <v>3</v>
      </c>
      <c r="R51" s="68">
        <f t="shared" si="19"/>
        <v>-0.40546510810816444</v>
      </c>
      <c r="S51" s="68">
        <f t="shared" si="20"/>
        <v>-0.40546510810816444</v>
      </c>
      <c r="T51" s="68">
        <f t="shared" si="21"/>
        <v>-0.23439846334752218</v>
      </c>
      <c r="U51" s="68">
        <f t="shared" si="22"/>
        <v>-0.23439846334752218</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82.8" x14ac:dyDescent="0.3">
      <c r="A52" s="67" t="str">
        <f>CLO!A46</f>
        <v>Perusahaan berencana memusnahkan dokumen lama untuk efisiensi ruang, termasuk dokumen hukum berusia lebih dari 5 tahun. Apa yang harus dilakukan legal officer?</v>
      </c>
      <c r="B52" s="83">
        <f>CLO!B46</f>
        <v>1</v>
      </c>
      <c r="C52" s="83">
        <f>CLO!C46</f>
        <v>1</v>
      </c>
      <c r="D52" s="83">
        <f>CLO!D46</f>
        <v>1</v>
      </c>
      <c r="E52" s="83">
        <f>CLO!E46</f>
        <v>0</v>
      </c>
      <c r="F52" s="83">
        <f>CLO!F46</f>
        <v>1</v>
      </c>
      <c r="G52" s="83">
        <f>CLO!G46</f>
        <v>0</v>
      </c>
      <c r="H52" s="83">
        <f>CLO!H46</f>
        <v>0</v>
      </c>
      <c r="I52" s="83">
        <f>CLO!I46</f>
        <v>0</v>
      </c>
      <c r="J52" s="83">
        <f>CLO!J46</f>
        <v>0</v>
      </c>
      <c r="K52" s="83">
        <f>CLO!K46</f>
        <v>0</v>
      </c>
      <c r="L52" s="82">
        <f t="shared" si="15"/>
        <v>5</v>
      </c>
      <c r="M52" s="82">
        <f t="shared" si="16"/>
        <v>5</v>
      </c>
      <c r="N52" s="82">
        <f>SUMIF($B$8:$K$8,"Laki-Laki",CLO!B46:K46)</f>
        <v>2</v>
      </c>
      <c r="O52" s="82">
        <f>SUMIF($B$8:$K$8,"Perempuan",CLO!B46:K46)</f>
        <v>2</v>
      </c>
      <c r="P52" s="68">
        <f t="shared" si="17"/>
        <v>2</v>
      </c>
      <c r="Q52" s="68">
        <f t="shared" si="18"/>
        <v>2</v>
      </c>
      <c r="R52" s="68">
        <f t="shared" si="19"/>
        <v>0.40546510810816438</v>
      </c>
      <c r="S52" s="68">
        <f t="shared" si="20"/>
        <v>0.40546510810816438</v>
      </c>
      <c r="T52" s="68">
        <f t="shared" si="21"/>
        <v>0.57653175286880665</v>
      </c>
      <c r="U52" s="68">
        <f t="shared" si="22"/>
        <v>0.57653175286880665</v>
      </c>
      <c r="V52" s="68">
        <f t="shared" si="23"/>
        <v>0.91287092917527679</v>
      </c>
      <c r="W52" s="68">
        <f t="shared" si="24"/>
        <v>0.91287092917527679</v>
      </c>
      <c r="X52" s="68">
        <f t="shared" si="25"/>
        <v>0</v>
      </c>
      <c r="Y52" s="68">
        <f t="shared" si="26"/>
        <v>1.2909944487358056</v>
      </c>
      <c r="Z52" s="68">
        <f t="shared" si="27"/>
        <v>0</v>
      </c>
      <c r="AA52" s="66" t="str">
        <f t="shared" si="28"/>
        <v>Negligible</v>
      </c>
      <c r="AB52" s="69" t="str">
        <f t="shared" si="29"/>
        <v>Tidak Ada Indikasi Bias</v>
      </c>
    </row>
    <row r="53" spans="1:28" ht="69" x14ac:dyDescent="0.3">
      <c r="A53" s="67" t="str">
        <f>CLO!A47</f>
        <v>Perusahaan menghadapi sengketa, namun tidak dapat menunjukkan dokumen kontrak asli karena arsip tidak terkelola dengan baik. Apa dampak paling krusial?</v>
      </c>
      <c r="B53" s="83">
        <f>CLO!B47</f>
        <v>1</v>
      </c>
      <c r="C53" s="83">
        <f>CLO!C47</f>
        <v>1</v>
      </c>
      <c r="D53" s="83">
        <f>CLO!D47</f>
        <v>1</v>
      </c>
      <c r="E53" s="83">
        <f>CLO!E47</f>
        <v>0</v>
      </c>
      <c r="F53" s="83">
        <f>CLO!F47</f>
        <v>1</v>
      </c>
      <c r="G53" s="83">
        <f>CLO!G47</f>
        <v>0</v>
      </c>
      <c r="H53" s="83">
        <f>CLO!H47</f>
        <v>0</v>
      </c>
      <c r="I53" s="83">
        <f>CLO!I47</f>
        <v>0</v>
      </c>
      <c r="J53" s="83">
        <f>CLO!J47</f>
        <v>0</v>
      </c>
      <c r="K53" s="83">
        <f>CLO!K47</f>
        <v>0</v>
      </c>
      <c r="L53" s="82">
        <f t="shared" si="15"/>
        <v>5</v>
      </c>
      <c r="M53" s="82">
        <f t="shared" si="16"/>
        <v>5</v>
      </c>
      <c r="N53" s="82">
        <f>SUMIF($B$8:$K$8,"Laki-Laki",CLO!B47:K47)</f>
        <v>2</v>
      </c>
      <c r="O53" s="82">
        <f>SUMIF($B$8:$K$8,"Perempuan",CLO!B47:K47)</f>
        <v>2</v>
      </c>
      <c r="P53" s="68">
        <f t="shared" si="17"/>
        <v>2</v>
      </c>
      <c r="Q53" s="68">
        <f t="shared" si="18"/>
        <v>2</v>
      </c>
      <c r="R53" s="68">
        <f t="shared" si="19"/>
        <v>0.40546510810816438</v>
      </c>
      <c r="S53" s="68">
        <f t="shared" si="20"/>
        <v>0.40546510810816438</v>
      </c>
      <c r="T53" s="68">
        <f t="shared" si="21"/>
        <v>0.57653175286880665</v>
      </c>
      <c r="U53" s="68">
        <f t="shared" si="22"/>
        <v>0.57653175286880665</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ht="69" x14ac:dyDescent="0.3">
      <c r="A54" s="67" t="str">
        <f>CLO!A48</f>
        <v>Dalam Pengarsipan Akta Terbaru, Legal officer menemukan bahwa akta terbaru belum diinput ke sistem arsip digital. Langkah terbaik yang dapat dilakukan adalah ….</v>
      </c>
      <c r="B54" s="83">
        <f>CLO!B48</f>
        <v>0</v>
      </c>
      <c r="C54" s="83">
        <f>CLO!C48</f>
        <v>0</v>
      </c>
      <c r="D54" s="83">
        <f>CLO!D48</f>
        <v>1</v>
      </c>
      <c r="E54" s="83">
        <f>CLO!E48</f>
        <v>0</v>
      </c>
      <c r="F54" s="83">
        <f>CLO!F48</f>
        <v>1</v>
      </c>
      <c r="G54" s="83">
        <f>CLO!G48</f>
        <v>0</v>
      </c>
      <c r="H54" s="83">
        <f>CLO!H48</f>
        <v>0</v>
      </c>
      <c r="I54" s="83">
        <f>CLO!I48</f>
        <v>0</v>
      </c>
      <c r="J54" s="83">
        <f>CLO!J48</f>
        <v>0</v>
      </c>
      <c r="K54" s="83">
        <f>CLO!K48</f>
        <v>0</v>
      </c>
      <c r="L54" s="82">
        <f t="shared" si="15"/>
        <v>5</v>
      </c>
      <c r="M54" s="82">
        <f t="shared" si="16"/>
        <v>5</v>
      </c>
      <c r="N54" s="82">
        <f>SUMIF($B$8:$K$8,"Laki-Laki",CLO!B48:K48)</f>
        <v>1</v>
      </c>
      <c r="O54" s="82">
        <f>SUMIF($B$8:$K$8,"Perempuan",CLO!B48:K48)</f>
        <v>1</v>
      </c>
      <c r="P54" s="68">
        <f t="shared" si="17"/>
        <v>1</v>
      </c>
      <c r="Q54" s="68">
        <f t="shared" si="18"/>
        <v>1</v>
      </c>
      <c r="R54" s="68">
        <f t="shared" si="19"/>
        <v>1.3862943611198906</v>
      </c>
      <c r="S54" s="68">
        <f t="shared" si="20"/>
        <v>1.3862943611198906</v>
      </c>
      <c r="T54" s="68">
        <f t="shared" si="21"/>
        <v>1.5573610058805327</v>
      </c>
      <c r="U54" s="68">
        <f t="shared" si="22"/>
        <v>1.5573610058805327</v>
      </c>
      <c r="V54" s="68">
        <f t="shared" si="23"/>
        <v>1.1180339887498949</v>
      </c>
      <c r="W54" s="68">
        <f t="shared" si="24"/>
        <v>1.1180339887498949</v>
      </c>
      <c r="X54" s="68">
        <f t="shared" si="25"/>
        <v>0</v>
      </c>
      <c r="Y54" s="68">
        <f t="shared" si="26"/>
        <v>1.5811388300841898</v>
      </c>
      <c r="Z54" s="68">
        <f t="shared" si="27"/>
        <v>0</v>
      </c>
      <c r="AA54" s="66" t="str">
        <f t="shared" si="28"/>
        <v>Negligible</v>
      </c>
      <c r="AB54" s="69" t="str">
        <f t="shared" si="29"/>
        <v>Tidak Ada Indikasi Bias</v>
      </c>
    </row>
    <row r="55" spans="1:28" ht="55.2" x14ac:dyDescent="0.3">
      <c r="A55" s="67" t="str">
        <f>CLO!A49</f>
        <v>Dokumen hukum penting dapat diakses oleh seluruh karyawan tanpa pembatasan. Apakah risiko utamanya?</v>
      </c>
      <c r="B55" s="83">
        <f>CLO!B49</f>
        <v>1</v>
      </c>
      <c r="C55" s="83">
        <f>CLO!C49</f>
        <v>1</v>
      </c>
      <c r="D55" s="83">
        <f>CLO!D49</f>
        <v>1</v>
      </c>
      <c r="E55" s="83">
        <f>CLO!E49</f>
        <v>1</v>
      </c>
      <c r="F55" s="83">
        <f>CLO!F49</f>
        <v>1</v>
      </c>
      <c r="G55" s="83">
        <f>CLO!G49</f>
        <v>1</v>
      </c>
      <c r="H55" s="83">
        <f>CLO!H49</f>
        <v>0</v>
      </c>
      <c r="I55" s="83">
        <f>CLO!I49</f>
        <v>0</v>
      </c>
      <c r="J55" s="83">
        <f>CLO!J49</f>
        <v>0</v>
      </c>
      <c r="K55" s="83">
        <f>CLO!K49</f>
        <v>0</v>
      </c>
      <c r="L55" s="82">
        <f t="shared" si="15"/>
        <v>5</v>
      </c>
      <c r="M55" s="82">
        <f t="shared" si="16"/>
        <v>5</v>
      </c>
      <c r="N55" s="82">
        <f>SUMIF($B$8:$K$8,"Laki-Laki",CLO!B49:K49)</f>
        <v>3</v>
      </c>
      <c r="O55" s="82">
        <f>SUMIF($B$8:$K$8,"Perempuan",CLO!B49:K49)</f>
        <v>3</v>
      </c>
      <c r="P55" s="68">
        <f t="shared" si="17"/>
        <v>3</v>
      </c>
      <c r="Q55" s="68">
        <f t="shared" si="18"/>
        <v>3</v>
      </c>
      <c r="R55" s="68">
        <f t="shared" si="19"/>
        <v>-0.40546510810816444</v>
      </c>
      <c r="S55" s="68">
        <f t="shared" si="20"/>
        <v>-0.40546510810816444</v>
      </c>
      <c r="T55" s="68">
        <f t="shared" si="21"/>
        <v>-0.23439846334752218</v>
      </c>
      <c r="U55" s="68">
        <f t="shared" si="22"/>
        <v>-0.23439846334752218</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55.2" x14ac:dyDescent="0.3">
      <c r="A56" s="67" t="str">
        <f>CLO!A50</f>
        <v>Legal officer tidak membedakan antara dokumen legal (akta, kontrak) dan dokumen administratif umum. Apa dampaknya?</v>
      </c>
      <c r="B56" s="83">
        <f>CLO!B50</f>
        <v>0</v>
      </c>
      <c r="C56" s="83">
        <f>CLO!C50</f>
        <v>0</v>
      </c>
      <c r="D56" s="83">
        <f>CLO!D50</f>
        <v>1</v>
      </c>
      <c r="E56" s="83">
        <f>CLO!E50</f>
        <v>0</v>
      </c>
      <c r="F56" s="83">
        <f>CLO!F50</f>
        <v>1</v>
      </c>
      <c r="G56" s="83">
        <f>CLO!G50</f>
        <v>0</v>
      </c>
      <c r="H56" s="83">
        <f>CLO!H50</f>
        <v>0</v>
      </c>
      <c r="I56" s="83">
        <f>CLO!I50</f>
        <v>0</v>
      </c>
      <c r="J56" s="83">
        <f>CLO!J50</f>
        <v>0</v>
      </c>
      <c r="K56" s="83">
        <f>CLO!K50</f>
        <v>0</v>
      </c>
      <c r="L56" s="82">
        <f t="shared" si="15"/>
        <v>5</v>
      </c>
      <c r="M56" s="82">
        <f t="shared" si="16"/>
        <v>5</v>
      </c>
      <c r="N56" s="82">
        <f>SUMIF($B$8:$K$8,"Laki-Laki",CLO!B50:K50)</f>
        <v>1</v>
      </c>
      <c r="O56" s="82">
        <f>SUMIF($B$8:$K$8,"Perempuan",CLO!B50:K50)</f>
        <v>1</v>
      </c>
      <c r="P56" s="68">
        <f t="shared" si="17"/>
        <v>1</v>
      </c>
      <c r="Q56" s="68">
        <f t="shared" si="18"/>
        <v>1</v>
      </c>
      <c r="R56" s="68">
        <f t="shared" si="19"/>
        <v>1.3862943611198906</v>
      </c>
      <c r="S56" s="68">
        <f t="shared" si="20"/>
        <v>1.3862943611198906</v>
      </c>
      <c r="T56" s="68">
        <f t="shared" si="21"/>
        <v>1.5573610058805327</v>
      </c>
      <c r="U56" s="68">
        <f t="shared" si="22"/>
        <v>1.5573610058805327</v>
      </c>
      <c r="V56" s="68">
        <f t="shared" si="23"/>
        <v>1.1180339887498949</v>
      </c>
      <c r="W56" s="68">
        <f t="shared" si="24"/>
        <v>1.1180339887498949</v>
      </c>
      <c r="X56" s="68">
        <f t="shared" si="25"/>
        <v>0</v>
      </c>
      <c r="Y56" s="68">
        <f t="shared" si="26"/>
        <v>1.5811388300841898</v>
      </c>
      <c r="Z56" s="68">
        <f t="shared" si="27"/>
        <v>0</v>
      </c>
      <c r="AA56" s="66" t="str">
        <f t="shared" si="28"/>
        <v>Negligible</v>
      </c>
      <c r="AB56" s="69" t="str">
        <f t="shared" si="29"/>
        <v>Tidak Ada Indikasi Bias</v>
      </c>
    </row>
    <row r="57" spans="1:28" ht="69" x14ac:dyDescent="0.3">
      <c r="A57" s="67" t="str">
        <f>CLO!A51</f>
        <v>Saat dilakukan due diligence oleh investor, perusahaan membutuhkan dokumen legal secara cepat namun arsip tidak terstruktur. Apa kesimpulan yang paling tepat?</v>
      </c>
      <c r="B57" s="83">
        <f>CLO!B51</f>
        <v>1</v>
      </c>
      <c r="C57" s="83">
        <f>CLO!C51</f>
        <v>1</v>
      </c>
      <c r="D57" s="83">
        <f>CLO!D51</f>
        <v>1</v>
      </c>
      <c r="E57" s="83">
        <f>CLO!E51</f>
        <v>1</v>
      </c>
      <c r="F57" s="83">
        <f>CLO!F51</f>
        <v>1</v>
      </c>
      <c r="G57" s="83">
        <f>CLO!G51</f>
        <v>1</v>
      </c>
      <c r="H57" s="83">
        <f>CLO!H51</f>
        <v>0</v>
      </c>
      <c r="I57" s="83">
        <f>CLO!I51</f>
        <v>0</v>
      </c>
      <c r="J57" s="83">
        <f>CLO!J51</f>
        <v>0</v>
      </c>
      <c r="K57" s="83">
        <f>CLO!K51</f>
        <v>0</v>
      </c>
      <c r="L57" s="82">
        <f t="shared" si="15"/>
        <v>5</v>
      </c>
      <c r="M57" s="82">
        <f t="shared" si="16"/>
        <v>5</v>
      </c>
      <c r="N57" s="82">
        <f>SUMIF($B$8:$K$8,"Laki-Laki",CLO!B51:K51)</f>
        <v>3</v>
      </c>
      <c r="O57" s="82">
        <f>SUMIF($B$8:$K$8,"Perempuan",CLO!B51:K51)</f>
        <v>3</v>
      </c>
      <c r="P57" s="68">
        <f t="shared" si="17"/>
        <v>3</v>
      </c>
      <c r="Q57" s="68">
        <f t="shared" si="18"/>
        <v>3</v>
      </c>
      <c r="R57" s="68">
        <f t="shared" si="19"/>
        <v>-0.40546510810816444</v>
      </c>
      <c r="S57" s="68">
        <f t="shared" si="20"/>
        <v>-0.40546510810816444</v>
      </c>
      <c r="T57" s="68">
        <f t="shared" si="21"/>
        <v>-0.23439846334752218</v>
      </c>
      <c r="U57" s="68">
        <f t="shared" si="22"/>
        <v>-0.23439846334752218</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41.4" x14ac:dyDescent="0.3">
      <c r="A58" s="67" t="str">
        <f>CLO!A52</f>
        <v>Manakah yang merupakan Laporan Rutin Investasi yang wajib dilaporkan oleh SEMUA jenis pelaku usaha?</v>
      </c>
      <c r="B58" s="83">
        <f>CLO!B52</f>
        <v>1</v>
      </c>
      <c r="C58" s="83">
        <f>CLO!C52</f>
        <v>1</v>
      </c>
      <c r="D58" s="83">
        <f>CLO!D52</f>
        <v>1</v>
      </c>
      <c r="E58" s="83">
        <f>CLO!E52</f>
        <v>1</v>
      </c>
      <c r="F58" s="83">
        <f>CLO!F52</f>
        <v>1</v>
      </c>
      <c r="G58" s="83">
        <f>CLO!G52</f>
        <v>1</v>
      </c>
      <c r="H58" s="83">
        <f>CLO!H52</f>
        <v>0</v>
      </c>
      <c r="I58" s="83">
        <f>CLO!I52</f>
        <v>0</v>
      </c>
      <c r="J58" s="83">
        <f>CLO!J52</f>
        <v>0</v>
      </c>
      <c r="K58" s="83">
        <f>CLO!K52</f>
        <v>0</v>
      </c>
      <c r="L58" s="82">
        <f t="shared" si="15"/>
        <v>5</v>
      </c>
      <c r="M58" s="82">
        <f t="shared" si="16"/>
        <v>5</v>
      </c>
      <c r="N58" s="82">
        <f>SUMIF($B$8:$K$8,"Laki-Laki",CLO!B52:K52)</f>
        <v>3</v>
      </c>
      <c r="O58" s="82">
        <f>SUMIF($B$8:$K$8,"Perempuan",CLO!B52:K52)</f>
        <v>3</v>
      </c>
      <c r="P58" s="68">
        <f t="shared" si="17"/>
        <v>3</v>
      </c>
      <c r="Q58" s="68">
        <f t="shared" si="18"/>
        <v>3</v>
      </c>
      <c r="R58" s="68">
        <f t="shared" si="19"/>
        <v>-0.40546510810816444</v>
      </c>
      <c r="S58" s="68">
        <f t="shared" si="20"/>
        <v>-0.40546510810816444</v>
      </c>
      <c r="T58" s="68">
        <f t="shared" si="21"/>
        <v>-0.23439846334752218</v>
      </c>
      <c r="U58" s="68">
        <f t="shared" si="22"/>
        <v>-0.23439846334752218</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41.4" x14ac:dyDescent="0.3">
      <c r="A59" s="67" t="str">
        <f>CLO!A53</f>
        <v>Kapan periode pelaporan LKPM bagi skala usaha mikro sampai skala usaha kecil?</v>
      </c>
      <c r="B59" s="83">
        <f>CLO!B53</f>
        <v>1</v>
      </c>
      <c r="C59" s="83">
        <f>CLO!C53</f>
        <v>1</v>
      </c>
      <c r="D59" s="83">
        <f>CLO!D53</f>
        <v>1</v>
      </c>
      <c r="E59" s="83">
        <f>CLO!E53</f>
        <v>1</v>
      </c>
      <c r="F59" s="83">
        <f>CLO!F53</f>
        <v>1</v>
      </c>
      <c r="G59" s="83">
        <f>CLO!G53</f>
        <v>1</v>
      </c>
      <c r="H59" s="83">
        <f>CLO!H53</f>
        <v>0</v>
      </c>
      <c r="I59" s="83">
        <f>CLO!I53</f>
        <v>0</v>
      </c>
      <c r="J59" s="83">
        <f>CLO!J53</f>
        <v>1</v>
      </c>
      <c r="K59" s="83">
        <f>CLO!K53</f>
        <v>1</v>
      </c>
      <c r="L59" s="82">
        <f t="shared" si="15"/>
        <v>5</v>
      </c>
      <c r="M59" s="82">
        <f t="shared" si="16"/>
        <v>5</v>
      </c>
      <c r="N59" s="82">
        <f>SUMIF($B$8:$K$8,"Laki-Laki",CLO!B53:K53)</f>
        <v>4</v>
      </c>
      <c r="O59" s="82">
        <f>SUMIF($B$8:$K$8,"Perempuan",CLO!B53:K53)</f>
        <v>4</v>
      </c>
      <c r="P59" s="68">
        <f t="shared" si="17"/>
        <v>4</v>
      </c>
      <c r="Q59" s="68">
        <f t="shared" si="18"/>
        <v>4</v>
      </c>
      <c r="R59" s="68">
        <f t="shared" si="19"/>
        <v>-1.3862943611198906</v>
      </c>
      <c r="S59" s="68">
        <f t="shared" si="20"/>
        <v>-1.3862943611198906</v>
      </c>
      <c r="T59" s="68">
        <f t="shared" si="21"/>
        <v>-1.2152277163592484</v>
      </c>
      <c r="U59" s="68">
        <f t="shared" si="22"/>
        <v>-1.2152277163592484</v>
      </c>
      <c r="V59" s="68">
        <f t="shared" si="23"/>
        <v>1.1180339887498949</v>
      </c>
      <c r="W59" s="68">
        <f t="shared" si="24"/>
        <v>1.1180339887498949</v>
      </c>
      <c r="X59" s="68">
        <f t="shared" si="25"/>
        <v>0</v>
      </c>
      <c r="Y59" s="68">
        <f t="shared" si="26"/>
        <v>1.5811388300841898</v>
      </c>
      <c r="Z59" s="68">
        <f t="shared" si="27"/>
        <v>0</v>
      </c>
      <c r="AA59" s="66" t="str">
        <f t="shared" si="28"/>
        <v>Negligible</v>
      </c>
      <c r="AB59" s="69" t="str">
        <f t="shared" si="29"/>
        <v>Tidak Ada Indikasi Bias</v>
      </c>
    </row>
    <row r="60" spans="1:28" ht="69" x14ac:dyDescent="0.3">
      <c r="A60" s="67" t="str">
        <f>CLO!A54</f>
        <v>Laporan Kewajiban Penanaman Modal atau LKPM memiliki beberapa komponen jenis data inputan. Apa komponen data yang tidak termasuk dalam LKPM?</v>
      </c>
      <c r="B60" s="83">
        <f>CLO!B54</f>
        <v>1</v>
      </c>
      <c r="C60" s="83">
        <f>CLO!C54</f>
        <v>1</v>
      </c>
      <c r="D60" s="83">
        <f>CLO!D54</f>
        <v>1</v>
      </c>
      <c r="E60" s="83">
        <f>CLO!E54</f>
        <v>1</v>
      </c>
      <c r="F60" s="83">
        <f>CLO!F54</f>
        <v>1</v>
      </c>
      <c r="G60" s="83">
        <f>CLO!G54</f>
        <v>1</v>
      </c>
      <c r="H60" s="83">
        <f>CLO!H54</f>
        <v>0</v>
      </c>
      <c r="I60" s="83">
        <f>CLO!I54</f>
        <v>0</v>
      </c>
      <c r="J60" s="83">
        <f>CLO!J54</f>
        <v>0</v>
      </c>
      <c r="K60" s="83">
        <f>CLO!K54</f>
        <v>0</v>
      </c>
      <c r="L60" s="82">
        <f t="shared" si="15"/>
        <v>5</v>
      </c>
      <c r="M60" s="82">
        <f t="shared" si="16"/>
        <v>5</v>
      </c>
      <c r="N60" s="82">
        <f>SUMIF($B$8:$K$8,"Laki-Laki",CLO!B54:K54)</f>
        <v>3</v>
      </c>
      <c r="O60" s="82">
        <f>SUMIF($B$8:$K$8,"Perempuan",CLO!B54:K54)</f>
        <v>3</v>
      </c>
      <c r="P60" s="68">
        <f t="shared" si="17"/>
        <v>3</v>
      </c>
      <c r="Q60" s="68">
        <f t="shared" si="18"/>
        <v>3</v>
      </c>
      <c r="R60" s="68">
        <f t="shared" si="19"/>
        <v>-0.40546510810816444</v>
      </c>
      <c r="S60" s="68">
        <f t="shared" si="20"/>
        <v>-0.40546510810816444</v>
      </c>
      <c r="T60" s="68">
        <f t="shared" si="21"/>
        <v>-0.23439846334752218</v>
      </c>
      <c r="U60" s="68">
        <f t="shared" si="22"/>
        <v>-0.23439846334752218</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41.4" x14ac:dyDescent="0.3">
      <c r="A61" s="67" t="str">
        <f>CLO!A55</f>
        <v>Manakah komponen data yang masuk dalam MODAL TETAP untuk LKPM?</v>
      </c>
      <c r="B61" s="83">
        <f>CLO!B55</f>
        <v>1</v>
      </c>
      <c r="C61" s="83">
        <f>CLO!C55</f>
        <v>1</v>
      </c>
      <c r="D61" s="83">
        <f>CLO!D55</f>
        <v>1</v>
      </c>
      <c r="E61" s="83">
        <f>CLO!E55</f>
        <v>0</v>
      </c>
      <c r="F61" s="83">
        <f>CLO!F55</f>
        <v>1</v>
      </c>
      <c r="G61" s="83">
        <f>CLO!G55</f>
        <v>0</v>
      </c>
      <c r="H61" s="83">
        <f>CLO!H55</f>
        <v>0</v>
      </c>
      <c r="I61" s="83">
        <f>CLO!I55</f>
        <v>0</v>
      </c>
      <c r="J61" s="83">
        <f>CLO!J55</f>
        <v>0</v>
      </c>
      <c r="K61" s="83">
        <f>CLO!K55</f>
        <v>0</v>
      </c>
      <c r="L61" s="82">
        <f t="shared" si="15"/>
        <v>5</v>
      </c>
      <c r="M61" s="82">
        <f t="shared" si="16"/>
        <v>5</v>
      </c>
      <c r="N61" s="82">
        <f>SUMIF($B$8:$K$8,"Laki-Laki",CLO!B55:K55)</f>
        <v>2</v>
      </c>
      <c r="O61" s="82">
        <f>SUMIF($B$8:$K$8,"Perempuan",CLO!B55:K55)</f>
        <v>2</v>
      </c>
      <c r="P61" s="68">
        <f t="shared" si="17"/>
        <v>2</v>
      </c>
      <c r="Q61" s="68">
        <f t="shared" si="18"/>
        <v>2</v>
      </c>
      <c r="R61" s="68">
        <f t="shared" si="19"/>
        <v>0.40546510810816438</v>
      </c>
      <c r="S61" s="68">
        <f t="shared" si="20"/>
        <v>0.40546510810816438</v>
      </c>
      <c r="T61" s="68">
        <f t="shared" si="21"/>
        <v>0.57653175286880665</v>
      </c>
      <c r="U61" s="68">
        <f t="shared" si="22"/>
        <v>0.57653175286880665</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ht="55.2" x14ac:dyDescent="0.3">
      <c r="A62" s="67" t="str">
        <f>CLO!A56</f>
        <v>Dalam LKPM, apabila perusahaan belum melakukan produksi komersial, tahap apa yang harus dilaporkan dalam sistem OSS?</v>
      </c>
      <c r="B62" s="83">
        <f>CLO!B56</f>
        <v>1</v>
      </c>
      <c r="C62" s="83">
        <f>CLO!C56</f>
        <v>1</v>
      </c>
      <c r="D62" s="83">
        <f>CLO!D56</f>
        <v>1</v>
      </c>
      <c r="E62" s="83">
        <f>CLO!E56</f>
        <v>0</v>
      </c>
      <c r="F62" s="83">
        <f>CLO!F56</f>
        <v>1</v>
      </c>
      <c r="G62" s="83">
        <f>CLO!G56</f>
        <v>0</v>
      </c>
      <c r="H62" s="83">
        <f>CLO!H56</f>
        <v>1</v>
      </c>
      <c r="I62" s="83">
        <f>CLO!I56</f>
        <v>1</v>
      </c>
      <c r="J62" s="83">
        <f>CLO!J56</f>
        <v>0</v>
      </c>
      <c r="K62" s="83">
        <f>CLO!K56</f>
        <v>0</v>
      </c>
      <c r="L62" s="82">
        <f t="shared" si="15"/>
        <v>5</v>
      </c>
      <c r="M62" s="82">
        <f t="shared" si="16"/>
        <v>5</v>
      </c>
      <c r="N62" s="82">
        <f>SUMIF($B$8:$K$8,"Laki-Laki",CLO!B56:K56)</f>
        <v>3</v>
      </c>
      <c r="O62" s="82">
        <f>SUMIF($B$8:$K$8,"Perempuan",CLO!B56:K56)</f>
        <v>3</v>
      </c>
      <c r="P62" s="68">
        <f t="shared" si="17"/>
        <v>3</v>
      </c>
      <c r="Q62" s="68">
        <f t="shared" si="18"/>
        <v>3</v>
      </c>
      <c r="R62" s="68">
        <f t="shared" si="19"/>
        <v>-0.40546510810816444</v>
      </c>
      <c r="S62" s="68">
        <f t="shared" si="20"/>
        <v>-0.40546510810816444</v>
      </c>
      <c r="T62" s="68">
        <f t="shared" si="21"/>
        <v>-0.23439846334752218</v>
      </c>
      <c r="U62" s="68">
        <f t="shared" si="22"/>
        <v>-0.23439846334752218</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41.4" x14ac:dyDescent="0.3">
      <c r="A63" s="67" t="str">
        <f>CLO!A57</f>
        <v>Apa dasar hukum utama terkait kewajiban Laporan Industri pada sistem SIINAS?</v>
      </c>
      <c r="B63" s="83">
        <f>CLO!B57</f>
        <v>1</v>
      </c>
      <c r="C63" s="83">
        <f>CLO!C57</f>
        <v>1</v>
      </c>
      <c r="D63" s="83">
        <f>CLO!D57</f>
        <v>1</v>
      </c>
      <c r="E63" s="83">
        <f>CLO!E57</f>
        <v>0</v>
      </c>
      <c r="F63" s="83">
        <f>CLO!F57</f>
        <v>1</v>
      </c>
      <c r="G63" s="83">
        <f>CLO!G57</f>
        <v>0</v>
      </c>
      <c r="H63" s="83">
        <f>CLO!H57</f>
        <v>0</v>
      </c>
      <c r="I63" s="83">
        <f>CLO!I57</f>
        <v>0</v>
      </c>
      <c r="J63" s="83">
        <f>CLO!J57</f>
        <v>0</v>
      </c>
      <c r="K63" s="83">
        <f>CLO!K57</f>
        <v>0</v>
      </c>
      <c r="L63" s="82">
        <f t="shared" si="15"/>
        <v>5</v>
      </c>
      <c r="M63" s="82">
        <f t="shared" si="16"/>
        <v>5</v>
      </c>
      <c r="N63" s="82">
        <f>SUMIF($B$8:$K$8,"Laki-Laki",CLO!B57:K57)</f>
        <v>2</v>
      </c>
      <c r="O63" s="82">
        <f>SUMIF($B$8:$K$8,"Perempuan",CLO!B57:K57)</f>
        <v>2</v>
      </c>
      <c r="P63" s="68">
        <f t="shared" si="17"/>
        <v>2</v>
      </c>
      <c r="Q63" s="68">
        <f t="shared" si="18"/>
        <v>2</v>
      </c>
      <c r="R63" s="68">
        <f t="shared" si="19"/>
        <v>0.40546510810816438</v>
      </c>
      <c r="S63" s="68">
        <f t="shared" si="20"/>
        <v>0.40546510810816438</v>
      </c>
      <c r="T63" s="68">
        <f t="shared" si="21"/>
        <v>0.57653175286880665</v>
      </c>
      <c r="U63" s="68">
        <f t="shared" si="22"/>
        <v>0.57653175286880665</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69" x14ac:dyDescent="0.3">
      <c r="A64" s="67" t="str">
        <f>CLO!A58</f>
        <v>Sebagai perusahaan yang bergerak di bidang industri, wajib melaporkan Laporan Industri pada sistem SIINAS, apa komponen utama dalam Laporan Industri SIINAS?</v>
      </c>
      <c r="B64" s="83">
        <f>CLO!B58</f>
        <v>1</v>
      </c>
      <c r="C64" s="83">
        <f>CLO!C58</f>
        <v>1</v>
      </c>
      <c r="D64" s="83">
        <f>CLO!D58</f>
        <v>1</v>
      </c>
      <c r="E64" s="83">
        <f>CLO!E58</f>
        <v>1</v>
      </c>
      <c r="F64" s="83">
        <f>CLO!F58</f>
        <v>1</v>
      </c>
      <c r="G64" s="83">
        <f>CLO!G58</f>
        <v>1</v>
      </c>
      <c r="H64" s="83">
        <f>CLO!H58</f>
        <v>1</v>
      </c>
      <c r="I64" s="83">
        <f>CLO!I58</f>
        <v>1</v>
      </c>
      <c r="J64" s="83">
        <f>CLO!J58</f>
        <v>0</v>
      </c>
      <c r="K64" s="83">
        <f>CLO!K58</f>
        <v>0</v>
      </c>
      <c r="L64" s="82">
        <f t="shared" si="15"/>
        <v>5</v>
      </c>
      <c r="M64" s="82">
        <f t="shared" si="16"/>
        <v>5</v>
      </c>
      <c r="N64" s="82">
        <f>SUMIF($B$8:$K$8,"Laki-Laki",CLO!B58:K58)</f>
        <v>4</v>
      </c>
      <c r="O64" s="82">
        <f>SUMIF($B$8:$K$8,"Perempuan",CLO!B58:K58)</f>
        <v>4</v>
      </c>
      <c r="P64" s="68">
        <f t="shared" si="17"/>
        <v>4</v>
      </c>
      <c r="Q64" s="68">
        <f t="shared" si="18"/>
        <v>4</v>
      </c>
      <c r="R64" s="68">
        <f t="shared" si="19"/>
        <v>-1.3862943611198906</v>
      </c>
      <c r="S64" s="68">
        <f t="shared" si="20"/>
        <v>-1.3862943611198906</v>
      </c>
      <c r="T64" s="68">
        <f t="shared" si="21"/>
        <v>-1.2152277163592484</v>
      </c>
      <c r="U64" s="68">
        <f t="shared" si="22"/>
        <v>-1.2152277163592484</v>
      </c>
      <c r="V64" s="68">
        <f t="shared" si="23"/>
        <v>1.1180339887498949</v>
      </c>
      <c r="W64" s="68">
        <f t="shared" si="24"/>
        <v>1.1180339887498949</v>
      </c>
      <c r="X64" s="68">
        <f t="shared" si="25"/>
        <v>0</v>
      </c>
      <c r="Y64" s="68">
        <f t="shared" si="26"/>
        <v>1.5811388300841898</v>
      </c>
      <c r="Z64" s="68">
        <f t="shared" si="27"/>
        <v>0</v>
      </c>
      <c r="AA64" s="66" t="str">
        <f t="shared" si="28"/>
        <v>Negligible</v>
      </c>
      <c r="AB64" s="69" t="str">
        <f t="shared" si="29"/>
        <v>Tidak Ada Indikasi Bias</v>
      </c>
    </row>
    <row r="65" spans="1:28" ht="96.6" x14ac:dyDescent="0.3">
      <c r="A65" s="67" t="str">
        <f>CLO!A59</f>
        <v xml:space="preserve">Cermati Tabel Berikut! 
https://sistemedu.com/assets/LiftingEngineerforMediumLifting/CLO_no15.png
Note : L = Laki-Laki | P = Perempuan 
Apakah tabel data di atas sesuai? </v>
      </c>
      <c r="B65" s="83">
        <f>CLO!B59</f>
        <v>1</v>
      </c>
      <c r="C65" s="83">
        <f>CLO!C59</f>
        <v>1</v>
      </c>
      <c r="D65" s="83">
        <f>CLO!D59</f>
        <v>1</v>
      </c>
      <c r="E65" s="83">
        <f>CLO!E59</f>
        <v>1</v>
      </c>
      <c r="F65" s="83">
        <f>CLO!F59</f>
        <v>1</v>
      </c>
      <c r="G65" s="83">
        <f>CLO!G59</f>
        <v>1</v>
      </c>
      <c r="H65" s="83">
        <f>CLO!H59</f>
        <v>0</v>
      </c>
      <c r="I65" s="83">
        <f>CLO!I59</f>
        <v>0</v>
      </c>
      <c r="J65" s="83">
        <f>CLO!J59</f>
        <v>0</v>
      </c>
      <c r="K65" s="83">
        <f>CLO!K59</f>
        <v>0</v>
      </c>
      <c r="L65" s="82">
        <f t="shared" si="15"/>
        <v>5</v>
      </c>
      <c r="M65" s="82">
        <f t="shared" si="16"/>
        <v>5</v>
      </c>
      <c r="N65" s="82">
        <f>SUMIF($B$8:$K$8,"Laki-Laki",CLO!B59:K59)</f>
        <v>3</v>
      </c>
      <c r="O65" s="82">
        <f>SUMIF($B$8:$K$8,"Perempuan",CLO!B59:K59)</f>
        <v>3</v>
      </c>
      <c r="P65" s="68">
        <f t="shared" si="17"/>
        <v>3</v>
      </c>
      <c r="Q65" s="68">
        <f t="shared" si="18"/>
        <v>3</v>
      </c>
      <c r="R65" s="68">
        <f t="shared" si="19"/>
        <v>-0.40546510810816444</v>
      </c>
      <c r="S65" s="68">
        <f t="shared" si="20"/>
        <v>-0.40546510810816444</v>
      </c>
      <c r="T65" s="68">
        <f t="shared" si="21"/>
        <v>-0.23439846334752218</v>
      </c>
      <c r="U65" s="68">
        <f t="shared" si="22"/>
        <v>-0.23439846334752218</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ht="82.8" x14ac:dyDescent="0.3">
      <c r="A66" s="67" t="str">
        <f>CLO!A60</f>
        <v>Data kapasitas pada Laporan SIINAS menggunakan satuan kg (kilogram), sedangkan data yang Anda terima dalam satuan SELAIN kg (kilogram), apa yang harus Anda lakukan dalam proses input laporan SIINAS?</v>
      </c>
      <c r="B66" s="83">
        <f>CLO!B60</f>
        <v>1</v>
      </c>
      <c r="C66" s="83">
        <f>CLO!C60</f>
        <v>1</v>
      </c>
      <c r="D66" s="83">
        <f>CLO!D60</f>
        <v>1</v>
      </c>
      <c r="E66" s="83">
        <f>CLO!E60</f>
        <v>1</v>
      </c>
      <c r="F66" s="83">
        <f>CLO!F60</f>
        <v>1</v>
      </c>
      <c r="G66" s="83">
        <f>CLO!G60</f>
        <v>1</v>
      </c>
      <c r="H66" s="83">
        <f>CLO!H60</f>
        <v>0</v>
      </c>
      <c r="I66" s="83">
        <f>CLO!I60</f>
        <v>0</v>
      </c>
      <c r="J66" s="83">
        <f>CLO!J60</f>
        <v>0</v>
      </c>
      <c r="K66" s="83">
        <f>CLO!K60</f>
        <v>0</v>
      </c>
      <c r="L66" s="82">
        <f t="shared" si="15"/>
        <v>5</v>
      </c>
      <c r="M66" s="82">
        <f t="shared" si="16"/>
        <v>5</v>
      </c>
      <c r="N66" s="82">
        <f>SUMIF($B$8:$K$8,"Laki-Laki",CLO!B60:K60)</f>
        <v>3</v>
      </c>
      <c r="O66" s="82">
        <f>SUMIF($B$8:$K$8,"Perempuan",CLO!B60:K60)</f>
        <v>3</v>
      </c>
      <c r="P66" s="68">
        <f t="shared" si="17"/>
        <v>3</v>
      </c>
      <c r="Q66" s="68">
        <f t="shared" si="18"/>
        <v>3</v>
      </c>
      <c r="R66" s="68">
        <f t="shared" si="19"/>
        <v>-0.40546510810816444</v>
      </c>
      <c r="S66" s="68">
        <f t="shared" si="20"/>
        <v>-0.40546510810816444</v>
      </c>
      <c r="T66" s="68">
        <f t="shared" si="21"/>
        <v>-0.23439846334752218</v>
      </c>
      <c r="U66" s="68">
        <f t="shared" si="22"/>
        <v>-0.23439846334752218</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41.4" x14ac:dyDescent="0.3">
      <c r="A67" s="67" t="str">
        <f>CLO!A61</f>
        <v>Manakah pernyataan di bawah ini yang sesuai dengan ketentuan pelaporan SIINAS?</v>
      </c>
      <c r="B67" s="83">
        <f>CLO!B61</f>
        <v>0</v>
      </c>
      <c r="C67" s="83">
        <f>CLO!C61</f>
        <v>0</v>
      </c>
      <c r="D67" s="83">
        <f>CLO!D61</f>
        <v>1</v>
      </c>
      <c r="E67" s="83">
        <f>CLO!E61</f>
        <v>0</v>
      </c>
      <c r="F67" s="83">
        <f>CLO!F61</f>
        <v>1</v>
      </c>
      <c r="G67" s="83">
        <f>CLO!G61</f>
        <v>0</v>
      </c>
      <c r="H67" s="83">
        <f>CLO!H61</f>
        <v>0</v>
      </c>
      <c r="I67" s="83">
        <f>CLO!I61</f>
        <v>0</v>
      </c>
      <c r="J67" s="83">
        <f>CLO!J61</f>
        <v>0</v>
      </c>
      <c r="K67" s="83">
        <f>CLO!K61</f>
        <v>0</v>
      </c>
      <c r="L67" s="82">
        <f t="shared" si="15"/>
        <v>5</v>
      </c>
      <c r="M67" s="82">
        <f t="shared" si="16"/>
        <v>5</v>
      </c>
      <c r="N67" s="82">
        <f>SUMIF($B$8:$K$8,"Laki-Laki",CLO!B61:K61)</f>
        <v>1</v>
      </c>
      <c r="O67" s="82">
        <f>SUMIF($B$8:$K$8,"Perempuan",CLO!B61:K61)</f>
        <v>1</v>
      </c>
      <c r="P67" s="68">
        <f t="shared" si="17"/>
        <v>1</v>
      </c>
      <c r="Q67" s="68">
        <f t="shared" si="18"/>
        <v>1</v>
      </c>
      <c r="R67" s="68">
        <f t="shared" si="19"/>
        <v>1.3862943611198906</v>
      </c>
      <c r="S67" s="68">
        <f t="shared" si="20"/>
        <v>1.3862943611198906</v>
      </c>
      <c r="T67" s="68">
        <f t="shared" si="21"/>
        <v>1.5573610058805327</v>
      </c>
      <c r="U67" s="68">
        <f t="shared" si="22"/>
        <v>1.5573610058805327</v>
      </c>
      <c r="V67" s="68">
        <f t="shared" si="23"/>
        <v>1.1180339887498949</v>
      </c>
      <c r="W67" s="68">
        <f t="shared" si="24"/>
        <v>1.1180339887498949</v>
      </c>
      <c r="X67" s="68">
        <f t="shared" si="25"/>
        <v>0</v>
      </c>
      <c r="Y67" s="68">
        <f t="shared" si="26"/>
        <v>1.5811388300841898</v>
      </c>
      <c r="Z67" s="68">
        <f t="shared" si="27"/>
        <v>0</v>
      </c>
      <c r="AA67" s="66" t="str">
        <f t="shared" si="28"/>
        <v>Negligible</v>
      </c>
      <c r="AB67" s="69" t="str">
        <f t="shared" si="29"/>
        <v>Tidak Ada Indikasi Bias</v>
      </c>
    </row>
    <row r="68" spans="1:28" ht="110.4" x14ac:dyDescent="0.3">
      <c r="A68" s="67" t="str">
        <f>CLO!A62</f>
        <v>Laporan ketenagakerjaan merupakan salah satu laporan wajib yang dilakukan oleh perusahaan. Pelaporan mengenai tenaga kerja dilakukan pada sistem Wajib Lapor Ketenagakerjaan di Perusahaan (WLKP). Kapan periode pelaporan WLKP bagi perusahaan?</v>
      </c>
      <c r="B68" s="83">
        <f>CLO!B62</f>
        <v>1</v>
      </c>
      <c r="C68" s="83">
        <f>CLO!C62</f>
        <v>1</v>
      </c>
      <c r="D68" s="83">
        <f>CLO!D62</f>
        <v>1</v>
      </c>
      <c r="E68" s="83">
        <f>CLO!E62</f>
        <v>1</v>
      </c>
      <c r="F68" s="83">
        <f>CLO!F62</f>
        <v>1</v>
      </c>
      <c r="G68" s="83">
        <f>CLO!G62</f>
        <v>1</v>
      </c>
      <c r="H68" s="83">
        <f>CLO!H62</f>
        <v>1</v>
      </c>
      <c r="I68" s="83">
        <f>CLO!I62</f>
        <v>1</v>
      </c>
      <c r="J68" s="83">
        <f>CLO!J62</f>
        <v>0</v>
      </c>
      <c r="K68" s="83">
        <f>CLO!K62</f>
        <v>0</v>
      </c>
      <c r="L68" s="82">
        <f t="shared" si="15"/>
        <v>5</v>
      </c>
      <c r="M68" s="82">
        <f t="shared" si="16"/>
        <v>5</v>
      </c>
      <c r="N68" s="82">
        <f>SUMIF($B$8:$K$8,"Laki-Laki",CLO!B62:K62)</f>
        <v>4</v>
      </c>
      <c r="O68" s="82">
        <f>SUMIF($B$8:$K$8,"Perempuan",CLO!B62:K62)</f>
        <v>4</v>
      </c>
      <c r="P68" s="68">
        <f t="shared" si="17"/>
        <v>4</v>
      </c>
      <c r="Q68" s="68">
        <f t="shared" si="18"/>
        <v>4</v>
      </c>
      <c r="R68" s="68">
        <f t="shared" si="19"/>
        <v>-1.3862943611198906</v>
      </c>
      <c r="S68" s="68">
        <f t="shared" si="20"/>
        <v>-1.3862943611198906</v>
      </c>
      <c r="T68" s="68">
        <f t="shared" si="21"/>
        <v>-1.2152277163592484</v>
      </c>
      <c r="U68" s="68">
        <f t="shared" si="22"/>
        <v>-1.2152277163592484</v>
      </c>
      <c r="V68" s="68">
        <f t="shared" si="23"/>
        <v>1.1180339887498949</v>
      </c>
      <c r="W68" s="68">
        <f t="shared" si="24"/>
        <v>1.1180339887498949</v>
      </c>
      <c r="X68" s="68">
        <f t="shared" si="25"/>
        <v>0</v>
      </c>
      <c r="Y68" s="68">
        <f t="shared" si="26"/>
        <v>1.5811388300841898</v>
      </c>
      <c r="Z68" s="68">
        <f t="shared" si="27"/>
        <v>0</v>
      </c>
      <c r="AA68" s="66" t="str">
        <f t="shared" si="28"/>
        <v>Negligible</v>
      </c>
      <c r="AB68" s="69" t="str">
        <f t="shared" si="29"/>
        <v>Tidak Ada Indikasi Bias</v>
      </c>
    </row>
    <row r="69" spans="1:28" ht="55.2" x14ac:dyDescent="0.3">
      <c r="A69" s="67" t="str">
        <f>CLO!A63</f>
        <v>Dalam sistem peraturan perundang-undangan, apa dasar hukum adanya hierarki peraturan perundang-undangan?</v>
      </c>
      <c r="B69" s="83">
        <f>CLO!B63</f>
        <v>1</v>
      </c>
      <c r="C69" s="83">
        <f>CLO!C63</f>
        <v>1</v>
      </c>
      <c r="D69" s="83">
        <f>CLO!D63</f>
        <v>0</v>
      </c>
      <c r="E69" s="83">
        <f>CLO!E63</f>
        <v>1</v>
      </c>
      <c r="F69" s="83">
        <f>CLO!F63</f>
        <v>0</v>
      </c>
      <c r="G69" s="83">
        <f>CLO!G63</f>
        <v>1</v>
      </c>
      <c r="H69" s="83">
        <f>CLO!H63</f>
        <v>0</v>
      </c>
      <c r="I69" s="83">
        <f>CLO!I63</f>
        <v>0</v>
      </c>
      <c r="J69" s="83">
        <f>CLO!J63</f>
        <v>0</v>
      </c>
      <c r="K69" s="83">
        <f>CLO!K63</f>
        <v>0</v>
      </c>
      <c r="L69" s="82">
        <f t="shared" si="15"/>
        <v>5</v>
      </c>
      <c r="M69" s="82">
        <f t="shared" si="16"/>
        <v>5</v>
      </c>
      <c r="N69" s="82">
        <f>SUMIF($B$8:$K$8,"Laki-Laki",CLO!B63:K63)</f>
        <v>2</v>
      </c>
      <c r="O69" s="82">
        <f>SUMIF($B$8:$K$8,"Perempuan",CLO!B63:K63)</f>
        <v>2</v>
      </c>
      <c r="P69" s="68">
        <f t="shared" si="17"/>
        <v>2</v>
      </c>
      <c r="Q69" s="68">
        <f t="shared" si="18"/>
        <v>2</v>
      </c>
      <c r="R69" s="68">
        <f t="shared" si="19"/>
        <v>0.40546510810816438</v>
      </c>
      <c r="S69" s="68">
        <f t="shared" si="20"/>
        <v>0.40546510810816438</v>
      </c>
      <c r="T69" s="68">
        <f t="shared" si="21"/>
        <v>0.57653175286880665</v>
      </c>
      <c r="U69" s="68">
        <f t="shared" si="22"/>
        <v>0.57653175286880665</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82.8" x14ac:dyDescent="0.3">
      <c r="A70" s="67" t="str">
        <f>CLO!A64</f>
        <v>Jika ditemukan adanya pertentangan antara Peraturan Menteri dengan Peraturan Pemerintah (PP) terkait suatu prosedur perizinan, manakah yang harus diutamakan berdasarkan hierarki perundang-undangan?</v>
      </c>
      <c r="B70" s="83">
        <f>CLO!B64</f>
        <v>1</v>
      </c>
      <c r="C70" s="83">
        <f>CLO!C64</f>
        <v>1</v>
      </c>
      <c r="D70" s="83">
        <f>CLO!D64</f>
        <v>1</v>
      </c>
      <c r="E70" s="83">
        <f>CLO!E64</f>
        <v>0</v>
      </c>
      <c r="F70" s="83">
        <f>CLO!F64</f>
        <v>1</v>
      </c>
      <c r="G70" s="83">
        <f>CLO!G64</f>
        <v>0</v>
      </c>
      <c r="H70" s="83">
        <f>CLO!H64</f>
        <v>0</v>
      </c>
      <c r="I70" s="83">
        <f>CLO!I64</f>
        <v>0</v>
      </c>
      <c r="J70" s="83">
        <f>CLO!J64</f>
        <v>1</v>
      </c>
      <c r="K70" s="83">
        <f>CLO!K64</f>
        <v>1</v>
      </c>
      <c r="L70" s="82">
        <f t="shared" si="15"/>
        <v>5</v>
      </c>
      <c r="M70" s="82">
        <f t="shared" si="16"/>
        <v>5</v>
      </c>
      <c r="N70" s="82">
        <f>SUMIF($B$8:$K$8,"Laki-Laki",CLO!B64:K64)</f>
        <v>3</v>
      </c>
      <c r="O70" s="82">
        <f>SUMIF($B$8:$K$8,"Perempuan",CLO!B64:K64)</f>
        <v>3</v>
      </c>
      <c r="P70" s="68">
        <f t="shared" si="17"/>
        <v>3</v>
      </c>
      <c r="Q70" s="68">
        <f t="shared" si="18"/>
        <v>3</v>
      </c>
      <c r="R70" s="68">
        <f t="shared" si="19"/>
        <v>-0.40546510810816444</v>
      </c>
      <c r="S70" s="68">
        <f t="shared" si="20"/>
        <v>-0.40546510810816444</v>
      </c>
      <c r="T70" s="68">
        <f t="shared" si="21"/>
        <v>-0.23439846334752218</v>
      </c>
      <c r="U70" s="68">
        <f t="shared" si="22"/>
        <v>-0.23439846334752218</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41.4" x14ac:dyDescent="0.3">
      <c r="A71" s="67" t="str">
        <f>CLO!A65</f>
        <v>Apa yang dimaksud dengan istilah 'Vacatio Legis' dalam proses monitoring perubahan regulasi?</v>
      </c>
      <c r="B71" s="83">
        <f>CLO!B65</f>
        <v>0</v>
      </c>
      <c r="C71" s="83">
        <f>CLO!C65</f>
        <v>0</v>
      </c>
      <c r="D71" s="83">
        <f>CLO!D65</f>
        <v>1</v>
      </c>
      <c r="E71" s="83">
        <f>CLO!E65</f>
        <v>1</v>
      </c>
      <c r="F71" s="83">
        <f>CLO!F65</f>
        <v>1</v>
      </c>
      <c r="G71" s="83">
        <f>CLO!G65</f>
        <v>1</v>
      </c>
      <c r="H71" s="83">
        <f>CLO!H65</f>
        <v>0</v>
      </c>
      <c r="I71" s="83">
        <f>CLO!I65</f>
        <v>0</v>
      </c>
      <c r="J71" s="83">
        <f>CLO!J65</f>
        <v>0</v>
      </c>
      <c r="K71" s="83">
        <f>CLO!K65</f>
        <v>0</v>
      </c>
      <c r="L71" s="82">
        <f t="shared" si="15"/>
        <v>5</v>
      </c>
      <c r="M71" s="82">
        <f t="shared" si="16"/>
        <v>5</v>
      </c>
      <c r="N71" s="82">
        <f>SUMIF($B$8:$K$8,"Laki-Laki",CLO!B65:K65)</f>
        <v>2</v>
      </c>
      <c r="O71" s="82">
        <f>SUMIF($B$8:$K$8,"Perempuan",CLO!B65:K65)</f>
        <v>2</v>
      </c>
      <c r="P71" s="68">
        <f t="shared" si="17"/>
        <v>2</v>
      </c>
      <c r="Q71" s="68">
        <f t="shared" si="18"/>
        <v>2</v>
      </c>
      <c r="R71" s="68">
        <f t="shared" si="19"/>
        <v>0.40546510810816438</v>
      </c>
      <c r="S71" s="68">
        <f t="shared" si="20"/>
        <v>0.40546510810816438</v>
      </c>
      <c r="T71" s="68">
        <f t="shared" si="21"/>
        <v>0.57653175286880665</v>
      </c>
      <c r="U71" s="68">
        <f t="shared" si="22"/>
        <v>0.57653175286880665</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ht="55.2" x14ac:dyDescent="0.3">
      <c r="A72" s="67" t="str">
        <f>CLO!A66</f>
        <v>Jika terdapat perubahan regulasi yang berdampak pada kontrak berjalan, maka tindakan yang paling tepat adalah</v>
      </c>
      <c r="B72" s="83">
        <f>CLO!B66</f>
        <v>1</v>
      </c>
      <c r="C72" s="83">
        <f>CLO!C66</f>
        <v>1</v>
      </c>
      <c r="D72" s="83">
        <f>CLO!D66</f>
        <v>1</v>
      </c>
      <c r="E72" s="83">
        <f>CLO!E66</f>
        <v>0</v>
      </c>
      <c r="F72" s="83">
        <f>CLO!F66</f>
        <v>1</v>
      </c>
      <c r="G72" s="83">
        <f>CLO!G66</f>
        <v>0</v>
      </c>
      <c r="H72" s="83">
        <f>CLO!H66</f>
        <v>0</v>
      </c>
      <c r="I72" s="83">
        <f>CLO!I66</f>
        <v>0</v>
      </c>
      <c r="J72" s="83">
        <f>CLO!J66</f>
        <v>1</v>
      </c>
      <c r="K72" s="83">
        <f>CLO!K66</f>
        <v>1</v>
      </c>
      <c r="L72" s="82">
        <f t="shared" si="15"/>
        <v>5</v>
      </c>
      <c r="M72" s="82">
        <f t="shared" si="16"/>
        <v>5</v>
      </c>
      <c r="N72" s="82">
        <f>SUMIF($B$8:$K$8,"Laki-Laki",CLO!B66:K66)</f>
        <v>3</v>
      </c>
      <c r="O72" s="82">
        <f>SUMIF($B$8:$K$8,"Perempuan",CLO!B66:K66)</f>
        <v>3</v>
      </c>
      <c r="P72" s="68">
        <f t="shared" si="17"/>
        <v>3</v>
      </c>
      <c r="Q72" s="68">
        <f t="shared" si="18"/>
        <v>3</v>
      </c>
      <c r="R72" s="68">
        <f t="shared" si="19"/>
        <v>-0.40546510810816444</v>
      </c>
      <c r="S72" s="68">
        <f t="shared" si="20"/>
        <v>-0.40546510810816444</v>
      </c>
      <c r="T72" s="68">
        <f t="shared" si="21"/>
        <v>-0.23439846334752218</v>
      </c>
      <c r="U72" s="68">
        <f t="shared" si="22"/>
        <v>-0.23439846334752218</v>
      </c>
      <c r="V72" s="68">
        <f t="shared" si="23"/>
        <v>0.91287092917527679</v>
      </c>
      <c r="W72" s="68">
        <f t="shared" si="24"/>
        <v>0.91287092917527679</v>
      </c>
      <c r="X72" s="68">
        <f t="shared" si="25"/>
        <v>0</v>
      </c>
      <c r="Y72" s="68">
        <f t="shared" si="26"/>
        <v>1.2909944487358056</v>
      </c>
      <c r="Z72" s="68">
        <f t="shared" si="27"/>
        <v>0</v>
      </c>
      <c r="AA72" s="66" t="str">
        <f t="shared" si="28"/>
        <v>Negligible</v>
      </c>
      <c r="AB72" s="69" t="str">
        <f t="shared" si="29"/>
        <v>Tidak Ada Indikasi Bias</v>
      </c>
    </row>
    <row r="73" spans="1:28" ht="41.4" x14ac:dyDescent="0.3">
      <c r="A73" s="67" t="str">
        <f>CLO!A67</f>
        <v>Apa dampak hukum paling krusial dari perubahan klasifikasi risiko usaha menjadi risiko tinggi?</v>
      </c>
      <c r="B73" s="83">
        <f>CLO!B67</f>
        <v>1</v>
      </c>
      <c r="C73" s="83">
        <f>CLO!C67</f>
        <v>1</v>
      </c>
      <c r="D73" s="83">
        <f>CLO!D67</f>
        <v>1</v>
      </c>
      <c r="E73" s="83">
        <f>CLO!E67</f>
        <v>0</v>
      </c>
      <c r="F73" s="83">
        <f>CLO!F67</f>
        <v>1</v>
      </c>
      <c r="G73" s="83">
        <f>CLO!G67</f>
        <v>0</v>
      </c>
      <c r="H73" s="83">
        <f>CLO!H67</f>
        <v>0</v>
      </c>
      <c r="I73" s="83">
        <f>CLO!I67</f>
        <v>0</v>
      </c>
      <c r="J73" s="83">
        <f>CLO!J67</f>
        <v>1</v>
      </c>
      <c r="K73" s="83">
        <f>CLO!K67</f>
        <v>1</v>
      </c>
      <c r="L73" s="82">
        <f t="shared" si="15"/>
        <v>5</v>
      </c>
      <c r="M73" s="82">
        <f t="shared" si="16"/>
        <v>5</v>
      </c>
      <c r="N73" s="82">
        <f>SUMIF($B$8:$K$8,"Laki-Laki",CLO!B67:K67)</f>
        <v>3</v>
      </c>
      <c r="O73" s="82">
        <f>SUMIF($B$8:$K$8,"Perempuan",CLO!B67:K67)</f>
        <v>3</v>
      </c>
      <c r="P73" s="68">
        <f t="shared" si="17"/>
        <v>3</v>
      </c>
      <c r="Q73" s="68">
        <f t="shared" si="18"/>
        <v>3</v>
      </c>
      <c r="R73" s="68">
        <f t="shared" si="19"/>
        <v>-0.40546510810816444</v>
      </c>
      <c r="S73" s="68">
        <f t="shared" si="20"/>
        <v>-0.40546510810816444</v>
      </c>
      <c r="T73" s="68">
        <f t="shared" si="21"/>
        <v>-0.23439846334752218</v>
      </c>
      <c r="U73" s="68">
        <f t="shared" si="22"/>
        <v>-0.23439846334752218</v>
      </c>
      <c r="V73" s="68">
        <f t="shared" si="23"/>
        <v>0.91287092917527679</v>
      </c>
      <c r="W73" s="68">
        <f t="shared" si="24"/>
        <v>0.91287092917527679</v>
      </c>
      <c r="X73" s="68">
        <f t="shared" si="25"/>
        <v>0</v>
      </c>
      <c r="Y73" s="68">
        <f t="shared" si="26"/>
        <v>1.2909944487358056</v>
      </c>
      <c r="Z73" s="68">
        <f t="shared" si="27"/>
        <v>0</v>
      </c>
      <c r="AA73" s="66" t="str">
        <f t="shared" si="28"/>
        <v>Negligible</v>
      </c>
      <c r="AB73" s="69" t="str">
        <f t="shared" si="29"/>
        <v>Tidak Ada Indikasi Bias</v>
      </c>
    </row>
    <row r="74" spans="1:28" ht="110.4" x14ac:dyDescent="0.3">
      <c r="A74" s="67" t="str">
        <f>CLO!A68</f>
        <v>Berdasarkan UU Nomor 12 Tahun 2011 tentang Pembentukan Peraturan Perundang-undangan sebagaimana diubah terakhir dengan UU Nomor 13 Tahun 2022, asas yang menghendaki agar suatu regulasi dapat dilaksanakan secara efektif di masyarakat adalah?</v>
      </c>
      <c r="B74" s="83">
        <f>CLO!B68</f>
        <v>1</v>
      </c>
      <c r="C74" s="83">
        <f>CLO!C68</f>
        <v>1</v>
      </c>
      <c r="D74" s="83">
        <f>CLO!D68</f>
        <v>1</v>
      </c>
      <c r="E74" s="83">
        <f>CLO!E68</f>
        <v>0</v>
      </c>
      <c r="F74" s="83">
        <f>CLO!F68</f>
        <v>1</v>
      </c>
      <c r="G74" s="83">
        <f>CLO!G68</f>
        <v>0</v>
      </c>
      <c r="H74" s="83">
        <f>CLO!H68</f>
        <v>0</v>
      </c>
      <c r="I74" s="83">
        <f>CLO!I68</f>
        <v>0</v>
      </c>
      <c r="J74" s="83">
        <f>CLO!J68</f>
        <v>0</v>
      </c>
      <c r="K74" s="83">
        <f>CLO!K68</f>
        <v>0</v>
      </c>
      <c r="L74" s="82">
        <f t="shared" si="15"/>
        <v>5</v>
      </c>
      <c r="M74" s="82">
        <f t="shared" si="16"/>
        <v>5</v>
      </c>
      <c r="N74" s="82">
        <f>SUMIF($B$8:$K$8,"Laki-Laki",CLO!B68:K68)</f>
        <v>2</v>
      </c>
      <c r="O74" s="82">
        <f>SUMIF($B$8:$K$8,"Perempuan",CLO!B68:K68)</f>
        <v>2</v>
      </c>
      <c r="P74" s="68">
        <f t="shared" si="17"/>
        <v>2</v>
      </c>
      <c r="Q74" s="68">
        <f t="shared" si="18"/>
        <v>2</v>
      </c>
      <c r="R74" s="68">
        <f t="shared" si="19"/>
        <v>0.40546510810816438</v>
      </c>
      <c r="S74" s="68">
        <f t="shared" si="20"/>
        <v>0.40546510810816438</v>
      </c>
      <c r="T74" s="68">
        <f t="shared" si="21"/>
        <v>0.57653175286880665</v>
      </c>
      <c r="U74" s="68">
        <f t="shared" si="22"/>
        <v>0.57653175286880665</v>
      </c>
      <c r="V74" s="68">
        <f t="shared" si="23"/>
        <v>0.91287092917527679</v>
      </c>
      <c r="W74" s="68">
        <f t="shared" si="24"/>
        <v>0.91287092917527679</v>
      </c>
      <c r="X74" s="68">
        <f t="shared" si="25"/>
        <v>0</v>
      </c>
      <c r="Y74" s="68">
        <f t="shared" si="26"/>
        <v>1.2909944487358056</v>
      </c>
      <c r="Z74" s="68">
        <f t="shared" si="27"/>
        <v>0</v>
      </c>
      <c r="AA74" s="66" t="str">
        <f t="shared" si="28"/>
        <v>Negligible</v>
      </c>
      <c r="AB74" s="69" t="str">
        <f t="shared" si="29"/>
        <v>Tidak Ada Indikasi Bias</v>
      </c>
    </row>
    <row r="75" spans="1:28" ht="82.8" x14ac:dyDescent="0.3">
      <c r="A75" s="67" t="str">
        <f>CLO!A69</f>
        <v>Perusahaan mengetahui bahwa gedung yang telah disewakan masih menggunakan dokumen IMB lama, padahal dokumen IMB telah berganti menjadi PBG. Apa langkah yang tepat untuk kondisi tersebut?</v>
      </c>
      <c r="B75" s="83">
        <f>CLO!B69</f>
        <v>1</v>
      </c>
      <c r="C75" s="83">
        <f>CLO!C69</f>
        <v>1</v>
      </c>
      <c r="D75" s="83">
        <f>CLO!D69</f>
        <v>1</v>
      </c>
      <c r="E75" s="83">
        <f>CLO!E69</f>
        <v>1</v>
      </c>
      <c r="F75" s="83">
        <f>CLO!F69</f>
        <v>1</v>
      </c>
      <c r="G75" s="83">
        <f>CLO!G69</f>
        <v>1</v>
      </c>
      <c r="H75" s="83">
        <f>CLO!H69</f>
        <v>0</v>
      </c>
      <c r="I75" s="83">
        <f>CLO!I69</f>
        <v>0</v>
      </c>
      <c r="J75" s="83">
        <f>CLO!J69</f>
        <v>1</v>
      </c>
      <c r="K75" s="83">
        <f>CLO!K69</f>
        <v>1</v>
      </c>
      <c r="L75" s="82">
        <f t="shared" ref="L75:L110" si="30">COUNTIF($B$8:$K$8,"Laki-Laki")</f>
        <v>5</v>
      </c>
      <c r="M75" s="82">
        <f t="shared" ref="M75:M110" si="31">COUNTIF($B$8:$K$8,"Perempuan")</f>
        <v>5</v>
      </c>
      <c r="N75" s="82">
        <f>SUMIF($B$8:$K$8,"Laki-Laki",CLO!B69:K69)</f>
        <v>4</v>
      </c>
      <c r="O75" s="82">
        <f>SUMIF($B$8:$K$8,"Perempuan",CLO!B69:K69)</f>
        <v>4</v>
      </c>
      <c r="P75" s="68">
        <f t="shared" ref="P75:P110" si="32">IF(N75=0,0.3,IF(N75=L75,L75-0.3,N75))</f>
        <v>4</v>
      </c>
      <c r="Q75" s="68">
        <f t="shared" ref="Q75:Q110" si="33">IF(O75=0,0.3,IF(O75=M75,M75-0.3,O75))</f>
        <v>4</v>
      </c>
      <c r="R75" s="68">
        <f t="shared" ref="R75:R110" si="34">LN((L75-P75)/P75)</f>
        <v>-1.3862943611198906</v>
      </c>
      <c r="S75" s="68">
        <f t="shared" ref="S75:S110" si="35">LN((M75-Q75)/Q75)</f>
        <v>-1.3862943611198906</v>
      </c>
      <c r="T75" s="68">
        <f t="shared" ref="T75:T110" si="36">R75-AVERAGE($R$11:$R$110)</f>
        <v>-1.2152277163592484</v>
      </c>
      <c r="U75" s="68">
        <f t="shared" ref="U75:U110" si="37">S75-AVERAGE($S$11:$S$110)</f>
        <v>-1.2152277163592484</v>
      </c>
      <c r="V75" s="68">
        <f t="shared" ref="V75:V110" si="38">SQRT(1/P75+1/(L75-P75))</f>
        <v>1.1180339887498949</v>
      </c>
      <c r="W75" s="68">
        <f t="shared" ref="W75:W110" si="39">SQRT(1/Q75+1/(M75-Q75))</f>
        <v>1.1180339887498949</v>
      </c>
      <c r="X75" s="68">
        <f t="shared" ref="X75:X110" si="40">T75-U75</f>
        <v>0</v>
      </c>
      <c r="Y75" s="68">
        <f t="shared" ref="Y75:Y110" si="41">SQRT(V75^2+W75^2)</f>
        <v>1.5811388300841898</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124.2" x14ac:dyDescent="0.3">
      <c r="A76" s="67" t="str">
        <f>CLO!A70</f>
        <v>Sejak diberlakukannya PP Nomor 28 Tahun 2024, ketentuan peringatan kesehatan pada kemasan produk hasil tembakau harus seluas 50%, sedangkan perusahaan Anda masih memiliki stok produk dengan kemasan yang memuat peringatan kesehatan seluas 30%. Apa langkah yang harus anda lakukan?</v>
      </c>
      <c r="B76" s="83">
        <f>CLO!B70</f>
        <v>1</v>
      </c>
      <c r="C76" s="83">
        <f>CLO!C70</f>
        <v>1</v>
      </c>
      <c r="D76" s="83">
        <f>CLO!D70</f>
        <v>1</v>
      </c>
      <c r="E76" s="83">
        <f>CLO!E70</f>
        <v>1</v>
      </c>
      <c r="F76" s="83">
        <f>CLO!F70</f>
        <v>1</v>
      </c>
      <c r="G76" s="83">
        <f>CLO!G70</f>
        <v>1</v>
      </c>
      <c r="H76" s="83">
        <f>CLO!H70</f>
        <v>0</v>
      </c>
      <c r="I76" s="83">
        <f>CLO!I70</f>
        <v>0</v>
      </c>
      <c r="J76" s="83">
        <f>CLO!J70</f>
        <v>1</v>
      </c>
      <c r="K76" s="83">
        <f>CLO!K70</f>
        <v>1</v>
      </c>
      <c r="L76" s="82">
        <f t="shared" si="30"/>
        <v>5</v>
      </c>
      <c r="M76" s="82">
        <f t="shared" si="31"/>
        <v>5</v>
      </c>
      <c r="N76" s="82">
        <f>SUMIF($B$8:$K$8,"Laki-Laki",CLO!B70:K70)</f>
        <v>4</v>
      </c>
      <c r="O76" s="82">
        <f>SUMIF($B$8:$K$8,"Perempuan",CLO!B70:K70)</f>
        <v>4</v>
      </c>
      <c r="P76" s="68">
        <f t="shared" si="32"/>
        <v>4</v>
      </c>
      <c r="Q76" s="68">
        <f t="shared" si="33"/>
        <v>4</v>
      </c>
      <c r="R76" s="68">
        <f t="shared" si="34"/>
        <v>-1.3862943611198906</v>
      </c>
      <c r="S76" s="68">
        <f t="shared" si="35"/>
        <v>-1.3862943611198906</v>
      </c>
      <c r="T76" s="68">
        <f t="shared" si="36"/>
        <v>-1.2152277163592484</v>
      </c>
      <c r="U76" s="68">
        <f t="shared" si="37"/>
        <v>-1.2152277163592484</v>
      </c>
      <c r="V76" s="68">
        <f t="shared" si="38"/>
        <v>1.1180339887498949</v>
      </c>
      <c r="W76" s="68">
        <f t="shared" si="39"/>
        <v>1.1180339887498949</v>
      </c>
      <c r="X76" s="68">
        <f t="shared" si="40"/>
        <v>0</v>
      </c>
      <c r="Y76" s="68">
        <f t="shared" si="41"/>
        <v>1.5811388300841898</v>
      </c>
      <c r="Z76" s="68">
        <f t="shared" si="42"/>
        <v>0</v>
      </c>
      <c r="AA76" s="66" t="str">
        <f t="shared" si="43"/>
        <v>Negligible</v>
      </c>
      <c r="AB76" s="69" t="str">
        <f t="shared" si="44"/>
        <v>Tidak Ada Indikasi Bias</v>
      </c>
    </row>
    <row r="77" spans="1:28" ht="96.6" x14ac:dyDescent="0.3">
      <c r="A77" s="67" t="str">
        <f>CLO!A71</f>
        <v>Mengacu pada Peraturan Menteri Ketenagakerjaan Nomor 7 Tahun 2026, pemerintah membatasi jenis pekerjaan yang masuk kategori alih daya. Manakah di bawah ini pekerjaan yang diperbolehkan dengan skema outsourcing, kecuali?</v>
      </c>
      <c r="B77" s="83">
        <f>CLO!B71</f>
        <v>1</v>
      </c>
      <c r="C77" s="83">
        <f>CLO!C71</f>
        <v>1</v>
      </c>
      <c r="D77" s="83">
        <f>CLO!D71</f>
        <v>1</v>
      </c>
      <c r="E77" s="83">
        <f>CLO!E71</f>
        <v>1</v>
      </c>
      <c r="F77" s="83">
        <f>CLO!F71</f>
        <v>1</v>
      </c>
      <c r="G77" s="83">
        <f>CLO!G71</f>
        <v>1</v>
      </c>
      <c r="H77" s="83">
        <f>CLO!H71</f>
        <v>1</v>
      </c>
      <c r="I77" s="83">
        <f>CLO!I71</f>
        <v>1</v>
      </c>
      <c r="J77" s="83">
        <f>CLO!J71</f>
        <v>0</v>
      </c>
      <c r="K77" s="83">
        <f>CLO!K71</f>
        <v>0</v>
      </c>
      <c r="L77" s="82">
        <f t="shared" si="30"/>
        <v>5</v>
      </c>
      <c r="M77" s="82">
        <f t="shared" si="31"/>
        <v>5</v>
      </c>
      <c r="N77" s="82">
        <f>SUMIF($B$8:$K$8,"Laki-Laki",CLO!B71:K71)</f>
        <v>4</v>
      </c>
      <c r="O77" s="82">
        <f>SUMIF($B$8:$K$8,"Perempuan",CLO!B71:K71)</f>
        <v>4</v>
      </c>
      <c r="P77" s="68">
        <f t="shared" si="32"/>
        <v>4</v>
      </c>
      <c r="Q77" s="68">
        <f t="shared" si="33"/>
        <v>4</v>
      </c>
      <c r="R77" s="68">
        <f t="shared" si="34"/>
        <v>-1.3862943611198906</v>
      </c>
      <c r="S77" s="68">
        <f t="shared" si="35"/>
        <v>-1.3862943611198906</v>
      </c>
      <c r="T77" s="68">
        <f t="shared" si="36"/>
        <v>-1.2152277163592484</v>
      </c>
      <c r="U77" s="68">
        <f t="shared" si="37"/>
        <v>-1.2152277163592484</v>
      </c>
      <c r="V77" s="68">
        <f t="shared" si="38"/>
        <v>1.1180339887498949</v>
      </c>
      <c r="W77" s="68">
        <f t="shared" si="39"/>
        <v>1.1180339887498949</v>
      </c>
      <c r="X77" s="68">
        <f t="shared" si="40"/>
        <v>0</v>
      </c>
      <c r="Y77" s="68">
        <f t="shared" si="41"/>
        <v>1.5811388300841898</v>
      </c>
      <c r="Z77" s="68">
        <f t="shared" si="42"/>
        <v>0</v>
      </c>
      <c r="AA77" s="66" t="str">
        <f t="shared" si="43"/>
        <v>Negligible</v>
      </c>
      <c r="AB77" s="69" t="str">
        <f t="shared" si="44"/>
        <v>Tidak Ada Indikasi Bias</v>
      </c>
    </row>
    <row r="78" spans="1:28" ht="124.2" x14ac:dyDescent="0.3">
      <c r="A78" s="67" t="str">
        <f>CLO!A72</f>
        <v>Terhadap pemberlakuan Peraturan Menteri Ketenagakerjaan Nomor 7 Tahun 2026, beberapa jenis pekerjaan yang mulanya dapat dilakukan outsourcing saat ini dilarang. Bagaimana status perjanjian alih daya bagi pekerjaan yang dilarang, tetapi masih berlaku saat regulasi ini diundangkan?</v>
      </c>
      <c r="B78" s="83">
        <f>CLO!B72</f>
        <v>1</v>
      </c>
      <c r="C78" s="83">
        <f>CLO!C72</f>
        <v>1</v>
      </c>
      <c r="D78" s="83">
        <f>CLO!D72</f>
        <v>1</v>
      </c>
      <c r="E78" s="83">
        <f>CLO!E72</f>
        <v>1</v>
      </c>
      <c r="F78" s="83">
        <f>CLO!F72</f>
        <v>1</v>
      </c>
      <c r="G78" s="83">
        <f>CLO!G72</f>
        <v>1</v>
      </c>
      <c r="H78" s="83">
        <f>CLO!H72</f>
        <v>0</v>
      </c>
      <c r="I78" s="83">
        <f>CLO!I72</f>
        <v>0</v>
      </c>
      <c r="J78" s="83">
        <f>CLO!J72</f>
        <v>0</v>
      </c>
      <c r="K78" s="83">
        <f>CLO!K72</f>
        <v>0</v>
      </c>
      <c r="L78" s="82">
        <f t="shared" si="30"/>
        <v>5</v>
      </c>
      <c r="M78" s="82">
        <f t="shared" si="31"/>
        <v>5</v>
      </c>
      <c r="N78" s="82">
        <f>SUMIF($B$8:$K$8,"Laki-Laki",CLO!B72:K72)</f>
        <v>3</v>
      </c>
      <c r="O78" s="82">
        <f>SUMIF($B$8:$K$8,"Perempuan",CLO!B72:K72)</f>
        <v>3</v>
      </c>
      <c r="P78" s="68">
        <f t="shared" si="32"/>
        <v>3</v>
      </c>
      <c r="Q78" s="68">
        <f t="shared" si="33"/>
        <v>3</v>
      </c>
      <c r="R78" s="68">
        <f t="shared" si="34"/>
        <v>-0.40546510810816444</v>
      </c>
      <c r="S78" s="68">
        <f t="shared" si="35"/>
        <v>-0.40546510810816444</v>
      </c>
      <c r="T78" s="68">
        <f t="shared" si="36"/>
        <v>-0.23439846334752218</v>
      </c>
      <c r="U78" s="68">
        <f t="shared" si="37"/>
        <v>-0.23439846334752218</v>
      </c>
      <c r="V78" s="68">
        <f t="shared" si="38"/>
        <v>0.91287092917527679</v>
      </c>
      <c r="W78" s="68">
        <f t="shared" si="39"/>
        <v>0.91287092917527679</v>
      </c>
      <c r="X78" s="68">
        <f t="shared" si="40"/>
        <v>0</v>
      </c>
      <c r="Y78" s="68">
        <f t="shared" si="41"/>
        <v>1.2909944487358056</v>
      </c>
      <c r="Z78" s="68">
        <f t="shared" si="42"/>
        <v>0</v>
      </c>
      <c r="AA78" s="66" t="str">
        <f t="shared" si="43"/>
        <v>Negligible</v>
      </c>
      <c r="AB78" s="69" t="str">
        <f t="shared" si="44"/>
        <v>Tidak Ada Indikasi Bias</v>
      </c>
    </row>
    <row r="79" spans="1:28" ht="82.8" x14ac:dyDescent="0.3">
      <c r="A79" s="67" t="str">
        <f>CLO!A73</f>
        <v>Perusahaan telah memiliki Nomor Induk Berusaha (NIB), namun untuk kegiatan usahanya seharusnya juga diwajibkan memiliki Sertifikat Standar yang belum dimiliki. Apa analisis paling tepat?</v>
      </c>
      <c r="B79" s="83">
        <f>CLO!B73</f>
        <v>1</v>
      </c>
      <c r="C79" s="83">
        <f>CLO!C73</f>
        <v>1</v>
      </c>
      <c r="D79" s="83">
        <f>CLO!D73</f>
        <v>1</v>
      </c>
      <c r="E79" s="83">
        <f>CLO!E73</f>
        <v>0</v>
      </c>
      <c r="F79" s="83">
        <f>CLO!F73</f>
        <v>1</v>
      </c>
      <c r="G79" s="83">
        <f>CLO!G73</f>
        <v>0</v>
      </c>
      <c r="H79" s="83">
        <f>CLO!H73</f>
        <v>0</v>
      </c>
      <c r="I79" s="83">
        <f>CLO!I73</f>
        <v>0</v>
      </c>
      <c r="J79" s="83">
        <f>CLO!J73</f>
        <v>0</v>
      </c>
      <c r="K79" s="83">
        <f>CLO!K73</f>
        <v>0</v>
      </c>
      <c r="L79" s="82">
        <f t="shared" si="30"/>
        <v>5</v>
      </c>
      <c r="M79" s="82">
        <f t="shared" si="31"/>
        <v>5</v>
      </c>
      <c r="N79" s="82">
        <f>SUMIF($B$8:$K$8,"Laki-Laki",CLO!B73:K73)</f>
        <v>2</v>
      </c>
      <c r="O79" s="82">
        <f>SUMIF($B$8:$K$8,"Perempuan",CLO!B73:K73)</f>
        <v>2</v>
      </c>
      <c r="P79" s="68">
        <f t="shared" si="32"/>
        <v>2</v>
      </c>
      <c r="Q79" s="68">
        <f t="shared" si="33"/>
        <v>2</v>
      </c>
      <c r="R79" s="68">
        <f t="shared" si="34"/>
        <v>0.40546510810816438</v>
      </c>
      <c r="S79" s="68">
        <f t="shared" si="35"/>
        <v>0.40546510810816438</v>
      </c>
      <c r="T79" s="68">
        <f t="shared" si="36"/>
        <v>0.57653175286880665</v>
      </c>
      <c r="U79" s="68">
        <f t="shared" si="37"/>
        <v>0.57653175286880665</v>
      </c>
      <c r="V79" s="68">
        <f t="shared" si="38"/>
        <v>0.91287092917527679</v>
      </c>
      <c r="W79" s="68">
        <f t="shared" si="39"/>
        <v>0.91287092917527679</v>
      </c>
      <c r="X79" s="68">
        <f t="shared" si="40"/>
        <v>0</v>
      </c>
      <c r="Y79" s="68">
        <f t="shared" si="41"/>
        <v>1.2909944487358056</v>
      </c>
      <c r="Z79" s="68">
        <f t="shared" si="42"/>
        <v>0</v>
      </c>
      <c r="AA79" s="66" t="str">
        <f t="shared" si="43"/>
        <v>Negligible</v>
      </c>
      <c r="AB79" s="69" t="str">
        <f t="shared" si="44"/>
        <v>Tidak Ada Indikasi Bias</v>
      </c>
    </row>
    <row r="80" spans="1:28" ht="41.4" x14ac:dyDescent="0.3">
      <c r="A80" s="67" t="str">
        <f>CLO!A74</f>
        <v>Sebagai legal officer, kamu menemukan gap perizinan. Langkah pertama yang paling tepat adalah ….</v>
      </c>
      <c r="B80" s="83">
        <f>CLO!B74</f>
        <v>1</v>
      </c>
      <c r="C80" s="83">
        <f>CLO!C74</f>
        <v>1</v>
      </c>
      <c r="D80" s="83">
        <f>CLO!D74</f>
        <v>1</v>
      </c>
      <c r="E80" s="83">
        <f>CLO!E74</f>
        <v>1</v>
      </c>
      <c r="F80" s="83">
        <f>CLO!F74</f>
        <v>1</v>
      </c>
      <c r="G80" s="83">
        <f>CLO!G74</f>
        <v>1</v>
      </c>
      <c r="H80" s="83">
        <f>CLO!H74</f>
        <v>1</v>
      </c>
      <c r="I80" s="83">
        <f>CLO!I74</f>
        <v>1</v>
      </c>
      <c r="J80" s="83">
        <f>CLO!J74</f>
        <v>0</v>
      </c>
      <c r="K80" s="83">
        <f>CLO!K74</f>
        <v>0</v>
      </c>
      <c r="L80" s="82">
        <f t="shared" si="30"/>
        <v>5</v>
      </c>
      <c r="M80" s="82">
        <f t="shared" si="31"/>
        <v>5</v>
      </c>
      <c r="N80" s="82">
        <f>SUMIF($B$8:$K$8,"Laki-Laki",CLO!B74:K74)</f>
        <v>4</v>
      </c>
      <c r="O80" s="82">
        <f>SUMIF($B$8:$K$8,"Perempuan",CLO!B74:K74)</f>
        <v>4</v>
      </c>
      <c r="P80" s="68">
        <f t="shared" si="32"/>
        <v>4</v>
      </c>
      <c r="Q80" s="68">
        <f t="shared" si="33"/>
        <v>4</v>
      </c>
      <c r="R80" s="68">
        <f t="shared" si="34"/>
        <v>-1.3862943611198906</v>
      </c>
      <c r="S80" s="68">
        <f t="shared" si="35"/>
        <v>-1.3862943611198906</v>
      </c>
      <c r="T80" s="68">
        <f t="shared" si="36"/>
        <v>-1.2152277163592484</v>
      </c>
      <c r="U80" s="68">
        <f t="shared" si="37"/>
        <v>-1.2152277163592484</v>
      </c>
      <c r="V80" s="68">
        <f t="shared" si="38"/>
        <v>1.1180339887498949</v>
      </c>
      <c r="W80" s="68">
        <f t="shared" si="39"/>
        <v>1.1180339887498949</v>
      </c>
      <c r="X80" s="68">
        <f t="shared" si="40"/>
        <v>0</v>
      </c>
      <c r="Y80" s="68">
        <f t="shared" si="41"/>
        <v>1.5811388300841898</v>
      </c>
      <c r="Z80" s="68">
        <f t="shared" si="42"/>
        <v>0</v>
      </c>
      <c r="AA80" s="66" t="str">
        <f t="shared" si="43"/>
        <v>Negligible</v>
      </c>
      <c r="AB80" s="69" t="str">
        <f t="shared" si="44"/>
        <v>Tidak Ada Indikasi Bias</v>
      </c>
    </row>
    <row r="81" spans="1:28" ht="41.4" x14ac:dyDescent="0.3">
      <c r="A81" s="67" t="str">
        <f>CLO!A75</f>
        <v>Perusahaan tetap beroperasi tanpa Sertifikat Standar. Risiko utamanya adalah ….</v>
      </c>
      <c r="B81" s="83">
        <f>CLO!B75</f>
        <v>0</v>
      </c>
      <c r="C81" s="83">
        <f>CLO!C75</f>
        <v>0</v>
      </c>
      <c r="D81" s="83">
        <f>CLO!D75</f>
        <v>0</v>
      </c>
      <c r="E81" s="83">
        <f>CLO!E75</f>
        <v>1</v>
      </c>
      <c r="F81" s="83">
        <f>CLO!F75</f>
        <v>0</v>
      </c>
      <c r="G81" s="83">
        <f>CLO!G75</f>
        <v>1</v>
      </c>
      <c r="H81" s="83">
        <f>CLO!H75</f>
        <v>0</v>
      </c>
      <c r="I81" s="83">
        <f>CLO!I75</f>
        <v>0</v>
      </c>
      <c r="J81" s="83">
        <f>CLO!J75</f>
        <v>1</v>
      </c>
      <c r="K81" s="83">
        <f>CLO!K75</f>
        <v>1</v>
      </c>
      <c r="L81" s="82">
        <f t="shared" si="30"/>
        <v>5</v>
      </c>
      <c r="M81" s="82">
        <f t="shared" si="31"/>
        <v>5</v>
      </c>
      <c r="N81" s="82">
        <f>SUMIF($B$8:$K$8,"Laki-Laki",CLO!B75:K75)</f>
        <v>2</v>
      </c>
      <c r="O81" s="82">
        <f>SUMIF($B$8:$K$8,"Perempuan",CLO!B75:K75)</f>
        <v>2</v>
      </c>
      <c r="P81" s="68">
        <f t="shared" si="32"/>
        <v>2</v>
      </c>
      <c r="Q81" s="68">
        <f t="shared" si="33"/>
        <v>2</v>
      </c>
      <c r="R81" s="68">
        <f t="shared" si="34"/>
        <v>0.40546510810816438</v>
      </c>
      <c r="S81" s="68">
        <f t="shared" si="35"/>
        <v>0.40546510810816438</v>
      </c>
      <c r="T81" s="68">
        <f t="shared" si="36"/>
        <v>0.57653175286880665</v>
      </c>
      <c r="U81" s="68">
        <f t="shared" si="37"/>
        <v>0.57653175286880665</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151.80000000000001" x14ac:dyDescent="0.3">
      <c r="A82" s="67" t="str">
        <f>CLO!A76</f>
        <v>Dalam audit ditemukan bahwa beberapa izin penting perusahaan telah melewati masa berlaku (expired), namun masih digunakan sebagai dasar operasional. Pihak operasional beranggapan bahwa izin tersebut tetap dapat digunakan selama belum ada peringatan dari instansi terkait. Bagaimana sikap dan rekomendasi hukum yang paling tepat?</v>
      </c>
      <c r="B82" s="83">
        <f>CLO!B76</f>
        <v>0</v>
      </c>
      <c r="C82" s="83">
        <f>CLO!C76</f>
        <v>0</v>
      </c>
      <c r="D82" s="83">
        <f>CLO!D76</f>
        <v>1</v>
      </c>
      <c r="E82" s="83">
        <f>CLO!E76</f>
        <v>1</v>
      </c>
      <c r="F82" s="83">
        <f>CLO!F76</f>
        <v>1</v>
      </c>
      <c r="G82" s="83">
        <f>CLO!G76</f>
        <v>1</v>
      </c>
      <c r="H82" s="83">
        <f>CLO!H76</f>
        <v>0</v>
      </c>
      <c r="I82" s="83">
        <f>CLO!I76</f>
        <v>0</v>
      </c>
      <c r="J82" s="83">
        <f>CLO!J76</f>
        <v>0</v>
      </c>
      <c r="K82" s="83">
        <f>CLO!K76</f>
        <v>0</v>
      </c>
      <c r="L82" s="82">
        <f t="shared" si="30"/>
        <v>5</v>
      </c>
      <c r="M82" s="82">
        <f t="shared" si="31"/>
        <v>5</v>
      </c>
      <c r="N82" s="82">
        <f>SUMIF($B$8:$K$8,"Laki-Laki",CLO!B76:K76)</f>
        <v>2</v>
      </c>
      <c r="O82" s="82">
        <f>SUMIF($B$8:$K$8,"Perempuan",CLO!B76:K76)</f>
        <v>2</v>
      </c>
      <c r="P82" s="68">
        <f t="shared" si="32"/>
        <v>2</v>
      </c>
      <c r="Q82" s="68">
        <f t="shared" si="33"/>
        <v>2</v>
      </c>
      <c r="R82" s="68">
        <f t="shared" si="34"/>
        <v>0.40546510810816438</v>
      </c>
      <c r="S82" s="68">
        <f t="shared" si="35"/>
        <v>0.40546510810816438</v>
      </c>
      <c r="T82" s="68">
        <f t="shared" si="36"/>
        <v>0.57653175286880665</v>
      </c>
      <c r="U82" s="68">
        <f t="shared" si="37"/>
        <v>0.57653175286880665</v>
      </c>
      <c r="V82" s="68">
        <f t="shared" si="38"/>
        <v>0.91287092917527679</v>
      </c>
      <c r="W82" s="68">
        <f t="shared" si="39"/>
        <v>0.91287092917527679</v>
      </c>
      <c r="X82" s="68">
        <f t="shared" si="40"/>
        <v>0</v>
      </c>
      <c r="Y82" s="68">
        <f t="shared" si="41"/>
        <v>1.2909944487358056</v>
      </c>
      <c r="Z82" s="68">
        <f t="shared" si="42"/>
        <v>0</v>
      </c>
      <c r="AA82" s="66" t="str">
        <f t="shared" si="43"/>
        <v>Negligible</v>
      </c>
      <c r="AB82" s="69" t="str">
        <f t="shared" si="44"/>
        <v>Tidak Ada Indikasi Bias</v>
      </c>
    </row>
    <row r="83" spans="1:28" ht="96.6" x14ac:dyDescent="0.3">
      <c r="A83" s="67" t="str">
        <f>CLO!A77</f>
        <v>Dalam proses audit, Anda menemukan bahwa tidak ada sistem monitoring terhadap kewajiban perizinan perusahaan. Sebagai legal officer yang berperan sebagai gatekeeper kepatuhan, pendekatan apa yang paling tepat?</v>
      </c>
      <c r="B83" s="83">
        <f>CLO!B77</f>
        <v>1</v>
      </c>
      <c r="C83" s="83">
        <f>CLO!C77</f>
        <v>1</v>
      </c>
      <c r="D83" s="83">
        <f>CLO!D77</f>
        <v>1</v>
      </c>
      <c r="E83" s="83">
        <f>CLO!E77</f>
        <v>1</v>
      </c>
      <c r="F83" s="83">
        <f>CLO!F77</f>
        <v>1</v>
      </c>
      <c r="G83" s="83">
        <f>CLO!G77</f>
        <v>1</v>
      </c>
      <c r="H83" s="83">
        <f>CLO!H77</f>
        <v>1</v>
      </c>
      <c r="I83" s="83">
        <f>CLO!I77</f>
        <v>1</v>
      </c>
      <c r="J83" s="83">
        <f>CLO!J77</f>
        <v>0</v>
      </c>
      <c r="K83" s="83">
        <f>CLO!K77</f>
        <v>0</v>
      </c>
      <c r="L83" s="82">
        <f t="shared" si="30"/>
        <v>5</v>
      </c>
      <c r="M83" s="82">
        <f t="shared" si="31"/>
        <v>5</v>
      </c>
      <c r="N83" s="82">
        <f>SUMIF($B$8:$K$8,"Laki-Laki",CLO!B77:K77)</f>
        <v>4</v>
      </c>
      <c r="O83" s="82">
        <f>SUMIF($B$8:$K$8,"Perempuan",CLO!B77:K77)</f>
        <v>4</v>
      </c>
      <c r="P83" s="68">
        <f t="shared" si="32"/>
        <v>4</v>
      </c>
      <c r="Q83" s="68">
        <f t="shared" si="33"/>
        <v>4</v>
      </c>
      <c r="R83" s="68">
        <f t="shared" si="34"/>
        <v>-1.3862943611198906</v>
      </c>
      <c r="S83" s="68">
        <f t="shared" si="35"/>
        <v>-1.3862943611198906</v>
      </c>
      <c r="T83" s="68">
        <f t="shared" si="36"/>
        <v>-1.2152277163592484</v>
      </c>
      <c r="U83" s="68">
        <f t="shared" si="37"/>
        <v>-1.2152277163592484</v>
      </c>
      <c r="V83" s="68">
        <f t="shared" si="38"/>
        <v>1.1180339887498949</v>
      </c>
      <c r="W83" s="68">
        <f t="shared" si="39"/>
        <v>1.1180339887498949</v>
      </c>
      <c r="X83" s="68">
        <f t="shared" si="40"/>
        <v>0</v>
      </c>
      <c r="Y83" s="68">
        <f t="shared" si="41"/>
        <v>1.5811388300841898</v>
      </c>
      <c r="Z83" s="68">
        <f t="shared" si="42"/>
        <v>0</v>
      </c>
      <c r="AA83" s="66" t="str">
        <f t="shared" si="43"/>
        <v>Negligible</v>
      </c>
      <c r="AB83" s="69" t="str">
        <f t="shared" si="44"/>
        <v>Tidak Ada Indikasi Bias</v>
      </c>
    </row>
    <row r="84" spans="1:28" ht="110.4" x14ac:dyDescent="0.3">
      <c r="A84" s="67" t="str">
        <f>CLO!A78</f>
        <v>Sebuah perusahaan di sektor makanan dan minuman hanya memiliki izin usaha dasar, namun belum memiliki izin edar produk, sertifikasi halal, dan izin terkait lingkungan. Dalam menyusun legal due diligence, bagaimana pendekatan analisis yang paling tepat?</v>
      </c>
      <c r="B84" s="83">
        <f>CLO!B78</f>
        <v>1</v>
      </c>
      <c r="C84" s="83">
        <f>CLO!C78</f>
        <v>1</v>
      </c>
      <c r="D84" s="83">
        <f>CLO!D78</f>
        <v>1</v>
      </c>
      <c r="E84" s="83">
        <f>CLO!E78</f>
        <v>1</v>
      </c>
      <c r="F84" s="83">
        <f>CLO!F78</f>
        <v>1</v>
      </c>
      <c r="G84" s="83">
        <f>CLO!G78</f>
        <v>1</v>
      </c>
      <c r="H84" s="83">
        <f>CLO!H78</f>
        <v>0</v>
      </c>
      <c r="I84" s="83">
        <f>CLO!I78</f>
        <v>0</v>
      </c>
      <c r="J84" s="83">
        <f>CLO!J78</f>
        <v>1</v>
      </c>
      <c r="K84" s="83">
        <f>CLO!K78</f>
        <v>1</v>
      </c>
      <c r="L84" s="82">
        <f t="shared" si="30"/>
        <v>5</v>
      </c>
      <c r="M84" s="82">
        <f t="shared" si="31"/>
        <v>5</v>
      </c>
      <c r="N84" s="82">
        <f>SUMIF($B$8:$K$8,"Laki-Laki",CLO!B78:K78)</f>
        <v>4</v>
      </c>
      <c r="O84" s="82">
        <f>SUMIF($B$8:$K$8,"Perempuan",CLO!B78:K78)</f>
        <v>4</v>
      </c>
      <c r="P84" s="68">
        <f t="shared" si="32"/>
        <v>4</v>
      </c>
      <c r="Q84" s="68">
        <f t="shared" si="33"/>
        <v>4</v>
      </c>
      <c r="R84" s="68">
        <f t="shared" si="34"/>
        <v>-1.3862943611198906</v>
      </c>
      <c r="S84" s="68">
        <f t="shared" si="35"/>
        <v>-1.3862943611198906</v>
      </c>
      <c r="T84" s="68">
        <f t="shared" si="36"/>
        <v>-1.2152277163592484</v>
      </c>
      <c r="U84" s="68">
        <f t="shared" si="37"/>
        <v>-1.2152277163592484</v>
      </c>
      <c r="V84" s="68">
        <f t="shared" si="38"/>
        <v>1.1180339887498949</v>
      </c>
      <c r="W84" s="68">
        <f t="shared" si="39"/>
        <v>1.1180339887498949</v>
      </c>
      <c r="X84" s="68">
        <f t="shared" si="40"/>
        <v>0</v>
      </c>
      <c r="Y84" s="68">
        <f t="shared" si="41"/>
        <v>1.5811388300841898</v>
      </c>
      <c r="Z84" s="68">
        <f t="shared" si="42"/>
        <v>0</v>
      </c>
      <c r="AA84" s="66" t="str">
        <f t="shared" si="43"/>
        <v>Negligible</v>
      </c>
      <c r="AB84" s="69" t="str">
        <f t="shared" si="44"/>
        <v>Tidak Ada Indikasi Bias</v>
      </c>
    </row>
    <row r="85" spans="1:28" ht="124.2" x14ac:dyDescent="0.3">
      <c r="A85" s="67" t="str">
        <f>CLO!A79</f>
        <v>Dalam proses audit oleh pihak eksternal, perusahaan tidak dapat menunjukkan dokumen asli atau salinan sah dari beberapa izin yang diklaim telah dimiliki. Dokumen tersebut hilang akibat sistem pengarsipan yang tidak terkelola dengan baik. Apa implikasi hukum yang paling krusial?</v>
      </c>
      <c r="B85" s="83">
        <f>CLO!B79</f>
        <v>1</v>
      </c>
      <c r="C85" s="83">
        <f>CLO!C79</f>
        <v>1</v>
      </c>
      <c r="D85" s="83">
        <f>CLO!D79</f>
        <v>1</v>
      </c>
      <c r="E85" s="83">
        <f>CLO!E79</f>
        <v>0</v>
      </c>
      <c r="F85" s="83">
        <f>CLO!F79</f>
        <v>1</v>
      </c>
      <c r="G85" s="83">
        <f>CLO!G79</f>
        <v>0</v>
      </c>
      <c r="H85" s="83">
        <f>CLO!H79</f>
        <v>1</v>
      </c>
      <c r="I85" s="83">
        <f>CLO!I79</f>
        <v>1</v>
      </c>
      <c r="J85" s="83">
        <f>CLO!J79</f>
        <v>0</v>
      </c>
      <c r="K85" s="83">
        <f>CLO!K79</f>
        <v>0</v>
      </c>
      <c r="L85" s="82">
        <f t="shared" si="30"/>
        <v>5</v>
      </c>
      <c r="M85" s="82">
        <f t="shared" si="31"/>
        <v>5</v>
      </c>
      <c r="N85" s="82">
        <f>SUMIF($B$8:$K$8,"Laki-Laki",CLO!B79:K79)</f>
        <v>3</v>
      </c>
      <c r="O85" s="82">
        <f>SUMIF($B$8:$K$8,"Perempuan",CLO!B79:K79)</f>
        <v>3</v>
      </c>
      <c r="P85" s="68">
        <f t="shared" si="32"/>
        <v>3</v>
      </c>
      <c r="Q85" s="68">
        <f t="shared" si="33"/>
        <v>3</v>
      </c>
      <c r="R85" s="68">
        <f t="shared" si="34"/>
        <v>-0.40546510810816444</v>
      </c>
      <c r="S85" s="68">
        <f t="shared" si="35"/>
        <v>-0.40546510810816444</v>
      </c>
      <c r="T85" s="68">
        <f t="shared" si="36"/>
        <v>-0.23439846334752218</v>
      </c>
      <c r="U85" s="68">
        <f t="shared" si="37"/>
        <v>-0.23439846334752218</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ht="82.8" x14ac:dyDescent="0.3">
      <c r="A86" s="67" t="str">
        <f>CLO!A80</f>
        <v>Setelah melakukan audit, Anda menemukan berbagai ketidakpatuhan dengan tingkat risiko yang berbeda-beda. Bagaimana bentuk rekomendasi hukum yang paling efektif?</v>
      </c>
      <c r="B86" s="83">
        <f>CLO!B80</f>
        <v>1</v>
      </c>
      <c r="C86" s="83">
        <f>CLO!C80</f>
        <v>1</v>
      </c>
      <c r="D86" s="83">
        <f>CLO!D80</f>
        <v>1</v>
      </c>
      <c r="E86" s="83">
        <f>CLO!E80</f>
        <v>1</v>
      </c>
      <c r="F86" s="83">
        <f>CLO!F80</f>
        <v>1</v>
      </c>
      <c r="G86" s="83">
        <f>CLO!G80</f>
        <v>1</v>
      </c>
      <c r="H86" s="83">
        <f>CLO!H80</f>
        <v>1</v>
      </c>
      <c r="I86" s="83">
        <f>CLO!I80</f>
        <v>1</v>
      </c>
      <c r="J86" s="83">
        <f>CLO!J80</f>
        <v>0</v>
      </c>
      <c r="K86" s="83">
        <f>CLO!K80</f>
        <v>0</v>
      </c>
      <c r="L86" s="82">
        <f t="shared" si="30"/>
        <v>5</v>
      </c>
      <c r="M86" s="82">
        <f t="shared" si="31"/>
        <v>5</v>
      </c>
      <c r="N86" s="82">
        <f>SUMIF($B$8:$K$8,"Laki-Laki",CLO!B80:K80)</f>
        <v>4</v>
      </c>
      <c r="O86" s="82">
        <f>SUMIF($B$8:$K$8,"Perempuan",CLO!B80:K80)</f>
        <v>4</v>
      </c>
      <c r="P86" s="68">
        <f t="shared" si="32"/>
        <v>4</v>
      </c>
      <c r="Q86" s="68">
        <f t="shared" si="33"/>
        <v>4</v>
      </c>
      <c r="R86" s="68">
        <f t="shared" si="34"/>
        <v>-1.3862943611198906</v>
      </c>
      <c r="S86" s="68">
        <f t="shared" si="35"/>
        <v>-1.3862943611198906</v>
      </c>
      <c r="T86" s="68">
        <f t="shared" si="36"/>
        <v>-1.2152277163592484</v>
      </c>
      <c r="U86" s="68">
        <f t="shared" si="37"/>
        <v>-1.2152277163592484</v>
      </c>
      <c r="V86" s="68">
        <f t="shared" si="38"/>
        <v>1.1180339887498949</v>
      </c>
      <c r="W86" s="68">
        <f t="shared" si="39"/>
        <v>1.1180339887498949</v>
      </c>
      <c r="X86" s="68">
        <f t="shared" si="40"/>
        <v>0</v>
      </c>
      <c r="Y86" s="68">
        <f t="shared" si="41"/>
        <v>1.5811388300841898</v>
      </c>
      <c r="Z86" s="68">
        <f t="shared" si="42"/>
        <v>0</v>
      </c>
      <c r="AA86" s="66" t="str">
        <f t="shared" si="43"/>
        <v>Negligible</v>
      </c>
      <c r="AB86" s="69" t="str">
        <f t="shared" si="44"/>
        <v>Tidak Ada Indikasi Bias</v>
      </c>
    </row>
    <row r="87" spans="1:28" ht="110.4" x14ac:dyDescent="0.3">
      <c r="A87" s="67" t="str">
        <f>CLO!A81</f>
        <v>Perusahaan memiliki banyak unit bisnis dengan tingkat kepatuhan yang berbeda-beda. Tidak semua ketidakpatuhan dapat diselesaikan dalam waktu singkat karena keterbatasan sumber daya. Apa strategi terbaik yang harus disusun oleh legal officer?</v>
      </c>
      <c r="B87" s="83">
        <f>CLO!B81</f>
        <v>1</v>
      </c>
      <c r="C87" s="83">
        <f>CLO!C81</f>
        <v>1</v>
      </c>
      <c r="D87" s="83">
        <f>CLO!D81</f>
        <v>1</v>
      </c>
      <c r="E87" s="83">
        <f>CLO!E81</f>
        <v>1</v>
      </c>
      <c r="F87" s="83">
        <f>CLO!F81</f>
        <v>1</v>
      </c>
      <c r="G87" s="83">
        <f>CLO!G81</f>
        <v>1</v>
      </c>
      <c r="H87" s="83">
        <f>CLO!H81</f>
        <v>0</v>
      </c>
      <c r="I87" s="83">
        <f>CLO!I81</f>
        <v>0</v>
      </c>
      <c r="J87" s="83">
        <f>CLO!J81</f>
        <v>1</v>
      </c>
      <c r="K87" s="83">
        <f>CLO!K81</f>
        <v>1</v>
      </c>
      <c r="L87" s="82">
        <f t="shared" si="30"/>
        <v>5</v>
      </c>
      <c r="M87" s="82">
        <f t="shared" si="31"/>
        <v>5</v>
      </c>
      <c r="N87" s="82">
        <f>SUMIF($B$8:$K$8,"Laki-Laki",CLO!B81:K81)</f>
        <v>4</v>
      </c>
      <c r="O87" s="82">
        <f>SUMIF($B$8:$K$8,"Perempuan",CLO!B81:K81)</f>
        <v>4</v>
      </c>
      <c r="P87" s="68">
        <f t="shared" si="32"/>
        <v>4</v>
      </c>
      <c r="Q87" s="68">
        <f t="shared" si="33"/>
        <v>4</v>
      </c>
      <c r="R87" s="68">
        <f t="shared" si="34"/>
        <v>-1.3862943611198906</v>
      </c>
      <c r="S87" s="68">
        <f t="shared" si="35"/>
        <v>-1.3862943611198906</v>
      </c>
      <c r="T87" s="68">
        <f t="shared" si="36"/>
        <v>-1.2152277163592484</v>
      </c>
      <c r="U87" s="68">
        <f t="shared" si="37"/>
        <v>-1.2152277163592484</v>
      </c>
      <c r="V87" s="68">
        <f t="shared" si="38"/>
        <v>1.1180339887498949</v>
      </c>
      <c r="W87" s="68">
        <f t="shared" si="39"/>
        <v>1.1180339887498949</v>
      </c>
      <c r="X87" s="68">
        <f t="shared" si="40"/>
        <v>0</v>
      </c>
      <c r="Y87" s="68">
        <f t="shared" si="41"/>
        <v>1.5811388300841898</v>
      </c>
      <c r="Z87" s="68">
        <f t="shared" si="42"/>
        <v>0</v>
      </c>
      <c r="AA87" s="66" t="str">
        <f t="shared" si="43"/>
        <v>Negligible</v>
      </c>
      <c r="AB87" s="69" t="str">
        <f t="shared" si="44"/>
        <v>Tidak Ada Indikasi Bias</v>
      </c>
    </row>
    <row r="88" spans="1:28" ht="110.4" x14ac:dyDescent="0.3">
      <c r="A88" s="67" t="str">
        <f>CLO!A82</f>
        <v>Dalam suatu forum manajemen, fungsi legal sering dianggap hanya sebagai pendukung administratif. Manakah pernyataan yang paling tepat menggambarkan peran legal officer dalam konteks legal due diligence dan audit kepatuhan hukum?</v>
      </c>
      <c r="B88" s="83">
        <f>CLO!B82</f>
        <v>1</v>
      </c>
      <c r="C88" s="83">
        <f>CLO!C82</f>
        <v>1</v>
      </c>
      <c r="D88" s="83">
        <f>CLO!D82</f>
        <v>1</v>
      </c>
      <c r="E88" s="83">
        <f>CLO!E82</f>
        <v>0</v>
      </c>
      <c r="F88" s="83">
        <f>CLO!F82</f>
        <v>1</v>
      </c>
      <c r="G88" s="83">
        <f>CLO!G82</f>
        <v>0</v>
      </c>
      <c r="H88" s="83">
        <f>CLO!H82</f>
        <v>0</v>
      </c>
      <c r="I88" s="83">
        <f>CLO!I82</f>
        <v>0</v>
      </c>
      <c r="J88" s="83">
        <f>CLO!J82</f>
        <v>1</v>
      </c>
      <c r="K88" s="83">
        <f>CLO!K82</f>
        <v>1</v>
      </c>
      <c r="L88" s="82">
        <f t="shared" si="30"/>
        <v>5</v>
      </c>
      <c r="M88" s="82">
        <f t="shared" si="31"/>
        <v>5</v>
      </c>
      <c r="N88" s="82">
        <f>SUMIF($B$8:$K$8,"Laki-Laki",CLO!B82:K82)</f>
        <v>3</v>
      </c>
      <c r="O88" s="82">
        <f>SUMIF($B$8:$K$8,"Perempuan",CLO!B82:K82)</f>
        <v>3</v>
      </c>
      <c r="P88" s="68">
        <f t="shared" si="32"/>
        <v>3</v>
      </c>
      <c r="Q88" s="68">
        <f t="shared" si="33"/>
        <v>3</v>
      </c>
      <c r="R88" s="68">
        <f t="shared" si="34"/>
        <v>-0.40546510810816444</v>
      </c>
      <c r="S88" s="68">
        <f t="shared" si="35"/>
        <v>-0.40546510810816444</v>
      </c>
      <c r="T88" s="68">
        <f t="shared" si="36"/>
        <v>-0.23439846334752218</v>
      </c>
      <c r="U88" s="68">
        <f t="shared" si="37"/>
        <v>-0.23439846334752218</v>
      </c>
      <c r="V88" s="68">
        <f t="shared" si="38"/>
        <v>0.91287092917527679</v>
      </c>
      <c r="W88" s="68">
        <f t="shared" si="39"/>
        <v>0.91287092917527679</v>
      </c>
      <c r="X88" s="68">
        <f t="shared" si="40"/>
        <v>0</v>
      </c>
      <c r="Y88" s="68">
        <f t="shared" si="41"/>
        <v>1.2909944487358056</v>
      </c>
      <c r="Z88" s="68">
        <f t="shared" si="42"/>
        <v>0</v>
      </c>
      <c r="AA88" s="66" t="str">
        <f t="shared" si="43"/>
        <v>Negligible</v>
      </c>
      <c r="AB88" s="69" t="str">
        <f t="shared" si="44"/>
        <v>Tidak Ada Indikasi Bias</v>
      </c>
    </row>
    <row r="89" spans="1:28" ht="124.2" x14ac:dyDescent="0.3">
      <c r="A89" s="67" t="str">
        <f>CLO!A83</f>
        <v>Perusahaan Anda sedang dalam proses pengurusan izin operasional yang memerlukan klarifikasi langsung dengan instansi pemerintah. Perwakilan perusahaan sebelumnya cenderung bersikap defensif. Pendekatan komunikasi apa yang paling tepat untuk memperbaiki hubungan tersebut?</v>
      </c>
      <c r="B89" s="83">
        <f>CLO!B83</f>
        <v>0</v>
      </c>
      <c r="C89" s="83">
        <f>CLO!C83</f>
        <v>0</v>
      </c>
      <c r="D89" s="83">
        <f>CLO!D83</f>
        <v>1</v>
      </c>
      <c r="E89" s="83">
        <f>CLO!E83</f>
        <v>1</v>
      </c>
      <c r="F89" s="83">
        <f>CLO!F83</f>
        <v>1</v>
      </c>
      <c r="G89" s="83">
        <f>CLO!G83</f>
        <v>1</v>
      </c>
      <c r="H89" s="83">
        <f>CLO!H83</f>
        <v>0</v>
      </c>
      <c r="I89" s="83">
        <f>CLO!I83</f>
        <v>0</v>
      </c>
      <c r="J89" s="83">
        <f>CLO!J83</f>
        <v>0</v>
      </c>
      <c r="K89" s="83">
        <f>CLO!K83</f>
        <v>0</v>
      </c>
      <c r="L89" s="82">
        <f t="shared" si="30"/>
        <v>5</v>
      </c>
      <c r="M89" s="82">
        <f t="shared" si="31"/>
        <v>5</v>
      </c>
      <c r="N89" s="82">
        <f>SUMIF($B$8:$K$8,"Laki-Laki",CLO!B83:K83)</f>
        <v>2</v>
      </c>
      <c r="O89" s="82">
        <f>SUMIF($B$8:$K$8,"Perempuan",CLO!B83:K83)</f>
        <v>2</v>
      </c>
      <c r="P89" s="68">
        <f t="shared" si="32"/>
        <v>2</v>
      </c>
      <c r="Q89" s="68">
        <f t="shared" si="33"/>
        <v>2</v>
      </c>
      <c r="R89" s="68">
        <f t="shared" si="34"/>
        <v>0.40546510810816438</v>
      </c>
      <c r="S89" s="68">
        <f t="shared" si="35"/>
        <v>0.40546510810816438</v>
      </c>
      <c r="T89" s="68">
        <f t="shared" si="36"/>
        <v>0.57653175286880665</v>
      </c>
      <c r="U89" s="68">
        <f t="shared" si="37"/>
        <v>0.57653175286880665</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69" x14ac:dyDescent="0.3">
      <c r="A90" s="67" t="str">
        <f>CLO!A84</f>
        <v>Dalam suatu proyek ekspansi, tidak ada pemetaan stakeholder yang jelas sehingga komunikasi menjadi tidak efektif. Apa langkah awal yang paling tepat?</v>
      </c>
      <c r="B90" s="83">
        <f>CLO!B84</f>
        <v>0</v>
      </c>
      <c r="C90" s="83">
        <f>CLO!C84</f>
        <v>0</v>
      </c>
      <c r="D90" s="83">
        <f>CLO!D84</f>
        <v>1</v>
      </c>
      <c r="E90" s="83">
        <f>CLO!E84</f>
        <v>0</v>
      </c>
      <c r="F90" s="83">
        <f>CLO!F84</f>
        <v>1</v>
      </c>
      <c r="G90" s="83">
        <f>CLO!G84</f>
        <v>0</v>
      </c>
      <c r="H90" s="83">
        <f>CLO!H84</f>
        <v>0</v>
      </c>
      <c r="I90" s="83">
        <f>CLO!I84</f>
        <v>0</v>
      </c>
      <c r="J90" s="83">
        <f>CLO!J84</f>
        <v>0</v>
      </c>
      <c r="K90" s="83">
        <f>CLO!K84</f>
        <v>0</v>
      </c>
      <c r="L90" s="82">
        <f t="shared" si="30"/>
        <v>5</v>
      </c>
      <c r="M90" s="82">
        <f t="shared" si="31"/>
        <v>5</v>
      </c>
      <c r="N90" s="82">
        <f>SUMIF($B$8:$K$8,"Laki-Laki",CLO!B84:K84)</f>
        <v>1</v>
      </c>
      <c r="O90" s="82">
        <f>SUMIF($B$8:$K$8,"Perempuan",CLO!B84:K84)</f>
        <v>1</v>
      </c>
      <c r="P90" s="68">
        <f t="shared" si="32"/>
        <v>1</v>
      </c>
      <c r="Q90" s="68">
        <f t="shared" si="33"/>
        <v>1</v>
      </c>
      <c r="R90" s="68">
        <f t="shared" si="34"/>
        <v>1.3862943611198906</v>
      </c>
      <c r="S90" s="68">
        <f t="shared" si="35"/>
        <v>1.3862943611198906</v>
      </c>
      <c r="T90" s="68">
        <f t="shared" si="36"/>
        <v>1.5573610058805327</v>
      </c>
      <c r="U90" s="68">
        <f t="shared" si="37"/>
        <v>1.5573610058805327</v>
      </c>
      <c r="V90" s="68">
        <f t="shared" si="38"/>
        <v>1.1180339887498949</v>
      </c>
      <c r="W90" s="68">
        <f t="shared" si="39"/>
        <v>1.1180339887498949</v>
      </c>
      <c r="X90" s="68">
        <f t="shared" si="40"/>
        <v>0</v>
      </c>
      <c r="Y90" s="68">
        <f t="shared" si="41"/>
        <v>1.5811388300841898</v>
      </c>
      <c r="Z90" s="68">
        <f t="shared" si="42"/>
        <v>0</v>
      </c>
      <c r="AA90" s="66" t="str">
        <f t="shared" si="43"/>
        <v>Negligible</v>
      </c>
      <c r="AB90" s="69" t="str">
        <f t="shared" si="44"/>
        <v>Tidak Ada Indikasi Bias</v>
      </c>
    </row>
    <row r="91" spans="1:28" ht="82.8" x14ac:dyDescent="0.3">
      <c r="A91" s="67" t="str">
        <f>CLO!A85</f>
        <v>Dalam proses pengurusan izin, seorang oknum menawarkan percepatan proses dengan imbalan tertentu di luar ketentuan resmi. Sebagai legal officer, tindakan yang paling tepat adalah:</v>
      </c>
      <c r="B91" s="83">
        <f>CLO!B85</f>
        <v>0</v>
      </c>
      <c r="C91" s="83">
        <f>CLO!C85</f>
        <v>0</v>
      </c>
      <c r="D91" s="83">
        <f>CLO!D85</f>
        <v>1</v>
      </c>
      <c r="E91" s="83">
        <f>CLO!E85</f>
        <v>1</v>
      </c>
      <c r="F91" s="83">
        <f>CLO!F85</f>
        <v>1</v>
      </c>
      <c r="G91" s="83">
        <f>CLO!G85</f>
        <v>1</v>
      </c>
      <c r="H91" s="83">
        <f>CLO!H85</f>
        <v>0</v>
      </c>
      <c r="I91" s="83">
        <f>CLO!I85</f>
        <v>0</v>
      </c>
      <c r="J91" s="83">
        <f>CLO!J85</f>
        <v>0</v>
      </c>
      <c r="K91" s="83">
        <f>CLO!K85</f>
        <v>0</v>
      </c>
      <c r="L91" s="82">
        <f t="shared" si="30"/>
        <v>5</v>
      </c>
      <c r="M91" s="82">
        <f t="shared" si="31"/>
        <v>5</v>
      </c>
      <c r="N91" s="82">
        <f>SUMIF($B$8:$K$8,"Laki-Laki",CLO!B85:K85)</f>
        <v>2</v>
      </c>
      <c r="O91" s="82">
        <f>SUMIF($B$8:$K$8,"Perempuan",CLO!B85:K85)</f>
        <v>2</v>
      </c>
      <c r="P91" s="68">
        <f t="shared" si="32"/>
        <v>2</v>
      </c>
      <c r="Q91" s="68">
        <f t="shared" si="33"/>
        <v>2</v>
      </c>
      <c r="R91" s="68">
        <f t="shared" si="34"/>
        <v>0.40546510810816438</v>
      </c>
      <c r="S91" s="68">
        <f t="shared" si="35"/>
        <v>0.40546510810816438</v>
      </c>
      <c r="T91" s="68">
        <f t="shared" si="36"/>
        <v>0.57653175286880665</v>
      </c>
      <c r="U91" s="68">
        <f t="shared" si="37"/>
        <v>0.57653175286880665</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ht="82.8" x14ac:dyDescent="0.3">
      <c r="A92" s="67" t="str">
        <f>CLO!A86</f>
        <v>Perusahaan Anda hanya berinteraksi dengan regulator saat membutuhkan izin, tanpa adanya hubungan berkelanjutan. Apa strategi terbaik untuk meningkatkan hubungan jangka panjang?</v>
      </c>
      <c r="B92" s="83">
        <f>CLO!B86</f>
        <v>1</v>
      </c>
      <c r="C92" s="83">
        <f>CLO!C86</f>
        <v>1</v>
      </c>
      <c r="D92" s="83">
        <f>CLO!D86</f>
        <v>1</v>
      </c>
      <c r="E92" s="83">
        <f>CLO!E86</f>
        <v>1</v>
      </c>
      <c r="F92" s="83">
        <f>CLO!F86</f>
        <v>1</v>
      </c>
      <c r="G92" s="83">
        <f>CLO!G86</f>
        <v>1</v>
      </c>
      <c r="H92" s="83">
        <f>CLO!H86</f>
        <v>0</v>
      </c>
      <c r="I92" s="83">
        <f>CLO!I86</f>
        <v>0</v>
      </c>
      <c r="J92" s="83">
        <f>CLO!J86</f>
        <v>1</v>
      </c>
      <c r="K92" s="83">
        <f>CLO!K86</f>
        <v>1</v>
      </c>
      <c r="L92" s="82">
        <f t="shared" si="30"/>
        <v>5</v>
      </c>
      <c r="M92" s="82">
        <f t="shared" si="31"/>
        <v>5</v>
      </c>
      <c r="N92" s="82">
        <f>SUMIF($B$8:$K$8,"Laki-Laki",CLO!B86:K86)</f>
        <v>4</v>
      </c>
      <c r="O92" s="82">
        <f>SUMIF($B$8:$K$8,"Perempuan",CLO!B86:K86)</f>
        <v>4</v>
      </c>
      <c r="P92" s="68">
        <f t="shared" si="32"/>
        <v>4</v>
      </c>
      <c r="Q92" s="68">
        <f t="shared" si="33"/>
        <v>4</v>
      </c>
      <c r="R92" s="68">
        <f t="shared" si="34"/>
        <v>-1.3862943611198906</v>
      </c>
      <c r="S92" s="68">
        <f t="shared" si="35"/>
        <v>-1.3862943611198906</v>
      </c>
      <c r="T92" s="68">
        <f t="shared" si="36"/>
        <v>-1.2152277163592484</v>
      </c>
      <c r="U92" s="68">
        <f t="shared" si="37"/>
        <v>-1.2152277163592484</v>
      </c>
      <c r="V92" s="68">
        <f t="shared" si="38"/>
        <v>1.1180339887498949</v>
      </c>
      <c r="W92" s="68">
        <f t="shared" si="39"/>
        <v>1.1180339887498949</v>
      </c>
      <c r="X92" s="68">
        <f t="shared" si="40"/>
        <v>0</v>
      </c>
      <c r="Y92" s="68">
        <f t="shared" si="41"/>
        <v>1.5811388300841898</v>
      </c>
      <c r="Z92" s="68">
        <f t="shared" si="42"/>
        <v>0</v>
      </c>
      <c r="AA92" s="66" t="str">
        <f t="shared" si="43"/>
        <v>Negligible</v>
      </c>
      <c r="AB92" s="69" t="str">
        <f t="shared" si="44"/>
        <v>Tidak Ada Indikasi Bias</v>
      </c>
    </row>
    <row r="93" spans="1:28" ht="96.6" x14ac:dyDescent="0.3">
      <c r="A93" s="67" t="str">
        <f>CLO!A87</f>
        <v>Masyarakat sekitar menolak kegiatan operasional perusahaan karena dianggap berdampak negatif terhadap lingkungan, meskipun perusahaan telah memenuhi persyaratan hukum. Apa pendekatan terbaik?</v>
      </c>
      <c r="B93" s="83">
        <f>CLO!B87</f>
        <v>1</v>
      </c>
      <c r="C93" s="83">
        <f>CLO!C87</f>
        <v>1</v>
      </c>
      <c r="D93" s="83">
        <f>CLO!D87</f>
        <v>1</v>
      </c>
      <c r="E93" s="83">
        <f>CLO!E87</f>
        <v>1</v>
      </c>
      <c r="F93" s="83">
        <f>CLO!F87</f>
        <v>1</v>
      </c>
      <c r="G93" s="83">
        <f>CLO!G87</f>
        <v>1</v>
      </c>
      <c r="H93" s="83">
        <f>CLO!H87</f>
        <v>0</v>
      </c>
      <c r="I93" s="83">
        <f>CLO!I87</f>
        <v>0</v>
      </c>
      <c r="J93" s="83">
        <f>CLO!J87</f>
        <v>0</v>
      </c>
      <c r="K93" s="83">
        <f>CLO!K87</f>
        <v>0</v>
      </c>
      <c r="L93" s="82">
        <f t="shared" si="30"/>
        <v>5</v>
      </c>
      <c r="M93" s="82">
        <f t="shared" si="31"/>
        <v>5</v>
      </c>
      <c r="N93" s="82">
        <f>SUMIF($B$8:$K$8,"Laki-Laki",CLO!B87:K87)</f>
        <v>3</v>
      </c>
      <c r="O93" s="82">
        <f>SUMIF($B$8:$K$8,"Perempuan",CLO!B87:K87)</f>
        <v>3</v>
      </c>
      <c r="P93" s="68">
        <f t="shared" si="32"/>
        <v>3</v>
      </c>
      <c r="Q93" s="68">
        <f t="shared" si="33"/>
        <v>3</v>
      </c>
      <c r="R93" s="68">
        <f t="shared" si="34"/>
        <v>-0.40546510810816444</v>
      </c>
      <c r="S93" s="68">
        <f t="shared" si="35"/>
        <v>-0.40546510810816444</v>
      </c>
      <c r="T93" s="68">
        <f t="shared" si="36"/>
        <v>-0.23439846334752218</v>
      </c>
      <c r="U93" s="68">
        <f t="shared" si="37"/>
        <v>-0.23439846334752218</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ht="110.4" x14ac:dyDescent="0.3">
      <c r="A94" s="67" t="str">
        <f>CLO!A88</f>
        <v>Dalam pertemuan dengan regulator, Anda diminta menjelaskan posisi hukum perusahaan terkait suatu isu yang sensitif. Informasi yang disampaikan harus akurat namun tetap menjaga kepentingan perusahaan. Pendekatan terbaik adalah:</v>
      </c>
      <c r="B94" s="83">
        <f>CLO!B88</f>
        <v>1</v>
      </c>
      <c r="C94" s="83">
        <f>CLO!C88</f>
        <v>1</v>
      </c>
      <c r="D94" s="83">
        <f>CLO!D88</f>
        <v>0</v>
      </c>
      <c r="E94" s="83">
        <f>CLO!E88</f>
        <v>1</v>
      </c>
      <c r="F94" s="83">
        <f>CLO!F88</f>
        <v>0</v>
      </c>
      <c r="G94" s="83">
        <f>CLO!G88</f>
        <v>1</v>
      </c>
      <c r="H94" s="83">
        <f>CLO!H88</f>
        <v>0</v>
      </c>
      <c r="I94" s="83">
        <f>CLO!I88</f>
        <v>0</v>
      </c>
      <c r="J94" s="83">
        <f>CLO!J88</f>
        <v>0</v>
      </c>
      <c r="K94" s="83">
        <f>CLO!K88</f>
        <v>0</v>
      </c>
      <c r="L94" s="82">
        <f t="shared" si="30"/>
        <v>5</v>
      </c>
      <c r="M94" s="82">
        <f t="shared" si="31"/>
        <v>5</v>
      </c>
      <c r="N94" s="82">
        <f>SUMIF($B$8:$K$8,"Laki-Laki",CLO!B88:K88)</f>
        <v>2</v>
      </c>
      <c r="O94" s="82">
        <f>SUMIF($B$8:$K$8,"Perempuan",CLO!B88:K88)</f>
        <v>2</v>
      </c>
      <c r="P94" s="68">
        <f t="shared" si="32"/>
        <v>2</v>
      </c>
      <c r="Q94" s="68">
        <f t="shared" si="33"/>
        <v>2</v>
      </c>
      <c r="R94" s="68">
        <f t="shared" si="34"/>
        <v>0.40546510810816438</v>
      </c>
      <c r="S94" s="68">
        <f t="shared" si="35"/>
        <v>0.40546510810816438</v>
      </c>
      <c r="T94" s="68">
        <f t="shared" si="36"/>
        <v>0.57653175286880665</v>
      </c>
      <c r="U94" s="68">
        <f t="shared" si="37"/>
        <v>0.57653175286880665</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ht="69" x14ac:dyDescent="0.3">
      <c r="A95" s="67" t="str">
        <f>CLO!A89</f>
        <v>Perusahaan Anda memiliki catatan keterlambatan dalam pemenuhan kewajiban hukum di masa lalu. Apa langkah terbaik untuk memperbaiki reputasi tersebut?</v>
      </c>
      <c r="B95" s="83">
        <f>CLO!B89</f>
        <v>1</v>
      </c>
      <c r="C95" s="83">
        <f>CLO!C89</f>
        <v>1</v>
      </c>
      <c r="D95" s="83">
        <f>CLO!D89</f>
        <v>0</v>
      </c>
      <c r="E95" s="83">
        <f>CLO!E89</f>
        <v>0</v>
      </c>
      <c r="F95" s="83">
        <f>CLO!F89</f>
        <v>0</v>
      </c>
      <c r="G95" s="83">
        <f>CLO!G89</f>
        <v>0</v>
      </c>
      <c r="H95" s="83">
        <f>CLO!H89</f>
        <v>1</v>
      </c>
      <c r="I95" s="83">
        <f>CLO!I89</f>
        <v>1</v>
      </c>
      <c r="J95" s="83">
        <f>CLO!J89</f>
        <v>1</v>
      </c>
      <c r="K95" s="83">
        <f>CLO!K89</f>
        <v>1</v>
      </c>
      <c r="L95" s="82">
        <f t="shared" si="30"/>
        <v>5</v>
      </c>
      <c r="M95" s="82">
        <f t="shared" si="31"/>
        <v>5</v>
      </c>
      <c r="N95" s="82">
        <f>SUMIF($B$8:$K$8,"Laki-Laki",CLO!B89:K89)</f>
        <v>3</v>
      </c>
      <c r="O95" s="82">
        <f>SUMIF($B$8:$K$8,"Perempuan",CLO!B89:K89)</f>
        <v>3</v>
      </c>
      <c r="P95" s="68">
        <f t="shared" si="32"/>
        <v>3</v>
      </c>
      <c r="Q95" s="68">
        <f t="shared" si="33"/>
        <v>3</v>
      </c>
      <c r="R95" s="68">
        <f t="shared" si="34"/>
        <v>-0.40546510810816444</v>
      </c>
      <c r="S95" s="68">
        <f t="shared" si="35"/>
        <v>-0.40546510810816444</v>
      </c>
      <c r="T95" s="68">
        <f t="shared" si="36"/>
        <v>-0.23439846334752218</v>
      </c>
      <c r="U95" s="68">
        <f t="shared" si="37"/>
        <v>-0.23439846334752218</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ht="69" x14ac:dyDescent="0.3">
      <c r="A96" s="67" t="str">
        <f>CLO!A90</f>
        <v>Legal officer sering mengalami kesulitan karena data yang diberikan oleh unit internal tidak lengkap saat berhadapan dengan regulator. Apa solusi terbaik?</v>
      </c>
      <c r="B96" s="83">
        <f>CLO!B90</f>
        <v>1</v>
      </c>
      <c r="C96" s="83">
        <f>CLO!C90</f>
        <v>1</v>
      </c>
      <c r="D96" s="83">
        <f>CLO!D90</f>
        <v>1</v>
      </c>
      <c r="E96" s="83">
        <f>CLO!E90</f>
        <v>0</v>
      </c>
      <c r="F96" s="83">
        <f>CLO!F90</f>
        <v>1</v>
      </c>
      <c r="G96" s="83">
        <f>CLO!G90</f>
        <v>0</v>
      </c>
      <c r="H96" s="83">
        <f>CLO!H90</f>
        <v>0</v>
      </c>
      <c r="I96" s="83">
        <f>CLO!I90</f>
        <v>0</v>
      </c>
      <c r="J96" s="83">
        <f>CLO!J90</f>
        <v>0</v>
      </c>
      <c r="K96" s="83">
        <f>CLO!K90</f>
        <v>0</v>
      </c>
      <c r="L96" s="82">
        <f t="shared" si="30"/>
        <v>5</v>
      </c>
      <c r="M96" s="82">
        <f t="shared" si="31"/>
        <v>5</v>
      </c>
      <c r="N96" s="82">
        <f>SUMIF($B$8:$K$8,"Laki-Laki",CLO!B90:K90)</f>
        <v>2</v>
      </c>
      <c r="O96" s="82">
        <f>SUMIF($B$8:$K$8,"Perempuan",CLO!B90:K90)</f>
        <v>2</v>
      </c>
      <c r="P96" s="68">
        <f t="shared" si="32"/>
        <v>2</v>
      </c>
      <c r="Q96" s="68">
        <f t="shared" si="33"/>
        <v>2</v>
      </c>
      <c r="R96" s="68">
        <f t="shared" si="34"/>
        <v>0.40546510810816438</v>
      </c>
      <c r="S96" s="68">
        <f t="shared" si="35"/>
        <v>0.40546510810816438</v>
      </c>
      <c r="T96" s="68">
        <f t="shared" si="36"/>
        <v>0.57653175286880665</v>
      </c>
      <c r="U96" s="68">
        <f t="shared" si="37"/>
        <v>0.57653175286880665</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82.8" x14ac:dyDescent="0.3">
      <c r="A97" s="67" t="str">
        <f>CLO!A91</f>
        <v>Dalam suatu forum diskusi dengan regulator, terdapat perbedaan interpretasi terhadap suatu regulasi yang berdampak pada operasional perusahaan. Apa sikap yang paling tepat?</v>
      </c>
      <c r="B97" s="83">
        <f>CLO!B91</f>
        <v>1</v>
      </c>
      <c r="C97" s="83">
        <f>CLO!C91</f>
        <v>1</v>
      </c>
      <c r="D97" s="83">
        <f>CLO!D91</f>
        <v>1</v>
      </c>
      <c r="E97" s="83">
        <f>CLO!E91</f>
        <v>1</v>
      </c>
      <c r="F97" s="83">
        <f>CLO!F91</f>
        <v>1</v>
      </c>
      <c r="G97" s="83">
        <f>CLO!G91</f>
        <v>1</v>
      </c>
      <c r="H97" s="83">
        <f>CLO!H91</f>
        <v>0</v>
      </c>
      <c r="I97" s="83">
        <f>CLO!I91</f>
        <v>0</v>
      </c>
      <c r="J97" s="83">
        <f>CLO!J91</f>
        <v>0</v>
      </c>
      <c r="K97" s="83">
        <f>CLO!K91</f>
        <v>0</v>
      </c>
      <c r="L97" s="82">
        <f t="shared" si="30"/>
        <v>5</v>
      </c>
      <c r="M97" s="82">
        <f t="shared" si="31"/>
        <v>5</v>
      </c>
      <c r="N97" s="82">
        <f>SUMIF($B$8:$K$8,"Laki-Laki",CLO!B91:K91)</f>
        <v>3</v>
      </c>
      <c r="O97" s="82">
        <f>SUMIF($B$8:$K$8,"Perempuan",CLO!B91:K91)</f>
        <v>3</v>
      </c>
      <c r="P97" s="68">
        <f t="shared" si="32"/>
        <v>3</v>
      </c>
      <c r="Q97" s="68">
        <f t="shared" si="33"/>
        <v>3</v>
      </c>
      <c r="R97" s="68">
        <f t="shared" si="34"/>
        <v>-0.40546510810816444</v>
      </c>
      <c r="S97" s="68">
        <f t="shared" si="35"/>
        <v>-0.40546510810816444</v>
      </c>
      <c r="T97" s="68">
        <f t="shared" si="36"/>
        <v>-0.23439846334752218</v>
      </c>
      <c r="U97" s="68">
        <f t="shared" si="37"/>
        <v>-0.23439846334752218</v>
      </c>
      <c r="V97" s="68">
        <f t="shared" si="38"/>
        <v>0.91287092917527679</v>
      </c>
      <c r="W97" s="68">
        <f t="shared" si="39"/>
        <v>0.91287092917527679</v>
      </c>
      <c r="X97" s="68">
        <f t="shared" si="40"/>
        <v>0</v>
      </c>
      <c r="Y97" s="68">
        <f t="shared" si="41"/>
        <v>1.2909944487358056</v>
      </c>
      <c r="Z97" s="68">
        <f t="shared" si="42"/>
        <v>0</v>
      </c>
      <c r="AA97" s="66" t="str">
        <f t="shared" si="43"/>
        <v>Negligible</v>
      </c>
      <c r="AB97" s="69" t="str">
        <f t="shared" si="44"/>
        <v>Tidak Ada Indikasi Bias</v>
      </c>
    </row>
    <row r="98" spans="1:28" ht="55.2" x14ac:dyDescent="0.3">
      <c r="A98" s="67" t="str">
        <f>CLO!A92</f>
        <v>Dalam konteks hubungan dengan regulator dan stakeholder, manakah pernyataan yang paling tepat menggambarkan peran legal officer?</v>
      </c>
      <c r="B98" s="83">
        <f>CLO!B92</f>
        <v>1</v>
      </c>
      <c r="C98" s="83">
        <f>CLO!C92</f>
        <v>1</v>
      </c>
      <c r="D98" s="83">
        <f>CLO!D92</f>
        <v>1</v>
      </c>
      <c r="E98" s="83">
        <f>CLO!E92</f>
        <v>0</v>
      </c>
      <c r="F98" s="83">
        <f>CLO!F92</f>
        <v>1</v>
      </c>
      <c r="G98" s="83">
        <f>CLO!G92</f>
        <v>0</v>
      </c>
      <c r="H98" s="83">
        <f>CLO!H92</f>
        <v>0</v>
      </c>
      <c r="I98" s="83">
        <f>CLO!I92</f>
        <v>0</v>
      </c>
      <c r="J98" s="83">
        <f>CLO!J92</f>
        <v>0</v>
      </c>
      <c r="K98" s="83">
        <f>CLO!K92</f>
        <v>0</v>
      </c>
      <c r="L98" s="82">
        <f t="shared" si="30"/>
        <v>5</v>
      </c>
      <c r="M98" s="82">
        <f t="shared" si="31"/>
        <v>5</v>
      </c>
      <c r="N98" s="82">
        <f>SUMIF($B$8:$K$8,"Laki-Laki",CLO!B92:K92)</f>
        <v>2</v>
      </c>
      <c r="O98" s="82">
        <f>SUMIF($B$8:$K$8,"Perempuan",CLO!B92:K92)</f>
        <v>2</v>
      </c>
      <c r="P98" s="68">
        <f t="shared" si="32"/>
        <v>2</v>
      </c>
      <c r="Q98" s="68">
        <f t="shared" si="33"/>
        <v>2</v>
      </c>
      <c r="R98" s="68">
        <f t="shared" si="34"/>
        <v>0.40546510810816438</v>
      </c>
      <c r="S98" s="68">
        <f t="shared" si="35"/>
        <v>0.40546510810816438</v>
      </c>
      <c r="T98" s="68">
        <f t="shared" si="36"/>
        <v>0.57653175286880665</v>
      </c>
      <c r="U98" s="68">
        <f t="shared" si="37"/>
        <v>0.57653175286880665</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110.4" x14ac:dyDescent="0.3">
      <c r="A99" s="67" t="str">
        <f>CLO!A93</f>
        <v>Dalam suatu inspeksi mendadak, tim regulator meminta klarifikasi terkait salah satu izin operasional yang belum dapat ditunjukkan secara langsung. Anda mengetahui bahwa izin tersebut masih dalam proses penerbitan. Sebagai legal officer, apa respons paling tepat?</v>
      </c>
      <c r="B99" s="83">
        <f>CLO!B93</f>
        <v>1</v>
      </c>
      <c r="C99" s="83">
        <f>CLO!C93</f>
        <v>1</v>
      </c>
      <c r="D99" s="83">
        <f>CLO!D93</f>
        <v>0</v>
      </c>
      <c r="E99" s="83">
        <f>CLO!E93</f>
        <v>1</v>
      </c>
      <c r="F99" s="83">
        <f>CLO!F93</f>
        <v>0</v>
      </c>
      <c r="G99" s="83">
        <f>CLO!G93</f>
        <v>1</v>
      </c>
      <c r="H99" s="83">
        <f>CLO!H93</f>
        <v>0</v>
      </c>
      <c r="I99" s="83">
        <f>CLO!I93</f>
        <v>0</v>
      </c>
      <c r="J99" s="83">
        <f>CLO!J93</f>
        <v>0</v>
      </c>
      <c r="K99" s="83">
        <f>CLO!K93</f>
        <v>0</v>
      </c>
      <c r="L99" s="82">
        <f t="shared" si="30"/>
        <v>5</v>
      </c>
      <c r="M99" s="82">
        <f t="shared" si="31"/>
        <v>5</v>
      </c>
      <c r="N99" s="82">
        <f>SUMIF($B$8:$K$8,"Laki-Laki",CLO!B93:K93)</f>
        <v>2</v>
      </c>
      <c r="O99" s="82">
        <f>SUMIF($B$8:$K$8,"Perempuan",CLO!B93:K93)</f>
        <v>2</v>
      </c>
      <c r="P99" s="68">
        <f t="shared" si="32"/>
        <v>2</v>
      </c>
      <c r="Q99" s="68">
        <f t="shared" si="33"/>
        <v>2</v>
      </c>
      <c r="R99" s="68">
        <f t="shared" si="34"/>
        <v>0.40546510810816438</v>
      </c>
      <c r="S99" s="68">
        <f t="shared" si="35"/>
        <v>0.40546510810816438</v>
      </c>
      <c r="T99" s="68">
        <f t="shared" si="36"/>
        <v>0.57653175286880665</v>
      </c>
      <c r="U99" s="68">
        <f t="shared" si="37"/>
        <v>0.57653175286880665</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ht="82.8" x14ac:dyDescent="0.3">
      <c r="A100" s="67" t="str">
        <f>CLO!A94</f>
        <v>Dalam proses inspeksi, regulator meminta akses ke seluruh dokumen perusahaan, termasuk yang tidak relevan dengan ruang lingkup pemeriksaan. Apa tindakan paling tepat?</v>
      </c>
      <c r="B100" s="83">
        <f>CLO!B94</f>
        <v>0</v>
      </c>
      <c r="C100" s="83">
        <f>CLO!C94</f>
        <v>0</v>
      </c>
      <c r="D100" s="83">
        <f>CLO!D94</f>
        <v>0</v>
      </c>
      <c r="E100" s="83">
        <f>CLO!E94</f>
        <v>0</v>
      </c>
      <c r="F100" s="83">
        <f>CLO!F94</f>
        <v>0</v>
      </c>
      <c r="G100" s="83">
        <f>CLO!G94</f>
        <v>0</v>
      </c>
      <c r="H100" s="83">
        <f>CLO!H94</f>
        <v>1</v>
      </c>
      <c r="I100" s="83">
        <f>CLO!I94</f>
        <v>1</v>
      </c>
      <c r="J100" s="83">
        <f>CLO!J94</f>
        <v>0</v>
      </c>
      <c r="K100" s="83">
        <f>CLO!K94</f>
        <v>0</v>
      </c>
      <c r="L100" s="82">
        <f t="shared" si="30"/>
        <v>5</v>
      </c>
      <c r="M100" s="82">
        <f t="shared" si="31"/>
        <v>5</v>
      </c>
      <c r="N100" s="82">
        <f>SUMIF($B$8:$K$8,"Laki-Laki",CLO!B94:K94)</f>
        <v>1</v>
      </c>
      <c r="O100" s="82">
        <f>SUMIF($B$8:$K$8,"Perempuan",CLO!B94:K94)</f>
        <v>1</v>
      </c>
      <c r="P100" s="68">
        <f t="shared" si="32"/>
        <v>1</v>
      </c>
      <c r="Q100" s="68">
        <f t="shared" si="33"/>
        <v>1</v>
      </c>
      <c r="R100" s="68">
        <f t="shared" si="34"/>
        <v>1.3862943611198906</v>
      </c>
      <c r="S100" s="68">
        <f t="shared" si="35"/>
        <v>1.3862943611198906</v>
      </c>
      <c r="T100" s="68">
        <f t="shared" si="36"/>
        <v>1.5573610058805327</v>
      </c>
      <c r="U100" s="68">
        <f t="shared" si="37"/>
        <v>1.5573610058805327</v>
      </c>
      <c r="V100" s="68">
        <f t="shared" si="38"/>
        <v>1.1180339887498949</v>
      </c>
      <c r="W100" s="68">
        <f t="shared" si="39"/>
        <v>1.1180339887498949</v>
      </c>
      <c r="X100" s="68">
        <f t="shared" si="40"/>
        <v>0</v>
      </c>
      <c r="Y100" s="68">
        <f t="shared" si="41"/>
        <v>1.5811388300841898</v>
      </c>
      <c r="Z100" s="68">
        <f t="shared" si="42"/>
        <v>0</v>
      </c>
      <c r="AA100" s="66" t="str">
        <f t="shared" si="43"/>
        <v>Negligible</v>
      </c>
      <c r="AB100" s="69" t="str">
        <f t="shared" si="44"/>
        <v>Tidak Ada Indikasi Bias</v>
      </c>
    </row>
    <row r="101" spans="1:28" ht="69" x14ac:dyDescent="0.3">
      <c r="A101" s="67" t="str">
        <f>CLO!A95</f>
        <v>Anda mengetahui bahwa terdapat satu izin yang belum diajukan sama sekali, namun regulator belum menanyakan secara spesifik. Apa pendekatan terbaik?</v>
      </c>
      <c r="B101" s="83">
        <f>CLO!B95</f>
        <v>1</v>
      </c>
      <c r="C101" s="83">
        <f>CLO!C95</f>
        <v>1</v>
      </c>
      <c r="D101" s="83">
        <f>CLO!D95</f>
        <v>0</v>
      </c>
      <c r="E101" s="83">
        <f>CLO!E95</f>
        <v>1</v>
      </c>
      <c r="F101" s="83">
        <f>CLO!F95</f>
        <v>0</v>
      </c>
      <c r="G101" s="83">
        <f>CLO!G95</f>
        <v>1</v>
      </c>
      <c r="H101" s="83">
        <f>CLO!H95</f>
        <v>0</v>
      </c>
      <c r="I101" s="83">
        <f>CLO!I95</f>
        <v>0</v>
      </c>
      <c r="J101" s="83">
        <f>CLO!J95</f>
        <v>0</v>
      </c>
      <c r="K101" s="83">
        <f>CLO!K95</f>
        <v>0</v>
      </c>
      <c r="L101" s="82">
        <f t="shared" si="30"/>
        <v>5</v>
      </c>
      <c r="M101" s="82">
        <f t="shared" si="31"/>
        <v>5</v>
      </c>
      <c r="N101" s="82">
        <f>SUMIF($B$8:$K$8,"Laki-Laki",CLO!B95:K95)</f>
        <v>2</v>
      </c>
      <c r="O101" s="82">
        <f>SUMIF($B$8:$K$8,"Perempuan",CLO!B95:K95)</f>
        <v>2</v>
      </c>
      <c r="P101" s="68">
        <f t="shared" si="32"/>
        <v>2</v>
      </c>
      <c r="Q101" s="68">
        <f t="shared" si="33"/>
        <v>2</v>
      </c>
      <c r="R101" s="68">
        <f t="shared" si="34"/>
        <v>0.40546510810816438</v>
      </c>
      <c r="S101" s="68">
        <f t="shared" si="35"/>
        <v>0.40546510810816438</v>
      </c>
      <c r="T101" s="68">
        <f t="shared" si="36"/>
        <v>0.57653175286880665</v>
      </c>
      <c r="U101" s="68">
        <f t="shared" si="37"/>
        <v>0.57653175286880665</v>
      </c>
      <c r="V101" s="68">
        <f t="shared" si="38"/>
        <v>0.91287092917527679</v>
      </c>
      <c r="W101" s="68">
        <f t="shared" si="39"/>
        <v>0.91287092917527679</v>
      </c>
      <c r="X101" s="68">
        <f t="shared" si="40"/>
        <v>0</v>
      </c>
      <c r="Y101" s="68">
        <f t="shared" si="41"/>
        <v>1.2909944487358056</v>
      </c>
      <c r="Z101" s="68">
        <f t="shared" si="42"/>
        <v>0</v>
      </c>
      <c r="AA101" s="66" t="str">
        <f t="shared" si="43"/>
        <v>Negligible</v>
      </c>
      <c r="AB101" s="69" t="str">
        <f t="shared" si="44"/>
        <v>Tidak Ada Indikasi Bias</v>
      </c>
    </row>
    <row r="102" spans="1:28" ht="69" x14ac:dyDescent="0.3">
      <c r="A102" s="67" t="str">
        <f>CLO!A96</f>
        <v>Perusahaan belum memiliki dokumen final, namun telah memiliki bukti pengajuan dan korespondensi dengan instansi terkait. Bagaimana cara terbaik memposisikan hal ini?</v>
      </c>
      <c r="B102" s="83">
        <f>CLO!B96</f>
        <v>1</v>
      </c>
      <c r="C102" s="83">
        <f>CLO!C96</f>
        <v>1</v>
      </c>
      <c r="D102" s="83">
        <f>CLO!D96</f>
        <v>1</v>
      </c>
      <c r="E102" s="83">
        <f>CLO!E96</f>
        <v>1</v>
      </c>
      <c r="F102" s="83">
        <f>CLO!F96</f>
        <v>1</v>
      </c>
      <c r="G102" s="83">
        <f>CLO!G96</f>
        <v>1</v>
      </c>
      <c r="H102" s="83">
        <f>CLO!H96</f>
        <v>0</v>
      </c>
      <c r="I102" s="83">
        <f>CLO!I96</f>
        <v>0</v>
      </c>
      <c r="J102" s="83">
        <f>CLO!J96</f>
        <v>1</v>
      </c>
      <c r="K102" s="83">
        <f>CLO!K96</f>
        <v>1</v>
      </c>
      <c r="L102" s="82">
        <f t="shared" si="30"/>
        <v>5</v>
      </c>
      <c r="M102" s="82">
        <f t="shared" si="31"/>
        <v>5</v>
      </c>
      <c r="N102" s="82">
        <f>SUMIF($B$8:$K$8,"Laki-Laki",CLO!B96:K96)</f>
        <v>4</v>
      </c>
      <c r="O102" s="82">
        <f>SUMIF($B$8:$K$8,"Perempuan",CLO!B96:K96)</f>
        <v>4</v>
      </c>
      <c r="P102" s="68">
        <f t="shared" si="32"/>
        <v>4</v>
      </c>
      <c r="Q102" s="68">
        <f t="shared" si="33"/>
        <v>4</v>
      </c>
      <c r="R102" s="68">
        <f t="shared" si="34"/>
        <v>-1.3862943611198906</v>
      </c>
      <c r="S102" s="68">
        <f t="shared" si="35"/>
        <v>-1.3862943611198906</v>
      </c>
      <c r="T102" s="68">
        <f t="shared" si="36"/>
        <v>-1.2152277163592484</v>
      </c>
      <c r="U102" s="68">
        <f t="shared" si="37"/>
        <v>-1.2152277163592484</v>
      </c>
      <c r="V102" s="68">
        <f t="shared" si="38"/>
        <v>1.1180339887498949</v>
      </c>
      <c r="W102" s="68">
        <f t="shared" si="39"/>
        <v>1.1180339887498949</v>
      </c>
      <c r="X102" s="68">
        <f t="shared" si="40"/>
        <v>0</v>
      </c>
      <c r="Y102" s="68">
        <f t="shared" si="41"/>
        <v>1.5811388300841898</v>
      </c>
      <c r="Z102" s="68">
        <f t="shared" si="42"/>
        <v>0</v>
      </c>
      <c r="AA102" s="66" t="str">
        <f t="shared" si="43"/>
        <v>Negligible</v>
      </c>
      <c r="AB102" s="69" t="str">
        <f t="shared" si="44"/>
        <v>Tidak Ada Indikasi Bias</v>
      </c>
    </row>
    <row r="103" spans="1:28" ht="69" x14ac:dyDescent="0.3">
      <c r="A103" s="67" t="str">
        <f>CLO!A97</f>
        <v>Selama inspeksi, perwakilan regulator bersikap kritis dan menekan perusahaan dengan berbagai pertanyaan. Apa sikap terbaik sebagai legal officer?</v>
      </c>
      <c r="B103" s="83">
        <f>CLO!B97</f>
        <v>1</v>
      </c>
      <c r="C103" s="83">
        <f>CLO!C97</f>
        <v>1</v>
      </c>
      <c r="D103" s="83">
        <f>CLO!D97</f>
        <v>0</v>
      </c>
      <c r="E103" s="83">
        <f>CLO!E97</f>
        <v>0</v>
      </c>
      <c r="F103" s="83">
        <f>CLO!F97</f>
        <v>0</v>
      </c>
      <c r="G103" s="83">
        <f>CLO!G97</f>
        <v>0</v>
      </c>
      <c r="H103" s="83">
        <f>CLO!H97</f>
        <v>0</v>
      </c>
      <c r="I103" s="83">
        <f>CLO!I97</f>
        <v>0</v>
      </c>
      <c r="J103" s="83">
        <f>CLO!J97</f>
        <v>0</v>
      </c>
      <c r="K103" s="83">
        <f>CLO!K97</f>
        <v>0</v>
      </c>
      <c r="L103" s="82">
        <f t="shared" si="30"/>
        <v>5</v>
      </c>
      <c r="M103" s="82">
        <f t="shared" si="31"/>
        <v>5</v>
      </c>
      <c r="N103" s="82">
        <f>SUMIF($B$8:$K$8,"Laki-Laki",CLO!B97:K97)</f>
        <v>1</v>
      </c>
      <c r="O103" s="82">
        <f>SUMIF($B$8:$K$8,"Perempuan",CLO!B97:K97)</f>
        <v>1</v>
      </c>
      <c r="P103" s="68">
        <f t="shared" si="32"/>
        <v>1</v>
      </c>
      <c r="Q103" s="68">
        <f t="shared" si="33"/>
        <v>1</v>
      </c>
      <c r="R103" s="68">
        <f t="shared" si="34"/>
        <v>1.3862943611198906</v>
      </c>
      <c r="S103" s="68">
        <f t="shared" si="35"/>
        <v>1.3862943611198906</v>
      </c>
      <c r="T103" s="68">
        <f t="shared" si="36"/>
        <v>1.5573610058805327</v>
      </c>
      <c r="U103" s="68">
        <f t="shared" si="37"/>
        <v>1.5573610058805327</v>
      </c>
      <c r="V103" s="68">
        <f t="shared" si="38"/>
        <v>1.1180339887498949</v>
      </c>
      <c r="W103" s="68">
        <f t="shared" si="39"/>
        <v>1.1180339887498949</v>
      </c>
      <c r="X103" s="68">
        <f t="shared" si="40"/>
        <v>0</v>
      </c>
      <c r="Y103" s="68">
        <f t="shared" si="41"/>
        <v>1.5811388300841898</v>
      </c>
      <c r="Z103" s="68">
        <f t="shared" si="42"/>
        <v>0</v>
      </c>
      <c r="AA103" s="66" t="str">
        <f t="shared" si="43"/>
        <v>Negligible</v>
      </c>
      <c r="AB103" s="69" t="str">
        <f t="shared" si="44"/>
        <v>Tidak Ada Indikasi Bias</v>
      </c>
    </row>
    <row r="104" spans="1:28" ht="69" x14ac:dyDescent="0.3">
      <c r="A104" s="67" t="str">
        <f>CLO!A98</f>
        <v>Dalam sesi inspeksi, terdapat perbedaan jawaban antara tim legal dan tim operasional terkait status suatu izin. Apa risiko utama dari kondisi ini?</v>
      </c>
      <c r="B104" s="83">
        <f>CLO!B98</f>
        <v>1</v>
      </c>
      <c r="C104" s="83">
        <f>CLO!C98</f>
        <v>1</v>
      </c>
      <c r="D104" s="83">
        <f>CLO!D98</f>
        <v>1</v>
      </c>
      <c r="E104" s="83">
        <f>CLO!E98</f>
        <v>1</v>
      </c>
      <c r="F104" s="83">
        <f>CLO!F98</f>
        <v>1</v>
      </c>
      <c r="G104" s="83">
        <f>CLO!G98</f>
        <v>1</v>
      </c>
      <c r="H104" s="83">
        <f>CLO!H98</f>
        <v>1</v>
      </c>
      <c r="I104" s="83">
        <f>CLO!I98</f>
        <v>1</v>
      </c>
      <c r="J104" s="83">
        <f>CLO!J98</f>
        <v>0</v>
      </c>
      <c r="K104" s="83">
        <f>CLO!K98</f>
        <v>0</v>
      </c>
      <c r="L104" s="82">
        <f t="shared" si="30"/>
        <v>5</v>
      </c>
      <c r="M104" s="82">
        <f t="shared" si="31"/>
        <v>5</v>
      </c>
      <c r="N104" s="82">
        <f>SUMIF($B$8:$K$8,"Laki-Laki",CLO!B98:K98)</f>
        <v>4</v>
      </c>
      <c r="O104" s="82">
        <f>SUMIF($B$8:$K$8,"Perempuan",CLO!B98:K98)</f>
        <v>4</v>
      </c>
      <c r="P104" s="68">
        <f t="shared" si="32"/>
        <v>4</v>
      </c>
      <c r="Q104" s="68">
        <f t="shared" si="33"/>
        <v>4</v>
      </c>
      <c r="R104" s="68">
        <f t="shared" si="34"/>
        <v>-1.3862943611198906</v>
      </c>
      <c r="S104" s="68">
        <f t="shared" si="35"/>
        <v>-1.3862943611198906</v>
      </c>
      <c r="T104" s="68">
        <f t="shared" si="36"/>
        <v>-1.2152277163592484</v>
      </c>
      <c r="U104" s="68">
        <f t="shared" si="37"/>
        <v>-1.2152277163592484</v>
      </c>
      <c r="V104" s="68">
        <f t="shared" si="38"/>
        <v>1.1180339887498949</v>
      </c>
      <c r="W104" s="68">
        <f t="shared" si="39"/>
        <v>1.1180339887498949</v>
      </c>
      <c r="X104" s="68">
        <f t="shared" si="40"/>
        <v>0</v>
      </c>
      <c r="Y104" s="68">
        <f t="shared" si="41"/>
        <v>1.5811388300841898</v>
      </c>
      <c r="Z104" s="68">
        <f t="shared" si="42"/>
        <v>0</v>
      </c>
      <c r="AA104" s="66" t="str">
        <f t="shared" si="43"/>
        <v>Negligible</v>
      </c>
      <c r="AB104" s="69" t="str">
        <f t="shared" si="44"/>
        <v>Tidak Ada Indikasi Bias</v>
      </c>
    </row>
    <row r="105" spans="1:28" ht="41.4" x14ac:dyDescent="0.3">
      <c r="A105" s="67" t="str">
        <f>CLO!A99</f>
        <v>Regulator menanyakan timeline penyelesaian izin yang masih dalam proses. Apa jawaban terbaik?</v>
      </c>
      <c r="B105" s="83">
        <f>CLO!B99</f>
        <v>1</v>
      </c>
      <c r="C105" s="83">
        <f>CLO!C99</f>
        <v>1</v>
      </c>
      <c r="D105" s="83">
        <f>CLO!D99</f>
        <v>1</v>
      </c>
      <c r="E105" s="83">
        <f>CLO!E99</f>
        <v>0</v>
      </c>
      <c r="F105" s="83">
        <f>CLO!F99</f>
        <v>1</v>
      </c>
      <c r="G105" s="83">
        <f>CLO!G99</f>
        <v>0</v>
      </c>
      <c r="H105" s="83">
        <f>CLO!H99</f>
        <v>1</v>
      </c>
      <c r="I105" s="83">
        <f>CLO!I99</f>
        <v>1</v>
      </c>
      <c r="J105" s="83">
        <f>CLO!J99</f>
        <v>0</v>
      </c>
      <c r="K105" s="83">
        <f>CLO!K99</f>
        <v>0</v>
      </c>
      <c r="L105" s="82">
        <f t="shared" si="30"/>
        <v>5</v>
      </c>
      <c r="M105" s="82">
        <f t="shared" si="31"/>
        <v>5</v>
      </c>
      <c r="N105" s="82">
        <f>SUMIF($B$8:$K$8,"Laki-Laki",CLO!B99:K99)</f>
        <v>3</v>
      </c>
      <c r="O105" s="82">
        <f>SUMIF($B$8:$K$8,"Perempuan",CLO!B99:K99)</f>
        <v>3</v>
      </c>
      <c r="P105" s="68">
        <f t="shared" si="32"/>
        <v>3</v>
      </c>
      <c r="Q105" s="68">
        <f t="shared" si="33"/>
        <v>3</v>
      </c>
      <c r="R105" s="68">
        <f t="shared" si="34"/>
        <v>-0.40546510810816444</v>
      </c>
      <c r="S105" s="68">
        <f t="shared" si="35"/>
        <v>-0.40546510810816444</v>
      </c>
      <c r="T105" s="68">
        <f t="shared" si="36"/>
        <v>-0.23439846334752218</v>
      </c>
      <c r="U105" s="68">
        <f t="shared" si="37"/>
        <v>-0.23439846334752218</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55.2" x14ac:dyDescent="0.3">
      <c r="A106" s="67" t="str">
        <f>CLO!A100</f>
        <v>Saat inspeksi berlangsung, beberapa dokumen sulit ditemukan karena tidak terarsip dengan baik. Apa pelajaran utama dari kondisi ini?</v>
      </c>
      <c r="B106" s="83">
        <f>CLO!B100</f>
        <v>1</v>
      </c>
      <c r="C106" s="83">
        <f>CLO!C100</f>
        <v>1</v>
      </c>
      <c r="D106" s="83">
        <f>CLO!D100</f>
        <v>1</v>
      </c>
      <c r="E106" s="83">
        <f>CLO!E100</f>
        <v>1</v>
      </c>
      <c r="F106" s="83">
        <f>CLO!F100</f>
        <v>1</v>
      </c>
      <c r="G106" s="83">
        <f>CLO!G100</f>
        <v>1</v>
      </c>
      <c r="H106" s="83">
        <f>CLO!H100</f>
        <v>0</v>
      </c>
      <c r="I106" s="83">
        <f>CLO!I100</f>
        <v>0</v>
      </c>
      <c r="J106" s="83">
        <f>CLO!J100</f>
        <v>1</v>
      </c>
      <c r="K106" s="83">
        <f>CLO!K100</f>
        <v>1</v>
      </c>
      <c r="L106" s="82">
        <f t="shared" si="30"/>
        <v>5</v>
      </c>
      <c r="M106" s="82">
        <f t="shared" si="31"/>
        <v>5</v>
      </c>
      <c r="N106" s="82">
        <f>SUMIF($B$8:$K$8,"Laki-Laki",CLO!B100:K100)</f>
        <v>4</v>
      </c>
      <c r="O106" s="82">
        <f>SUMIF($B$8:$K$8,"Perempuan",CLO!B100:K100)</f>
        <v>4</v>
      </c>
      <c r="P106" s="68">
        <f t="shared" si="32"/>
        <v>4</v>
      </c>
      <c r="Q106" s="68">
        <f t="shared" si="33"/>
        <v>4</v>
      </c>
      <c r="R106" s="68">
        <f t="shared" si="34"/>
        <v>-1.3862943611198906</v>
      </c>
      <c r="S106" s="68">
        <f t="shared" si="35"/>
        <v>-1.3862943611198906</v>
      </c>
      <c r="T106" s="68">
        <f t="shared" si="36"/>
        <v>-1.2152277163592484</v>
      </c>
      <c r="U106" s="68">
        <f t="shared" si="37"/>
        <v>-1.2152277163592484</v>
      </c>
      <c r="V106" s="68">
        <f t="shared" si="38"/>
        <v>1.1180339887498949</v>
      </c>
      <c r="W106" s="68">
        <f t="shared" si="39"/>
        <v>1.1180339887498949</v>
      </c>
      <c r="X106" s="68">
        <f t="shared" si="40"/>
        <v>0</v>
      </c>
      <c r="Y106" s="68">
        <f t="shared" si="41"/>
        <v>1.5811388300841898</v>
      </c>
      <c r="Z106" s="68">
        <f t="shared" si="42"/>
        <v>0</v>
      </c>
      <c r="AA106" s="66" t="str">
        <f t="shared" si="43"/>
        <v>Negligible</v>
      </c>
      <c r="AB106" s="69" t="str">
        <f t="shared" si="44"/>
        <v>Tidak Ada Indikasi Bias</v>
      </c>
    </row>
    <row r="107" spans="1:28" ht="82.8" x14ac:dyDescent="0.3">
      <c r="A107" s="67" t="str">
        <f>CLO!A101</f>
        <v>Perusahaan memiliki sebagian besar izin yang telah sesuai, namun terdapat beberapa aspek minor yang belum sepenuhnya comply. Bagaimana cara terbaik memposisikan perusahaan?</v>
      </c>
      <c r="B107" s="83">
        <f>CLO!B101</f>
        <v>1</v>
      </c>
      <c r="C107" s="83">
        <f>CLO!C101</f>
        <v>1</v>
      </c>
      <c r="D107" s="83">
        <f>CLO!D101</f>
        <v>1</v>
      </c>
      <c r="E107" s="83">
        <f>CLO!E101</f>
        <v>0</v>
      </c>
      <c r="F107" s="83">
        <f>CLO!F101</f>
        <v>1</v>
      </c>
      <c r="G107" s="83">
        <f>CLO!G101</f>
        <v>0</v>
      </c>
      <c r="H107" s="83">
        <f>CLO!H101</f>
        <v>1</v>
      </c>
      <c r="I107" s="83">
        <f>CLO!I101</f>
        <v>1</v>
      </c>
      <c r="J107" s="83">
        <f>CLO!J101</f>
        <v>0</v>
      </c>
      <c r="K107" s="83">
        <f>CLO!K101</f>
        <v>0</v>
      </c>
      <c r="L107" s="82">
        <f t="shared" si="30"/>
        <v>5</v>
      </c>
      <c r="M107" s="82">
        <f t="shared" si="31"/>
        <v>5</v>
      </c>
      <c r="N107" s="82">
        <f>SUMIF($B$8:$K$8,"Laki-Laki",CLO!B101:K101)</f>
        <v>3</v>
      </c>
      <c r="O107" s="82">
        <f>SUMIF($B$8:$K$8,"Perempuan",CLO!B101:K101)</f>
        <v>3</v>
      </c>
      <c r="P107" s="68">
        <f t="shared" si="32"/>
        <v>3</v>
      </c>
      <c r="Q107" s="68">
        <f t="shared" si="33"/>
        <v>3</v>
      </c>
      <c r="R107" s="68">
        <f t="shared" si="34"/>
        <v>-0.40546510810816444</v>
      </c>
      <c r="S107" s="68">
        <f t="shared" si="35"/>
        <v>-0.40546510810816444</v>
      </c>
      <c r="T107" s="68">
        <f t="shared" si="36"/>
        <v>-0.23439846334752218</v>
      </c>
      <c r="U107" s="68">
        <f t="shared" si="37"/>
        <v>-0.23439846334752218</v>
      </c>
      <c r="V107" s="68">
        <f t="shared" si="38"/>
        <v>0.91287092917527679</v>
      </c>
      <c r="W107" s="68">
        <f t="shared" si="39"/>
        <v>0.91287092917527679</v>
      </c>
      <c r="X107" s="68">
        <f t="shared" si="40"/>
        <v>0</v>
      </c>
      <c r="Y107" s="68">
        <f t="shared" si="41"/>
        <v>1.2909944487358056</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82.8" x14ac:dyDescent="0.3">
      <c r="A108" s="67" t="str">
        <f>CLO!A102</f>
        <v>Dalam konteks inspeksi pemerintah, legal officer tidak hanya bertugas menjawab pertanyaan, tetapi juga menjaga posisi perusahaan secara strategis. Manakah pernyataan yang paling tepat?</v>
      </c>
      <c r="B108" s="83">
        <f>CLO!B102</f>
        <v>1</v>
      </c>
      <c r="C108" s="83">
        <f>CLO!C102</f>
        <v>1</v>
      </c>
      <c r="D108" s="83">
        <f>CLO!D102</f>
        <v>1</v>
      </c>
      <c r="E108" s="83">
        <f>CLO!E102</f>
        <v>0</v>
      </c>
      <c r="F108" s="83">
        <f>CLO!F102</f>
        <v>1</v>
      </c>
      <c r="G108" s="83">
        <f>CLO!G102</f>
        <v>0</v>
      </c>
      <c r="H108" s="83">
        <f>CLO!H102</f>
        <v>0</v>
      </c>
      <c r="I108" s="83">
        <f>CLO!I102</f>
        <v>0</v>
      </c>
      <c r="J108" s="83">
        <f>CLO!J102</f>
        <v>1</v>
      </c>
      <c r="K108" s="83">
        <f>CLO!K102</f>
        <v>1</v>
      </c>
      <c r="L108" s="82">
        <f t="shared" si="30"/>
        <v>5</v>
      </c>
      <c r="M108" s="82">
        <f t="shared" si="31"/>
        <v>5</v>
      </c>
      <c r="N108" s="82">
        <f>SUMIF($B$8:$K$8,"Laki-Laki",CLO!B102:K102)</f>
        <v>3</v>
      </c>
      <c r="O108" s="82">
        <f>SUMIF($B$8:$K$8,"Perempuan",CLO!B102:K102)</f>
        <v>3</v>
      </c>
      <c r="P108" s="68">
        <f t="shared" si="32"/>
        <v>3</v>
      </c>
      <c r="Q108" s="68">
        <f t="shared" si="33"/>
        <v>3</v>
      </c>
      <c r="R108" s="68">
        <f t="shared" si="34"/>
        <v>-0.40546510810816444</v>
      </c>
      <c r="S108" s="68">
        <f t="shared" si="35"/>
        <v>-0.40546510810816444</v>
      </c>
      <c r="T108" s="68">
        <f t="shared" si="36"/>
        <v>-0.23439846334752218</v>
      </c>
      <c r="U108" s="68">
        <f t="shared" si="37"/>
        <v>-0.23439846334752218</v>
      </c>
      <c r="V108" s="68">
        <f t="shared" si="38"/>
        <v>0.91287092917527679</v>
      </c>
      <c r="W108" s="68">
        <f t="shared" si="39"/>
        <v>0.91287092917527679</v>
      </c>
      <c r="X108" s="68">
        <f t="shared" si="40"/>
        <v>0</v>
      </c>
      <c r="Y108" s="68">
        <f t="shared" si="41"/>
        <v>1.2909944487358056</v>
      </c>
      <c r="Z108" s="68">
        <f t="shared" si="45"/>
        <v>0</v>
      </c>
      <c r="AA108" s="66" t="str">
        <f t="shared" si="46"/>
        <v>Negligible</v>
      </c>
      <c r="AB108" s="69" t="str">
        <f t="shared" si="44"/>
        <v>Tidak Ada Indikasi Bias</v>
      </c>
    </row>
    <row r="109" spans="1:28" ht="193.2" x14ac:dyDescent="0.3">
      <c r="A109" s="67" t="str">
        <f>CLO!A103</f>
        <v>PT Sinar Distribusi menerima inspeksi mendadak dari instansi pemerintah terkait legalitas operasional gudang perusahaan. Petugas meminta dokumen Tanda Daftar Gudang (TDG). Namun, perusahaan belum memiliki TDG karena proses pengurusannya masih berjalan dan dokumen permohonan telah diajukan beberapa minggu sebelumnya. Sebagai Legal Officer, tindakan yang PALING tepat dilakukan saat menghadapi pemeriksaan tersebut adalah</v>
      </c>
      <c r="B109" s="83">
        <f>CLO!B103</f>
        <v>1</v>
      </c>
      <c r="C109" s="83">
        <f>CLO!C103</f>
        <v>1</v>
      </c>
      <c r="D109" s="83">
        <f>CLO!D103</f>
        <v>0</v>
      </c>
      <c r="E109" s="83">
        <f>CLO!E103</f>
        <v>1</v>
      </c>
      <c r="F109" s="83">
        <f>CLO!F103</f>
        <v>0</v>
      </c>
      <c r="G109" s="83">
        <f>CLO!G103</f>
        <v>1</v>
      </c>
      <c r="H109" s="83">
        <f>CLO!H103</f>
        <v>0</v>
      </c>
      <c r="I109" s="83">
        <f>CLO!I103</f>
        <v>0</v>
      </c>
      <c r="J109" s="83">
        <f>CLO!J103</f>
        <v>0</v>
      </c>
      <c r="K109" s="83">
        <f>CLO!K103</f>
        <v>0</v>
      </c>
      <c r="L109" s="82">
        <f t="shared" si="30"/>
        <v>5</v>
      </c>
      <c r="M109" s="82">
        <f t="shared" si="31"/>
        <v>5</v>
      </c>
      <c r="N109" s="82">
        <f>SUMIF($B$8:$K$8,"Laki-Laki",CLO!B103:K103)</f>
        <v>2</v>
      </c>
      <c r="O109" s="82">
        <f>SUMIF($B$8:$K$8,"Perempuan",CLO!B103:K103)</f>
        <v>2</v>
      </c>
      <c r="P109" s="68">
        <f t="shared" si="32"/>
        <v>2</v>
      </c>
      <c r="Q109" s="68">
        <f t="shared" si="33"/>
        <v>2</v>
      </c>
      <c r="R109" s="68">
        <f t="shared" si="34"/>
        <v>0.40546510810816438</v>
      </c>
      <c r="S109" s="68">
        <f t="shared" si="35"/>
        <v>0.40546510810816438</v>
      </c>
      <c r="T109" s="68">
        <f t="shared" si="36"/>
        <v>0.57653175286880665</v>
      </c>
      <c r="U109" s="68">
        <f t="shared" si="37"/>
        <v>0.57653175286880665</v>
      </c>
      <c r="V109" s="68">
        <f t="shared" si="38"/>
        <v>0.91287092917527679</v>
      </c>
      <c r="W109" s="68">
        <f t="shared" si="39"/>
        <v>0.91287092917527679</v>
      </c>
      <c r="X109" s="68">
        <f t="shared" si="40"/>
        <v>0</v>
      </c>
      <c r="Y109" s="68">
        <f t="shared" si="41"/>
        <v>1.2909944487358056</v>
      </c>
      <c r="Z109" s="68">
        <f t="shared" si="45"/>
        <v>0</v>
      </c>
      <c r="AA109" s="66" t="str">
        <f t="shared" si="46"/>
        <v>Negligible</v>
      </c>
      <c r="AB109" s="69" t="str">
        <f t="shared" si="44"/>
        <v>Tidak Ada Indikasi Bias</v>
      </c>
    </row>
    <row r="110" spans="1:28" ht="96.6" x14ac:dyDescent="0.3">
      <c r="A110" s="67" t="str">
        <f>CLO!A104</f>
        <v>Perusahaan belum memiliki standar operasional prosedur (SOP) pengarsipan dokumen hukum, sehingga setiap unit menyimpan dokumen dengan cara masing-masing. Apa risiko jangka panjang yang paling krusial dari kondisi ini?</v>
      </c>
      <c r="B110" s="83">
        <f>CLO!B104</f>
        <v>0</v>
      </c>
      <c r="C110" s="83">
        <f>CLO!C104</f>
        <v>0</v>
      </c>
      <c r="D110" s="83">
        <f>CLO!D104</f>
        <v>0</v>
      </c>
      <c r="E110" s="83">
        <f>CLO!E104</f>
        <v>0</v>
      </c>
      <c r="F110" s="83">
        <f>CLO!F104</f>
        <v>0</v>
      </c>
      <c r="G110" s="83">
        <f>CLO!G104</f>
        <v>0</v>
      </c>
      <c r="H110" s="83">
        <f>CLO!H104</f>
        <v>1</v>
      </c>
      <c r="I110" s="83">
        <f>CLO!I104</f>
        <v>1</v>
      </c>
      <c r="J110" s="83">
        <f>CLO!J104</f>
        <v>1</v>
      </c>
      <c r="K110" s="83">
        <f>CLO!K104</f>
        <v>1</v>
      </c>
      <c r="L110" s="82">
        <f t="shared" si="30"/>
        <v>5</v>
      </c>
      <c r="M110" s="82">
        <f t="shared" si="31"/>
        <v>5</v>
      </c>
      <c r="N110" s="82">
        <f>SUMIF($B$8:$K$8,"Laki-Laki",CLO!B104:K104)</f>
        <v>2</v>
      </c>
      <c r="O110" s="82">
        <f>SUMIF($B$8:$K$8,"Perempuan",CLO!B104:K104)</f>
        <v>2</v>
      </c>
      <c r="P110" s="68">
        <f t="shared" si="32"/>
        <v>2</v>
      </c>
      <c r="Q110" s="68">
        <f t="shared" si="33"/>
        <v>2</v>
      </c>
      <c r="R110" s="68">
        <f t="shared" si="34"/>
        <v>0.40546510810816438</v>
      </c>
      <c r="S110" s="68">
        <f t="shared" si="35"/>
        <v>0.40546510810816438</v>
      </c>
      <c r="T110" s="68">
        <f t="shared" si="36"/>
        <v>0.57653175286880665</v>
      </c>
      <c r="U110" s="68">
        <f t="shared" si="37"/>
        <v>0.57653175286880665</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80</v>
      </c>
      <c r="C111" s="11">
        <f t="shared" si="47"/>
        <v>80</v>
      </c>
      <c r="D111" s="11">
        <f t="shared" si="47"/>
        <v>81</v>
      </c>
      <c r="E111" s="11">
        <f t="shared" si="47"/>
        <v>59</v>
      </c>
      <c r="F111" s="11">
        <f t="shared" si="47"/>
        <v>81</v>
      </c>
      <c r="G111" s="11">
        <f t="shared" si="47"/>
        <v>59</v>
      </c>
      <c r="H111" s="11">
        <f t="shared" si="47"/>
        <v>25</v>
      </c>
      <c r="I111" s="11">
        <f t="shared" si="47"/>
        <v>25</v>
      </c>
      <c r="J111" s="11">
        <f t="shared" si="47"/>
        <v>24</v>
      </c>
      <c r="K111" s="11">
        <f t="shared" si="47"/>
        <v>24</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87208-4AE4-4A39-BA9D-E7432048F049}">
  <dimension ref="A1:AC112"/>
  <sheetViews>
    <sheetView topLeftCell="L1"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2316</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EMS!B2</f>
        <v>Perempuan</v>
      </c>
      <c r="C8" s="86" t="str">
        <f>EMS!C2</f>
        <v>Laki-Laki</v>
      </c>
      <c r="D8" s="86" t="str">
        <f>EMS!D2</f>
        <v>Perempuan</v>
      </c>
      <c r="E8" s="86" t="str">
        <f>EMS!E2</f>
        <v>Perempuan</v>
      </c>
      <c r="F8" s="86" t="str">
        <f>EMS!F2</f>
        <v>Laki-Laki</v>
      </c>
      <c r="G8" s="86" t="str">
        <f>EMS!G2</f>
        <v>Laki-Laki</v>
      </c>
      <c r="H8" s="86" t="str">
        <f>EMS!H2</f>
        <v>Perempuan</v>
      </c>
      <c r="I8" s="86" t="str">
        <f>EMS!I2</f>
        <v>Laki-Laki</v>
      </c>
      <c r="J8" s="86" t="str">
        <f>EMS!J2</f>
        <v>Perempuan</v>
      </c>
      <c r="K8" s="86" t="str">
        <f>EMS!K2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EMS!A5</f>
        <v>1. Apa yang dimaksud dengan konteks organisasi dalam ISO 14001?</v>
      </c>
      <c r="B11" s="83">
        <f>EMS!B5</f>
        <v>0</v>
      </c>
      <c r="C11" s="83">
        <f>EMS!C5</f>
        <v>0</v>
      </c>
      <c r="D11" s="83">
        <f>EMS!D5</f>
        <v>1</v>
      </c>
      <c r="E11" s="83">
        <f>EMS!E5</f>
        <v>1</v>
      </c>
      <c r="F11" s="83">
        <f>EMS!F5</f>
        <v>1</v>
      </c>
      <c r="G11" s="83">
        <f>EMS!G5</f>
        <v>1</v>
      </c>
      <c r="H11" s="83">
        <f>EMS!H5</f>
        <v>0</v>
      </c>
      <c r="I11" s="83">
        <f>EMS!I5</f>
        <v>0</v>
      </c>
      <c r="J11" s="83">
        <f>EMS!J5</f>
        <v>0</v>
      </c>
      <c r="K11" s="83">
        <f>EMS!K5</f>
        <v>0</v>
      </c>
      <c r="L11" s="82">
        <f t="shared" ref="L11:L42" si="0">COUNTIF($B$8:$K$8,"Laki-Laki")</f>
        <v>5</v>
      </c>
      <c r="M11" s="82">
        <f t="shared" ref="M11:M42" si="1">COUNTIF($B$8:$K$8,"Perempuan")</f>
        <v>5</v>
      </c>
      <c r="N11" s="82">
        <f>SUMIF($B$8:$K$8,"Laki-Laki",EMS!B5:K5)</f>
        <v>2</v>
      </c>
      <c r="O11" s="82">
        <f>SUMIF($B$8:$K$8,"Perempuan",EMS!B5:K5)</f>
        <v>2</v>
      </c>
      <c r="P11" s="84">
        <f t="shared" ref="P11:P42" si="2">IF(N11=0,0.3,IF(N11=L11,L11-0.3,N11))</f>
        <v>2</v>
      </c>
      <c r="Q11" s="84">
        <f t="shared" ref="Q11:Q42" si="3">IF(O11=0,0.3,IF(O11=M11,M11-0.3,O11))</f>
        <v>2</v>
      </c>
      <c r="R11" s="84">
        <f t="shared" ref="R11:R42" si="4">LN((L11-P11)/P11)</f>
        <v>0.40546510810816438</v>
      </c>
      <c r="S11" s="84">
        <f t="shared" ref="S11:S42" si="5">LN((M11-Q11)/Q11)</f>
        <v>0.40546510810816438</v>
      </c>
      <c r="T11" s="84">
        <f t="shared" ref="T11:T42" si="6">R11-AVERAGE($R$11:$R$110)</f>
        <v>0.46091688255296004</v>
      </c>
      <c r="U11" s="84">
        <f t="shared" ref="U11:U42" si="7">S11-AVERAGE($S$11:$S$110)</f>
        <v>0.46091688255296004</v>
      </c>
      <c r="V11" s="84">
        <f t="shared" ref="V11:V42" si="8">SQRT(1/P11+1/(L11-P11))</f>
        <v>0.91287092917527679</v>
      </c>
      <c r="W11" s="84">
        <f t="shared" ref="W11:W42" si="9">SQRT(1/Q11+1/(M11-Q11))</f>
        <v>0.91287092917527679</v>
      </c>
      <c r="X11" s="84">
        <f t="shared" ref="X11:X42" si="10">T11-U11</f>
        <v>0</v>
      </c>
      <c r="Y11" s="84">
        <f t="shared" ref="Y11:Y42" si="11">SQRT(V11^2+W11^2)</f>
        <v>1.2909944487358056</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EMS!A6</f>
        <v>2. Contoh isu eksternal adalah:</v>
      </c>
      <c r="B12" s="83">
        <f>EMS!B6</f>
        <v>1</v>
      </c>
      <c r="C12" s="83">
        <f>EMS!C6</f>
        <v>1</v>
      </c>
      <c r="D12" s="83">
        <f>EMS!D6</f>
        <v>1</v>
      </c>
      <c r="E12" s="83">
        <f>EMS!E6</f>
        <v>0</v>
      </c>
      <c r="F12" s="83">
        <f>EMS!F6</f>
        <v>1</v>
      </c>
      <c r="G12" s="83">
        <f>EMS!G6</f>
        <v>0</v>
      </c>
      <c r="H12" s="83">
        <f>EMS!H6</f>
        <v>0</v>
      </c>
      <c r="I12" s="83">
        <f>EMS!I6</f>
        <v>0</v>
      </c>
      <c r="J12" s="83">
        <f>EMS!J6</f>
        <v>0</v>
      </c>
      <c r="K12" s="83">
        <f>EMS!K6</f>
        <v>0</v>
      </c>
      <c r="L12" s="82">
        <f t="shared" si="0"/>
        <v>5</v>
      </c>
      <c r="M12" s="82">
        <f t="shared" si="1"/>
        <v>5</v>
      </c>
      <c r="N12" s="82">
        <f>SUMIF($B$8:$K$8,"Laki-Laki",EMS!B6:K6)</f>
        <v>2</v>
      </c>
      <c r="O12" s="82">
        <f>SUMIF($B$8:$K$8,"Perempuan",EMS!B6:K6)</f>
        <v>2</v>
      </c>
      <c r="P12" s="68">
        <f t="shared" si="2"/>
        <v>2</v>
      </c>
      <c r="Q12" s="68">
        <f t="shared" si="3"/>
        <v>2</v>
      </c>
      <c r="R12" s="68">
        <f t="shared" si="4"/>
        <v>0.40546510810816438</v>
      </c>
      <c r="S12" s="68">
        <f t="shared" si="5"/>
        <v>0.40546510810816438</v>
      </c>
      <c r="T12" s="68">
        <f t="shared" si="6"/>
        <v>0.46091688255296004</v>
      </c>
      <c r="U12" s="68">
        <f t="shared" si="7"/>
        <v>0.46091688255296004</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69" x14ac:dyDescent="0.3">
      <c r="A13" s="67" t="str">
        <f>EMS!A7</f>
        <v>3. Pihak berkepentingan (interested parties) meliputi:</v>
      </c>
      <c r="B13" s="83">
        <f>EMS!B7</f>
        <v>1</v>
      </c>
      <c r="C13" s="83">
        <f>EMS!C7</f>
        <v>1</v>
      </c>
      <c r="D13" s="83">
        <f>EMS!D7</f>
        <v>1</v>
      </c>
      <c r="E13" s="83">
        <f>EMS!E7</f>
        <v>0</v>
      </c>
      <c r="F13" s="83">
        <f>EMS!F7</f>
        <v>1</v>
      </c>
      <c r="G13" s="83">
        <f>EMS!G7</f>
        <v>0</v>
      </c>
      <c r="H13" s="83">
        <f>EMS!H7</f>
        <v>0</v>
      </c>
      <c r="I13" s="83">
        <f>EMS!I7</f>
        <v>0</v>
      </c>
      <c r="J13" s="83">
        <f>EMS!J7</f>
        <v>1</v>
      </c>
      <c r="K13" s="83">
        <f>EMS!K7</f>
        <v>1</v>
      </c>
      <c r="L13" s="82">
        <f t="shared" si="0"/>
        <v>5</v>
      </c>
      <c r="M13" s="82">
        <f t="shared" si="1"/>
        <v>5</v>
      </c>
      <c r="N13" s="82">
        <f>SUMIF($B$8:$K$8,"Laki-Laki",EMS!B7:K7)</f>
        <v>3</v>
      </c>
      <c r="O13" s="82">
        <f>SUMIF($B$8:$K$8,"Perempuan",EMS!B7:K7)</f>
        <v>3</v>
      </c>
      <c r="P13" s="68">
        <f t="shared" si="2"/>
        <v>3</v>
      </c>
      <c r="Q13" s="68">
        <f t="shared" si="3"/>
        <v>3</v>
      </c>
      <c r="R13" s="68">
        <f t="shared" si="4"/>
        <v>-0.40546510810816444</v>
      </c>
      <c r="S13" s="68">
        <f t="shared" si="5"/>
        <v>-0.40546510810816444</v>
      </c>
      <c r="T13" s="68">
        <f t="shared" si="6"/>
        <v>-0.35001333366336884</v>
      </c>
      <c r="U13" s="68">
        <f t="shared" si="7"/>
        <v>-0.35001333366336884</v>
      </c>
      <c r="V13" s="68">
        <f t="shared" si="8"/>
        <v>0.91287092917527679</v>
      </c>
      <c r="W13" s="68">
        <f t="shared" si="9"/>
        <v>0.91287092917527679</v>
      </c>
      <c r="X13" s="68">
        <f t="shared" si="10"/>
        <v>0</v>
      </c>
      <c r="Y13" s="68">
        <f t="shared" si="11"/>
        <v>1.2909944487358056</v>
      </c>
      <c r="Z13" s="68">
        <f t="shared" si="12"/>
        <v>0</v>
      </c>
      <c r="AA13" s="66" t="str">
        <f t="shared" si="13"/>
        <v>Negligible</v>
      </c>
      <c r="AB13" s="69" t="str">
        <f t="shared" si="14"/>
        <v>Tidak Ada Indikasi Bias</v>
      </c>
    </row>
    <row r="14" spans="1:29" ht="55.2" x14ac:dyDescent="0.3">
      <c r="A14" s="67" t="str">
        <f>EMS!A8</f>
        <v>4. Kebutuhan pihak berkepentingan harus:</v>
      </c>
      <c r="B14" s="83">
        <f>EMS!B8</f>
        <v>0</v>
      </c>
      <c r="C14" s="83">
        <f>EMS!C8</f>
        <v>0</v>
      </c>
      <c r="D14" s="83">
        <f>EMS!D8</f>
        <v>0</v>
      </c>
      <c r="E14" s="83">
        <f>EMS!E8</f>
        <v>1</v>
      </c>
      <c r="F14" s="83">
        <f>EMS!F8</f>
        <v>0</v>
      </c>
      <c r="G14" s="83">
        <f>EMS!G8</f>
        <v>1</v>
      </c>
      <c r="H14" s="83">
        <f>EMS!H8</f>
        <v>1</v>
      </c>
      <c r="I14" s="83">
        <f>EMS!I8</f>
        <v>1</v>
      </c>
      <c r="J14" s="83">
        <f>EMS!J8</f>
        <v>0</v>
      </c>
      <c r="K14" s="83">
        <f>EMS!K8</f>
        <v>0</v>
      </c>
      <c r="L14" s="82">
        <f t="shared" si="0"/>
        <v>5</v>
      </c>
      <c r="M14" s="82">
        <f t="shared" si="1"/>
        <v>5</v>
      </c>
      <c r="N14" s="82">
        <f>SUMIF($B$8:$K$8,"Laki-Laki",EMS!B8:K8)</f>
        <v>2</v>
      </c>
      <c r="O14" s="82">
        <f>SUMIF($B$8:$K$8,"Perempuan",EMS!B8:K8)</f>
        <v>2</v>
      </c>
      <c r="P14" s="68">
        <f t="shared" si="2"/>
        <v>2</v>
      </c>
      <c r="Q14" s="68">
        <f t="shared" si="3"/>
        <v>2</v>
      </c>
      <c r="R14" s="68">
        <f t="shared" si="4"/>
        <v>0.40546510810816438</v>
      </c>
      <c r="S14" s="68">
        <f t="shared" si="5"/>
        <v>0.40546510810816438</v>
      </c>
      <c r="T14" s="68">
        <f t="shared" si="6"/>
        <v>0.46091688255296004</v>
      </c>
      <c r="U14" s="68">
        <f t="shared" si="7"/>
        <v>0.46091688255296004</v>
      </c>
      <c r="V14" s="68">
        <f t="shared" si="8"/>
        <v>0.91287092917527679</v>
      </c>
      <c r="W14" s="68">
        <f t="shared" si="9"/>
        <v>0.91287092917527679</v>
      </c>
      <c r="X14" s="68">
        <f t="shared" si="10"/>
        <v>0</v>
      </c>
      <c r="Y14" s="68">
        <f t="shared" si="11"/>
        <v>1.2909944487358056</v>
      </c>
      <c r="Z14" s="68">
        <f t="shared" si="12"/>
        <v>0</v>
      </c>
      <c r="AA14" s="66" t="str">
        <f t="shared" si="13"/>
        <v>Negligible</v>
      </c>
      <c r="AB14" s="69" t="str">
        <f t="shared" si="14"/>
        <v>Tidak Ada Indikasi Bias</v>
      </c>
    </row>
    <row r="15" spans="1:29" ht="55.2" x14ac:dyDescent="0.3">
      <c r="A15" s="67" t="str">
        <f>EMS!A9</f>
        <v>5. Lingkup SML harus:</v>
      </c>
      <c r="B15" s="83">
        <f>EMS!B9</f>
        <v>1</v>
      </c>
      <c r="C15" s="83">
        <f>EMS!C9</f>
        <v>1</v>
      </c>
      <c r="D15" s="83">
        <f>EMS!D9</f>
        <v>1</v>
      </c>
      <c r="E15" s="83">
        <f>EMS!E9</f>
        <v>0</v>
      </c>
      <c r="F15" s="83">
        <f>EMS!F9</f>
        <v>1</v>
      </c>
      <c r="G15" s="83">
        <f>EMS!G9</f>
        <v>0</v>
      </c>
      <c r="H15" s="83">
        <f>EMS!H9</f>
        <v>0</v>
      </c>
      <c r="I15" s="83">
        <f>EMS!I9</f>
        <v>0</v>
      </c>
      <c r="J15" s="83">
        <f>EMS!J9</f>
        <v>0</v>
      </c>
      <c r="K15" s="83">
        <f>EMS!K9</f>
        <v>0</v>
      </c>
      <c r="L15" s="82">
        <f t="shared" si="0"/>
        <v>5</v>
      </c>
      <c r="M15" s="82">
        <f t="shared" si="1"/>
        <v>5</v>
      </c>
      <c r="N15" s="82">
        <f>SUMIF($B$8:$K$8,"Laki-Laki",EMS!B9:K9)</f>
        <v>2</v>
      </c>
      <c r="O15" s="82">
        <f>SUMIF($B$8:$K$8,"Perempuan",EMS!B9:K9)</f>
        <v>2</v>
      </c>
      <c r="P15" s="68">
        <f t="shared" si="2"/>
        <v>2</v>
      </c>
      <c r="Q15" s="68">
        <f t="shared" si="3"/>
        <v>2</v>
      </c>
      <c r="R15" s="68">
        <f t="shared" si="4"/>
        <v>0.40546510810816438</v>
      </c>
      <c r="S15" s="68">
        <f t="shared" si="5"/>
        <v>0.40546510810816438</v>
      </c>
      <c r="T15" s="68">
        <f t="shared" si="6"/>
        <v>0.46091688255296004</v>
      </c>
      <c r="U15" s="68">
        <f t="shared" si="7"/>
        <v>0.46091688255296004</v>
      </c>
      <c r="V15" s="68">
        <f t="shared" si="8"/>
        <v>0.91287092917527679</v>
      </c>
      <c r="W15" s="68">
        <f t="shared" si="9"/>
        <v>0.91287092917527679</v>
      </c>
      <c r="X15" s="68">
        <f t="shared" si="10"/>
        <v>0</v>
      </c>
      <c r="Y15" s="68">
        <f t="shared" si="11"/>
        <v>1.2909944487358056</v>
      </c>
      <c r="Z15" s="68">
        <f t="shared" si="12"/>
        <v>0</v>
      </c>
      <c r="AA15" s="66" t="str">
        <f t="shared" si="13"/>
        <v>Negligible</v>
      </c>
      <c r="AB15" s="69" t="str">
        <f t="shared" si="14"/>
        <v>Tidak Ada Indikasi Bias</v>
      </c>
    </row>
    <row r="16" spans="1:29" ht="96.6" x14ac:dyDescent="0.3">
      <c r="A16" s="67" t="str">
        <f>EMS!A10</f>
        <v>6. Tujuan utama memahami konteks organisasi adalah:</v>
      </c>
      <c r="B16" s="83">
        <f>EMS!B10</f>
        <v>0</v>
      </c>
      <c r="C16" s="83">
        <f>EMS!C10</f>
        <v>0</v>
      </c>
      <c r="D16" s="83">
        <f>EMS!D10</f>
        <v>1</v>
      </c>
      <c r="E16" s="83">
        <f>EMS!E10</f>
        <v>0</v>
      </c>
      <c r="F16" s="83">
        <f>EMS!F10</f>
        <v>1</v>
      </c>
      <c r="G16" s="83">
        <f>EMS!G10</f>
        <v>0</v>
      </c>
      <c r="H16" s="83">
        <f>EMS!H10</f>
        <v>0</v>
      </c>
      <c r="I16" s="83">
        <f>EMS!I10</f>
        <v>0</v>
      </c>
      <c r="J16" s="83">
        <f>EMS!J10</f>
        <v>0</v>
      </c>
      <c r="K16" s="83">
        <f>EMS!K10</f>
        <v>0</v>
      </c>
      <c r="L16" s="82">
        <f t="shared" si="0"/>
        <v>5</v>
      </c>
      <c r="M16" s="82">
        <f t="shared" si="1"/>
        <v>5</v>
      </c>
      <c r="N16" s="82">
        <f>SUMIF($B$8:$K$8,"Laki-Laki",EMS!B10:K10)</f>
        <v>1</v>
      </c>
      <c r="O16" s="82">
        <f>SUMIF($B$8:$K$8,"Perempuan",EMS!B10:K10)</f>
        <v>1</v>
      </c>
      <c r="P16" s="68">
        <f t="shared" si="2"/>
        <v>1</v>
      </c>
      <c r="Q16" s="68">
        <f t="shared" si="3"/>
        <v>1</v>
      </c>
      <c r="R16" s="68">
        <f t="shared" si="4"/>
        <v>1.3862943611198906</v>
      </c>
      <c r="S16" s="68">
        <f t="shared" si="5"/>
        <v>1.3862943611198906</v>
      </c>
      <c r="T16" s="68">
        <f t="shared" si="6"/>
        <v>1.4417461355646861</v>
      </c>
      <c r="U16" s="68">
        <f t="shared" si="7"/>
        <v>1.4417461355646861</v>
      </c>
      <c r="V16" s="68">
        <f t="shared" si="8"/>
        <v>1.1180339887498949</v>
      </c>
      <c r="W16" s="68">
        <f t="shared" si="9"/>
        <v>1.1180339887498949</v>
      </c>
      <c r="X16" s="68">
        <f t="shared" si="10"/>
        <v>0</v>
      </c>
      <c r="Y16" s="68">
        <f t="shared" si="11"/>
        <v>1.5811388300841898</v>
      </c>
      <c r="Z16" s="68">
        <f t="shared" si="12"/>
        <v>0</v>
      </c>
      <c r="AA16" s="66" t="str">
        <f t="shared" si="13"/>
        <v>Negligible</v>
      </c>
      <c r="AB16" s="69" t="str">
        <f t="shared" si="14"/>
        <v>Tidak Ada Indikasi Bias</v>
      </c>
    </row>
    <row r="17" spans="1:28" x14ac:dyDescent="0.3">
      <c r="A17" s="67" t="str">
        <f>EMS!A11</f>
        <v>7. Faktor internal meliputi:</v>
      </c>
      <c r="B17" s="83">
        <f>EMS!B11</f>
        <v>1</v>
      </c>
      <c r="C17" s="83">
        <f>EMS!C11</f>
        <v>1</v>
      </c>
      <c r="D17" s="83">
        <f>EMS!D11</f>
        <v>1</v>
      </c>
      <c r="E17" s="83">
        <f>EMS!E11</f>
        <v>1</v>
      </c>
      <c r="F17" s="83">
        <f>EMS!F11</f>
        <v>1</v>
      </c>
      <c r="G17" s="83">
        <f>EMS!G11</f>
        <v>1</v>
      </c>
      <c r="H17" s="83">
        <f>EMS!H11</f>
        <v>0</v>
      </c>
      <c r="I17" s="83">
        <f>EMS!I11</f>
        <v>0</v>
      </c>
      <c r="J17" s="83">
        <f>EMS!J11</f>
        <v>0</v>
      </c>
      <c r="K17" s="83">
        <f>EMS!K11</f>
        <v>0</v>
      </c>
      <c r="L17" s="82">
        <f t="shared" si="0"/>
        <v>5</v>
      </c>
      <c r="M17" s="82">
        <f t="shared" si="1"/>
        <v>5</v>
      </c>
      <c r="N17" s="82">
        <f>SUMIF($B$8:$K$8,"Laki-Laki",EMS!B11:K11)</f>
        <v>3</v>
      </c>
      <c r="O17" s="82">
        <f>SUMIF($B$8:$K$8,"Perempuan",EMS!B11:K11)</f>
        <v>3</v>
      </c>
      <c r="P17" s="68">
        <f t="shared" si="2"/>
        <v>3</v>
      </c>
      <c r="Q17" s="68">
        <f t="shared" si="3"/>
        <v>3</v>
      </c>
      <c r="R17" s="68">
        <f t="shared" si="4"/>
        <v>-0.40546510810816444</v>
      </c>
      <c r="S17" s="68">
        <f t="shared" si="5"/>
        <v>-0.40546510810816444</v>
      </c>
      <c r="T17" s="68">
        <f t="shared" si="6"/>
        <v>-0.35001333366336884</v>
      </c>
      <c r="U17" s="68">
        <f t="shared" si="7"/>
        <v>-0.35001333366336884</v>
      </c>
      <c r="V17" s="68">
        <f t="shared" si="8"/>
        <v>0.91287092917527679</v>
      </c>
      <c r="W17" s="68">
        <f t="shared" si="9"/>
        <v>0.91287092917527679</v>
      </c>
      <c r="X17" s="68">
        <f t="shared" si="10"/>
        <v>0</v>
      </c>
      <c r="Y17" s="68">
        <f t="shared" si="11"/>
        <v>1.2909944487358056</v>
      </c>
      <c r="Z17" s="68">
        <f t="shared" si="12"/>
        <v>0</v>
      </c>
      <c r="AA17" s="66" t="str">
        <f t="shared" si="13"/>
        <v>Negligible</v>
      </c>
      <c r="AB17" s="69" t="str">
        <f t="shared" si="14"/>
        <v>Tidak Ada Indikasi Bias</v>
      </c>
    </row>
    <row r="18" spans="1:28" ht="27.6" x14ac:dyDescent="0.3">
      <c r="A18" s="67" t="str">
        <f>EMS!A12</f>
        <v>8. Organisasi harus memantau konteks organisasi secara:</v>
      </c>
      <c r="B18" s="83">
        <f>EMS!B12</f>
        <v>1</v>
      </c>
      <c r="C18" s="83">
        <f>EMS!C12</f>
        <v>1</v>
      </c>
      <c r="D18" s="83">
        <f>EMS!D12</f>
        <v>1</v>
      </c>
      <c r="E18" s="83">
        <f>EMS!E12</f>
        <v>0</v>
      </c>
      <c r="F18" s="83">
        <f>EMS!F12</f>
        <v>1</v>
      </c>
      <c r="G18" s="83">
        <f>EMS!G12</f>
        <v>0</v>
      </c>
      <c r="H18" s="83">
        <f>EMS!H12</f>
        <v>0</v>
      </c>
      <c r="I18" s="83">
        <f>EMS!I12</f>
        <v>0</v>
      </c>
      <c r="J18" s="83">
        <f>EMS!J12</f>
        <v>0</v>
      </c>
      <c r="K18" s="83">
        <f>EMS!K12</f>
        <v>0</v>
      </c>
      <c r="L18" s="82">
        <f t="shared" si="0"/>
        <v>5</v>
      </c>
      <c r="M18" s="82">
        <f t="shared" si="1"/>
        <v>5</v>
      </c>
      <c r="N18" s="82">
        <f>SUMIF($B$8:$K$8,"Laki-Laki",EMS!B12:K12)</f>
        <v>2</v>
      </c>
      <c r="O18" s="82">
        <f>SUMIF($B$8:$K$8,"Perempuan",EMS!B12:K12)</f>
        <v>2</v>
      </c>
      <c r="P18" s="68">
        <f t="shared" si="2"/>
        <v>2</v>
      </c>
      <c r="Q18" s="68">
        <f t="shared" si="3"/>
        <v>2</v>
      </c>
      <c r="R18" s="68">
        <f t="shared" si="4"/>
        <v>0.40546510810816438</v>
      </c>
      <c r="S18" s="68">
        <f t="shared" si="5"/>
        <v>0.40546510810816438</v>
      </c>
      <c r="T18" s="68">
        <f t="shared" si="6"/>
        <v>0.46091688255296004</v>
      </c>
      <c r="U18" s="68">
        <f t="shared" si="7"/>
        <v>0.46091688255296004</v>
      </c>
      <c r="V18" s="68">
        <f t="shared" si="8"/>
        <v>0.91287092917527679</v>
      </c>
      <c r="W18" s="68">
        <f t="shared" si="9"/>
        <v>0.91287092917527679</v>
      </c>
      <c r="X18" s="68">
        <f t="shared" si="10"/>
        <v>0</v>
      </c>
      <c r="Y18" s="68">
        <f t="shared" si="11"/>
        <v>1.2909944487358056</v>
      </c>
      <c r="Z18" s="68">
        <f t="shared" si="12"/>
        <v>0</v>
      </c>
      <c r="AA18" s="66" t="str">
        <f t="shared" si="13"/>
        <v>Negligible</v>
      </c>
      <c r="AB18" s="69" t="str">
        <f t="shared" si="14"/>
        <v>Tidak Ada Indikasi Bias</v>
      </c>
    </row>
    <row r="19" spans="1:28" ht="27.6" x14ac:dyDescent="0.3">
      <c r="A19" s="67" t="str">
        <f>EMS!A13</f>
        <v>9. Contoh pihak berkepentingan internal adalah:</v>
      </c>
      <c r="B19" s="83">
        <f>EMS!B13</f>
        <v>1</v>
      </c>
      <c r="C19" s="83">
        <f>EMS!C13</f>
        <v>1</v>
      </c>
      <c r="D19" s="83">
        <f>EMS!D13</f>
        <v>1</v>
      </c>
      <c r="E19" s="83">
        <f>EMS!E13</f>
        <v>0</v>
      </c>
      <c r="F19" s="83">
        <f>EMS!F13</f>
        <v>1</v>
      </c>
      <c r="G19" s="83">
        <f>EMS!G13</f>
        <v>0</v>
      </c>
      <c r="H19" s="83">
        <f>EMS!H13</f>
        <v>0</v>
      </c>
      <c r="I19" s="83">
        <f>EMS!I13</f>
        <v>0</v>
      </c>
      <c r="J19" s="83">
        <f>EMS!J13</f>
        <v>1</v>
      </c>
      <c r="K19" s="83">
        <f>EMS!K13</f>
        <v>1</v>
      </c>
      <c r="L19" s="82">
        <f t="shared" si="0"/>
        <v>5</v>
      </c>
      <c r="M19" s="82">
        <f t="shared" si="1"/>
        <v>5</v>
      </c>
      <c r="N19" s="82">
        <f>SUMIF($B$8:$K$8,"Laki-Laki",EMS!B13:K13)</f>
        <v>3</v>
      </c>
      <c r="O19" s="82">
        <f>SUMIF($B$8:$K$8,"Perempuan",EMS!B13:K13)</f>
        <v>3</v>
      </c>
      <c r="P19" s="68">
        <f t="shared" si="2"/>
        <v>3</v>
      </c>
      <c r="Q19" s="68">
        <f t="shared" si="3"/>
        <v>3</v>
      </c>
      <c r="R19" s="68">
        <f t="shared" si="4"/>
        <v>-0.40546510810816444</v>
      </c>
      <c r="S19" s="68">
        <f t="shared" si="5"/>
        <v>-0.40546510810816444</v>
      </c>
      <c r="T19" s="68">
        <f t="shared" si="6"/>
        <v>-0.35001333366336884</v>
      </c>
      <c r="U19" s="68">
        <f t="shared" si="7"/>
        <v>-0.35001333366336884</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27.6" x14ac:dyDescent="0.3">
      <c r="A20" s="67" t="str">
        <f>EMS!A14</f>
        <v>10. Risiko terkait konteks organisasi harus:</v>
      </c>
      <c r="B20" s="83">
        <f>EMS!B14</f>
        <v>1</v>
      </c>
      <c r="C20" s="83">
        <f>EMS!C14</f>
        <v>1</v>
      </c>
      <c r="D20" s="83">
        <f>EMS!D14</f>
        <v>1</v>
      </c>
      <c r="E20" s="83">
        <f>EMS!E14</f>
        <v>0</v>
      </c>
      <c r="F20" s="83">
        <f>EMS!F14</f>
        <v>1</v>
      </c>
      <c r="G20" s="83">
        <f>EMS!G14</f>
        <v>0</v>
      </c>
      <c r="H20" s="83">
        <f>EMS!H14</f>
        <v>0</v>
      </c>
      <c r="I20" s="83">
        <f>EMS!I14</f>
        <v>0</v>
      </c>
      <c r="J20" s="83">
        <f>EMS!J14</f>
        <v>0</v>
      </c>
      <c r="K20" s="83">
        <f>EMS!K14</f>
        <v>0</v>
      </c>
      <c r="L20" s="82">
        <f t="shared" si="0"/>
        <v>5</v>
      </c>
      <c r="M20" s="82">
        <f t="shared" si="1"/>
        <v>5</v>
      </c>
      <c r="N20" s="82">
        <f>SUMIF($B$8:$K$8,"Laki-Laki",EMS!B14:K14)</f>
        <v>2</v>
      </c>
      <c r="O20" s="82">
        <f>SUMIF($B$8:$K$8,"Perempuan",EMS!B14:K14)</f>
        <v>2</v>
      </c>
      <c r="P20" s="68">
        <f t="shared" si="2"/>
        <v>2</v>
      </c>
      <c r="Q20" s="68">
        <f t="shared" si="3"/>
        <v>2</v>
      </c>
      <c r="R20" s="68">
        <f t="shared" si="4"/>
        <v>0.40546510810816438</v>
      </c>
      <c r="S20" s="68">
        <f t="shared" si="5"/>
        <v>0.40546510810816438</v>
      </c>
      <c r="T20" s="68">
        <f t="shared" si="6"/>
        <v>0.46091688255296004</v>
      </c>
      <c r="U20" s="68">
        <f t="shared" si="7"/>
        <v>0.46091688255296004</v>
      </c>
      <c r="V20" s="68">
        <f t="shared" si="8"/>
        <v>0.91287092917527679</v>
      </c>
      <c r="W20" s="68">
        <f t="shared" si="9"/>
        <v>0.91287092917527679</v>
      </c>
      <c r="X20" s="68">
        <f t="shared" si="10"/>
        <v>0</v>
      </c>
      <c r="Y20" s="68">
        <f t="shared" si="11"/>
        <v>1.2909944487358056</v>
      </c>
      <c r="Z20" s="68">
        <f t="shared" si="12"/>
        <v>0</v>
      </c>
      <c r="AA20" s="66" t="str">
        <f t="shared" si="13"/>
        <v>Negligible</v>
      </c>
      <c r="AB20" s="69" t="str">
        <f t="shared" si="14"/>
        <v>Tidak Ada Indikasi Bias</v>
      </c>
    </row>
    <row r="21" spans="1:28" x14ac:dyDescent="0.3">
      <c r="A21" s="67" t="str">
        <f>EMS!A15</f>
        <v>11. Lingkup SML harus mencakup:</v>
      </c>
      <c r="B21" s="83">
        <f>EMS!B15</f>
        <v>1</v>
      </c>
      <c r="C21" s="83">
        <f>EMS!C15</f>
        <v>1</v>
      </c>
      <c r="D21" s="83">
        <f>EMS!D15</f>
        <v>1</v>
      </c>
      <c r="E21" s="83">
        <f>EMS!E15</f>
        <v>1</v>
      </c>
      <c r="F21" s="83">
        <f>EMS!F15</f>
        <v>1</v>
      </c>
      <c r="G21" s="83">
        <f>EMS!G15</f>
        <v>1</v>
      </c>
      <c r="H21" s="83">
        <f>EMS!H15</f>
        <v>1</v>
      </c>
      <c r="I21" s="83">
        <f>EMS!I15</f>
        <v>1</v>
      </c>
      <c r="J21" s="83">
        <f>EMS!J15</f>
        <v>0</v>
      </c>
      <c r="K21" s="83">
        <f>EMS!K15</f>
        <v>0</v>
      </c>
      <c r="L21" s="82">
        <f t="shared" si="0"/>
        <v>5</v>
      </c>
      <c r="M21" s="82">
        <f t="shared" si="1"/>
        <v>5</v>
      </c>
      <c r="N21" s="82">
        <f>SUMIF($B$8:$K$8,"Laki-Laki",EMS!B15:K15)</f>
        <v>4</v>
      </c>
      <c r="O21" s="82">
        <f>SUMIF($B$8:$K$8,"Perempuan",EMS!B15:K15)</f>
        <v>4</v>
      </c>
      <c r="P21" s="68">
        <f t="shared" si="2"/>
        <v>4</v>
      </c>
      <c r="Q21" s="68">
        <f t="shared" si="3"/>
        <v>4</v>
      </c>
      <c r="R21" s="68">
        <f t="shared" si="4"/>
        <v>-1.3862943611198906</v>
      </c>
      <c r="S21" s="68">
        <f t="shared" si="5"/>
        <v>-1.3862943611198906</v>
      </c>
      <c r="T21" s="68">
        <f t="shared" si="6"/>
        <v>-1.330842586675095</v>
      </c>
      <c r="U21" s="68">
        <f t="shared" si="7"/>
        <v>-1.330842586675095</v>
      </c>
      <c r="V21" s="68">
        <f t="shared" si="8"/>
        <v>1.1180339887498949</v>
      </c>
      <c r="W21" s="68">
        <f t="shared" si="9"/>
        <v>1.1180339887498949</v>
      </c>
      <c r="X21" s="68">
        <f t="shared" si="10"/>
        <v>0</v>
      </c>
      <c r="Y21" s="68">
        <f t="shared" si="11"/>
        <v>1.5811388300841898</v>
      </c>
      <c r="Z21" s="68">
        <f t="shared" si="12"/>
        <v>0</v>
      </c>
      <c r="AA21" s="66" t="str">
        <f t="shared" si="13"/>
        <v>Negligible</v>
      </c>
      <c r="AB21" s="69" t="str">
        <f t="shared" si="14"/>
        <v>Tidak Ada Indikasi Bias</v>
      </c>
    </row>
    <row r="22" spans="1:28" ht="27.6" x14ac:dyDescent="0.3">
      <c r="A22" s="67" t="str">
        <f>EMS!A16</f>
        <v>12. Dokumentasi lingkup bertujuan untuk:</v>
      </c>
      <c r="B22" s="83">
        <f>EMS!B16</f>
        <v>1</v>
      </c>
      <c r="C22" s="83">
        <f>EMS!C16</f>
        <v>1</v>
      </c>
      <c r="D22" s="83">
        <f>EMS!D16</f>
        <v>1</v>
      </c>
      <c r="E22" s="83">
        <f>EMS!E16</f>
        <v>0</v>
      </c>
      <c r="F22" s="83">
        <f>EMS!F16</f>
        <v>1</v>
      </c>
      <c r="G22" s="83">
        <f>EMS!G16</f>
        <v>0</v>
      </c>
      <c r="H22" s="83">
        <f>EMS!H16</f>
        <v>0</v>
      </c>
      <c r="I22" s="83">
        <f>EMS!I16</f>
        <v>0</v>
      </c>
      <c r="J22" s="83">
        <f>EMS!J16</f>
        <v>0</v>
      </c>
      <c r="K22" s="83">
        <f>EMS!K16</f>
        <v>0</v>
      </c>
      <c r="L22" s="82">
        <f t="shared" si="0"/>
        <v>5</v>
      </c>
      <c r="M22" s="82">
        <f t="shared" si="1"/>
        <v>5</v>
      </c>
      <c r="N22" s="82">
        <f>SUMIF($B$8:$K$8,"Laki-Laki",EMS!B16:K16)</f>
        <v>2</v>
      </c>
      <c r="O22" s="82">
        <f>SUMIF($B$8:$K$8,"Perempuan",EMS!B16:K16)</f>
        <v>2</v>
      </c>
      <c r="P22" s="68">
        <f t="shared" si="2"/>
        <v>2</v>
      </c>
      <c r="Q22" s="68">
        <f t="shared" si="3"/>
        <v>2</v>
      </c>
      <c r="R22" s="68">
        <f t="shared" si="4"/>
        <v>0.40546510810816438</v>
      </c>
      <c r="S22" s="68">
        <f t="shared" si="5"/>
        <v>0.40546510810816438</v>
      </c>
      <c r="T22" s="68">
        <f t="shared" si="6"/>
        <v>0.46091688255296004</v>
      </c>
      <c r="U22" s="68">
        <f t="shared" si="7"/>
        <v>0.46091688255296004</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x14ac:dyDescent="0.3">
      <c r="A23" s="67" t="str">
        <f>EMS!A17</f>
        <v>13. Aspek lingkungan adalah:</v>
      </c>
      <c r="B23" s="83">
        <f>EMS!B17</f>
        <v>0</v>
      </c>
      <c r="C23" s="83">
        <f>EMS!C17</f>
        <v>0</v>
      </c>
      <c r="D23" s="83">
        <f>EMS!D17</f>
        <v>1</v>
      </c>
      <c r="E23" s="83">
        <f>EMS!E17</f>
        <v>1</v>
      </c>
      <c r="F23" s="83">
        <f>EMS!F17</f>
        <v>1</v>
      </c>
      <c r="G23" s="83">
        <f>EMS!G17</f>
        <v>1</v>
      </c>
      <c r="H23" s="83">
        <f>EMS!H17</f>
        <v>0</v>
      </c>
      <c r="I23" s="83">
        <f>EMS!I17</f>
        <v>0</v>
      </c>
      <c r="J23" s="83">
        <f>EMS!J17</f>
        <v>0</v>
      </c>
      <c r="K23" s="83">
        <f>EMS!K17</f>
        <v>0</v>
      </c>
      <c r="L23" s="82">
        <f t="shared" si="0"/>
        <v>5</v>
      </c>
      <c r="M23" s="82">
        <f t="shared" si="1"/>
        <v>5</v>
      </c>
      <c r="N23" s="82">
        <f>SUMIF($B$8:$K$8,"Laki-Laki",EMS!B17:K17)</f>
        <v>2</v>
      </c>
      <c r="O23" s="82">
        <f>SUMIF($B$8:$K$8,"Perempuan",EMS!B17:K17)</f>
        <v>2</v>
      </c>
      <c r="P23" s="68">
        <f t="shared" si="2"/>
        <v>2</v>
      </c>
      <c r="Q23" s="68">
        <f t="shared" si="3"/>
        <v>2</v>
      </c>
      <c r="R23" s="68">
        <f t="shared" si="4"/>
        <v>0.40546510810816438</v>
      </c>
      <c r="S23" s="68">
        <f t="shared" si="5"/>
        <v>0.40546510810816438</v>
      </c>
      <c r="T23" s="68">
        <f t="shared" si="6"/>
        <v>0.46091688255296004</v>
      </c>
      <c r="U23" s="68">
        <f t="shared" si="7"/>
        <v>0.46091688255296004</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x14ac:dyDescent="0.3">
      <c r="A24" s="67" t="str">
        <f>EMS!A18</f>
        <v>14. Dampak lingkungan adalah:</v>
      </c>
      <c r="B24" s="83">
        <f>EMS!B18</f>
        <v>1</v>
      </c>
      <c r="C24" s="83">
        <f>EMS!C18</f>
        <v>1</v>
      </c>
      <c r="D24" s="83">
        <f>EMS!D18</f>
        <v>1</v>
      </c>
      <c r="E24" s="83">
        <f>EMS!E18</f>
        <v>0</v>
      </c>
      <c r="F24" s="83">
        <f>EMS!F18</f>
        <v>1</v>
      </c>
      <c r="G24" s="83">
        <f>EMS!G18</f>
        <v>0</v>
      </c>
      <c r="H24" s="83">
        <f>EMS!H18</f>
        <v>0</v>
      </c>
      <c r="I24" s="83">
        <f>EMS!I18</f>
        <v>0</v>
      </c>
      <c r="J24" s="83">
        <f>EMS!J18</f>
        <v>1</v>
      </c>
      <c r="K24" s="83">
        <f>EMS!K18</f>
        <v>1</v>
      </c>
      <c r="L24" s="82">
        <f t="shared" si="0"/>
        <v>5</v>
      </c>
      <c r="M24" s="82">
        <f t="shared" si="1"/>
        <v>5</v>
      </c>
      <c r="N24" s="82">
        <f>SUMIF($B$8:$K$8,"Laki-Laki",EMS!B18:K18)</f>
        <v>3</v>
      </c>
      <c r="O24" s="82">
        <f>SUMIF($B$8:$K$8,"Perempuan",EMS!B18:K18)</f>
        <v>3</v>
      </c>
      <c r="P24" s="68">
        <f t="shared" si="2"/>
        <v>3</v>
      </c>
      <c r="Q24" s="68">
        <f t="shared" si="3"/>
        <v>3</v>
      </c>
      <c r="R24" s="68">
        <f t="shared" si="4"/>
        <v>-0.40546510810816444</v>
      </c>
      <c r="S24" s="68">
        <f t="shared" si="5"/>
        <v>-0.40546510810816444</v>
      </c>
      <c r="T24" s="68">
        <f t="shared" si="6"/>
        <v>-0.35001333366336884</v>
      </c>
      <c r="U24" s="68">
        <f t="shared" si="7"/>
        <v>-0.35001333366336884</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x14ac:dyDescent="0.3">
      <c r="A25" s="67" t="str">
        <f>EMS!A19</f>
        <v>15. Contoh aspek lingkungan:</v>
      </c>
      <c r="B25" s="83">
        <f>EMS!B19</f>
        <v>1</v>
      </c>
      <c r="C25" s="83">
        <f>EMS!C19</f>
        <v>1</v>
      </c>
      <c r="D25" s="83">
        <f>EMS!D19</f>
        <v>1</v>
      </c>
      <c r="E25" s="83">
        <f>EMS!E19</f>
        <v>0</v>
      </c>
      <c r="F25" s="83">
        <f>EMS!F19</f>
        <v>1</v>
      </c>
      <c r="G25" s="83">
        <f>EMS!G19</f>
        <v>0</v>
      </c>
      <c r="H25" s="83">
        <f>EMS!H19</f>
        <v>1</v>
      </c>
      <c r="I25" s="83">
        <f>EMS!I19</f>
        <v>1</v>
      </c>
      <c r="J25" s="83">
        <f>EMS!J19</f>
        <v>0</v>
      </c>
      <c r="K25" s="83">
        <f>EMS!K19</f>
        <v>0</v>
      </c>
      <c r="L25" s="82">
        <f t="shared" si="0"/>
        <v>5</v>
      </c>
      <c r="M25" s="82">
        <f t="shared" si="1"/>
        <v>5</v>
      </c>
      <c r="N25" s="82">
        <f>SUMIF($B$8:$K$8,"Laki-Laki",EMS!B19:K19)</f>
        <v>3</v>
      </c>
      <c r="O25" s="82">
        <f>SUMIF($B$8:$K$8,"Perempuan",EMS!B19:K19)</f>
        <v>3</v>
      </c>
      <c r="P25" s="68">
        <f t="shared" si="2"/>
        <v>3</v>
      </c>
      <c r="Q25" s="68">
        <f t="shared" si="3"/>
        <v>3</v>
      </c>
      <c r="R25" s="68">
        <f t="shared" si="4"/>
        <v>-0.40546510810816444</v>
      </c>
      <c r="S25" s="68">
        <f t="shared" si="5"/>
        <v>-0.40546510810816444</v>
      </c>
      <c r="T25" s="68">
        <f t="shared" si="6"/>
        <v>-0.35001333366336884</v>
      </c>
      <c r="U25" s="68">
        <f t="shared" si="7"/>
        <v>-0.35001333366336884</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x14ac:dyDescent="0.3">
      <c r="A26" s="67" t="str">
        <f>EMS!A20</f>
        <v>16. Contoh dampak lingkungan:</v>
      </c>
      <c r="B26" s="83">
        <f>EMS!B20</f>
        <v>1</v>
      </c>
      <c r="C26" s="83">
        <f>EMS!C20</f>
        <v>1</v>
      </c>
      <c r="D26" s="83">
        <f>EMS!D20</f>
        <v>1</v>
      </c>
      <c r="E26" s="83">
        <f>EMS!E20</f>
        <v>1</v>
      </c>
      <c r="F26" s="83">
        <f>EMS!F20</f>
        <v>1</v>
      </c>
      <c r="G26" s="83">
        <f>EMS!G20</f>
        <v>1</v>
      </c>
      <c r="H26" s="83">
        <f>EMS!H20</f>
        <v>1</v>
      </c>
      <c r="I26" s="83">
        <f>EMS!I20</f>
        <v>1</v>
      </c>
      <c r="J26" s="83">
        <f>EMS!J20</f>
        <v>0</v>
      </c>
      <c r="K26" s="83">
        <f>EMS!K20</f>
        <v>0</v>
      </c>
      <c r="L26" s="82">
        <f t="shared" si="0"/>
        <v>5</v>
      </c>
      <c r="M26" s="82">
        <f t="shared" si="1"/>
        <v>5</v>
      </c>
      <c r="N26" s="82">
        <f>SUMIF($B$8:$K$8,"Laki-Laki",EMS!B20:K20)</f>
        <v>4</v>
      </c>
      <c r="O26" s="82">
        <f>SUMIF($B$8:$K$8,"Perempuan",EMS!B20:K20)</f>
        <v>4</v>
      </c>
      <c r="P26" s="68">
        <f t="shared" si="2"/>
        <v>4</v>
      </c>
      <c r="Q26" s="68">
        <f t="shared" si="3"/>
        <v>4</v>
      </c>
      <c r="R26" s="68">
        <f t="shared" si="4"/>
        <v>-1.3862943611198906</v>
      </c>
      <c r="S26" s="68">
        <f t="shared" si="5"/>
        <v>-1.3862943611198906</v>
      </c>
      <c r="T26" s="68">
        <f t="shared" si="6"/>
        <v>-1.330842586675095</v>
      </c>
      <c r="U26" s="68">
        <f t="shared" si="7"/>
        <v>-1.330842586675095</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27.6" x14ac:dyDescent="0.3">
      <c r="A27" s="67" t="str">
        <f>EMS!A21</f>
        <v>17. Penilaian aspek signifikan didasarkan pada:</v>
      </c>
      <c r="B27" s="83">
        <f>EMS!B21</f>
        <v>1</v>
      </c>
      <c r="C27" s="83">
        <f>EMS!C21</f>
        <v>1</v>
      </c>
      <c r="D27" s="83">
        <f>EMS!D21</f>
        <v>1</v>
      </c>
      <c r="E27" s="83">
        <f>EMS!E21</f>
        <v>0</v>
      </c>
      <c r="F27" s="83">
        <f>EMS!F21</f>
        <v>1</v>
      </c>
      <c r="G27" s="83">
        <f>EMS!G21</f>
        <v>0</v>
      </c>
      <c r="H27" s="83">
        <f>EMS!H21</f>
        <v>0</v>
      </c>
      <c r="I27" s="83">
        <f>EMS!I21</f>
        <v>0</v>
      </c>
      <c r="J27" s="83">
        <f>EMS!J21</f>
        <v>0</v>
      </c>
      <c r="K27" s="83">
        <f>EMS!K21</f>
        <v>0</v>
      </c>
      <c r="L27" s="82">
        <f t="shared" si="0"/>
        <v>5</v>
      </c>
      <c r="M27" s="82">
        <f t="shared" si="1"/>
        <v>5</v>
      </c>
      <c r="N27" s="82">
        <f>SUMIF($B$8:$K$8,"Laki-Laki",EMS!B21:K21)</f>
        <v>2</v>
      </c>
      <c r="O27" s="82">
        <f>SUMIF($B$8:$K$8,"Perempuan",EMS!B21:K21)</f>
        <v>2</v>
      </c>
      <c r="P27" s="68">
        <f t="shared" si="2"/>
        <v>2</v>
      </c>
      <c r="Q27" s="68">
        <f t="shared" si="3"/>
        <v>2</v>
      </c>
      <c r="R27" s="68">
        <f t="shared" si="4"/>
        <v>0.40546510810816438</v>
      </c>
      <c r="S27" s="68">
        <f t="shared" si="5"/>
        <v>0.40546510810816438</v>
      </c>
      <c r="T27" s="68">
        <f t="shared" si="6"/>
        <v>0.46091688255296004</v>
      </c>
      <c r="U27" s="68">
        <f t="shared" si="7"/>
        <v>0.46091688255296004</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x14ac:dyDescent="0.3">
      <c r="A28" s="67" t="str">
        <f>EMS!A22</f>
        <v>18. Aspek signifikan harus:</v>
      </c>
      <c r="B28" s="83">
        <f>EMS!B22</f>
        <v>1</v>
      </c>
      <c r="C28" s="83">
        <f>EMS!C22</f>
        <v>1</v>
      </c>
      <c r="D28" s="83">
        <f>EMS!D22</f>
        <v>1</v>
      </c>
      <c r="E28" s="83">
        <f>EMS!E22</f>
        <v>0</v>
      </c>
      <c r="F28" s="83">
        <f>EMS!F22</f>
        <v>1</v>
      </c>
      <c r="G28" s="83">
        <f>EMS!G22</f>
        <v>0</v>
      </c>
      <c r="H28" s="83">
        <f>EMS!H22</f>
        <v>1</v>
      </c>
      <c r="I28" s="83">
        <f>EMS!I22</f>
        <v>1</v>
      </c>
      <c r="J28" s="83">
        <f>EMS!J22</f>
        <v>0</v>
      </c>
      <c r="K28" s="83">
        <f>EMS!K22</f>
        <v>0</v>
      </c>
      <c r="L28" s="82">
        <f t="shared" si="0"/>
        <v>5</v>
      </c>
      <c r="M28" s="82">
        <f t="shared" si="1"/>
        <v>5</v>
      </c>
      <c r="N28" s="82">
        <f>SUMIF($B$8:$K$8,"Laki-Laki",EMS!B22:K22)</f>
        <v>3</v>
      </c>
      <c r="O28" s="82">
        <f>SUMIF($B$8:$K$8,"Perempuan",EMS!B22:K22)</f>
        <v>3</v>
      </c>
      <c r="P28" s="68">
        <f t="shared" si="2"/>
        <v>3</v>
      </c>
      <c r="Q28" s="68">
        <f t="shared" si="3"/>
        <v>3</v>
      </c>
      <c r="R28" s="68">
        <f t="shared" si="4"/>
        <v>-0.40546510810816444</v>
      </c>
      <c r="S28" s="68">
        <f t="shared" si="5"/>
        <v>-0.40546510810816444</v>
      </c>
      <c r="T28" s="68">
        <f t="shared" si="6"/>
        <v>-0.35001333366336884</v>
      </c>
      <c r="U28" s="68">
        <f t="shared" si="7"/>
        <v>-0.35001333366336884</v>
      </c>
      <c r="V28" s="68">
        <f t="shared" si="8"/>
        <v>0.91287092917527679</v>
      </c>
      <c r="W28" s="68">
        <f t="shared" si="9"/>
        <v>0.91287092917527679</v>
      </c>
      <c r="X28" s="68">
        <f t="shared" si="10"/>
        <v>0</v>
      </c>
      <c r="Y28" s="68">
        <f t="shared" si="11"/>
        <v>1.2909944487358056</v>
      </c>
      <c r="Z28" s="68">
        <f t="shared" si="12"/>
        <v>0</v>
      </c>
      <c r="AA28" s="66" t="str">
        <f t="shared" si="13"/>
        <v>Negligible</v>
      </c>
      <c r="AB28" s="69" t="str">
        <f t="shared" si="14"/>
        <v>Tidak Ada Indikasi Bias</v>
      </c>
    </row>
    <row r="29" spans="1:28" ht="27.6" x14ac:dyDescent="0.3">
      <c r="A29" s="67" t="str">
        <f>EMS!A23</f>
        <v>19. Pendekatan berbasis risiko berarti:</v>
      </c>
      <c r="B29" s="83">
        <f>EMS!B23</f>
        <v>1</v>
      </c>
      <c r="C29" s="83">
        <f>EMS!C23</f>
        <v>1</v>
      </c>
      <c r="D29" s="83">
        <f>EMS!D23</f>
        <v>0</v>
      </c>
      <c r="E29" s="83">
        <f>EMS!E23</f>
        <v>0</v>
      </c>
      <c r="F29" s="83">
        <f>EMS!F23</f>
        <v>0</v>
      </c>
      <c r="G29" s="83">
        <f>EMS!G23</f>
        <v>0</v>
      </c>
      <c r="H29" s="83">
        <f>EMS!H23</f>
        <v>0</v>
      </c>
      <c r="I29" s="83">
        <f>EMS!I23</f>
        <v>0</v>
      </c>
      <c r="J29" s="83">
        <f>EMS!J23</f>
        <v>0</v>
      </c>
      <c r="K29" s="83">
        <f>EMS!K23</f>
        <v>0</v>
      </c>
      <c r="L29" s="82">
        <f t="shared" si="0"/>
        <v>5</v>
      </c>
      <c r="M29" s="82">
        <f t="shared" si="1"/>
        <v>5</v>
      </c>
      <c r="N29" s="82">
        <f>SUMIF($B$8:$K$8,"Laki-Laki",EMS!B23:K23)</f>
        <v>1</v>
      </c>
      <c r="O29" s="82">
        <f>SUMIF($B$8:$K$8,"Perempuan",EMS!B23:K23)</f>
        <v>1</v>
      </c>
      <c r="P29" s="68">
        <f t="shared" si="2"/>
        <v>1</v>
      </c>
      <c r="Q29" s="68">
        <f t="shared" si="3"/>
        <v>1</v>
      </c>
      <c r="R29" s="68">
        <f t="shared" si="4"/>
        <v>1.3862943611198906</v>
      </c>
      <c r="S29" s="68">
        <f t="shared" si="5"/>
        <v>1.3862943611198906</v>
      </c>
      <c r="T29" s="68">
        <f t="shared" si="6"/>
        <v>1.4417461355646861</v>
      </c>
      <c r="U29" s="68">
        <f t="shared" si="7"/>
        <v>1.4417461355646861</v>
      </c>
      <c r="V29" s="68">
        <f t="shared" si="8"/>
        <v>1.1180339887498949</v>
      </c>
      <c r="W29" s="68">
        <f t="shared" si="9"/>
        <v>1.1180339887498949</v>
      </c>
      <c r="X29" s="68">
        <f t="shared" si="10"/>
        <v>0</v>
      </c>
      <c r="Y29" s="68">
        <f t="shared" si="11"/>
        <v>1.5811388300841898</v>
      </c>
      <c r="Z29" s="68">
        <f t="shared" si="12"/>
        <v>0</v>
      </c>
      <c r="AA29" s="66" t="str">
        <f t="shared" si="13"/>
        <v>Negligible</v>
      </c>
      <c r="AB29" s="69" t="str">
        <f t="shared" si="14"/>
        <v>Tidak Ada Indikasi Bias</v>
      </c>
    </row>
    <row r="30" spans="1:28" ht="27.6" x14ac:dyDescent="0.3">
      <c r="A30" s="67" t="str">
        <f>EMS!A24</f>
        <v>20. Identifikasi aspek harus mencakup:</v>
      </c>
      <c r="B30" s="83">
        <f>EMS!B24</f>
        <v>1</v>
      </c>
      <c r="C30" s="83">
        <f>EMS!C24</f>
        <v>1</v>
      </c>
      <c r="D30" s="83">
        <f>EMS!D24</f>
        <v>0</v>
      </c>
      <c r="E30" s="83">
        <f>EMS!E24</f>
        <v>1</v>
      </c>
      <c r="F30" s="83">
        <f>EMS!F24</f>
        <v>0</v>
      </c>
      <c r="G30" s="83">
        <f>EMS!G24</f>
        <v>1</v>
      </c>
      <c r="H30" s="83">
        <f>EMS!H24</f>
        <v>0</v>
      </c>
      <c r="I30" s="83">
        <f>EMS!I24</f>
        <v>0</v>
      </c>
      <c r="J30" s="83">
        <f>EMS!J24</f>
        <v>0</v>
      </c>
      <c r="K30" s="83">
        <f>EMS!K24</f>
        <v>0</v>
      </c>
      <c r="L30" s="82">
        <f t="shared" si="0"/>
        <v>5</v>
      </c>
      <c r="M30" s="82">
        <f t="shared" si="1"/>
        <v>5</v>
      </c>
      <c r="N30" s="82">
        <f>SUMIF($B$8:$K$8,"Laki-Laki",EMS!B24:K24)</f>
        <v>2</v>
      </c>
      <c r="O30" s="82">
        <f>SUMIF($B$8:$K$8,"Perempuan",EMS!B24:K24)</f>
        <v>2</v>
      </c>
      <c r="P30" s="68">
        <f t="shared" si="2"/>
        <v>2</v>
      </c>
      <c r="Q30" s="68">
        <f t="shared" si="3"/>
        <v>2</v>
      </c>
      <c r="R30" s="68">
        <f t="shared" si="4"/>
        <v>0.40546510810816438</v>
      </c>
      <c r="S30" s="68">
        <f t="shared" si="5"/>
        <v>0.40546510810816438</v>
      </c>
      <c r="T30" s="68">
        <f t="shared" si="6"/>
        <v>0.46091688255296004</v>
      </c>
      <c r="U30" s="68">
        <f t="shared" si="7"/>
        <v>0.46091688255296004</v>
      </c>
      <c r="V30" s="68">
        <f t="shared" si="8"/>
        <v>0.91287092917527679</v>
      </c>
      <c r="W30" s="68">
        <f t="shared" si="9"/>
        <v>0.91287092917527679</v>
      </c>
      <c r="X30" s="68">
        <f t="shared" si="10"/>
        <v>0</v>
      </c>
      <c r="Y30" s="68">
        <f t="shared" si="11"/>
        <v>1.2909944487358056</v>
      </c>
      <c r="Z30" s="68">
        <f t="shared" si="12"/>
        <v>0</v>
      </c>
      <c r="AA30" s="66" t="str">
        <f t="shared" si="13"/>
        <v>Negligible</v>
      </c>
      <c r="AB30" s="69" t="str">
        <f t="shared" si="14"/>
        <v>Tidak Ada Indikasi Bias</v>
      </c>
    </row>
    <row r="31" spans="1:28" x14ac:dyDescent="0.3">
      <c r="A31" s="67" t="str">
        <f>EMS!A25</f>
        <v>21. Kondisi darurat termasuk:</v>
      </c>
      <c r="B31" s="83">
        <f>EMS!B25</f>
        <v>1</v>
      </c>
      <c r="C31" s="83">
        <f>EMS!C25</f>
        <v>1</v>
      </c>
      <c r="D31" s="83">
        <f>EMS!D25</f>
        <v>1</v>
      </c>
      <c r="E31" s="83">
        <f>EMS!E25</f>
        <v>1</v>
      </c>
      <c r="F31" s="83">
        <f>EMS!F25</f>
        <v>1</v>
      </c>
      <c r="G31" s="83">
        <f>EMS!G25</f>
        <v>1</v>
      </c>
      <c r="H31" s="83">
        <f>EMS!H25</f>
        <v>0</v>
      </c>
      <c r="I31" s="83">
        <f>EMS!I25</f>
        <v>0</v>
      </c>
      <c r="J31" s="83">
        <f>EMS!J25</f>
        <v>0</v>
      </c>
      <c r="K31" s="83">
        <f>EMS!K25</f>
        <v>0</v>
      </c>
      <c r="L31" s="82">
        <f t="shared" si="0"/>
        <v>5</v>
      </c>
      <c r="M31" s="82">
        <f t="shared" si="1"/>
        <v>5</v>
      </c>
      <c r="N31" s="82">
        <f>SUMIF($B$8:$K$8,"Laki-Laki",EMS!B25:K25)</f>
        <v>3</v>
      </c>
      <c r="O31" s="82">
        <f>SUMIF($B$8:$K$8,"Perempuan",EMS!B25:K25)</f>
        <v>3</v>
      </c>
      <c r="P31" s="68">
        <f t="shared" si="2"/>
        <v>3</v>
      </c>
      <c r="Q31" s="68">
        <f t="shared" si="3"/>
        <v>3</v>
      </c>
      <c r="R31" s="68">
        <f t="shared" si="4"/>
        <v>-0.40546510810816444</v>
      </c>
      <c r="S31" s="68">
        <f t="shared" si="5"/>
        <v>-0.40546510810816444</v>
      </c>
      <c r="T31" s="68">
        <f t="shared" si="6"/>
        <v>-0.35001333366336884</v>
      </c>
      <c r="U31" s="68">
        <f t="shared" si="7"/>
        <v>-0.35001333366336884</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27.6" x14ac:dyDescent="0.3">
      <c r="A32" s="67" t="str">
        <f>EMS!A26</f>
        <v>22. Evaluasi aspek harus terdokumentasi:</v>
      </c>
      <c r="B32" s="83">
        <f>EMS!B26</f>
        <v>1</v>
      </c>
      <c r="C32" s="83">
        <f>EMS!C26</f>
        <v>1</v>
      </c>
      <c r="D32" s="83">
        <f>EMS!D26</f>
        <v>1</v>
      </c>
      <c r="E32" s="83">
        <f>EMS!E26</f>
        <v>1</v>
      </c>
      <c r="F32" s="83">
        <f>EMS!F26</f>
        <v>1</v>
      </c>
      <c r="G32" s="83">
        <f>EMS!G26</f>
        <v>1</v>
      </c>
      <c r="H32" s="83">
        <f>EMS!H26</f>
        <v>1</v>
      </c>
      <c r="I32" s="83">
        <f>EMS!I26</f>
        <v>1</v>
      </c>
      <c r="J32" s="83">
        <f>EMS!J26</f>
        <v>0</v>
      </c>
      <c r="K32" s="83">
        <f>EMS!K26</f>
        <v>0</v>
      </c>
      <c r="L32" s="82">
        <f t="shared" si="0"/>
        <v>5</v>
      </c>
      <c r="M32" s="82">
        <f t="shared" si="1"/>
        <v>5</v>
      </c>
      <c r="N32" s="82">
        <f>SUMIF($B$8:$K$8,"Laki-Laki",EMS!B26:K26)</f>
        <v>4</v>
      </c>
      <c r="O32" s="82">
        <f>SUMIF($B$8:$K$8,"Perempuan",EMS!B26:K26)</f>
        <v>4</v>
      </c>
      <c r="P32" s="68">
        <f t="shared" si="2"/>
        <v>4</v>
      </c>
      <c r="Q32" s="68">
        <f t="shared" si="3"/>
        <v>4</v>
      </c>
      <c r="R32" s="68">
        <f t="shared" si="4"/>
        <v>-1.3862943611198906</v>
      </c>
      <c r="S32" s="68">
        <f t="shared" si="5"/>
        <v>-1.3862943611198906</v>
      </c>
      <c r="T32" s="68">
        <f t="shared" si="6"/>
        <v>-1.330842586675095</v>
      </c>
      <c r="U32" s="68">
        <f t="shared" si="7"/>
        <v>-1.330842586675095</v>
      </c>
      <c r="V32" s="68">
        <f t="shared" si="8"/>
        <v>1.1180339887498949</v>
      </c>
      <c r="W32" s="68">
        <f t="shared" si="9"/>
        <v>1.1180339887498949</v>
      </c>
      <c r="X32" s="68">
        <f t="shared" si="10"/>
        <v>0</v>
      </c>
      <c r="Y32" s="68">
        <f t="shared" si="11"/>
        <v>1.5811388300841898</v>
      </c>
      <c r="Z32" s="68">
        <f t="shared" si="12"/>
        <v>0</v>
      </c>
      <c r="AA32" s="66" t="str">
        <f t="shared" si="13"/>
        <v>Negligible</v>
      </c>
      <c r="AB32" s="69" t="str">
        <f t="shared" si="14"/>
        <v>Tidak Ada Indikasi Bias</v>
      </c>
    </row>
    <row r="33" spans="1:28" x14ac:dyDescent="0.3">
      <c r="A33" s="67" t="str">
        <f>EMS!A27</f>
        <v>23. Dampak signifikan harus:</v>
      </c>
      <c r="B33" s="83">
        <f>EMS!B27</f>
        <v>1</v>
      </c>
      <c r="C33" s="83">
        <f>EMS!C27</f>
        <v>1</v>
      </c>
      <c r="D33" s="83">
        <f>EMS!D27</f>
        <v>1</v>
      </c>
      <c r="E33" s="83">
        <f>EMS!E27</f>
        <v>1</v>
      </c>
      <c r="F33" s="83">
        <f>EMS!F27</f>
        <v>1</v>
      </c>
      <c r="G33" s="83">
        <f>EMS!G27</f>
        <v>1</v>
      </c>
      <c r="H33" s="83">
        <f>EMS!H27</f>
        <v>0</v>
      </c>
      <c r="I33" s="83">
        <f>EMS!I27</f>
        <v>0</v>
      </c>
      <c r="J33" s="83">
        <f>EMS!J27</f>
        <v>0</v>
      </c>
      <c r="K33" s="83">
        <f>EMS!K27</f>
        <v>0</v>
      </c>
      <c r="L33" s="82">
        <f t="shared" si="0"/>
        <v>5</v>
      </c>
      <c r="M33" s="82">
        <f t="shared" si="1"/>
        <v>5</v>
      </c>
      <c r="N33" s="82">
        <f>SUMIF($B$8:$K$8,"Laki-Laki",EMS!B27:K27)</f>
        <v>3</v>
      </c>
      <c r="O33" s="82">
        <f>SUMIF($B$8:$K$8,"Perempuan",EMS!B27:K27)</f>
        <v>3</v>
      </c>
      <c r="P33" s="68">
        <f t="shared" si="2"/>
        <v>3</v>
      </c>
      <c r="Q33" s="68">
        <f t="shared" si="3"/>
        <v>3</v>
      </c>
      <c r="R33" s="68">
        <f t="shared" si="4"/>
        <v>-0.40546510810816444</v>
      </c>
      <c r="S33" s="68">
        <f t="shared" si="5"/>
        <v>-0.40546510810816444</v>
      </c>
      <c r="T33" s="68">
        <f t="shared" si="6"/>
        <v>-0.35001333366336884</v>
      </c>
      <c r="U33" s="68">
        <f t="shared" si="7"/>
        <v>-0.35001333366336884</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x14ac:dyDescent="0.3">
      <c r="A34" s="67" t="str">
        <f>EMS!A28</f>
        <v>24. Contoh aspek:</v>
      </c>
      <c r="B34" s="83">
        <f>EMS!B28</f>
        <v>1</v>
      </c>
      <c r="C34" s="83">
        <f>EMS!C28</f>
        <v>1</v>
      </c>
      <c r="D34" s="83">
        <f>EMS!D28</f>
        <v>1</v>
      </c>
      <c r="E34" s="83">
        <f>EMS!E28</f>
        <v>1</v>
      </c>
      <c r="F34" s="83">
        <f>EMS!F28</f>
        <v>1</v>
      </c>
      <c r="G34" s="83">
        <f>EMS!G28</f>
        <v>1</v>
      </c>
      <c r="H34" s="83">
        <f>EMS!H28</f>
        <v>0</v>
      </c>
      <c r="I34" s="83">
        <f>EMS!I28</f>
        <v>0</v>
      </c>
      <c r="J34" s="83">
        <f>EMS!J28</f>
        <v>0</v>
      </c>
      <c r="K34" s="83">
        <f>EMS!K28</f>
        <v>0</v>
      </c>
      <c r="L34" s="82">
        <f t="shared" si="0"/>
        <v>5</v>
      </c>
      <c r="M34" s="82">
        <f t="shared" si="1"/>
        <v>5</v>
      </c>
      <c r="N34" s="82">
        <f>SUMIF($B$8:$K$8,"Laki-Laki",EMS!B28:K28)</f>
        <v>3</v>
      </c>
      <c r="O34" s="82">
        <f>SUMIF($B$8:$K$8,"Perempuan",EMS!B28:K28)</f>
        <v>3</v>
      </c>
      <c r="P34" s="68">
        <f t="shared" si="2"/>
        <v>3</v>
      </c>
      <c r="Q34" s="68">
        <f t="shared" si="3"/>
        <v>3</v>
      </c>
      <c r="R34" s="68">
        <f t="shared" si="4"/>
        <v>-0.40546510810816444</v>
      </c>
      <c r="S34" s="68">
        <f t="shared" si="5"/>
        <v>-0.40546510810816444</v>
      </c>
      <c r="T34" s="68">
        <f t="shared" si="6"/>
        <v>-0.35001333366336884</v>
      </c>
      <c r="U34" s="68">
        <f t="shared" si="7"/>
        <v>-0.35001333366336884</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x14ac:dyDescent="0.3">
      <c r="A35" s="67" t="str">
        <f>EMS!A29</f>
        <v>25. Penilaian risiko dilakukan untuk:</v>
      </c>
      <c r="B35" s="83">
        <f>EMS!B29</f>
        <v>1</v>
      </c>
      <c r="C35" s="83">
        <f>EMS!C29</f>
        <v>1</v>
      </c>
      <c r="D35" s="83">
        <f>EMS!D29</f>
        <v>0</v>
      </c>
      <c r="E35" s="83">
        <f>EMS!E29</f>
        <v>1</v>
      </c>
      <c r="F35" s="83">
        <f>EMS!F29</f>
        <v>0</v>
      </c>
      <c r="G35" s="83">
        <f>EMS!G29</f>
        <v>1</v>
      </c>
      <c r="H35" s="83">
        <f>EMS!H29</f>
        <v>0</v>
      </c>
      <c r="I35" s="83">
        <f>EMS!I29</f>
        <v>0</v>
      </c>
      <c r="J35" s="83">
        <f>EMS!J29</f>
        <v>0</v>
      </c>
      <c r="K35" s="83">
        <f>EMS!K29</f>
        <v>0</v>
      </c>
      <c r="L35" s="82">
        <f t="shared" si="0"/>
        <v>5</v>
      </c>
      <c r="M35" s="82">
        <f t="shared" si="1"/>
        <v>5</v>
      </c>
      <c r="N35" s="82">
        <f>SUMIF($B$8:$K$8,"Laki-Laki",EMS!B29:K29)</f>
        <v>2</v>
      </c>
      <c r="O35" s="82">
        <f>SUMIF($B$8:$K$8,"Perempuan",EMS!B29:K29)</f>
        <v>2</v>
      </c>
      <c r="P35" s="68">
        <f t="shared" si="2"/>
        <v>2</v>
      </c>
      <c r="Q35" s="68">
        <f t="shared" si="3"/>
        <v>2</v>
      </c>
      <c r="R35" s="68">
        <f t="shared" si="4"/>
        <v>0.40546510810816438</v>
      </c>
      <c r="S35" s="68">
        <f t="shared" si="5"/>
        <v>0.40546510810816438</v>
      </c>
      <c r="T35" s="68">
        <f t="shared" si="6"/>
        <v>0.46091688255296004</v>
      </c>
      <c r="U35" s="68">
        <f t="shared" si="7"/>
        <v>0.46091688255296004</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x14ac:dyDescent="0.3">
      <c r="A36" s="67" t="str">
        <f>EMS!A30</f>
        <v>26. Aspek tidak langsung meliputi:</v>
      </c>
      <c r="B36" s="83">
        <f>EMS!B30</f>
        <v>1</v>
      </c>
      <c r="C36" s="83">
        <f>EMS!C30</f>
        <v>1</v>
      </c>
      <c r="D36" s="83">
        <f>EMS!D30</f>
        <v>1</v>
      </c>
      <c r="E36" s="83">
        <f>EMS!E30</f>
        <v>1</v>
      </c>
      <c r="F36" s="83">
        <f>EMS!F30</f>
        <v>1</v>
      </c>
      <c r="G36" s="83">
        <f>EMS!G30</f>
        <v>1</v>
      </c>
      <c r="H36" s="83">
        <f>EMS!H30</f>
        <v>0</v>
      </c>
      <c r="I36" s="83">
        <f>EMS!I30</f>
        <v>0</v>
      </c>
      <c r="J36" s="83">
        <f>EMS!J30</f>
        <v>0</v>
      </c>
      <c r="K36" s="83">
        <f>EMS!K30</f>
        <v>0</v>
      </c>
      <c r="L36" s="82">
        <f t="shared" si="0"/>
        <v>5</v>
      </c>
      <c r="M36" s="82">
        <f t="shared" si="1"/>
        <v>5</v>
      </c>
      <c r="N36" s="82">
        <f>SUMIF($B$8:$K$8,"Laki-Laki",EMS!B30:K30)</f>
        <v>3</v>
      </c>
      <c r="O36" s="82">
        <f>SUMIF($B$8:$K$8,"Perempuan",EMS!B30:K30)</f>
        <v>3</v>
      </c>
      <c r="P36" s="68">
        <f t="shared" si="2"/>
        <v>3</v>
      </c>
      <c r="Q36" s="68">
        <f t="shared" si="3"/>
        <v>3</v>
      </c>
      <c r="R36" s="68">
        <f t="shared" si="4"/>
        <v>-0.40546510810816444</v>
      </c>
      <c r="S36" s="68">
        <f t="shared" si="5"/>
        <v>-0.40546510810816444</v>
      </c>
      <c r="T36" s="68">
        <f t="shared" si="6"/>
        <v>-0.35001333366336884</v>
      </c>
      <c r="U36" s="68">
        <f t="shared" si="7"/>
        <v>-0.35001333366336884</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x14ac:dyDescent="0.3">
      <c r="A37" s="67" t="str">
        <f>EMS!A31</f>
        <v>27. Aspek harus ditinjau ulang:</v>
      </c>
      <c r="B37" s="83">
        <f>EMS!B31</f>
        <v>1</v>
      </c>
      <c r="C37" s="83">
        <f>EMS!C31</f>
        <v>1</v>
      </c>
      <c r="D37" s="83">
        <f>EMS!D31</f>
        <v>1</v>
      </c>
      <c r="E37" s="83">
        <f>EMS!E31</f>
        <v>1</v>
      </c>
      <c r="F37" s="83">
        <f>EMS!F31</f>
        <v>1</v>
      </c>
      <c r="G37" s="83">
        <f>EMS!G31</f>
        <v>1</v>
      </c>
      <c r="H37" s="83">
        <f>EMS!H31</f>
        <v>0</v>
      </c>
      <c r="I37" s="83">
        <f>EMS!I31</f>
        <v>0</v>
      </c>
      <c r="J37" s="83">
        <f>EMS!J31</f>
        <v>0</v>
      </c>
      <c r="K37" s="83">
        <f>EMS!K31</f>
        <v>0</v>
      </c>
      <c r="L37" s="82">
        <f t="shared" si="0"/>
        <v>5</v>
      </c>
      <c r="M37" s="82">
        <f t="shared" si="1"/>
        <v>5</v>
      </c>
      <c r="N37" s="82">
        <f>SUMIF($B$8:$K$8,"Laki-Laki",EMS!B31:K31)</f>
        <v>3</v>
      </c>
      <c r="O37" s="82">
        <f>SUMIF($B$8:$K$8,"Perempuan",EMS!B31:K31)</f>
        <v>3</v>
      </c>
      <c r="P37" s="68">
        <f t="shared" si="2"/>
        <v>3</v>
      </c>
      <c r="Q37" s="68">
        <f t="shared" si="3"/>
        <v>3</v>
      </c>
      <c r="R37" s="68">
        <f t="shared" si="4"/>
        <v>-0.40546510810816444</v>
      </c>
      <c r="S37" s="68">
        <f t="shared" si="5"/>
        <v>-0.40546510810816444</v>
      </c>
      <c r="T37" s="68">
        <f t="shared" si="6"/>
        <v>-0.35001333366336884</v>
      </c>
      <c r="U37" s="68">
        <f t="shared" si="7"/>
        <v>-0.35001333366336884</v>
      </c>
      <c r="V37" s="68">
        <f t="shared" si="8"/>
        <v>0.91287092917527679</v>
      </c>
      <c r="W37" s="68">
        <f t="shared" si="9"/>
        <v>0.91287092917527679</v>
      </c>
      <c r="X37" s="68">
        <f t="shared" si="10"/>
        <v>0</v>
      </c>
      <c r="Y37" s="68">
        <f t="shared" si="11"/>
        <v>1.2909944487358056</v>
      </c>
      <c r="Z37" s="68">
        <f t="shared" si="12"/>
        <v>0</v>
      </c>
      <c r="AA37" s="66" t="str">
        <f t="shared" si="13"/>
        <v>Negligible</v>
      </c>
      <c r="AB37" s="69" t="str">
        <f t="shared" si="14"/>
        <v>Tidak Ada Indikasi Bias</v>
      </c>
    </row>
    <row r="38" spans="1:28" x14ac:dyDescent="0.3">
      <c r="A38" s="67" t="str">
        <f>EMS!A32</f>
        <v>28. Dampak lingkungan bisa bersifat:</v>
      </c>
      <c r="B38" s="83">
        <f>EMS!B32</f>
        <v>1</v>
      </c>
      <c r="C38" s="83">
        <f>EMS!C32</f>
        <v>1</v>
      </c>
      <c r="D38" s="83">
        <f>EMS!D32</f>
        <v>1</v>
      </c>
      <c r="E38" s="83">
        <f>EMS!E32</f>
        <v>0</v>
      </c>
      <c r="F38" s="83">
        <f>EMS!F32</f>
        <v>1</v>
      </c>
      <c r="G38" s="83">
        <f>EMS!G32</f>
        <v>0</v>
      </c>
      <c r="H38" s="83">
        <f>EMS!H32</f>
        <v>0</v>
      </c>
      <c r="I38" s="83">
        <f>EMS!I32</f>
        <v>0</v>
      </c>
      <c r="J38" s="83">
        <f>EMS!J32</f>
        <v>0</v>
      </c>
      <c r="K38" s="83">
        <f>EMS!K32</f>
        <v>0</v>
      </c>
      <c r="L38" s="82">
        <f t="shared" si="0"/>
        <v>5</v>
      </c>
      <c r="M38" s="82">
        <f t="shared" si="1"/>
        <v>5</v>
      </c>
      <c r="N38" s="82">
        <f>SUMIF($B$8:$K$8,"Laki-Laki",EMS!B32:K32)</f>
        <v>2</v>
      </c>
      <c r="O38" s="82">
        <f>SUMIF($B$8:$K$8,"Perempuan",EMS!B32:K32)</f>
        <v>2</v>
      </c>
      <c r="P38" s="68">
        <f t="shared" si="2"/>
        <v>2</v>
      </c>
      <c r="Q38" s="68">
        <f t="shared" si="3"/>
        <v>2</v>
      </c>
      <c r="R38" s="68">
        <f t="shared" si="4"/>
        <v>0.40546510810816438</v>
      </c>
      <c r="S38" s="68">
        <f t="shared" si="5"/>
        <v>0.40546510810816438</v>
      </c>
      <c r="T38" s="68">
        <f t="shared" si="6"/>
        <v>0.46091688255296004</v>
      </c>
      <c r="U38" s="68">
        <f t="shared" si="7"/>
        <v>0.46091688255296004</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27.6" x14ac:dyDescent="0.3">
      <c r="A39" s="67" t="str">
        <f>EMS!A33</f>
        <v>29. Metode penilaian aspek ditentukan oleh:</v>
      </c>
      <c r="B39" s="83">
        <f>EMS!B33</f>
        <v>1</v>
      </c>
      <c r="C39" s="83">
        <f>EMS!C33</f>
        <v>1</v>
      </c>
      <c r="D39" s="83">
        <f>EMS!D33</f>
        <v>1</v>
      </c>
      <c r="E39" s="83">
        <f>EMS!E33</f>
        <v>0</v>
      </c>
      <c r="F39" s="83">
        <f>EMS!F33</f>
        <v>1</v>
      </c>
      <c r="G39" s="83">
        <f>EMS!G33</f>
        <v>0</v>
      </c>
      <c r="H39" s="83">
        <f>EMS!H33</f>
        <v>1</v>
      </c>
      <c r="I39" s="83">
        <f>EMS!I33</f>
        <v>1</v>
      </c>
      <c r="J39" s="83">
        <f>EMS!J33</f>
        <v>0</v>
      </c>
      <c r="K39" s="83">
        <f>EMS!K33</f>
        <v>0</v>
      </c>
      <c r="L39" s="82">
        <f t="shared" si="0"/>
        <v>5</v>
      </c>
      <c r="M39" s="82">
        <f t="shared" si="1"/>
        <v>5</v>
      </c>
      <c r="N39" s="82">
        <f>SUMIF($B$8:$K$8,"Laki-Laki",EMS!B33:K33)</f>
        <v>3</v>
      </c>
      <c r="O39" s="82">
        <f>SUMIF($B$8:$K$8,"Perempuan",EMS!B33:K33)</f>
        <v>3</v>
      </c>
      <c r="P39" s="68">
        <f t="shared" si="2"/>
        <v>3</v>
      </c>
      <c r="Q39" s="68">
        <f t="shared" si="3"/>
        <v>3</v>
      </c>
      <c r="R39" s="68">
        <f t="shared" si="4"/>
        <v>-0.40546510810816444</v>
      </c>
      <c r="S39" s="68">
        <f t="shared" si="5"/>
        <v>-0.40546510810816444</v>
      </c>
      <c r="T39" s="68">
        <f t="shared" si="6"/>
        <v>-0.35001333366336884</v>
      </c>
      <c r="U39" s="68">
        <f t="shared" si="7"/>
        <v>-0.35001333366336884</v>
      </c>
      <c r="V39" s="68">
        <f t="shared" si="8"/>
        <v>0.91287092917527679</v>
      </c>
      <c r="W39" s="68">
        <f t="shared" si="9"/>
        <v>0.91287092917527679</v>
      </c>
      <c r="X39" s="68">
        <f t="shared" si="10"/>
        <v>0</v>
      </c>
      <c r="Y39" s="68">
        <f t="shared" si="11"/>
        <v>1.2909944487358056</v>
      </c>
      <c r="Z39" s="68">
        <f t="shared" si="12"/>
        <v>0</v>
      </c>
      <c r="AA39" s="66" t="str">
        <f t="shared" si="13"/>
        <v>Negligible</v>
      </c>
      <c r="AB39" s="69" t="str">
        <f t="shared" si="14"/>
        <v>Tidak Ada Indikasi Bias</v>
      </c>
    </row>
    <row r="40" spans="1:28" x14ac:dyDescent="0.3">
      <c r="A40" s="67" t="str">
        <f>EMS!A34</f>
        <v>30. Aspek signifikan menjadi dasar:</v>
      </c>
      <c r="B40" s="83">
        <f>EMS!B34</f>
        <v>1</v>
      </c>
      <c r="C40" s="83">
        <f>EMS!C34</f>
        <v>1</v>
      </c>
      <c r="D40" s="83">
        <f>EMS!D34</f>
        <v>1</v>
      </c>
      <c r="E40" s="83">
        <f>EMS!E34</f>
        <v>0</v>
      </c>
      <c r="F40" s="83">
        <f>EMS!F34</f>
        <v>1</v>
      </c>
      <c r="G40" s="83">
        <f>EMS!G34</f>
        <v>0</v>
      </c>
      <c r="H40" s="83">
        <f>EMS!H34</f>
        <v>1</v>
      </c>
      <c r="I40" s="83">
        <f>EMS!I34</f>
        <v>1</v>
      </c>
      <c r="J40" s="83">
        <f>EMS!J34</f>
        <v>0</v>
      </c>
      <c r="K40" s="83">
        <f>EMS!K34</f>
        <v>0</v>
      </c>
      <c r="L40" s="82">
        <f t="shared" si="0"/>
        <v>5</v>
      </c>
      <c r="M40" s="82">
        <f t="shared" si="1"/>
        <v>5</v>
      </c>
      <c r="N40" s="82">
        <f>SUMIF($B$8:$K$8,"Laki-Laki",EMS!B34:K34)</f>
        <v>3</v>
      </c>
      <c r="O40" s="82">
        <f>SUMIF($B$8:$K$8,"Perempuan",EMS!B34:K34)</f>
        <v>3</v>
      </c>
      <c r="P40" s="68">
        <f t="shared" si="2"/>
        <v>3</v>
      </c>
      <c r="Q40" s="68">
        <f t="shared" si="3"/>
        <v>3</v>
      </c>
      <c r="R40" s="68">
        <f t="shared" si="4"/>
        <v>-0.40546510810816444</v>
      </c>
      <c r="S40" s="68">
        <f t="shared" si="5"/>
        <v>-0.40546510810816444</v>
      </c>
      <c r="T40" s="68">
        <f t="shared" si="6"/>
        <v>-0.35001333366336884</v>
      </c>
      <c r="U40" s="68">
        <f t="shared" si="7"/>
        <v>-0.35001333366336884</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x14ac:dyDescent="0.3">
      <c r="A41" s="67" t="str">
        <f>EMS!A35</f>
        <v>31. Kewajiban kepatuhan meliputi:</v>
      </c>
      <c r="B41" s="83">
        <f>EMS!B35</f>
        <v>0</v>
      </c>
      <c r="C41" s="83">
        <f>EMS!C35</f>
        <v>0</v>
      </c>
      <c r="D41" s="83">
        <f>EMS!D35</f>
        <v>1</v>
      </c>
      <c r="E41" s="83">
        <f>EMS!E35</f>
        <v>1</v>
      </c>
      <c r="F41" s="83">
        <f>EMS!F35</f>
        <v>1</v>
      </c>
      <c r="G41" s="83">
        <f>EMS!G35</f>
        <v>1</v>
      </c>
      <c r="H41" s="83">
        <f>EMS!H35</f>
        <v>0</v>
      </c>
      <c r="I41" s="83">
        <f>EMS!I35</f>
        <v>0</v>
      </c>
      <c r="J41" s="83">
        <f>EMS!J35</f>
        <v>0</v>
      </c>
      <c r="K41" s="83">
        <f>EMS!K35</f>
        <v>0</v>
      </c>
      <c r="L41" s="82">
        <f t="shared" si="0"/>
        <v>5</v>
      </c>
      <c r="M41" s="82">
        <f t="shared" si="1"/>
        <v>5</v>
      </c>
      <c r="N41" s="82">
        <f>SUMIF($B$8:$K$8,"Laki-Laki",EMS!B35:K35)</f>
        <v>2</v>
      </c>
      <c r="O41" s="82">
        <f>SUMIF($B$8:$K$8,"Perempuan",EMS!B35:K35)</f>
        <v>2</v>
      </c>
      <c r="P41" s="68">
        <f t="shared" si="2"/>
        <v>2</v>
      </c>
      <c r="Q41" s="68">
        <f t="shared" si="3"/>
        <v>2</v>
      </c>
      <c r="R41" s="68">
        <f t="shared" si="4"/>
        <v>0.40546510810816438</v>
      </c>
      <c r="S41" s="68">
        <f t="shared" si="5"/>
        <v>0.40546510810816438</v>
      </c>
      <c r="T41" s="68">
        <f t="shared" si="6"/>
        <v>0.46091688255296004</v>
      </c>
      <c r="U41" s="68">
        <f t="shared" si="7"/>
        <v>0.46091688255296004</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x14ac:dyDescent="0.3">
      <c r="A42" s="67" t="str">
        <f>EMS!A36</f>
        <v>32. Contoh kewajiban hukum:</v>
      </c>
      <c r="B42" s="83">
        <f>EMS!B36</f>
        <v>1</v>
      </c>
      <c r="C42" s="83">
        <f>EMS!C36</f>
        <v>1</v>
      </c>
      <c r="D42" s="83">
        <f>EMS!D36</f>
        <v>1</v>
      </c>
      <c r="E42" s="83">
        <f>EMS!E36</f>
        <v>0</v>
      </c>
      <c r="F42" s="83">
        <f>EMS!F36</f>
        <v>1</v>
      </c>
      <c r="G42" s="83">
        <f>EMS!G36</f>
        <v>0</v>
      </c>
      <c r="H42" s="83">
        <f>EMS!H36</f>
        <v>0</v>
      </c>
      <c r="I42" s="83">
        <f>EMS!I36</f>
        <v>0</v>
      </c>
      <c r="J42" s="83">
        <f>EMS!J36</f>
        <v>0</v>
      </c>
      <c r="K42" s="83">
        <f>EMS!K36</f>
        <v>0</v>
      </c>
      <c r="L42" s="82">
        <f t="shared" si="0"/>
        <v>5</v>
      </c>
      <c r="M42" s="82">
        <f t="shared" si="1"/>
        <v>5</v>
      </c>
      <c r="N42" s="82">
        <f>SUMIF($B$8:$K$8,"Laki-Laki",EMS!B36:K36)</f>
        <v>2</v>
      </c>
      <c r="O42" s="82">
        <f>SUMIF($B$8:$K$8,"Perempuan",EMS!B36:K36)</f>
        <v>2</v>
      </c>
      <c r="P42" s="68">
        <f t="shared" si="2"/>
        <v>2</v>
      </c>
      <c r="Q42" s="68">
        <f t="shared" si="3"/>
        <v>2</v>
      </c>
      <c r="R42" s="68">
        <f t="shared" si="4"/>
        <v>0.40546510810816438</v>
      </c>
      <c r="S42" s="68">
        <f t="shared" si="5"/>
        <v>0.40546510810816438</v>
      </c>
      <c r="T42" s="68">
        <f t="shared" si="6"/>
        <v>0.46091688255296004</v>
      </c>
      <c r="U42" s="68">
        <f t="shared" si="7"/>
        <v>0.46091688255296004</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x14ac:dyDescent="0.3">
      <c r="A43" s="67" t="str">
        <f>EMS!A37</f>
        <v>33. Organisasi harus:</v>
      </c>
      <c r="B43" s="83">
        <f>EMS!B37</f>
        <v>1</v>
      </c>
      <c r="C43" s="83">
        <f>EMS!C37</f>
        <v>1</v>
      </c>
      <c r="D43" s="83">
        <f>EMS!D37</f>
        <v>1</v>
      </c>
      <c r="E43" s="83">
        <f>EMS!E37</f>
        <v>0</v>
      </c>
      <c r="F43" s="83">
        <f>EMS!F37</f>
        <v>1</v>
      </c>
      <c r="G43" s="83">
        <f>EMS!G37</f>
        <v>0</v>
      </c>
      <c r="H43" s="83">
        <f>EMS!H37</f>
        <v>1</v>
      </c>
      <c r="I43" s="83">
        <f>EMS!I37</f>
        <v>1</v>
      </c>
      <c r="J43" s="83">
        <f>EMS!J37</f>
        <v>0</v>
      </c>
      <c r="K43" s="83">
        <f>EMS!K37</f>
        <v>0</v>
      </c>
      <c r="L43" s="82">
        <f t="shared" ref="L43:L74" si="15">COUNTIF($B$8:$K$8,"Laki-Laki")</f>
        <v>5</v>
      </c>
      <c r="M43" s="82">
        <f t="shared" ref="M43:M74" si="16">COUNTIF($B$8:$K$8,"Perempuan")</f>
        <v>5</v>
      </c>
      <c r="N43" s="82">
        <f>SUMIF($B$8:$K$8,"Laki-Laki",EMS!B37:K37)</f>
        <v>3</v>
      </c>
      <c r="O43" s="82">
        <f>SUMIF($B$8:$K$8,"Perempuan",EMS!B37:K37)</f>
        <v>3</v>
      </c>
      <c r="P43" s="68">
        <f t="shared" ref="P43:P74" si="17">IF(N43=0,0.3,IF(N43=L43,L43-0.3,N43))</f>
        <v>3</v>
      </c>
      <c r="Q43" s="68">
        <f t="shared" ref="Q43:Q74" si="18">IF(O43=0,0.3,IF(O43=M43,M43-0.3,O43))</f>
        <v>3</v>
      </c>
      <c r="R43" s="68">
        <f t="shared" ref="R43:R74" si="19">LN((L43-P43)/P43)</f>
        <v>-0.40546510810816444</v>
      </c>
      <c r="S43" s="68">
        <f t="shared" ref="S43:S74" si="20">LN((M43-Q43)/Q43)</f>
        <v>-0.40546510810816444</v>
      </c>
      <c r="T43" s="68">
        <f t="shared" ref="T43:T74" si="21">R43-AVERAGE($R$11:$R$110)</f>
        <v>-0.35001333366336884</v>
      </c>
      <c r="U43" s="68">
        <f t="shared" ref="U43:U74" si="22">S43-AVERAGE($S$11:$S$110)</f>
        <v>-0.35001333366336884</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x14ac:dyDescent="0.3">
      <c r="A44" s="67" t="str">
        <f>EMS!A38</f>
        <v>34. Evaluasi kepatuhan dilakukan:</v>
      </c>
      <c r="B44" s="83">
        <f>EMS!B38</f>
        <v>1</v>
      </c>
      <c r="C44" s="83">
        <f>EMS!C38</f>
        <v>1</v>
      </c>
      <c r="D44" s="83">
        <f>EMS!D38</f>
        <v>0</v>
      </c>
      <c r="E44" s="83">
        <f>EMS!E38</f>
        <v>0</v>
      </c>
      <c r="F44" s="83">
        <f>EMS!F38</f>
        <v>0</v>
      </c>
      <c r="G44" s="83">
        <f>EMS!G38</f>
        <v>0</v>
      </c>
      <c r="H44" s="83">
        <f>EMS!H38</f>
        <v>0</v>
      </c>
      <c r="I44" s="83">
        <f>EMS!I38</f>
        <v>0</v>
      </c>
      <c r="J44" s="83">
        <f>EMS!J38</f>
        <v>0</v>
      </c>
      <c r="K44" s="83">
        <f>EMS!K38</f>
        <v>0</v>
      </c>
      <c r="L44" s="82">
        <f t="shared" si="15"/>
        <v>5</v>
      </c>
      <c r="M44" s="82">
        <f t="shared" si="16"/>
        <v>5</v>
      </c>
      <c r="N44" s="82">
        <f>SUMIF($B$8:$K$8,"Laki-Laki",EMS!B38:K38)</f>
        <v>1</v>
      </c>
      <c r="O44" s="82">
        <f>SUMIF($B$8:$K$8,"Perempuan",EMS!B38:K38)</f>
        <v>1</v>
      </c>
      <c r="P44" s="68">
        <f t="shared" si="17"/>
        <v>1</v>
      </c>
      <c r="Q44" s="68">
        <f t="shared" si="18"/>
        <v>1</v>
      </c>
      <c r="R44" s="68">
        <f t="shared" si="19"/>
        <v>1.3862943611198906</v>
      </c>
      <c r="S44" s="68">
        <f t="shared" si="20"/>
        <v>1.3862943611198906</v>
      </c>
      <c r="T44" s="68">
        <f t="shared" si="21"/>
        <v>1.4417461355646861</v>
      </c>
      <c r="U44" s="68">
        <f t="shared" si="22"/>
        <v>1.4417461355646861</v>
      </c>
      <c r="V44" s="68">
        <f t="shared" si="23"/>
        <v>1.1180339887498949</v>
      </c>
      <c r="W44" s="68">
        <f t="shared" si="24"/>
        <v>1.1180339887498949</v>
      </c>
      <c r="X44" s="68">
        <f t="shared" si="25"/>
        <v>0</v>
      </c>
      <c r="Y44" s="68">
        <f t="shared" si="26"/>
        <v>1.5811388300841898</v>
      </c>
      <c r="Z44" s="68">
        <f t="shared" si="27"/>
        <v>0</v>
      </c>
      <c r="AA44" s="66" t="str">
        <f t="shared" si="28"/>
        <v>Negligible</v>
      </c>
      <c r="AB44" s="69" t="str">
        <f t="shared" si="29"/>
        <v>Tidak Ada Indikasi Bias</v>
      </c>
    </row>
    <row r="45" spans="1:28" x14ac:dyDescent="0.3">
      <c r="A45" s="67" t="str">
        <f>EMS!A39</f>
        <v>35. Persyaratan lain meliputi:</v>
      </c>
      <c r="B45" s="83">
        <f>EMS!B39</f>
        <v>1</v>
      </c>
      <c r="C45" s="83">
        <f>EMS!C39</f>
        <v>1</v>
      </c>
      <c r="D45" s="83">
        <f>EMS!D39</f>
        <v>1</v>
      </c>
      <c r="E45" s="83">
        <f>EMS!E39</f>
        <v>1</v>
      </c>
      <c r="F45" s="83">
        <f>EMS!F39</f>
        <v>1</v>
      </c>
      <c r="G45" s="83">
        <f>EMS!G39</f>
        <v>1</v>
      </c>
      <c r="H45" s="83">
        <f>EMS!H39</f>
        <v>0</v>
      </c>
      <c r="I45" s="83">
        <f>EMS!I39</f>
        <v>0</v>
      </c>
      <c r="J45" s="83">
        <f>EMS!J39</f>
        <v>0</v>
      </c>
      <c r="K45" s="83">
        <f>EMS!K39</f>
        <v>0</v>
      </c>
      <c r="L45" s="82">
        <f t="shared" si="15"/>
        <v>5</v>
      </c>
      <c r="M45" s="82">
        <f t="shared" si="16"/>
        <v>5</v>
      </c>
      <c r="N45" s="82">
        <f>SUMIF($B$8:$K$8,"Laki-Laki",EMS!B39:K39)</f>
        <v>3</v>
      </c>
      <c r="O45" s="82">
        <f>SUMIF($B$8:$K$8,"Perempuan",EMS!B39:K39)</f>
        <v>3</v>
      </c>
      <c r="P45" s="68">
        <f t="shared" si="17"/>
        <v>3</v>
      </c>
      <c r="Q45" s="68">
        <f t="shared" si="18"/>
        <v>3</v>
      </c>
      <c r="R45" s="68">
        <f t="shared" si="19"/>
        <v>-0.40546510810816444</v>
      </c>
      <c r="S45" s="68">
        <f t="shared" si="20"/>
        <v>-0.40546510810816444</v>
      </c>
      <c r="T45" s="68">
        <f t="shared" si="21"/>
        <v>-0.35001333366336884</v>
      </c>
      <c r="U45" s="68">
        <f t="shared" si="22"/>
        <v>-0.35001333366336884</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x14ac:dyDescent="0.3">
      <c r="A46" s="67" t="str">
        <f>EMS!A40</f>
        <v>36. Ketidakpatuhan harus:</v>
      </c>
      <c r="B46" s="83">
        <f>EMS!B40</f>
        <v>1</v>
      </c>
      <c r="C46" s="83">
        <f>EMS!C40</f>
        <v>1</v>
      </c>
      <c r="D46" s="83">
        <f>EMS!D40</f>
        <v>1</v>
      </c>
      <c r="E46" s="83">
        <f>EMS!E40</f>
        <v>0</v>
      </c>
      <c r="F46" s="83">
        <f>EMS!F40</f>
        <v>1</v>
      </c>
      <c r="G46" s="83">
        <f>EMS!G40</f>
        <v>0</v>
      </c>
      <c r="H46" s="83">
        <f>EMS!H40</f>
        <v>0</v>
      </c>
      <c r="I46" s="83">
        <f>EMS!I40</f>
        <v>0</v>
      </c>
      <c r="J46" s="83">
        <f>EMS!J40</f>
        <v>0</v>
      </c>
      <c r="K46" s="83">
        <f>EMS!K40</f>
        <v>0</v>
      </c>
      <c r="L46" s="82">
        <f t="shared" si="15"/>
        <v>5</v>
      </c>
      <c r="M46" s="82">
        <f t="shared" si="16"/>
        <v>5</v>
      </c>
      <c r="N46" s="82">
        <f>SUMIF($B$8:$K$8,"Laki-Laki",EMS!B40:K40)</f>
        <v>2</v>
      </c>
      <c r="O46" s="82">
        <f>SUMIF($B$8:$K$8,"Perempuan",EMS!B40:K40)</f>
        <v>2</v>
      </c>
      <c r="P46" s="68">
        <f t="shared" si="17"/>
        <v>2</v>
      </c>
      <c r="Q46" s="68">
        <f t="shared" si="18"/>
        <v>2</v>
      </c>
      <c r="R46" s="68">
        <f t="shared" si="19"/>
        <v>0.40546510810816438</v>
      </c>
      <c r="S46" s="68">
        <f t="shared" si="20"/>
        <v>0.40546510810816438</v>
      </c>
      <c r="T46" s="68">
        <f t="shared" si="21"/>
        <v>0.46091688255296004</v>
      </c>
      <c r="U46" s="68">
        <f t="shared" si="22"/>
        <v>0.46091688255296004</v>
      </c>
      <c r="V46" s="68">
        <f t="shared" si="23"/>
        <v>0.91287092917527679</v>
      </c>
      <c r="W46" s="68">
        <f t="shared" si="24"/>
        <v>0.91287092917527679</v>
      </c>
      <c r="X46" s="68">
        <f t="shared" si="25"/>
        <v>0</v>
      </c>
      <c r="Y46" s="68">
        <f t="shared" si="26"/>
        <v>1.2909944487358056</v>
      </c>
      <c r="Z46" s="68">
        <f t="shared" si="27"/>
        <v>0</v>
      </c>
      <c r="AA46" s="66" t="str">
        <f t="shared" si="28"/>
        <v>Negligible</v>
      </c>
      <c r="AB46" s="69" t="str">
        <f t="shared" si="29"/>
        <v>Tidak Ada Indikasi Bias</v>
      </c>
    </row>
    <row r="47" spans="1:28" x14ac:dyDescent="0.3">
      <c r="A47" s="67" t="str">
        <f>EMS!A41</f>
        <v>37. Bukti kepatuhan harus:</v>
      </c>
      <c r="B47" s="83">
        <f>EMS!B41</f>
        <v>1</v>
      </c>
      <c r="C47" s="83">
        <f>EMS!C41</f>
        <v>1</v>
      </c>
      <c r="D47" s="83">
        <f>EMS!D41</f>
        <v>1</v>
      </c>
      <c r="E47" s="83">
        <f>EMS!E41</f>
        <v>0</v>
      </c>
      <c r="F47" s="83">
        <f>EMS!F41</f>
        <v>1</v>
      </c>
      <c r="G47" s="83">
        <f>EMS!G41</f>
        <v>0</v>
      </c>
      <c r="H47" s="83">
        <f>EMS!H41</f>
        <v>1</v>
      </c>
      <c r="I47" s="83">
        <f>EMS!I41</f>
        <v>1</v>
      </c>
      <c r="J47" s="83">
        <f>EMS!J41</f>
        <v>0</v>
      </c>
      <c r="K47" s="83">
        <f>EMS!K41</f>
        <v>0</v>
      </c>
      <c r="L47" s="82">
        <f t="shared" si="15"/>
        <v>5</v>
      </c>
      <c r="M47" s="82">
        <f t="shared" si="16"/>
        <v>5</v>
      </c>
      <c r="N47" s="82">
        <f>SUMIF($B$8:$K$8,"Laki-Laki",EMS!B41:K41)</f>
        <v>3</v>
      </c>
      <c r="O47" s="82">
        <f>SUMIF($B$8:$K$8,"Perempuan",EMS!B41:K41)</f>
        <v>3</v>
      </c>
      <c r="P47" s="68">
        <f t="shared" si="17"/>
        <v>3</v>
      </c>
      <c r="Q47" s="68">
        <f t="shared" si="18"/>
        <v>3</v>
      </c>
      <c r="R47" s="68">
        <f t="shared" si="19"/>
        <v>-0.40546510810816444</v>
      </c>
      <c r="S47" s="68">
        <f t="shared" si="20"/>
        <v>-0.40546510810816444</v>
      </c>
      <c r="T47" s="68">
        <f t="shared" si="21"/>
        <v>-0.35001333366336884</v>
      </c>
      <c r="U47" s="68">
        <f t="shared" si="22"/>
        <v>-0.35001333366336884</v>
      </c>
      <c r="V47" s="68">
        <f t="shared" si="23"/>
        <v>0.91287092917527679</v>
      </c>
      <c r="W47" s="68">
        <f t="shared" si="24"/>
        <v>0.91287092917527679</v>
      </c>
      <c r="X47" s="68">
        <f t="shared" si="25"/>
        <v>0</v>
      </c>
      <c r="Y47" s="68">
        <f t="shared" si="26"/>
        <v>1.2909944487358056</v>
      </c>
      <c r="Z47" s="68">
        <f t="shared" si="27"/>
        <v>0</v>
      </c>
      <c r="AA47" s="66" t="str">
        <f t="shared" si="28"/>
        <v>Negligible</v>
      </c>
      <c r="AB47" s="69" t="str">
        <f t="shared" si="29"/>
        <v>Tidak Ada Indikasi Bias</v>
      </c>
    </row>
    <row r="48" spans="1:28" x14ac:dyDescent="0.3">
      <c r="A48" s="67" t="str">
        <f>EMS!A42</f>
        <v>38. Sumber regulasi:</v>
      </c>
      <c r="B48" s="83">
        <f>EMS!B42</f>
        <v>1</v>
      </c>
      <c r="C48" s="83">
        <f>EMS!C42</f>
        <v>1</v>
      </c>
      <c r="D48" s="83">
        <f>EMS!D42</f>
        <v>1</v>
      </c>
      <c r="E48" s="83">
        <f>EMS!E42</f>
        <v>0</v>
      </c>
      <c r="F48" s="83">
        <f>EMS!F42</f>
        <v>1</v>
      </c>
      <c r="G48" s="83">
        <f>EMS!G42</f>
        <v>0</v>
      </c>
      <c r="H48" s="83">
        <f>EMS!H42</f>
        <v>1</v>
      </c>
      <c r="I48" s="83">
        <f>EMS!I42</f>
        <v>1</v>
      </c>
      <c r="J48" s="83">
        <f>EMS!J42</f>
        <v>0</v>
      </c>
      <c r="K48" s="83">
        <f>EMS!K42</f>
        <v>0</v>
      </c>
      <c r="L48" s="82">
        <f t="shared" si="15"/>
        <v>5</v>
      </c>
      <c r="M48" s="82">
        <f t="shared" si="16"/>
        <v>5</v>
      </c>
      <c r="N48" s="82">
        <f>SUMIF($B$8:$K$8,"Laki-Laki",EMS!B42:K42)</f>
        <v>3</v>
      </c>
      <c r="O48" s="82">
        <f>SUMIF($B$8:$K$8,"Perempuan",EMS!B42:K42)</f>
        <v>3</v>
      </c>
      <c r="P48" s="68">
        <f t="shared" si="17"/>
        <v>3</v>
      </c>
      <c r="Q48" s="68">
        <f t="shared" si="18"/>
        <v>3</v>
      </c>
      <c r="R48" s="68">
        <f t="shared" si="19"/>
        <v>-0.40546510810816444</v>
      </c>
      <c r="S48" s="68">
        <f t="shared" si="20"/>
        <v>-0.40546510810816444</v>
      </c>
      <c r="T48" s="68">
        <f t="shared" si="21"/>
        <v>-0.35001333366336884</v>
      </c>
      <c r="U48" s="68">
        <f t="shared" si="22"/>
        <v>-0.35001333366336884</v>
      </c>
      <c r="V48" s="68">
        <f t="shared" si="23"/>
        <v>0.91287092917527679</v>
      </c>
      <c r="W48" s="68">
        <f t="shared" si="24"/>
        <v>0.91287092917527679</v>
      </c>
      <c r="X48" s="68">
        <f t="shared" si="25"/>
        <v>0</v>
      </c>
      <c r="Y48" s="68">
        <f t="shared" si="26"/>
        <v>1.2909944487358056</v>
      </c>
      <c r="Z48" s="68">
        <f t="shared" si="27"/>
        <v>0</v>
      </c>
      <c r="AA48" s="66" t="str">
        <f t="shared" si="28"/>
        <v>Negligible</v>
      </c>
      <c r="AB48" s="69" t="str">
        <f t="shared" si="29"/>
        <v>Tidak Ada Indikasi Bias</v>
      </c>
    </row>
    <row r="49" spans="1:28" x14ac:dyDescent="0.3">
      <c r="A49" s="67" t="str">
        <f>EMS!A43</f>
        <v>39. Update regulasi harus:</v>
      </c>
      <c r="B49" s="83">
        <f>EMS!B43</f>
        <v>1</v>
      </c>
      <c r="C49" s="83">
        <f>EMS!C43</f>
        <v>1</v>
      </c>
      <c r="D49" s="83">
        <f>EMS!D43</f>
        <v>1</v>
      </c>
      <c r="E49" s="83">
        <f>EMS!E43</f>
        <v>1</v>
      </c>
      <c r="F49" s="83">
        <f>EMS!F43</f>
        <v>1</v>
      </c>
      <c r="G49" s="83">
        <f>EMS!G43</f>
        <v>1</v>
      </c>
      <c r="H49" s="83">
        <f>EMS!H43</f>
        <v>0</v>
      </c>
      <c r="I49" s="83">
        <f>EMS!I43</f>
        <v>0</v>
      </c>
      <c r="J49" s="83">
        <f>EMS!J43</f>
        <v>0</v>
      </c>
      <c r="K49" s="83">
        <f>EMS!K43</f>
        <v>0</v>
      </c>
      <c r="L49" s="82">
        <f t="shared" si="15"/>
        <v>5</v>
      </c>
      <c r="M49" s="82">
        <f t="shared" si="16"/>
        <v>5</v>
      </c>
      <c r="N49" s="82">
        <f>SUMIF($B$8:$K$8,"Laki-Laki",EMS!B43:K43)</f>
        <v>3</v>
      </c>
      <c r="O49" s="82">
        <f>SUMIF($B$8:$K$8,"Perempuan",EMS!B43:K43)</f>
        <v>3</v>
      </c>
      <c r="P49" s="68">
        <f t="shared" si="17"/>
        <v>3</v>
      </c>
      <c r="Q49" s="68">
        <f t="shared" si="18"/>
        <v>3</v>
      </c>
      <c r="R49" s="68">
        <f t="shared" si="19"/>
        <v>-0.40546510810816444</v>
      </c>
      <c r="S49" s="68">
        <f t="shared" si="20"/>
        <v>-0.40546510810816444</v>
      </c>
      <c r="T49" s="68">
        <f t="shared" si="21"/>
        <v>-0.35001333366336884</v>
      </c>
      <c r="U49" s="68">
        <f t="shared" si="22"/>
        <v>-0.35001333366336884</v>
      </c>
      <c r="V49" s="68">
        <f t="shared" si="23"/>
        <v>0.91287092917527679</v>
      </c>
      <c r="W49" s="68">
        <f t="shared" si="24"/>
        <v>0.91287092917527679</v>
      </c>
      <c r="X49" s="68">
        <f t="shared" si="25"/>
        <v>0</v>
      </c>
      <c r="Y49" s="68">
        <f t="shared" si="26"/>
        <v>1.2909944487358056</v>
      </c>
      <c r="Z49" s="68">
        <f t="shared" si="27"/>
        <v>0</v>
      </c>
      <c r="AA49" s="66" t="str">
        <f t="shared" si="28"/>
        <v>Negligible</v>
      </c>
      <c r="AB49" s="69" t="str">
        <f t="shared" si="29"/>
        <v>Tidak Ada Indikasi Bias</v>
      </c>
    </row>
    <row r="50" spans="1:28" x14ac:dyDescent="0.3">
      <c r="A50" s="67" t="str">
        <f>EMS!A44</f>
        <v>40. Tujuan kepatuhan:</v>
      </c>
      <c r="B50" s="83">
        <f>EMS!B44</f>
        <v>1</v>
      </c>
      <c r="C50" s="83">
        <f>EMS!C44</f>
        <v>1</v>
      </c>
      <c r="D50" s="83">
        <f>EMS!D44</f>
        <v>1</v>
      </c>
      <c r="E50" s="83">
        <f>EMS!E44</f>
        <v>1</v>
      </c>
      <c r="F50" s="83">
        <f>EMS!F44</f>
        <v>1</v>
      </c>
      <c r="G50" s="83">
        <f>EMS!G44</f>
        <v>1</v>
      </c>
      <c r="H50" s="83">
        <f>EMS!H44</f>
        <v>1</v>
      </c>
      <c r="I50" s="83">
        <f>EMS!I44</f>
        <v>1</v>
      </c>
      <c r="J50" s="83">
        <f>EMS!J44</f>
        <v>0</v>
      </c>
      <c r="K50" s="83">
        <f>EMS!K44</f>
        <v>0</v>
      </c>
      <c r="L50" s="82">
        <f t="shared" si="15"/>
        <v>5</v>
      </c>
      <c r="M50" s="82">
        <f t="shared" si="16"/>
        <v>5</v>
      </c>
      <c r="N50" s="82">
        <f>SUMIF($B$8:$K$8,"Laki-Laki",EMS!B44:K44)</f>
        <v>4</v>
      </c>
      <c r="O50" s="82">
        <f>SUMIF($B$8:$K$8,"Perempuan",EMS!B44:K44)</f>
        <v>4</v>
      </c>
      <c r="P50" s="68">
        <f t="shared" si="17"/>
        <v>4</v>
      </c>
      <c r="Q50" s="68">
        <f t="shared" si="18"/>
        <v>4</v>
      </c>
      <c r="R50" s="68">
        <f t="shared" si="19"/>
        <v>-1.3862943611198906</v>
      </c>
      <c r="S50" s="68">
        <f t="shared" si="20"/>
        <v>-1.3862943611198906</v>
      </c>
      <c r="T50" s="68">
        <f t="shared" si="21"/>
        <v>-1.330842586675095</v>
      </c>
      <c r="U50" s="68">
        <f t="shared" si="22"/>
        <v>-1.330842586675095</v>
      </c>
      <c r="V50" s="68">
        <f t="shared" si="23"/>
        <v>1.1180339887498949</v>
      </c>
      <c r="W50" s="68">
        <f t="shared" si="24"/>
        <v>1.1180339887498949</v>
      </c>
      <c r="X50" s="68">
        <f t="shared" si="25"/>
        <v>0</v>
      </c>
      <c r="Y50" s="68">
        <f t="shared" si="26"/>
        <v>1.5811388300841898</v>
      </c>
      <c r="Z50" s="68">
        <f t="shared" si="27"/>
        <v>0</v>
      </c>
      <c r="AA50" s="66" t="str">
        <f t="shared" si="28"/>
        <v>Negligible</v>
      </c>
      <c r="AB50" s="69" t="str">
        <f t="shared" si="29"/>
        <v>Tidak Ada Indikasi Bias</v>
      </c>
    </row>
    <row r="51" spans="1:28" ht="27.6" x14ac:dyDescent="0.3">
      <c r="A51" s="67" t="str">
        <f>EMS!A45</f>
        <v>41. Pelanggaran hukum dapat menyebabkan:</v>
      </c>
      <c r="B51" s="83">
        <f>EMS!B45</f>
        <v>1</v>
      </c>
      <c r="C51" s="83">
        <f>EMS!C45</f>
        <v>1</v>
      </c>
      <c r="D51" s="83">
        <f>EMS!D45</f>
        <v>1</v>
      </c>
      <c r="E51" s="83">
        <f>EMS!E45</f>
        <v>1</v>
      </c>
      <c r="F51" s="83">
        <f>EMS!F45</f>
        <v>1</v>
      </c>
      <c r="G51" s="83">
        <f>EMS!G45</f>
        <v>1</v>
      </c>
      <c r="H51" s="83">
        <f>EMS!H45</f>
        <v>0</v>
      </c>
      <c r="I51" s="83">
        <f>EMS!I45</f>
        <v>0</v>
      </c>
      <c r="J51" s="83">
        <f>EMS!J45</f>
        <v>0</v>
      </c>
      <c r="K51" s="83">
        <f>EMS!K45</f>
        <v>0</v>
      </c>
      <c r="L51" s="82">
        <f t="shared" si="15"/>
        <v>5</v>
      </c>
      <c r="M51" s="82">
        <f t="shared" si="16"/>
        <v>5</v>
      </c>
      <c r="N51" s="82">
        <f>SUMIF($B$8:$K$8,"Laki-Laki",EMS!B45:K45)</f>
        <v>3</v>
      </c>
      <c r="O51" s="82">
        <f>SUMIF($B$8:$K$8,"Perempuan",EMS!B45:K45)</f>
        <v>3</v>
      </c>
      <c r="P51" s="68">
        <f t="shared" si="17"/>
        <v>3</v>
      </c>
      <c r="Q51" s="68">
        <f t="shared" si="18"/>
        <v>3</v>
      </c>
      <c r="R51" s="68">
        <f t="shared" si="19"/>
        <v>-0.40546510810816444</v>
      </c>
      <c r="S51" s="68">
        <f t="shared" si="20"/>
        <v>-0.40546510810816444</v>
      </c>
      <c r="T51" s="68">
        <f t="shared" si="21"/>
        <v>-0.35001333366336884</v>
      </c>
      <c r="U51" s="68">
        <f t="shared" si="22"/>
        <v>-0.35001333366336884</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x14ac:dyDescent="0.3">
      <c r="A52" s="67" t="str">
        <f>EMS!A46</f>
        <v>42. Evaluasi kepatuhan termasuk:</v>
      </c>
      <c r="B52" s="83">
        <f>EMS!B46</f>
        <v>1</v>
      </c>
      <c r="C52" s="83">
        <f>EMS!C46</f>
        <v>1</v>
      </c>
      <c r="D52" s="83">
        <f>EMS!D46</f>
        <v>0</v>
      </c>
      <c r="E52" s="83">
        <f>EMS!E46</f>
        <v>0</v>
      </c>
      <c r="F52" s="83">
        <f>EMS!F46</f>
        <v>0</v>
      </c>
      <c r="G52" s="83">
        <f>EMS!G46</f>
        <v>0</v>
      </c>
      <c r="H52" s="83">
        <f>EMS!H46</f>
        <v>0</v>
      </c>
      <c r="I52" s="83">
        <f>EMS!I46</f>
        <v>0</v>
      </c>
      <c r="J52" s="83">
        <f>EMS!J46</f>
        <v>0</v>
      </c>
      <c r="K52" s="83">
        <f>EMS!K46</f>
        <v>0</v>
      </c>
      <c r="L52" s="82">
        <f t="shared" si="15"/>
        <v>5</v>
      </c>
      <c r="M52" s="82">
        <f t="shared" si="16"/>
        <v>5</v>
      </c>
      <c r="N52" s="82">
        <f>SUMIF($B$8:$K$8,"Laki-Laki",EMS!B46:K46)</f>
        <v>1</v>
      </c>
      <c r="O52" s="82">
        <f>SUMIF($B$8:$K$8,"Perempuan",EMS!B46:K46)</f>
        <v>1</v>
      </c>
      <c r="P52" s="68">
        <f t="shared" si="17"/>
        <v>1</v>
      </c>
      <c r="Q52" s="68">
        <f t="shared" si="18"/>
        <v>1</v>
      </c>
      <c r="R52" s="68">
        <f t="shared" si="19"/>
        <v>1.3862943611198906</v>
      </c>
      <c r="S52" s="68">
        <f t="shared" si="20"/>
        <v>1.3862943611198906</v>
      </c>
      <c r="T52" s="68">
        <f t="shared" si="21"/>
        <v>1.4417461355646861</v>
      </c>
      <c r="U52" s="68">
        <f t="shared" si="22"/>
        <v>1.4417461355646861</v>
      </c>
      <c r="V52" s="68">
        <f t="shared" si="23"/>
        <v>1.1180339887498949</v>
      </c>
      <c r="W52" s="68">
        <f t="shared" si="24"/>
        <v>1.1180339887498949</v>
      </c>
      <c r="X52" s="68">
        <f t="shared" si="25"/>
        <v>0</v>
      </c>
      <c r="Y52" s="68">
        <f t="shared" si="26"/>
        <v>1.5811388300841898</v>
      </c>
      <c r="Z52" s="68">
        <f t="shared" si="27"/>
        <v>0</v>
      </c>
      <c r="AA52" s="66" t="str">
        <f t="shared" si="28"/>
        <v>Negligible</v>
      </c>
      <c r="AB52" s="69" t="str">
        <f t="shared" si="29"/>
        <v>Tidak Ada Indikasi Bias</v>
      </c>
    </row>
    <row r="53" spans="1:28" ht="27.6" x14ac:dyDescent="0.3">
      <c r="A53" s="67" t="str">
        <f>EMS!A47</f>
        <v>43. Kepatuhan harus dikomunikasikan:</v>
      </c>
      <c r="B53" s="83">
        <f>EMS!B47</f>
        <v>1</v>
      </c>
      <c r="C53" s="83">
        <f>EMS!C47</f>
        <v>1</v>
      </c>
      <c r="D53" s="83">
        <f>EMS!D47</f>
        <v>1</v>
      </c>
      <c r="E53" s="83">
        <f>EMS!E47</f>
        <v>0</v>
      </c>
      <c r="F53" s="83">
        <f>EMS!F47</f>
        <v>1</v>
      </c>
      <c r="G53" s="83">
        <f>EMS!G47</f>
        <v>0</v>
      </c>
      <c r="H53" s="83">
        <f>EMS!H47</f>
        <v>0</v>
      </c>
      <c r="I53" s="83">
        <f>EMS!I47</f>
        <v>0</v>
      </c>
      <c r="J53" s="83">
        <f>EMS!J47</f>
        <v>1</v>
      </c>
      <c r="K53" s="83">
        <f>EMS!K47</f>
        <v>1</v>
      </c>
      <c r="L53" s="82">
        <f t="shared" si="15"/>
        <v>5</v>
      </c>
      <c r="M53" s="82">
        <f t="shared" si="16"/>
        <v>5</v>
      </c>
      <c r="N53" s="82">
        <f>SUMIF($B$8:$K$8,"Laki-Laki",EMS!B47:K47)</f>
        <v>3</v>
      </c>
      <c r="O53" s="82">
        <f>SUMIF($B$8:$K$8,"Perempuan",EMS!B47:K47)</f>
        <v>3</v>
      </c>
      <c r="P53" s="68">
        <f t="shared" si="17"/>
        <v>3</v>
      </c>
      <c r="Q53" s="68">
        <f t="shared" si="18"/>
        <v>3</v>
      </c>
      <c r="R53" s="68">
        <f t="shared" si="19"/>
        <v>-0.40546510810816444</v>
      </c>
      <c r="S53" s="68">
        <f t="shared" si="20"/>
        <v>-0.40546510810816444</v>
      </c>
      <c r="T53" s="68">
        <f t="shared" si="21"/>
        <v>-0.35001333366336884</v>
      </c>
      <c r="U53" s="68">
        <f t="shared" si="22"/>
        <v>-0.35001333366336884</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ht="27.6" x14ac:dyDescent="0.3">
      <c r="A54" s="67" t="str">
        <f>EMS!A48</f>
        <v>44. Kewajiban kepatuhan mempengaruhi:</v>
      </c>
      <c r="B54" s="83">
        <f>EMS!B48</f>
        <v>1</v>
      </c>
      <c r="C54" s="83">
        <f>EMS!C48</f>
        <v>1</v>
      </c>
      <c r="D54" s="83">
        <f>EMS!D48</f>
        <v>1</v>
      </c>
      <c r="E54" s="83">
        <f>EMS!E48</f>
        <v>1</v>
      </c>
      <c r="F54" s="83">
        <f>EMS!F48</f>
        <v>1</v>
      </c>
      <c r="G54" s="83">
        <f>EMS!G48</f>
        <v>1</v>
      </c>
      <c r="H54" s="83">
        <f>EMS!H48</f>
        <v>1</v>
      </c>
      <c r="I54" s="83">
        <f>EMS!I48</f>
        <v>1</v>
      </c>
      <c r="J54" s="83">
        <f>EMS!J48</f>
        <v>0</v>
      </c>
      <c r="K54" s="83">
        <f>EMS!K48</f>
        <v>0</v>
      </c>
      <c r="L54" s="82">
        <f t="shared" si="15"/>
        <v>5</v>
      </c>
      <c r="M54" s="82">
        <f t="shared" si="16"/>
        <v>5</v>
      </c>
      <c r="N54" s="82">
        <f>SUMIF($B$8:$K$8,"Laki-Laki",EMS!B48:K48)</f>
        <v>4</v>
      </c>
      <c r="O54" s="82">
        <f>SUMIF($B$8:$K$8,"Perempuan",EMS!B48:K48)</f>
        <v>4</v>
      </c>
      <c r="P54" s="68">
        <f t="shared" si="17"/>
        <v>4</v>
      </c>
      <c r="Q54" s="68">
        <f t="shared" si="18"/>
        <v>4</v>
      </c>
      <c r="R54" s="68">
        <f t="shared" si="19"/>
        <v>-1.3862943611198906</v>
      </c>
      <c r="S54" s="68">
        <f t="shared" si="20"/>
        <v>-1.3862943611198906</v>
      </c>
      <c r="T54" s="68">
        <f t="shared" si="21"/>
        <v>-1.330842586675095</v>
      </c>
      <c r="U54" s="68">
        <f t="shared" si="22"/>
        <v>-1.330842586675095</v>
      </c>
      <c r="V54" s="68">
        <f t="shared" si="23"/>
        <v>1.1180339887498949</v>
      </c>
      <c r="W54" s="68">
        <f t="shared" si="24"/>
        <v>1.1180339887498949</v>
      </c>
      <c r="X54" s="68">
        <f t="shared" si="25"/>
        <v>0</v>
      </c>
      <c r="Y54" s="68">
        <f t="shared" si="26"/>
        <v>1.5811388300841898</v>
      </c>
      <c r="Z54" s="68">
        <f t="shared" si="27"/>
        <v>0</v>
      </c>
      <c r="AA54" s="66" t="str">
        <f t="shared" si="28"/>
        <v>Negligible</v>
      </c>
      <c r="AB54" s="69" t="str">
        <f t="shared" si="29"/>
        <v>Tidak Ada Indikasi Bias</v>
      </c>
    </row>
    <row r="55" spans="1:28" ht="27.6" x14ac:dyDescent="0.3">
      <c r="A55" s="67" t="str">
        <f>EMS!A49</f>
        <v>45. Kewajiban kepatuhan menjadi dasar:</v>
      </c>
      <c r="B55" s="83">
        <f>EMS!B49</f>
        <v>1</v>
      </c>
      <c r="C55" s="83">
        <f>EMS!C49</f>
        <v>1</v>
      </c>
      <c r="D55" s="83">
        <f>EMS!D49</f>
        <v>1</v>
      </c>
      <c r="E55" s="83">
        <f>EMS!E49</f>
        <v>0</v>
      </c>
      <c r="F55" s="83">
        <f>EMS!F49</f>
        <v>1</v>
      </c>
      <c r="G55" s="83">
        <f>EMS!G49</f>
        <v>0</v>
      </c>
      <c r="H55" s="83">
        <f>EMS!H49</f>
        <v>1</v>
      </c>
      <c r="I55" s="83">
        <f>EMS!I49</f>
        <v>1</v>
      </c>
      <c r="J55" s="83">
        <f>EMS!J49</f>
        <v>0</v>
      </c>
      <c r="K55" s="83">
        <f>EMS!K49</f>
        <v>0</v>
      </c>
      <c r="L55" s="82">
        <f t="shared" si="15"/>
        <v>5</v>
      </c>
      <c r="M55" s="82">
        <f t="shared" si="16"/>
        <v>5</v>
      </c>
      <c r="N55" s="82">
        <f>SUMIF($B$8:$K$8,"Laki-Laki",EMS!B49:K49)</f>
        <v>3</v>
      </c>
      <c r="O55" s="82">
        <f>SUMIF($B$8:$K$8,"Perempuan",EMS!B49:K49)</f>
        <v>3</v>
      </c>
      <c r="P55" s="68">
        <f t="shared" si="17"/>
        <v>3</v>
      </c>
      <c r="Q55" s="68">
        <f t="shared" si="18"/>
        <v>3</v>
      </c>
      <c r="R55" s="68">
        <f t="shared" si="19"/>
        <v>-0.40546510810816444</v>
      </c>
      <c r="S55" s="68">
        <f t="shared" si="20"/>
        <v>-0.40546510810816444</v>
      </c>
      <c r="T55" s="68">
        <f t="shared" si="21"/>
        <v>-0.35001333366336884</v>
      </c>
      <c r="U55" s="68">
        <f t="shared" si="22"/>
        <v>-0.35001333366336884</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x14ac:dyDescent="0.3">
      <c r="A56" s="67" t="str">
        <f>EMS!A50</f>
        <v>46. Sasaran lingkungan harus:</v>
      </c>
      <c r="B56" s="83">
        <f>EMS!B50</f>
        <v>1</v>
      </c>
      <c r="C56" s="83">
        <f>EMS!C50</f>
        <v>1</v>
      </c>
      <c r="D56" s="83">
        <f>EMS!D50</f>
        <v>0</v>
      </c>
      <c r="E56" s="83">
        <f>EMS!E50</f>
        <v>0</v>
      </c>
      <c r="F56" s="83">
        <f>EMS!F50</f>
        <v>0</v>
      </c>
      <c r="G56" s="83">
        <f>EMS!G50</f>
        <v>0</v>
      </c>
      <c r="H56" s="83">
        <f>EMS!H50</f>
        <v>0</v>
      </c>
      <c r="I56" s="83">
        <f>EMS!I50</f>
        <v>0</v>
      </c>
      <c r="J56" s="83">
        <f>EMS!J50</f>
        <v>0</v>
      </c>
      <c r="K56" s="83">
        <f>EMS!K50</f>
        <v>0</v>
      </c>
      <c r="L56" s="82">
        <f t="shared" si="15"/>
        <v>5</v>
      </c>
      <c r="M56" s="82">
        <f t="shared" si="16"/>
        <v>5</v>
      </c>
      <c r="N56" s="82">
        <f>SUMIF($B$8:$K$8,"Laki-Laki",EMS!B50:K50)</f>
        <v>1</v>
      </c>
      <c r="O56" s="82">
        <f>SUMIF($B$8:$K$8,"Perempuan",EMS!B50:K50)</f>
        <v>1</v>
      </c>
      <c r="P56" s="68">
        <f t="shared" si="17"/>
        <v>1</v>
      </c>
      <c r="Q56" s="68">
        <f t="shared" si="18"/>
        <v>1</v>
      </c>
      <c r="R56" s="68">
        <f t="shared" si="19"/>
        <v>1.3862943611198906</v>
      </c>
      <c r="S56" s="68">
        <f t="shared" si="20"/>
        <v>1.3862943611198906</v>
      </c>
      <c r="T56" s="68">
        <f t="shared" si="21"/>
        <v>1.4417461355646861</v>
      </c>
      <c r="U56" s="68">
        <f t="shared" si="22"/>
        <v>1.4417461355646861</v>
      </c>
      <c r="V56" s="68">
        <f t="shared" si="23"/>
        <v>1.1180339887498949</v>
      </c>
      <c r="W56" s="68">
        <f t="shared" si="24"/>
        <v>1.1180339887498949</v>
      </c>
      <c r="X56" s="68">
        <f t="shared" si="25"/>
        <v>0</v>
      </c>
      <c r="Y56" s="68">
        <f t="shared" si="26"/>
        <v>1.5811388300841898</v>
      </c>
      <c r="Z56" s="68">
        <f t="shared" si="27"/>
        <v>0</v>
      </c>
      <c r="AA56" s="66" t="str">
        <f t="shared" si="28"/>
        <v>Negligible</v>
      </c>
      <c r="AB56" s="69" t="str">
        <f t="shared" si="29"/>
        <v>Tidak Ada Indikasi Bias</v>
      </c>
    </row>
    <row r="57" spans="1:28" x14ac:dyDescent="0.3">
      <c r="A57" s="67" t="str">
        <f>EMS!A51</f>
        <v>47. Contoh sasaran:</v>
      </c>
      <c r="B57" s="83">
        <f>EMS!B51</f>
        <v>1</v>
      </c>
      <c r="C57" s="83">
        <f>EMS!C51</f>
        <v>1</v>
      </c>
      <c r="D57" s="83">
        <f>EMS!D51</f>
        <v>0</v>
      </c>
      <c r="E57" s="83">
        <f>EMS!E51</f>
        <v>0</v>
      </c>
      <c r="F57" s="83">
        <f>EMS!F51</f>
        <v>0</v>
      </c>
      <c r="G57" s="83">
        <f>EMS!G51</f>
        <v>0</v>
      </c>
      <c r="H57" s="83">
        <f>EMS!H51</f>
        <v>0</v>
      </c>
      <c r="I57" s="83">
        <f>EMS!I51</f>
        <v>0</v>
      </c>
      <c r="J57" s="83">
        <f>EMS!J51</f>
        <v>0</v>
      </c>
      <c r="K57" s="83">
        <f>EMS!K51</f>
        <v>0</v>
      </c>
      <c r="L57" s="82">
        <f t="shared" si="15"/>
        <v>5</v>
      </c>
      <c r="M57" s="82">
        <f t="shared" si="16"/>
        <v>5</v>
      </c>
      <c r="N57" s="82">
        <f>SUMIF($B$8:$K$8,"Laki-Laki",EMS!B51:K51)</f>
        <v>1</v>
      </c>
      <c r="O57" s="82">
        <f>SUMIF($B$8:$K$8,"Perempuan",EMS!B51:K51)</f>
        <v>1</v>
      </c>
      <c r="P57" s="68">
        <f t="shared" si="17"/>
        <v>1</v>
      </c>
      <c r="Q57" s="68">
        <f t="shared" si="18"/>
        <v>1</v>
      </c>
      <c r="R57" s="68">
        <f t="shared" si="19"/>
        <v>1.3862943611198906</v>
      </c>
      <c r="S57" s="68">
        <f t="shared" si="20"/>
        <v>1.3862943611198906</v>
      </c>
      <c r="T57" s="68">
        <f t="shared" si="21"/>
        <v>1.4417461355646861</v>
      </c>
      <c r="U57" s="68">
        <f t="shared" si="22"/>
        <v>1.4417461355646861</v>
      </c>
      <c r="V57" s="68">
        <f t="shared" si="23"/>
        <v>1.1180339887498949</v>
      </c>
      <c r="W57" s="68">
        <f t="shared" si="24"/>
        <v>1.1180339887498949</v>
      </c>
      <c r="X57" s="68">
        <f t="shared" si="25"/>
        <v>0</v>
      </c>
      <c r="Y57" s="68">
        <f t="shared" si="26"/>
        <v>1.5811388300841898</v>
      </c>
      <c r="Z57" s="68">
        <f t="shared" si="27"/>
        <v>0</v>
      </c>
      <c r="AA57" s="66" t="str">
        <f t="shared" si="28"/>
        <v>Negligible</v>
      </c>
      <c r="AB57" s="69" t="str">
        <f t="shared" si="29"/>
        <v>Tidak Ada Indikasi Bias</v>
      </c>
    </row>
    <row r="58" spans="1:28" x14ac:dyDescent="0.3">
      <c r="A58" s="67" t="str">
        <f>EMS!A52</f>
        <v>48. Sasaran harus selaras dengan:</v>
      </c>
      <c r="B58" s="83">
        <f>EMS!B52</f>
        <v>1</v>
      </c>
      <c r="C58" s="83">
        <f>EMS!C52</f>
        <v>1</v>
      </c>
      <c r="D58" s="83">
        <f>EMS!D52</f>
        <v>1</v>
      </c>
      <c r="E58" s="83">
        <f>EMS!E52</f>
        <v>1</v>
      </c>
      <c r="F58" s="83">
        <f>EMS!F52</f>
        <v>1</v>
      </c>
      <c r="G58" s="83">
        <f>EMS!G52</f>
        <v>1</v>
      </c>
      <c r="H58" s="83">
        <f>EMS!H52</f>
        <v>0</v>
      </c>
      <c r="I58" s="83">
        <f>EMS!I52</f>
        <v>0</v>
      </c>
      <c r="J58" s="83">
        <f>EMS!J52</f>
        <v>0</v>
      </c>
      <c r="K58" s="83">
        <f>EMS!K52</f>
        <v>0</v>
      </c>
      <c r="L58" s="82">
        <f t="shared" si="15"/>
        <v>5</v>
      </c>
      <c r="M58" s="82">
        <f t="shared" si="16"/>
        <v>5</v>
      </c>
      <c r="N58" s="82">
        <f>SUMIF($B$8:$K$8,"Laki-Laki",EMS!B52:K52)</f>
        <v>3</v>
      </c>
      <c r="O58" s="82">
        <f>SUMIF($B$8:$K$8,"Perempuan",EMS!B52:K52)</f>
        <v>3</v>
      </c>
      <c r="P58" s="68">
        <f t="shared" si="17"/>
        <v>3</v>
      </c>
      <c r="Q58" s="68">
        <f t="shared" si="18"/>
        <v>3</v>
      </c>
      <c r="R58" s="68">
        <f t="shared" si="19"/>
        <v>-0.40546510810816444</v>
      </c>
      <c r="S58" s="68">
        <f t="shared" si="20"/>
        <v>-0.40546510810816444</v>
      </c>
      <c r="T58" s="68">
        <f t="shared" si="21"/>
        <v>-0.35001333366336884</v>
      </c>
      <c r="U58" s="68">
        <f t="shared" si="22"/>
        <v>-0.35001333366336884</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27.6" x14ac:dyDescent="0.3">
      <c r="A59" s="67" t="str">
        <f>EMS!A53</f>
        <v>49. Program lingkungan berfungsi untuk:</v>
      </c>
      <c r="B59" s="83">
        <f>EMS!B53</f>
        <v>1</v>
      </c>
      <c r="C59" s="83">
        <f>EMS!C53</f>
        <v>1</v>
      </c>
      <c r="D59" s="83">
        <f>EMS!D53</f>
        <v>1</v>
      </c>
      <c r="E59" s="83">
        <f>EMS!E53</f>
        <v>0</v>
      </c>
      <c r="F59" s="83">
        <f>EMS!F53</f>
        <v>1</v>
      </c>
      <c r="G59" s="83">
        <f>EMS!G53</f>
        <v>0</v>
      </c>
      <c r="H59" s="83">
        <f>EMS!H53</f>
        <v>1</v>
      </c>
      <c r="I59" s="83">
        <f>EMS!I53</f>
        <v>1</v>
      </c>
      <c r="J59" s="83">
        <f>EMS!J53</f>
        <v>0</v>
      </c>
      <c r="K59" s="83">
        <f>EMS!K53</f>
        <v>0</v>
      </c>
      <c r="L59" s="82">
        <f t="shared" si="15"/>
        <v>5</v>
      </c>
      <c r="M59" s="82">
        <f t="shared" si="16"/>
        <v>5</v>
      </c>
      <c r="N59" s="82">
        <f>SUMIF($B$8:$K$8,"Laki-Laki",EMS!B53:K53)</f>
        <v>3</v>
      </c>
      <c r="O59" s="82">
        <f>SUMIF($B$8:$K$8,"Perempuan",EMS!B53:K53)</f>
        <v>3</v>
      </c>
      <c r="P59" s="68">
        <f t="shared" si="17"/>
        <v>3</v>
      </c>
      <c r="Q59" s="68">
        <f t="shared" si="18"/>
        <v>3</v>
      </c>
      <c r="R59" s="68">
        <f t="shared" si="19"/>
        <v>-0.40546510810816444</v>
      </c>
      <c r="S59" s="68">
        <f t="shared" si="20"/>
        <v>-0.40546510810816444</v>
      </c>
      <c r="T59" s="68">
        <f t="shared" si="21"/>
        <v>-0.35001333366336884</v>
      </c>
      <c r="U59" s="68">
        <f t="shared" si="22"/>
        <v>-0.35001333366336884</v>
      </c>
      <c r="V59" s="68">
        <f t="shared" si="23"/>
        <v>0.91287092917527679</v>
      </c>
      <c r="W59" s="68">
        <f t="shared" si="24"/>
        <v>0.91287092917527679</v>
      </c>
      <c r="X59" s="68">
        <f t="shared" si="25"/>
        <v>0</v>
      </c>
      <c r="Y59" s="68">
        <f t="shared" si="26"/>
        <v>1.2909944487358056</v>
      </c>
      <c r="Z59" s="68">
        <f t="shared" si="27"/>
        <v>0</v>
      </c>
      <c r="AA59" s="66" t="str">
        <f t="shared" si="28"/>
        <v>Negligible</v>
      </c>
      <c r="AB59" s="69" t="str">
        <f t="shared" si="29"/>
        <v>Tidak Ada Indikasi Bias</v>
      </c>
    </row>
    <row r="60" spans="1:28" x14ac:dyDescent="0.3">
      <c r="A60" s="67" t="str">
        <f>EMS!A54</f>
        <v>50. Sasaran harus dipantau:</v>
      </c>
      <c r="B60" s="83">
        <f>EMS!B54</f>
        <v>1</v>
      </c>
      <c r="C60" s="83">
        <f>EMS!C54</f>
        <v>1</v>
      </c>
      <c r="D60" s="83">
        <f>EMS!D54</f>
        <v>1</v>
      </c>
      <c r="E60" s="83">
        <f>EMS!E54</f>
        <v>1</v>
      </c>
      <c r="F60" s="83">
        <f>EMS!F54</f>
        <v>1</v>
      </c>
      <c r="G60" s="83">
        <f>EMS!G54</f>
        <v>1</v>
      </c>
      <c r="H60" s="83">
        <f>EMS!H54</f>
        <v>0</v>
      </c>
      <c r="I60" s="83">
        <f>EMS!I54</f>
        <v>0</v>
      </c>
      <c r="J60" s="83">
        <f>EMS!J54</f>
        <v>0</v>
      </c>
      <c r="K60" s="83">
        <f>EMS!K54</f>
        <v>0</v>
      </c>
      <c r="L60" s="82">
        <f t="shared" si="15"/>
        <v>5</v>
      </c>
      <c r="M60" s="82">
        <f t="shared" si="16"/>
        <v>5</v>
      </c>
      <c r="N60" s="82">
        <f>SUMIF($B$8:$K$8,"Laki-Laki",EMS!B54:K54)</f>
        <v>3</v>
      </c>
      <c r="O60" s="82">
        <f>SUMIF($B$8:$K$8,"Perempuan",EMS!B54:K54)</f>
        <v>3</v>
      </c>
      <c r="P60" s="68">
        <f t="shared" si="17"/>
        <v>3</v>
      </c>
      <c r="Q60" s="68">
        <f t="shared" si="18"/>
        <v>3</v>
      </c>
      <c r="R60" s="68">
        <f t="shared" si="19"/>
        <v>-0.40546510810816444</v>
      </c>
      <c r="S60" s="68">
        <f t="shared" si="20"/>
        <v>-0.40546510810816444</v>
      </c>
      <c r="T60" s="68">
        <f t="shared" si="21"/>
        <v>-0.35001333366336884</v>
      </c>
      <c r="U60" s="68">
        <f t="shared" si="22"/>
        <v>-0.35001333366336884</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27.6" x14ac:dyDescent="0.3">
      <c r="A61" s="67" t="str">
        <f>EMS!A55</f>
        <v>51. Indikator kinerja digunakan untuk:</v>
      </c>
      <c r="B61" s="83">
        <f>EMS!B55</f>
        <v>1</v>
      </c>
      <c r="C61" s="83">
        <f>EMS!C55</f>
        <v>1</v>
      </c>
      <c r="D61" s="83">
        <f>EMS!D55</f>
        <v>1</v>
      </c>
      <c r="E61" s="83">
        <f>EMS!E55</f>
        <v>1</v>
      </c>
      <c r="F61" s="83">
        <f>EMS!F55</f>
        <v>1</v>
      </c>
      <c r="G61" s="83">
        <f>EMS!G55</f>
        <v>1</v>
      </c>
      <c r="H61" s="83">
        <f>EMS!H55</f>
        <v>0</v>
      </c>
      <c r="I61" s="83">
        <f>EMS!I55</f>
        <v>0</v>
      </c>
      <c r="J61" s="83">
        <f>EMS!J55</f>
        <v>0</v>
      </c>
      <c r="K61" s="83">
        <f>EMS!K55</f>
        <v>0</v>
      </c>
      <c r="L61" s="82">
        <f t="shared" si="15"/>
        <v>5</v>
      </c>
      <c r="M61" s="82">
        <f t="shared" si="16"/>
        <v>5</v>
      </c>
      <c r="N61" s="82">
        <f>SUMIF($B$8:$K$8,"Laki-Laki",EMS!B55:K55)</f>
        <v>3</v>
      </c>
      <c r="O61" s="82">
        <f>SUMIF($B$8:$K$8,"Perempuan",EMS!B55:K55)</f>
        <v>3</v>
      </c>
      <c r="P61" s="68">
        <f t="shared" si="17"/>
        <v>3</v>
      </c>
      <c r="Q61" s="68">
        <f t="shared" si="18"/>
        <v>3</v>
      </c>
      <c r="R61" s="68">
        <f t="shared" si="19"/>
        <v>-0.40546510810816444</v>
      </c>
      <c r="S61" s="68">
        <f t="shared" si="20"/>
        <v>-0.40546510810816444</v>
      </c>
      <c r="T61" s="68">
        <f t="shared" si="21"/>
        <v>-0.35001333366336884</v>
      </c>
      <c r="U61" s="68">
        <f t="shared" si="22"/>
        <v>-0.35001333366336884</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x14ac:dyDescent="0.3">
      <c r="A62" s="67" t="str">
        <f>EMS!A56</f>
        <v>52. Sasaran harus realistis:</v>
      </c>
      <c r="B62" s="83">
        <f>EMS!B56</f>
        <v>1</v>
      </c>
      <c r="C62" s="83">
        <f>EMS!C56</f>
        <v>1</v>
      </c>
      <c r="D62" s="83">
        <f>EMS!D56</f>
        <v>0</v>
      </c>
      <c r="E62" s="83">
        <f>EMS!E56</f>
        <v>1</v>
      </c>
      <c r="F62" s="83">
        <f>EMS!F56</f>
        <v>0</v>
      </c>
      <c r="G62" s="83">
        <f>EMS!G56</f>
        <v>1</v>
      </c>
      <c r="H62" s="83">
        <f>EMS!H56</f>
        <v>0</v>
      </c>
      <c r="I62" s="83">
        <f>EMS!I56</f>
        <v>0</v>
      </c>
      <c r="J62" s="83">
        <f>EMS!J56</f>
        <v>0</v>
      </c>
      <c r="K62" s="83">
        <f>EMS!K56</f>
        <v>0</v>
      </c>
      <c r="L62" s="82">
        <f t="shared" si="15"/>
        <v>5</v>
      </c>
      <c r="M62" s="82">
        <f t="shared" si="16"/>
        <v>5</v>
      </c>
      <c r="N62" s="82">
        <f>SUMIF($B$8:$K$8,"Laki-Laki",EMS!B56:K56)</f>
        <v>2</v>
      </c>
      <c r="O62" s="82">
        <f>SUMIF($B$8:$K$8,"Perempuan",EMS!B56:K56)</f>
        <v>2</v>
      </c>
      <c r="P62" s="68">
        <f t="shared" si="17"/>
        <v>2</v>
      </c>
      <c r="Q62" s="68">
        <f t="shared" si="18"/>
        <v>2</v>
      </c>
      <c r="R62" s="68">
        <f t="shared" si="19"/>
        <v>0.40546510810816438</v>
      </c>
      <c r="S62" s="68">
        <f t="shared" si="20"/>
        <v>0.40546510810816438</v>
      </c>
      <c r="T62" s="68">
        <f t="shared" si="21"/>
        <v>0.46091688255296004</v>
      </c>
      <c r="U62" s="68">
        <f t="shared" si="22"/>
        <v>0.46091688255296004</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x14ac:dyDescent="0.3">
      <c r="A63" s="67" t="str">
        <f>EMS!A57</f>
        <v>53. Program harus mencakup:</v>
      </c>
      <c r="B63" s="83">
        <f>EMS!B57</f>
        <v>1</v>
      </c>
      <c r="C63" s="83">
        <f>EMS!C57</f>
        <v>1</v>
      </c>
      <c r="D63" s="83">
        <f>EMS!D57</f>
        <v>1</v>
      </c>
      <c r="E63" s="83">
        <f>EMS!E57</f>
        <v>0</v>
      </c>
      <c r="F63" s="83">
        <f>EMS!F57</f>
        <v>1</v>
      </c>
      <c r="G63" s="83">
        <f>EMS!G57</f>
        <v>0</v>
      </c>
      <c r="H63" s="83">
        <f>EMS!H57</f>
        <v>0</v>
      </c>
      <c r="I63" s="83">
        <f>EMS!I57</f>
        <v>0</v>
      </c>
      <c r="J63" s="83">
        <f>EMS!J57</f>
        <v>1</v>
      </c>
      <c r="K63" s="83">
        <f>EMS!K57</f>
        <v>1</v>
      </c>
      <c r="L63" s="82">
        <f t="shared" si="15"/>
        <v>5</v>
      </c>
      <c r="M63" s="82">
        <f t="shared" si="16"/>
        <v>5</v>
      </c>
      <c r="N63" s="82">
        <f>SUMIF($B$8:$K$8,"Laki-Laki",EMS!B57:K57)</f>
        <v>3</v>
      </c>
      <c r="O63" s="82">
        <f>SUMIF($B$8:$K$8,"Perempuan",EMS!B57:K57)</f>
        <v>3</v>
      </c>
      <c r="P63" s="68">
        <f t="shared" si="17"/>
        <v>3</v>
      </c>
      <c r="Q63" s="68">
        <f t="shared" si="18"/>
        <v>3</v>
      </c>
      <c r="R63" s="68">
        <f t="shared" si="19"/>
        <v>-0.40546510810816444</v>
      </c>
      <c r="S63" s="68">
        <f t="shared" si="20"/>
        <v>-0.40546510810816444</v>
      </c>
      <c r="T63" s="68">
        <f t="shared" si="21"/>
        <v>-0.35001333366336884</v>
      </c>
      <c r="U63" s="68">
        <f t="shared" si="22"/>
        <v>-0.35001333366336884</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x14ac:dyDescent="0.3">
      <c r="A64" s="67" t="str">
        <f>EMS!A58</f>
        <v>54. Sasaran ditinjau ulang:</v>
      </c>
      <c r="B64" s="83">
        <f>EMS!B58</f>
        <v>1</v>
      </c>
      <c r="C64" s="83">
        <f>EMS!C58</f>
        <v>1</v>
      </c>
      <c r="D64" s="83">
        <f>EMS!D58</f>
        <v>0</v>
      </c>
      <c r="E64" s="83">
        <f>EMS!E58</f>
        <v>0</v>
      </c>
      <c r="F64" s="83">
        <f>EMS!F58</f>
        <v>0</v>
      </c>
      <c r="G64" s="83">
        <f>EMS!G58</f>
        <v>0</v>
      </c>
      <c r="H64" s="83">
        <f>EMS!H58</f>
        <v>0</v>
      </c>
      <c r="I64" s="83">
        <f>EMS!I58</f>
        <v>0</v>
      </c>
      <c r="J64" s="83">
        <f>EMS!J58</f>
        <v>0</v>
      </c>
      <c r="K64" s="83">
        <f>EMS!K58</f>
        <v>0</v>
      </c>
      <c r="L64" s="82">
        <f t="shared" si="15"/>
        <v>5</v>
      </c>
      <c r="M64" s="82">
        <f t="shared" si="16"/>
        <v>5</v>
      </c>
      <c r="N64" s="82">
        <f>SUMIF($B$8:$K$8,"Laki-Laki",EMS!B58:K58)</f>
        <v>1</v>
      </c>
      <c r="O64" s="82">
        <f>SUMIF($B$8:$K$8,"Perempuan",EMS!B58:K58)</f>
        <v>1</v>
      </c>
      <c r="P64" s="68">
        <f t="shared" si="17"/>
        <v>1</v>
      </c>
      <c r="Q64" s="68">
        <f t="shared" si="18"/>
        <v>1</v>
      </c>
      <c r="R64" s="68">
        <f t="shared" si="19"/>
        <v>1.3862943611198906</v>
      </c>
      <c r="S64" s="68">
        <f t="shared" si="20"/>
        <v>1.3862943611198906</v>
      </c>
      <c r="T64" s="68">
        <f t="shared" si="21"/>
        <v>1.4417461355646861</v>
      </c>
      <c r="U64" s="68">
        <f t="shared" si="22"/>
        <v>1.4417461355646861</v>
      </c>
      <c r="V64" s="68">
        <f t="shared" si="23"/>
        <v>1.1180339887498949</v>
      </c>
      <c r="W64" s="68">
        <f t="shared" si="24"/>
        <v>1.1180339887498949</v>
      </c>
      <c r="X64" s="68">
        <f t="shared" si="25"/>
        <v>0</v>
      </c>
      <c r="Y64" s="68">
        <f t="shared" si="26"/>
        <v>1.5811388300841898</v>
      </c>
      <c r="Z64" s="68">
        <f t="shared" si="27"/>
        <v>0</v>
      </c>
      <c r="AA64" s="66" t="str">
        <f t="shared" si="28"/>
        <v>Negligible</v>
      </c>
      <c r="AB64" s="69" t="str">
        <f t="shared" si="29"/>
        <v>Tidak Ada Indikasi Bias</v>
      </c>
    </row>
    <row r="65" spans="1:28" x14ac:dyDescent="0.3">
      <c r="A65" s="67" t="str">
        <f>EMS!A59</f>
        <v>55. Sasaran harus terdokumentasi:</v>
      </c>
      <c r="B65" s="83">
        <f>EMS!B59</f>
        <v>1</v>
      </c>
      <c r="C65" s="83">
        <f>EMS!C59</f>
        <v>1</v>
      </c>
      <c r="D65" s="83">
        <f>EMS!D59</f>
        <v>1</v>
      </c>
      <c r="E65" s="83">
        <f>EMS!E59</f>
        <v>0</v>
      </c>
      <c r="F65" s="83">
        <f>EMS!F59</f>
        <v>1</v>
      </c>
      <c r="G65" s="83">
        <f>EMS!G59</f>
        <v>0</v>
      </c>
      <c r="H65" s="83">
        <f>EMS!H59</f>
        <v>0</v>
      </c>
      <c r="I65" s="83">
        <f>EMS!I59</f>
        <v>0</v>
      </c>
      <c r="J65" s="83">
        <f>EMS!J59</f>
        <v>0</v>
      </c>
      <c r="K65" s="83">
        <f>EMS!K59</f>
        <v>0</v>
      </c>
      <c r="L65" s="82">
        <f t="shared" si="15"/>
        <v>5</v>
      </c>
      <c r="M65" s="82">
        <f t="shared" si="16"/>
        <v>5</v>
      </c>
      <c r="N65" s="82">
        <f>SUMIF($B$8:$K$8,"Laki-Laki",EMS!B59:K59)</f>
        <v>2</v>
      </c>
      <c r="O65" s="82">
        <f>SUMIF($B$8:$K$8,"Perempuan",EMS!B59:K59)</f>
        <v>2</v>
      </c>
      <c r="P65" s="68">
        <f t="shared" si="17"/>
        <v>2</v>
      </c>
      <c r="Q65" s="68">
        <f t="shared" si="18"/>
        <v>2</v>
      </c>
      <c r="R65" s="68">
        <f t="shared" si="19"/>
        <v>0.40546510810816438</v>
      </c>
      <c r="S65" s="68">
        <f t="shared" si="20"/>
        <v>0.40546510810816438</v>
      </c>
      <c r="T65" s="68">
        <f t="shared" si="21"/>
        <v>0.46091688255296004</v>
      </c>
      <c r="U65" s="68">
        <f t="shared" si="22"/>
        <v>0.46091688255296004</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ht="165.6" x14ac:dyDescent="0.3">
      <c r="A66" s="67" t="str">
        <f>EMS!A60</f>
        <v>56. Dalam menetapkan sasaran lingkungan, organisasi harus memastikan bahwa sasaran tersebut selaras dengan arah strategis dan konteks organisasi. Jika sebuah perusahaan manufaktur menetapkan sasaran untuk "Mengurangi emisi karbon sebesar 15% dalam dua tahun", manakah dari dokumen berikut yang paling krusial untuk membuktikan objektivitas sasaran tersebut?</v>
      </c>
      <c r="B66" s="83">
        <f>EMS!B60</f>
        <v>1</v>
      </c>
      <c r="C66" s="83">
        <f>EMS!C60</f>
        <v>1</v>
      </c>
      <c r="D66" s="83">
        <f>EMS!D60</f>
        <v>1</v>
      </c>
      <c r="E66" s="83">
        <f>EMS!E60</f>
        <v>1</v>
      </c>
      <c r="F66" s="83">
        <f>EMS!F60</f>
        <v>1</v>
      </c>
      <c r="G66" s="83">
        <f>EMS!G60</f>
        <v>1</v>
      </c>
      <c r="H66" s="83">
        <f>EMS!H60</f>
        <v>0</v>
      </c>
      <c r="I66" s="83">
        <f>EMS!I60</f>
        <v>0</v>
      </c>
      <c r="J66" s="83">
        <f>EMS!J60</f>
        <v>1</v>
      </c>
      <c r="K66" s="83">
        <f>EMS!K60</f>
        <v>1</v>
      </c>
      <c r="L66" s="82">
        <f t="shared" si="15"/>
        <v>5</v>
      </c>
      <c r="M66" s="82">
        <f t="shared" si="16"/>
        <v>5</v>
      </c>
      <c r="N66" s="82">
        <f>SUMIF($B$8:$K$8,"Laki-Laki",EMS!B60:K60)</f>
        <v>4</v>
      </c>
      <c r="O66" s="82">
        <f>SUMIF($B$8:$K$8,"Perempuan",EMS!B60:K60)</f>
        <v>4</v>
      </c>
      <c r="P66" s="68">
        <f t="shared" si="17"/>
        <v>4</v>
      </c>
      <c r="Q66" s="68">
        <f t="shared" si="18"/>
        <v>4</v>
      </c>
      <c r="R66" s="68">
        <f t="shared" si="19"/>
        <v>-1.3862943611198906</v>
      </c>
      <c r="S66" s="68">
        <f t="shared" si="20"/>
        <v>-1.3862943611198906</v>
      </c>
      <c r="T66" s="68">
        <f t="shared" si="21"/>
        <v>-1.330842586675095</v>
      </c>
      <c r="U66" s="68">
        <f t="shared" si="22"/>
        <v>-1.330842586675095</v>
      </c>
      <c r="V66" s="68">
        <f t="shared" si="23"/>
        <v>1.1180339887498949</v>
      </c>
      <c r="W66" s="68">
        <f t="shared" si="24"/>
        <v>1.1180339887498949</v>
      </c>
      <c r="X66" s="68">
        <f t="shared" si="25"/>
        <v>0</v>
      </c>
      <c r="Y66" s="68">
        <f t="shared" si="26"/>
        <v>1.5811388300841898</v>
      </c>
      <c r="Z66" s="68">
        <f t="shared" si="27"/>
        <v>0</v>
      </c>
      <c r="AA66" s="66" t="str">
        <f t="shared" si="28"/>
        <v>Negligible</v>
      </c>
      <c r="AB66" s="69" t="str">
        <f t="shared" si="29"/>
        <v>Tidak Ada Indikasi Bias</v>
      </c>
    </row>
    <row r="67" spans="1:28" ht="151.80000000000001" x14ac:dyDescent="0.3">
      <c r="A67" s="67" t="str">
        <f>EMS!A61</f>
        <v>57. Sebuah perusahaan tambang ingin mencapai sasaran pengurangan penggunaan air sebesar 10%. Mereka menyusun program yang mencakup instalasi sistem water recycling. Namun, di tengah jalan, anggaran perusahaan dipotong secara signifikan. Sebagai implementer, tindakan apa yang paling tepat dilakukan terhadap "Program" tersebut sesuai standar?</v>
      </c>
      <c r="B67" s="83">
        <f>EMS!B61</f>
        <v>1</v>
      </c>
      <c r="C67" s="83">
        <f>EMS!C61</f>
        <v>1</v>
      </c>
      <c r="D67" s="83">
        <f>EMS!D61</f>
        <v>1</v>
      </c>
      <c r="E67" s="83">
        <f>EMS!E61</f>
        <v>1</v>
      </c>
      <c r="F67" s="83">
        <f>EMS!F61</f>
        <v>1</v>
      </c>
      <c r="G67" s="83">
        <f>EMS!G61</f>
        <v>1</v>
      </c>
      <c r="H67" s="83">
        <f>EMS!H61</f>
        <v>0</v>
      </c>
      <c r="I67" s="83">
        <f>EMS!I61</f>
        <v>0</v>
      </c>
      <c r="J67" s="83">
        <f>EMS!J61</f>
        <v>1</v>
      </c>
      <c r="K67" s="83">
        <f>EMS!K61</f>
        <v>1</v>
      </c>
      <c r="L67" s="82">
        <f t="shared" si="15"/>
        <v>5</v>
      </c>
      <c r="M67" s="82">
        <f t="shared" si="16"/>
        <v>5</v>
      </c>
      <c r="N67" s="82">
        <f>SUMIF($B$8:$K$8,"Laki-Laki",EMS!B61:K61)</f>
        <v>4</v>
      </c>
      <c r="O67" s="82">
        <f>SUMIF($B$8:$K$8,"Perempuan",EMS!B61:K61)</f>
        <v>4</v>
      </c>
      <c r="P67" s="68">
        <f t="shared" si="17"/>
        <v>4</v>
      </c>
      <c r="Q67" s="68">
        <f t="shared" si="18"/>
        <v>4</v>
      </c>
      <c r="R67" s="68">
        <f t="shared" si="19"/>
        <v>-1.3862943611198906</v>
      </c>
      <c r="S67" s="68">
        <f t="shared" si="20"/>
        <v>-1.3862943611198906</v>
      </c>
      <c r="T67" s="68">
        <f t="shared" si="21"/>
        <v>-1.330842586675095</v>
      </c>
      <c r="U67" s="68">
        <f t="shared" si="22"/>
        <v>-1.330842586675095</v>
      </c>
      <c r="V67" s="68">
        <f t="shared" si="23"/>
        <v>1.1180339887498949</v>
      </c>
      <c r="W67" s="68">
        <f t="shared" si="24"/>
        <v>1.1180339887498949</v>
      </c>
      <c r="X67" s="68">
        <f t="shared" si="25"/>
        <v>0</v>
      </c>
      <c r="Y67" s="68">
        <f t="shared" si="26"/>
        <v>1.5811388300841898</v>
      </c>
      <c r="Z67" s="68">
        <f t="shared" si="27"/>
        <v>0</v>
      </c>
      <c r="AA67" s="66" t="str">
        <f t="shared" si="28"/>
        <v>Negligible</v>
      </c>
      <c r="AB67" s="69" t="str">
        <f t="shared" si="29"/>
        <v>Tidak Ada Indikasi Bias</v>
      </c>
    </row>
    <row r="68" spans="1:28" ht="55.2" x14ac:dyDescent="0.3">
      <c r="A68" s="67" t="str">
        <f>EMS!A62</f>
        <v>58. Manakah dari skenario berikut yang menunjukkan integrasi sasaran lingkungan ke dalam proses bisnis organisasi secara paling efektif?</v>
      </c>
      <c r="B68" s="83">
        <f>EMS!B62</f>
        <v>1</v>
      </c>
      <c r="C68" s="83">
        <f>EMS!C62</f>
        <v>1</v>
      </c>
      <c r="D68" s="83">
        <f>EMS!D62</f>
        <v>1</v>
      </c>
      <c r="E68" s="83">
        <f>EMS!E62</f>
        <v>1</v>
      </c>
      <c r="F68" s="83">
        <f>EMS!F62</f>
        <v>1</v>
      </c>
      <c r="G68" s="83">
        <f>EMS!G62</f>
        <v>1</v>
      </c>
      <c r="H68" s="83">
        <f>EMS!H62</f>
        <v>0</v>
      </c>
      <c r="I68" s="83">
        <f>EMS!I62</f>
        <v>0</v>
      </c>
      <c r="J68" s="83">
        <f>EMS!J62</f>
        <v>0</v>
      </c>
      <c r="K68" s="83">
        <f>EMS!K62</f>
        <v>0</v>
      </c>
      <c r="L68" s="82">
        <f t="shared" si="15"/>
        <v>5</v>
      </c>
      <c r="M68" s="82">
        <f t="shared" si="16"/>
        <v>5</v>
      </c>
      <c r="N68" s="82">
        <f>SUMIF($B$8:$K$8,"Laki-Laki",EMS!B62:K62)</f>
        <v>3</v>
      </c>
      <c r="O68" s="82">
        <f>SUMIF($B$8:$K$8,"Perempuan",EMS!B62:K62)</f>
        <v>3</v>
      </c>
      <c r="P68" s="68">
        <f t="shared" si="17"/>
        <v>3</v>
      </c>
      <c r="Q68" s="68">
        <f t="shared" si="18"/>
        <v>3</v>
      </c>
      <c r="R68" s="68">
        <f t="shared" si="19"/>
        <v>-0.40546510810816444</v>
      </c>
      <c r="S68" s="68">
        <f t="shared" si="20"/>
        <v>-0.40546510810816444</v>
      </c>
      <c r="T68" s="68">
        <f t="shared" si="21"/>
        <v>-0.35001333366336884</v>
      </c>
      <c r="U68" s="68">
        <f t="shared" si="22"/>
        <v>-0.35001333366336884</v>
      </c>
      <c r="V68" s="68">
        <f t="shared" si="23"/>
        <v>0.91287092917527679</v>
      </c>
      <c r="W68" s="68">
        <f t="shared" si="24"/>
        <v>0.91287092917527679</v>
      </c>
      <c r="X68" s="68">
        <f t="shared" si="25"/>
        <v>0</v>
      </c>
      <c r="Y68" s="68">
        <f t="shared" si="26"/>
        <v>1.2909944487358056</v>
      </c>
      <c r="Z68" s="68">
        <f t="shared" si="27"/>
        <v>0</v>
      </c>
      <c r="AA68" s="66" t="str">
        <f t="shared" si="28"/>
        <v>Negligible</v>
      </c>
      <c r="AB68" s="69" t="str">
        <f t="shared" si="29"/>
        <v>Tidak Ada Indikasi Bias</v>
      </c>
    </row>
    <row r="69" spans="1:28" ht="55.2" x14ac:dyDescent="0.3">
      <c r="A69" s="67" t="str">
        <f>EMS!A63</f>
        <v>59. Saat merencanakan bagaimana mencapai sasaran lingkungan, organisasi harus menentukan hal-hal berikut, kecuali:</v>
      </c>
      <c r="B69" s="83">
        <f>EMS!B63</f>
        <v>1</v>
      </c>
      <c r="C69" s="83">
        <f>EMS!C63</f>
        <v>1</v>
      </c>
      <c r="D69" s="83">
        <f>EMS!D63</f>
        <v>1</v>
      </c>
      <c r="E69" s="83">
        <f>EMS!E63</f>
        <v>0</v>
      </c>
      <c r="F69" s="83">
        <f>EMS!F63</f>
        <v>1</v>
      </c>
      <c r="G69" s="83">
        <f>EMS!G63</f>
        <v>0</v>
      </c>
      <c r="H69" s="83">
        <f>EMS!H63</f>
        <v>0</v>
      </c>
      <c r="I69" s="83">
        <f>EMS!I63</f>
        <v>0</v>
      </c>
      <c r="J69" s="83">
        <f>EMS!J63</f>
        <v>0</v>
      </c>
      <c r="K69" s="83">
        <f>EMS!K63</f>
        <v>0</v>
      </c>
      <c r="L69" s="82">
        <f t="shared" si="15"/>
        <v>5</v>
      </c>
      <c r="M69" s="82">
        <f t="shared" si="16"/>
        <v>5</v>
      </c>
      <c r="N69" s="82">
        <f>SUMIF($B$8:$K$8,"Laki-Laki",EMS!B63:K63)</f>
        <v>2</v>
      </c>
      <c r="O69" s="82">
        <f>SUMIF($B$8:$K$8,"Perempuan",EMS!B63:K63)</f>
        <v>2</v>
      </c>
      <c r="P69" s="68">
        <f t="shared" si="17"/>
        <v>2</v>
      </c>
      <c r="Q69" s="68">
        <f t="shared" si="18"/>
        <v>2</v>
      </c>
      <c r="R69" s="68">
        <f t="shared" si="19"/>
        <v>0.40546510810816438</v>
      </c>
      <c r="S69" s="68">
        <f t="shared" si="20"/>
        <v>0.40546510810816438</v>
      </c>
      <c r="T69" s="68">
        <f t="shared" si="21"/>
        <v>0.46091688255296004</v>
      </c>
      <c r="U69" s="68">
        <f t="shared" si="22"/>
        <v>0.46091688255296004</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124.2" x14ac:dyDescent="0.3">
      <c r="A70" s="67" t="str">
        <f>EMS!A64</f>
        <v>60. Sebuah perusahaan manufaktur menetapkan sasaran: "Meningkatkan kompetensi karyawan dalam pengelolaan tumpahan kimia di area produksi pada akhir tahun 2026". Manakah kritik yang paling tepat terhadap sasaran ini jika dilihat dari kriteria SMART yang didukung oleh ISO 14001?</v>
      </c>
      <c r="B70" s="83">
        <f>EMS!B64</f>
        <v>0</v>
      </c>
      <c r="C70" s="83">
        <f>EMS!C64</f>
        <v>0</v>
      </c>
      <c r="D70" s="83">
        <f>EMS!D64</f>
        <v>1</v>
      </c>
      <c r="E70" s="83">
        <f>EMS!E64</f>
        <v>1</v>
      </c>
      <c r="F70" s="83">
        <f>EMS!F64</f>
        <v>1</v>
      </c>
      <c r="G70" s="83">
        <f>EMS!G64</f>
        <v>1</v>
      </c>
      <c r="H70" s="83">
        <f>EMS!H64</f>
        <v>0</v>
      </c>
      <c r="I70" s="83">
        <f>EMS!I64</f>
        <v>0</v>
      </c>
      <c r="J70" s="83">
        <f>EMS!J64</f>
        <v>0</v>
      </c>
      <c r="K70" s="83">
        <f>EMS!K64</f>
        <v>0</v>
      </c>
      <c r="L70" s="82">
        <f t="shared" si="15"/>
        <v>5</v>
      </c>
      <c r="M70" s="82">
        <f t="shared" si="16"/>
        <v>5</v>
      </c>
      <c r="N70" s="82">
        <f>SUMIF($B$8:$K$8,"Laki-Laki",EMS!B64:K64)</f>
        <v>2</v>
      </c>
      <c r="O70" s="82">
        <f>SUMIF($B$8:$K$8,"Perempuan",EMS!B64:K64)</f>
        <v>2</v>
      </c>
      <c r="P70" s="68">
        <f t="shared" si="17"/>
        <v>2</v>
      </c>
      <c r="Q70" s="68">
        <f t="shared" si="18"/>
        <v>2</v>
      </c>
      <c r="R70" s="68">
        <f t="shared" si="19"/>
        <v>0.40546510810816438</v>
      </c>
      <c r="S70" s="68">
        <f t="shared" si="20"/>
        <v>0.40546510810816438</v>
      </c>
      <c r="T70" s="68">
        <f t="shared" si="21"/>
        <v>0.46091688255296004</v>
      </c>
      <c r="U70" s="68">
        <f t="shared" si="22"/>
        <v>0.46091688255296004</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27.6" x14ac:dyDescent="0.3">
      <c r="A71" s="67" t="str">
        <f>EMS!A65</f>
        <v>61. Pengendalian operasional bertujuan:</v>
      </c>
      <c r="B71" s="83">
        <f>EMS!B65</f>
        <v>1</v>
      </c>
      <c r="C71" s="83">
        <f>EMS!C65</f>
        <v>1</v>
      </c>
      <c r="D71" s="83">
        <f>EMS!D65</f>
        <v>0</v>
      </c>
      <c r="E71" s="83">
        <f>EMS!E65</f>
        <v>1</v>
      </c>
      <c r="F71" s="83">
        <f>EMS!F65</f>
        <v>0</v>
      </c>
      <c r="G71" s="83">
        <f>EMS!G65</f>
        <v>1</v>
      </c>
      <c r="H71" s="83">
        <f>EMS!H65</f>
        <v>0</v>
      </c>
      <c r="I71" s="83">
        <f>EMS!I65</f>
        <v>0</v>
      </c>
      <c r="J71" s="83">
        <f>EMS!J65</f>
        <v>0</v>
      </c>
      <c r="K71" s="83">
        <f>EMS!K65</f>
        <v>0</v>
      </c>
      <c r="L71" s="82">
        <f t="shared" si="15"/>
        <v>5</v>
      </c>
      <c r="M71" s="82">
        <f t="shared" si="16"/>
        <v>5</v>
      </c>
      <c r="N71" s="82">
        <f>SUMIF($B$8:$K$8,"Laki-Laki",EMS!B65:K65)</f>
        <v>2</v>
      </c>
      <c r="O71" s="82">
        <f>SUMIF($B$8:$K$8,"Perempuan",EMS!B65:K65)</f>
        <v>2</v>
      </c>
      <c r="P71" s="68">
        <f t="shared" si="17"/>
        <v>2</v>
      </c>
      <c r="Q71" s="68">
        <f t="shared" si="18"/>
        <v>2</v>
      </c>
      <c r="R71" s="68">
        <f t="shared" si="19"/>
        <v>0.40546510810816438</v>
      </c>
      <c r="S71" s="68">
        <f t="shared" si="20"/>
        <v>0.40546510810816438</v>
      </c>
      <c r="T71" s="68">
        <f t="shared" si="21"/>
        <v>0.46091688255296004</v>
      </c>
      <c r="U71" s="68">
        <f t="shared" si="22"/>
        <v>0.46091688255296004</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x14ac:dyDescent="0.3">
      <c r="A72" s="67" t="str">
        <f>EMS!A66</f>
        <v>62. SOP termasuk:</v>
      </c>
      <c r="B72" s="83">
        <f>EMS!B66</f>
        <v>1</v>
      </c>
      <c r="C72" s="83">
        <f>EMS!C66</f>
        <v>1</v>
      </c>
      <c r="D72" s="83">
        <f>EMS!D66</f>
        <v>1</v>
      </c>
      <c r="E72" s="83">
        <f>EMS!E66</f>
        <v>1</v>
      </c>
      <c r="F72" s="83">
        <f>EMS!F66</f>
        <v>1</v>
      </c>
      <c r="G72" s="83">
        <f>EMS!G66</f>
        <v>1</v>
      </c>
      <c r="H72" s="83">
        <f>EMS!H66</f>
        <v>0</v>
      </c>
      <c r="I72" s="83">
        <f>EMS!I66</f>
        <v>0</v>
      </c>
      <c r="J72" s="83">
        <f>EMS!J66</f>
        <v>1</v>
      </c>
      <c r="K72" s="83">
        <f>EMS!K66</f>
        <v>1</v>
      </c>
      <c r="L72" s="82">
        <f t="shared" si="15"/>
        <v>5</v>
      </c>
      <c r="M72" s="82">
        <f t="shared" si="16"/>
        <v>5</v>
      </c>
      <c r="N72" s="82">
        <f>SUMIF($B$8:$K$8,"Laki-Laki",EMS!B66:K66)</f>
        <v>4</v>
      </c>
      <c r="O72" s="82">
        <f>SUMIF($B$8:$K$8,"Perempuan",EMS!B66:K66)</f>
        <v>4</v>
      </c>
      <c r="P72" s="68">
        <f t="shared" si="17"/>
        <v>4</v>
      </c>
      <c r="Q72" s="68">
        <f t="shared" si="18"/>
        <v>4</v>
      </c>
      <c r="R72" s="68">
        <f t="shared" si="19"/>
        <v>-1.3862943611198906</v>
      </c>
      <c r="S72" s="68">
        <f t="shared" si="20"/>
        <v>-1.3862943611198906</v>
      </c>
      <c r="T72" s="68">
        <f t="shared" si="21"/>
        <v>-1.330842586675095</v>
      </c>
      <c r="U72" s="68">
        <f t="shared" si="22"/>
        <v>-1.330842586675095</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x14ac:dyDescent="0.3">
      <c r="A73" s="67" t="str">
        <f>EMS!A67</f>
        <v>63. Dokumen harus:</v>
      </c>
      <c r="B73" s="83">
        <f>EMS!B67</f>
        <v>1</v>
      </c>
      <c r="C73" s="83">
        <f>EMS!C67</f>
        <v>1</v>
      </c>
      <c r="D73" s="83">
        <f>EMS!D67</f>
        <v>1</v>
      </c>
      <c r="E73" s="83">
        <f>EMS!E67</f>
        <v>0</v>
      </c>
      <c r="F73" s="83">
        <f>EMS!F67</f>
        <v>1</v>
      </c>
      <c r="G73" s="83">
        <f>EMS!G67</f>
        <v>0</v>
      </c>
      <c r="H73" s="83">
        <f>EMS!H67</f>
        <v>0</v>
      </c>
      <c r="I73" s="83">
        <f>EMS!I67</f>
        <v>0</v>
      </c>
      <c r="J73" s="83">
        <f>EMS!J67</f>
        <v>0</v>
      </c>
      <c r="K73" s="83">
        <f>EMS!K67</f>
        <v>0</v>
      </c>
      <c r="L73" s="82">
        <f t="shared" si="15"/>
        <v>5</v>
      </c>
      <c r="M73" s="82">
        <f t="shared" si="16"/>
        <v>5</v>
      </c>
      <c r="N73" s="82">
        <f>SUMIF($B$8:$K$8,"Laki-Laki",EMS!B67:K67)</f>
        <v>2</v>
      </c>
      <c r="O73" s="82">
        <f>SUMIF($B$8:$K$8,"Perempuan",EMS!B67:K67)</f>
        <v>2</v>
      </c>
      <c r="P73" s="68">
        <f t="shared" si="17"/>
        <v>2</v>
      </c>
      <c r="Q73" s="68">
        <f t="shared" si="18"/>
        <v>2</v>
      </c>
      <c r="R73" s="68">
        <f t="shared" si="19"/>
        <v>0.40546510810816438</v>
      </c>
      <c r="S73" s="68">
        <f t="shared" si="20"/>
        <v>0.40546510810816438</v>
      </c>
      <c r="T73" s="68">
        <f t="shared" si="21"/>
        <v>0.46091688255296004</v>
      </c>
      <c r="U73" s="68">
        <f t="shared" si="22"/>
        <v>0.46091688255296004</v>
      </c>
      <c r="V73" s="68">
        <f t="shared" si="23"/>
        <v>0.91287092917527679</v>
      </c>
      <c r="W73" s="68">
        <f t="shared" si="24"/>
        <v>0.91287092917527679</v>
      </c>
      <c r="X73" s="68">
        <f t="shared" si="25"/>
        <v>0</v>
      </c>
      <c r="Y73" s="68">
        <f t="shared" si="26"/>
        <v>1.2909944487358056</v>
      </c>
      <c r="Z73" s="68">
        <f t="shared" si="27"/>
        <v>0</v>
      </c>
      <c r="AA73" s="66" t="str">
        <f t="shared" si="28"/>
        <v>Negligible</v>
      </c>
      <c r="AB73" s="69" t="str">
        <f t="shared" si="29"/>
        <v>Tidak Ada Indikasi Bias</v>
      </c>
    </row>
    <row r="74" spans="1:28" x14ac:dyDescent="0.3">
      <c r="A74" s="67" t="str">
        <f>EMS!A68</f>
        <v>64. Versi dokumen harus:</v>
      </c>
      <c r="B74" s="83">
        <f>EMS!B68</f>
        <v>1</v>
      </c>
      <c r="C74" s="83">
        <f>EMS!C68</f>
        <v>1</v>
      </c>
      <c r="D74" s="83">
        <f>EMS!D68</f>
        <v>1</v>
      </c>
      <c r="E74" s="83">
        <f>EMS!E68</f>
        <v>0</v>
      </c>
      <c r="F74" s="83">
        <f>EMS!F68</f>
        <v>1</v>
      </c>
      <c r="G74" s="83">
        <f>EMS!G68</f>
        <v>0</v>
      </c>
      <c r="H74" s="83">
        <f>EMS!H68</f>
        <v>0</v>
      </c>
      <c r="I74" s="83">
        <f>EMS!I68</f>
        <v>0</v>
      </c>
      <c r="J74" s="83">
        <f>EMS!J68</f>
        <v>0</v>
      </c>
      <c r="K74" s="83">
        <f>EMS!K68</f>
        <v>0</v>
      </c>
      <c r="L74" s="82">
        <f t="shared" si="15"/>
        <v>5</v>
      </c>
      <c r="M74" s="82">
        <f t="shared" si="16"/>
        <v>5</v>
      </c>
      <c r="N74" s="82">
        <f>SUMIF($B$8:$K$8,"Laki-Laki",EMS!B68:K68)</f>
        <v>2</v>
      </c>
      <c r="O74" s="82">
        <f>SUMIF($B$8:$K$8,"Perempuan",EMS!B68:K68)</f>
        <v>2</v>
      </c>
      <c r="P74" s="68">
        <f t="shared" si="17"/>
        <v>2</v>
      </c>
      <c r="Q74" s="68">
        <f t="shared" si="18"/>
        <v>2</v>
      </c>
      <c r="R74" s="68">
        <f t="shared" si="19"/>
        <v>0.40546510810816438</v>
      </c>
      <c r="S74" s="68">
        <f t="shared" si="20"/>
        <v>0.40546510810816438</v>
      </c>
      <c r="T74" s="68">
        <f t="shared" si="21"/>
        <v>0.46091688255296004</v>
      </c>
      <c r="U74" s="68">
        <f t="shared" si="22"/>
        <v>0.46091688255296004</v>
      </c>
      <c r="V74" s="68">
        <f t="shared" si="23"/>
        <v>0.91287092917527679</v>
      </c>
      <c r="W74" s="68">
        <f t="shared" si="24"/>
        <v>0.91287092917527679</v>
      </c>
      <c r="X74" s="68">
        <f t="shared" si="25"/>
        <v>0</v>
      </c>
      <c r="Y74" s="68">
        <f t="shared" si="26"/>
        <v>1.2909944487358056</v>
      </c>
      <c r="Z74" s="68">
        <f t="shared" si="27"/>
        <v>0</v>
      </c>
      <c r="AA74" s="66" t="str">
        <f t="shared" si="28"/>
        <v>Negligible</v>
      </c>
      <c r="AB74" s="69" t="str">
        <f t="shared" si="29"/>
        <v>Tidak Ada Indikasi Bias</v>
      </c>
    </row>
    <row r="75" spans="1:28" x14ac:dyDescent="0.3">
      <c r="A75" s="67" t="str">
        <f>EMS!A69</f>
        <v>65. Rekaman digunakan untuk:</v>
      </c>
      <c r="B75" s="83">
        <f>EMS!B69</f>
        <v>1</v>
      </c>
      <c r="C75" s="83">
        <f>EMS!C69</f>
        <v>1</v>
      </c>
      <c r="D75" s="83">
        <f>EMS!D69</f>
        <v>0</v>
      </c>
      <c r="E75" s="83">
        <f>EMS!E69</f>
        <v>0</v>
      </c>
      <c r="F75" s="83">
        <f>EMS!F69</f>
        <v>0</v>
      </c>
      <c r="G75" s="83">
        <f>EMS!G69</f>
        <v>0</v>
      </c>
      <c r="H75" s="83">
        <f>EMS!H69</f>
        <v>0</v>
      </c>
      <c r="I75" s="83">
        <f>EMS!I69</f>
        <v>0</v>
      </c>
      <c r="J75" s="83">
        <f>EMS!J69</f>
        <v>0</v>
      </c>
      <c r="K75" s="83">
        <f>EMS!K69</f>
        <v>0</v>
      </c>
      <c r="L75" s="82">
        <f t="shared" ref="L75:L110" si="30">COUNTIF($B$8:$K$8,"Laki-Laki")</f>
        <v>5</v>
      </c>
      <c r="M75" s="82">
        <f t="shared" ref="M75:M110" si="31">COUNTIF($B$8:$K$8,"Perempuan")</f>
        <v>5</v>
      </c>
      <c r="N75" s="82">
        <f>SUMIF($B$8:$K$8,"Laki-Laki",EMS!B69:K69)</f>
        <v>1</v>
      </c>
      <c r="O75" s="82">
        <f>SUMIF($B$8:$K$8,"Perempuan",EMS!B69:K69)</f>
        <v>1</v>
      </c>
      <c r="P75" s="68">
        <f t="shared" ref="P75:P110" si="32">IF(N75=0,0.3,IF(N75=L75,L75-0.3,N75))</f>
        <v>1</v>
      </c>
      <c r="Q75" s="68">
        <f t="shared" ref="Q75:Q110" si="33">IF(O75=0,0.3,IF(O75=M75,M75-0.3,O75))</f>
        <v>1</v>
      </c>
      <c r="R75" s="68">
        <f t="shared" ref="R75:R110" si="34">LN((L75-P75)/P75)</f>
        <v>1.3862943611198906</v>
      </c>
      <c r="S75" s="68">
        <f t="shared" ref="S75:S110" si="35">LN((M75-Q75)/Q75)</f>
        <v>1.3862943611198906</v>
      </c>
      <c r="T75" s="68">
        <f t="shared" ref="T75:T110" si="36">R75-AVERAGE($R$11:$R$110)</f>
        <v>1.4417461355646861</v>
      </c>
      <c r="U75" s="68">
        <f t="shared" ref="U75:U110" si="37">S75-AVERAGE($S$11:$S$110)</f>
        <v>1.4417461355646861</v>
      </c>
      <c r="V75" s="68">
        <f t="shared" ref="V75:V110" si="38">SQRT(1/P75+1/(L75-P75))</f>
        <v>1.1180339887498949</v>
      </c>
      <c r="W75" s="68">
        <f t="shared" ref="W75:W110" si="39">SQRT(1/Q75+1/(M75-Q75))</f>
        <v>1.1180339887498949</v>
      </c>
      <c r="X75" s="68">
        <f t="shared" ref="X75:X110" si="40">T75-U75</f>
        <v>0</v>
      </c>
      <c r="Y75" s="68">
        <f t="shared" ref="Y75:Y110" si="41">SQRT(V75^2+W75^2)</f>
        <v>1.5811388300841898</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x14ac:dyDescent="0.3">
      <c r="A76" s="67" t="str">
        <f>EMS!A70</f>
        <v>66. Dokumen usang harus:</v>
      </c>
      <c r="B76" s="83">
        <f>EMS!B70</f>
        <v>1</v>
      </c>
      <c r="C76" s="83">
        <f>EMS!C70</f>
        <v>1</v>
      </c>
      <c r="D76" s="83">
        <f>EMS!D70</f>
        <v>1</v>
      </c>
      <c r="E76" s="83">
        <f>EMS!E70</f>
        <v>1</v>
      </c>
      <c r="F76" s="83">
        <f>EMS!F70</f>
        <v>1</v>
      </c>
      <c r="G76" s="83">
        <f>EMS!G70</f>
        <v>1</v>
      </c>
      <c r="H76" s="83">
        <f>EMS!H70</f>
        <v>0</v>
      </c>
      <c r="I76" s="83">
        <f>EMS!I70</f>
        <v>0</v>
      </c>
      <c r="J76" s="83">
        <f>EMS!J70</f>
        <v>1</v>
      </c>
      <c r="K76" s="83">
        <f>EMS!K70</f>
        <v>1</v>
      </c>
      <c r="L76" s="82">
        <f t="shared" si="30"/>
        <v>5</v>
      </c>
      <c r="M76" s="82">
        <f t="shared" si="31"/>
        <v>5</v>
      </c>
      <c r="N76" s="82">
        <f>SUMIF($B$8:$K$8,"Laki-Laki",EMS!B70:K70)</f>
        <v>4</v>
      </c>
      <c r="O76" s="82">
        <f>SUMIF($B$8:$K$8,"Perempuan",EMS!B70:K70)</f>
        <v>4</v>
      </c>
      <c r="P76" s="68">
        <f t="shared" si="32"/>
        <v>4</v>
      </c>
      <c r="Q76" s="68">
        <f t="shared" si="33"/>
        <v>4</v>
      </c>
      <c r="R76" s="68">
        <f t="shared" si="34"/>
        <v>-1.3862943611198906</v>
      </c>
      <c r="S76" s="68">
        <f t="shared" si="35"/>
        <v>-1.3862943611198906</v>
      </c>
      <c r="T76" s="68">
        <f t="shared" si="36"/>
        <v>-1.330842586675095</v>
      </c>
      <c r="U76" s="68">
        <f t="shared" si="37"/>
        <v>-1.330842586675095</v>
      </c>
      <c r="V76" s="68">
        <f t="shared" si="38"/>
        <v>1.1180339887498949</v>
      </c>
      <c r="W76" s="68">
        <f t="shared" si="39"/>
        <v>1.1180339887498949</v>
      </c>
      <c r="X76" s="68">
        <f t="shared" si="40"/>
        <v>0</v>
      </c>
      <c r="Y76" s="68">
        <f t="shared" si="41"/>
        <v>1.5811388300841898</v>
      </c>
      <c r="Z76" s="68">
        <f t="shared" si="42"/>
        <v>0</v>
      </c>
      <c r="AA76" s="66" t="str">
        <f t="shared" si="43"/>
        <v>Negligible</v>
      </c>
      <c r="AB76" s="69" t="str">
        <f t="shared" si="44"/>
        <v>Tidak Ada Indikasi Bias</v>
      </c>
    </row>
    <row r="77" spans="1:28" ht="27.6" x14ac:dyDescent="0.3">
      <c r="A77" s="67" t="str">
        <f>EMS!A71</f>
        <v>67. Pengendalian operasional berlaku untuk:</v>
      </c>
      <c r="B77" s="83">
        <f>EMS!B71</f>
        <v>1</v>
      </c>
      <c r="C77" s="83">
        <f>EMS!C71</f>
        <v>1</v>
      </c>
      <c r="D77" s="83">
        <f>EMS!D71</f>
        <v>1</v>
      </c>
      <c r="E77" s="83">
        <f>EMS!E71</f>
        <v>0</v>
      </c>
      <c r="F77" s="83">
        <f>EMS!F71</f>
        <v>1</v>
      </c>
      <c r="G77" s="83">
        <f>EMS!G71</f>
        <v>0</v>
      </c>
      <c r="H77" s="83">
        <f>EMS!H71</f>
        <v>0</v>
      </c>
      <c r="I77" s="83">
        <f>EMS!I71</f>
        <v>0</v>
      </c>
      <c r="J77" s="83">
        <f>EMS!J71</f>
        <v>0</v>
      </c>
      <c r="K77" s="83">
        <f>EMS!K71</f>
        <v>0</v>
      </c>
      <c r="L77" s="82">
        <f t="shared" si="30"/>
        <v>5</v>
      </c>
      <c r="M77" s="82">
        <f t="shared" si="31"/>
        <v>5</v>
      </c>
      <c r="N77" s="82">
        <f>SUMIF($B$8:$K$8,"Laki-Laki",EMS!B71:K71)</f>
        <v>2</v>
      </c>
      <c r="O77" s="82">
        <f>SUMIF($B$8:$K$8,"Perempuan",EMS!B71:K71)</f>
        <v>2</v>
      </c>
      <c r="P77" s="68">
        <f t="shared" si="32"/>
        <v>2</v>
      </c>
      <c r="Q77" s="68">
        <f t="shared" si="33"/>
        <v>2</v>
      </c>
      <c r="R77" s="68">
        <f t="shared" si="34"/>
        <v>0.40546510810816438</v>
      </c>
      <c r="S77" s="68">
        <f t="shared" si="35"/>
        <v>0.40546510810816438</v>
      </c>
      <c r="T77" s="68">
        <f t="shared" si="36"/>
        <v>0.46091688255296004</v>
      </c>
      <c r="U77" s="68">
        <f t="shared" si="37"/>
        <v>0.46091688255296004</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x14ac:dyDescent="0.3">
      <c r="A78" s="67" t="str">
        <f>EMS!A72</f>
        <v>68. Outsourcing harus:</v>
      </c>
      <c r="B78" s="83">
        <f>EMS!B72</f>
        <v>1</v>
      </c>
      <c r="C78" s="83">
        <f>EMS!C72</f>
        <v>1</v>
      </c>
      <c r="D78" s="83">
        <f>EMS!D72</f>
        <v>1</v>
      </c>
      <c r="E78" s="83">
        <f>EMS!E72</f>
        <v>0</v>
      </c>
      <c r="F78" s="83">
        <f>EMS!F72</f>
        <v>1</v>
      </c>
      <c r="G78" s="83">
        <f>EMS!G72</f>
        <v>0</v>
      </c>
      <c r="H78" s="83">
        <f>EMS!H72</f>
        <v>0</v>
      </c>
      <c r="I78" s="83">
        <f>EMS!I72</f>
        <v>0</v>
      </c>
      <c r="J78" s="83">
        <f>EMS!J72</f>
        <v>0</v>
      </c>
      <c r="K78" s="83">
        <f>EMS!K72</f>
        <v>0</v>
      </c>
      <c r="L78" s="82">
        <f t="shared" si="30"/>
        <v>5</v>
      </c>
      <c r="M78" s="82">
        <f t="shared" si="31"/>
        <v>5</v>
      </c>
      <c r="N78" s="82">
        <f>SUMIF($B$8:$K$8,"Laki-Laki",EMS!B72:K72)</f>
        <v>2</v>
      </c>
      <c r="O78" s="82">
        <f>SUMIF($B$8:$K$8,"Perempuan",EMS!B72:K72)</f>
        <v>2</v>
      </c>
      <c r="P78" s="68">
        <f t="shared" si="32"/>
        <v>2</v>
      </c>
      <c r="Q78" s="68">
        <f t="shared" si="33"/>
        <v>2</v>
      </c>
      <c r="R78" s="68">
        <f t="shared" si="34"/>
        <v>0.40546510810816438</v>
      </c>
      <c r="S78" s="68">
        <f t="shared" si="35"/>
        <v>0.40546510810816438</v>
      </c>
      <c r="T78" s="68">
        <f t="shared" si="36"/>
        <v>0.46091688255296004</v>
      </c>
      <c r="U78" s="68">
        <f t="shared" si="37"/>
        <v>0.46091688255296004</v>
      </c>
      <c r="V78" s="68">
        <f t="shared" si="38"/>
        <v>0.91287092917527679</v>
      </c>
      <c r="W78" s="68">
        <f t="shared" si="39"/>
        <v>0.91287092917527679</v>
      </c>
      <c r="X78" s="68">
        <f t="shared" si="40"/>
        <v>0</v>
      </c>
      <c r="Y78" s="68">
        <f t="shared" si="41"/>
        <v>1.2909944487358056</v>
      </c>
      <c r="Z78" s="68">
        <f t="shared" si="42"/>
        <v>0</v>
      </c>
      <c r="AA78" s="66" t="str">
        <f t="shared" si="43"/>
        <v>Negligible</v>
      </c>
      <c r="AB78" s="69" t="str">
        <f t="shared" si="44"/>
        <v>Tidak Ada Indikasi Bias</v>
      </c>
    </row>
    <row r="79" spans="1:28" x14ac:dyDescent="0.3">
      <c r="A79" s="67" t="str">
        <f>EMS!A73</f>
        <v>69. Prosedur darurat harus:</v>
      </c>
      <c r="B79" s="83">
        <f>EMS!B73</f>
        <v>1</v>
      </c>
      <c r="C79" s="83">
        <f>EMS!C73</f>
        <v>1</v>
      </c>
      <c r="D79" s="83">
        <f>EMS!D73</f>
        <v>1</v>
      </c>
      <c r="E79" s="83">
        <f>EMS!E73</f>
        <v>0</v>
      </c>
      <c r="F79" s="83">
        <f>EMS!F73</f>
        <v>1</v>
      </c>
      <c r="G79" s="83">
        <f>EMS!G73</f>
        <v>0</v>
      </c>
      <c r="H79" s="83">
        <f>EMS!H73</f>
        <v>0</v>
      </c>
      <c r="I79" s="83">
        <f>EMS!I73</f>
        <v>0</v>
      </c>
      <c r="J79" s="83">
        <f>EMS!J73</f>
        <v>0</v>
      </c>
      <c r="K79" s="83">
        <f>EMS!K73</f>
        <v>0</v>
      </c>
      <c r="L79" s="82">
        <f t="shared" si="30"/>
        <v>5</v>
      </c>
      <c r="M79" s="82">
        <f t="shared" si="31"/>
        <v>5</v>
      </c>
      <c r="N79" s="82">
        <f>SUMIF($B$8:$K$8,"Laki-Laki",EMS!B73:K73)</f>
        <v>2</v>
      </c>
      <c r="O79" s="82">
        <f>SUMIF($B$8:$K$8,"Perempuan",EMS!B73:K73)</f>
        <v>2</v>
      </c>
      <c r="P79" s="68">
        <f t="shared" si="32"/>
        <v>2</v>
      </c>
      <c r="Q79" s="68">
        <f t="shared" si="33"/>
        <v>2</v>
      </c>
      <c r="R79" s="68">
        <f t="shared" si="34"/>
        <v>0.40546510810816438</v>
      </c>
      <c r="S79" s="68">
        <f t="shared" si="35"/>
        <v>0.40546510810816438</v>
      </c>
      <c r="T79" s="68">
        <f t="shared" si="36"/>
        <v>0.46091688255296004</v>
      </c>
      <c r="U79" s="68">
        <f t="shared" si="37"/>
        <v>0.46091688255296004</v>
      </c>
      <c r="V79" s="68">
        <f t="shared" si="38"/>
        <v>0.91287092917527679</v>
      </c>
      <c r="W79" s="68">
        <f t="shared" si="39"/>
        <v>0.91287092917527679</v>
      </c>
      <c r="X79" s="68">
        <f t="shared" si="40"/>
        <v>0</v>
      </c>
      <c r="Y79" s="68">
        <f t="shared" si="41"/>
        <v>1.2909944487358056</v>
      </c>
      <c r="Z79" s="68">
        <f t="shared" si="42"/>
        <v>0</v>
      </c>
      <c r="AA79" s="66" t="str">
        <f t="shared" si="43"/>
        <v>Negligible</v>
      </c>
      <c r="AB79" s="69" t="str">
        <f t="shared" si="44"/>
        <v>Tidak Ada Indikasi Bias</v>
      </c>
    </row>
    <row r="80" spans="1:28" x14ac:dyDescent="0.3">
      <c r="A80" s="67" t="str">
        <f>EMS!A74</f>
        <v>70. Simulasi darurat dilakukan:</v>
      </c>
      <c r="B80" s="83">
        <f>EMS!B74</f>
        <v>1</v>
      </c>
      <c r="C80" s="83">
        <f>EMS!C74</f>
        <v>1</v>
      </c>
      <c r="D80" s="83">
        <f>EMS!D74</f>
        <v>1</v>
      </c>
      <c r="E80" s="83">
        <f>EMS!E74</f>
        <v>1</v>
      </c>
      <c r="F80" s="83">
        <f>EMS!F74</f>
        <v>1</v>
      </c>
      <c r="G80" s="83">
        <f>EMS!G74</f>
        <v>1</v>
      </c>
      <c r="H80" s="83">
        <f>EMS!H74</f>
        <v>0</v>
      </c>
      <c r="I80" s="83">
        <f>EMS!I74</f>
        <v>0</v>
      </c>
      <c r="J80" s="83">
        <f>EMS!J74</f>
        <v>1</v>
      </c>
      <c r="K80" s="83">
        <f>EMS!K74</f>
        <v>1</v>
      </c>
      <c r="L80" s="82">
        <f t="shared" si="30"/>
        <v>5</v>
      </c>
      <c r="M80" s="82">
        <f t="shared" si="31"/>
        <v>5</v>
      </c>
      <c r="N80" s="82">
        <f>SUMIF($B$8:$K$8,"Laki-Laki",EMS!B74:K74)</f>
        <v>4</v>
      </c>
      <c r="O80" s="82">
        <f>SUMIF($B$8:$K$8,"Perempuan",EMS!B74:K74)</f>
        <v>4</v>
      </c>
      <c r="P80" s="68">
        <f t="shared" si="32"/>
        <v>4</v>
      </c>
      <c r="Q80" s="68">
        <f t="shared" si="33"/>
        <v>4</v>
      </c>
      <c r="R80" s="68">
        <f t="shared" si="34"/>
        <v>-1.3862943611198906</v>
      </c>
      <c r="S80" s="68">
        <f t="shared" si="35"/>
        <v>-1.3862943611198906</v>
      </c>
      <c r="T80" s="68">
        <f t="shared" si="36"/>
        <v>-1.330842586675095</v>
      </c>
      <c r="U80" s="68">
        <f t="shared" si="37"/>
        <v>-1.330842586675095</v>
      </c>
      <c r="V80" s="68">
        <f t="shared" si="38"/>
        <v>1.1180339887498949</v>
      </c>
      <c r="W80" s="68">
        <f t="shared" si="39"/>
        <v>1.1180339887498949</v>
      </c>
      <c r="X80" s="68">
        <f t="shared" si="40"/>
        <v>0</v>
      </c>
      <c r="Y80" s="68">
        <f t="shared" si="41"/>
        <v>1.5811388300841898</v>
      </c>
      <c r="Z80" s="68">
        <f t="shared" si="42"/>
        <v>0</v>
      </c>
      <c r="AA80" s="66" t="str">
        <f t="shared" si="43"/>
        <v>Negligible</v>
      </c>
      <c r="AB80" s="69" t="str">
        <f t="shared" si="44"/>
        <v>Tidak Ada Indikasi Bias</v>
      </c>
    </row>
    <row r="81" spans="1:28" ht="110.4" x14ac:dyDescent="0.3">
      <c r="A81" s="67" t="str">
        <f>EMS!A75</f>
        <v>71. organisasi harus mengendalikan perubahan yang direncanakan dan meninjau konsekuensi dari perubahan yang tidak disengaja. Apa tindakan yang paling tepat jika ditemukan dampak lingkungan yang merugikan akibat perubahan tersebut?</v>
      </c>
      <c r="B81" s="83">
        <f>EMS!B75</f>
        <v>1</v>
      </c>
      <c r="C81" s="83">
        <f>EMS!C75</f>
        <v>1</v>
      </c>
      <c r="D81" s="83">
        <f>EMS!D75</f>
        <v>1</v>
      </c>
      <c r="E81" s="83">
        <f>EMS!E75</f>
        <v>0</v>
      </c>
      <c r="F81" s="83">
        <f>EMS!F75</f>
        <v>1</v>
      </c>
      <c r="G81" s="83">
        <f>EMS!G75</f>
        <v>0</v>
      </c>
      <c r="H81" s="83">
        <f>EMS!H75</f>
        <v>0</v>
      </c>
      <c r="I81" s="83">
        <f>EMS!I75</f>
        <v>0</v>
      </c>
      <c r="J81" s="83">
        <f>EMS!J75</f>
        <v>0</v>
      </c>
      <c r="K81" s="83">
        <f>EMS!K75</f>
        <v>0</v>
      </c>
      <c r="L81" s="82">
        <f t="shared" si="30"/>
        <v>5</v>
      </c>
      <c r="M81" s="82">
        <f t="shared" si="31"/>
        <v>5</v>
      </c>
      <c r="N81" s="82">
        <f>SUMIF($B$8:$K$8,"Laki-Laki",EMS!B75:K75)</f>
        <v>2</v>
      </c>
      <c r="O81" s="82">
        <f>SUMIF($B$8:$K$8,"Perempuan",EMS!B75:K75)</f>
        <v>2</v>
      </c>
      <c r="P81" s="68">
        <f t="shared" si="32"/>
        <v>2</v>
      </c>
      <c r="Q81" s="68">
        <f t="shared" si="33"/>
        <v>2</v>
      </c>
      <c r="R81" s="68">
        <f t="shared" si="34"/>
        <v>0.40546510810816438</v>
      </c>
      <c r="S81" s="68">
        <f t="shared" si="35"/>
        <v>0.40546510810816438</v>
      </c>
      <c r="T81" s="68">
        <f t="shared" si="36"/>
        <v>0.46091688255296004</v>
      </c>
      <c r="U81" s="68">
        <f t="shared" si="37"/>
        <v>0.46091688255296004</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69" x14ac:dyDescent="0.3">
      <c r="A82" s="67" t="str">
        <f>EMS!A76</f>
        <v>72. Berdasarkan perspektif siklus hidup (Life Cycle Perspective), sejauh mana kendali operasional harus diterapkan pada proses yang dialihdayakan (outsourced)?</v>
      </c>
      <c r="B82" s="83">
        <f>EMS!B76</f>
        <v>1</v>
      </c>
      <c r="C82" s="83">
        <f>EMS!C76</f>
        <v>1</v>
      </c>
      <c r="D82" s="83">
        <f>EMS!D76</f>
        <v>1</v>
      </c>
      <c r="E82" s="83">
        <f>EMS!E76</f>
        <v>1</v>
      </c>
      <c r="F82" s="83">
        <f>EMS!F76</f>
        <v>1</v>
      </c>
      <c r="G82" s="83">
        <f>EMS!G76</f>
        <v>1</v>
      </c>
      <c r="H82" s="83">
        <f>EMS!H76</f>
        <v>0</v>
      </c>
      <c r="I82" s="83">
        <f>EMS!I76</f>
        <v>0</v>
      </c>
      <c r="J82" s="83">
        <f>EMS!J76</f>
        <v>1</v>
      </c>
      <c r="K82" s="83">
        <f>EMS!K76</f>
        <v>1</v>
      </c>
      <c r="L82" s="82">
        <f t="shared" si="30"/>
        <v>5</v>
      </c>
      <c r="M82" s="82">
        <f t="shared" si="31"/>
        <v>5</v>
      </c>
      <c r="N82" s="82">
        <f>SUMIF($B$8:$K$8,"Laki-Laki",EMS!B76:K76)</f>
        <v>4</v>
      </c>
      <c r="O82" s="82">
        <f>SUMIF($B$8:$K$8,"Perempuan",EMS!B76:K76)</f>
        <v>4</v>
      </c>
      <c r="P82" s="68">
        <f t="shared" si="32"/>
        <v>4</v>
      </c>
      <c r="Q82" s="68">
        <f t="shared" si="33"/>
        <v>4</v>
      </c>
      <c r="R82" s="68">
        <f t="shared" si="34"/>
        <v>-1.3862943611198906</v>
      </c>
      <c r="S82" s="68">
        <f t="shared" si="35"/>
        <v>-1.3862943611198906</v>
      </c>
      <c r="T82" s="68">
        <f t="shared" si="36"/>
        <v>-1.330842586675095</v>
      </c>
      <c r="U82" s="68">
        <f t="shared" si="37"/>
        <v>-1.330842586675095</v>
      </c>
      <c r="V82" s="68">
        <f t="shared" si="38"/>
        <v>1.1180339887498949</v>
      </c>
      <c r="W82" s="68">
        <f t="shared" si="39"/>
        <v>1.1180339887498949</v>
      </c>
      <c r="X82" s="68">
        <f t="shared" si="40"/>
        <v>0</v>
      </c>
      <c r="Y82" s="68">
        <f t="shared" si="41"/>
        <v>1.5811388300841898</v>
      </c>
      <c r="Z82" s="68">
        <f t="shared" si="42"/>
        <v>0</v>
      </c>
      <c r="AA82" s="66" t="str">
        <f t="shared" si="43"/>
        <v>Negligible</v>
      </c>
      <c r="AB82" s="69" t="str">
        <f t="shared" si="44"/>
        <v>Tidak Ada Indikasi Bias</v>
      </c>
    </row>
    <row r="83" spans="1:28" ht="69" x14ac:dyDescent="0.3">
      <c r="A83" s="67" t="str">
        <f>EMS!A77</f>
        <v>73. Saat menentukan hierarki pengendalian operasional untuk aspek lingkungan yang signifikan, metode mana yang harus diprioritaskan?</v>
      </c>
      <c r="B83" s="83">
        <f>EMS!B77</f>
        <v>1</v>
      </c>
      <c r="C83" s="83">
        <f>EMS!C77</f>
        <v>1</v>
      </c>
      <c r="D83" s="83">
        <f>EMS!D77</f>
        <v>1</v>
      </c>
      <c r="E83" s="83">
        <f>EMS!E77</f>
        <v>1</v>
      </c>
      <c r="F83" s="83">
        <f>EMS!F77</f>
        <v>1</v>
      </c>
      <c r="G83" s="83">
        <f>EMS!G77</f>
        <v>1</v>
      </c>
      <c r="H83" s="83">
        <f>EMS!H77</f>
        <v>0</v>
      </c>
      <c r="I83" s="83">
        <f>EMS!I77</f>
        <v>0</v>
      </c>
      <c r="J83" s="83">
        <f>EMS!J77</f>
        <v>1</v>
      </c>
      <c r="K83" s="83">
        <f>EMS!K77</f>
        <v>1</v>
      </c>
      <c r="L83" s="82">
        <f t="shared" si="30"/>
        <v>5</v>
      </c>
      <c r="M83" s="82">
        <f t="shared" si="31"/>
        <v>5</v>
      </c>
      <c r="N83" s="82">
        <f>SUMIF($B$8:$K$8,"Laki-Laki",EMS!B77:K77)</f>
        <v>4</v>
      </c>
      <c r="O83" s="82">
        <f>SUMIF($B$8:$K$8,"Perempuan",EMS!B77:K77)</f>
        <v>4</v>
      </c>
      <c r="P83" s="68">
        <f t="shared" si="32"/>
        <v>4</v>
      </c>
      <c r="Q83" s="68">
        <f t="shared" si="33"/>
        <v>4</v>
      </c>
      <c r="R83" s="68">
        <f t="shared" si="34"/>
        <v>-1.3862943611198906</v>
      </c>
      <c r="S83" s="68">
        <f t="shared" si="35"/>
        <v>-1.3862943611198906</v>
      </c>
      <c r="T83" s="68">
        <f t="shared" si="36"/>
        <v>-1.330842586675095</v>
      </c>
      <c r="U83" s="68">
        <f t="shared" si="37"/>
        <v>-1.330842586675095</v>
      </c>
      <c r="V83" s="68">
        <f t="shared" si="38"/>
        <v>1.1180339887498949</v>
      </c>
      <c r="W83" s="68">
        <f t="shared" si="39"/>
        <v>1.1180339887498949</v>
      </c>
      <c r="X83" s="68">
        <f t="shared" si="40"/>
        <v>0</v>
      </c>
      <c r="Y83" s="68">
        <f t="shared" si="41"/>
        <v>1.5811388300841898</v>
      </c>
      <c r="Z83" s="68">
        <f t="shared" si="42"/>
        <v>0</v>
      </c>
      <c r="AA83" s="66" t="str">
        <f t="shared" si="43"/>
        <v>Negligible</v>
      </c>
      <c r="AB83" s="69" t="str">
        <f t="shared" si="44"/>
        <v>Tidak Ada Indikasi Bias</v>
      </c>
    </row>
    <row r="84" spans="1:28" ht="69" x14ac:dyDescent="0.3">
      <c r="A84" s="67" t="str">
        <f>EMS!A78</f>
        <v>74. Apa syarat utama pengujian Kesiagaan dan Tanggap Darurat yang mewajibkan organisasi untuk menguji tindakan tanggap yang direncanakan secara berkala?</v>
      </c>
      <c r="B84" s="83">
        <f>EMS!B78</f>
        <v>1</v>
      </c>
      <c r="C84" s="83">
        <f>EMS!C78</f>
        <v>1</v>
      </c>
      <c r="D84" s="83">
        <f>EMS!D78</f>
        <v>0</v>
      </c>
      <c r="E84" s="83">
        <f>EMS!E78</f>
        <v>0</v>
      </c>
      <c r="F84" s="83">
        <f>EMS!F78</f>
        <v>0</v>
      </c>
      <c r="G84" s="83">
        <f>EMS!G78</f>
        <v>0</v>
      </c>
      <c r="H84" s="83">
        <f>EMS!H78</f>
        <v>0</v>
      </c>
      <c r="I84" s="83">
        <f>EMS!I78</f>
        <v>0</v>
      </c>
      <c r="J84" s="83">
        <f>EMS!J78</f>
        <v>0</v>
      </c>
      <c r="K84" s="83">
        <f>EMS!K78</f>
        <v>0</v>
      </c>
      <c r="L84" s="82">
        <f t="shared" si="30"/>
        <v>5</v>
      </c>
      <c r="M84" s="82">
        <f t="shared" si="31"/>
        <v>5</v>
      </c>
      <c r="N84" s="82">
        <f>SUMIF($B$8:$K$8,"Laki-Laki",EMS!B78:K78)</f>
        <v>1</v>
      </c>
      <c r="O84" s="82">
        <f>SUMIF($B$8:$K$8,"Perempuan",EMS!B78:K78)</f>
        <v>1</v>
      </c>
      <c r="P84" s="68">
        <f t="shared" si="32"/>
        <v>1</v>
      </c>
      <c r="Q84" s="68">
        <f t="shared" si="33"/>
        <v>1</v>
      </c>
      <c r="R84" s="68">
        <f t="shared" si="34"/>
        <v>1.3862943611198906</v>
      </c>
      <c r="S84" s="68">
        <f t="shared" si="35"/>
        <v>1.3862943611198906</v>
      </c>
      <c r="T84" s="68">
        <f t="shared" si="36"/>
        <v>1.4417461355646861</v>
      </c>
      <c r="U84" s="68">
        <f t="shared" si="37"/>
        <v>1.4417461355646861</v>
      </c>
      <c r="V84" s="68">
        <f t="shared" si="38"/>
        <v>1.1180339887498949</v>
      </c>
      <c r="W84" s="68">
        <f t="shared" si="39"/>
        <v>1.1180339887498949</v>
      </c>
      <c r="X84" s="68">
        <f t="shared" si="40"/>
        <v>0</v>
      </c>
      <c r="Y84" s="68">
        <f t="shared" si="41"/>
        <v>1.5811388300841898</v>
      </c>
      <c r="Z84" s="68">
        <f t="shared" si="42"/>
        <v>0</v>
      </c>
      <c r="AA84" s="66" t="str">
        <f t="shared" si="43"/>
        <v>Negligible</v>
      </c>
      <c r="AB84" s="69" t="str">
        <f t="shared" si="44"/>
        <v>Tidak Ada Indikasi Bias</v>
      </c>
    </row>
    <row r="85" spans="1:28" ht="55.2" x14ac:dyDescent="0.3">
      <c r="A85" s="67" t="str">
        <f>EMS!A79</f>
        <v>75. Dalam pengelolaan "Informasi Terdokumentasi", apa yang dimaksud dengan pengendalian akses terhadap dokumen?</v>
      </c>
      <c r="B85" s="83">
        <f>EMS!B79</f>
        <v>1</v>
      </c>
      <c r="C85" s="83">
        <f>EMS!C79</f>
        <v>1</v>
      </c>
      <c r="D85" s="83">
        <f>EMS!D79</f>
        <v>1</v>
      </c>
      <c r="E85" s="83">
        <f>EMS!E79</f>
        <v>0</v>
      </c>
      <c r="F85" s="83">
        <f>EMS!F79</f>
        <v>1</v>
      </c>
      <c r="G85" s="83">
        <f>EMS!G79</f>
        <v>0</v>
      </c>
      <c r="H85" s="83">
        <f>EMS!H79</f>
        <v>0</v>
      </c>
      <c r="I85" s="83">
        <f>EMS!I79</f>
        <v>0</v>
      </c>
      <c r="J85" s="83">
        <f>EMS!J79</f>
        <v>0</v>
      </c>
      <c r="K85" s="83">
        <f>EMS!K79</f>
        <v>0</v>
      </c>
      <c r="L85" s="82">
        <f t="shared" si="30"/>
        <v>5</v>
      </c>
      <c r="M85" s="82">
        <f t="shared" si="31"/>
        <v>5</v>
      </c>
      <c r="N85" s="82">
        <f>SUMIF($B$8:$K$8,"Laki-Laki",EMS!B79:K79)</f>
        <v>2</v>
      </c>
      <c r="O85" s="82">
        <f>SUMIF($B$8:$K$8,"Perempuan",EMS!B79:K79)</f>
        <v>2</v>
      </c>
      <c r="P85" s="68">
        <f t="shared" si="32"/>
        <v>2</v>
      </c>
      <c r="Q85" s="68">
        <f t="shared" si="33"/>
        <v>2</v>
      </c>
      <c r="R85" s="68">
        <f t="shared" si="34"/>
        <v>0.40546510810816438</v>
      </c>
      <c r="S85" s="68">
        <f t="shared" si="35"/>
        <v>0.40546510810816438</v>
      </c>
      <c r="T85" s="68">
        <f t="shared" si="36"/>
        <v>0.46091688255296004</v>
      </c>
      <c r="U85" s="68">
        <f t="shared" si="37"/>
        <v>0.46091688255296004</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x14ac:dyDescent="0.3">
      <c r="A86" s="67" t="str">
        <f>EMS!A80</f>
        <v>76. Monitoring dilakukan untuk:</v>
      </c>
      <c r="B86" s="83">
        <f>EMS!B80</f>
        <v>0</v>
      </c>
      <c r="C86" s="83">
        <f>EMS!C80</f>
        <v>0</v>
      </c>
      <c r="D86" s="83">
        <f>EMS!D80</f>
        <v>1</v>
      </c>
      <c r="E86" s="83">
        <f>EMS!E80</f>
        <v>0</v>
      </c>
      <c r="F86" s="83">
        <f>EMS!F80</f>
        <v>1</v>
      </c>
      <c r="G86" s="83">
        <f>EMS!G80</f>
        <v>0</v>
      </c>
      <c r="H86" s="83">
        <f>EMS!H80</f>
        <v>0</v>
      </c>
      <c r="I86" s="83">
        <f>EMS!I80</f>
        <v>0</v>
      </c>
      <c r="J86" s="83">
        <f>EMS!J80</f>
        <v>0</v>
      </c>
      <c r="K86" s="83">
        <f>EMS!K80</f>
        <v>0</v>
      </c>
      <c r="L86" s="82">
        <f t="shared" si="30"/>
        <v>5</v>
      </c>
      <c r="M86" s="82">
        <f t="shared" si="31"/>
        <v>5</v>
      </c>
      <c r="N86" s="82">
        <f>SUMIF($B$8:$K$8,"Laki-Laki",EMS!B80:K80)</f>
        <v>1</v>
      </c>
      <c r="O86" s="82">
        <f>SUMIF($B$8:$K$8,"Perempuan",EMS!B80:K80)</f>
        <v>1</v>
      </c>
      <c r="P86" s="68">
        <f t="shared" si="32"/>
        <v>1</v>
      </c>
      <c r="Q86" s="68">
        <f t="shared" si="33"/>
        <v>1</v>
      </c>
      <c r="R86" s="68">
        <f t="shared" si="34"/>
        <v>1.3862943611198906</v>
      </c>
      <c r="S86" s="68">
        <f t="shared" si="35"/>
        <v>1.3862943611198906</v>
      </c>
      <c r="T86" s="68">
        <f t="shared" si="36"/>
        <v>1.4417461355646861</v>
      </c>
      <c r="U86" s="68">
        <f t="shared" si="37"/>
        <v>1.4417461355646861</v>
      </c>
      <c r="V86" s="68">
        <f t="shared" si="38"/>
        <v>1.1180339887498949</v>
      </c>
      <c r="W86" s="68">
        <f t="shared" si="39"/>
        <v>1.1180339887498949</v>
      </c>
      <c r="X86" s="68">
        <f t="shared" si="40"/>
        <v>0</v>
      </c>
      <c r="Y86" s="68">
        <f t="shared" si="41"/>
        <v>1.5811388300841898</v>
      </c>
      <c r="Z86" s="68">
        <f t="shared" si="42"/>
        <v>0</v>
      </c>
      <c r="AA86" s="66" t="str">
        <f t="shared" si="43"/>
        <v>Negligible</v>
      </c>
      <c r="AB86" s="69" t="str">
        <f t="shared" si="44"/>
        <v>Tidak Ada Indikasi Bias</v>
      </c>
    </row>
    <row r="87" spans="1:28" x14ac:dyDescent="0.3">
      <c r="A87" s="67" t="str">
        <f>EMS!A81</f>
        <v>77. Parameter harus:</v>
      </c>
      <c r="B87" s="83">
        <f>EMS!B81</f>
        <v>1</v>
      </c>
      <c r="C87" s="83">
        <f>EMS!C81</f>
        <v>1</v>
      </c>
      <c r="D87" s="83">
        <f>EMS!D81</f>
        <v>1</v>
      </c>
      <c r="E87" s="83">
        <f>EMS!E81</f>
        <v>1</v>
      </c>
      <c r="F87" s="83">
        <f>EMS!F81</f>
        <v>1</v>
      </c>
      <c r="G87" s="83">
        <f>EMS!G81</f>
        <v>1</v>
      </c>
      <c r="H87" s="83">
        <f>EMS!H81</f>
        <v>0</v>
      </c>
      <c r="I87" s="83">
        <f>EMS!I81</f>
        <v>0</v>
      </c>
      <c r="J87" s="83">
        <f>EMS!J81</f>
        <v>0</v>
      </c>
      <c r="K87" s="83">
        <f>EMS!K81</f>
        <v>0</v>
      </c>
      <c r="L87" s="82">
        <f t="shared" si="30"/>
        <v>5</v>
      </c>
      <c r="M87" s="82">
        <f t="shared" si="31"/>
        <v>5</v>
      </c>
      <c r="N87" s="82">
        <f>SUMIF($B$8:$K$8,"Laki-Laki",EMS!B81:K81)</f>
        <v>3</v>
      </c>
      <c r="O87" s="82">
        <f>SUMIF($B$8:$K$8,"Perempuan",EMS!B81:K81)</f>
        <v>3</v>
      </c>
      <c r="P87" s="68">
        <f t="shared" si="32"/>
        <v>3</v>
      </c>
      <c r="Q87" s="68">
        <f t="shared" si="33"/>
        <v>3</v>
      </c>
      <c r="R87" s="68">
        <f t="shared" si="34"/>
        <v>-0.40546510810816444</v>
      </c>
      <c r="S87" s="68">
        <f t="shared" si="35"/>
        <v>-0.40546510810816444</v>
      </c>
      <c r="T87" s="68">
        <f t="shared" si="36"/>
        <v>-0.35001333366336884</v>
      </c>
      <c r="U87" s="68">
        <f t="shared" si="37"/>
        <v>-0.35001333366336884</v>
      </c>
      <c r="V87" s="68">
        <f t="shared" si="38"/>
        <v>0.91287092917527679</v>
      </c>
      <c r="W87" s="68">
        <f t="shared" si="39"/>
        <v>0.91287092917527679</v>
      </c>
      <c r="X87" s="68">
        <f t="shared" si="40"/>
        <v>0</v>
      </c>
      <c r="Y87" s="68">
        <f t="shared" si="41"/>
        <v>1.2909944487358056</v>
      </c>
      <c r="Z87" s="68">
        <f t="shared" si="42"/>
        <v>0</v>
      </c>
      <c r="AA87" s="66" t="str">
        <f t="shared" si="43"/>
        <v>Negligible</v>
      </c>
      <c r="AB87" s="69" t="str">
        <f t="shared" si="44"/>
        <v>Tidak Ada Indikasi Bias</v>
      </c>
    </row>
    <row r="88" spans="1:28" x14ac:dyDescent="0.3">
      <c r="A88" s="67" t="str">
        <f>EMS!A82</f>
        <v>78. Data harus:</v>
      </c>
      <c r="B88" s="83">
        <f>EMS!B82</f>
        <v>1</v>
      </c>
      <c r="C88" s="83">
        <f>EMS!C82</f>
        <v>1</v>
      </c>
      <c r="D88" s="83">
        <f>EMS!D82</f>
        <v>1</v>
      </c>
      <c r="E88" s="83">
        <f>EMS!E82</f>
        <v>1</v>
      </c>
      <c r="F88" s="83">
        <f>EMS!F82</f>
        <v>1</v>
      </c>
      <c r="G88" s="83">
        <f>EMS!G82</f>
        <v>1</v>
      </c>
      <c r="H88" s="83">
        <f>EMS!H82</f>
        <v>0</v>
      </c>
      <c r="I88" s="83">
        <f>EMS!I82</f>
        <v>0</v>
      </c>
      <c r="J88" s="83">
        <f>EMS!J82</f>
        <v>1</v>
      </c>
      <c r="K88" s="83">
        <f>EMS!K82</f>
        <v>1</v>
      </c>
      <c r="L88" s="82">
        <f t="shared" si="30"/>
        <v>5</v>
      </c>
      <c r="M88" s="82">
        <f t="shared" si="31"/>
        <v>5</v>
      </c>
      <c r="N88" s="82">
        <f>SUMIF($B$8:$K$8,"Laki-Laki",EMS!B82:K82)</f>
        <v>4</v>
      </c>
      <c r="O88" s="82">
        <f>SUMIF($B$8:$K$8,"Perempuan",EMS!B82:K82)</f>
        <v>4</v>
      </c>
      <c r="P88" s="68">
        <f t="shared" si="32"/>
        <v>4</v>
      </c>
      <c r="Q88" s="68">
        <f t="shared" si="33"/>
        <v>4</v>
      </c>
      <c r="R88" s="68">
        <f t="shared" si="34"/>
        <v>-1.3862943611198906</v>
      </c>
      <c r="S88" s="68">
        <f t="shared" si="35"/>
        <v>-1.3862943611198906</v>
      </c>
      <c r="T88" s="68">
        <f t="shared" si="36"/>
        <v>-1.330842586675095</v>
      </c>
      <c r="U88" s="68">
        <f t="shared" si="37"/>
        <v>-1.330842586675095</v>
      </c>
      <c r="V88" s="68">
        <f t="shared" si="38"/>
        <v>1.1180339887498949</v>
      </c>
      <c r="W88" s="68">
        <f t="shared" si="39"/>
        <v>1.1180339887498949</v>
      </c>
      <c r="X88" s="68">
        <f t="shared" si="40"/>
        <v>0</v>
      </c>
      <c r="Y88" s="68">
        <f t="shared" si="41"/>
        <v>1.5811388300841898</v>
      </c>
      <c r="Z88" s="68">
        <f t="shared" si="42"/>
        <v>0</v>
      </c>
      <c r="AA88" s="66" t="str">
        <f t="shared" si="43"/>
        <v>Negligible</v>
      </c>
      <c r="AB88" s="69" t="str">
        <f t="shared" si="44"/>
        <v>Tidak Ada Indikasi Bias</v>
      </c>
    </row>
    <row r="89" spans="1:28" x14ac:dyDescent="0.3">
      <c r="A89" s="67" t="str">
        <f>EMS!A83</f>
        <v>79. Audit internal bertujuan:</v>
      </c>
      <c r="B89" s="83">
        <f>EMS!B83</f>
        <v>1</v>
      </c>
      <c r="C89" s="83">
        <f>EMS!C83</f>
        <v>1</v>
      </c>
      <c r="D89" s="83">
        <f>EMS!D83</f>
        <v>1</v>
      </c>
      <c r="E89" s="83">
        <f>EMS!E83</f>
        <v>0</v>
      </c>
      <c r="F89" s="83">
        <f>EMS!F83</f>
        <v>1</v>
      </c>
      <c r="G89" s="83">
        <f>EMS!G83</f>
        <v>0</v>
      </c>
      <c r="H89" s="83">
        <f>EMS!H83</f>
        <v>1</v>
      </c>
      <c r="I89" s="83">
        <f>EMS!I83</f>
        <v>1</v>
      </c>
      <c r="J89" s="83">
        <f>EMS!J83</f>
        <v>0</v>
      </c>
      <c r="K89" s="83">
        <f>EMS!K83</f>
        <v>0</v>
      </c>
      <c r="L89" s="82">
        <f t="shared" si="30"/>
        <v>5</v>
      </c>
      <c r="M89" s="82">
        <f t="shared" si="31"/>
        <v>5</v>
      </c>
      <c r="N89" s="82">
        <f>SUMIF($B$8:$K$8,"Laki-Laki",EMS!B83:K83)</f>
        <v>3</v>
      </c>
      <c r="O89" s="82">
        <f>SUMIF($B$8:$K$8,"Perempuan",EMS!B83:K83)</f>
        <v>3</v>
      </c>
      <c r="P89" s="68">
        <f t="shared" si="32"/>
        <v>3</v>
      </c>
      <c r="Q89" s="68">
        <f t="shared" si="33"/>
        <v>3</v>
      </c>
      <c r="R89" s="68">
        <f t="shared" si="34"/>
        <v>-0.40546510810816444</v>
      </c>
      <c r="S89" s="68">
        <f t="shared" si="35"/>
        <v>-0.40546510810816444</v>
      </c>
      <c r="T89" s="68">
        <f t="shared" si="36"/>
        <v>-0.35001333366336884</v>
      </c>
      <c r="U89" s="68">
        <f t="shared" si="37"/>
        <v>-0.35001333366336884</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x14ac:dyDescent="0.3">
      <c r="A90" s="67" t="str">
        <f>EMS!A84</f>
        <v>80. Auditor harus:</v>
      </c>
      <c r="B90" s="83">
        <f>EMS!B84</f>
        <v>1</v>
      </c>
      <c r="C90" s="83">
        <f>EMS!C84</f>
        <v>1</v>
      </c>
      <c r="D90" s="83">
        <f>EMS!D84</f>
        <v>1</v>
      </c>
      <c r="E90" s="83">
        <f>EMS!E84</f>
        <v>1</v>
      </c>
      <c r="F90" s="83">
        <f>EMS!F84</f>
        <v>1</v>
      </c>
      <c r="G90" s="83">
        <f>EMS!G84</f>
        <v>1</v>
      </c>
      <c r="H90" s="83">
        <f>EMS!H84</f>
        <v>0</v>
      </c>
      <c r="I90" s="83">
        <f>EMS!I84</f>
        <v>0</v>
      </c>
      <c r="J90" s="83">
        <f>EMS!J84</f>
        <v>0</v>
      </c>
      <c r="K90" s="83">
        <f>EMS!K84</f>
        <v>0</v>
      </c>
      <c r="L90" s="82">
        <f t="shared" si="30"/>
        <v>5</v>
      </c>
      <c r="M90" s="82">
        <f t="shared" si="31"/>
        <v>5</v>
      </c>
      <c r="N90" s="82">
        <f>SUMIF($B$8:$K$8,"Laki-Laki",EMS!B84:K84)</f>
        <v>3</v>
      </c>
      <c r="O90" s="82">
        <f>SUMIF($B$8:$K$8,"Perempuan",EMS!B84:K84)</f>
        <v>3</v>
      </c>
      <c r="P90" s="68">
        <f t="shared" si="32"/>
        <v>3</v>
      </c>
      <c r="Q90" s="68">
        <f t="shared" si="33"/>
        <v>3</v>
      </c>
      <c r="R90" s="68">
        <f t="shared" si="34"/>
        <v>-0.40546510810816444</v>
      </c>
      <c r="S90" s="68">
        <f t="shared" si="35"/>
        <v>-0.40546510810816444</v>
      </c>
      <c r="T90" s="68">
        <f t="shared" si="36"/>
        <v>-0.35001333366336884</v>
      </c>
      <c r="U90" s="68">
        <f t="shared" si="37"/>
        <v>-0.35001333366336884</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x14ac:dyDescent="0.3">
      <c r="A91" s="67" t="str">
        <f>EMS!A85</f>
        <v>81. Audit harus:</v>
      </c>
      <c r="B91" s="83">
        <f>EMS!B85</f>
        <v>0</v>
      </c>
      <c r="C91" s="83">
        <f>EMS!C85</f>
        <v>0</v>
      </c>
      <c r="D91" s="83">
        <f>EMS!D85</f>
        <v>1</v>
      </c>
      <c r="E91" s="83">
        <f>EMS!E85</f>
        <v>1</v>
      </c>
      <c r="F91" s="83">
        <f>EMS!F85</f>
        <v>1</v>
      </c>
      <c r="G91" s="83">
        <f>EMS!G85</f>
        <v>1</v>
      </c>
      <c r="H91" s="83">
        <f>EMS!H85</f>
        <v>1</v>
      </c>
      <c r="I91" s="83">
        <f>EMS!I85</f>
        <v>1</v>
      </c>
      <c r="J91" s="83">
        <f>EMS!J85</f>
        <v>1</v>
      </c>
      <c r="K91" s="83">
        <f>EMS!K85</f>
        <v>1</v>
      </c>
      <c r="L91" s="82">
        <f t="shared" si="30"/>
        <v>5</v>
      </c>
      <c r="M91" s="82">
        <f t="shared" si="31"/>
        <v>5</v>
      </c>
      <c r="N91" s="82">
        <f>SUMIF($B$8:$K$8,"Laki-Laki",EMS!B85:K85)</f>
        <v>4</v>
      </c>
      <c r="O91" s="82">
        <f>SUMIF($B$8:$K$8,"Perempuan",EMS!B85:K85)</f>
        <v>4</v>
      </c>
      <c r="P91" s="68">
        <f t="shared" si="32"/>
        <v>4</v>
      </c>
      <c r="Q91" s="68">
        <f t="shared" si="33"/>
        <v>4</v>
      </c>
      <c r="R91" s="68">
        <f t="shared" si="34"/>
        <v>-1.3862943611198906</v>
      </c>
      <c r="S91" s="68">
        <f t="shared" si="35"/>
        <v>-1.3862943611198906</v>
      </c>
      <c r="T91" s="68">
        <f t="shared" si="36"/>
        <v>-1.330842586675095</v>
      </c>
      <c r="U91" s="68">
        <f t="shared" si="37"/>
        <v>-1.330842586675095</v>
      </c>
      <c r="V91" s="68">
        <f t="shared" si="38"/>
        <v>1.1180339887498949</v>
      </c>
      <c r="W91" s="68">
        <f t="shared" si="39"/>
        <v>1.1180339887498949</v>
      </c>
      <c r="X91" s="68">
        <f t="shared" si="40"/>
        <v>0</v>
      </c>
      <c r="Y91" s="68">
        <f t="shared" si="41"/>
        <v>1.5811388300841898</v>
      </c>
      <c r="Z91" s="68">
        <f t="shared" si="42"/>
        <v>0</v>
      </c>
      <c r="AA91" s="66" t="str">
        <f t="shared" si="43"/>
        <v>Negligible</v>
      </c>
      <c r="AB91" s="69" t="str">
        <f t="shared" si="44"/>
        <v>Tidak Ada Indikasi Bias</v>
      </c>
    </row>
    <row r="92" spans="1:28" x14ac:dyDescent="0.3">
      <c r="A92" s="67" t="str">
        <f>EMS!A86</f>
        <v>82. Hasil audit harus:</v>
      </c>
      <c r="B92" s="83">
        <f>EMS!B86</f>
        <v>0</v>
      </c>
      <c r="C92" s="83">
        <f>EMS!C86</f>
        <v>0</v>
      </c>
      <c r="D92" s="83">
        <f>EMS!D86</f>
        <v>1</v>
      </c>
      <c r="E92" s="83">
        <f>EMS!E86</f>
        <v>1</v>
      </c>
      <c r="F92" s="83">
        <f>EMS!F86</f>
        <v>1</v>
      </c>
      <c r="G92" s="83">
        <f>EMS!G86</f>
        <v>1</v>
      </c>
      <c r="H92" s="83">
        <f>EMS!H86</f>
        <v>0</v>
      </c>
      <c r="I92" s="83">
        <f>EMS!I86</f>
        <v>0</v>
      </c>
      <c r="J92" s="83">
        <f>EMS!J86</f>
        <v>0</v>
      </c>
      <c r="K92" s="83">
        <f>EMS!K86</f>
        <v>0</v>
      </c>
      <c r="L92" s="82">
        <f t="shared" si="30"/>
        <v>5</v>
      </c>
      <c r="M92" s="82">
        <f t="shared" si="31"/>
        <v>5</v>
      </c>
      <c r="N92" s="82">
        <f>SUMIF($B$8:$K$8,"Laki-Laki",EMS!B86:K86)</f>
        <v>2</v>
      </c>
      <c r="O92" s="82">
        <f>SUMIF($B$8:$K$8,"Perempuan",EMS!B86:K86)</f>
        <v>2</v>
      </c>
      <c r="P92" s="68">
        <f t="shared" si="32"/>
        <v>2</v>
      </c>
      <c r="Q92" s="68">
        <f t="shared" si="33"/>
        <v>2</v>
      </c>
      <c r="R92" s="68">
        <f t="shared" si="34"/>
        <v>0.40546510810816438</v>
      </c>
      <c r="S92" s="68">
        <f t="shared" si="35"/>
        <v>0.40546510810816438</v>
      </c>
      <c r="T92" s="68">
        <f t="shared" si="36"/>
        <v>0.46091688255296004</v>
      </c>
      <c r="U92" s="68">
        <f t="shared" si="37"/>
        <v>0.46091688255296004</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x14ac:dyDescent="0.3">
      <c r="A93" s="67" t="str">
        <f>EMS!A87</f>
        <v>83. Evaluasi kinerja dilakukan:</v>
      </c>
      <c r="B93" s="83">
        <f>EMS!B87</f>
        <v>1</v>
      </c>
      <c r="C93" s="83">
        <f>EMS!C87</f>
        <v>1</v>
      </c>
      <c r="D93" s="83">
        <f>EMS!D87</f>
        <v>1</v>
      </c>
      <c r="E93" s="83">
        <f>EMS!E87</f>
        <v>1</v>
      </c>
      <c r="F93" s="83">
        <f>EMS!F87</f>
        <v>1</v>
      </c>
      <c r="G93" s="83">
        <f>EMS!G87</f>
        <v>1</v>
      </c>
      <c r="H93" s="83">
        <f>EMS!H87</f>
        <v>1</v>
      </c>
      <c r="I93" s="83">
        <f>EMS!I87</f>
        <v>1</v>
      </c>
      <c r="J93" s="83">
        <f>EMS!J87</f>
        <v>0</v>
      </c>
      <c r="K93" s="83">
        <f>EMS!K87</f>
        <v>0</v>
      </c>
      <c r="L93" s="82">
        <f t="shared" si="30"/>
        <v>5</v>
      </c>
      <c r="M93" s="82">
        <f t="shared" si="31"/>
        <v>5</v>
      </c>
      <c r="N93" s="82">
        <f>SUMIF($B$8:$K$8,"Laki-Laki",EMS!B87:K87)</f>
        <v>4</v>
      </c>
      <c r="O93" s="82">
        <f>SUMIF($B$8:$K$8,"Perempuan",EMS!B87:K87)</f>
        <v>4</v>
      </c>
      <c r="P93" s="68">
        <f t="shared" si="32"/>
        <v>4</v>
      </c>
      <c r="Q93" s="68">
        <f t="shared" si="33"/>
        <v>4</v>
      </c>
      <c r="R93" s="68">
        <f t="shared" si="34"/>
        <v>-1.3862943611198906</v>
      </c>
      <c r="S93" s="68">
        <f t="shared" si="35"/>
        <v>-1.3862943611198906</v>
      </c>
      <c r="T93" s="68">
        <f t="shared" si="36"/>
        <v>-1.330842586675095</v>
      </c>
      <c r="U93" s="68">
        <f t="shared" si="37"/>
        <v>-1.330842586675095</v>
      </c>
      <c r="V93" s="68">
        <f t="shared" si="38"/>
        <v>1.1180339887498949</v>
      </c>
      <c r="W93" s="68">
        <f t="shared" si="39"/>
        <v>1.1180339887498949</v>
      </c>
      <c r="X93" s="68">
        <f t="shared" si="40"/>
        <v>0</v>
      </c>
      <c r="Y93" s="68">
        <f t="shared" si="41"/>
        <v>1.5811388300841898</v>
      </c>
      <c r="Z93" s="68">
        <f t="shared" si="42"/>
        <v>0</v>
      </c>
      <c r="AA93" s="66" t="str">
        <f t="shared" si="43"/>
        <v>Negligible</v>
      </c>
      <c r="AB93" s="69" t="str">
        <f t="shared" si="44"/>
        <v>Tidak Ada Indikasi Bias</v>
      </c>
    </row>
    <row r="94" spans="1:28" x14ac:dyDescent="0.3">
      <c r="A94" s="67" t="str">
        <f>EMS!A88</f>
        <v>84. Data harus valid:</v>
      </c>
      <c r="B94" s="83">
        <f>EMS!B88</f>
        <v>1</v>
      </c>
      <c r="C94" s="83">
        <f>EMS!C88</f>
        <v>1</v>
      </c>
      <c r="D94" s="83">
        <f>EMS!D88</f>
        <v>1</v>
      </c>
      <c r="E94" s="83">
        <f>EMS!E88</f>
        <v>0</v>
      </c>
      <c r="F94" s="83">
        <f>EMS!F88</f>
        <v>1</v>
      </c>
      <c r="G94" s="83">
        <f>EMS!G88</f>
        <v>0</v>
      </c>
      <c r="H94" s="83">
        <f>EMS!H88</f>
        <v>0</v>
      </c>
      <c r="I94" s="83">
        <f>EMS!I88</f>
        <v>0</v>
      </c>
      <c r="J94" s="83">
        <f>EMS!J88</f>
        <v>1</v>
      </c>
      <c r="K94" s="83">
        <f>EMS!K88</f>
        <v>1</v>
      </c>
      <c r="L94" s="82">
        <f t="shared" si="30"/>
        <v>5</v>
      </c>
      <c r="M94" s="82">
        <f t="shared" si="31"/>
        <v>5</v>
      </c>
      <c r="N94" s="82">
        <f>SUMIF($B$8:$K$8,"Laki-Laki",EMS!B88:K88)</f>
        <v>3</v>
      </c>
      <c r="O94" s="82">
        <f>SUMIF($B$8:$K$8,"Perempuan",EMS!B88:K88)</f>
        <v>3</v>
      </c>
      <c r="P94" s="68">
        <f t="shared" si="32"/>
        <v>3</v>
      </c>
      <c r="Q94" s="68">
        <f t="shared" si="33"/>
        <v>3</v>
      </c>
      <c r="R94" s="68">
        <f t="shared" si="34"/>
        <v>-0.40546510810816444</v>
      </c>
      <c r="S94" s="68">
        <f t="shared" si="35"/>
        <v>-0.40546510810816444</v>
      </c>
      <c r="T94" s="68">
        <f t="shared" si="36"/>
        <v>-0.35001333366336884</v>
      </c>
      <c r="U94" s="68">
        <f t="shared" si="37"/>
        <v>-0.35001333366336884</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x14ac:dyDescent="0.3">
      <c r="A95" s="67" t="str">
        <f>EMS!A89</f>
        <v>85. Indikator kinerja:</v>
      </c>
      <c r="B95" s="83">
        <f>EMS!B89</f>
        <v>0</v>
      </c>
      <c r="C95" s="83">
        <f>EMS!C89</f>
        <v>0</v>
      </c>
      <c r="D95" s="83">
        <f>EMS!D89</f>
        <v>0</v>
      </c>
      <c r="E95" s="83">
        <f>EMS!E89</f>
        <v>0</v>
      </c>
      <c r="F95" s="83">
        <f>EMS!F89</f>
        <v>0</v>
      </c>
      <c r="G95" s="83">
        <f>EMS!G89</f>
        <v>0</v>
      </c>
      <c r="H95" s="83">
        <f>EMS!H89</f>
        <v>0</v>
      </c>
      <c r="I95" s="83">
        <f>EMS!I89</f>
        <v>0</v>
      </c>
      <c r="J95" s="83">
        <f>EMS!J89</f>
        <v>1</v>
      </c>
      <c r="K95" s="83">
        <f>EMS!K89</f>
        <v>1</v>
      </c>
      <c r="L95" s="82">
        <f t="shared" si="30"/>
        <v>5</v>
      </c>
      <c r="M95" s="82">
        <f t="shared" si="31"/>
        <v>5</v>
      </c>
      <c r="N95" s="82">
        <f>SUMIF($B$8:$K$8,"Laki-Laki",EMS!B89:K89)</f>
        <v>1</v>
      </c>
      <c r="O95" s="82">
        <f>SUMIF($B$8:$K$8,"Perempuan",EMS!B89:K89)</f>
        <v>1</v>
      </c>
      <c r="P95" s="68">
        <f t="shared" si="32"/>
        <v>1</v>
      </c>
      <c r="Q95" s="68">
        <f t="shared" si="33"/>
        <v>1</v>
      </c>
      <c r="R95" s="68">
        <f t="shared" si="34"/>
        <v>1.3862943611198906</v>
      </c>
      <c r="S95" s="68">
        <f t="shared" si="35"/>
        <v>1.3862943611198906</v>
      </c>
      <c r="T95" s="68">
        <f t="shared" si="36"/>
        <v>1.4417461355646861</v>
      </c>
      <c r="U95" s="68">
        <f t="shared" si="37"/>
        <v>1.4417461355646861</v>
      </c>
      <c r="V95" s="68">
        <f t="shared" si="38"/>
        <v>1.1180339887498949</v>
      </c>
      <c r="W95" s="68">
        <f t="shared" si="39"/>
        <v>1.1180339887498949</v>
      </c>
      <c r="X95" s="68">
        <f t="shared" si="40"/>
        <v>0</v>
      </c>
      <c r="Y95" s="68">
        <f t="shared" si="41"/>
        <v>1.5811388300841898</v>
      </c>
      <c r="Z95" s="68">
        <f t="shared" si="42"/>
        <v>0</v>
      </c>
      <c r="AA95" s="66" t="str">
        <f t="shared" si="43"/>
        <v>Negligible</v>
      </c>
      <c r="AB95" s="69" t="str">
        <f t="shared" si="44"/>
        <v>Tidak Ada Indikasi Bias</v>
      </c>
    </row>
    <row r="96" spans="1:28" ht="96.6" x14ac:dyDescent="0.3">
      <c r="A96" s="67" t="str">
        <f>EMS!A90</f>
        <v>86. Saat melakukan Audit Internal, auditor menemukan bahwa organisasi tidak mencapai sasaran lingkungan yang ditetapkan tahun lalu, namun rencana tindakan telah dijalankan. Apa tindakan auditor yang paling tepat?</v>
      </c>
      <c r="B96" s="83">
        <f>EMS!B90</f>
        <v>1</v>
      </c>
      <c r="C96" s="83">
        <f>EMS!C90</f>
        <v>1</v>
      </c>
      <c r="D96" s="83">
        <f>EMS!D90</f>
        <v>1</v>
      </c>
      <c r="E96" s="83">
        <f>EMS!E90</f>
        <v>0</v>
      </c>
      <c r="F96" s="83">
        <f>EMS!F90</f>
        <v>1</v>
      </c>
      <c r="G96" s="83">
        <f>EMS!G90</f>
        <v>0</v>
      </c>
      <c r="H96" s="83">
        <f>EMS!H90</f>
        <v>0</v>
      </c>
      <c r="I96" s="83">
        <f>EMS!I90</f>
        <v>0</v>
      </c>
      <c r="J96" s="83">
        <f>EMS!J90</f>
        <v>0</v>
      </c>
      <c r="K96" s="83">
        <f>EMS!K90</f>
        <v>0</v>
      </c>
      <c r="L96" s="82">
        <f t="shared" si="30"/>
        <v>5</v>
      </c>
      <c r="M96" s="82">
        <f t="shared" si="31"/>
        <v>5</v>
      </c>
      <c r="N96" s="82">
        <f>SUMIF($B$8:$K$8,"Laki-Laki",EMS!B90:K90)</f>
        <v>2</v>
      </c>
      <c r="O96" s="82">
        <f>SUMIF($B$8:$K$8,"Perempuan",EMS!B90:K90)</f>
        <v>2</v>
      </c>
      <c r="P96" s="68">
        <f t="shared" si="32"/>
        <v>2</v>
      </c>
      <c r="Q96" s="68">
        <f t="shared" si="33"/>
        <v>2</v>
      </c>
      <c r="R96" s="68">
        <f t="shared" si="34"/>
        <v>0.40546510810816438</v>
      </c>
      <c r="S96" s="68">
        <f t="shared" si="35"/>
        <v>0.40546510810816438</v>
      </c>
      <c r="T96" s="68">
        <f t="shared" si="36"/>
        <v>0.46091688255296004</v>
      </c>
      <c r="U96" s="68">
        <f t="shared" si="37"/>
        <v>0.46091688255296004</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69" x14ac:dyDescent="0.3">
      <c r="A97" s="67" t="str">
        <f>EMS!A91</f>
        <v>87. Dalam Tinjauan Manajemen, input manakah yang paling krusial untuk menentukan arah strategis sistem manajemen lingkungan ke depan?</v>
      </c>
      <c r="B97" s="83">
        <f>EMS!B91</f>
        <v>1</v>
      </c>
      <c r="C97" s="83">
        <f>EMS!C91</f>
        <v>1</v>
      </c>
      <c r="D97" s="83">
        <f>EMS!D91</f>
        <v>1</v>
      </c>
      <c r="E97" s="83">
        <f>EMS!E91</f>
        <v>0</v>
      </c>
      <c r="F97" s="83">
        <f>EMS!F91</f>
        <v>1</v>
      </c>
      <c r="G97" s="83">
        <f>EMS!G91</f>
        <v>0</v>
      </c>
      <c r="H97" s="83">
        <f>EMS!H91</f>
        <v>0</v>
      </c>
      <c r="I97" s="83">
        <f>EMS!I91</f>
        <v>0</v>
      </c>
      <c r="J97" s="83">
        <f>EMS!J91</f>
        <v>1</v>
      </c>
      <c r="K97" s="83">
        <f>EMS!K91</f>
        <v>1</v>
      </c>
      <c r="L97" s="82">
        <f t="shared" si="30"/>
        <v>5</v>
      </c>
      <c r="M97" s="82">
        <f t="shared" si="31"/>
        <v>5</v>
      </c>
      <c r="N97" s="82">
        <f>SUMIF($B$8:$K$8,"Laki-Laki",EMS!B91:K91)</f>
        <v>3</v>
      </c>
      <c r="O97" s="82">
        <f>SUMIF($B$8:$K$8,"Perempuan",EMS!B91:K91)</f>
        <v>3</v>
      </c>
      <c r="P97" s="68">
        <f t="shared" si="32"/>
        <v>3</v>
      </c>
      <c r="Q97" s="68">
        <f t="shared" si="33"/>
        <v>3</v>
      </c>
      <c r="R97" s="68">
        <f t="shared" si="34"/>
        <v>-0.40546510810816444</v>
      </c>
      <c r="S97" s="68">
        <f t="shared" si="35"/>
        <v>-0.40546510810816444</v>
      </c>
      <c r="T97" s="68">
        <f t="shared" si="36"/>
        <v>-0.35001333366336884</v>
      </c>
      <c r="U97" s="68">
        <f t="shared" si="37"/>
        <v>-0.35001333366336884</v>
      </c>
      <c r="V97" s="68">
        <f t="shared" si="38"/>
        <v>0.91287092917527679</v>
      </c>
      <c r="W97" s="68">
        <f t="shared" si="39"/>
        <v>0.91287092917527679</v>
      </c>
      <c r="X97" s="68">
        <f t="shared" si="40"/>
        <v>0</v>
      </c>
      <c r="Y97" s="68">
        <f t="shared" si="41"/>
        <v>1.2909944487358056</v>
      </c>
      <c r="Z97" s="68">
        <f t="shared" si="42"/>
        <v>0</v>
      </c>
      <c r="AA97" s="66" t="str">
        <f t="shared" si="43"/>
        <v>Negligible</v>
      </c>
      <c r="AB97" s="69" t="str">
        <f t="shared" si="44"/>
        <v>Tidak Ada Indikasi Bias</v>
      </c>
    </row>
    <row r="98" spans="1:28" ht="82.8" x14ac:dyDescent="0.3">
      <c r="A98" s="67" t="str">
        <f>EMS!A92</f>
        <v>88. Audit Internal harus dilakukan pada rentang waktu yang direncanakan. Faktor apa yang harus dipertimbangkan dalam menentukan frekuensi audit untuk departemen tertentu?</v>
      </c>
      <c r="B98" s="83">
        <f>EMS!B92</f>
        <v>1</v>
      </c>
      <c r="C98" s="83">
        <f>EMS!C92</f>
        <v>1</v>
      </c>
      <c r="D98" s="83">
        <f>EMS!D92</f>
        <v>1</v>
      </c>
      <c r="E98" s="83">
        <f>EMS!E92</f>
        <v>0</v>
      </c>
      <c r="F98" s="83">
        <f>EMS!F92</f>
        <v>1</v>
      </c>
      <c r="G98" s="83">
        <f>EMS!G92</f>
        <v>0</v>
      </c>
      <c r="H98" s="83">
        <f>EMS!H92</f>
        <v>0</v>
      </c>
      <c r="I98" s="83">
        <f>EMS!I92</f>
        <v>0</v>
      </c>
      <c r="J98" s="83">
        <f>EMS!J92</f>
        <v>0</v>
      </c>
      <c r="K98" s="83">
        <f>EMS!K92</f>
        <v>0</v>
      </c>
      <c r="L98" s="82">
        <f t="shared" si="30"/>
        <v>5</v>
      </c>
      <c r="M98" s="82">
        <f t="shared" si="31"/>
        <v>5</v>
      </c>
      <c r="N98" s="82">
        <f>SUMIF($B$8:$K$8,"Laki-Laki",EMS!B92:K92)</f>
        <v>2</v>
      </c>
      <c r="O98" s="82">
        <f>SUMIF($B$8:$K$8,"Perempuan",EMS!B92:K92)</f>
        <v>2</v>
      </c>
      <c r="P98" s="68">
        <f t="shared" si="32"/>
        <v>2</v>
      </c>
      <c r="Q98" s="68">
        <f t="shared" si="33"/>
        <v>2</v>
      </c>
      <c r="R98" s="68">
        <f t="shared" si="34"/>
        <v>0.40546510810816438</v>
      </c>
      <c r="S98" s="68">
        <f t="shared" si="35"/>
        <v>0.40546510810816438</v>
      </c>
      <c r="T98" s="68">
        <f t="shared" si="36"/>
        <v>0.46091688255296004</v>
      </c>
      <c r="U98" s="68">
        <f t="shared" si="37"/>
        <v>0.46091688255296004</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55.2" x14ac:dyDescent="0.3">
      <c r="A99" s="67" t="str">
        <f>EMS!A93</f>
        <v>89. Apa yang dimaksud dengan "Environmental Performance Indicators" (EPI) dalam konteks evaluasi kinerja?</v>
      </c>
      <c r="B99" s="83">
        <f>EMS!B93</f>
        <v>1</v>
      </c>
      <c r="C99" s="83">
        <f>EMS!C93</f>
        <v>1</v>
      </c>
      <c r="D99" s="83">
        <f>EMS!D93</f>
        <v>1</v>
      </c>
      <c r="E99" s="83">
        <f>EMS!E93</f>
        <v>0</v>
      </c>
      <c r="F99" s="83">
        <f>EMS!F93</f>
        <v>1</v>
      </c>
      <c r="G99" s="83">
        <f>EMS!G93</f>
        <v>0</v>
      </c>
      <c r="H99" s="83">
        <f>EMS!H93</f>
        <v>0</v>
      </c>
      <c r="I99" s="83">
        <f>EMS!I93</f>
        <v>0</v>
      </c>
      <c r="J99" s="83">
        <f>EMS!J93</f>
        <v>0</v>
      </c>
      <c r="K99" s="83">
        <f>EMS!K93</f>
        <v>0</v>
      </c>
      <c r="L99" s="82">
        <f t="shared" si="30"/>
        <v>5</v>
      </c>
      <c r="M99" s="82">
        <f t="shared" si="31"/>
        <v>5</v>
      </c>
      <c r="N99" s="82">
        <f>SUMIF($B$8:$K$8,"Laki-Laki",EMS!B93:K93)</f>
        <v>2</v>
      </c>
      <c r="O99" s="82">
        <f>SUMIF($B$8:$K$8,"Perempuan",EMS!B93:K93)</f>
        <v>2</v>
      </c>
      <c r="P99" s="68">
        <f t="shared" si="32"/>
        <v>2</v>
      </c>
      <c r="Q99" s="68">
        <f t="shared" si="33"/>
        <v>2</v>
      </c>
      <c r="R99" s="68">
        <f t="shared" si="34"/>
        <v>0.40546510810816438</v>
      </c>
      <c r="S99" s="68">
        <f t="shared" si="35"/>
        <v>0.40546510810816438</v>
      </c>
      <c r="T99" s="68">
        <f t="shared" si="36"/>
        <v>0.46091688255296004</v>
      </c>
      <c r="U99" s="68">
        <f t="shared" si="37"/>
        <v>0.46091688255296004</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ht="82.8" x14ac:dyDescent="0.3">
      <c r="A100" s="67" t="str">
        <f>EMS!A94</f>
        <v>90. Sebuah perusahaan manufaktur memiliki alat pemantauan emisi udara yang belum dikalibrasi sesuai jadwal karena kendala teknis. Apa tindakan yang paling sesuai menurut prinsip ISO 14001?</v>
      </c>
      <c r="B100" s="83">
        <f>EMS!B94</f>
        <v>0</v>
      </c>
      <c r="C100" s="83">
        <f>EMS!C94</f>
        <v>0</v>
      </c>
      <c r="D100" s="83">
        <f>EMS!D94</f>
        <v>1</v>
      </c>
      <c r="E100" s="83">
        <f>EMS!E94</f>
        <v>1</v>
      </c>
      <c r="F100" s="83">
        <f>EMS!F94</f>
        <v>1</v>
      </c>
      <c r="G100" s="83">
        <f>EMS!G94</f>
        <v>1</v>
      </c>
      <c r="H100" s="83">
        <f>EMS!H94</f>
        <v>0</v>
      </c>
      <c r="I100" s="83">
        <f>EMS!I94</f>
        <v>0</v>
      </c>
      <c r="J100" s="83">
        <f>EMS!J94</f>
        <v>0</v>
      </c>
      <c r="K100" s="83">
        <f>EMS!K94</f>
        <v>0</v>
      </c>
      <c r="L100" s="82">
        <f t="shared" si="30"/>
        <v>5</v>
      </c>
      <c r="M100" s="82">
        <f t="shared" si="31"/>
        <v>5</v>
      </c>
      <c r="N100" s="82">
        <f>SUMIF($B$8:$K$8,"Laki-Laki",EMS!B94:K94)</f>
        <v>2</v>
      </c>
      <c r="O100" s="82">
        <f>SUMIF($B$8:$K$8,"Perempuan",EMS!B94:K94)</f>
        <v>2</v>
      </c>
      <c r="P100" s="68">
        <f t="shared" si="32"/>
        <v>2</v>
      </c>
      <c r="Q100" s="68">
        <f t="shared" si="33"/>
        <v>2</v>
      </c>
      <c r="R100" s="68">
        <f t="shared" si="34"/>
        <v>0.40546510810816438</v>
      </c>
      <c r="S100" s="68">
        <f t="shared" si="35"/>
        <v>0.40546510810816438</v>
      </c>
      <c r="T100" s="68">
        <f t="shared" si="36"/>
        <v>0.46091688255296004</v>
      </c>
      <c r="U100" s="68">
        <f t="shared" si="37"/>
        <v>0.46091688255296004</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x14ac:dyDescent="0.3">
      <c r="A101" s="67" t="str">
        <f>EMS!A95</f>
        <v>91. Ketidaksesuaian adalah:</v>
      </c>
      <c r="B101" s="83">
        <f>EMS!B95</f>
        <v>1</v>
      </c>
      <c r="C101" s="83">
        <f>EMS!C95</f>
        <v>1</v>
      </c>
      <c r="D101" s="83">
        <f>EMS!D95</f>
        <v>1</v>
      </c>
      <c r="E101" s="83">
        <f>EMS!E95</f>
        <v>1</v>
      </c>
      <c r="F101" s="83">
        <f>EMS!F95</f>
        <v>1</v>
      </c>
      <c r="G101" s="83">
        <f>EMS!G95</f>
        <v>1</v>
      </c>
      <c r="H101" s="83">
        <f>EMS!H95</f>
        <v>0</v>
      </c>
      <c r="I101" s="83">
        <f>EMS!I95</f>
        <v>0</v>
      </c>
      <c r="J101" s="83">
        <f>EMS!J95</f>
        <v>0</v>
      </c>
      <c r="K101" s="83">
        <f>EMS!K95</f>
        <v>0</v>
      </c>
      <c r="L101" s="82">
        <f t="shared" si="30"/>
        <v>5</v>
      </c>
      <c r="M101" s="82">
        <f t="shared" si="31"/>
        <v>5</v>
      </c>
      <c r="N101" s="82">
        <f>SUMIF($B$8:$K$8,"Laki-Laki",EMS!B95:K95)</f>
        <v>3</v>
      </c>
      <c r="O101" s="82">
        <f>SUMIF($B$8:$K$8,"Perempuan",EMS!B95:K95)</f>
        <v>3</v>
      </c>
      <c r="P101" s="68">
        <f t="shared" si="32"/>
        <v>3</v>
      </c>
      <c r="Q101" s="68">
        <f t="shared" si="33"/>
        <v>3</v>
      </c>
      <c r="R101" s="68">
        <f t="shared" si="34"/>
        <v>-0.40546510810816444</v>
      </c>
      <c r="S101" s="68">
        <f t="shared" si="35"/>
        <v>-0.40546510810816444</v>
      </c>
      <c r="T101" s="68">
        <f t="shared" si="36"/>
        <v>-0.35001333366336884</v>
      </c>
      <c r="U101" s="68">
        <f t="shared" si="37"/>
        <v>-0.35001333366336884</v>
      </c>
      <c r="V101" s="68">
        <f t="shared" si="38"/>
        <v>0.91287092917527679</v>
      </c>
      <c r="W101" s="68">
        <f t="shared" si="39"/>
        <v>0.91287092917527679</v>
      </c>
      <c r="X101" s="68">
        <f t="shared" si="40"/>
        <v>0</v>
      </c>
      <c r="Y101" s="68">
        <f t="shared" si="41"/>
        <v>1.2909944487358056</v>
      </c>
      <c r="Z101" s="68">
        <f t="shared" si="42"/>
        <v>0</v>
      </c>
      <c r="AA101" s="66" t="str">
        <f t="shared" si="43"/>
        <v>Negligible</v>
      </c>
      <c r="AB101" s="69" t="str">
        <f t="shared" si="44"/>
        <v>Tidak Ada Indikasi Bias</v>
      </c>
    </row>
    <row r="102" spans="1:28" x14ac:dyDescent="0.3">
      <c r="A102" s="67" t="str">
        <f>EMS!A96</f>
        <v>92. Tindakan korektif bertujuan:</v>
      </c>
      <c r="B102" s="83">
        <f>EMS!B96</f>
        <v>1</v>
      </c>
      <c r="C102" s="83">
        <f>EMS!C96</f>
        <v>1</v>
      </c>
      <c r="D102" s="83">
        <f>EMS!D96</f>
        <v>1</v>
      </c>
      <c r="E102" s="83">
        <f>EMS!E96</f>
        <v>1</v>
      </c>
      <c r="F102" s="83">
        <f>EMS!F96</f>
        <v>1</v>
      </c>
      <c r="G102" s="83">
        <f>EMS!G96</f>
        <v>1</v>
      </c>
      <c r="H102" s="83">
        <f>EMS!H96</f>
        <v>0</v>
      </c>
      <c r="I102" s="83">
        <f>EMS!I96</f>
        <v>0</v>
      </c>
      <c r="J102" s="83">
        <f>EMS!J96</f>
        <v>0</v>
      </c>
      <c r="K102" s="83">
        <f>EMS!K96</f>
        <v>0</v>
      </c>
      <c r="L102" s="82">
        <f t="shared" si="30"/>
        <v>5</v>
      </c>
      <c r="M102" s="82">
        <f t="shared" si="31"/>
        <v>5</v>
      </c>
      <c r="N102" s="82">
        <f>SUMIF($B$8:$K$8,"Laki-Laki",EMS!B96:K96)</f>
        <v>3</v>
      </c>
      <c r="O102" s="82">
        <f>SUMIF($B$8:$K$8,"Perempuan",EMS!B96:K96)</f>
        <v>3</v>
      </c>
      <c r="P102" s="68">
        <f t="shared" si="32"/>
        <v>3</v>
      </c>
      <c r="Q102" s="68">
        <f t="shared" si="33"/>
        <v>3</v>
      </c>
      <c r="R102" s="68">
        <f t="shared" si="34"/>
        <v>-0.40546510810816444</v>
      </c>
      <c r="S102" s="68">
        <f t="shared" si="35"/>
        <v>-0.40546510810816444</v>
      </c>
      <c r="T102" s="68">
        <f t="shared" si="36"/>
        <v>-0.35001333366336884</v>
      </c>
      <c r="U102" s="68">
        <f t="shared" si="37"/>
        <v>-0.35001333366336884</v>
      </c>
      <c r="V102" s="68">
        <f t="shared" si="38"/>
        <v>0.91287092917527679</v>
      </c>
      <c r="W102" s="68">
        <f t="shared" si="39"/>
        <v>0.91287092917527679</v>
      </c>
      <c r="X102" s="68">
        <f t="shared" si="40"/>
        <v>0</v>
      </c>
      <c r="Y102" s="68">
        <f t="shared" si="41"/>
        <v>1.2909944487358056</v>
      </c>
      <c r="Z102" s="68">
        <f t="shared" si="42"/>
        <v>0</v>
      </c>
      <c r="AA102" s="66" t="str">
        <f t="shared" si="43"/>
        <v>Negligible</v>
      </c>
      <c r="AB102" s="69" t="str">
        <f t="shared" si="44"/>
        <v>Tidak Ada Indikasi Bias</v>
      </c>
    </row>
    <row r="103" spans="1:28" x14ac:dyDescent="0.3">
      <c r="A103" s="67" t="str">
        <f>EMS!A97</f>
        <v>93. Akar penyebab harus:</v>
      </c>
      <c r="B103" s="83">
        <f>EMS!B97</f>
        <v>0</v>
      </c>
      <c r="C103" s="83">
        <f>EMS!C97</f>
        <v>0</v>
      </c>
      <c r="D103" s="83">
        <f>EMS!D97</f>
        <v>0</v>
      </c>
      <c r="E103" s="83">
        <f>EMS!E97</f>
        <v>1</v>
      </c>
      <c r="F103" s="83">
        <f>EMS!F97</f>
        <v>0</v>
      </c>
      <c r="G103" s="83">
        <f>EMS!G97</f>
        <v>1</v>
      </c>
      <c r="H103" s="83">
        <f>EMS!H97</f>
        <v>0</v>
      </c>
      <c r="I103" s="83">
        <f>EMS!I97</f>
        <v>0</v>
      </c>
      <c r="J103" s="83">
        <f>EMS!J97</f>
        <v>1</v>
      </c>
      <c r="K103" s="83">
        <f>EMS!K97</f>
        <v>1</v>
      </c>
      <c r="L103" s="82">
        <f t="shared" si="30"/>
        <v>5</v>
      </c>
      <c r="M103" s="82">
        <f t="shared" si="31"/>
        <v>5</v>
      </c>
      <c r="N103" s="82">
        <f>SUMIF($B$8:$K$8,"Laki-Laki",EMS!B97:K97)</f>
        <v>2</v>
      </c>
      <c r="O103" s="82">
        <f>SUMIF($B$8:$K$8,"Perempuan",EMS!B97:K97)</f>
        <v>2</v>
      </c>
      <c r="P103" s="68">
        <f t="shared" si="32"/>
        <v>2</v>
      </c>
      <c r="Q103" s="68">
        <f t="shared" si="33"/>
        <v>2</v>
      </c>
      <c r="R103" s="68">
        <f t="shared" si="34"/>
        <v>0.40546510810816438</v>
      </c>
      <c r="S103" s="68">
        <f t="shared" si="35"/>
        <v>0.40546510810816438</v>
      </c>
      <c r="T103" s="68">
        <f t="shared" si="36"/>
        <v>0.46091688255296004</v>
      </c>
      <c r="U103" s="68">
        <f t="shared" si="37"/>
        <v>0.46091688255296004</v>
      </c>
      <c r="V103" s="68">
        <f t="shared" si="38"/>
        <v>0.91287092917527679</v>
      </c>
      <c r="W103" s="68">
        <f t="shared" si="39"/>
        <v>0.91287092917527679</v>
      </c>
      <c r="X103" s="68">
        <f t="shared" si="40"/>
        <v>0</v>
      </c>
      <c r="Y103" s="68">
        <f t="shared" si="41"/>
        <v>1.2909944487358056</v>
      </c>
      <c r="Z103" s="68">
        <f t="shared" si="42"/>
        <v>0</v>
      </c>
      <c r="AA103" s="66" t="str">
        <f t="shared" si="43"/>
        <v>Negligible</v>
      </c>
      <c r="AB103" s="69" t="str">
        <f t="shared" si="44"/>
        <v>Tidak Ada Indikasi Bias</v>
      </c>
    </row>
    <row r="104" spans="1:28" x14ac:dyDescent="0.3">
      <c r="A104" s="67" t="str">
        <f>EMS!A98</f>
        <v>94. Continual improvement berarti:</v>
      </c>
      <c r="B104" s="83">
        <f>EMS!B98</f>
        <v>1</v>
      </c>
      <c r="C104" s="83">
        <f>EMS!C98</f>
        <v>1</v>
      </c>
      <c r="D104" s="83">
        <f>EMS!D98</f>
        <v>0</v>
      </c>
      <c r="E104" s="83">
        <f>EMS!E98</f>
        <v>0</v>
      </c>
      <c r="F104" s="83">
        <f>EMS!F98</f>
        <v>0</v>
      </c>
      <c r="G104" s="83">
        <f>EMS!G98</f>
        <v>0</v>
      </c>
      <c r="H104" s="83">
        <f>EMS!H98</f>
        <v>0</v>
      </c>
      <c r="I104" s="83">
        <f>EMS!I98</f>
        <v>0</v>
      </c>
      <c r="J104" s="83">
        <f>EMS!J98</f>
        <v>0</v>
      </c>
      <c r="K104" s="83">
        <f>EMS!K98</f>
        <v>0</v>
      </c>
      <c r="L104" s="82">
        <f t="shared" si="30"/>
        <v>5</v>
      </c>
      <c r="M104" s="82">
        <f t="shared" si="31"/>
        <v>5</v>
      </c>
      <c r="N104" s="82">
        <f>SUMIF($B$8:$K$8,"Laki-Laki",EMS!B98:K98)</f>
        <v>1</v>
      </c>
      <c r="O104" s="82">
        <f>SUMIF($B$8:$K$8,"Perempuan",EMS!B98:K98)</f>
        <v>1</v>
      </c>
      <c r="P104" s="68">
        <f t="shared" si="32"/>
        <v>1</v>
      </c>
      <c r="Q104" s="68">
        <f t="shared" si="33"/>
        <v>1</v>
      </c>
      <c r="R104" s="68">
        <f t="shared" si="34"/>
        <v>1.3862943611198906</v>
      </c>
      <c r="S104" s="68">
        <f t="shared" si="35"/>
        <v>1.3862943611198906</v>
      </c>
      <c r="T104" s="68">
        <f t="shared" si="36"/>
        <v>1.4417461355646861</v>
      </c>
      <c r="U104" s="68">
        <f t="shared" si="37"/>
        <v>1.4417461355646861</v>
      </c>
      <c r="V104" s="68">
        <f t="shared" si="38"/>
        <v>1.1180339887498949</v>
      </c>
      <c r="W104" s="68">
        <f t="shared" si="39"/>
        <v>1.1180339887498949</v>
      </c>
      <c r="X104" s="68">
        <f t="shared" si="40"/>
        <v>0</v>
      </c>
      <c r="Y104" s="68">
        <f t="shared" si="41"/>
        <v>1.5811388300841898</v>
      </c>
      <c r="Z104" s="68">
        <f t="shared" si="42"/>
        <v>0</v>
      </c>
      <c r="AA104" s="66" t="str">
        <f t="shared" si="43"/>
        <v>Negligible</v>
      </c>
      <c r="AB104" s="69" t="str">
        <f t="shared" si="44"/>
        <v>Tidak Ada Indikasi Bias</v>
      </c>
    </row>
    <row r="105" spans="1:28" x14ac:dyDescent="0.3">
      <c r="A105" s="67" t="str">
        <f>EMS!A99</f>
        <v>95. Perbaikan dapat berasal dari:</v>
      </c>
      <c r="B105" s="83">
        <f>EMS!B99</f>
        <v>1</v>
      </c>
      <c r="C105" s="83">
        <f>EMS!C99</f>
        <v>1</v>
      </c>
      <c r="D105" s="83">
        <f>EMS!D99</f>
        <v>0</v>
      </c>
      <c r="E105" s="83">
        <f>EMS!E99</f>
        <v>1</v>
      </c>
      <c r="F105" s="83">
        <f>EMS!F99</f>
        <v>0</v>
      </c>
      <c r="G105" s="83">
        <f>EMS!G99</f>
        <v>1</v>
      </c>
      <c r="H105" s="83">
        <f>EMS!H99</f>
        <v>0</v>
      </c>
      <c r="I105" s="83">
        <f>EMS!I99</f>
        <v>0</v>
      </c>
      <c r="J105" s="83">
        <f>EMS!J99</f>
        <v>0</v>
      </c>
      <c r="K105" s="83">
        <f>EMS!K99</f>
        <v>0</v>
      </c>
      <c r="L105" s="82">
        <f t="shared" si="30"/>
        <v>5</v>
      </c>
      <c r="M105" s="82">
        <f t="shared" si="31"/>
        <v>5</v>
      </c>
      <c r="N105" s="82">
        <f>SUMIF($B$8:$K$8,"Laki-Laki",EMS!B99:K99)</f>
        <v>2</v>
      </c>
      <c r="O105" s="82">
        <f>SUMIF($B$8:$K$8,"Perempuan",EMS!B99:K99)</f>
        <v>2</v>
      </c>
      <c r="P105" s="68">
        <f t="shared" si="32"/>
        <v>2</v>
      </c>
      <c r="Q105" s="68">
        <f t="shared" si="33"/>
        <v>2</v>
      </c>
      <c r="R105" s="68">
        <f t="shared" si="34"/>
        <v>0.40546510810816438</v>
      </c>
      <c r="S105" s="68">
        <f t="shared" si="35"/>
        <v>0.40546510810816438</v>
      </c>
      <c r="T105" s="68">
        <f t="shared" si="36"/>
        <v>0.46091688255296004</v>
      </c>
      <c r="U105" s="68">
        <f t="shared" si="37"/>
        <v>0.46091688255296004</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x14ac:dyDescent="0.3">
      <c r="A106" s="67" t="str">
        <f>EMS!A100</f>
        <v>96. Sistem harus ditingkatkan:</v>
      </c>
      <c r="B106" s="83">
        <f>EMS!B100</f>
        <v>0</v>
      </c>
      <c r="C106" s="83">
        <f>EMS!C100</f>
        <v>0</v>
      </c>
      <c r="D106" s="83">
        <f>EMS!D100</f>
        <v>0</v>
      </c>
      <c r="E106" s="83">
        <f>EMS!E100</f>
        <v>0</v>
      </c>
      <c r="F106" s="83">
        <f>EMS!F100</f>
        <v>0</v>
      </c>
      <c r="G106" s="83">
        <f>EMS!G100</f>
        <v>0</v>
      </c>
      <c r="H106" s="83">
        <f>EMS!H100</f>
        <v>0</v>
      </c>
      <c r="I106" s="83">
        <f>EMS!I100</f>
        <v>0</v>
      </c>
      <c r="J106" s="83">
        <f>EMS!J100</f>
        <v>1</v>
      </c>
      <c r="K106" s="83">
        <f>EMS!K100</f>
        <v>1</v>
      </c>
      <c r="L106" s="82">
        <f t="shared" si="30"/>
        <v>5</v>
      </c>
      <c r="M106" s="82">
        <f t="shared" si="31"/>
        <v>5</v>
      </c>
      <c r="N106" s="82">
        <f>SUMIF($B$8:$K$8,"Laki-Laki",EMS!B100:K100)</f>
        <v>1</v>
      </c>
      <c r="O106" s="82">
        <f>SUMIF($B$8:$K$8,"Perempuan",EMS!B100:K100)</f>
        <v>1</v>
      </c>
      <c r="P106" s="68">
        <f t="shared" si="32"/>
        <v>1</v>
      </c>
      <c r="Q106" s="68">
        <f t="shared" si="33"/>
        <v>1</v>
      </c>
      <c r="R106" s="68">
        <f t="shared" si="34"/>
        <v>1.3862943611198906</v>
      </c>
      <c r="S106" s="68">
        <f t="shared" si="35"/>
        <v>1.3862943611198906</v>
      </c>
      <c r="T106" s="68">
        <f t="shared" si="36"/>
        <v>1.4417461355646861</v>
      </c>
      <c r="U106" s="68">
        <f t="shared" si="37"/>
        <v>1.4417461355646861</v>
      </c>
      <c r="V106" s="68">
        <f t="shared" si="38"/>
        <v>1.1180339887498949</v>
      </c>
      <c r="W106" s="68">
        <f t="shared" si="39"/>
        <v>1.1180339887498949</v>
      </c>
      <c r="X106" s="68">
        <f t="shared" si="40"/>
        <v>0</v>
      </c>
      <c r="Y106" s="68">
        <f t="shared" si="41"/>
        <v>1.5811388300841898</v>
      </c>
      <c r="Z106" s="68">
        <f t="shared" si="42"/>
        <v>0</v>
      </c>
      <c r="AA106" s="66" t="str">
        <f t="shared" si="43"/>
        <v>Negligible</v>
      </c>
      <c r="AB106" s="69" t="str">
        <f t="shared" si="44"/>
        <v>Tidak Ada Indikasi Bias</v>
      </c>
    </row>
    <row r="107" spans="1:28" x14ac:dyDescent="0.3">
      <c r="A107" s="67" t="str">
        <f>EMS!A101</f>
        <v>97. Ketidaksesuaian harus:</v>
      </c>
      <c r="B107" s="83">
        <f>EMS!B101</f>
        <v>1</v>
      </c>
      <c r="C107" s="83">
        <f>EMS!C101</f>
        <v>1</v>
      </c>
      <c r="D107" s="83">
        <f>EMS!D101</f>
        <v>0</v>
      </c>
      <c r="E107" s="83">
        <f>EMS!E101</f>
        <v>1</v>
      </c>
      <c r="F107" s="83">
        <f>EMS!F101</f>
        <v>0</v>
      </c>
      <c r="G107" s="83">
        <f>EMS!G101</f>
        <v>1</v>
      </c>
      <c r="H107" s="83">
        <f>EMS!H101</f>
        <v>0</v>
      </c>
      <c r="I107" s="83">
        <f>EMS!I101</f>
        <v>0</v>
      </c>
      <c r="J107" s="83">
        <f>EMS!J101</f>
        <v>0</v>
      </c>
      <c r="K107" s="83">
        <f>EMS!K101</f>
        <v>0</v>
      </c>
      <c r="L107" s="82">
        <f t="shared" si="30"/>
        <v>5</v>
      </c>
      <c r="M107" s="82">
        <f t="shared" si="31"/>
        <v>5</v>
      </c>
      <c r="N107" s="82">
        <f>SUMIF($B$8:$K$8,"Laki-Laki",EMS!B101:K101)</f>
        <v>2</v>
      </c>
      <c r="O107" s="82">
        <f>SUMIF($B$8:$K$8,"Perempuan",EMS!B101:K101)</f>
        <v>2</v>
      </c>
      <c r="P107" s="68">
        <f t="shared" si="32"/>
        <v>2</v>
      </c>
      <c r="Q107" s="68">
        <f t="shared" si="33"/>
        <v>2</v>
      </c>
      <c r="R107" s="68">
        <f t="shared" si="34"/>
        <v>0.40546510810816438</v>
      </c>
      <c r="S107" s="68">
        <f t="shared" si="35"/>
        <v>0.40546510810816438</v>
      </c>
      <c r="T107" s="68">
        <f t="shared" si="36"/>
        <v>0.46091688255296004</v>
      </c>
      <c r="U107" s="68">
        <f t="shared" si="37"/>
        <v>0.46091688255296004</v>
      </c>
      <c r="V107" s="68">
        <f t="shared" si="38"/>
        <v>0.91287092917527679</v>
      </c>
      <c r="W107" s="68">
        <f t="shared" si="39"/>
        <v>0.91287092917527679</v>
      </c>
      <c r="X107" s="68">
        <f t="shared" si="40"/>
        <v>0</v>
      </c>
      <c r="Y107" s="68">
        <f t="shared" si="41"/>
        <v>1.2909944487358056</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x14ac:dyDescent="0.3">
      <c r="A108" s="67" t="str">
        <f>EMS!A102</f>
        <v>98. Tindakan korektif harus efektif:</v>
      </c>
      <c r="B108" s="83">
        <f>EMS!B102</f>
        <v>1</v>
      </c>
      <c r="C108" s="83">
        <f>EMS!C102</f>
        <v>1</v>
      </c>
      <c r="D108" s="83">
        <f>EMS!D102</f>
        <v>1</v>
      </c>
      <c r="E108" s="83">
        <f>EMS!E102</f>
        <v>1</v>
      </c>
      <c r="F108" s="83">
        <f>EMS!F102</f>
        <v>1</v>
      </c>
      <c r="G108" s="83">
        <f>EMS!G102</f>
        <v>1</v>
      </c>
      <c r="H108" s="83">
        <f>EMS!H102</f>
        <v>0</v>
      </c>
      <c r="I108" s="83">
        <f>EMS!I102</f>
        <v>0</v>
      </c>
      <c r="J108" s="83">
        <f>EMS!J102</f>
        <v>1</v>
      </c>
      <c r="K108" s="83">
        <f>EMS!K102</f>
        <v>1</v>
      </c>
      <c r="L108" s="82">
        <f t="shared" si="30"/>
        <v>5</v>
      </c>
      <c r="M108" s="82">
        <f t="shared" si="31"/>
        <v>5</v>
      </c>
      <c r="N108" s="82">
        <f>SUMIF($B$8:$K$8,"Laki-Laki",EMS!B102:K102)</f>
        <v>4</v>
      </c>
      <c r="O108" s="82">
        <f>SUMIF($B$8:$K$8,"Perempuan",EMS!B102:K102)</f>
        <v>4</v>
      </c>
      <c r="P108" s="68">
        <f t="shared" si="32"/>
        <v>4</v>
      </c>
      <c r="Q108" s="68">
        <f t="shared" si="33"/>
        <v>4</v>
      </c>
      <c r="R108" s="68">
        <f t="shared" si="34"/>
        <v>-1.3862943611198906</v>
      </c>
      <c r="S108" s="68">
        <f t="shared" si="35"/>
        <v>-1.3862943611198906</v>
      </c>
      <c r="T108" s="68">
        <f t="shared" si="36"/>
        <v>-1.330842586675095</v>
      </c>
      <c r="U108" s="68">
        <f t="shared" si="37"/>
        <v>-1.330842586675095</v>
      </c>
      <c r="V108" s="68">
        <f t="shared" si="38"/>
        <v>1.1180339887498949</v>
      </c>
      <c r="W108" s="68">
        <f t="shared" si="39"/>
        <v>1.1180339887498949</v>
      </c>
      <c r="X108" s="68">
        <f t="shared" si="40"/>
        <v>0</v>
      </c>
      <c r="Y108" s="68">
        <f t="shared" si="41"/>
        <v>1.5811388300841898</v>
      </c>
      <c r="Z108" s="68">
        <f t="shared" si="45"/>
        <v>0</v>
      </c>
      <c r="AA108" s="66" t="str">
        <f t="shared" si="46"/>
        <v>Negligible</v>
      </c>
      <c r="AB108" s="69" t="str">
        <f t="shared" si="44"/>
        <v>Tidak Ada Indikasi Bias</v>
      </c>
    </row>
    <row r="109" spans="1:28" x14ac:dyDescent="0.3">
      <c r="A109" s="67" t="str">
        <f>EMS!A103</f>
        <v>99. Evaluasi efektivitas dilakukan:</v>
      </c>
      <c r="B109" s="83">
        <f>EMS!B103</f>
        <v>1</v>
      </c>
      <c r="C109" s="83">
        <f>EMS!C103</f>
        <v>1</v>
      </c>
      <c r="D109" s="83">
        <f>EMS!D103</f>
        <v>1</v>
      </c>
      <c r="E109" s="83">
        <f>EMS!E103</f>
        <v>1</v>
      </c>
      <c r="F109" s="83">
        <f>EMS!F103</f>
        <v>1</v>
      </c>
      <c r="G109" s="83">
        <f>EMS!G103</f>
        <v>1</v>
      </c>
      <c r="H109" s="83">
        <f>EMS!H103</f>
        <v>1</v>
      </c>
      <c r="I109" s="83">
        <f>EMS!I103</f>
        <v>1</v>
      </c>
      <c r="J109" s="83">
        <f>EMS!J103</f>
        <v>0</v>
      </c>
      <c r="K109" s="83">
        <f>EMS!K103</f>
        <v>0</v>
      </c>
      <c r="L109" s="82">
        <f t="shared" si="30"/>
        <v>5</v>
      </c>
      <c r="M109" s="82">
        <f t="shared" si="31"/>
        <v>5</v>
      </c>
      <c r="N109" s="82">
        <f>SUMIF($B$8:$K$8,"Laki-Laki",EMS!B103:K103)</f>
        <v>4</v>
      </c>
      <c r="O109" s="82">
        <f>SUMIF($B$8:$K$8,"Perempuan",EMS!B103:K103)</f>
        <v>4</v>
      </c>
      <c r="P109" s="68">
        <f t="shared" si="32"/>
        <v>4</v>
      </c>
      <c r="Q109" s="68">
        <f t="shared" si="33"/>
        <v>4</v>
      </c>
      <c r="R109" s="68">
        <f t="shared" si="34"/>
        <v>-1.3862943611198906</v>
      </c>
      <c r="S109" s="68">
        <f t="shared" si="35"/>
        <v>-1.3862943611198906</v>
      </c>
      <c r="T109" s="68">
        <f t="shared" si="36"/>
        <v>-1.330842586675095</v>
      </c>
      <c r="U109" s="68">
        <f t="shared" si="37"/>
        <v>-1.330842586675095</v>
      </c>
      <c r="V109" s="68">
        <f t="shared" si="38"/>
        <v>1.1180339887498949</v>
      </c>
      <c r="W109" s="68">
        <f t="shared" si="39"/>
        <v>1.1180339887498949</v>
      </c>
      <c r="X109" s="68">
        <f t="shared" si="40"/>
        <v>0</v>
      </c>
      <c r="Y109" s="68">
        <f t="shared" si="41"/>
        <v>1.5811388300841898</v>
      </c>
      <c r="Z109" s="68">
        <f t="shared" si="45"/>
        <v>0</v>
      </c>
      <c r="AA109" s="66" t="str">
        <f t="shared" si="46"/>
        <v>Negligible</v>
      </c>
      <c r="AB109" s="69" t="str">
        <f t="shared" si="44"/>
        <v>Tidak Ada Indikasi Bias</v>
      </c>
    </row>
    <row r="110" spans="1:28" x14ac:dyDescent="0.3">
      <c r="A110" s="67" t="str">
        <f>EMS!A104</f>
        <v>100. Tujuan akhir ISO 14001 adalah:</v>
      </c>
      <c r="B110" s="83">
        <f>EMS!B104</f>
        <v>1</v>
      </c>
      <c r="C110" s="83">
        <f>EMS!C104</f>
        <v>1</v>
      </c>
      <c r="D110" s="83">
        <f>EMS!D104</f>
        <v>1</v>
      </c>
      <c r="E110" s="83">
        <f>EMS!E104</f>
        <v>0</v>
      </c>
      <c r="F110" s="83">
        <f>EMS!F104</f>
        <v>1</v>
      </c>
      <c r="G110" s="83">
        <f>EMS!G104</f>
        <v>0</v>
      </c>
      <c r="H110" s="83">
        <f>EMS!H104</f>
        <v>1</v>
      </c>
      <c r="I110" s="83">
        <f>EMS!I104</f>
        <v>1</v>
      </c>
      <c r="J110" s="83">
        <f>EMS!J104</f>
        <v>0</v>
      </c>
      <c r="K110" s="83">
        <f>EMS!K104</f>
        <v>0</v>
      </c>
      <c r="L110" s="82">
        <f t="shared" si="30"/>
        <v>5</v>
      </c>
      <c r="M110" s="82">
        <f t="shared" si="31"/>
        <v>5</v>
      </c>
      <c r="N110" s="82">
        <f>SUMIF($B$8:$K$8,"Laki-Laki",EMS!B104:K104)</f>
        <v>3</v>
      </c>
      <c r="O110" s="82">
        <f>SUMIF($B$8:$K$8,"Perempuan",EMS!B104:K104)</f>
        <v>3</v>
      </c>
      <c r="P110" s="68">
        <f t="shared" si="32"/>
        <v>3</v>
      </c>
      <c r="Q110" s="68">
        <f t="shared" si="33"/>
        <v>3</v>
      </c>
      <c r="R110" s="68">
        <f t="shared" si="34"/>
        <v>-0.40546510810816444</v>
      </c>
      <c r="S110" s="68">
        <f t="shared" si="35"/>
        <v>-0.40546510810816444</v>
      </c>
      <c r="T110" s="68">
        <f t="shared" si="36"/>
        <v>-0.35001333366336884</v>
      </c>
      <c r="U110" s="68">
        <f t="shared" si="37"/>
        <v>-0.35001333366336884</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87</v>
      </c>
      <c r="C111" s="11">
        <f t="shared" si="47"/>
        <v>87</v>
      </c>
      <c r="D111" s="11">
        <f t="shared" si="47"/>
        <v>81</v>
      </c>
      <c r="E111" s="11">
        <f t="shared" si="47"/>
        <v>48</v>
      </c>
      <c r="F111" s="11">
        <f t="shared" si="47"/>
        <v>81</v>
      </c>
      <c r="G111" s="11">
        <f t="shared" si="47"/>
        <v>48</v>
      </c>
      <c r="H111" s="11">
        <f t="shared" si="47"/>
        <v>20</v>
      </c>
      <c r="I111" s="11">
        <f t="shared" si="47"/>
        <v>20</v>
      </c>
      <c r="J111" s="11">
        <f t="shared" si="47"/>
        <v>20</v>
      </c>
      <c r="K111" s="11">
        <f t="shared" si="47"/>
        <v>20</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13AAD-44D8-4CA4-B8EA-B5EE0CEC6966}">
  <dimension ref="A1:AC112"/>
  <sheetViews>
    <sheetView topLeftCell="L1"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2317</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ESG!B2</f>
        <v>Perempuan</v>
      </c>
      <c r="C8" s="86" t="str">
        <f>ESG!C2</f>
        <v>Laki-Laki</v>
      </c>
      <c r="D8" s="86" t="str">
        <f>ESG!D2</f>
        <v>Perempuan</v>
      </c>
      <c r="E8" s="86" t="str">
        <f>ESG!E2</f>
        <v>Perempuan</v>
      </c>
      <c r="F8" s="86" t="str">
        <f>ESG!F2</f>
        <v>Laki-Laki</v>
      </c>
      <c r="G8" s="86" t="str">
        <f>ESG!G2</f>
        <v>Laki-Laki</v>
      </c>
      <c r="H8" s="86" t="str">
        <f>ESG!H2</f>
        <v>Perempuan</v>
      </c>
      <c r="I8" s="86" t="str">
        <f>ESG!I2</f>
        <v>Laki-Laki</v>
      </c>
      <c r="J8" s="86" t="str">
        <f>ESG!J2</f>
        <v>Perempuan</v>
      </c>
      <c r="K8" s="86" t="str">
        <f>ESG!K2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ESG!A5</f>
        <v>1. Dalam proses identifikasi pemangku kepentingan, pendekatan paling sistematis adalah:</v>
      </c>
      <c r="B11" s="83">
        <f>ESG!B5</f>
        <v>1</v>
      </c>
      <c r="C11" s="83">
        <f>ESG!C5</f>
        <v>1</v>
      </c>
      <c r="D11" s="83">
        <f>ESG!D5</f>
        <v>1</v>
      </c>
      <c r="E11" s="83">
        <f>ESG!E5</f>
        <v>0</v>
      </c>
      <c r="F11" s="83">
        <f>ESG!F5</f>
        <v>1</v>
      </c>
      <c r="G11" s="83">
        <f>ESG!G5</f>
        <v>0</v>
      </c>
      <c r="H11" s="83">
        <f>ESG!H5</f>
        <v>0</v>
      </c>
      <c r="I11" s="83">
        <f>ESG!I5</f>
        <v>0</v>
      </c>
      <c r="J11" s="83">
        <f>ESG!J5</f>
        <v>0</v>
      </c>
      <c r="K11" s="83">
        <f>ESG!K5</f>
        <v>0</v>
      </c>
      <c r="L11" s="82">
        <f t="shared" ref="L11:L42" si="0">COUNTIF($B$8:$K$8,"Laki-Laki")</f>
        <v>5</v>
      </c>
      <c r="M11" s="82">
        <f t="shared" ref="M11:M42" si="1">COUNTIF($B$8:$K$8,"Perempuan")</f>
        <v>5</v>
      </c>
      <c r="N11" s="82">
        <f>SUMIF($B$8:$K$8,"Laki-Laki",ESG!B5:K5)</f>
        <v>2</v>
      </c>
      <c r="O11" s="82">
        <f>SUMIF($B$8:$K$8,"Perempuan",ESG!B5:K5)</f>
        <v>2</v>
      </c>
      <c r="P11" s="84">
        <f t="shared" ref="P11:P42" si="2">IF(N11=0,0.3,IF(N11=L11,L11-0.3,N11))</f>
        <v>2</v>
      </c>
      <c r="Q11" s="84">
        <f t="shared" ref="Q11:Q42" si="3">IF(O11=0,0.3,IF(O11=M11,M11-0.3,O11))</f>
        <v>2</v>
      </c>
      <c r="R11" s="84">
        <f t="shared" ref="R11:R42" si="4">LN((L11-P11)/P11)</f>
        <v>0.40546510810816438</v>
      </c>
      <c r="S11" s="84">
        <f t="shared" ref="S11:S42" si="5">LN((M11-Q11)/Q11)</f>
        <v>0.40546510810816438</v>
      </c>
      <c r="T11" s="84">
        <f t="shared" ref="T11:T42" si="6">R11-AVERAGE($R$11:$R$110)</f>
        <v>0.46732719434716935</v>
      </c>
      <c r="U11" s="84">
        <f t="shared" ref="U11:U42" si="7">S11-AVERAGE($S$11:$S$110)</f>
        <v>0.46732719434716935</v>
      </c>
      <c r="V11" s="84">
        <f t="shared" ref="V11:V42" si="8">SQRT(1/P11+1/(L11-P11))</f>
        <v>0.91287092917527679</v>
      </c>
      <c r="W11" s="84">
        <f t="shared" ref="W11:W42" si="9">SQRT(1/Q11+1/(M11-Q11))</f>
        <v>0.91287092917527679</v>
      </c>
      <c r="X11" s="84">
        <f t="shared" ref="X11:X42" si="10">T11-U11</f>
        <v>0</v>
      </c>
      <c r="Y11" s="84">
        <f t="shared" ref="Y11:Y42" si="11">SQRT(V11^2+W11^2)</f>
        <v>1.2909944487358056</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ESG!A6</f>
        <v>2. Jika terdapat dua kelompok stakeholder dengan kepentingan yang bertolak belakang, ESG Officer harus:</v>
      </c>
      <c r="B12" s="83">
        <f>ESG!B6</f>
        <v>0</v>
      </c>
      <c r="C12" s="83">
        <f>ESG!C6</f>
        <v>0</v>
      </c>
      <c r="D12" s="83">
        <f>ESG!D6</f>
        <v>0</v>
      </c>
      <c r="E12" s="83">
        <f>ESG!E6</f>
        <v>0</v>
      </c>
      <c r="F12" s="83">
        <f>ESG!F6</f>
        <v>0</v>
      </c>
      <c r="G12" s="83">
        <f>ESG!G6</f>
        <v>0</v>
      </c>
      <c r="H12" s="83">
        <f>ESG!H6</f>
        <v>0</v>
      </c>
      <c r="I12" s="83">
        <f>ESG!I6</f>
        <v>0</v>
      </c>
      <c r="J12" s="83">
        <f>ESG!J6</f>
        <v>1</v>
      </c>
      <c r="K12" s="83">
        <f>ESG!K6</f>
        <v>1</v>
      </c>
      <c r="L12" s="82">
        <f t="shared" si="0"/>
        <v>5</v>
      </c>
      <c r="M12" s="82">
        <f t="shared" si="1"/>
        <v>5</v>
      </c>
      <c r="N12" s="82">
        <f>SUMIF($B$8:$K$8,"Laki-Laki",ESG!B6:K6)</f>
        <v>1</v>
      </c>
      <c r="O12" s="82">
        <f>SUMIF($B$8:$K$8,"Perempuan",ESG!B6:K6)</f>
        <v>1</v>
      </c>
      <c r="P12" s="68">
        <f t="shared" si="2"/>
        <v>1</v>
      </c>
      <c r="Q12" s="68">
        <f t="shared" si="3"/>
        <v>1</v>
      </c>
      <c r="R12" s="68">
        <f t="shared" si="4"/>
        <v>1.3862943611198906</v>
      </c>
      <c r="S12" s="68">
        <f t="shared" si="5"/>
        <v>1.3862943611198906</v>
      </c>
      <c r="T12" s="68">
        <f t="shared" si="6"/>
        <v>1.4481564473588955</v>
      </c>
      <c r="U12" s="68">
        <f t="shared" si="7"/>
        <v>1.4481564473588955</v>
      </c>
      <c r="V12" s="68">
        <f t="shared" si="8"/>
        <v>1.1180339887498949</v>
      </c>
      <c r="W12" s="68">
        <f t="shared" si="9"/>
        <v>1.1180339887498949</v>
      </c>
      <c r="X12" s="68">
        <f t="shared" si="10"/>
        <v>0</v>
      </c>
      <c r="Y12" s="68">
        <f t="shared" si="11"/>
        <v>1.5811388300841898</v>
      </c>
      <c r="Z12" s="68">
        <f t="shared" si="12"/>
        <v>0</v>
      </c>
      <c r="AA12" s="66" t="str">
        <f t="shared" si="13"/>
        <v>Negligible</v>
      </c>
      <c r="AB12" s="69" t="str">
        <f t="shared" si="14"/>
        <v>Tidak Ada Indikasi Bias</v>
      </c>
    </row>
    <row r="13" spans="1:29" ht="69" x14ac:dyDescent="0.3">
      <c r="A13" s="67" t="str">
        <f>ESG!A7</f>
        <v>3. Risiko terbesar jika stakeholder mapping tidak diperbarui secara berkala adalah:</v>
      </c>
      <c r="B13" s="83">
        <f>ESG!B7</f>
        <v>1</v>
      </c>
      <c r="C13" s="83">
        <f>ESG!C7</f>
        <v>1</v>
      </c>
      <c r="D13" s="83">
        <f>ESG!D7</f>
        <v>1</v>
      </c>
      <c r="E13" s="83">
        <f>ESG!E7</f>
        <v>0</v>
      </c>
      <c r="F13" s="83">
        <f>ESG!F7</f>
        <v>1</v>
      </c>
      <c r="G13" s="83">
        <f>ESG!G7</f>
        <v>0</v>
      </c>
      <c r="H13" s="83">
        <f>ESG!H7</f>
        <v>0</v>
      </c>
      <c r="I13" s="83">
        <f>ESG!I7</f>
        <v>0</v>
      </c>
      <c r="J13" s="83">
        <f>ESG!J7</f>
        <v>0</v>
      </c>
      <c r="K13" s="83">
        <f>ESG!K7</f>
        <v>0</v>
      </c>
      <c r="L13" s="82">
        <f t="shared" si="0"/>
        <v>5</v>
      </c>
      <c r="M13" s="82">
        <f t="shared" si="1"/>
        <v>5</v>
      </c>
      <c r="N13" s="82">
        <f>SUMIF($B$8:$K$8,"Laki-Laki",ESG!B7:K7)</f>
        <v>2</v>
      </c>
      <c r="O13" s="82">
        <f>SUMIF($B$8:$K$8,"Perempuan",ESG!B7:K7)</f>
        <v>2</v>
      </c>
      <c r="P13" s="68">
        <f t="shared" si="2"/>
        <v>2</v>
      </c>
      <c r="Q13" s="68">
        <f t="shared" si="3"/>
        <v>2</v>
      </c>
      <c r="R13" s="68">
        <f t="shared" si="4"/>
        <v>0.40546510810816438</v>
      </c>
      <c r="S13" s="68">
        <f t="shared" si="5"/>
        <v>0.40546510810816438</v>
      </c>
      <c r="T13" s="68">
        <f t="shared" si="6"/>
        <v>0.46732719434716935</v>
      </c>
      <c r="U13" s="68">
        <f t="shared" si="7"/>
        <v>0.46732719434716935</v>
      </c>
      <c r="V13" s="68">
        <f t="shared" si="8"/>
        <v>0.91287092917527679</v>
      </c>
      <c r="W13" s="68">
        <f t="shared" si="9"/>
        <v>0.91287092917527679</v>
      </c>
      <c r="X13" s="68">
        <f t="shared" si="10"/>
        <v>0</v>
      </c>
      <c r="Y13" s="68">
        <f t="shared" si="11"/>
        <v>1.2909944487358056</v>
      </c>
      <c r="Z13" s="68">
        <f t="shared" si="12"/>
        <v>0</v>
      </c>
      <c r="AA13" s="66" t="str">
        <f t="shared" si="13"/>
        <v>Negligible</v>
      </c>
      <c r="AB13" s="69" t="str">
        <f t="shared" si="14"/>
        <v>Tidak Ada Indikasi Bias</v>
      </c>
    </row>
    <row r="14" spans="1:29" ht="55.2" x14ac:dyDescent="0.3">
      <c r="A14" s="67" t="str">
        <f>ESG!A8</f>
        <v>4. Dalam konteks ESG, stakeholder dengan pengaruh tinggi tetapi kepentingan rendah harus:</v>
      </c>
      <c r="B14" s="83">
        <f>ESG!B8</f>
        <v>1</v>
      </c>
      <c r="C14" s="83">
        <f>ESG!C8</f>
        <v>1</v>
      </c>
      <c r="D14" s="83">
        <f>ESG!D8</f>
        <v>1</v>
      </c>
      <c r="E14" s="83">
        <f>ESG!E8</f>
        <v>1</v>
      </c>
      <c r="F14" s="83">
        <f>ESG!F8</f>
        <v>1</v>
      </c>
      <c r="G14" s="83">
        <f>ESG!G8</f>
        <v>1</v>
      </c>
      <c r="H14" s="83">
        <f>ESG!H8</f>
        <v>0</v>
      </c>
      <c r="I14" s="83">
        <f>ESG!I8</f>
        <v>0</v>
      </c>
      <c r="J14" s="83">
        <f>ESG!J8</f>
        <v>0</v>
      </c>
      <c r="K14" s="83">
        <f>ESG!K8</f>
        <v>0</v>
      </c>
      <c r="L14" s="82">
        <f t="shared" si="0"/>
        <v>5</v>
      </c>
      <c r="M14" s="82">
        <f t="shared" si="1"/>
        <v>5</v>
      </c>
      <c r="N14" s="82">
        <f>SUMIF($B$8:$K$8,"Laki-Laki",ESG!B8:K8)</f>
        <v>3</v>
      </c>
      <c r="O14" s="82">
        <f>SUMIF($B$8:$K$8,"Perempuan",ESG!B8:K8)</f>
        <v>3</v>
      </c>
      <c r="P14" s="68">
        <f t="shared" si="2"/>
        <v>3</v>
      </c>
      <c r="Q14" s="68">
        <f t="shared" si="3"/>
        <v>3</v>
      </c>
      <c r="R14" s="68">
        <f t="shared" si="4"/>
        <v>-0.40546510810816444</v>
      </c>
      <c r="S14" s="68">
        <f t="shared" si="5"/>
        <v>-0.40546510810816444</v>
      </c>
      <c r="T14" s="68">
        <f t="shared" si="6"/>
        <v>-0.34360302186915948</v>
      </c>
      <c r="U14" s="68">
        <f t="shared" si="7"/>
        <v>-0.34360302186915948</v>
      </c>
      <c r="V14" s="68">
        <f t="shared" si="8"/>
        <v>0.91287092917527679</v>
      </c>
      <c r="W14" s="68">
        <f t="shared" si="9"/>
        <v>0.91287092917527679</v>
      </c>
      <c r="X14" s="68">
        <f t="shared" si="10"/>
        <v>0</v>
      </c>
      <c r="Y14" s="68">
        <f t="shared" si="11"/>
        <v>1.2909944487358056</v>
      </c>
      <c r="Z14" s="68">
        <f t="shared" si="12"/>
        <v>0</v>
      </c>
      <c r="AA14" s="66" t="str">
        <f t="shared" si="13"/>
        <v>Negligible</v>
      </c>
      <c r="AB14" s="69" t="str">
        <f t="shared" si="14"/>
        <v>Tidak Ada Indikasi Bias</v>
      </c>
    </row>
    <row r="15" spans="1:29" ht="55.2" x14ac:dyDescent="0.3">
      <c r="A15" s="67" t="str">
        <f>ESG!A9</f>
        <v>5. Tujuan utama konsultasi stakeholder adalah:</v>
      </c>
      <c r="B15" s="83">
        <f>ESG!B9</f>
        <v>1</v>
      </c>
      <c r="C15" s="83">
        <f>ESG!C9</f>
        <v>1</v>
      </c>
      <c r="D15" s="83">
        <f>ESG!D9</f>
        <v>1</v>
      </c>
      <c r="E15" s="83">
        <f>ESG!E9</f>
        <v>0</v>
      </c>
      <c r="F15" s="83">
        <f>ESG!F9</f>
        <v>1</v>
      </c>
      <c r="G15" s="83">
        <f>ESG!G9</f>
        <v>0</v>
      </c>
      <c r="H15" s="83">
        <f>ESG!H9</f>
        <v>1</v>
      </c>
      <c r="I15" s="83">
        <f>ESG!I9</f>
        <v>1</v>
      </c>
      <c r="J15" s="83">
        <f>ESG!J9</f>
        <v>0</v>
      </c>
      <c r="K15" s="83">
        <f>ESG!K9</f>
        <v>0</v>
      </c>
      <c r="L15" s="82">
        <f t="shared" si="0"/>
        <v>5</v>
      </c>
      <c r="M15" s="82">
        <f t="shared" si="1"/>
        <v>5</v>
      </c>
      <c r="N15" s="82">
        <f>SUMIF($B$8:$K$8,"Laki-Laki",ESG!B9:K9)</f>
        <v>3</v>
      </c>
      <c r="O15" s="82">
        <f>SUMIF($B$8:$K$8,"Perempuan",ESG!B9:K9)</f>
        <v>3</v>
      </c>
      <c r="P15" s="68">
        <f t="shared" si="2"/>
        <v>3</v>
      </c>
      <c r="Q15" s="68">
        <f t="shared" si="3"/>
        <v>3</v>
      </c>
      <c r="R15" s="68">
        <f t="shared" si="4"/>
        <v>-0.40546510810816444</v>
      </c>
      <c r="S15" s="68">
        <f t="shared" si="5"/>
        <v>-0.40546510810816444</v>
      </c>
      <c r="T15" s="68">
        <f t="shared" si="6"/>
        <v>-0.34360302186915948</v>
      </c>
      <c r="U15" s="68">
        <f t="shared" si="7"/>
        <v>-0.34360302186915948</v>
      </c>
      <c r="V15" s="68">
        <f t="shared" si="8"/>
        <v>0.91287092917527679</v>
      </c>
      <c r="W15" s="68">
        <f t="shared" si="9"/>
        <v>0.91287092917527679</v>
      </c>
      <c r="X15" s="68">
        <f t="shared" si="10"/>
        <v>0</v>
      </c>
      <c r="Y15" s="68">
        <f t="shared" si="11"/>
        <v>1.2909944487358056</v>
      </c>
      <c r="Z15" s="68">
        <f t="shared" si="12"/>
        <v>0</v>
      </c>
      <c r="AA15" s="66" t="str">
        <f t="shared" si="13"/>
        <v>Negligible</v>
      </c>
      <c r="AB15" s="69" t="str">
        <f t="shared" si="14"/>
        <v>Tidak Ada Indikasi Bias</v>
      </c>
    </row>
    <row r="16" spans="1:29" ht="96.6" x14ac:dyDescent="0.3">
      <c r="A16" s="67" t="str">
        <f>ESG!A10</f>
        <v>6. Jika isu tertentu dianggap material oleh komunitas lokal tetapi tidak oleh manajemen, maka langkah profesional adalah:</v>
      </c>
      <c r="B16" s="83">
        <f>ESG!B10</f>
        <v>1</v>
      </c>
      <c r="C16" s="83">
        <f>ESG!C10</f>
        <v>1</v>
      </c>
      <c r="D16" s="83">
        <f>ESG!D10</f>
        <v>1</v>
      </c>
      <c r="E16" s="83">
        <f>ESG!E10</f>
        <v>1</v>
      </c>
      <c r="F16" s="83">
        <f>ESG!F10</f>
        <v>1</v>
      </c>
      <c r="G16" s="83">
        <f>ESG!G10</f>
        <v>1</v>
      </c>
      <c r="H16" s="83">
        <f>ESG!H10</f>
        <v>0</v>
      </c>
      <c r="I16" s="83">
        <f>ESG!I10</f>
        <v>0</v>
      </c>
      <c r="J16" s="83">
        <f>ESG!J10</f>
        <v>0</v>
      </c>
      <c r="K16" s="83">
        <f>ESG!K10</f>
        <v>0</v>
      </c>
      <c r="L16" s="82">
        <f t="shared" si="0"/>
        <v>5</v>
      </c>
      <c r="M16" s="82">
        <f t="shared" si="1"/>
        <v>5</v>
      </c>
      <c r="N16" s="82">
        <f>SUMIF($B$8:$K$8,"Laki-Laki",ESG!B10:K10)</f>
        <v>3</v>
      </c>
      <c r="O16" s="82">
        <f>SUMIF($B$8:$K$8,"Perempuan",ESG!B10:K10)</f>
        <v>3</v>
      </c>
      <c r="P16" s="68">
        <f t="shared" si="2"/>
        <v>3</v>
      </c>
      <c r="Q16" s="68">
        <f t="shared" si="3"/>
        <v>3</v>
      </c>
      <c r="R16" s="68">
        <f t="shared" si="4"/>
        <v>-0.40546510810816444</v>
      </c>
      <c r="S16" s="68">
        <f t="shared" si="5"/>
        <v>-0.40546510810816444</v>
      </c>
      <c r="T16" s="68">
        <f t="shared" si="6"/>
        <v>-0.34360302186915948</v>
      </c>
      <c r="U16" s="68">
        <f t="shared" si="7"/>
        <v>-0.34360302186915948</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27.6" x14ac:dyDescent="0.3">
      <c r="A17" s="67" t="str">
        <f>ESG!A11</f>
        <v>7. Kesalahan umum dalam identifikasi isu ESG adalah:</v>
      </c>
      <c r="B17" s="83">
        <f>ESG!B11</f>
        <v>1</v>
      </c>
      <c r="C17" s="83">
        <f>ESG!C11</f>
        <v>1</v>
      </c>
      <c r="D17" s="83">
        <f>ESG!D11</f>
        <v>0</v>
      </c>
      <c r="E17" s="83">
        <f>ESG!E11</f>
        <v>0</v>
      </c>
      <c r="F17" s="83">
        <f>ESG!F11</f>
        <v>0</v>
      </c>
      <c r="G17" s="83">
        <f>ESG!G11</f>
        <v>0</v>
      </c>
      <c r="H17" s="83">
        <f>ESG!H11</f>
        <v>0</v>
      </c>
      <c r="I17" s="83">
        <f>ESG!I11</f>
        <v>0</v>
      </c>
      <c r="J17" s="83">
        <f>ESG!J11</f>
        <v>0</v>
      </c>
      <c r="K17" s="83">
        <f>ESG!K11</f>
        <v>0</v>
      </c>
      <c r="L17" s="82">
        <f t="shared" si="0"/>
        <v>5</v>
      </c>
      <c r="M17" s="82">
        <f t="shared" si="1"/>
        <v>5</v>
      </c>
      <c r="N17" s="82">
        <f>SUMIF($B$8:$K$8,"Laki-Laki",ESG!B11:K11)</f>
        <v>1</v>
      </c>
      <c r="O17" s="82">
        <f>SUMIF($B$8:$K$8,"Perempuan",ESG!B11:K11)</f>
        <v>1</v>
      </c>
      <c r="P17" s="68">
        <f t="shared" si="2"/>
        <v>1</v>
      </c>
      <c r="Q17" s="68">
        <f t="shared" si="3"/>
        <v>1</v>
      </c>
      <c r="R17" s="68">
        <f t="shared" si="4"/>
        <v>1.3862943611198906</v>
      </c>
      <c r="S17" s="68">
        <f t="shared" si="5"/>
        <v>1.3862943611198906</v>
      </c>
      <c r="T17" s="68">
        <f t="shared" si="6"/>
        <v>1.4481564473588955</v>
      </c>
      <c r="U17" s="68">
        <f t="shared" si="7"/>
        <v>1.4481564473588955</v>
      </c>
      <c r="V17" s="68">
        <f t="shared" si="8"/>
        <v>1.1180339887498949</v>
      </c>
      <c r="W17" s="68">
        <f t="shared" si="9"/>
        <v>1.1180339887498949</v>
      </c>
      <c r="X17" s="68">
        <f t="shared" si="10"/>
        <v>0</v>
      </c>
      <c r="Y17" s="68">
        <f t="shared" si="11"/>
        <v>1.5811388300841898</v>
      </c>
      <c r="Z17" s="68">
        <f t="shared" si="12"/>
        <v>0</v>
      </c>
      <c r="AA17" s="66" t="str">
        <f t="shared" si="13"/>
        <v>Negligible</v>
      </c>
      <c r="AB17" s="69" t="str">
        <f t="shared" si="14"/>
        <v>Tidak Ada Indikasi Bias</v>
      </c>
    </row>
    <row r="18" spans="1:28" ht="27.6" x14ac:dyDescent="0.3">
      <c r="A18" s="67" t="str">
        <f>ESG!A12</f>
        <v>8. Dalam analisis isu, perbedaan antara risiko dan dampak adalah:</v>
      </c>
      <c r="B18" s="83">
        <f>ESG!B12</f>
        <v>1</v>
      </c>
      <c r="C18" s="83">
        <f>ESG!C12</f>
        <v>1</v>
      </c>
      <c r="D18" s="83">
        <f>ESG!D12</f>
        <v>0</v>
      </c>
      <c r="E18" s="83">
        <f>ESG!E12</f>
        <v>1</v>
      </c>
      <c r="F18" s="83">
        <f>ESG!F12</f>
        <v>0</v>
      </c>
      <c r="G18" s="83">
        <f>ESG!G12</f>
        <v>1</v>
      </c>
      <c r="H18" s="83">
        <f>ESG!H12</f>
        <v>0</v>
      </c>
      <c r="I18" s="83">
        <f>ESG!I12</f>
        <v>0</v>
      </c>
      <c r="J18" s="83">
        <f>ESG!J12</f>
        <v>0</v>
      </c>
      <c r="K18" s="83">
        <f>ESG!K12</f>
        <v>0</v>
      </c>
      <c r="L18" s="82">
        <f t="shared" si="0"/>
        <v>5</v>
      </c>
      <c r="M18" s="82">
        <f t="shared" si="1"/>
        <v>5</v>
      </c>
      <c r="N18" s="82">
        <f>SUMIF($B$8:$K$8,"Laki-Laki",ESG!B12:K12)</f>
        <v>2</v>
      </c>
      <c r="O18" s="82">
        <f>SUMIF($B$8:$K$8,"Perempuan",ESG!B12:K12)</f>
        <v>2</v>
      </c>
      <c r="P18" s="68">
        <f t="shared" si="2"/>
        <v>2</v>
      </c>
      <c r="Q18" s="68">
        <f t="shared" si="3"/>
        <v>2</v>
      </c>
      <c r="R18" s="68">
        <f t="shared" si="4"/>
        <v>0.40546510810816438</v>
      </c>
      <c r="S18" s="68">
        <f t="shared" si="5"/>
        <v>0.40546510810816438</v>
      </c>
      <c r="T18" s="68">
        <f t="shared" si="6"/>
        <v>0.46732719434716935</v>
      </c>
      <c r="U18" s="68">
        <f t="shared" si="7"/>
        <v>0.46732719434716935</v>
      </c>
      <c r="V18" s="68">
        <f t="shared" si="8"/>
        <v>0.91287092917527679</v>
      </c>
      <c r="W18" s="68">
        <f t="shared" si="9"/>
        <v>0.91287092917527679</v>
      </c>
      <c r="X18" s="68">
        <f t="shared" si="10"/>
        <v>0</v>
      </c>
      <c r="Y18" s="68">
        <f t="shared" si="11"/>
        <v>1.2909944487358056</v>
      </c>
      <c r="Z18" s="68">
        <f t="shared" si="12"/>
        <v>0</v>
      </c>
      <c r="AA18" s="66" t="str">
        <f t="shared" si="13"/>
        <v>Negligible</v>
      </c>
      <c r="AB18" s="69" t="str">
        <f t="shared" si="14"/>
        <v>Tidak Ada Indikasi Bias</v>
      </c>
    </row>
    <row r="19" spans="1:28" ht="27.6" x14ac:dyDescent="0.3">
      <c r="A19" s="67" t="str">
        <f>ESG!A13</f>
        <v>9. ESG Officer harus memastikan bahwa daftar isu:</v>
      </c>
      <c r="B19" s="83">
        <f>ESG!B13</f>
        <v>1</v>
      </c>
      <c r="C19" s="83">
        <f>ESG!C13</f>
        <v>1</v>
      </c>
      <c r="D19" s="83">
        <f>ESG!D13</f>
        <v>1</v>
      </c>
      <c r="E19" s="83">
        <f>ESG!E13</f>
        <v>1</v>
      </c>
      <c r="F19" s="83">
        <f>ESG!F13</f>
        <v>1</v>
      </c>
      <c r="G19" s="83">
        <f>ESG!G13</f>
        <v>1</v>
      </c>
      <c r="H19" s="83">
        <f>ESG!H13</f>
        <v>0</v>
      </c>
      <c r="I19" s="83">
        <f>ESG!I13</f>
        <v>0</v>
      </c>
      <c r="J19" s="83">
        <f>ESG!J13</f>
        <v>1</v>
      </c>
      <c r="K19" s="83">
        <f>ESG!K13</f>
        <v>1</v>
      </c>
      <c r="L19" s="82">
        <f t="shared" si="0"/>
        <v>5</v>
      </c>
      <c r="M19" s="82">
        <f t="shared" si="1"/>
        <v>5</v>
      </c>
      <c r="N19" s="82">
        <f>SUMIF($B$8:$K$8,"Laki-Laki",ESG!B13:K13)</f>
        <v>4</v>
      </c>
      <c r="O19" s="82">
        <f>SUMIF($B$8:$K$8,"Perempuan",ESG!B13:K13)</f>
        <v>4</v>
      </c>
      <c r="P19" s="68">
        <f t="shared" si="2"/>
        <v>4</v>
      </c>
      <c r="Q19" s="68">
        <f t="shared" si="3"/>
        <v>4</v>
      </c>
      <c r="R19" s="68">
        <f t="shared" si="4"/>
        <v>-1.3862943611198906</v>
      </c>
      <c r="S19" s="68">
        <f t="shared" si="5"/>
        <v>-1.3862943611198906</v>
      </c>
      <c r="T19" s="68">
        <f t="shared" si="6"/>
        <v>-1.3244322748808857</v>
      </c>
      <c r="U19" s="68">
        <f t="shared" si="7"/>
        <v>-1.3244322748808857</v>
      </c>
      <c r="V19" s="68">
        <f t="shared" si="8"/>
        <v>1.1180339887498949</v>
      </c>
      <c r="W19" s="68">
        <f t="shared" si="9"/>
        <v>1.1180339887498949</v>
      </c>
      <c r="X19" s="68">
        <f t="shared" si="10"/>
        <v>0</v>
      </c>
      <c r="Y19" s="68">
        <f t="shared" si="11"/>
        <v>1.5811388300841898</v>
      </c>
      <c r="Z19" s="68">
        <f t="shared" si="12"/>
        <v>0</v>
      </c>
      <c r="AA19" s="66" t="str">
        <f t="shared" si="13"/>
        <v>Negligible</v>
      </c>
      <c r="AB19" s="69" t="str">
        <f t="shared" si="14"/>
        <v>Tidak Ada Indikasi Bias</v>
      </c>
    </row>
    <row r="20" spans="1:28" ht="41.4" x14ac:dyDescent="0.3">
      <c r="A20" s="67" t="str">
        <f>ESG!A14</f>
        <v>10. Jika sebuah isu memiliki dampak besar tetapi kemungkinan kecil, maka dalam analisis risiko:</v>
      </c>
      <c r="B20" s="83">
        <f>ESG!B14</f>
        <v>0</v>
      </c>
      <c r="C20" s="83">
        <f>ESG!C14</f>
        <v>0</v>
      </c>
      <c r="D20" s="83">
        <f>ESG!D14</f>
        <v>1</v>
      </c>
      <c r="E20" s="83">
        <f>ESG!E14</f>
        <v>1</v>
      </c>
      <c r="F20" s="83">
        <f>ESG!F14</f>
        <v>1</v>
      </c>
      <c r="G20" s="83">
        <f>ESG!G14</f>
        <v>1</v>
      </c>
      <c r="H20" s="83">
        <f>ESG!H14</f>
        <v>0</v>
      </c>
      <c r="I20" s="83">
        <f>ESG!I14</f>
        <v>0</v>
      </c>
      <c r="J20" s="83">
        <f>ESG!J14</f>
        <v>0</v>
      </c>
      <c r="K20" s="83">
        <f>ESG!K14</f>
        <v>0</v>
      </c>
      <c r="L20" s="82">
        <f t="shared" si="0"/>
        <v>5</v>
      </c>
      <c r="M20" s="82">
        <f t="shared" si="1"/>
        <v>5</v>
      </c>
      <c r="N20" s="82">
        <f>SUMIF($B$8:$K$8,"Laki-Laki",ESG!B14:K14)</f>
        <v>2</v>
      </c>
      <c r="O20" s="82">
        <f>SUMIF($B$8:$K$8,"Perempuan",ESG!B14:K14)</f>
        <v>2</v>
      </c>
      <c r="P20" s="68">
        <f t="shared" si="2"/>
        <v>2</v>
      </c>
      <c r="Q20" s="68">
        <f t="shared" si="3"/>
        <v>2</v>
      </c>
      <c r="R20" s="68">
        <f t="shared" si="4"/>
        <v>0.40546510810816438</v>
      </c>
      <c r="S20" s="68">
        <f t="shared" si="5"/>
        <v>0.40546510810816438</v>
      </c>
      <c r="T20" s="68">
        <f t="shared" si="6"/>
        <v>0.46732719434716935</v>
      </c>
      <c r="U20" s="68">
        <f t="shared" si="7"/>
        <v>0.46732719434716935</v>
      </c>
      <c r="V20" s="68">
        <f t="shared" si="8"/>
        <v>0.91287092917527679</v>
      </c>
      <c r="W20" s="68">
        <f t="shared" si="9"/>
        <v>0.91287092917527679</v>
      </c>
      <c r="X20" s="68">
        <f t="shared" si="10"/>
        <v>0</v>
      </c>
      <c r="Y20" s="68">
        <f t="shared" si="11"/>
        <v>1.2909944487358056</v>
      </c>
      <c r="Z20" s="68">
        <f t="shared" si="12"/>
        <v>0</v>
      </c>
      <c r="AA20" s="66" t="str">
        <f t="shared" si="13"/>
        <v>Negligible</v>
      </c>
      <c r="AB20" s="69" t="str">
        <f t="shared" si="14"/>
        <v>Tidak Ada Indikasi Bias</v>
      </c>
    </row>
    <row r="21" spans="1:28" ht="41.4" x14ac:dyDescent="0.3">
      <c r="A21" s="67" t="str">
        <f>ESG!A15</f>
        <v>11. Ketika melakukan penilaian dampak sosial, aspek paling penting adalah:</v>
      </c>
      <c r="B21" s="83">
        <f>ESG!B15</f>
        <v>1</v>
      </c>
      <c r="C21" s="83">
        <f>ESG!C15</f>
        <v>1</v>
      </c>
      <c r="D21" s="83">
        <f>ESG!D15</f>
        <v>1</v>
      </c>
      <c r="E21" s="83">
        <f>ESG!E15</f>
        <v>0</v>
      </c>
      <c r="F21" s="83">
        <f>ESG!F15</f>
        <v>1</v>
      </c>
      <c r="G21" s="83">
        <f>ESG!G15</f>
        <v>0</v>
      </c>
      <c r="H21" s="83">
        <f>ESG!H15</f>
        <v>0</v>
      </c>
      <c r="I21" s="83">
        <f>ESG!I15</f>
        <v>0</v>
      </c>
      <c r="J21" s="83">
        <f>ESG!J15</f>
        <v>0</v>
      </c>
      <c r="K21" s="83">
        <f>ESG!K15</f>
        <v>0</v>
      </c>
      <c r="L21" s="82">
        <f t="shared" si="0"/>
        <v>5</v>
      </c>
      <c r="M21" s="82">
        <f t="shared" si="1"/>
        <v>5</v>
      </c>
      <c r="N21" s="82">
        <f>SUMIF($B$8:$K$8,"Laki-Laki",ESG!B15:K15)</f>
        <v>2</v>
      </c>
      <c r="O21" s="82">
        <f>SUMIF($B$8:$K$8,"Perempuan",ESG!B15:K15)</f>
        <v>2</v>
      </c>
      <c r="P21" s="68">
        <f t="shared" si="2"/>
        <v>2</v>
      </c>
      <c r="Q21" s="68">
        <f t="shared" si="3"/>
        <v>2</v>
      </c>
      <c r="R21" s="68">
        <f t="shared" si="4"/>
        <v>0.40546510810816438</v>
      </c>
      <c r="S21" s="68">
        <f t="shared" si="5"/>
        <v>0.40546510810816438</v>
      </c>
      <c r="T21" s="68">
        <f t="shared" si="6"/>
        <v>0.46732719434716935</v>
      </c>
      <c r="U21" s="68">
        <f t="shared" si="7"/>
        <v>0.46732719434716935</v>
      </c>
      <c r="V21" s="68">
        <f t="shared" si="8"/>
        <v>0.91287092917527679</v>
      </c>
      <c r="W21" s="68">
        <f t="shared" si="9"/>
        <v>0.91287092917527679</v>
      </c>
      <c r="X21" s="68">
        <f t="shared" si="10"/>
        <v>0</v>
      </c>
      <c r="Y21" s="68">
        <f t="shared" si="11"/>
        <v>1.2909944487358056</v>
      </c>
      <c r="Z21" s="68">
        <f t="shared" si="12"/>
        <v>0</v>
      </c>
      <c r="AA21" s="66" t="str">
        <f t="shared" si="13"/>
        <v>Negligible</v>
      </c>
      <c r="AB21" s="69" t="str">
        <f t="shared" si="14"/>
        <v>Tidak Ada Indikasi Bias</v>
      </c>
    </row>
    <row r="22" spans="1:28" ht="27.6" x14ac:dyDescent="0.3">
      <c r="A22" s="67" t="str">
        <f>ESG!A16</f>
        <v>12. ESG Officer yang profesional harus menghindari:</v>
      </c>
      <c r="B22" s="83">
        <f>ESG!B16</f>
        <v>0</v>
      </c>
      <c r="C22" s="83">
        <f>ESG!C16</f>
        <v>0</v>
      </c>
      <c r="D22" s="83">
        <f>ESG!D16</f>
        <v>1</v>
      </c>
      <c r="E22" s="83">
        <f>ESG!E16</f>
        <v>0</v>
      </c>
      <c r="F22" s="83">
        <f>ESG!F16</f>
        <v>1</v>
      </c>
      <c r="G22" s="83">
        <f>ESG!G16</f>
        <v>0</v>
      </c>
      <c r="H22" s="83">
        <f>ESG!H16</f>
        <v>1</v>
      </c>
      <c r="I22" s="83">
        <f>ESG!I16</f>
        <v>1</v>
      </c>
      <c r="J22" s="83">
        <f>ESG!J16</f>
        <v>1</v>
      </c>
      <c r="K22" s="83">
        <f>ESG!K16</f>
        <v>1</v>
      </c>
      <c r="L22" s="82">
        <f t="shared" si="0"/>
        <v>5</v>
      </c>
      <c r="M22" s="82">
        <f t="shared" si="1"/>
        <v>5</v>
      </c>
      <c r="N22" s="82">
        <f>SUMIF($B$8:$K$8,"Laki-Laki",ESG!B16:K16)</f>
        <v>3</v>
      </c>
      <c r="O22" s="82">
        <f>SUMIF($B$8:$K$8,"Perempuan",ESG!B16:K16)</f>
        <v>3</v>
      </c>
      <c r="P22" s="68">
        <f t="shared" si="2"/>
        <v>3</v>
      </c>
      <c r="Q22" s="68">
        <f t="shared" si="3"/>
        <v>3</v>
      </c>
      <c r="R22" s="68">
        <f t="shared" si="4"/>
        <v>-0.40546510810816444</v>
      </c>
      <c r="S22" s="68">
        <f t="shared" si="5"/>
        <v>-0.40546510810816444</v>
      </c>
      <c r="T22" s="68">
        <f t="shared" si="6"/>
        <v>-0.34360302186915948</v>
      </c>
      <c r="U22" s="68">
        <f t="shared" si="7"/>
        <v>-0.34360302186915948</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27.6" x14ac:dyDescent="0.3">
      <c r="A23" s="67" t="str">
        <f>ESG!A17</f>
        <v>13. Jika terjadi perubahan regulasi lingkungan yang signifikan, maka:</v>
      </c>
      <c r="B23" s="83">
        <f>ESG!B17</f>
        <v>0</v>
      </c>
      <c r="C23" s="83">
        <f>ESG!C17</f>
        <v>0</v>
      </c>
      <c r="D23" s="83">
        <f>ESG!D17</f>
        <v>1</v>
      </c>
      <c r="E23" s="83">
        <f>ESG!E17</f>
        <v>0</v>
      </c>
      <c r="F23" s="83">
        <f>ESG!F17</f>
        <v>1</v>
      </c>
      <c r="G23" s="83">
        <f>ESG!G17</f>
        <v>0</v>
      </c>
      <c r="H23" s="83">
        <f>ESG!H17</f>
        <v>0</v>
      </c>
      <c r="I23" s="83">
        <f>ESG!I17</f>
        <v>0</v>
      </c>
      <c r="J23" s="83">
        <f>ESG!J17</f>
        <v>0</v>
      </c>
      <c r="K23" s="83">
        <f>ESG!K17</f>
        <v>0</v>
      </c>
      <c r="L23" s="82">
        <f t="shared" si="0"/>
        <v>5</v>
      </c>
      <c r="M23" s="82">
        <f t="shared" si="1"/>
        <v>5</v>
      </c>
      <c r="N23" s="82">
        <f>SUMIF($B$8:$K$8,"Laki-Laki",ESG!B17:K17)</f>
        <v>1</v>
      </c>
      <c r="O23" s="82">
        <f>SUMIF($B$8:$K$8,"Perempuan",ESG!B17:K17)</f>
        <v>1</v>
      </c>
      <c r="P23" s="68">
        <f t="shared" si="2"/>
        <v>1</v>
      </c>
      <c r="Q23" s="68">
        <f t="shared" si="3"/>
        <v>1</v>
      </c>
      <c r="R23" s="68">
        <f t="shared" si="4"/>
        <v>1.3862943611198906</v>
      </c>
      <c r="S23" s="68">
        <f t="shared" si="5"/>
        <v>1.3862943611198906</v>
      </c>
      <c r="T23" s="68">
        <f t="shared" si="6"/>
        <v>1.4481564473588955</v>
      </c>
      <c r="U23" s="68">
        <f t="shared" si="7"/>
        <v>1.4481564473588955</v>
      </c>
      <c r="V23" s="68">
        <f t="shared" si="8"/>
        <v>1.1180339887498949</v>
      </c>
      <c r="W23" s="68">
        <f t="shared" si="9"/>
        <v>1.1180339887498949</v>
      </c>
      <c r="X23" s="68">
        <f t="shared" si="10"/>
        <v>0</v>
      </c>
      <c r="Y23" s="68">
        <f t="shared" si="11"/>
        <v>1.5811388300841898</v>
      </c>
      <c r="Z23" s="68">
        <f t="shared" si="12"/>
        <v>0</v>
      </c>
      <c r="AA23" s="66" t="str">
        <f t="shared" si="13"/>
        <v>Negligible</v>
      </c>
      <c r="AB23" s="69" t="str">
        <f t="shared" si="14"/>
        <v>Tidak Ada Indikasi Bias</v>
      </c>
    </row>
    <row r="24" spans="1:28" ht="27.6" x14ac:dyDescent="0.3">
      <c r="A24" s="67" t="str">
        <f>ESG!A18</f>
        <v>14. Analisis dampak lingkungan yang baik harus:</v>
      </c>
      <c r="B24" s="83">
        <f>ESG!B18</f>
        <v>1</v>
      </c>
      <c r="C24" s="83">
        <f>ESG!C18</f>
        <v>1</v>
      </c>
      <c r="D24" s="83">
        <f>ESG!D18</f>
        <v>1</v>
      </c>
      <c r="E24" s="83">
        <f>ESG!E18</f>
        <v>0</v>
      </c>
      <c r="F24" s="83">
        <f>ESG!F18</f>
        <v>1</v>
      </c>
      <c r="G24" s="83">
        <f>ESG!G18</f>
        <v>0</v>
      </c>
      <c r="H24" s="83">
        <f>ESG!H18</f>
        <v>0</v>
      </c>
      <c r="I24" s="83">
        <f>ESG!I18</f>
        <v>0</v>
      </c>
      <c r="J24" s="83">
        <f>ESG!J18</f>
        <v>0</v>
      </c>
      <c r="K24" s="83">
        <f>ESG!K18</f>
        <v>0</v>
      </c>
      <c r="L24" s="82">
        <f t="shared" si="0"/>
        <v>5</v>
      </c>
      <c r="M24" s="82">
        <f t="shared" si="1"/>
        <v>5</v>
      </c>
      <c r="N24" s="82">
        <f>SUMIF($B$8:$K$8,"Laki-Laki",ESG!B18:K18)</f>
        <v>2</v>
      </c>
      <c r="O24" s="82">
        <f>SUMIF($B$8:$K$8,"Perempuan",ESG!B18:K18)</f>
        <v>2</v>
      </c>
      <c r="P24" s="68">
        <f t="shared" si="2"/>
        <v>2</v>
      </c>
      <c r="Q24" s="68">
        <f t="shared" si="3"/>
        <v>2</v>
      </c>
      <c r="R24" s="68">
        <f t="shared" si="4"/>
        <v>0.40546510810816438</v>
      </c>
      <c r="S24" s="68">
        <f t="shared" si="5"/>
        <v>0.40546510810816438</v>
      </c>
      <c r="T24" s="68">
        <f t="shared" si="6"/>
        <v>0.46732719434716935</v>
      </c>
      <c r="U24" s="68">
        <f t="shared" si="7"/>
        <v>0.46732719434716935</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27.6" x14ac:dyDescent="0.3">
      <c r="A25" s="67" t="str">
        <f>ESG!A19</f>
        <v>15. Salah satu indikator bahwa isu ESG bersifat strategis adalah:</v>
      </c>
      <c r="B25" s="83">
        <f>ESG!B19</f>
        <v>1</v>
      </c>
      <c r="C25" s="83">
        <f>ESG!C19</f>
        <v>1</v>
      </c>
      <c r="D25" s="83">
        <f>ESG!D19</f>
        <v>1</v>
      </c>
      <c r="E25" s="83">
        <f>ESG!E19</f>
        <v>0</v>
      </c>
      <c r="F25" s="83">
        <f>ESG!F19</f>
        <v>1</v>
      </c>
      <c r="G25" s="83">
        <f>ESG!G19</f>
        <v>0</v>
      </c>
      <c r="H25" s="83">
        <f>ESG!H19</f>
        <v>1</v>
      </c>
      <c r="I25" s="83">
        <f>ESG!I19</f>
        <v>1</v>
      </c>
      <c r="J25" s="83">
        <f>ESG!J19</f>
        <v>0</v>
      </c>
      <c r="K25" s="83">
        <f>ESG!K19</f>
        <v>0</v>
      </c>
      <c r="L25" s="82">
        <f t="shared" si="0"/>
        <v>5</v>
      </c>
      <c r="M25" s="82">
        <f t="shared" si="1"/>
        <v>5</v>
      </c>
      <c r="N25" s="82">
        <f>SUMIF($B$8:$K$8,"Laki-Laki",ESG!B19:K19)</f>
        <v>3</v>
      </c>
      <c r="O25" s="82">
        <f>SUMIF($B$8:$K$8,"Perempuan",ESG!B19:K19)</f>
        <v>3</v>
      </c>
      <c r="P25" s="68">
        <f t="shared" si="2"/>
        <v>3</v>
      </c>
      <c r="Q25" s="68">
        <f t="shared" si="3"/>
        <v>3</v>
      </c>
      <c r="R25" s="68">
        <f t="shared" si="4"/>
        <v>-0.40546510810816444</v>
      </c>
      <c r="S25" s="68">
        <f t="shared" si="5"/>
        <v>-0.40546510810816444</v>
      </c>
      <c r="T25" s="68">
        <f t="shared" si="6"/>
        <v>-0.34360302186915948</v>
      </c>
      <c r="U25" s="68">
        <f t="shared" si="7"/>
        <v>-0.34360302186915948</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41.4" x14ac:dyDescent="0.3">
      <c r="A26" s="67" t="str">
        <f>ESG!A20</f>
        <v>16. Jika organisasi memiliki banyak lokasi operasional, analisis ESG harus:</v>
      </c>
      <c r="B26" s="83">
        <f>ESG!B20</f>
        <v>1</v>
      </c>
      <c r="C26" s="83">
        <f>ESG!C20</f>
        <v>1</v>
      </c>
      <c r="D26" s="83">
        <f>ESG!D20</f>
        <v>1</v>
      </c>
      <c r="E26" s="83">
        <f>ESG!E20</f>
        <v>1</v>
      </c>
      <c r="F26" s="83">
        <f>ESG!F20</f>
        <v>1</v>
      </c>
      <c r="G26" s="83">
        <f>ESG!G20</f>
        <v>1</v>
      </c>
      <c r="H26" s="83">
        <f>ESG!H20</f>
        <v>0</v>
      </c>
      <c r="I26" s="83">
        <f>ESG!I20</f>
        <v>0</v>
      </c>
      <c r="J26" s="83">
        <f>ESG!J20</f>
        <v>0</v>
      </c>
      <c r="K26" s="83">
        <f>ESG!K20</f>
        <v>0</v>
      </c>
      <c r="L26" s="82">
        <f t="shared" si="0"/>
        <v>5</v>
      </c>
      <c r="M26" s="82">
        <f t="shared" si="1"/>
        <v>5</v>
      </c>
      <c r="N26" s="82">
        <f>SUMIF($B$8:$K$8,"Laki-Laki",ESG!B20:K20)</f>
        <v>3</v>
      </c>
      <c r="O26" s="82">
        <f>SUMIF($B$8:$K$8,"Perempuan",ESG!B20:K20)</f>
        <v>3</v>
      </c>
      <c r="P26" s="68">
        <f t="shared" si="2"/>
        <v>3</v>
      </c>
      <c r="Q26" s="68">
        <f t="shared" si="3"/>
        <v>3</v>
      </c>
      <c r="R26" s="68">
        <f t="shared" si="4"/>
        <v>-0.40546510810816444</v>
      </c>
      <c r="S26" s="68">
        <f t="shared" si="5"/>
        <v>-0.40546510810816444</v>
      </c>
      <c r="T26" s="68">
        <f t="shared" si="6"/>
        <v>-0.34360302186915948</v>
      </c>
      <c r="U26" s="68">
        <f t="shared" si="7"/>
        <v>-0.34360302186915948</v>
      </c>
      <c r="V26" s="68">
        <f t="shared" si="8"/>
        <v>0.91287092917527679</v>
      </c>
      <c r="W26" s="68">
        <f t="shared" si="9"/>
        <v>0.91287092917527679</v>
      </c>
      <c r="X26" s="68">
        <f t="shared" si="10"/>
        <v>0</v>
      </c>
      <c r="Y26" s="68">
        <f t="shared" si="11"/>
        <v>1.2909944487358056</v>
      </c>
      <c r="Z26" s="68">
        <f t="shared" si="12"/>
        <v>0</v>
      </c>
      <c r="AA26" s="66" t="str">
        <f t="shared" si="13"/>
        <v>Negligible</v>
      </c>
      <c r="AB26" s="69" t="str">
        <f t="shared" si="14"/>
        <v>Tidak Ada Indikasi Bias</v>
      </c>
    </row>
    <row r="27" spans="1:28" ht="27.6" x14ac:dyDescent="0.3">
      <c r="A27" s="67" t="str">
        <f>ESG!A21</f>
        <v>17. Dalam ESG, isu hak asasi manusia biasanya terkait dengan:</v>
      </c>
      <c r="B27" s="83">
        <f>ESG!B21</f>
        <v>1</v>
      </c>
      <c r="C27" s="83">
        <f>ESG!C21</f>
        <v>1</v>
      </c>
      <c r="D27" s="83">
        <f>ESG!D21</f>
        <v>1</v>
      </c>
      <c r="E27" s="83">
        <f>ESG!E21</f>
        <v>1</v>
      </c>
      <c r="F27" s="83">
        <f>ESG!F21</f>
        <v>1</v>
      </c>
      <c r="G27" s="83">
        <f>ESG!G21</f>
        <v>1</v>
      </c>
      <c r="H27" s="83">
        <f>ESG!H21</f>
        <v>0</v>
      </c>
      <c r="I27" s="83">
        <f>ESG!I21</f>
        <v>0</v>
      </c>
      <c r="J27" s="83">
        <f>ESG!J21</f>
        <v>0</v>
      </c>
      <c r="K27" s="83">
        <f>ESG!K21</f>
        <v>0</v>
      </c>
      <c r="L27" s="82">
        <f t="shared" si="0"/>
        <v>5</v>
      </c>
      <c r="M27" s="82">
        <f t="shared" si="1"/>
        <v>5</v>
      </c>
      <c r="N27" s="82">
        <f>SUMIF($B$8:$K$8,"Laki-Laki",ESG!B21:K21)</f>
        <v>3</v>
      </c>
      <c r="O27" s="82">
        <f>SUMIF($B$8:$K$8,"Perempuan",ESG!B21:K21)</f>
        <v>3</v>
      </c>
      <c r="P27" s="68">
        <f t="shared" si="2"/>
        <v>3</v>
      </c>
      <c r="Q27" s="68">
        <f t="shared" si="3"/>
        <v>3</v>
      </c>
      <c r="R27" s="68">
        <f t="shared" si="4"/>
        <v>-0.40546510810816444</v>
      </c>
      <c r="S27" s="68">
        <f t="shared" si="5"/>
        <v>-0.40546510810816444</v>
      </c>
      <c r="T27" s="68">
        <f t="shared" si="6"/>
        <v>-0.34360302186915948</v>
      </c>
      <c r="U27" s="68">
        <f t="shared" si="7"/>
        <v>-0.34360302186915948</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ht="27.6" x14ac:dyDescent="0.3">
      <c r="A28" s="67" t="str">
        <f>ESG!A22</f>
        <v>18. Jika tidak ada keluhan resmi dari stakeholder, bukan berarti:</v>
      </c>
      <c r="B28" s="83">
        <f>ESG!B22</f>
        <v>1</v>
      </c>
      <c r="C28" s="83">
        <f>ESG!C22</f>
        <v>1</v>
      </c>
      <c r="D28" s="83">
        <f>ESG!D22</f>
        <v>1</v>
      </c>
      <c r="E28" s="83">
        <f>ESG!E22</f>
        <v>0</v>
      </c>
      <c r="F28" s="83">
        <f>ESG!F22</f>
        <v>1</v>
      </c>
      <c r="G28" s="83">
        <f>ESG!G22</f>
        <v>0</v>
      </c>
      <c r="H28" s="83">
        <f>ESG!H22</f>
        <v>0</v>
      </c>
      <c r="I28" s="83">
        <f>ESG!I22</f>
        <v>0</v>
      </c>
      <c r="J28" s="83">
        <f>ESG!J22</f>
        <v>1</v>
      </c>
      <c r="K28" s="83">
        <f>ESG!K22</f>
        <v>1</v>
      </c>
      <c r="L28" s="82">
        <f t="shared" si="0"/>
        <v>5</v>
      </c>
      <c r="M28" s="82">
        <f t="shared" si="1"/>
        <v>5</v>
      </c>
      <c r="N28" s="82">
        <f>SUMIF($B$8:$K$8,"Laki-Laki",ESG!B22:K22)</f>
        <v>3</v>
      </c>
      <c r="O28" s="82">
        <f>SUMIF($B$8:$K$8,"Perempuan",ESG!B22:K22)</f>
        <v>3</v>
      </c>
      <c r="P28" s="68">
        <f t="shared" si="2"/>
        <v>3</v>
      </c>
      <c r="Q28" s="68">
        <f t="shared" si="3"/>
        <v>3</v>
      </c>
      <c r="R28" s="68">
        <f t="shared" si="4"/>
        <v>-0.40546510810816444</v>
      </c>
      <c r="S28" s="68">
        <f t="shared" si="5"/>
        <v>-0.40546510810816444</v>
      </c>
      <c r="T28" s="68">
        <f t="shared" si="6"/>
        <v>-0.34360302186915948</v>
      </c>
      <c r="U28" s="68">
        <f t="shared" si="7"/>
        <v>-0.34360302186915948</v>
      </c>
      <c r="V28" s="68">
        <f t="shared" si="8"/>
        <v>0.91287092917527679</v>
      </c>
      <c r="W28" s="68">
        <f t="shared" si="9"/>
        <v>0.91287092917527679</v>
      </c>
      <c r="X28" s="68">
        <f t="shared" si="10"/>
        <v>0</v>
      </c>
      <c r="Y28" s="68">
        <f t="shared" si="11"/>
        <v>1.2909944487358056</v>
      </c>
      <c r="Z28" s="68">
        <f t="shared" si="12"/>
        <v>0</v>
      </c>
      <c r="AA28" s="66" t="str">
        <f t="shared" si="13"/>
        <v>Negligible</v>
      </c>
      <c r="AB28" s="69" t="str">
        <f t="shared" si="14"/>
        <v>Tidak Ada Indikasi Bias</v>
      </c>
    </row>
    <row r="29" spans="1:28" ht="27.6" x14ac:dyDescent="0.3">
      <c r="A29" s="67" t="str">
        <f>ESG!A23</f>
        <v>19. Dalam penyusunan daftar risiko ESG, pendekatan terbaik adalah:</v>
      </c>
      <c r="B29" s="83">
        <f>ESG!B23</f>
        <v>1</v>
      </c>
      <c r="C29" s="83">
        <f>ESG!C23</f>
        <v>1</v>
      </c>
      <c r="D29" s="83">
        <f>ESG!D23</f>
        <v>1</v>
      </c>
      <c r="E29" s="83">
        <f>ESG!E23</f>
        <v>0</v>
      </c>
      <c r="F29" s="83">
        <f>ESG!F23</f>
        <v>1</v>
      </c>
      <c r="G29" s="83">
        <f>ESG!G23</f>
        <v>0</v>
      </c>
      <c r="H29" s="83">
        <f>ESG!H23</f>
        <v>1</v>
      </c>
      <c r="I29" s="83">
        <f>ESG!I23</f>
        <v>1</v>
      </c>
      <c r="J29" s="83">
        <f>ESG!J23</f>
        <v>0</v>
      </c>
      <c r="K29" s="83">
        <f>ESG!K23</f>
        <v>0</v>
      </c>
      <c r="L29" s="82">
        <f t="shared" si="0"/>
        <v>5</v>
      </c>
      <c r="M29" s="82">
        <f t="shared" si="1"/>
        <v>5</v>
      </c>
      <c r="N29" s="82">
        <f>SUMIF($B$8:$K$8,"Laki-Laki",ESG!B23:K23)</f>
        <v>3</v>
      </c>
      <c r="O29" s="82">
        <f>SUMIF($B$8:$K$8,"Perempuan",ESG!B23:K23)</f>
        <v>3</v>
      </c>
      <c r="P29" s="68">
        <f t="shared" si="2"/>
        <v>3</v>
      </c>
      <c r="Q29" s="68">
        <f t="shared" si="3"/>
        <v>3</v>
      </c>
      <c r="R29" s="68">
        <f t="shared" si="4"/>
        <v>-0.40546510810816444</v>
      </c>
      <c r="S29" s="68">
        <f t="shared" si="5"/>
        <v>-0.40546510810816444</v>
      </c>
      <c r="T29" s="68">
        <f t="shared" si="6"/>
        <v>-0.34360302186915948</v>
      </c>
      <c r="U29" s="68">
        <f t="shared" si="7"/>
        <v>-0.34360302186915948</v>
      </c>
      <c r="V29" s="68">
        <f t="shared" si="8"/>
        <v>0.91287092917527679</v>
      </c>
      <c r="W29" s="68">
        <f t="shared" si="9"/>
        <v>0.91287092917527679</v>
      </c>
      <c r="X29" s="68">
        <f t="shared" si="10"/>
        <v>0</v>
      </c>
      <c r="Y29" s="68">
        <f t="shared" si="11"/>
        <v>1.2909944487358056</v>
      </c>
      <c r="Z29" s="68">
        <f t="shared" si="12"/>
        <v>0</v>
      </c>
      <c r="AA29" s="66" t="str">
        <f t="shared" si="13"/>
        <v>Negligible</v>
      </c>
      <c r="AB29" s="69" t="str">
        <f t="shared" si="14"/>
        <v>Tidak Ada Indikasi Bias</v>
      </c>
    </row>
    <row r="30" spans="1:28" ht="27.6" x14ac:dyDescent="0.3">
      <c r="A30" s="67" t="str">
        <f>ESG!A24</f>
        <v>20. ESG Officer harus menjaga independensi terutama ketika:</v>
      </c>
      <c r="B30" s="83">
        <f>ESG!B24</f>
        <v>1</v>
      </c>
      <c r="C30" s="83">
        <f>ESG!C24</f>
        <v>1</v>
      </c>
      <c r="D30" s="83">
        <f>ESG!D24</f>
        <v>0</v>
      </c>
      <c r="E30" s="83">
        <f>ESG!E24</f>
        <v>0</v>
      </c>
      <c r="F30" s="83">
        <f>ESG!F24</f>
        <v>0</v>
      </c>
      <c r="G30" s="83">
        <f>ESG!G24</f>
        <v>0</v>
      </c>
      <c r="H30" s="83">
        <f>ESG!H24</f>
        <v>0</v>
      </c>
      <c r="I30" s="83">
        <f>ESG!I24</f>
        <v>0</v>
      </c>
      <c r="J30" s="83">
        <f>ESG!J24</f>
        <v>0</v>
      </c>
      <c r="K30" s="83">
        <f>ESG!K24</f>
        <v>0</v>
      </c>
      <c r="L30" s="82">
        <f t="shared" si="0"/>
        <v>5</v>
      </c>
      <c r="M30" s="82">
        <f t="shared" si="1"/>
        <v>5</v>
      </c>
      <c r="N30" s="82">
        <f>SUMIF($B$8:$K$8,"Laki-Laki",ESG!B24:K24)</f>
        <v>1</v>
      </c>
      <c r="O30" s="82">
        <f>SUMIF($B$8:$K$8,"Perempuan",ESG!B24:K24)</f>
        <v>1</v>
      </c>
      <c r="P30" s="68">
        <f t="shared" si="2"/>
        <v>1</v>
      </c>
      <c r="Q30" s="68">
        <f t="shared" si="3"/>
        <v>1</v>
      </c>
      <c r="R30" s="68">
        <f t="shared" si="4"/>
        <v>1.3862943611198906</v>
      </c>
      <c r="S30" s="68">
        <f t="shared" si="5"/>
        <v>1.3862943611198906</v>
      </c>
      <c r="T30" s="68">
        <f t="shared" si="6"/>
        <v>1.4481564473588955</v>
      </c>
      <c r="U30" s="68">
        <f t="shared" si="7"/>
        <v>1.4481564473588955</v>
      </c>
      <c r="V30" s="68">
        <f t="shared" si="8"/>
        <v>1.1180339887498949</v>
      </c>
      <c r="W30" s="68">
        <f t="shared" si="9"/>
        <v>1.1180339887498949</v>
      </c>
      <c r="X30" s="68">
        <f t="shared" si="10"/>
        <v>0</v>
      </c>
      <c r="Y30" s="68">
        <f t="shared" si="11"/>
        <v>1.5811388300841898</v>
      </c>
      <c r="Z30" s="68">
        <f t="shared" si="12"/>
        <v>0</v>
      </c>
      <c r="AA30" s="66" t="str">
        <f t="shared" si="13"/>
        <v>Negligible</v>
      </c>
      <c r="AB30" s="69" t="str">
        <f t="shared" si="14"/>
        <v>Tidak Ada Indikasi Bias</v>
      </c>
    </row>
    <row r="31" spans="1:28" ht="27.6" x14ac:dyDescent="0.3">
      <c r="A31" s="67" t="str">
        <f>ESG!A25</f>
        <v>21. Jika risiko sosial memiliki dampak reputasi besar, maka:</v>
      </c>
      <c r="B31" s="83">
        <f>ESG!B25</f>
        <v>1</v>
      </c>
      <c r="C31" s="83">
        <f>ESG!C25</f>
        <v>1</v>
      </c>
      <c r="D31" s="83">
        <f>ESG!D25</f>
        <v>1</v>
      </c>
      <c r="E31" s="83">
        <f>ESG!E25</f>
        <v>0</v>
      </c>
      <c r="F31" s="83">
        <f>ESG!F25</f>
        <v>1</v>
      </c>
      <c r="G31" s="83">
        <f>ESG!G25</f>
        <v>0</v>
      </c>
      <c r="H31" s="83">
        <f>ESG!H25</f>
        <v>0</v>
      </c>
      <c r="I31" s="83">
        <f>ESG!I25</f>
        <v>0</v>
      </c>
      <c r="J31" s="83">
        <f>ESG!J25</f>
        <v>1</v>
      </c>
      <c r="K31" s="83">
        <f>ESG!K25</f>
        <v>1</v>
      </c>
      <c r="L31" s="82">
        <f t="shared" si="0"/>
        <v>5</v>
      </c>
      <c r="M31" s="82">
        <f t="shared" si="1"/>
        <v>5</v>
      </c>
      <c r="N31" s="82">
        <f>SUMIF($B$8:$K$8,"Laki-Laki",ESG!B25:K25)</f>
        <v>3</v>
      </c>
      <c r="O31" s="82">
        <f>SUMIF($B$8:$K$8,"Perempuan",ESG!B25:K25)</f>
        <v>3</v>
      </c>
      <c r="P31" s="68">
        <f t="shared" si="2"/>
        <v>3</v>
      </c>
      <c r="Q31" s="68">
        <f t="shared" si="3"/>
        <v>3</v>
      </c>
      <c r="R31" s="68">
        <f t="shared" si="4"/>
        <v>-0.40546510810816444</v>
      </c>
      <c r="S31" s="68">
        <f t="shared" si="5"/>
        <v>-0.40546510810816444</v>
      </c>
      <c r="T31" s="68">
        <f t="shared" si="6"/>
        <v>-0.34360302186915948</v>
      </c>
      <c r="U31" s="68">
        <f t="shared" si="7"/>
        <v>-0.34360302186915948</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27.6" x14ac:dyDescent="0.3">
      <c r="A32" s="67" t="str">
        <f>ESG!A26</f>
        <v>22. Dalam konteks ESG, “material” berarti:</v>
      </c>
      <c r="B32" s="83">
        <f>ESG!B26</f>
        <v>1</v>
      </c>
      <c r="C32" s="83">
        <f>ESG!C26</f>
        <v>1</v>
      </c>
      <c r="D32" s="83">
        <f>ESG!D26</f>
        <v>0</v>
      </c>
      <c r="E32" s="83">
        <f>ESG!E26</f>
        <v>1</v>
      </c>
      <c r="F32" s="83">
        <f>ESG!F26</f>
        <v>0</v>
      </c>
      <c r="G32" s="83">
        <f>ESG!G26</f>
        <v>1</v>
      </c>
      <c r="H32" s="83">
        <f>ESG!H26</f>
        <v>0</v>
      </c>
      <c r="I32" s="83">
        <f>ESG!I26</f>
        <v>0</v>
      </c>
      <c r="J32" s="83">
        <f>ESG!J26</f>
        <v>0</v>
      </c>
      <c r="K32" s="83">
        <f>ESG!K26</f>
        <v>0</v>
      </c>
      <c r="L32" s="82">
        <f t="shared" si="0"/>
        <v>5</v>
      </c>
      <c r="M32" s="82">
        <f t="shared" si="1"/>
        <v>5</v>
      </c>
      <c r="N32" s="82">
        <f>SUMIF($B$8:$K$8,"Laki-Laki",ESG!B26:K26)</f>
        <v>2</v>
      </c>
      <c r="O32" s="82">
        <f>SUMIF($B$8:$K$8,"Perempuan",ESG!B26:K26)</f>
        <v>2</v>
      </c>
      <c r="P32" s="68">
        <f t="shared" si="2"/>
        <v>2</v>
      </c>
      <c r="Q32" s="68">
        <f t="shared" si="3"/>
        <v>2</v>
      </c>
      <c r="R32" s="68">
        <f t="shared" si="4"/>
        <v>0.40546510810816438</v>
      </c>
      <c r="S32" s="68">
        <f t="shared" si="5"/>
        <v>0.40546510810816438</v>
      </c>
      <c r="T32" s="68">
        <f t="shared" si="6"/>
        <v>0.46732719434716935</v>
      </c>
      <c r="U32" s="68">
        <f t="shared" si="7"/>
        <v>0.46732719434716935</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ht="27.6" x14ac:dyDescent="0.3">
      <c r="A33" s="67" t="str">
        <f>ESG!A27</f>
        <v>23. Ketika isu lingkungan dan sosial saling berkaitan, maka analisis harus:</v>
      </c>
      <c r="B33" s="83">
        <f>ESG!B27</f>
        <v>1</v>
      </c>
      <c r="C33" s="83">
        <f>ESG!C27</f>
        <v>1</v>
      </c>
      <c r="D33" s="83">
        <f>ESG!D27</f>
        <v>1</v>
      </c>
      <c r="E33" s="83">
        <f>ESG!E27</f>
        <v>1</v>
      </c>
      <c r="F33" s="83">
        <f>ESG!F27</f>
        <v>1</v>
      </c>
      <c r="G33" s="83">
        <f>ESG!G27</f>
        <v>1</v>
      </c>
      <c r="H33" s="83">
        <f>ESG!H27</f>
        <v>1</v>
      </c>
      <c r="I33" s="83">
        <f>ESG!I27</f>
        <v>1</v>
      </c>
      <c r="J33" s="83">
        <f>ESG!J27</f>
        <v>0</v>
      </c>
      <c r="K33" s="83">
        <f>ESG!K27</f>
        <v>0</v>
      </c>
      <c r="L33" s="82">
        <f t="shared" si="0"/>
        <v>5</v>
      </c>
      <c r="M33" s="82">
        <f t="shared" si="1"/>
        <v>5</v>
      </c>
      <c r="N33" s="82">
        <f>SUMIF($B$8:$K$8,"Laki-Laki",ESG!B27:K27)</f>
        <v>4</v>
      </c>
      <c r="O33" s="82">
        <f>SUMIF($B$8:$K$8,"Perempuan",ESG!B27:K27)</f>
        <v>4</v>
      </c>
      <c r="P33" s="68">
        <f t="shared" si="2"/>
        <v>4</v>
      </c>
      <c r="Q33" s="68">
        <f t="shared" si="3"/>
        <v>4</v>
      </c>
      <c r="R33" s="68">
        <f t="shared" si="4"/>
        <v>-1.3862943611198906</v>
      </c>
      <c r="S33" s="68">
        <f t="shared" si="5"/>
        <v>-1.3862943611198906</v>
      </c>
      <c r="T33" s="68">
        <f t="shared" si="6"/>
        <v>-1.3244322748808857</v>
      </c>
      <c r="U33" s="68">
        <f t="shared" si="7"/>
        <v>-1.3244322748808857</v>
      </c>
      <c r="V33" s="68">
        <f t="shared" si="8"/>
        <v>1.1180339887498949</v>
      </c>
      <c r="W33" s="68">
        <f t="shared" si="9"/>
        <v>1.1180339887498949</v>
      </c>
      <c r="X33" s="68">
        <f t="shared" si="10"/>
        <v>0</v>
      </c>
      <c r="Y33" s="68">
        <f t="shared" si="11"/>
        <v>1.5811388300841898</v>
      </c>
      <c r="Z33" s="68">
        <f t="shared" si="12"/>
        <v>0</v>
      </c>
      <c r="AA33" s="66" t="str">
        <f t="shared" si="13"/>
        <v>Negligible</v>
      </c>
      <c r="AB33" s="69" t="str">
        <f t="shared" si="14"/>
        <v>Tidak Ada Indikasi Bias</v>
      </c>
    </row>
    <row r="34" spans="1:28" ht="41.4" x14ac:dyDescent="0.3">
      <c r="A34" s="67" t="str">
        <f>ESG!A28</f>
        <v>24. Jika perusahaan ekspansi ke wilayah baru, maka ESG Officer harus:</v>
      </c>
      <c r="B34" s="83">
        <f>ESG!B28</f>
        <v>1</v>
      </c>
      <c r="C34" s="83">
        <f>ESG!C28</f>
        <v>1</v>
      </c>
      <c r="D34" s="83">
        <f>ESG!D28</f>
        <v>1</v>
      </c>
      <c r="E34" s="83">
        <f>ESG!E28</f>
        <v>0</v>
      </c>
      <c r="F34" s="83">
        <f>ESG!F28</f>
        <v>1</v>
      </c>
      <c r="G34" s="83">
        <f>ESG!G28</f>
        <v>0</v>
      </c>
      <c r="H34" s="83">
        <f>ESG!H28</f>
        <v>0</v>
      </c>
      <c r="I34" s="83">
        <f>ESG!I28</f>
        <v>0</v>
      </c>
      <c r="J34" s="83">
        <f>ESG!J28</f>
        <v>0</v>
      </c>
      <c r="K34" s="83">
        <f>ESG!K28</f>
        <v>0</v>
      </c>
      <c r="L34" s="82">
        <f t="shared" si="0"/>
        <v>5</v>
      </c>
      <c r="M34" s="82">
        <f t="shared" si="1"/>
        <v>5</v>
      </c>
      <c r="N34" s="82">
        <f>SUMIF($B$8:$K$8,"Laki-Laki",ESG!B28:K28)</f>
        <v>2</v>
      </c>
      <c r="O34" s="82">
        <f>SUMIF($B$8:$K$8,"Perempuan",ESG!B28:K28)</f>
        <v>2</v>
      </c>
      <c r="P34" s="68">
        <f t="shared" si="2"/>
        <v>2</v>
      </c>
      <c r="Q34" s="68">
        <f t="shared" si="3"/>
        <v>2</v>
      </c>
      <c r="R34" s="68">
        <f t="shared" si="4"/>
        <v>0.40546510810816438</v>
      </c>
      <c r="S34" s="68">
        <f t="shared" si="5"/>
        <v>0.40546510810816438</v>
      </c>
      <c r="T34" s="68">
        <f t="shared" si="6"/>
        <v>0.46732719434716935</v>
      </c>
      <c r="U34" s="68">
        <f t="shared" si="7"/>
        <v>0.46732719434716935</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27.6" x14ac:dyDescent="0.3">
      <c r="A35" s="67" t="str">
        <f>ESG!A29</f>
        <v>25. Tujuan akhir dari identifikasi isu ESG adalah:</v>
      </c>
      <c r="B35" s="83">
        <f>ESG!B29</f>
        <v>1</v>
      </c>
      <c r="C35" s="83">
        <f>ESG!C29</f>
        <v>1</v>
      </c>
      <c r="D35" s="83">
        <f>ESG!D29</f>
        <v>1</v>
      </c>
      <c r="E35" s="83">
        <f>ESG!E29</f>
        <v>0</v>
      </c>
      <c r="F35" s="83">
        <f>ESG!F29</f>
        <v>1</v>
      </c>
      <c r="G35" s="83">
        <f>ESG!G29</f>
        <v>0</v>
      </c>
      <c r="H35" s="83">
        <f>ESG!H29</f>
        <v>0</v>
      </c>
      <c r="I35" s="83">
        <f>ESG!I29</f>
        <v>0</v>
      </c>
      <c r="J35" s="83">
        <f>ESG!J29</f>
        <v>1</v>
      </c>
      <c r="K35" s="83">
        <f>ESG!K29</f>
        <v>1</v>
      </c>
      <c r="L35" s="82">
        <f t="shared" si="0"/>
        <v>5</v>
      </c>
      <c r="M35" s="82">
        <f t="shared" si="1"/>
        <v>5</v>
      </c>
      <c r="N35" s="82">
        <f>SUMIF($B$8:$K$8,"Laki-Laki",ESG!B29:K29)</f>
        <v>3</v>
      </c>
      <c r="O35" s="82">
        <f>SUMIF($B$8:$K$8,"Perempuan",ESG!B29:K29)</f>
        <v>3</v>
      </c>
      <c r="P35" s="68">
        <f t="shared" si="2"/>
        <v>3</v>
      </c>
      <c r="Q35" s="68">
        <f t="shared" si="3"/>
        <v>3</v>
      </c>
      <c r="R35" s="68">
        <f t="shared" si="4"/>
        <v>-0.40546510810816444</v>
      </c>
      <c r="S35" s="68">
        <f t="shared" si="5"/>
        <v>-0.40546510810816444</v>
      </c>
      <c r="T35" s="68">
        <f t="shared" si="6"/>
        <v>-0.34360302186915948</v>
      </c>
      <c r="U35" s="68">
        <f t="shared" si="7"/>
        <v>-0.34360302186915948</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ht="41.4" x14ac:dyDescent="0.3">
      <c r="A36" s="67" t="str">
        <f>ESG!A30</f>
        <v>26. Dalam penilaian risiko ESG, kombinasi yang paling tepat untuk menentukan tingkat risiko adalah:</v>
      </c>
      <c r="B36" s="83">
        <f>ESG!B30</f>
        <v>1</v>
      </c>
      <c r="C36" s="83">
        <f>ESG!C30</f>
        <v>1</v>
      </c>
      <c r="D36" s="83">
        <f>ESG!D30</f>
        <v>1</v>
      </c>
      <c r="E36" s="83">
        <f>ESG!E30</f>
        <v>1</v>
      </c>
      <c r="F36" s="83">
        <f>ESG!F30</f>
        <v>1</v>
      </c>
      <c r="G36" s="83">
        <f>ESG!G30</f>
        <v>1</v>
      </c>
      <c r="H36" s="83">
        <f>ESG!H30</f>
        <v>0</v>
      </c>
      <c r="I36" s="83">
        <f>ESG!I30</f>
        <v>0</v>
      </c>
      <c r="J36" s="83">
        <f>ESG!J30</f>
        <v>0</v>
      </c>
      <c r="K36" s="83">
        <f>ESG!K30</f>
        <v>0</v>
      </c>
      <c r="L36" s="82">
        <f t="shared" si="0"/>
        <v>5</v>
      </c>
      <c r="M36" s="82">
        <f t="shared" si="1"/>
        <v>5</v>
      </c>
      <c r="N36" s="82">
        <f>SUMIF($B$8:$K$8,"Laki-Laki",ESG!B30:K30)</f>
        <v>3</v>
      </c>
      <c r="O36" s="82">
        <f>SUMIF($B$8:$K$8,"Perempuan",ESG!B30:K30)</f>
        <v>3</v>
      </c>
      <c r="P36" s="68">
        <f t="shared" si="2"/>
        <v>3</v>
      </c>
      <c r="Q36" s="68">
        <f t="shared" si="3"/>
        <v>3</v>
      </c>
      <c r="R36" s="68">
        <f t="shared" si="4"/>
        <v>-0.40546510810816444</v>
      </c>
      <c r="S36" s="68">
        <f t="shared" si="5"/>
        <v>-0.40546510810816444</v>
      </c>
      <c r="T36" s="68">
        <f t="shared" si="6"/>
        <v>-0.34360302186915948</v>
      </c>
      <c r="U36" s="68">
        <f t="shared" si="7"/>
        <v>-0.34360302186915948</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ht="41.4" x14ac:dyDescent="0.3">
      <c r="A37" s="67" t="str">
        <f>ESG!A31</f>
        <v>27. Jika suatu risiko memiliki dampak finansial kecil tetapi reputasi besar, maka:</v>
      </c>
      <c r="B37" s="83">
        <f>ESG!B31</f>
        <v>1</v>
      </c>
      <c r="C37" s="83">
        <f>ESG!C31</f>
        <v>1</v>
      </c>
      <c r="D37" s="83">
        <f>ESG!D31</f>
        <v>1</v>
      </c>
      <c r="E37" s="83">
        <f>ESG!E31</f>
        <v>1</v>
      </c>
      <c r="F37" s="83">
        <f>ESG!F31</f>
        <v>1</v>
      </c>
      <c r="G37" s="83">
        <f>ESG!G31</f>
        <v>1</v>
      </c>
      <c r="H37" s="83">
        <f>ESG!H31</f>
        <v>0</v>
      </c>
      <c r="I37" s="83">
        <f>ESG!I31</f>
        <v>0</v>
      </c>
      <c r="J37" s="83">
        <f>ESG!J31</f>
        <v>0</v>
      </c>
      <c r="K37" s="83">
        <f>ESG!K31</f>
        <v>0</v>
      </c>
      <c r="L37" s="82">
        <f t="shared" si="0"/>
        <v>5</v>
      </c>
      <c r="M37" s="82">
        <f t="shared" si="1"/>
        <v>5</v>
      </c>
      <c r="N37" s="82">
        <f>SUMIF($B$8:$K$8,"Laki-Laki",ESG!B31:K31)</f>
        <v>3</v>
      </c>
      <c r="O37" s="82">
        <f>SUMIF($B$8:$K$8,"Perempuan",ESG!B31:K31)</f>
        <v>3</v>
      </c>
      <c r="P37" s="68">
        <f t="shared" si="2"/>
        <v>3</v>
      </c>
      <c r="Q37" s="68">
        <f t="shared" si="3"/>
        <v>3</v>
      </c>
      <c r="R37" s="68">
        <f t="shared" si="4"/>
        <v>-0.40546510810816444</v>
      </c>
      <c r="S37" s="68">
        <f t="shared" si="5"/>
        <v>-0.40546510810816444</v>
      </c>
      <c r="T37" s="68">
        <f t="shared" si="6"/>
        <v>-0.34360302186915948</v>
      </c>
      <c r="U37" s="68">
        <f t="shared" si="7"/>
        <v>-0.34360302186915948</v>
      </c>
      <c r="V37" s="68">
        <f t="shared" si="8"/>
        <v>0.91287092917527679</v>
      </c>
      <c r="W37" s="68">
        <f t="shared" si="9"/>
        <v>0.91287092917527679</v>
      </c>
      <c r="X37" s="68">
        <f t="shared" si="10"/>
        <v>0</v>
      </c>
      <c r="Y37" s="68">
        <f t="shared" si="11"/>
        <v>1.2909944487358056</v>
      </c>
      <c r="Z37" s="68">
        <f t="shared" si="12"/>
        <v>0</v>
      </c>
      <c r="AA37" s="66" t="str">
        <f t="shared" si="13"/>
        <v>Negligible</v>
      </c>
      <c r="AB37" s="69" t="str">
        <f t="shared" si="14"/>
        <v>Tidak Ada Indikasi Bias</v>
      </c>
    </row>
    <row r="38" spans="1:28" ht="27.6" x14ac:dyDescent="0.3">
      <c r="A38" s="67" t="str">
        <f>ESG!A32</f>
        <v>28. Kesalahan umum dalam analisis risiko ESG adalah:</v>
      </c>
      <c r="B38" s="83">
        <f>ESG!B32</f>
        <v>1</v>
      </c>
      <c r="C38" s="83">
        <f>ESG!C32</f>
        <v>1</v>
      </c>
      <c r="D38" s="83">
        <f>ESG!D32</f>
        <v>1</v>
      </c>
      <c r="E38" s="83">
        <f>ESG!E32</f>
        <v>1</v>
      </c>
      <c r="F38" s="83">
        <f>ESG!F32</f>
        <v>1</v>
      </c>
      <c r="G38" s="83">
        <f>ESG!G32</f>
        <v>1</v>
      </c>
      <c r="H38" s="83">
        <f>ESG!H32</f>
        <v>0</v>
      </c>
      <c r="I38" s="83">
        <f>ESG!I32</f>
        <v>0</v>
      </c>
      <c r="J38" s="83">
        <f>ESG!J32</f>
        <v>1</v>
      </c>
      <c r="K38" s="83">
        <f>ESG!K32</f>
        <v>1</v>
      </c>
      <c r="L38" s="82">
        <f t="shared" si="0"/>
        <v>5</v>
      </c>
      <c r="M38" s="82">
        <f t="shared" si="1"/>
        <v>5</v>
      </c>
      <c r="N38" s="82">
        <f>SUMIF($B$8:$K$8,"Laki-Laki",ESG!B32:K32)</f>
        <v>4</v>
      </c>
      <c r="O38" s="82">
        <f>SUMIF($B$8:$K$8,"Perempuan",ESG!B32:K32)</f>
        <v>4</v>
      </c>
      <c r="P38" s="68">
        <f t="shared" si="2"/>
        <v>4</v>
      </c>
      <c r="Q38" s="68">
        <f t="shared" si="3"/>
        <v>4</v>
      </c>
      <c r="R38" s="68">
        <f t="shared" si="4"/>
        <v>-1.3862943611198906</v>
      </c>
      <c r="S38" s="68">
        <f t="shared" si="5"/>
        <v>-1.3862943611198906</v>
      </c>
      <c r="T38" s="68">
        <f t="shared" si="6"/>
        <v>-1.3244322748808857</v>
      </c>
      <c r="U38" s="68">
        <f t="shared" si="7"/>
        <v>-1.3244322748808857</v>
      </c>
      <c r="V38" s="68">
        <f t="shared" si="8"/>
        <v>1.1180339887498949</v>
      </c>
      <c r="W38" s="68">
        <f t="shared" si="9"/>
        <v>1.1180339887498949</v>
      </c>
      <c r="X38" s="68">
        <f t="shared" si="10"/>
        <v>0</v>
      </c>
      <c r="Y38" s="68">
        <f t="shared" si="11"/>
        <v>1.5811388300841898</v>
      </c>
      <c r="Z38" s="68">
        <f t="shared" si="12"/>
        <v>0</v>
      </c>
      <c r="AA38" s="66" t="str">
        <f t="shared" si="13"/>
        <v>Negligible</v>
      </c>
      <c r="AB38" s="69" t="str">
        <f t="shared" si="14"/>
        <v>Tidak Ada Indikasi Bias</v>
      </c>
    </row>
    <row r="39" spans="1:28" ht="41.4" x14ac:dyDescent="0.3">
      <c r="A39" s="67" t="str">
        <f>ESG!A33</f>
        <v>29. Dalam konteks ESG, risiko transisi biasanya berkaitan dengan: a. Perubahan musim</v>
      </c>
      <c r="B39" s="83">
        <f>ESG!B33</f>
        <v>1</v>
      </c>
      <c r="C39" s="83">
        <f>ESG!C33</f>
        <v>1</v>
      </c>
      <c r="D39" s="83">
        <f>ESG!D33</f>
        <v>1</v>
      </c>
      <c r="E39" s="83">
        <f>ESG!E33</f>
        <v>1</v>
      </c>
      <c r="F39" s="83">
        <f>ESG!F33</f>
        <v>1</v>
      </c>
      <c r="G39" s="83">
        <f>ESG!G33</f>
        <v>1</v>
      </c>
      <c r="H39" s="83">
        <f>ESG!H33</f>
        <v>0</v>
      </c>
      <c r="I39" s="83">
        <f>ESG!I33</f>
        <v>0</v>
      </c>
      <c r="J39" s="83">
        <f>ESG!J33</f>
        <v>1</v>
      </c>
      <c r="K39" s="83">
        <f>ESG!K33</f>
        <v>1</v>
      </c>
      <c r="L39" s="82">
        <f t="shared" si="0"/>
        <v>5</v>
      </c>
      <c r="M39" s="82">
        <f t="shared" si="1"/>
        <v>5</v>
      </c>
      <c r="N39" s="82">
        <f>SUMIF($B$8:$K$8,"Laki-Laki",ESG!B33:K33)</f>
        <v>4</v>
      </c>
      <c r="O39" s="82">
        <f>SUMIF($B$8:$K$8,"Perempuan",ESG!B33:K33)</f>
        <v>4</v>
      </c>
      <c r="P39" s="68">
        <f t="shared" si="2"/>
        <v>4</v>
      </c>
      <c r="Q39" s="68">
        <f t="shared" si="3"/>
        <v>4</v>
      </c>
      <c r="R39" s="68">
        <f t="shared" si="4"/>
        <v>-1.3862943611198906</v>
      </c>
      <c r="S39" s="68">
        <f t="shared" si="5"/>
        <v>-1.3862943611198906</v>
      </c>
      <c r="T39" s="68">
        <f t="shared" si="6"/>
        <v>-1.3244322748808857</v>
      </c>
      <c r="U39" s="68">
        <f t="shared" si="7"/>
        <v>-1.3244322748808857</v>
      </c>
      <c r="V39" s="68">
        <f t="shared" si="8"/>
        <v>1.1180339887498949</v>
      </c>
      <c r="W39" s="68">
        <f t="shared" si="9"/>
        <v>1.1180339887498949</v>
      </c>
      <c r="X39" s="68">
        <f t="shared" si="10"/>
        <v>0</v>
      </c>
      <c r="Y39" s="68">
        <f t="shared" si="11"/>
        <v>1.5811388300841898</v>
      </c>
      <c r="Z39" s="68">
        <f t="shared" si="12"/>
        <v>0</v>
      </c>
      <c r="AA39" s="66" t="str">
        <f t="shared" si="13"/>
        <v>Negligible</v>
      </c>
      <c r="AB39" s="69" t="str">
        <f t="shared" si="14"/>
        <v>Tidak Ada Indikasi Bias</v>
      </c>
    </row>
    <row r="40" spans="1:28" ht="55.2" x14ac:dyDescent="0.3">
      <c r="A40" s="67" t="str">
        <f>ESG!A34</f>
        <v>30. Jika risiko lingkungan diperkirakan meningkat akibat perubahan iklim, maka ESG Officer harus:</v>
      </c>
      <c r="B40" s="83">
        <f>ESG!B34</f>
        <v>0</v>
      </c>
      <c r="C40" s="83">
        <f>ESG!C34</f>
        <v>0</v>
      </c>
      <c r="D40" s="83">
        <f>ESG!D34</f>
        <v>1</v>
      </c>
      <c r="E40" s="83">
        <f>ESG!E34</f>
        <v>0</v>
      </c>
      <c r="F40" s="83">
        <f>ESG!F34</f>
        <v>1</v>
      </c>
      <c r="G40" s="83">
        <f>ESG!G34</f>
        <v>0</v>
      </c>
      <c r="H40" s="83">
        <f>ESG!H34</f>
        <v>0</v>
      </c>
      <c r="I40" s="83">
        <f>ESG!I34</f>
        <v>0</v>
      </c>
      <c r="J40" s="83">
        <f>ESG!J34</f>
        <v>0</v>
      </c>
      <c r="K40" s="83">
        <f>ESG!K34</f>
        <v>0</v>
      </c>
      <c r="L40" s="82">
        <f t="shared" si="0"/>
        <v>5</v>
      </c>
      <c r="M40" s="82">
        <f t="shared" si="1"/>
        <v>5</v>
      </c>
      <c r="N40" s="82">
        <f>SUMIF($B$8:$K$8,"Laki-Laki",ESG!B34:K34)</f>
        <v>1</v>
      </c>
      <c r="O40" s="82">
        <f>SUMIF($B$8:$K$8,"Perempuan",ESG!B34:K34)</f>
        <v>1</v>
      </c>
      <c r="P40" s="68">
        <f t="shared" si="2"/>
        <v>1</v>
      </c>
      <c r="Q40" s="68">
        <f t="shared" si="3"/>
        <v>1</v>
      </c>
      <c r="R40" s="68">
        <f t="shared" si="4"/>
        <v>1.3862943611198906</v>
      </c>
      <c r="S40" s="68">
        <f t="shared" si="5"/>
        <v>1.3862943611198906</v>
      </c>
      <c r="T40" s="68">
        <f t="shared" si="6"/>
        <v>1.4481564473588955</v>
      </c>
      <c r="U40" s="68">
        <f t="shared" si="7"/>
        <v>1.4481564473588955</v>
      </c>
      <c r="V40" s="68">
        <f t="shared" si="8"/>
        <v>1.1180339887498949</v>
      </c>
      <c r="W40" s="68">
        <f t="shared" si="9"/>
        <v>1.1180339887498949</v>
      </c>
      <c r="X40" s="68">
        <f t="shared" si="10"/>
        <v>0</v>
      </c>
      <c r="Y40" s="68">
        <f t="shared" si="11"/>
        <v>1.5811388300841898</v>
      </c>
      <c r="Z40" s="68">
        <f t="shared" si="12"/>
        <v>0</v>
      </c>
      <c r="AA40" s="66" t="str">
        <f t="shared" si="13"/>
        <v>Negligible</v>
      </c>
      <c r="AB40" s="69" t="str">
        <f t="shared" si="14"/>
        <v>Tidak Ada Indikasi Bias</v>
      </c>
    </row>
    <row r="41" spans="1:28" ht="27.6" x14ac:dyDescent="0.3">
      <c r="A41" s="67" t="str">
        <f>ESG!A35</f>
        <v>31. Penilaian dampak sosial harus mempertimbangkan:</v>
      </c>
      <c r="B41" s="83">
        <f>ESG!B35</f>
        <v>1</v>
      </c>
      <c r="C41" s="83">
        <f>ESG!C35</f>
        <v>1</v>
      </c>
      <c r="D41" s="83">
        <f>ESG!D35</f>
        <v>1</v>
      </c>
      <c r="E41" s="83">
        <f>ESG!E35</f>
        <v>0</v>
      </c>
      <c r="F41" s="83">
        <f>ESG!F35</f>
        <v>1</v>
      </c>
      <c r="G41" s="83">
        <f>ESG!G35</f>
        <v>0</v>
      </c>
      <c r="H41" s="83">
        <f>ESG!H35</f>
        <v>0</v>
      </c>
      <c r="I41" s="83">
        <f>ESG!I35</f>
        <v>0</v>
      </c>
      <c r="J41" s="83">
        <f>ESG!J35</f>
        <v>0</v>
      </c>
      <c r="K41" s="83">
        <f>ESG!K35</f>
        <v>0</v>
      </c>
      <c r="L41" s="82">
        <f t="shared" si="0"/>
        <v>5</v>
      </c>
      <c r="M41" s="82">
        <f t="shared" si="1"/>
        <v>5</v>
      </c>
      <c r="N41" s="82">
        <f>SUMIF($B$8:$K$8,"Laki-Laki",ESG!B35:K35)</f>
        <v>2</v>
      </c>
      <c r="O41" s="82">
        <f>SUMIF($B$8:$K$8,"Perempuan",ESG!B35:K35)</f>
        <v>2</v>
      </c>
      <c r="P41" s="68">
        <f t="shared" si="2"/>
        <v>2</v>
      </c>
      <c r="Q41" s="68">
        <f t="shared" si="3"/>
        <v>2</v>
      </c>
      <c r="R41" s="68">
        <f t="shared" si="4"/>
        <v>0.40546510810816438</v>
      </c>
      <c r="S41" s="68">
        <f t="shared" si="5"/>
        <v>0.40546510810816438</v>
      </c>
      <c r="T41" s="68">
        <f t="shared" si="6"/>
        <v>0.46732719434716935</v>
      </c>
      <c r="U41" s="68">
        <f t="shared" si="7"/>
        <v>0.46732719434716935</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27.6" x14ac:dyDescent="0.3">
      <c r="A42" s="67" t="str">
        <f>ESG!A36</f>
        <v>32. Risiko yang jarang terjadi tetapi berdampak sangat besar disebut:</v>
      </c>
      <c r="B42" s="83">
        <f>ESG!B36</f>
        <v>1</v>
      </c>
      <c r="C42" s="83">
        <f>ESG!C36</f>
        <v>1</v>
      </c>
      <c r="D42" s="83">
        <f>ESG!D36</f>
        <v>1</v>
      </c>
      <c r="E42" s="83">
        <f>ESG!E36</f>
        <v>0</v>
      </c>
      <c r="F42" s="83">
        <f>ESG!F36</f>
        <v>1</v>
      </c>
      <c r="G42" s="83">
        <f>ESG!G36</f>
        <v>0</v>
      </c>
      <c r="H42" s="83">
        <f>ESG!H36</f>
        <v>1</v>
      </c>
      <c r="I42" s="83">
        <f>ESG!I36</f>
        <v>1</v>
      </c>
      <c r="J42" s="83">
        <f>ESG!J36</f>
        <v>0</v>
      </c>
      <c r="K42" s="83">
        <f>ESG!K36</f>
        <v>0</v>
      </c>
      <c r="L42" s="82">
        <f t="shared" si="0"/>
        <v>5</v>
      </c>
      <c r="M42" s="82">
        <f t="shared" si="1"/>
        <v>5</v>
      </c>
      <c r="N42" s="82">
        <f>SUMIF($B$8:$K$8,"Laki-Laki",ESG!B36:K36)</f>
        <v>3</v>
      </c>
      <c r="O42" s="82">
        <f>SUMIF($B$8:$K$8,"Perempuan",ESG!B36:K36)</f>
        <v>3</v>
      </c>
      <c r="P42" s="68">
        <f t="shared" si="2"/>
        <v>3</v>
      </c>
      <c r="Q42" s="68">
        <f t="shared" si="3"/>
        <v>3</v>
      </c>
      <c r="R42" s="68">
        <f t="shared" si="4"/>
        <v>-0.40546510810816444</v>
      </c>
      <c r="S42" s="68">
        <f t="shared" si="5"/>
        <v>-0.40546510810816444</v>
      </c>
      <c r="T42" s="68">
        <f t="shared" si="6"/>
        <v>-0.34360302186915948</v>
      </c>
      <c r="U42" s="68">
        <f t="shared" si="7"/>
        <v>-0.34360302186915948</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ht="27.6" x14ac:dyDescent="0.3">
      <c r="A43" s="67" t="str">
        <f>ESG!A37</f>
        <v>33. Jika data risiko tidak lengkap, maka pendekatan terbaik adalah:</v>
      </c>
      <c r="B43" s="83">
        <f>ESG!B37</f>
        <v>1</v>
      </c>
      <c r="C43" s="83">
        <f>ESG!C37</f>
        <v>1</v>
      </c>
      <c r="D43" s="83">
        <f>ESG!D37</f>
        <v>0</v>
      </c>
      <c r="E43" s="83">
        <f>ESG!E37</f>
        <v>1</v>
      </c>
      <c r="F43" s="83">
        <f>ESG!F37</f>
        <v>0</v>
      </c>
      <c r="G43" s="83">
        <f>ESG!G37</f>
        <v>1</v>
      </c>
      <c r="H43" s="83">
        <f>ESG!H37</f>
        <v>0</v>
      </c>
      <c r="I43" s="83">
        <f>ESG!I37</f>
        <v>0</v>
      </c>
      <c r="J43" s="83">
        <f>ESG!J37</f>
        <v>0</v>
      </c>
      <c r="K43" s="83">
        <f>ESG!K37</f>
        <v>0</v>
      </c>
      <c r="L43" s="82">
        <f t="shared" ref="L43:L74" si="15">COUNTIF($B$8:$K$8,"Laki-Laki")</f>
        <v>5</v>
      </c>
      <c r="M43" s="82">
        <f t="shared" ref="M43:M74" si="16">COUNTIF($B$8:$K$8,"Perempuan")</f>
        <v>5</v>
      </c>
      <c r="N43" s="82">
        <f>SUMIF($B$8:$K$8,"Laki-Laki",ESG!B37:K37)</f>
        <v>2</v>
      </c>
      <c r="O43" s="82">
        <f>SUMIF($B$8:$K$8,"Perempuan",ESG!B37:K37)</f>
        <v>2</v>
      </c>
      <c r="P43" s="68">
        <f t="shared" ref="P43:P74" si="17">IF(N43=0,0.3,IF(N43=L43,L43-0.3,N43))</f>
        <v>2</v>
      </c>
      <c r="Q43" s="68">
        <f t="shared" ref="Q43:Q74" si="18">IF(O43=0,0.3,IF(O43=M43,M43-0.3,O43))</f>
        <v>2</v>
      </c>
      <c r="R43" s="68">
        <f t="shared" ref="R43:R74" si="19">LN((L43-P43)/P43)</f>
        <v>0.40546510810816438</v>
      </c>
      <c r="S43" s="68">
        <f t="shared" ref="S43:S74" si="20">LN((M43-Q43)/Q43)</f>
        <v>0.40546510810816438</v>
      </c>
      <c r="T43" s="68">
        <f t="shared" ref="T43:T74" si="21">R43-AVERAGE($R$11:$R$110)</f>
        <v>0.46732719434716935</v>
      </c>
      <c r="U43" s="68">
        <f t="shared" ref="U43:U74" si="22">S43-AVERAGE($S$11:$S$110)</f>
        <v>0.46732719434716935</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27.6" x14ac:dyDescent="0.3">
      <c r="A44" s="67" t="str">
        <f>ESG!A38</f>
        <v>34. Perbedaan utama antara risiko inheren dan risiko residual adalah:</v>
      </c>
      <c r="B44" s="83">
        <f>ESG!B38</f>
        <v>1</v>
      </c>
      <c r="C44" s="83">
        <f>ESG!C38</f>
        <v>1</v>
      </c>
      <c r="D44" s="83">
        <f>ESG!D38</f>
        <v>1</v>
      </c>
      <c r="E44" s="83">
        <f>ESG!E38</f>
        <v>1</v>
      </c>
      <c r="F44" s="83">
        <f>ESG!F38</f>
        <v>1</v>
      </c>
      <c r="G44" s="83">
        <f>ESG!G38</f>
        <v>1</v>
      </c>
      <c r="H44" s="83">
        <f>ESG!H38</f>
        <v>1</v>
      </c>
      <c r="I44" s="83">
        <f>ESG!I38</f>
        <v>1</v>
      </c>
      <c r="J44" s="83">
        <f>ESG!J38</f>
        <v>0</v>
      </c>
      <c r="K44" s="83">
        <f>ESG!K38</f>
        <v>0</v>
      </c>
      <c r="L44" s="82">
        <f t="shared" si="15"/>
        <v>5</v>
      </c>
      <c r="M44" s="82">
        <f t="shared" si="16"/>
        <v>5</v>
      </c>
      <c r="N44" s="82">
        <f>SUMIF($B$8:$K$8,"Laki-Laki",ESG!B38:K38)</f>
        <v>4</v>
      </c>
      <c r="O44" s="82">
        <f>SUMIF($B$8:$K$8,"Perempuan",ESG!B38:K38)</f>
        <v>4</v>
      </c>
      <c r="P44" s="68">
        <f t="shared" si="17"/>
        <v>4</v>
      </c>
      <c r="Q44" s="68">
        <f t="shared" si="18"/>
        <v>4</v>
      </c>
      <c r="R44" s="68">
        <f t="shared" si="19"/>
        <v>-1.3862943611198906</v>
      </c>
      <c r="S44" s="68">
        <f t="shared" si="20"/>
        <v>-1.3862943611198906</v>
      </c>
      <c r="T44" s="68">
        <f t="shared" si="21"/>
        <v>-1.3244322748808857</v>
      </c>
      <c r="U44" s="68">
        <f t="shared" si="22"/>
        <v>-1.3244322748808857</v>
      </c>
      <c r="V44" s="68">
        <f t="shared" si="23"/>
        <v>1.1180339887498949</v>
      </c>
      <c r="W44" s="68">
        <f t="shared" si="24"/>
        <v>1.1180339887498949</v>
      </c>
      <c r="X44" s="68">
        <f t="shared" si="25"/>
        <v>0</v>
      </c>
      <c r="Y44" s="68">
        <f t="shared" si="26"/>
        <v>1.5811388300841898</v>
      </c>
      <c r="Z44" s="68">
        <f t="shared" si="27"/>
        <v>0</v>
      </c>
      <c r="AA44" s="66" t="str">
        <f t="shared" si="28"/>
        <v>Negligible</v>
      </c>
      <c r="AB44" s="69" t="str">
        <f t="shared" si="29"/>
        <v>Tidak Ada Indikasi Bias</v>
      </c>
    </row>
    <row r="45" spans="1:28" ht="41.4" x14ac:dyDescent="0.3">
      <c r="A45" s="67" t="str">
        <f>ESG!A39</f>
        <v>35. Dalam analisis dampak lingkungan, aspek kuantitatif penting karena:</v>
      </c>
      <c r="B45" s="83">
        <f>ESG!B39</f>
        <v>1</v>
      </c>
      <c r="C45" s="83">
        <f>ESG!C39</f>
        <v>1</v>
      </c>
      <c r="D45" s="83">
        <f>ESG!D39</f>
        <v>1</v>
      </c>
      <c r="E45" s="83">
        <f>ESG!E39</f>
        <v>1</v>
      </c>
      <c r="F45" s="83">
        <f>ESG!F39</f>
        <v>1</v>
      </c>
      <c r="G45" s="83">
        <f>ESG!G39</f>
        <v>1</v>
      </c>
      <c r="H45" s="83">
        <f>ESG!H39</f>
        <v>0</v>
      </c>
      <c r="I45" s="83">
        <f>ESG!I39</f>
        <v>0</v>
      </c>
      <c r="J45" s="83">
        <f>ESG!J39</f>
        <v>1</v>
      </c>
      <c r="K45" s="83">
        <f>ESG!K39</f>
        <v>1</v>
      </c>
      <c r="L45" s="82">
        <f t="shared" si="15"/>
        <v>5</v>
      </c>
      <c r="M45" s="82">
        <f t="shared" si="16"/>
        <v>5</v>
      </c>
      <c r="N45" s="82">
        <f>SUMIF($B$8:$K$8,"Laki-Laki",ESG!B39:K39)</f>
        <v>4</v>
      </c>
      <c r="O45" s="82">
        <f>SUMIF($B$8:$K$8,"Perempuan",ESG!B39:K39)</f>
        <v>4</v>
      </c>
      <c r="P45" s="68">
        <f t="shared" si="17"/>
        <v>4</v>
      </c>
      <c r="Q45" s="68">
        <f t="shared" si="18"/>
        <v>4</v>
      </c>
      <c r="R45" s="68">
        <f t="shared" si="19"/>
        <v>-1.3862943611198906</v>
      </c>
      <c r="S45" s="68">
        <f t="shared" si="20"/>
        <v>-1.3862943611198906</v>
      </c>
      <c r="T45" s="68">
        <f t="shared" si="21"/>
        <v>-1.3244322748808857</v>
      </c>
      <c r="U45" s="68">
        <f t="shared" si="22"/>
        <v>-1.3244322748808857</v>
      </c>
      <c r="V45" s="68">
        <f t="shared" si="23"/>
        <v>1.1180339887498949</v>
      </c>
      <c r="W45" s="68">
        <f t="shared" si="24"/>
        <v>1.1180339887498949</v>
      </c>
      <c r="X45" s="68">
        <f t="shared" si="25"/>
        <v>0</v>
      </c>
      <c r="Y45" s="68">
        <f t="shared" si="26"/>
        <v>1.5811388300841898</v>
      </c>
      <c r="Z45" s="68">
        <f t="shared" si="27"/>
        <v>0</v>
      </c>
      <c r="AA45" s="66" t="str">
        <f t="shared" si="28"/>
        <v>Negligible</v>
      </c>
      <c r="AB45" s="69" t="str">
        <f t="shared" si="29"/>
        <v>Tidak Ada Indikasi Bias</v>
      </c>
    </row>
    <row r="46" spans="1:28" ht="27.6" x14ac:dyDescent="0.3">
      <c r="A46" s="67" t="str">
        <f>ESG!A40</f>
        <v>36. Jika kontrol mitigasi tidak efektif, maka:</v>
      </c>
      <c r="B46" s="83">
        <f>ESG!B40</f>
        <v>1</v>
      </c>
      <c r="C46" s="83">
        <f>ESG!C40</f>
        <v>1</v>
      </c>
      <c r="D46" s="83">
        <f>ESG!D40</f>
        <v>1</v>
      </c>
      <c r="E46" s="83">
        <f>ESG!E40</f>
        <v>1</v>
      </c>
      <c r="F46" s="83">
        <f>ESG!F40</f>
        <v>1</v>
      </c>
      <c r="G46" s="83">
        <f>ESG!G40</f>
        <v>1</v>
      </c>
      <c r="H46" s="83">
        <f>ESG!H40</f>
        <v>0</v>
      </c>
      <c r="I46" s="83">
        <f>ESG!I40</f>
        <v>0</v>
      </c>
      <c r="J46" s="83">
        <f>ESG!J40</f>
        <v>1</v>
      </c>
      <c r="K46" s="83">
        <f>ESG!K40</f>
        <v>1</v>
      </c>
      <c r="L46" s="82">
        <f t="shared" si="15"/>
        <v>5</v>
      </c>
      <c r="M46" s="82">
        <f t="shared" si="16"/>
        <v>5</v>
      </c>
      <c r="N46" s="82">
        <f>SUMIF($B$8:$K$8,"Laki-Laki",ESG!B40:K40)</f>
        <v>4</v>
      </c>
      <c r="O46" s="82">
        <f>SUMIF($B$8:$K$8,"Perempuan",ESG!B40:K40)</f>
        <v>4</v>
      </c>
      <c r="P46" s="68">
        <f t="shared" si="17"/>
        <v>4</v>
      </c>
      <c r="Q46" s="68">
        <f t="shared" si="18"/>
        <v>4</v>
      </c>
      <c r="R46" s="68">
        <f t="shared" si="19"/>
        <v>-1.3862943611198906</v>
      </c>
      <c r="S46" s="68">
        <f t="shared" si="20"/>
        <v>-1.3862943611198906</v>
      </c>
      <c r="T46" s="68">
        <f t="shared" si="21"/>
        <v>-1.3244322748808857</v>
      </c>
      <c r="U46" s="68">
        <f t="shared" si="22"/>
        <v>-1.3244322748808857</v>
      </c>
      <c r="V46" s="68">
        <f t="shared" si="23"/>
        <v>1.1180339887498949</v>
      </c>
      <c r="W46" s="68">
        <f t="shared" si="24"/>
        <v>1.1180339887498949</v>
      </c>
      <c r="X46" s="68">
        <f t="shared" si="25"/>
        <v>0</v>
      </c>
      <c r="Y46" s="68">
        <f t="shared" si="26"/>
        <v>1.5811388300841898</v>
      </c>
      <c r="Z46" s="68">
        <f t="shared" si="27"/>
        <v>0</v>
      </c>
      <c r="AA46" s="66" t="str">
        <f t="shared" si="28"/>
        <v>Negligible</v>
      </c>
      <c r="AB46" s="69" t="str">
        <f t="shared" si="29"/>
        <v>Tidak Ada Indikasi Bias</v>
      </c>
    </row>
    <row r="47" spans="1:28" ht="41.4" x14ac:dyDescent="0.3">
      <c r="A47" s="67" t="str">
        <f>ESG!A41</f>
        <v>37. Ketika risiko ESG berdampak pada rantai pasok, maka analisis harus:</v>
      </c>
      <c r="B47" s="83">
        <f>ESG!B41</f>
        <v>1</v>
      </c>
      <c r="C47" s="83">
        <f>ESG!C41</f>
        <v>1</v>
      </c>
      <c r="D47" s="83">
        <f>ESG!D41</f>
        <v>0</v>
      </c>
      <c r="E47" s="83">
        <f>ESG!E41</f>
        <v>1</v>
      </c>
      <c r="F47" s="83">
        <f>ESG!F41</f>
        <v>0</v>
      </c>
      <c r="G47" s="83">
        <f>ESG!G41</f>
        <v>1</v>
      </c>
      <c r="H47" s="83">
        <f>ESG!H41</f>
        <v>0</v>
      </c>
      <c r="I47" s="83">
        <f>ESG!I41</f>
        <v>0</v>
      </c>
      <c r="J47" s="83">
        <f>ESG!J41</f>
        <v>0</v>
      </c>
      <c r="K47" s="83">
        <f>ESG!K41</f>
        <v>0</v>
      </c>
      <c r="L47" s="82">
        <f t="shared" si="15"/>
        <v>5</v>
      </c>
      <c r="M47" s="82">
        <f t="shared" si="16"/>
        <v>5</v>
      </c>
      <c r="N47" s="82">
        <f>SUMIF($B$8:$K$8,"Laki-Laki",ESG!B41:K41)</f>
        <v>2</v>
      </c>
      <c r="O47" s="82">
        <f>SUMIF($B$8:$K$8,"Perempuan",ESG!B41:K41)</f>
        <v>2</v>
      </c>
      <c r="P47" s="68">
        <f t="shared" si="17"/>
        <v>2</v>
      </c>
      <c r="Q47" s="68">
        <f t="shared" si="18"/>
        <v>2</v>
      </c>
      <c r="R47" s="68">
        <f t="shared" si="19"/>
        <v>0.40546510810816438</v>
      </c>
      <c r="S47" s="68">
        <f t="shared" si="20"/>
        <v>0.40546510810816438</v>
      </c>
      <c r="T47" s="68">
        <f t="shared" si="21"/>
        <v>0.46732719434716935</v>
      </c>
      <c r="U47" s="68">
        <f t="shared" si="22"/>
        <v>0.46732719434716935</v>
      </c>
      <c r="V47" s="68">
        <f t="shared" si="23"/>
        <v>0.91287092917527679</v>
      </c>
      <c r="W47" s="68">
        <f t="shared" si="24"/>
        <v>0.91287092917527679</v>
      </c>
      <c r="X47" s="68">
        <f t="shared" si="25"/>
        <v>0</v>
      </c>
      <c r="Y47" s="68">
        <f t="shared" si="26"/>
        <v>1.2909944487358056</v>
      </c>
      <c r="Z47" s="68">
        <f t="shared" si="27"/>
        <v>0</v>
      </c>
      <c r="AA47" s="66" t="str">
        <f t="shared" si="28"/>
        <v>Negligible</v>
      </c>
      <c r="AB47" s="69" t="str">
        <f t="shared" si="29"/>
        <v>Tidak Ada Indikasi Bias</v>
      </c>
    </row>
    <row r="48" spans="1:28" ht="41.4" x14ac:dyDescent="0.3">
      <c r="A48" s="67" t="str">
        <f>ESG!A42</f>
        <v>38. Analisis risiko yang tidak terdokumentasi berpotensi menyebabkan:</v>
      </c>
      <c r="B48" s="83">
        <f>ESG!B42</f>
        <v>1</v>
      </c>
      <c r="C48" s="83">
        <f>ESG!C42</f>
        <v>1</v>
      </c>
      <c r="D48" s="83">
        <f>ESG!D42</f>
        <v>0</v>
      </c>
      <c r="E48" s="83">
        <f>ESG!E42</f>
        <v>0</v>
      </c>
      <c r="F48" s="83">
        <f>ESG!F42</f>
        <v>0</v>
      </c>
      <c r="G48" s="83">
        <f>ESG!G42</f>
        <v>0</v>
      </c>
      <c r="H48" s="83">
        <f>ESG!H42</f>
        <v>0</v>
      </c>
      <c r="I48" s="83">
        <f>ESG!I42</f>
        <v>0</v>
      </c>
      <c r="J48" s="83">
        <f>ESG!J42</f>
        <v>0</v>
      </c>
      <c r="K48" s="83">
        <f>ESG!K42</f>
        <v>0</v>
      </c>
      <c r="L48" s="82">
        <f t="shared" si="15"/>
        <v>5</v>
      </c>
      <c r="M48" s="82">
        <f t="shared" si="16"/>
        <v>5</v>
      </c>
      <c r="N48" s="82">
        <f>SUMIF($B$8:$K$8,"Laki-Laki",ESG!B42:K42)</f>
        <v>1</v>
      </c>
      <c r="O48" s="82">
        <f>SUMIF($B$8:$K$8,"Perempuan",ESG!B42:K42)</f>
        <v>1</v>
      </c>
      <c r="P48" s="68">
        <f t="shared" si="17"/>
        <v>1</v>
      </c>
      <c r="Q48" s="68">
        <f t="shared" si="18"/>
        <v>1</v>
      </c>
      <c r="R48" s="68">
        <f t="shared" si="19"/>
        <v>1.3862943611198906</v>
      </c>
      <c r="S48" s="68">
        <f t="shared" si="20"/>
        <v>1.3862943611198906</v>
      </c>
      <c r="T48" s="68">
        <f t="shared" si="21"/>
        <v>1.4481564473588955</v>
      </c>
      <c r="U48" s="68">
        <f t="shared" si="22"/>
        <v>1.4481564473588955</v>
      </c>
      <c r="V48" s="68">
        <f t="shared" si="23"/>
        <v>1.1180339887498949</v>
      </c>
      <c r="W48" s="68">
        <f t="shared" si="24"/>
        <v>1.1180339887498949</v>
      </c>
      <c r="X48" s="68">
        <f t="shared" si="25"/>
        <v>0</v>
      </c>
      <c r="Y48" s="68">
        <f t="shared" si="26"/>
        <v>1.5811388300841898</v>
      </c>
      <c r="Z48" s="68">
        <f t="shared" si="27"/>
        <v>0</v>
      </c>
      <c r="AA48" s="66" t="str">
        <f t="shared" si="28"/>
        <v>Negligible</v>
      </c>
      <c r="AB48" s="69" t="str">
        <f t="shared" si="29"/>
        <v>Tidak Ada Indikasi Bias</v>
      </c>
    </row>
    <row r="49" spans="1:28" ht="41.4" x14ac:dyDescent="0.3">
      <c r="A49" s="67" t="str">
        <f>ESG!A43</f>
        <v>39. Jika suatu risiko dinilai tinggi tetapi tidak ada rencana mitigasi, maka:</v>
      </c>
      <c r="B49" s="83">
        <f>ESG!B43</f>
        <v>0</v>
      </c>
      <c r="C49" s="83">
        <f>ESG!C43</f>
        <v>0</v>
      </c>
      <c r="D49" s="83">
        <f>ESG!D43</f>
        <v>1</v>
      </c>
      <c r="E49" s="83">
        <f>ESG!E43</f>
        <v>1</v>
      </c>
      <c r="F49" s="83">
        <f>ESG!F43</f>
        <v>1</v>
      </c>
      <c r="G49" s="83">
        <f>ESG!G43</f>
        <v>1</v>
      </c>
      <c r="H49" s="83">
        <f>ESG!H43</f>
        <v>0</v>
      </c>
      <c r="I49" s="83">
        <f>ESG!I43</f>
        <v>0</v>
      </c>
      <c r="J49" s="83">
        <f>ESG!J43</f>
        <v>0</v>
      </c>
      <c r="K49" s="83">
        <f>ESG!K43</f>
        <v>0</v>
      </c>
      <c r="L49" s="82">
        <f t="shared" si="15"/>
        <v>5</v>
      </c>
      <c r="M49" s="82">
        <f t="shared" si="16"/>
        <v>5</v>
      </c>
      <c r="N49" s="82">
        <f>SUMIF($B$8:$K$8,"Laki-Laki",ESG!B43:K43)</f>
        <v>2</v>
      </c>
      <c r="O49" s="82">
        <f>SUMIF($B$8:$K$8,"Perempuan",ESG!B43:K43)</f>
        <v>2</v>
      </c>
      <c r="P49" s="68">
        <f t="shared" si="17"/>
        <v>2</v>
      </c>
      <c r="Q49" s="68">
        <f t="shared" si="18"/>
        <v>2</v>
      </c>
      <c r="R49" s="68">
        <f t="shared" si="19"/>
        <v>0.40546510810816438</v>
      </c>
      <c r="S49" s="68">
        <f t="shared" si="20"/>
        <v>0.40546510810816438</v>
      </c>
      <c r="T49" s="68">
        <f t="shared" si="21"/>
        <v>0.46732719434716935</v>
      </c>
      <c r="U49" s="68">
        <f t="shared" si="22"/>
        <v>0.46732719434716935</v>
      </c>
      <c r="V49" s="68">
        <f t="shared" si="23"/>
        <v>0.91287092917527679</v>
      </c>
      <c r="W49" s="68">
        <f t="shared" si="24"/>
        <v>0.91287092917527679</v>
      </c>
      <c r="X49" s="68">
        <f t="shared" si="25"/>
        <v>0</v>
      </c>
      <c r="Y49" s="68">
        <f t="shared" si="26"/>
        <v>1.2909944487358056</v>
      </c>
      <c r="Z49" s="68">
        <f t="shared" si="27"/>
        <v>0</v>
      </c>
      <c r="AA49" s="66" t="str">
        <f t="shared" si="28"/>
        <v>Negligible</v>
      </c>
      <c r="AB49" s="69" t="str">
        <f t="shared" si="29"/>
        <v>Tidak Ada Indikasi Bias</v>
      </c>
    </row>
    <row r="50" spans="1:28" ht="27.6" x14ac:dyDescent="0.3">
      <c r="A50" s="67" t="str">
        <f>ESG!A44</f>
        <v>40. ESG Officer harus memastikan bahwa analisis risiko:</v>
      </c>
      <c r="B50" s="83">
        <f>ESG!B44</f>
        <v>1</v>
      </c>
      <c r="C50" s="83">
        <f>ESG!C44</f>
        <v>1</v>
      </c>
      <c r="D50" s="83">
        <f>ESG!D44</f>
        <v>0</v>
      </c>
      <c r="E50" s="83">
        <f>ESG!E44</f>
        <v>0</v>
      </c>
      <c r="F50" s="83">
        <f>ESG!F44</f>
        <v>0</v>
      </c>
      <c r="G50" s="83">
        <f>ESG!G44</f>
        <v>0</v>
      </c>
      <c r="H50" s="83">
        <f>ESG!H44</f>
        <v>0</v>
      </c>
      <c r="I50" s="83">
        <f>ESG!I44</f>
        <v>0</v>
      </c>
      <c r="J50" s="83">
        <f>ESG!J44</f>
        <v>0</v>
      </c>
      <c r="K50" s="83">
        <f>ESG!K44</f>
        <v>0</v>
      </c>
      <c r="L50" s="82">
        <f t="shared" si="15"/>
        <v>5</v>
      </c>
      <c r="M50" s="82">
        <f t="shared" si="16"/>
        <v>5</v>
      </c>
      <c r="N50" s="82">
        <f>SUMIF($B$8:$K$8,"Laki-Laki",ESG!B44:K44)</f>
        <v>1</v>
      </c>
      <c r="O50" s="82">
        <f>SUMIF($B$8:$K$8,"Perempuan",ESG!B44:K44)</f>
        <v>1</v>
      </c>
      <c r="P50" s="68">
        <f t="shared" si="17"/>
        <v>1</v>
      </c>
      <c r="Q50" s="68">
        <f t="shared" si="18"/>
        <v>1</v>
      </c>
      <c r="R50" s="68">
        <f t="shared" si="19"/>
        <v>1.3862943611198906</v>
      </c>
      <c r="S50" s="68">
        <f t="shared" si="20"/>
        <v>1.3862943611198906</v>
      </c>
      <c r="T50" s="68">
        <f t="shared" si="21"/>
        <v>1.4481564473588955</v>
      </c>
      <c r="U50" s="68">
        <f t="shared" si="22"/>
        <v>1.4481564473588955</v>
      </c>
      <c r="V50" s="68">
        <f t="shared" si="23"/>
        <v>1.1180339887498949</v>
      </c>
      <c r="W50" s="68">
        <f t="shared" si="24"/>
        <v>1.1180339887498949</v>
      </c>
      <c r="X50" s="68">
        <f t="shared" si="25"/>
        <v>0</v>
      </c>
      <c r="Y50" s="68">
        <f t="shared" si="26"/>
        <v>1.5811388300841898</v>
      </c>
      <c r="Z50" s="68">
        <f t="shared" si="27"/>
        <v>0</v>
      </c>
      <c r="AA50" s="66" t="str">
        <f t="shared" si="28"/>
        <v>Negligible</v>
      </c>
      <c r="AB50" s="69" t="str">
        <f t="shared" si="29"/>
        <v>Tidak Ada Indikasi Bias</v>
      </c>
    </row>
    <row r="51" spans="1:28" ht="41.4" x14ac:dyDescent="0.3">
      <c r="A51" s="67" t="str">
        <f>ESG!A45</f>
        <v>41. Ketika menilai risiko tata kelola (governance), aspek yang paling relevan adalah:</v>
      </c>
      <c r="B51" s="83">
        <f>ESG!B45</f>
        <v>1</v>
      </c>
      <c r="C51" s="83">
        <f>ESG!C45</f>
        <v>1</v>
      </c>
      <c r="D51" s="83">
        <f>ESG!D45</f>
        <v>1</v>
      </c>
      <c r="E51" s="83">
        <f>ESG!E45</f>
        <v>0</v>
      </c>
      <c r="F51" s="83">
        <f>ESG!F45</f>
        <v>1</v>
      </c>
      <c r="G51" s="83">
        <f>ESG!G45</f>
        <v>0</v>
      </c>
      <c r="H51" s="83">
        <f>ESG!H45</f>
        <v>0</v>
      </c>
      <c r="I51" s="83">
        <f>ESG!I45</f>
        <v>0</v>
      </c>
      <c r="J51" s="83">
        <f>ESG!J45</f>
        <v>1</v>
      </c>
      <c r="K51" s="83">
        <f>ESG!K45</f>
        <v>1</v>
      </c>
      <c r="L51" s="82">
        <f t="shared" si="15"/>
        <v>5</v>
      </c>
      <c r="M51" s="82">
        <f t="shared" si="16"/>
        <v>5</v>
      </c>
      <c r="N51" s="82">
        <f>SUMIF($B$8:$K$8,"Laki-Laki",ESG!B45:K45)</f>
        <v>3</v>
      </c>
      <c r="O51" s="82">
        <f>SUMIF($B$8:$K$8,"Perempuan",ESG!B45:K45)</f>
        <v>3</v>
      </c>
      <c r="P51" s="68">
        <f t="shared" si="17"/>
        <v>3</v>
      </c>
      <c r="Q51" s="68">
        <f t="shared" si="18"/>
        <v>3</v>
      </c>
      <c r="R51" s="68">
        <f t="shared" si="19"/>
        <v>-0.40546510810816444</v>
      </c>
      <c r="S51" s="68">
        <f t="shared" si="20"/>
        <v>-0.40546510810816444</v>
      </c>
      <c r="T51" s="68">
        <f t="shared" si="21"/>
        <v>-0.34360302186915948</v>
      </c>
      <c r="U51" s="68">
        <f t="shared" si="22"/>
        <v>-0.34360302186915948</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41.4" x14ac:dyDescent="0.3">
      <c r="A52" s="67" t="str">
        <f>ESG!A46</f>
        <v>42. Jika risiko reputasi meningkat akibat isu sosial, maka organisasi harus:</v>
      </c>
      <c r="B52" s="83">
        <f>ESG!B46</f>
        <v>0</v>
      </c>
      <c r="C52" s="83">
        <f>ESG!C46</f>
        <v>0</v>
      </c>
      <c r="D52" s="83">
        <f>ESG!D46</f>
        <v>1</v>
      </c>
      <c r="E52" s="83">
        <f>ESG!E46</f>
        <v>1</v>
      </c>
      <c r="F52" s="83">
        <f>ESG!F46</f>
        <v>1</v>
      </c>
      <c r="G52" s="83">
        <f>ESG!G46</f>
        <v>1</v>
      </c>
      <c r="H52" s="83">
        <f>ESG!H46</f>
        <v>0</v>
      </c>
      <c r="I52" s="83">
        <f>ESG!I46</f>
        <v>0</v>
      </c>
      <c r="J52" s="83">
        <f>ESG!J46</f>
        <v>0</v>
      </c>
      <c r="K52" s="83">
        <f>ESG!K46</f>
        <v>0</v>
      </c>
      <c r="L52" s="82">
        <f t="shared" si="15"/>
        <v>5</v>
      </c>
      <c r="M52" s="82">
        <f t="shared" si="16"/>
        <v>5</v>
      </c>
      <c r="N52" s="82">
        <f>SUMIF($B$8:$K$8,"Laki-Laki",ESG!B46:K46)</f>
        <v>2</v>
      </c>
      <c r="O52" s="82">
        <f>SUMIF($B$8:$K$8,"Perempuan",ESG!B46:K46)</f>
        <v>2</v>
      </c>
      <c r="P52" s="68">
        <f t="shared" si="17"/>
        <v>2</v>
      </c>
      <c r="Q52" s="68">
        <f t="shared" si="18"/>
        <v>2</v>
      </c>
      <c r="R52" s="68">
        <f t="shared" si="19"/>
        <v>0.40546510810816438</v>
      </c>
      <c r="S52" s="68">
        <f t="shared" si="20"/>
        <v>0.40546510810816438</v>
      </c>
      <c r="T52" s="68">
        <f t="shared" si="21"/>
        <v>0.46732719434716935</v>
      </c>
      <c r="U52" s="68">
        <f t="shared" si="22"/>
        <v>0.46732719434716935</v>
      </c>
      <c r="V52" s="68">
        <f t="shared" si="23"/>
        <v>0.91287092917527679</v>
      </c>
      <c r="W52" s="68">
        <f t="shared" si="24"/>
        <v>0.91287092917527679</v>
      </c>
      <c r="X52" s="68">
        <f t="shared" si="25"/>
        <v>0</v>
      </c>
      <c r="Y52" s="68">
        <f t="shared" si="26"/>
        <v>1.2909944487358056</v>
      </c>
      <c r="Z52" s="68">
        <f t="shared" si="27"/>
        <v>0</v>
      </c>
      <c r="AA52" s="66" t="str">
        <f t="shared" si="28"/>
        <v>Negligible</v>
      </c>
      <c r="AB52" s="69" t="str">
        <f t="shared" si="29"/>
        <v>Tidak Ada Indikasi Bias</v>
      </c>
    </row>
    <row r="53" spans="1:28" ht="27.6" x14ac:dyDescent="0.3">
      <c r="A53" s="67" t="str">
        <f>ESG!A47</f>
        <v>43. Risiko ESG jangka panjang sering kali:</v>
      </c>
      <c r="B53" s="83">
        <f>ESG!B47</f>
        <v>1</v>
      </c>
      <c r="C53" s="83">
        <f>ESG!C47</f>
        <v>1</v>
      </c>
      <c r="D53" s="83">
        <f>ESG!D47</f>
        <v>1</v>
      </c>
      <c r="E53" s="83">
        <f>ESG!E47</f>
        <v>1</v>
      </c>
      <c r="F53" s="83">
        <f>ESG!F47</f>
        <v>1</v>
      </c>
      <c r="G53" s="83">
        <f>ESG!G47</f>
        <v>1</v>
      </c>
      <c r="H53" s="83">
        <f>ESG!H47</f>
        <v>0</v>
      </c>
      <c r="I53" s="83">
        <f>ESG!I47</f>
        <v>0</v>
      </c>
      <c r="J53" s="83">
        <f>ESG!J47</f>
        <v>0</v>
      </c>
      <c r="K53" s="83">
        <f>ESG!K47</f>
        <v>0</v>
      </c>
      <c r="L53" s="82">
        <f t="shared" si="15"/>
        <v>5</v>
      </c>
      <c r="M53" s="82">
        <f t="shared" si="16"/>
        <v>5</v>
      </c>
      <c r="N53" s="82">
        <f>SUMIF($B$8:$K$8,"Laki-Laki",ESG!B47:K47)</f>
        <v>3</v>
      </c>
      <c r="O53" s="82">
        <f>SUMIF($B$8:$K$8,"Perempuan",ESG!B47:K47)</f>
        <v>3</v>
      </c>
      <c r="P53" s="68">
        <f t="shared" si="17"/>
        <v>3</v>
      </c>
      <c r="Q53" s="68">
        <f t="shared" si="18"/>
        <v>3</v>
      </c>
      <c r="R53" s="68">
        <f t="shared" si="19"/>
        <v>-0.40546510810816444</v>
      </c>
      <c r="S53" s="68">
        <f t="shared" si="20"/>
        <v>-0.40546510810816444</v>
      </c>
      <c r="T53" s="68">
        <f t="shared" si="21"/>
        <v>-0.34360302186915948</v>
      </c>
      <c r="U53" s="68">
        <f t="shared" si="22"/>
        <v>-0.34360302186915948</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ht="41.4" x14ac:dyDescent="0.3">
      <c r="A54" s="67" t="str">
        <f>ESG!A48</f>
        <v>44. Jika terjadi perubahan kebijakan pemerintah terkait emisi, maka risiko organisasi dapat:</v>
      </c>
      <c r="B54" s="83">
        <f>ESG!B48</f>
        <v>1</v>
      </c>
      <c r="C54" s="83">
        <f>ESG!C48</f>
        <v>1</v>
      </c>
      <c r="D54" s="83">
        <f>ESG!D48</f>
        <v>1</v>
      </c>
      <c r="E54" s="83">
        <f>ESG!E48</f>
        <v>1</v>
      </c>
      <c r="F54" s="83">
        <f>ESG!F48</f>
        <v>1</v>
      </c>
      <c r="G54" s="83">
        <f>ESG!G48</f>
        <v>1</v>
      </c>
      <c r="H54" s="83">
        <f>ESG!H48</f>
        <v>0</v>
      </c>
      <c r="I54" s="83">
        <f>ESG!I48</f>
        <v>0</v>
      </c>
      <c r="J54" s="83">
        <f>ESG!J48</f>
        <v>0</v>
      </c>
      <c r="K54" s="83">
        <f>ESG!K48</f>
        <v>0</v>
      </c>
      <c r="L54" s="82">
        <f t="shared" si="15"/>
        <v>5</v>
      </c>
      <c r="M54" s="82">
        <f t="shared" si="16"/>
        <v>5</v>
      </c>
      <c r="N54" s="82">
        <f>SUMIF($B$8:$K$8,"Laki-Laki",ESG!B48:K48)</f>
        <v>3</v>
      </c>
      <c r="O54" s="82">
        <f>SUMIF($B$8:$K$8,"Perempuan",ESG!B48:K48)</f>
        <v>3</v>
      </c>
      <c r="P54" s="68">
        <f t="shared" si="17"/>
        <v>3</v>
      </c>
      <c r="Q54" s="68">
        <f t="shared" si="18"/>
        <v>3</v>
      </c>
      <c r="R54" s="68">
        <f t="shared" si="19"/>
        <v>-0.40546510810816444</v>
      </c>
      <c r="S54" s="68">
        <f t="shared" si="20"/>
        <v>-0.40546510810816444</v>
      </c>
      <c r="T54" s="68">
        <f t="shared" si="21"/>
        <v>-0.34360302186915948</v>
      </c>
      <c r="U54" s="68">
        <f t="shared" si="22"/>
        <v>-0.34360302186915948</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41.4" x14ac:dyDescent="0.3">
      <c r="A55" s="67" t="str">
        <f>ESG!A49</f>
        <v>45. Analisis risiko tanpa melibatkan manajemen senior dapat menyebabkan:</v>
      </c>
      <c r="B55" s="83">
        <f>ESG!B49</f>
        <v>1</v>
      </c>
      <c r="C55" s="83">
        <f>ESG!C49</f>
        <v>1</v>
      </c>
      <c r="D55" s="83">
        <f>ESG!D49</f>
        <v>1</v>
      </c>
      <c r="E55" s="83">
        <f>ESG!E49</f>
        <v>1</v>
      </c>
      <c r="F55" s="83">
        <f>ESG!F49</f>
        <v>1</v>
      </c>
      <c r="G55" s="83">
        <f>ESG!G49</f>
        <v>1</v>
      </c>
      <c r="H55" s="83">
        <f>ESG!H49</f>
        <v>0</v>
      </c>
      <c r="I55" s="83">
        <f>ESG!I49</f>
        <v>0</v>
      </c>
      <c r="J55" s="83">
        <f>ESG!J49</f>
        <v>0</v>
      </c>
      <c r="K55" s="83">
        <f>ESG!K49</f>
        <v>0</v>
      </c>
      <c r="L55" s="82">
        <f t="shared" si="15"/>
        <v>5</v>
      </c>
      <c r="M55" s="82">
        <f t="shared" si="16"/>
        <v>5</v>
      </c>
      <c r="N55" s="82">
        <f>SUMIF($B$8:$K$8,"Laki-Laki",ESG!B49:K49)</f>
        <v>3</v>
      </c>
      <c r="O55" s="82">
        <f>SUMIF($B$8:$K$8,"Perempuan",ESG!B49:K49)</f>
        <v>3</v>
      </c>
      <c r="P55" s="68">
        <f t="shared" si="17"/>
        <v>3</v>
      </c>
      <c r="Q55" s="68">
        <f t="shared" si="18"/>
        <v>3</v>
      </c>
      <c r="R55" s="68">
        <f t="shared" si="19"/>
        <v>-0.40546510810816444</v>
      </c>
      <c r="S55" s="68">
        <f t="shared" si="20"/>
        <v>-0.40546510810816444</v>
      </c>
      <c r="T55" s="68">
        <f t="shared" si="21"/>
        <v>-0.34360302186915948</v>
      </c>
      <c r="U55" s="68">
        <f t="shared" si="22"/>
        <v>-0.34360302186915948</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27.6" x14ac:dyDescent="0.3">
      <c r="A56" s="67" t="str">
        <f>ESG!A50</f>
        <v>46. Penggunaan matriks risiko membantu organisasi untuk:</v>
      </c>
      <c r="B56" s="83">
        <f>ESG!B50</f>
        <v>1</v>
      </c>
      <c r="C56" s="83">
        <f>ESG!C50</f>
        <v>1</v>
      </c>
      <c r="D56" s="83">
        <f>ESG!D50</f>
        <v>1</v>
      </c>
      <c r="E56" s="83">
        <f>ESG!E50</f>
        <v>1</v>
      </c>
      <c r="F56" s="83">
        <f>ESG!F50</f>
        <v>1</v>
      </c>
      <c r="G56" s="83">
        <f>ESG!G50</f>
        <v>1</v>
      </c>
      <c r="H56" s="83">
        <f>ESG!H50</f>
        <v>0</v>
      </c>
      <c r="I56" s="83">
        <f>ESG!I50</f>
        <v>0</v>
      </c>
      <c r="J56" s="83">
        <f>ESG!J50</f>
        <v>0</v>
      </c>
      <c r="K56" s="83">
        <f>ESG!K50</f>
        <v>0</v>
      </c>
      <c r="L56" s="82">
        <f t="shared" si="15"/>
        <v>5</v>
      </c>
      <c r="M56" s="82">
        <f t="shared" si="16"/>
        <v>5</v>
      </c>
      <c r="N56" s="82">
        <f>SUMIF($B$8:$K$8,"Laki-Laki",ESG!B50:K50)</f>
        <v>3</v>
      </c>
      <c r="O56" s="82">
        <f>SUMIF($B$8:$K$8,"Perempuan",ESG!B50:K50)</f>
        <v>3</v>
      </c>
      <c r="P56" s="68">
        <f t="shared" si="17"/>
        <v>3</v>
      </c>
      <c r="Q56" s="68">
        <f t="shared" si="18"/>
        <v>3</v>
      </c>
      <c r="R56" s="68">
        <f t="shared" si="19"/>
        <v>-0.40546510810816444</v>
      </c>
      <c r="S56" s="68">
        <f t="shared" si="20"/>
        <v>-0.40546510810816444</v>
      </c>
      <c r="T56" s="68">
        <f t="shared" si="21"/>
        <v>-0.34360302186915948</v>
      </c>
      <c r="U56" s="68">
        <f t="shared" si="22"/>
        <v>-0.34360302186915948</v>
      </c>
      <c r="V56" s="68">
        <f t="shared" si="23"/>
        <v>0.91287092917527679</v>
      </c>
      <c r="W56" s="68">
        <f t="shared" si="24"/>
        <v>0.91287092917527679</v>
      </c>
      <c r="X56" s="68">
        <f t="shared" si="25"/>
        <v>0</v>
      </c>
      <c r="Y56" s="68">
        <f t="shared" si="26"/>
        <v>1.2909944487358056</v>
      </c>
      <c r="Z56" s="68">
        <f t="shared" si="27"/>
        <v>0</v>
      </c>
      <c r="AA56" s="66" t="str">
        <f t="shared" si="28"/>
        <v>Negligible</v>
      </c>
      <c r="AB56" s="69" t="str">
        <f t="shared" si="29"/>
        <v>Tidak Ada Indikasi Bias</v>
      </c>
    </row>
    <row r="57" spans="1:28" ht="55.2" x14ac:dyDescent="0.3">
      <c r="A57" s="67" t="str">
        <f>ESG!A51</f>
        <v>47. Jika dua risiko memiliki skor sama tetapi dampak berbeda, maka keputusan prioritas sebaiknya mempertimbangkan:</v>
      </c>
      <c r="B57" s="83">
        <f>ESG!B51</f>
        <v>1</v>
      </c>
      <c r="C57" s="83">
        <f>ESG!C51</f>
        <v>1</v>
      </c>
      <c r="D57" s="83">
        <f>ESG!D51</f>
        <v>1</v>
      </c>
      <c r="E57" s="83">
        <f>ESG!E51</f>
        <v>0</v>
      </c>
      <c r="F57" s="83">
        <f>ESG!F51</f>
        <v>1</v>
      </c>
      <c r="G57" s="83">
        <f>ESG!G51</f>
        <v>0</v>
      </c>
      <c r="H57" s="83">
        <f>ESG!H51</f>
        <v>1</v>
      </c>
      <c r="I57" s="83">
        <f>ESG!I51</f>
        <v>1</v>
      </c>
      <c r="J57" s="83">
        <f>ESG!J51</f>
        <v>0</v>
      </c>
      <c r="K57" s="83">
        <f>ESG!K51</f>
        <v>0</v>
      </c>
      <c r="L57" s="82">
        <f t="shared" si="15"/>
        <v>5</v>
      </c>
      <c r="M57" s="82">
        <f t="shared" si="16"/>
        <v>5</v>
      </c>
      <c r="N57" s="82">
        <f>SUMIF($B$8:$K$8,"Laki-Laki",ESG!B51:K51)</f>
        <v>3</v>
      </c>
      <c r="O57" s="82">
        <f>SUMIF($B$8:$K$8,"Perempuan",ESG!B51:K51)</f>
        <v>3</v>
      </c>
      <c r="P57" s="68">
        <f t="shared" si="17"/>
        <v>3</v>
      </c>
      <c r="Q57" s="68">
        <f t="shared" si="18"/>
        <v>3</v>
      </c>
      <c r="R57" s="68">
        <f t="shared" si="19"/>
        <v>-0.40546510810816444</v>
      </c>
      <c r="S57" s="68">
        <f t="shared" si="20"/>
        <v>-0.40546510810816444</v>
      </c>
      <c r="T57" s="68">
        <f t="shared" si="21"/>
        <v>-0.34360302186915948</v>
      </c>
      <c r="U57" s="68">
        <f t="shared" si="22"/>
        <v>-0.34360302186915948</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41.4" x14ac:dyDescent="0.3">
      <c r="A58" s="67" t="str">
        <f>ESG!A52</f>
        <v>48. Ketika risiko ESG teridentifikasi sebagai kritis, maka tindakan pertama adalah:</v>
      </c>
      <c r="B58" s="83">
        <f>ESG!B52</f>
        <v>1</v>
      </c>
      <c r="C58" s="83">
        <f>ESG!C52</f>
        <v>1</v>
      </c>
      <c r="D58" s="83">
        <f>ESG!D52</f>
        <v>1</v>
      </c>
      <c r="E58" s="83">
        <f>ESG!E52</f>
        <v>0</v>
      </c>
      <c r="F58" s="83">
        <f>ESG!F52</f>
        <v>1</v>
      </c>
      <c r="G58" s="83">
        <f>ESG!G52</f>
        <v>0</v>
      </c>
      <c r="H58" s="83">
        <f>ESG!H52</f>
        <v>1</v>
      </c>
      <c r="I58" s="83">
        <f>ESG!I52</f>
        <v>1</v>
      </c>
      <c r="J58" s="83">
        <f>ESG!J52</f>
        <v>0</v>
      </c>
      <c r="K58" s="83">
        <f>ESG!K52</f>
        <v>0</v>
      </c>
      <c r="L58" s="82">
        <f t="shared" si="15"/>
        <v>5</v>
      </c>
      <c r="M58" s="82">
        <f t="shared" si="16"/>
        <v>5</v>
      </c>
      <c r="N58" s="82">
        <f>SUMIF($B$8:$K$8,"Laki-Laki",ESG!B52:K52)</f>
        <v>3</v>
      </c>
      <c r="O58" s="82">
        <f>SUMIF($B$8:$K$8,"Perempuan",ESG!B52:K52)</f>
        <v>3</v>
      </c>
      <c r="P58" s="68">
        <f t="shared" si="17"/>
        <v>3</v>
      </c>
      <c r="Q58" s="68">
        <f t="shared" si="18"/>
        <v>3</v>
      </c>
      <c r="R58" s="68">
        <f t="shared" si="19"/>
        <v>-0.40546510810816444</v>
      </c>
      <c r="S58" s="68">
        <f t="shared" si="20"/>
        <v>-0.40546510810816444</v>
      </c>
      <c r="T58" s="68">
        <f t="shared" si="21"/>
        <v>-0.34360302186915948</v>
      </c>
      <c r="U58" s="68">
        <f t="shared" si="22"/>
        <v>-0.34360302186915948</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27.6" x14ac:dyDescent="0.3">
      <c r="A59" s="67" t="str">
        <f>ESG!A53</f>
        <v>49. Evaluasi berkala terhadap risiko ESG bertujuan untuk:</v>
      </c>
      <c r="B59" s="83">
        <f>ESG!B53</f>
        <v>1</v>
      </c>
      <c r="C59" s="83">
        <f>ESG!C53</f>
        <v>1</v>
      </c>
      <c r="D59" s="83">
        <f>ESG!D53</f>
        <v>1</v>
      </c>
      <c r="E59" s="83">
        <f>ESG!E53</f>
        <v>1</v>
      </c>
      <c r="F59" s="83">
        <f>ESG!F53</f>
        <v>1</v>
      </c>
      <c r="G59" s="83">
        <f>ESG!G53</f>
        <v>1</v>
      </c>
      <c r="H59" s="83">
        <f>ESG!H53</f>
        <v>0</v>
      </c>
      <c r="I59" s="83">
        <f>ESG!I53</f>
        <v>0</v>
      </c>
      <c r="J59" s="83">
        <f>ESG!J53</f>
        <v>0</v>
      </c>
      <c r="K59" s="83">
        <f>ESG!K53</f>
        <v>0</v>
      </c>
      <c r="L59" s="82">
        <f t="shared" si="15"/>
        <v>5</v>
      </c>
      <c r="M59" s="82">
        <f t="shared" si="16"/>
        <v>5</v>
      </c>
      <c r="N59" s="82">
        <f>SUMIF($B$8:$K$8,"Laki-Laki",ESG!B53:K53)</f>
        <v>3</v>
      </c>
      <c r="O59" s="82">
        <f>SUMIF($B$8:$K$8,"Perempuan",ESG!B53:K53)</f>
        <v>3</v>
      </c>
      <c r="P59" s="68">
        <f t="shared" si="17"/>
        <v>3</v>
      </c>
      <c r="Q59" s="68">
        <f t="shared" si="18"/>
        <v>3</v>
      </c>
      <c r="R59" s="68">
        <f t="shared" si="19"/>
        <v>-0.40546510810816444</v>
      </c>
      <c r="S59" s="68">
        <f t="shared" si="20"/>
        <v>-0.40546510810816444</v>
      </c>
      <c r="T59" s="68">
        <f t="shared" si="21"/>
        <v>-0.34360302186915948</v>
      </c>
      <c r="U59" s="68">
        <f t="shared" si="22"/>
        <v>-0.34360302186915948</v>
      </c>
      <c r="V59" s="68">
        <f t="shared" si="23"/>
        <v>0.91287092917527679</v>
      </c>
      <c r="W59" s="68">
        <f t="shared" si="24"/>
        <v>0.91287092917527679</v>
      </c>
      <c r="X59" s="68">
        <f t="shared" si="25"/>
        <v>0</v>
      </c>
      <c r="Y59" s="68">
        <f t="shared" si="26"/>
        <v>1.2909944487358056</v>
      </c>
      <c r="Z59" s="68">
        <f t="shared" si="27"/>
        <v>0</v>
      </c>
      <c r="AA59" s="66" t="str">
        <f t="shared" si="28"/>
        <v>Negligible</v>
      </c>
      <c r="AB59" s="69" t="str">
        <f t="shared" si="29"/>
        <v>Tidak Ada Indikasi Bias</v>
      </c>
    </row>
    <row r="60" spans="1:28" ht="27.6" x14ac:dyDescent="0.3">
      <c r="A60" s="67" t="str">
        <f>ESG!A54</f>
        <v>50. ESG Officer yang efektif dalam analisis risiko harus:</v>
      </c>
      <c r="B60" s="83">
        <f>ESG!B54</f>
        <v>1</v>
      </c>
      <c r="C60" s="83">
        <f>ESG!C54</f>
        <v>1</v>
      </c>
      <c r="D60" s="83">
        <f>ESG!D54</f>
        <v>1</v>
      </c>
      <c r="E60" s="83">
        <f>ESG!E54</f>
        <v>0</v>
      </c>
      <c r="F60" s="83">
        <f>ESG!F54</f>
        <v>1</v>
      </c>
      <c r="G60" s="83">
        <f>ESG!G54</f>
        <v>0</v>
      </c>
      <c r="H60" s="83">
        <f>ESG!H54</f>
        <v>0</v>
      </c>
      <c r="I60" s="83">
        <f>ESG!I54</f>
        <v>0</v>
      </c>
      <c r="J60" s="83">
        <f>ESG!J54</f>
        <v>0</v>
      </c>
      <c r="K60" s="83">
        <f>ESG!K54</f>
        <v>0</v>
      </c>
      <c r="L60" s="82">
        <f t="shared" si="15"/>
        <v>5</v>
      </c>
      <c r="M60" s="82">
        <f t="shared" si="16"/>
        <v>5</v>
      </c>
      <c r="N60" s="82">
        <f>SUMIF($B$8:$K$8,"Laki-Laki",ESG!B54:K54)</f>
        <v>2</v>
      </c>
      <c r="O60" s="82">
        <f>SUMIF($B$8:$K$8,"Perempuan",ESG!B54:K54)</f>
        <v>2</v>
      </c>
      <c r="P60" s="68">
        <f t="shared" si="17"/>
        <v>2</v>
      </c>
      <c r="Q60" s="68">
        <f t="shared" si="18"/>
        <v>2</v>
      </c>
      <c r="R60" s="68">
        <f t="shared" si="19"/>
        <v>0.40546510810816438</v>
      </c>
      <c r="S60" s="68">
        <f t="shared" si="20"/>
        <v>0.40546510810816438</v>
      </c>
      <c r="T60" s="68">
        <f t="shared" si="21"/>
        <v>0.46732719434716935</v>
      </c>
      <c r="U60" s="68">
        <f t="shared" si="22"/>
        <v>0.46732719434716935</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27.6" x14ac:dyDescent="0.3">
      <c r="A61" s="67" t="str">
        <f>ESG!A55</f>
        <v>51. Tujuan utama penyusunan matriks materialitas adalah:</v>
      </c>
      <c r="B61" s="83">
        <f>ESG!B55</f>
        <v>1</v>
      </c>
      <c r="C61" s="83">
        <f>ESG!C55</f>
        <v>1</v>
      </c>
      <c r="D61" s="83">
        <f>ESG!D55</f>
        <v>1</v>
      </c>
      <c r="E61" s="83">
        <f>ESG!E55</f>
        <v>1</v>
      </c>
      <c r="F61" s="83">
        <f>ESG!F55</f>
        <v>1</v>
      </c>
      <c r="G61" s="83">
        <f>ESG!G55</f>
        <v>1</v>
      </c>
      <c r="H61" s="83">
        <f>ESG!H55</f>
        <v>1</v>
      </c>
      <c r="I61" s="83">
        <f>ESG!I55</f>
        <v>1</v>
      </c>
      <c r="J61" s="83">
        <f>ESG!J55</f>
        <v>0</v>
      </c>
      <c r="K61" s="83">
        <f>ESG!K55</f>
        <v>0</v>
      </c>
      <c r="L61" s="82">
        <f t="shared" si="15"/>
        <v>5</v>
      </c>
      <c r="M61" s="82">
        <f t="shared" si="16"/>
        <v>5</v>
      </c>
      <c r="N61" s="82">
        <f>SUMIF($B$8:$K$8,"Laki-Laki",ESG!B55:K55)</f>
        <v>4</v>
      </c>
      <c r="O61" s="82">
        <f>SUMIF($B$8:$K$8,"Perempuan",ESG!B55:K55)</f>
        <v>4</v>
      </c>
      <c r="P61" s="68">
        <f t="shared" si="17"/>
        <v>4</v>
      </c>
      <c r="Q61" s="68">
        <f t="shared" si="18"/>
        <v>4</v>
      </c>
      <c r="R61" s="68">
        <f t="shared" si="19"/>
        <v>-1.3862943611198906</v>
      </c>
      <c r="S61" s="68">
        <f t="shared" si="20"/>
        <v>-1.3862943611198906</v>
      </c>
      <c r="T61" s="68">
        <f t="shared" si="21"/>
        <v>-1.3244322748808857</v>
      </c>
      <c r="U61" s="68">
        <f t="shared" si="22"/>
        <v>-1.3244322748808857</v>
      </c>
      <c r="V61" s="68">
        <f t="shared" si="23"/>
        <v>1.1180339887498949</v>
      </c>
      <c r="W61" s="68">
        <f t="shared" si="24"/>
        <v>1.1180339887498949</v>
      </c>
      <c r="X61" s="68">
        <f t="shared" si="25"/>
        <v>0</v>
      </c>
      <c r="Y61" s="68">
        <f t="shared" si="26"/>
        <v>1.5811388300841898</v>
      </c>
      <c r="Z61" s="68">
        <f t="shared" si="27"/>
        <v>0</v>
      </c>
      <c r="AA61" s="66" t="str">
        <f t="shared" si="28"/>
        <v>Negligible</v>
      </c>
      <c r="AB61" s="69" t="str">
        <f t="shared" si="29"/>
        <v>Tidak Ada Indikasi Bias</v>
      </c>
    </row>
    <row r="62" spans="1:28" ht="41.4" x14ac:dyDescent="0.3">
      <c r="A62" s="67" t="str">
        <f>ESG!A56</f>
        <v>52. Jika suatu isu memiliki dampak tinggi tetapi kepentingan stakeholder rendah, maka:</v>
      </c>
      <c r="B62" s="83">
        <f>ESG!B56</f>
        <v>0</v>
      </c>
      <c r="C62" s="83">
        <f>ESG!C56</f>
        <v>0</v>
      </c>
      <c r="D62" s="83">
        <f>ESG!D56</f>
        <v>1</v>
      </c>
      <c r="E62" s="83">
        <f>ESG!E56</f>
        <v>0</v>
      </c>
      <c r="F62" s="83">
        <f>ESG!F56</f>
        <v>1</v>
      </c>
      <c r="G62" s="83">
        <f>ESG!G56</f>
        <v>0</v>
      </c>
      <c r="H62" s="83">
        <f>ESG!H56</f>
        <v>0</v>
      </c>
      <c r="I62" s="83">
        <f>ESG!I56</f>
        <v>0</v>
      </c>
      <c r="J62" s="83">
        <f>ESG!J56</f>
        <v>0</v>
      </c>
      <c r="K62" s="83">
        <f>ESG!K56</f>
        <v>0</v>
      </c>
      <c r="L62" s="82">
        <f t="shared" si="15"/>
        <v>5</v>
      </c>
      <c r="M62" s="82">
        <f t="shared" si="16"/>
        <v>5</v>
      </c>
      <c r="N62" s="82">
        <f>SUMIF($B$8:$K$8,"Laki-Laki",ESG!B56:K56)</f>
        <v>1</v>
      </c>
      <c r="O62" s="82">
        <f>SUMIF($B$8:$K$8,"Perempuan",ESG!B56:K56)</f>
        <v>1</v>
      </c>
      <c r="P62" s="68">
        <f t="shared" si="17"/>
        <v>1</v>
      </c>
      <c r="Q62" s="68">
        <f t="shared" si="18"/>
        <v>1</v>
      </c>
      <c r="R62" s="68">
        <f t="shared" si="19"/>
        <v>1.3862943611198906</v>
      </c>
      <c r="S62" s="68">
        <f t="shared" si="20"/>
        <v>1.3862943611198906</v>
      </c>
      <c r="T62" s="68">
        <f t="shared" si="21"/>
        <v>1.4481564473588955</v>
      </c>
      <c r="U62" s="68">
        <f t="shared" si="22"/>
        <v>1.4481564473588955</v>
      </c>
      <c r="V62" s="68">
        <f t="shared" si="23"/>
        <v>1.1180339887498949</v>
      </c>
      <c r="W62" s="68">
        <f t="shared" si="24"/>
        <v>1.1180339887498949</v>
      </c>
      <c r="X62" s="68">
        <f t="shared" si="25"/>
        <v>0</v>
      </c>
      <c r="Y62" s="68">
        <f t="shared" si="26"/>
        <v>1.5811388300841898</v>
      </c>
      <c r="Z62" s="68">
        <f t="shared" si="27"/>
        <v>0</v>
      </c>
      <c r="AA62" s="66" t="str">
        <f t="shared" si="28"/>
        <v>Negligible</v>
      </c>
      <c r="AB62" s="69" t="str">
        <f t="shared" si="29"/>
        <v>Tidak Ada Indikasi Bias</v>
      </c>
    </row>
    <row r="63" spans="1:28" ht="27.6" x14ac:dyDescent="0.3">
      <c r="A63" s="67" t="str">
        <f>ESG!A57</f>
        <v>53. Proses materialitas yang tidak melibatkan stakeholder berisiko:</v>
      </c>
      <c r="B63" s="83">
        <f>ESG!B57</f>
        <v>0</v>
      </c>
      <c r="C63" s="83">
        <f>ESG!C57</f>
        <v>0</v>
      </c>
      <c r="D63" s="83">
        <f>ESG!D57</f>
        <v>1</v>
      </c>
      <c r="E63" s="83">
        <f>ESG!E57</f>
        <v>1</v>
      </c>
      <c r="F63" s="83">
        <f>ESG!F57</f>
        <v>1</v>
      </c>
      <c r="G63" s="83">
        <f>ESG!G57</f>
        <v>1</v>
      </c>
      <c r="H63" s="83">
        <f>ESG!H57</f>
        <v>0</v>
      </c>
      <c r="I63" s="83">
        <f>ESG!I57</f>
        <v>0</v>
      </c>
      <c r="J63" s="83">
        <f>ESG!J57</f>
        <v>0</v>
      </c>
      <c r="K63" s="83">
        <f>ESG!K57</f>
        <v>0</v>
      </c>
      <c r="L63" s="82">
        <f t="shared" si="15"/>
        <v>5</v>
      </c>
      <c r="M63" s="82">
        <f t="shared" si="16"/>
        <v>5</v>
      </c>
      <c r="N63" s="82">
        <f>SUMIF($B$8:$K$8,"Laki-Laki",ESG!B57:K57)</f>
        <v>2</v>
      </c>
      <c r="O63" s="82">
        <f>SUMIF($B$8:$K$8,"Perempuan",ESG!B57:K57)</f>
        <v>2</v>
      </c>
      <c r="P63" s="68">
        <f t="shared" si="17"/>
        <v>2</v>
      </c>
      <c r="Q63" s="68">
        <f t="shared" si="18"/>
        <v>2</v>
      </c>
      <c r="R63" s="68">
        <f t="shared" si="19"/>
        <v>0.40546510810816438</v>
      </c>
      <c r="S63" s="68">
        <f t="shared" si="20"/>
        <v>0.40546510810816438</v>
      </c>
      <c r="T63" s="68">
        <f t="shared" si="21"/>
        <v>0.46732719434716935</v>
      </c>
      <c r="U63" s="68">
        <f t="shared" si="22"/>
        <v>0.46732719434716935</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41.4" x14ac:dyDescent="0.3">
      <c r="A64" s="67" t="str">
        <f>ESG!A58</f>
        <v>54. Dalam matriks materialitas, sumbu horizontal biasanya merepresentasikan:</v>
      </c>
      <c r="B64" s="83">
        <f>ESG!B58</f>
        <v>1</v>
      </c>
      <c r="C64" s="83">
        <f>ESG!C58</f>
        <v>1</v>
      </c>
      <c r="D64" s="83">
        <f>ESG!D58</f>
        <v>0</v>
      </c>
      <c r="E64" s="83">
        <f>ESG!E58</f>
        <v>1</v>
      </c>
      <c r="F64" s="83">
        <f>ESG!F58</f>
        <v>0</v>
      </c>
      <c r="G64" s="83">
        <f>ESG!G58</f>
        <v>1</v>
      </c>
      <c r="H64" s="83">
        <f>ESG!H58</f>
        <v>1</v>
      </c>
      <c r="I64" s="83">
        <f>ESG!I58</f>
        <v>1</v>
      </c>
      <c r="J64" s="83">
        <f>ESG!J58</f>
        <v>1</v>
      </c>
      <c r="K64" s="83">
        <f>ESG!K58</f>
        <v>1</v>
      </c>
      <c r="L64" s="82">
        <f t="shared" si="15"/>
        <v>5</v>
      </c>
      <c r="M64" s="82">
        <f t="shared" si="16"/>
        <v>5</v>
      </c>
      <c r="N64" s="82">
        <f>SUMIF($B$8:$K$8,"Laki-Laki",ESG!B58:K58)</f>
        <v>4</v>
      </c>
      <c r="O64" s="82">
        <f>SUMIF($B$8:$K$8,"Perempuan",ESG!B58:K58)</f>
        <v>4</v>
      </c>
      <c r="P64" s="68">
        <f t="shared" si="17"/>
        <v>4</v>
      </c>
      <c r="Q64" s="68">
        <f t="shared" si="18"/>
        <v>4</v>
      </c>
      <c r="R64" s="68">
        <f t="shared" si="19"/>
        <v>-1.3862943611198906</v>
      </c>
      <c r="S64" s="68">
        <f t="shared" si="20"/>
        <v>-1.3862943611198906</v>
      </c>
      <c r="T64" s="68">
        <f t="shared" si="21"/>
        <v>-1.3244322748808857</v>
      </c>
      <c r="U64" s="68">
        <f t="shared" si="22"/>
        <v>-1.3244322748808857</v>
      </c>
      <c r="V64" s="68">
        <f t="shared" si="23"/>
        <v>1.1180339887498949</v>
      </c>
      <c r="W64" s="68">
        <f t="shared" si="24"/>
        <v>1.1180339887498949</v>
      </c>
      <c r="X64" s="68">
        <f t="shared" si="25"/>
        <v>0</v>
      </c>
      <c r="Y64" s="68">
        <f t="shared" si="26"/>
        <v>1.5811388300841898</v>
      </c>
      <c r="Z64" s="68">
        <f t="shared" si="27"/>
        <v>0</v>
      </c>
      <c r="AA64" s="66" t="str">
        <f t="shared" si="28"/>
        <v>Negligible</v>
      </c>
      <c r="AB64" s="69" t="str">
        <f t="shared" si="29"/>
        <v>Tidak Ada Indikasi Bias</v>
      </c>
    </row>
    <row r="65" spans="1:28" ht="41.4" x14ac:dyDescent="0.3">
      <c r="A65" s="67" t="str">
        <f>ESG!A59</f>
        <v>55. Jika terjadi perbedaan hasil antara analisis internal dan eksternal, maka:</v>
      </c>
      <c r="B65" s="83">
        <f>ESG!B59</f>
        <v>1</v>
      </c>
      <c r="C65" s="83">
        <f>ESG!C59</f>
        <v>1</v>
      </c>
      <c r="D65" s="83">
        <f>ESG!D59</f>
        <v>0</v>
      </c>
      <c r="E65" s="83">
        <f>ESG!E59</f>
        <v>0</v>
      </c>
      <c r="F65" s="83">
        <f>ESG!F59</f>
        <v>0</v>
      </c>
      <c r="G65" s="83">
        <f>ESG!G59</f>
        <v>0</v>
      </c>
      <c r="H65" s="83">
        <f>ESG!H59</f>
        <v>0</v>
      </c>
      <c r="I65" s="83">
        <f>ESG!I59</f>
        <v>0</v>
      </c>
      <c r="J65" s="83">
        <f>ESG!J59</f>
        <v>0</v>
      </c>
      <c r="K65" s="83">
        <f>ESG!K59</f>
        <v>0</v>
      </c>
      <c r="L65" s="82">
        <f t="shared" si="15"/>
        <v>5</v>
      </c>
      <c r="M65" s="82">
        <f t="shared" si="16"/>
        <v>5</v>
      </c>
      <c r="N65" s="82">
        <f>SUMIF($B$8:$K$8,"Laki-Laki",ESG!B59:K59)</f>
        <v>1</v>
      </c>
      <c r="O65" s="82">
        <f>SUMIF($B$8:$K$8,"Perempuan",ESG!B59:K59)</f>
        <v>1</v>
      </c>
      <c r="P65" s="68">
        <f t="shared" si="17"/>
        <v>1</v>
      </c>
      <c r="Q65" s="68">
        <f t="shared" si="18"/>
        <v>1</v>
      </c>
      <c r="R65" s="68">
        <f t="shared" si="19"/>
        <v>1.3862943611198906</v>
      </c>
      <c r="S65" s="68">
        <f t="shared" si="20"/>
        <v>1.3862943611198906</v>
      </c>
      <c r="T65" s="68">
        <f t="shared" si="21"/>
        <v>1.4481564473588955</v>
      </c>
      <c r="U65" s="68">
        <f t="shared" si="22"/>
        <v>1.4481564473588955</v>
      </c>
      <c r="V65" s="68">
        <f t="shared" si="23"/>
        <v>1.1180339887498949</v>
      </c>
      <c r="W65" s="68">
        <f t="shared" si="24"/>
        <v>1.1180339887498949</v>
      </c>
      <c r="X65" s="68">
        <f t="shared" si="25"/>
        <v>0</v>
      </c>
      <c r="Y65" s="68">
        <f t="shared" si="26"/>
        <v>1.5811388300841898</v>
      </c>
      <c r="Z65" s="68">
        <f t="shared" si="27"/>
        <v>0</v>
      </c>
      <c r="AA65" s="66" t="str">
        <f t="shared" si="28"/>
        <v>Negligible</v>
      </c>
      <c r="AB65" s="69" t="str">
        <f t="shared" si="29"/>
        <v>Tidak Ada Indikasi Bias</v>
      </c>
    </row>
    <row r="66" spans="1:28" ht="27.6" x14ac:dyDescent="0.3">
      <c r="A66" s="67" t="str">
        <f>ESG!A60</f>
        <v>56. Materialitas bersifat dinamis karena:</v>
      </c>
      <c r="B66" s="83">
        <f>ESG!B60</f>
        <v>1</v>
      </c>
      <c r="C66" s="83">
        <f>ESG!C60</f>
        <v>1</v>
      </c>
      <c r="D66" s="83">
        <f>ESG!D60</f>
        <v>1</v>
      </c>
      <c r="E66" s="83">
        <f>ESG!E60</f>
        <v>0</v>
      </c>
      <c r="F66" s="83">
        <f>ESG!F60</f>
        <v>1</v>
      </c>
      <c r="G66" s="83">
        <f>ESG!G60</f>
        <v>0</v>
      </c>
      <c r="H66" s="83">
        <f>ESG!H60</f>
        <v>0</v>
      </c>
      <c r="I66" s="83">
        <f>ESG!I60</f>
        <v>0</v>
      </c>
      <c r="J66" s="83">
        <f>ESG!J60</f>
        <v>1</v>
      </c>
      <c r="K66" s="83">
        <f>ESG!K60</f>
        <v>1</v>
      </c>
      <c r="L66" s="82">
        <f t="shared" si="15"/>
        <v>5</v>
      </c>
      <c r="M66" s="82">
        <f t="shared" si="16"/>
        <v>5</v>
      </c>
      <c r="N66" s="82">
        <f>SUMIF($B$8:$K$8,"Laki-Laki",ESG!B60:K60)</f>
        <v>3</v>
      </c>
      <c r="O66" s="82">
        <f>SUMIF($B$8:$K$8,"Perempuan",ESG!B60:K60)</f>
        <v>3</v>
      </c>
      <c r="P66" s="68">
        <f t="shared" si="17"/>
        <v>3</v>
      </c>
      <c r="Q66" s="68">
        <f t="shared" si="18"/>
        <v>3</v>
      </c>
      <c r="R66" s="68">
        <f t="shared" si="19"/>
        <v>-0.40546510810816444</v>
      </c>
      <c r="S66" s="68">
        <f t="shared" si="20"/>
        <v>-0.40546510810816444</v>
      </c>
      <c r="T66" s="68">
        <f t="shared" si="21"/>
        <v>-0.34360302186915948</v>
      </c>
      <c r="U66" s="68">
        <f t="shared" si="22"/>
        <v>-0.34360302186915948</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27.6" x14ac:dyDescent="0.3">
      <c r="A67" s="67" t="str">
        <f>ESG!A61</f>
        <v>57. Kesalahan umum dalam penentuan prioritas isu adalah:</v>
      </c>
      <c r="B67" s="83">
        <f>ESG!B61</f>
        <v>1</v>
      </c>
      <c r="C67" s="83">
        <f>ESG!C61</f>
        <v>1</v>
      </c>
      <c r="D67" s="83">
        <f>ESG!D61</f>
        <v>1</v>
      </c>
      <c r="E67" s="83">
        <f>ESG!E61</f>
        <v>0</v>
      </c>
      <c r="F67" s="83">
        <f>ESG!F61</f>
        <v>1</v>
      </c>
      <c r="G67" s="83">
        <f>ESG!G61</f>
        <v>0</v>
      </c>
      <c r="H67" s="83">
        <f>ESG!H61</f>
        <v>1</v>
      </c>
      <c r="I67" s="83">
        <f>ESG!I61</f>
        <v>1</v>
      </c>
      <c r="J67" s="83">
        <f>ESG!J61</f>
        <v>0</v>
      </c>
      <c r="K67" s="83">
        <f>ESG!K61</f>
        <v>0</v>
      </c>
      <c r="L67" s="82">
        <f t="shared" si="15"/>
        <v>5</v>
      </c>
      <c r="M67" s="82">
        <f t="shared" si="16"/>
        <v>5</v>
      </c>
      <c r="N67" s="82">
        <f>SUMIF($B$8:$K$8,"Laki-Laki",ESG!B61:K61)</f>
        <v>3</v>
      </c>
      <c r="O67" s="82">
        <f>SUMIF($B$8:$K$8,"Perempuan",ESG!B61:K61)</f>
        <v>3</v>
      </c>
      <c r="P67" s="68">
        <f t="shared" si="17"/>
        <v>3</v>
      </c>
      <c r="Q67" s="68">
        <f t="shared" si="18"/>
        <v>3</v>
      </c>
      <c r="R67" s="68">
        <f t="shared" si="19"/>
        <v>-0.40546510810816444</v>
      </c>
      <c r="S67" s="68">
        <f t="shared" si="20"/>
        <v>-0.40546510810816444</v>
      </c>
      <c r="T67" s="68">
        <f t="shared" si="21"/>
        <v>-0.34360302186915948</v>
      </c>
      <c r="U67" s="68">
        <f t="shared" si="22"/>
        <v>-0.34360302186915948</v>
      </c>
      <c r="V67" s="68">
        <f t="shared" si="23"/>
        <v>0.91287092917527679</v>
      </c>
      <c r="W67" s="68">
        <f t="shared" si="24"/>
        <v>0.91287092917527679</v>
      </c>
      <c r="X67" s="68">
        <f t="shared" si="25"/>
        <v>0</v>
      </c>
      <c r="Y67" s="68">
        <f t="shared" si="26"/>
        <v>1.2909944487358056</v>
      </c>
      <c r="Z67" s="68">
        <f t="shared" si="27"/>
        <v>0</v>
      </c>
      <c r="AA67" s="66" t="str">
        <f t="shared" si="28"/>
        <v>Negligible</v>
      </c>
      <c r="AB67" s="69" t="str">
        <f t="shared" si="29"/>
        <v>Tidak Ada Indikasi Bias</v>
      </c>
    </row>
    <row r="68" spans="1:28" ht="27.6" x14ac:dyDescent="0.3">
      <c r="A68" s="67" t="str">
        <f>ESG!A62</f>
        <v>58. Jika suatu isu memiliki skor materialitas tertinggi, maka:</v>
      </c>
      <c r="B68" s="83">
        <f>ESG!B62</f>
        <v>1</v>
      </c>
      <c r="C68" s="83">
        <f>ESG!C62</f>
        <v>1</v>
      </c>
      <c r="D68" s="83">
        <f>ESG!D62</f>
        <v>1</v>
      </c>
      <c r="E68" s="83">
        <f>ESG!E62</f>
        <v>1</v>
      </c>
      <c r="F68" s="83">
        <f>ESG!F62</f>
        <v>1</v>
      </c>
      <c r="G68" s="83">
        <f>ESG!G62</f>
        <v>1</v>
      </c>
      <c r="H68" s="83">
        <f>ESG!H62</f>
        <v>1</v>
      </c>
      <c r="I68" s="83">
        <f>ESG!I62</f>
        <v>1</v>
      </c>
      <c r="J68" s="83">
        <f>ESG!J62</f>
        <v>0</v>
      </c>
      <c r="K68" s="83">
        <f>ESG!K62</f>
        <v>0</v>
      </c>
      <c r="L68" s="82">
        <f t="shared" si="15"/>
        <v>5</v>
      </c>
      <c r="M68" s="82">
        <f t="shared" si="16"/>
        <v>5</v>
      </c>
      <c r="N68" s="82">
        <f>SUMIF($B$8:$K$8,"Laki-Laki",ESG!B62:K62)</f>
        <v>4</v>
      </c>
      <c r="O68" s="82">
        <f>SUMIF($B$8:$K$8,"Perempuan",ESG!B62:K62)</f>
        <v>4</v>
      </c>
      <c r="P68" s="68">
        <f t="shared" si="17"/>
        <v>4</v>
      </c>
      <c r="Q68" s="68">
        <f t="shared" si="18"/>
        <v>4</v>
      </c>
      <c r="R68" s="68">
        <f t="shared" si="19"/>
        <v>-1.3862943611198906</v>
      </c>
      <c r="S68" s="68">
        <f t="shared" si="20"/>
        <v>-1.3862943611198906</v>
      </c>
      <c r="T68" s="68">
        <f t="shared" si="21"/>
        <v>-1.3244322748808857</v>
      </c>
      <c r="U68" s="68">
        <f t="shared" si="22"/>
        <v>-1.3244322748808857</v>
      </c>
      <c r="V68" s="68">
        <f t="shared" si="23"/>
        <v>1.1180339887498949</v>
      </c>
      <c r="W68" s="68">
        <f t="shared" si="24"/>
        <v>1.1180339887498949</v>
      </c>
      <c r="X68" s="68">
        <f t="shared" si="25"/>
        <v>0</v>
      </c>
      <c r="Y68" s="68">
        <f t="shared" si="26"/>
        <v>1.5811388300841898</v>
      </c>
      <c r="Z68" s="68">
        <f t="shared" si="27"/>
        <v>0</v>
      </c>
      <c r="AA68" s="66" t="str">
        <f t="shared" si="28"/>
        <v>Negligible</v>
      </c>
      <c r="AB68" s="69" t="str">
        <f t="shared" si="29"/>
        <v>Tidak Ada Indikasi Bias</v>
      </c>
    </row>
    <row r="69" spans="1:28" ht="27.6" x14ac:dyDescent="0.3">
      <c r="A69" s="67" t="str">
        <f>ESG!A63</f>
        <v>59. Dokumentasi proses materialitas penting untuk:</v>
      </c>
      <c r="B69" s="83">
        <f>ESG!B63</f>
        <v>1</v>
      </c>
      <c r="C69" s="83">
        <f>ESG!C63</f>
        <v>1</v>
      </c>
      <c r="D69" s="83">
        <f>ESG!D63</f>
        <v>1</v>
      </c>
      <c r="E69" s="83">
        <f>ESG!E63</f>
        <v>0</v>
      </c>
      <c r="F69" s="83">
        <f>ESG!F63</f>
        <v>1</v>
      </c>
      <c r="G69" s="83">
        <f>ESG!G63</f>
        <v>0</v>
      </c>
      <c r="H69" s="83">
        <f>ESG!H63</f>
        <v>0</v>
      </c>
      <c r="I69" s="83">
        <f>ESG!I63</f>
        <v>0</v>
      </c>
      <c r="J69" s="83">
        <f>ESG!J63</f>
        <v>1</v>
      </c>
      <c r="K69" s="83">
        <f>ESG!K63</f>
        <v>1</v>
      </c>
      <c r="L69" s="82">
        <f t="shared" si="15"/>
        <v>5</v>
      </c>
      <c r="M69" s="82">
        <f t="shared" si="16"/>
        <v>5</v>
      </c>
      <c r="N69" s="82">
        <f>SUMIF($B$8:$K$8,"Laki-Laki",ESG!B63:K63)</f>
        <v>3</v>
      </c>
      <c r="O69" s="82">
        <f>SUMIF($B$8:$K$8,"Perempuan",ESG!B63:K63)</f>
        <v>3</v>
      </c>
      <c r="P69" s="68">
        <f t="shared" si="17"/>
        <v>3</v>
      </c>
      <c r="Q69" s="68">
        <f t="shared" si="18"/>
        <v>3</v>
      </c>
      <c r="R69" s="68">
        <f t="shared" si="19"/>
        <v>-0.40546510810816444</v>
      </c>
      <c r="S69" s="68">
        <f t="shared" si="20"/>
        <v>-0.40546510810816444</v>
      </c>
      <c r="T69" s="68">
        <f t="shared" si="21"/>
        <v>-0.34360302186915948</v>
      </c>
      <c r="U69" s="68">
        <f t="shared" si="22"/>
        <v>-0.34360302186915948</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27.6" x14ac:dyDescent="0.3">
      <c r="A70" s="67" t="str">
        <f>ESG!A64</f>
        <v>60. Dalam konteks ESG, isu yang tidak material berarti:</v>
      </c>
      <c r="B70" s="83">
        <f>ESG!B64</f>
        <v>0</v>
      </c>
      <c r="C70" s="83">
        <f>ESG!C64</f>
        <v>0</v>
      </c>
      <c r="D70" s="83">
        <f>ESG!D64</f>
        <v>1</v>
      </c>
      <c r="E70" s="83">
        <f>ESG!E64</f>
        <v>1</v>
      </c>
      <c r="F70" s="83">
        <f>ESG!F64</f>
        <v>1</v>
      </c>
      <c r="G70" s="83">
        <f>ESG!G64</f>
        <v>1</v>
      </c>
      <c r="H70" s="83">
        <f>ESG!H64</f>
        <v>0</v>
      </c>
      <c r="I70" s="83">
        <f>ESG!I64</f>
        <v>0</v>
      </c>
      <c r="J70" s="83">
        <f>ESG!J64</f>
        <v>0</v>
      </c>
      <c r="K70" s="83">
        <f>ESG!K64</f>
        <v>0</v>
      </c>
      <c r="L70" s="82">
        <f t="shared" si="15"/>
        <v>5</v>
      </c>
      <c r="M70" s="82">
        <f t="shared" si="16"/>
        <v>5</v>
      </c>
      <c r="N70" s="82">
        <f>SUMIF($B$8:$K$8,"Laki-Laki",ESG!B64:K64)</f>
        <v>2</v>
      </c>
      <c r="O70" s="82">
        <f>SUMIF($B$8:$K$8,"Perempuan",ESG!B64:K64)</f>
        <v>2</v>
      </c>
      <c r="P70" s="68">
        <f t="shared" si="17"/>
        <v>2</v>
      </c>
      <c r="Q70" s="68">
        <f t="shared" si="18"/>
        <v>2</v>
      </c>
      <c r="R70" s="68">
        <f t="shared" si="19"/>
        <v>0.40546510810816438</v>
      </c>
      <c r="S70" s="68">
        <f t="shared" si="20"/>
        <v>0.40546510810816438</v>
      </c>
      <c r="T70" s="68">
        <f t="shared" si="21"/>
        <v>0.46732719434716935</v>
      </c>
      <c r="U70" s="68">
        <f t="shared" si="22"/>
        <v>0.46732719434716935</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41.4" x14ac:dyDescent="0.3">
      <c r="A71" s="67" t="str">
        <f>ESG!A65</f>
        <v>61. Jika hasil materialitas menunjukkan terlalu banyak isu prioritas, maka:</v>
      </c>
      <c r="B71" s="83">
        <f>ESG!B65</f>
        <v>1</v>
      </c>
      <c r="C71" s="83">
        <f>ESG!C65</f>
        <v>1</v>
      </c>
      <c r="D71" s="83">
        <f>ESG!D65</f>
        <v>1</v>
      </c>
      <c r="E71" s="83">
        <f>ESG!E65</f>
        <v>1</v>
      </c>
      <c r="F71" s="83">
        <f>ESG!F65</f>
        <v>1</v>
      </c>
      <c r="G71" s="83">
        <f>ESG!G65</f>
        <v>1</v>
      </c>
      <c r="H71" s="83">
        <f>ESG!H65</f>
        <v>0</v>
      </c>
      <c r="I71" s="83">
        <f>ESG!I65</f>
        <v>0</v>
      </c>
      <c r="J71" s="83">
        <f>ESG!J65</f>
        <v>0</v>
      </c>
      <c r="K71" s="83">
        <f>ESG!K65</f>
        <v>0</v>
      </c>
      <c r="L71" s="82">
        <f t="shared" si="15"/>
        <v>5</v>
      </c>
      <c r="M71" s="82">
        <f t="shared" si="16"/>
        <v>5</v>
      </c>
      <c r="N71" s="82">
        <f>SUMIF($B$8:$K$8,"Laki-Laki",ESG!B65:K65)</f>
        <v>3</v>
      </c>
      <c r="O71" s="82">
        <f>SUMIF($B$8:$K$8,"Perempuan",ESG!B65:K65)</f>
        <v>3</v>
      </c>
      <c r="P71" s="68">
        <f t="shared" si="17"/>
        <v>3</v>
      </c>
      <c r="Q71" s="68">
        <f t="shared" si="18"/>
        <v>3</v>
      </c>
      <c r="R71" s="68">
        <f t="shared" si="19"/>
        <v>-0.40546510810816444</v>
      </c>
      <c r="S71" s="68">
        <f t="shared" si="20"/>
        <v>-0.40546510810816444</v>
      </c>
      <c r="T71" s="68">
        <f t="shared" si="21"/>
        <v>-0.34360302186915948</v>
      </c>
      <c r="U71" s="68">
        <f t="shared" si="22"/>
        <v>-0.34360302186915948</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ht="27.6" x14ac:dyDescent="0.3">
      <c r="A72" s="67" t="str">
        <f>ESG!A66</f>
        <v>62. Perubahan model bisnis dapat mempengaruhi materialitas karena:</v>
      </c>
      <c r="B72" s="83">
        <f>ESG!B66</f>
        <v>1</v>
      </c>
      <c r="C72" s="83">
        <f>ESG!C66</f>
        <v>1</v>
      </c>
      <c r="D72" s="83">
        <f>ESG!D66</f>
        <v>0</v>
      </c>
      <c r="E72" s="83">
        <f>ESG!E66</f>
        <v>0</v>
      </c>
      <c r="F72" s="83">
        <f>ESG!F66</f>
        <v>0</v>
      </c>
      <c r="G72" s="83">
        <f>ESG!G66</f>
        <v>0</v>
      </c>
      <c r="H72" s="83">
        <f>ESG!H66</f>
        <v>0</v>
      </c>
      <c r="I72" s="83">
        <f>ESG!I66</f>
        <v>0</v>
      </c>
      <c r="J72" s="83">
        <f>ESG!J66</f>
        <v>0</v>
      </c>
      <c r="K72" s="83">
        <f>ESG!K66</f>
        <v>0</v>
      </c>
      <c r="L72" s="82">
        <f t="shared" si="15"/>
        <v>5</v>
      </c>
      <c r="M72" s="82">
        <f t="shared" si="16"/>
        <v>5</v>
      </c>
      <c r="N72" s="82">
        <f>SUMIF($B$8:$K$8,"Laki-Laki",ESG!B66:K66)</f>
        <v>1</v>
      </c>
      <c r="O72" s="82">
        <f>SUMIF($B$8:$K$8,"Perempuan",ESG!B66:K66)</f>
        <v>1</v>
      </c>
      <c r="P72" s="68">
        <f t="shared" si="17"/>
        <v>1</v>
      </c>
      <c r="Q72" s="68">
        <f t="shared" si="18"/>
        <v>1</v>
      </c>
      <c r="R72" s="68">
        <f t="shared" si="19"/>
        <v>1.3862943611198906</v>
      </c>
      <c r="S72" s="68">
        <f t="shared" si="20"/>
        <v>1.3862943611198906</v>
      </c>
      <c r="T72" s="68">
        <f t="shared" si="21"/>
        <v>1.4481564473588955</v>
      </c>
      <c r="U72" s="68">
        <f t="shared" si="22"/>
        <v>1.4481564473588955</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ht="27.6" x14ac:dyDescent="0.3">
      <c r="A73" s="67" t="str">
        <f>ESG!A67</f>
        <v>63. Dalam menentukan prioritas, ESG Officer harus mempertimbangkan:</v>
      </c>
      <c r="B73" s="83">
        <f>ESG!B67</f>
        <v>0</v>
      </c>
      <c r="C73" s="83">
        <f>ESG!C67</f>
        <v>0</v>
      </c>
      <c r="D73" s="83">
        <f>ESG!D67</f>
        <v>1</v>
      </c>
      <c r="E73" s="83">
        <f>ESG!E67</f>
        <v>1</v>
      </c>
      <c r="F73" s="83">
        <f>ESG!F67</f>
        <v>1</v>
      </c>
      <c r="G73" s="83">
        <f>ESG!G67</f>
        <v>1</v>
      </c>
      <c r="H73" s="83">
        <f>ESG!H67</f>
        <v>0</v>
      </c>
      <c r="I73" s="83">
        <f>ESG!I67</f>
        <v>0</v>
      </c>
      <c r="J73" s="83">
        <f>ESG!J67</f>
        <v>0</v>
      </c>
      <c r="K73" s="83">
        <f>ESG!K67</f>
        <v>0</v>
      </c>
      <c r="L73" s="82">
        <f t="shared" si="15"/>
        <v>5</v>
      </c>
      <c r="M73" s="82">
        <f t="shared" si="16"/>
        <v>5</v>
      </c>
      <c r="N73" s="82">
        <f>SUMIF($B$8:$K$8,"Laki-Laki",ESG!B67:K67)</f>
        <v>2</v>
      </c>
      <c r="O73" s="82">
        <f>SUMIF($B$8:$K$8,"Perempuan",ESG!B67:K67)</f>
        <v>2</v>
      </c>
      <c r="P73" s="68">
        <f t="shared" si="17"/>
        <v>2</v>
      </c>
      <c r="Q73" s="68">
        <f t="shared" si="18"/>
        <v>2</v>
      </c>
      <c r="R73" s="68">
        <f t="shared" si="19"/>
        <v>0.40546510810816438</v>
      </c>
      <c r="S73" s="68">
        <f t="shared" si="20"/>
        <v>0.40546510810816438</v>
      </c>
      <c r="T73" s="68">
        <f t="shared" si="21"/>
        <v>0.46732719434716935</v>
      </c>
      <c r="U73" s="68">
        <f t="shared" si="22"/>
        <v>0.46732719434716935</v>
      </c>
      <c r="V73" s="68">
        <f t="shared" si="23"/>
        <v>0.91287092917527679</v>
      </c>
      <c r="W73" s="68">
        <f t="shared" si="24"/>
        <v>0.91287092917527679</v>
      </c>
      <c r="X73" s="68">
        <f t="shared" si="25"/>
        <v>0</v>
      </c>
      <c r="Y73" s="68">
        <f t="shared" si="26"/>
        <v>1.2909944487358056</v>
      </c>
      <c r="Z73" s="68">
        <f t="shared" si="27"/>
        <v>0</v>
      </c>
      <c r="AA73" s="66" t="str">
        <f t="shared" si="28"/>
        <v>Negligible</v>
      </c>
      <c r="AB73" s="69" t="str">
        <f t="shared" si="29"/>
        <v>Tidak Ada Indikasi Bias</v>
      </c>
    </row>
    <row r="74" spans="1:28" ht="27.6" x14ac:dyDescent="0.3">
      <c r="A74" s="67" t="str">
        <f>ESG!A68</f>
        <v>64. Jika isu memiliki dampak signifikan terhadap regulasi, maka:</v>
      </c>
      <c r="B74" s="83">
        <f>ESG!B68</f>
        <v>1</v>
      </c>
      <c r="C74" s="83">
        <f>ESG!C68</f>
        <v>1</v>
      </c>
      <c r="D74" s="83">
        <f>ESG!D68</f>
        <v>1</v>
      </c>
      <c r="E74" s="83">
        <f>ESG!E68</f>
        <v>1</v>
      </c>
      <c r="F74" s="83">
        <f>ESG!F68</f>
        <v>1</v>
      </c>
      <c r="G74" s="83">
        <f>ESG!G68</f>
        <v>1</v>
      </c>
      <c r="H74" s="83">
        <f>ESG!H68</f>
        <v>0</v>
      </c>
      <c r="I74" s="83">
        <f>ESG!I68</f>
        <v>0</v>
      </c>
      <c r="J74" s="83">
        <f>ESG!J68</f>
        <v>1</v>
      </c>
      <c r="K74" s="83">
        <f>ESG!K68</f>
        <v>1</v>
      </c>
      <c r="L74" s="82">
        <f t="shared" si="15"/>
        <v>5</v>
      </c>
      <c r="M74" s="82">
        <f t="shared" si="16"/>
        <v>5</v>
      </c>
      <c r="N74" s="82">
        <f>SUMIF($B$8:$K$8,"Laki-Laki",ESG!B68:K68)</f>
        <v>4</v>
      </c>
      <c r="O74" s="82">
        <f>SUMIF($B$8:$K$8,"Perempuan",ESG!B68:K68)</f>
        <v>4</v>
      </c>
      <c r="P74" s="68">
        <f t="shared" si="17"/>
        <v>4</v>
      </c>
      <c r="Q74" s="68">
        <f t="shared" si="18"/>
        <v>4</v>
      </c>
      <c r="R74" s="68">
        <f t="shared" si="19"/>
        <v>-1.3862943611198906</v>
      </c>
      <c r="S74" s="68">
        <f t="shared" si="20"/>
        <v>-1.3862943611198906</v>
      </c>
      <c r="T74" s="68">
        <f t="shared" si="21"/>
        <v>-1.3244322748808857</v>
      </c>
      <c r="U74" s="68">
        <f t="shared" si="22"/>
        <v>-1.3244322748808857</v>
      </c>
      <c r="V74" s="68">
        <f t="shared" si="23"/>
        <v>1.1180339887498949</v>
      </c>
      <c r="W74" s="68">
        <f t="shared" si="24"/>
        <v>1.1180339887498949</v>
      </c>
      <c r="X74" s="68">
        <f t="shared" si="25"/>
        <v>0</v>
      </c>
      <c r="Y74" s="68">
        <f t="shared" si="26"/>
        <v>1.5811388300841898</v>
      </c>
      <c r="Z74" s="68">
        <f t="shared" si="27"/>
        <v>0</v>
      </c>
      <c r="AA74" s="66" t="str">
        <f t="shared" si="28"/>
        <v>Negligible</v>
      </c>
      <c r="AB74" s="69" t="str">
        <f t="shared" si="29"/>
        <v>Tidak Ada Indikasi Bias</v>
      </c>
    </row>
    <row r="75" spans="1:28" ht="27.6" x14ac:dyDescent="0.3">
      <c r="A75" s="67" t="str">
        <f>ESG!A69</f>
        <v>65. Proses materialitas yang baik harus:</v>
      </c>
      <c r="B75" s="83">
        <f>ESG!B69</f>
        <v>1</v>
      </c>
      <c r="C75" s="83">
        <f>ESG!C69</f>
        <v>1</v>
      </c>
      <c r="D75" s="83">
        <f>ESG!D69</f>
        <v>1</v>
      </c>
      <c r="E75" s="83">
        <f>ESG!E69</f>
        <v>1</v>
      </c>
      <c r="F75" s="83">
        <f>ESG!F69</f>
        <v>1</v>
      </c>
      <c r="G75" s="83">
        <f>ESG!G69</f>
        <v>1</v>
      </c>
      <c r="H75" s="83">
        <f>ESG!H69</f>
        <v>0</v>
      </c>
      <c r="I75" s="83">
        <f>ESG!I69</f>
        <v>0</v>
      </c>
      <c r="J75" s="83">
        <f>ESG!J69</f>
        <v>0</v>
      </c>
      <c r="K75" s="83">
        <f>ESG!K69</f>
        <v>0</v>
      </c>
      <c r="L75" s="82">
        <f t="shared" ref="L75:L110" si="30">COUNTIF($B$8:$K$8,"Laki-Laki")</f>
        <v>5</v>
      </c>
      <c r="M75" s="82">
        <f t="shared" ref="M75:M110" si="31">COUNTIF($B$8:$K$8,"Perempuan")</f>
        <v>5</v>
      </c>
      <c r="N75" s="82">
        <f>SUMIF($B$8:$K$8,"Laki-Laki",ESG!B69:K69)</f>
        <v>3</v>
      </c>
      <c r="O75" s="82">
        <f>SUMIF($B$8:$K$8,"Perempuan",ESG!B69:K69)</f>
        <v>3</v>
      </c>
      <c r="P75" s="68">
        <f t="shared" ref="P75:P110" si="32">IF(N75=0,0.3,IF(N75=L75,L75-0.3,N75))</f>
        <v>3</v>
      </c>
      <c r="Q75" s="68">
        <f t="shared" ref="Q75:Q110" si="33">IF(O75=0,0.3,IF(O75=M75,M75-0.3,O75))</f>
        <v>3</v>
      </c>
      <c r="R75" s="68">
        <f t="shared" ref="R75:R110" si="34">LN((L75-P75)/P75)</f>
        <v>-0.40546510810816444</v>
      </c>
      <c r="S75" s="68">
        <f t="shared" ref="S75:S110" si="35">LN((M75-Q75)/Q75)</f>
        <v>-0.40546510810816444</v>
      </c>
      <c r="T75" s="68">
        <f t="shared" ref="T75:T110" si="36">R75-AVERAGE($R$11:$R$110)</f>
        <v>-0.34360302186915948</v>
      </c>
      <c r="U75" s="68">
        <f t="shared" ref="U75:U110" si="37">S75-AVERAGE($S$11:$S$110)</f>
        <v>-0.34360302186915948</v>
      </c>
      <c r="V75" s="68">
        <f t="shared" ref="V75:V110" si="38">SQRT(1/P75+1/(L75-P75))</f>
        <v>0.91287092917527679</v>
      </c>
      <c r="W75" s="68">
        <f t="shared" ref="W75:W110" si="39">SQRT(1/Q75+1/(M75-Q75))</f>
        <v>0.91287092917527679</v>
      </c>
      <c r="X75" s="68">
        <f t="shared" ref="X75:X110" si="40">T75-U75</f>
        <v>0</v>
      </c>
      <c r="Y75" s="68">
        <f t="shared" ref="Y75:Y110" si="41">SQRT(V75^2+W75^2)</f>
        <v>1.2909944487358056</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27.6" x14ac:dyDescent="0.3">
      <c r="A76" s="67" t="str">
        <f>ESG!A70</f>
        <v>66. Dalam penilaian prioritas, faktor reputasi termasuk dalam kategori:</v>
      </c>
      <c r="B76" s="83">
        <f>ESG!B70</f>
        <v>1</v>
      </c>
      <c r="C76" s="83">
        <f>ESG!C70</f>
        <v>1</v>
      </c>
      <c r="D76" s="83">
        <f>ESG!D70</f>
        <v>1</v>
      </c>
      <c r="E76" s="83">
        <f>ESG!E70</f>
        <v>1</v>
      </c>
      <c r="F76" s="83">
        <f>ESG!F70</f>
        <v>1</v>
      </c>
      <c r="G76" s="83">
        <f>ESG!G70</f>
        <v>1</v>
      </c>
      <c r="H76" s="83">
        <f>ESG!H70</f>
        <v>0</v>
      </c>
      <c r="I76" s="83">
        <f>ESG!I70</f>
        <v>0</v>
      </c>
      <c r="J76" s="83">
        <f>ESG!J70</f>
        <v>1</v>
      </c>
      <c r="K76" s="83">
        <f>ESG!K70</f>
        <v>1</v>
      </c>
      <c r="L76" s="82">
        <f t="shared" si="30"/>
        <v>5</v>
      </c>
      <c r="M76" s="82">
        <f t="shared" si="31"/>
        <v>5</v>
      </c>
      <c r="N76" s="82">
        <f>SUMIF($B$8:$K$8,"Laki-Laki",ESG!B70:K70)</f>
        <v>4</v>
      </c>
      <c r="O76" s="82">
        <f>SUMIF($B$8:$K$8,"Perempuan",ESG!B70:K70)</f>
        <v>4</v>
      </c>
      <c r="P76" s="68">
        <f t="shared" si="32"/>
        <v>4</v>
      </c>
      <c r="Q76" s="68">
        <f t="shared" si="33"/>
        <v>4</v>
      </c>
      <c r="R76" s="68">
        <f t="shared" si="34"/>
        <v>-1.3862943611198906</v>
      </c>
      <c r="S76" s="68">
        <f t="shared" si="35"/>
        <v>-1.3862943611198906</v>
      </c>
      <c r="T76" s="68">
        <f t="shared" si="36"/>
        <v>-1.3244322748808857</v>
      </c>
      <c r="U76" s="68">
        <f t="shared" si="37"/>
        <v>-1.3244322748808857</v>
      </c>
      <c r="V76" s="68">
        <f t="shared" si="38"/>
        <v>1.1180339887498949</v>
      </c>
      <c r="W76" s="68">
        <f t="shared" si="39"/>
        <v>1.1180339887498949</v>
      </c>
      <c r="X76" s="68">
        <f t="shared" si="40"/>
        <v>0</v>
      </c>
      <c r="Y76" s="68">
        <f t="shared" si="41"/>
        <v>1.5811388300841898</v>
      </c>
      <c r="Z76" s="68">
        <f t="shared" si="42"/>
        <v>0</v>
      </c>
      <c r="AA76" s="66" t="str">
        <f t="shared" si="43"/>
        <v>Negligible</v>
      </c>
      <c r="AB76" s="69" t="str">
        <f t="shared" si="44"/>
        <v>Tidak Ada Indikasi Bias</v>
      </c>
    </row>
    <row r="77" spans="1:28" ht="27.6" x14ac:dyDescent="0.3">
      <c r="A77" s="67" t="str">
        <f>ESG!A71</f>
        <v>67. Jika terjadi konflik antara prioritas finansial dan ESG, maka:</v>
      </c>
      <c r="B77" s="83">
        <f>ESG!B71</f>
        <v>1</v>
      </c>
      <c r="C77" s="83">
        <f>ESG!C71</f>
        <v>1</v>
      </c>
      <c r="D77" s="83">
        <f>ESG!D71</f>
        <v>1</v>
      </c>
      <c r="E77" s="83">
        <f>ESG!E71</f>
        <v>0</v>
      </c>
      <c r="F77" s="83">
        <f>ESG!F71</f>
        <v>1</v>
      </c>
      <c r="G77" s="83">
        <f>ESG!G71</f>
        <v>0</v>
      </c>
      <c r="H77" s="83">
        <f>ESG!H71</f>
        <v>1</v>
      </c>
      <c r="I77" s="83">
        <f>ESG!I71</f>
        <v>1</v>
      </c>
      <c r="J77" s="83">
        <f>ESG!J71</f>
        <v>0</v>
      </c>
      <c r="K77" s="83">
        <f>ESG!K71</f>
        <v>0</v>
      </c>
      <c r="L77" s="82">
        <f t="shared" si="30"/>
        <v>5</v>
      </c>
      <c r="M77" s="82">
        <f t="shared" si="31"/>
        <v>5</v>
      </c>
      <c r="N77" s="82">
        <f>SUMIF($B$8:$K$8,"Laki-Laki",ESG!B71:K71)</f>
        <v>3</v>
      </c>
      <c r="O77" s="82">
        <f>SUMIF($B$8:$K$8,"Perempuan",ESG!B71:K71)</f>
        <v>3</v>
      </c>
      <c r="P77" s="68">
        <f t="shared" si="32"/>
        <v>3</v>
      </c>
      <c r="Q77" s="68">
        <f t="shared" si="33"/>
        <v>3</v>
      </c>
      <c r="R77" s="68">
        <f t="shared" si="34"/>
        <v>-0.40546510810816444</v>
      </c>
      <c r="S77" s="68">
        <f t="shared" si="35"/>
        <v>-0.40546510810816444</v>
      </c>
      <c r="T77" s="68">
        <f t="shared" si="36"/>
        <v>-0.34360302186915948</v>
      </c>
      <c r="U77" s="68">
        <f t="shared" si="37"/>
        <v>-0.34360302186915948</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ht="27.6" x14ac:dyDescent="0.3">
      <c r="A78" s="67" t="str">
        <f>ESG!A72</f>
        <v>68. ESG Officer harus memastikan bahwa isu prioritas:</v>
      </c>
      <c r="B78" s="83">
        <f>ESG!B72</f>
        <v>1</v>
      </c>
      <c r="C78" s="83">
        <f>ESG!C72</f>
        <v>1</v>
      </c>
      <c r="D78" s="83">
        <f>ESG!D72</f>
        <v>0</v>
      </c>
      <c r="E78" s="83">
        <f>ESG!E72</f>
        <v>0</v>
      </c>
      <c r="F78" s="83">
        <f>ESG!F72</f>
        <v>0</v>
      </c>
      <c r="G78" s="83">
        <f>ESG!G72</f>
        <v>0</v>
      </c>
      <c r="H78" s="83">
        <f>ESG!H72</f>
        <v>0</v>
      </c>
      <c r="I78" s="83">
        <f>ESG!I72</f>
        <v>0</v>
      </c>
      <c r="J78" s="83">
        <f>ESG!J72</f>
        <v>0</v>
      </c>
      <c r="K78" s="83">
        <f>ESG!K72</f>
        <v>0</v>
      </c>
      <c r="L78" s="82">
        <f t="shared" si="30"/>
        <v>5</v>
      </c>
      <c r="M78" s="82">
        <f t="shared" si="31"/>
        <v>5</v>
      </c>
      <c r="N78" s="82">
        <f>SUMIF($B$8:$K$8,"Laki-Laki",ESG!B72:K72)</f>
        <v>1</v>
      </c>
      <c r="O78" s="82">
        <f>SUMIF($B$8:$K$8,"Perempuan",ESG!B72:K72)</f>
        <v>1</v>
      </c>
      <c r="P78" s="68">
        <f t="shared" si="32"/>
        <v>1</v>
      </c>
      <c r="Q78" s="68">
        <f t="shared" si="33"/>
        <v>1</v>
      </c>
      <c r="R78" s="68">
        <f t="shared" si="34"/>
        <v>1.3862943611198906</v>
      </c>
      <c r="S78" s="68">
        <f t="shared" si="35"/>
        <v>1.3862943611198906</v>
      </c>
      <c r="T78" s="68">
        <f t="shared" si="36"/>
        <v>1.4481564473588955</v>
      </c>
      <c r="U78" s="68">
        <f t="shared" si="37"/>
        <v>1.4481564473588955</v>
      </c>
      <c r="V78" s="68">
        <f t="shared" si="38"/>
        <v>1.1180339887498949</v>
      </c>
      <c r="W78" s="68">
        <f t="shared" si="39"/>
        <v>1.1180339887498949</v>
      </c>
      <c r="X78" s="68">
        <f t="shared" si="40"/>
        <v>0</v>
      </c>
      <c r="Y78" s="68">
        <f t="shared" si="41"/>
        <v>1.5811388300841898</v>
      </c>
      <c r="Z78" s="68">
        <f t="shared" si="42"/>
        <v>0</v>
      </c>
      <c r="AA78" s="66" t="str">
        <f t="shared" si="43"/>
        <v>Negligible</v>
      </c>
      <c r="AB78" s="69" t="str">
        <f t="shared" si="44"/>
        <v>Tidak Ada Indikasi Bias</v>
      </c>
    </row>
    <row r="79" spans="1:28" ht="27.6" x14ac:dyDescent="0.3">
      <c r="A79" s="67" t="str">
        <f>ESG!A73</f>
        <v>69. Jika suatu isu turun tingkat materialitasnya, maka:</v>
      </c>
      <c r="B79" s="83">
        <f>ESG!B73</f>
        <v>1</v>
      </c>
      <c r="C79" s="83">
        <f>ESG!C73</f>
        <v>1</v>
      </c>
      <c r="D79" s="83">
        <f>ESG!D73</f>
        <v>0</v>
      </c>
      <c r="E79" s="83">
        <f>ESG!E73</f>
        <v>1</v>
      </c>
      <c r="F79" s="83">
        <f>ESG!F73</f>
        <v>0</v>
      </c>
      <c r="G79" s="83">
        <f>ESG!G73</f>
        <v>1</v>
      </c>
      <c r="H79" s="83">
        <f>ESG!H73</f>
        <v>0</v>
      </c>
      <c r="I79" s="83">
        <f>ESG!I73</f>
        <v>0</v>
      </c>
      <c r="J79" s="83">
        <f>ESG!J73</f>
        <v>0</v>
      </c>
      <c r="K79" s="83">
        <f>ESG!K73</f>
        <v>0</v>
      </c>
      <c r="L79" s="82">
        <f t="shared" si="30"/>
        <v>5</v>
      </c>
      <c r="M79" s="82">
        <f t="shared" si="31"/>
        <v>5</v>
      </c>
      <c r="N79" s="82">
        <f>SUMIF($B$8:$K$8,"Laki-Laki",ESG!B73:K73)</f>
        <v>2</v>
      </c>
      <c r="O79" s="82">
        <f>SUMIF($B$8:$K$8,"Perempuan",ESG!B73:K73)</f>
        <v>2</v>
      </c>
      <c r="P79" s="68">
        <f t="shared" si="32"/>
        <v>2</v>
      </c>
      <c r="Q79" s="68">
        <f t="shared" si="33"/>
        <v>2</v>
      </c>
      <c r="R79" s="68">
        <f t="shared" si="34"/>
        <v>0.40546510810816438</v>
      </c>
      <c r="S79" s="68">
        <f t="shared" si="35"/>
        <v>0.40546510810816438</v>
      </c>
      <c r="T79" s="68">
        <f t="shared" si="36"/>
        <v>0.46732719434716935</v>
      </c>
      <c r="U79" s="68">
        <f t="shared" si="37"/>
        <v>0.46732719434716935</v>
      </c>
      <c r="V79" s="68">
        <f t="shared" si="38"/>
        <v>0.91287092917527679</v>
      </c>
      <c r="W79" s="68">
        <f t="shared" si="39"/>
        <v>0.91287092917527679</v>
      </c>
      <c r="X79" s="68">
        <f t="shared" si="40"/>
        <v>0</v>
      </c>
      <c r="Y79" s="68">
        <f t="shared" si="41"/>
        <v>1.2909944487358056</v>
      </c>
      <c r="Z79" s="68">
        <f t="shared" si="42"/>
        <v>0</v>
      </c>
      <c r="AA79" s="66" t="str">
        <f t="shared" si="43"/>
        <v>Negligible</v>
      </c>
      <c r="AB79" s="69" t="str">
        <f t="shared" si="44"/>
        <v>Tidak Ada Indikasi Bias</v>
      </c>
    </row>
    <row r="80" spans="1:28" ht="41.4" x14ac:dyDescent="0.3">
      <c r="A80" s="67" t="str">
        <f>ESG!A74</f>
        <v>70. Ketika melakukan penilaian ulang materialitas, faktor eksternal yang perlu diperhatikan adalah:</v>
      </c>
      <c r="B80" s="83">
        <f>ESG!B74</f>
        <v>1</v>
      </c>
      <c r="C80" s="83">
        <f>ESG!C74</f>
        <v>1</v>
      </c>
      <c r="D80" s="83">
        <f>ESG!D74</f>
        <v>1</v>
      </c>
      <c r="E80" s="83">
        <f>ESG!E74</f>
        <v>0</v>
      </c>
      <c r="F80" s="83">
        <f>ESG!F74</f>
        <v>1</v>
      </c>
      <c r="G80" s="83">
        <f>ESG!G74</f>
        <v>0</v>
      </c>
      <c r="H80" s="83">
        <f>ESG!H74</f>
        <v>0</v>
      </c>
      <c r="I80" s="83">
        <f>ESG!I74</f>
        <v>0</v>
      </c>
      <c r="J80" s="83">
        <f>ESG!J74</f>
        <v>0</v>
      </c>
      <c r="K80" s="83">
        <f>ESG!K74</f>
        <v>0</v>
      </c>
      <c r="L80" s="82">
        <f t="shared" si="30"/>
        <v>5</v>
      </c>
      <c r="M80" s="82">
        <f t="shared" si="31"/>
        <v>5</v>
      </c>
      <c r="N80" s="82">
        <f>SUMIF($B$8:$K$8,"Laki-Laki",ESG!B74:K74)</f>
        <v>2</v>
      </c>
      <c r="O80" s="82">
        <f>SUMIF($B$8:$K$8,"Perempuan",ESG!B74:K74)</f>
        <v>2</v>
      </c>
      <c r="P80" s="68">
        <f t="shared" si="32"/>
        <v>2</v>
      </c>
      <c r="Q80" s="68">
        <f t="shared" si="33"/>
        <v>2</v>
      </c>
      <c r="R80" s="68">
        <f t="shared" si="34"/>
        <v>0.40546510810816438</v>
      </c>
      <c r="S80" s="68">
        <f t="shared" si="35"/>
        <v>0.40546510810816438</v>
      </c>
      <c r="T80" s="68">
        <f t="shared" si="36"/>
        <v>0.46732719434716935</v>
      </c>
      <c r="U80" s="68">
        <f t="shared" si="37"/>
        <v>0.46732719434716935</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27.6" x14ac:dyDescent="0.3">
      <c r="A81" s="67" t="str">
        <f>ESG!A75</f>
        <v>71. Prioritas ESG yang tidak dikaitkan dengan indikator kinerja akan:</v>
      </c>
      <c r="B81" s="83">
        <f>ESG!B75</f>
        <v>1</v>
      </c>
      <c r="C81" s="83">
        <f>ESG!C75</f>
        <v>1</v>
      </c>
      <c r="D81" s="83">
        <f>ESG!D75</f>
        <v>1</v>
      </c>
      <c r="E81" s="83">
        <f>ESG!E75</f>
        <v>1</v>
      </c>
      <c r="F81" s="83">
        <f>ESG!F75</f>
        <v>1</v>
      </c>
      <c r="G81" s="83">
        <f>ESG!G75</f>
        <v>1</v>
      </c>
      <c r="H81" s="83">
        <f>ESG!H75</f>
        <v>1</v>
      </c>
      <c r="I81" s="83">
        <f>ESG!I75</f>
        <v>1</v>
      </c>
      <c r="J81" s="83">
        <f>ESG!J75</f>
        <v>0</v>
      </c>
      <c r="K81" s="83">
        <f>ESG!K75</f>
        <v>0</v>
      </c>
      <c r="L81" s="82">
        <f t="shared" si="30"/>
        <v>5</v>
      </c>
      <c r="M81" s="82">
        <f t="shared" si="31"/>
        <v>5</v>
      </c>
      <c r="N81" s="82">
        <f>SUMIF($B$8:$K$8,"Laki-Laki",ESG!B75:K75)</f>
        <v>4</v>
      </c>
      <c r="O81" s="82">
        <f>SUMIF($B$8:$K$8,"Perempuan",ESG!B75:K75)</f>
        <v>4</v>
      </c>
      <c r="P81" s="68">
        <f t="shared" si="32"/>
        <v>4</v>
      </c>
      <c r="Q81" s="68">
        <f t="shared" si="33"/>
        <v>4</v>
      </c>
      <c r="R81" s="68">
        <f t="shared" si="34"/>
        <v>-1.3862943611198906</v>
      </c>
      <c r="S81" s="68">
        <f t="shared" si="35"/>
        <v>-1.3862943611198906</v>
      </c>
      <c r="T81" s="68">
        <f t="shared" si="36"/>
        <v>-1.3244322748808857</v>
      </c>
      <c r="U81" s="68">
        <f t="shared" si="37"/>
        <v>-1.3244322748808857</v>
      </c>
      <c r="V81" s="68">
        <f t="shared" si="38"/>
        <v>1.1180339887498949</v>
      </c>
      <c r="W81" s="68">
        <f t="shared" si="39"/>
        <v>1.1180339887498949</v>
      </c>
      <c r="X81" s="68">
        <f t="shared" si="40"/>
        <v>0</v>
      </c>
      <c r="Y81" s="68">
        <f t="shared" si="41"/>
        <v>1.5811388300841898</v>
      </c>
      <c r="Z81" s="68">
        <f t="shared" si="42"/>
        <v>0</v>
      </c>
      <c r="AA81" s="66" t="str">
        <f t="shared" si="43"/>
        <v>Negligible</v>
      </c>
      <c r="AB81" s="69" t="str">
        <f t="shared" si="44"/>
        <v>Tidak Ada Indikasi Bias</v>
      </c>
    </row>
    <row r="82" spans="1:28" ht="41.4" x14ac:dyDescent="0.3">
      <c r="A82" s="67" t="str">
        <f>ESG!A76</f>
        <v>72. Jika stakeholder utama menganggap isu tertentu sangat penting, maka:</v>
      </c>
      <c r="B82" s="83">
        <f>ESG!B76</f>
        <v>1</v>
      </c>
      <c r="C82" s="83">
        <f>ESG!C76</f>
        <v>1</v>
      </c>
      <c r="D82" s="83">
        <f>ESG!D76</f>
        <v>1</v>
      </c>
      <c r="E82" s="83">
        <f>ESG!E76</f>
        <v>0</v>
      </c>
      <c r="F82" s="83">
        <f>ESG!F76</f>
        <v>1</v>
      </c>
      <c r="G82" s="83">
        <f>ESG!G76</f>
        <v>0</v>
      </c>
      <c r="H82" s="83">
        <f>ESG!H76</f>
        <v>0</v>
      </c>
      <c r="I82" s="83">
        <f>ESG!I76</f>
        <v>0</v>
      </c>
      <c r="J82" s="83">
        <f>ESG!J76</f>
        <v>1</v>
      </c>
      <c r="K82" s="83">
        <f>ESG!K76</f>
        <v>1</v>
      </c>
      <c r="L82" s="82">
        <f t="shared" si="30"/>
        <v>5</v>
      </c>
      <c r="M82" s="82">
        <f t="shared" si="31"/>
        <v>5</v>
      </c>
      <c r="N82" s="82">
        <f>SUMIF($B$8:$K$8,"Laki-Laki",ESG!B76:K76)</f>
        <v>3</v>
      </c>
      <c r="O82" s="82">
        <f>SUMIF($B$8:$K$8,"Perempuan",ESG!B76:K76)</f>
        <v>3</v>
      </c>
      <c r="P82" s="68">
        <f t="shared" si="32"/>
        <v>3</v>
      </c>
      <c r="Q82" s="68">
        <f t="shared" si="33"/>
        <v>3</v>
      </c>
      <c r="R82" s="68">
        <f t="shared" si="34"/>
        <v>-0.40546510810816444</v>
      </c>
      <c r="S82" s="68">
        <f t="shared" si="35"/>
        <v>-0.40546510810816444</v>
      </c>
      <c r="T82" s="68">
        <f t="shared" si="36"/>
        <v>-0.34360302186915948</v>
      </c>
      <c r="U82" s="68">
        <f t="shared" si="37"/>
        <v>-0.34360302186915948</v>
      </c>
      <c r="V82" s="68">
        <f t="shared" si="38"/>
        <v>0.91287092917527679</v>
      </c>
      <c r="W82" s="68">
        <f t="shared" si="39"/>
        <v>0.91287092917527679</v>
      </c>
      <c r="X82" s="68">
        <f t="shared" si="40"/>
        <v>0</v>
      </c>
      <c r="Y82" s="68">
        <f t="shared" si="41"/>
        <v>1.2909944487358056</v>
      </c>
      <c r="Z82" s="68">
        <f t="shared" si="42"/>
        <v>0</v>
      </c>
      <c r="AA82" s="66" t="str">
        <f t="shared" si="43"/>
        <v>Negligible</v>
      </c>
      <c r="AB82" s="69" t="str">
        <f t="shared" si="44"/>
        <v>Tidak Ada Indikasi Bias</v>
      </c>
    </row>
    <row r="83" spans="1:28" ht="27.6" x14ac:dyDescent="0.3">
      <c r="A83" s="67" t="str">
        <f>ESG!A77</f>
        <v>73. Transparansi dalam proses prioritas membantu:</v>
      </c>
      <c r="B83" s="83">
        <f>ESG!B77</f>
        <v>1</v>
      </c>
      <c r="C83" s="83">
        <f>ESG!C77</f>
        <v>1</v>
      </c>
      <c r="D83" s="83">
        <f>ESG!D77</f>
        <v>1</v>
      </c>
      <c r="E83" s="83">
        <f>ESG!E77</f>
        <v>1</v>
      </c>
      <c r="F83" s="83">
        <f>ESG!F77</f>
        <v>1</v>
      </c>
      <c r="G83" s="83">
        <f>ESG!G77</f>
        <v>1</v>
      </c>
      <c r="H83" s="83">
        <f>ESG!H77</f>
        <v>1</v>
      </c>
      <c r="I83" s="83">
        <f>ESG!I77</f>
        <v>1</v>
      </c>
      <c r="J83" s="83">
        <f>ESG!J77</f>
        <v>0</v>
      </c>
      <c r="K83" s="83">
        <f>ESG!K77</f>
        <v>0</v>
      </c>
      <c r="L83" s="82">
        <f t="shared" si="30"/>
        <v>5</v>
      </c>
      <c r="M83" s="82">
        <f t="shared" si="31"/>
        <v>5</v>
      </c>
      <c r="N83" s="82">
        <f>SUMIF($B$8:$K$8,"Laki-Laki",ESG!B77:K77)</f>
        <v>4</v>
      </c>
      <c r="O83" s="82">
        <f>SUMIF($B$8:$K$8,"Perempuan",ESG!B77:K77)</f>
        <v>4</v>
      </c>
      <c r="P83" s="68">
        <f t="shared" si="32"/>
        <v>4</v>
      </c>
      <c r="Q83" s="68">
        <f t="shared" si="33"/>
        <v>4</v>
      </c>
      <c r="R83" s="68">
        <f t="shared" si="34"/>
        <v>-1.3862943611198906</v>
      </c>
      <c r="S83" s="68">
        <f t="shared" si="35"/>
        <v>-1.3862943611198906</v>
      </c>
      <c r="T83" s="68">
        <f t="shared" si="36"/>
        <v>-1.3244322748808857</v>
      </c>
      <c r="U83" s="68">
        <f t="shared" si="37"/>
        <v>-1.3244322748808857</v>
      </c>
      <c r="V83" s="68">
        <f t="shared" si="38"/>
        <v>1.1180339887498949</v>
      </c>
      <c r="W83" s="68">
        <f t="shared" si="39"/>
        <v>1.1180339887498949</v>
      </c>
      <c r="X83" s="68">
        <f t="shared" si="40"/>
        <v>0</v>
      </c>
      <c r="Y83" s="68">
        <f t="shared" si="41"/>
        <v>1.5811388300841898</v>
      </c>
      <c r="Z83" s="68">
        <f t="shared" si="42"/>
        <v>0</v>
      </c>
      <c r="AA83" s="66" t="str">
        <f t="shared" si="43"/>
        <v>Negligible</v>
      </c>
      <c r="AB83" s="69" t="str">
        <f t="shared" si="44"/>
        <v>Tidak Ada Indikasi Bias</v>
      </c>
    </row>
    <row r="84" spans="1:28" ht="27.6" x14ac:dyDescent="0.3">
      <c r="A84" s="67" t="str">
        <f>ESG!A78</f>
        <v>74. Penentuan prioritas yang terlalu subjektif dapat menyebabkan:</v>
      </c>
      <c r="B84" s="83">
        <f>ESG!B78</f>
        <v>1</v>
      </c>
      <c r="C84" s="83">
        <f>ESG!C78</f>
        <v>1</v>
      </c>
      <c r="D84" s="83">
        <f>ESG!D78</f>
        <v>1</v>
      </c>
      <c r="E84" s="83">
        <f>ESG!E78</f>
        <v>1</v>
      </c>
      <c r="F84" s="83">
        <f>ESG!F78</f>
        <v>1</v>
      </c>
      <c r="G84" s="83">
        <f>ESG!G78</f>
        <v>1</v>
      </c>
      <c r="H84" s="83">
        <f>ESG!H78</f>
        <v>0</v>
      </c>
      <c r="I84" s="83">
        <f>ESG!I78</f>
        <v>0</v>
      </c>
      <c r="J84" s="83">
        <f>ESG!J78</f>
        <v>0</v>
      </c>
      <c r="K84" s="83">
        <f>ESG!K78</f>
        <v>0</v>
      </c>
      <c r="L84" s="82">
        <f t="shared" si="30"/>
        <v>5</v>
      </c>
      <c r="M84" s="82">
        <f t="shared" si="31"/>
        <v>5</v>
      </c>
      <c r="N84" s="82">
        <f>SUMIF($B$8:$K$8,"Laki-Laki",ESG!B78:K78)</f>
        <v>3</v>
      </c>
      <c r="O84" s="82">
        <f>SUMIF($B$8:$K$8,"Perempuan",ESG!B78:K78)</f>
        <v>3</v>
      </c>
      <c r="P84" s="68">
        <f t="shared" si="32"/>
        <v>3</v>
      </c>
      <c r="Q84" s="68">
        <f t="shared" si="33"/>
        <v>3</v>
      </c>
      <c r="R84" s="68">
        <f t="shared" si="34"/>
        <v>-0.40546510810816444</v>
      </c>
      <c r="S84" s="68">
        <f t="shared" si="35"/>
        <v>-0.40546510810816444</v>
      </c>
      <c r="T84" s="68">
        <f t="shared" si="36"/>
        <v>-0.34360302186915948</v>
      </c>
      <c r="U84" s="68">
        <f t="shared" si="37"/>
        <v>-0.34360302186915948</v>
      </c>
      <c r="V84" s="68">
        <f t="shared" si="38"/>
        <v>0.91287092917527679</v>
      </c>
      <c r="W84" s="68">
        <f t="shared" si="39"/>
        <v>0.91287092917527679</v>
      </c>
      <c r="X84" s="68">
        <f t="shared" si="40"/>
        <v>0</v>
      </c>
      <c r="Y84" s="68">
        <f t="shared" si="41"/>
        <v>1.2909944487358056</v>
      </c>
      <c r="Z84" s="68">
        <f t="shared" si="42"/>
        <v>0</v>
      </c>
      <c r="AA84" s="66" t="str">
        <f t="shared" si="43"/>
        <v>Negligible</v>
      </c>
      <c r="AB84" s="69" t="str">
        <f t="shared" si="44"/>
        <v>Tidak Ada Indikasi Bias</v>
      </c>
    </row>
    <row r="85" spans="1:28" ht="27.6" x14ac:dyDescent="0.3">
      <c r="A85" s="67" t="str">
        <f>ESG!A79</f>
        <v>75. Hasil akhir dari proses materialitas yang efektif adalah:</v>
      </c>
      <c r="B85" s="83">
        <f>ESG!B79</f>
        <v>1</v>
      </c>
      <c r="C85" s="83">
        <f>ESG!C79</f>
        <v>1</v>
      </c>
      <c r="D85" s="83">
        <f>ESG!D79</f>
        <v>0</v>
      </c>
      <c r="E85" s="83">
        <f>ESG!E79</f>
        <v>0</v>
      </c>
      <c r="F85" s="83">
        <f>ESG!F79</f>
        <v>0</v>
      </c>
      <c r="G85" s="83">
        <f>ESG!G79</f>
        <v>0</v>
      </c>
      <c r="H85" s="83">
        <f>ESG!H79</f>
        <v>0</v>
      </c>
      <c r="I85" s="83">
        <f>ESG!I79</f>
        <v>0</v>
      </c>
      <c r="J85" s="83">
        <f>ESG!J79</f>
        <v>0</v>
      </c>
      <c r="K85" s="83">
        <f>ESG!K79</f>
        <v>0</v>
      </c>
      <c r="L85" s="82">
        <f t="shared" si="30"/>
        <v>5</v>
      </c>
      <c r="M85" s="82">
        <f t="shared" si="31"/>
        <v>5</v>
      </c>
      <c r="N85" s="82">
        <f>SUMIF($B$8:$K$8,"Laki-Laki",ESG!B79:K79)</f>
        <v>1</v>
      </c>
      <c r="O85" s="82">
        <f>SUMIF($B$8:$K$8,"Perempuan",ESG!B79:K79)</f>
        <v>1</v>
      </c>
      <c r="P85" s="68">
        <f t="shared" si="32"/>
        <v>1</v>
      </c>
      <c r="Q85" s="68">
        <f t="shared" si="33"/>
        <v>1</v>
      </c>
      <c r="R85" s="68">
        <f t="shared" si="34"/>
        <v>1.3862943611198906</v>
      </c>
      <c r="S85" s="68">
        <f t="shared" si="35"/>
        <v>1.3862943611198906</v>
      </c>
      <c r="T85" s="68">
        <f t="shared" si="36"/>
        <v>1.4481564473588955</v>
      </c>
      <c r="U85" s="68">
        <f t="shared" si="37"/>
        <v>1.4481564473588955</v>
      </c>
      <c r="V85" s="68">
        <f t="shared" si="38"/>
        <v>1.1180339887498949</v>
      </c>
      <c r="W85" s="68">
        <f t="shared" si="39"/>
        <v>1.1180339887498949</v>
      </c>
      <c r="X85" s="68">
        <f t="shared" si="40"/>
        <v>0</v>
      </c>
      <c r="Y85" s="68">
        <f t="shared" si="41"/>
        <v>1.5811388300841898</v>
      </c>
      <c r="Z85" s="68">
        <f t="shared" si="42"/>
        <v>0</v>
      </c>
      <c r="AA85" s="66" t="str">
        <f t="shared" si="43"/>
        <v>Negligible</v>
      </c>
      <c r="AB85" s="69" t="str">
        <f t="shared" si="44"/>
        <v>Tidak Ada Indikasi Bias</v>
      </c>
    </row>
    <row r="86" spans="1:28" ht="27.6" x14ac:dyDescent="0.3">
      <c r="A86" s="67" t="str">
        <f>ESG!A80</f>
        <v>76. Rekomendasi ESG yang baik harus:</v>
      </c>
      <c r="B86" s="83">
        <f>ESG!B80</f>
        <v>1</v>
      </c>
      <c r="C86" s="83">
        <f>ESG!C80</f>
        <v>1</v>
      </c>
      <c r="D86" s="83">
        <f>ESG!D80</f>
        <v>1</v>
      </c>
      <c r="E86" s="83">
        <f>ESG!E80</f>
        <v>1</v>
      </c>
      <c r="F86" s="83">
        <f>ESG!F80</f>
        <v>1</v>
      </c>
      <c r="G86" s="83">
        <f>ESG!G80</f>
        <v>1</v>
      </c>
      <c r="H86" s="83">
        <f>ESG!H80</f>
        <v>0</v>
      </c>
      <c r="I86" s="83">
        <f>ESG!I80</f>
        <v>0</v>
      </c>
      <c r="J86" s="83">
        <f>ESG!J80</f>
        <v>1</v>
      </c>
      <c r="K86" s="83">
        <f>ESG!K80</f>
        <v>1</v>
      </c>
      <c r="L86" s="82">
        <f t="shared" si="30"/>
        <v>5</v>
      </c>
      <c r="M86" s="82">
        <f t="shared" si="31"/>
        <v>5</v>
      </c>
      <c r="N86" s="82">
        <f>SUMIF($B$8:$K$8,"Laki-Laki",ESG!B80:K80)</f>
        <v>4</v>
      </c>
      <c r="O86" s="82">
        <f>SUMIF($B$8:$K$8,"Perempuan",ESG!B80:K80)</f>
        <v>4</v>
      </c>
      <c r="P86" s="68">
        <f t="shared" si="32"/>
        <v>4</v>
      </c>
      <c r="Q86" s="68">
        <f t="shared" si="33"/>
        <v>4</v>
      </c>
      <c r="R86" s="68">
        <f t="shared" si="34"/>
        <v>-1.3862943611198906</v>
      </c>
      <c r="S86" s="68">
        <f t="shared" si="35"/>
        <v>-1.3862943611198906</v>
      </c>
      <c r="T86" s="68">
        <f t="shared" si="36"/>
        <v>-1.3244322748808857</v>
      </c>
      <c r="U86" s="68">
        <f t="shared" si="37"/>
        <v>-1.3244322748808857</v>
      </c>
      <c r="V86" s="68">
        <f t="shared" si="38"/>
        <v>1.1180339887498949</v>
      </c>
      <c r="W86" s="68">
        <f t="shared" si="39"/>
        <v>1.1180339887498949</v>
      </c>
      <c r="X86" s="68">
        <f t="shared" si="40"/>
        <v>0</v>
      </c>
      <c r="Y86" s="68">
        <f t="shared" si="41"/>
        <v>1.5811388300841898</v>
      </c>
      <c r="Z86" s="68">
        <f t="shared" si="42"/>
        <v>0</v>
      </c>
      <c r="AA86" s="66" t="str">
        <f t="shared" si="43"/>
        <v>Negligible</v>
      </c>
      <c r="AB86" s="69" t="str">
        <f t="shared" si="44"/>
        <v>Tidak Ada Indikasi Bias</v>
      </c>
    </row>
    <row r="87" spans="1:28" ht="27.6" x14ac:dyDescent="0.3">
      <c r="A87" s="67" t="str">
        <f>ESG!A81</f>
        <v>77. Jika rekomendasi ESG tidak selaras dengan strategi bisnis, maka:</v>
      </c>
      <c r="B87" s="83">
        <f>ESG!B81</f>
        <v>1</v>
      </c>
      <c r="C87" s="83">
        <f>ESG!C81</f>
        <v>1</v>
      </c>
      <c r="D87" s="83">
        <f>ESG!D81</f>
        <v>1</v>
      </c>
      <c r="E87" s="83">
        <f>ESG!E81</f>
        <v>1</v>
      </c>
      <c r="F87" s="83">
        <f>ESG!F81</f>
        <v>1</v>
      </c>
      <c r="G87" s="83">
        <f>ESG!G81</f>
        <v>1</v>
      </c>
      <c r="H87" s="83">
        <f>ESG!H81</f>
        <v>0</v>
      </c>
      <c r="I87" s="83">
        <f>ESG!I81</f>
        <v>0</v>
      </c>
      <c r="J87" s="83">
        <f>ESG!J81</f>
        <v>0</v>
      </c>
      <c r="K87" s="83">
        <f>ESG!K81</f>
        <v>0</v>
      </c>
      <c r="L87" s="82">
        <f t="shared" si="30"/>
        <v>5</v>
      </c>
      <c r="M87" s="82">
        <f t="shared" si="31"/>
        <v>5</v>
      </c>
      <c r="N87" s="82">
        <f>SUMIF($B$8:$K$8,"Laki-Laki",ESG!B81:K81)</f>
        <v>3</v>
      </c>
      <c r="O87" s="82">
        <f>SUMIF($B$8:$K$8,"Perempuan",ESG!B81:K81)</f>
        <v>3</v>
      </c>
      <c r="P87" s="68">
        <f t="shared" si="32"/>
        <v>3</v>
      </c>
      <c r="Q87" s="68">
        <f t="shared" si="33"/>
        <v>3</v>
      </c>
      <c r="R87" s="68">
        <f t="shared" si="34"/>
        <v>-0.40546510810816444</v>
      </c>
      <c r="S87" s="68">
        <f t="shared" si="35"/>
        <v>-0.40546510810816444</v>
      </c>
      <c r="T87" s="68">
        <f t="shared" si="36"/>
        <v>-0.34360302186915948</v>
      </c>
      <c r="U87" s="68">
        <f t="shared" si="37"/>
        <v>-0.34360302186915948</v>
      </c>
      <c r="V87" s="68">
        <f t="shared" si="38"/>
        <v>0.91287092917527679</v>
      </c>
      <c r="W87" s="68">
        <f t="shared" si="39"/>
        <v>0.91287092917527679</v>
      </c>
      <c r="X87" s="68">
        <f t="shared" si="40"/>
        <v>0</v>
      </c>
      <c r="Y87" s="68">
        <f t="shared" si="41"/>
        <v>1.2909944487358056</v>
      </c>
      <c r="Z87" s="68">
        <f t="shared" si="42"/>
        <v>0</v>
      </c>
      <c r="AA87" s="66" t="str">
        <f t="shared" si="43"/>
        <v>Negligible</v>
      </c>
      <c r="AB87" s="69" t="str">
        <f t="shared" si="44"/>
        <v>Tidak Ada Indikasi Bias</v>
      </c>
    </row>
    <row r="88" spans="1:28" ht="41.4" x14ac:dyDescent="0.3">
      <c r="A88" s="67" t="str">
        <f>ESG!A82</f>
        <v>78. Dalam tata kelola ESG, peran dewan atau manajemen puncak penting karena:</v>
      </c>
      <c r="B88" s="83">
        <f>ESG!B82</f>
        <v>1</v>
      </c>
      <c r="C88" s="83">
        <f>ESG!C82</f>
        <v>1</v>
      </c>
      <c r="D88" s="83">
        <f>ESG!D82</f>
        <v>1</v>
      </c>
      <c r="E88" s="83">
        <f>ESG!E82</f>
        <v>0</v>
      </c>
      <c r="F88" s="83">
        <f>ESG!F82</f>
        <v>1</v>
      </c>
      <c r="G88" s="83">
        <f>ESG!G82</f>
        <v>0</v>
      </c>
      <c r="H88" s="83">
        <f>ESG!H82</f>
        <v>0</v>
      </c>
      <c r="I88" s="83">
        <f>ESG!I82</f>
        <v>0</v>
      </c>
      <c r="J88" s="83">
        <f>ESG!J82</f>
        <v>0</v>
      </c>
      <c r="K88" s="83">
        <f>ESG!K82</f>
        <v>0</v>
      </c>
      <c r="L88" s="82">
        <f t="shared" si="30"/>
        <v>5</v>
      </c>
      <c r="M88" s="82">
        <f t="shared" si="31"/>
        <v>5</v>
      </c>
      <c r="N88" s="82">
        <f>SUMIF($B$8:$K$8,"Laki-Laki",ESG!B82:K82)</f>
        <v>2</v>
      </c>
      <c r="O88" s="82">
        <f>SUMIF($B$8:$K$8,"Perempuan",ESG!B82:K82)</f>
        <v>2</v>
      </c>
      <c r="P88" s="68">
        <f t="shared" si="32"/>
        <v>2</v>
      </c>
      <c r="Q88" s="68">
        <f t="shared" si="33"/>
        <v>2</v>
      </c>
      <c r="R88" s="68">
        <f t="shared" si="34"/>
        <v>0.40546510810816438</v>
      </c>
      <c r="S88" s="68">
        <f t="shared" si="35"/>
        <v>0.40546510810816438</v>
      </c>
      <c r="T88" s="68">
        <f t="shared" si="36"/>
        <v>0.46732719434716935</v>
      </c>
      <c r="U88" s="68">
        <f t="shared" si="37"/>
        <v>0.46732719434716935</v>
      </c>
      <c r="V88" s="68">
        <f t="shared" si="38"/>
        <v>0.91287092917527679</v>
      </c>
      <c r="W88" s="68">
        <f t="shared" si="39"/>
        <v>0.91287092917527679</v>
      </c>
      <c r="X88" s="68">
        <f t="shared" si="40"/>
        <v>0</v>
      </c>
      <c r="Y88" s="68">
        <f t="shared" si="41"/>
        <v>1.2909944487358056</v>
      </c>
      <c r="Z88" s="68">
        <f t="shared" si="42"/>
        <v>0</v>
      </c>
      <c r="AA88" s="66" t="str">
        <f t="shared" si="43"/>
        <v>Negligible</v>
      </c>
      <c r="AB88" s="69" t="str">
        <f t="shared" si="44"/>
        <v>Tidak Ada Indikasi Bias</v>
      </c>
    </row>
    <row r="89" spans="1:28" ht="27.6" x14ac:dyDescent="0.3">
      <c r="A89" s="67" t="str">
        <f>ESG!A83</f>
        <v>79. Rekomendasi mitigasi risiko ESG harus mencakup:</v>
      </c>
      <c r="B89" s="83">
        <f>ESG!B83</f>
        <v>1</v>
      </c>
      <c r="C89" s="83">
        <f>ESG!C83</f>
        <v>1</v>
      </c>
      <c r="D89" s="83">
        <f>ESG!D83</f>
        <v>0</v>
      </c>
      <c r="E89" s="83">
        <f>ESG!E83</f>
        <v>1</v>
      </c>
      <c r="F89" s="83">
        <f>ESG!F83</f>
        <v>0</v>
      </c>
      <c r="G89" s="83">
        <f>ESG!G83</f>
        <v>1</v>
      </c>
      <c r="H89" s="83">
        <f>ESG!H83</f>
        <v>1</v>
      </c>
      <c r="I89" s="83">
        <f>ESG!I83</f>
        <v>1</v>
      </c>
      <c r="J89" s="83">
        <f>ESG!J83</f>
        <v>1</v>
      </c>
      <c r="K89" s="83">
        <f>ESG!K83</f>
        <v>1</v>
      </c>
      <c r="L89" s="82">
        <f t="shared" si="30"/>
        <v>5</v>
      </c>
      <c r="M89" s="82">
        <f t="shared" si="31"/>
        <v>5</v>
      </c>
      <c r="N89" s="82">
        <f>SUMIF($B$8:$K$8,"Laki-Laki",ESG!B83:K83)</f>
        <v>4</v>
      </c>
      <c r="O89" s="82">
        <f>SUMIF($B$8:$K$8,"Perempuan",ESG!B83:K83)</f>
        <v>4</v>
      </c>
      <c r="P89" s="68">
        <f t="shared" si="32"/>
        <v>4</v>
      </c>
      <c r="Q89" s="68">
        <f t="shared" si="33"/>
        <v>4</v>
      </c>
      <c r="R89" s="68">
        <f t="shared" si="34"/>
        <v>-1.3862943611198906</v>
      </c>
      <c r="S89" s="68">
        <f t="shared" si="35"/>
        <v>-1.3862943611198906</v>
      </c>
      <c r="T89" s="68">
        <f t="shared" si="36"/>
        <v>-1.3244322748808857</v>
      </c>
      <c r="U89" s="68">
        <f t="shared" si="37"/>
        <v>-1.3244322748808857</v>
      </c>
      <c r="V89" s="68">
        <f t="shared" si="38"/>
        <v>1.1180339887498949</v>
      </c>
      <c r="W89" s="68">
        <f t="shared" si="39"/>
        <v>1.1180339887498949</v>
      </c>
      <c r="X89" s="68">
        <f t="shared" si="40"/>
        <v>0</v>
      </c>
      <c r="Y89" s="68">
        <f t="shared" si="41"/>
        <v>1.5811388300841898</v>
      </c>
      <c r="Z89" s="68">
        <f t="shared" si="42"/>
        <v>0</v>
      </c>
      <c r="AA89" s="66" t="str">
        <f t="shared" si="43"/>
        <v>Negligible</v>
      </c>
      <c r="AB89" s="69" t="str">
        <f t="shared" si="44"/>
        <v>Tidak Ada Indikasi Bias</v>
      </c>
    </row>
    <row r="90" spans="1:28" ht="27.6" x14ac:dyDescent="0.3">
      <c r="A90" s="67" t="str">
        <f>ESG!A84</f>
        <v>80. Jika rekomendasi ESG tidak dilaksanakan, maka:</v>
      </c>
      <c r="B90" s="83">
        <f>ESG!B84</f>
        <v>1</v>
      </c>
      <c r="C90" s="83">
        <f>ESG!C84</f>
        <v>1</v>
      </c>
      <c r="D90" s="83">
        <f>ESG!D84</f>
        <v>1</v>
      </c>
      <c r="E90" s="83">
        <f>ESG!E84</f>
        <v>0</v>
      </c>
      <c r="F90" s="83">
        <f>ESG!F84</f>
        <v>1</v>
      </c>
      <c r="G90" s="83">
        <f>ESG!G84</f>
        <v>0</v>
      </c>
      <c r="H90" s="83">
        <f>ESG!H84</f>
        <v>0</v>
      </c>
      <c r="I90" s="83">
        <f>ESG!I84</f>
        <v>0</v>
      </c>
      <c r="J90" s="83">
        <f>ESG!J84</f>
        <v>0</v>
      </c>
      <c r="K90" s="83">
        <f>ESG!K84</f>
        <v>0</v>
      </c>
      <c r="L90" s="82">
        <f t="shared" si="30"/>
        <v>5</v>
      </c>
      <c r="M90" s="82">
        <f t="shared" si="31"/>
        <v>5</v>
      </c>
      <c r="N90" s="82">
        <f>SUMIF($B$8:$K$8,"Laki-Laki",ESG!B84:K84)</f>
        <v>2</v>
      </c>
      <c r="O90" s="82">
        <f>SUMIF($B$8:$K$8,"Perempuan",ESG!B84:K84)</f>
        <v>2</v>
      </c>
      <c r="P90" s="68">
        <f t="shared" si="32"/>
        <v>2</v>
      </c>
      <c r="Q90" s="68">
        <f t="shared" si="33"/>
        <v>2</v>
      </c>
      <c r="R90" s="68">
        <f t="shared" si="34"/>
        <v>0.40546510810816438</v>
      </c>
      <c r="S90" s="68">
        <f t="shared" si="35"/>
        <v>0.40546510810816438</v>
      </c>
      <c r="T90" s="68">
        <f t="shared" si="36"/>
        <v>0.46732719434716935</v>
      </c>
      <c r="U90" s="68">
        <f t="shared" si="37"/>
        <v>0.46732719434716935</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27.6" x14ac:dyDescent="0.3">
      <c r="A91" s="67" t="str">
        <f>ESG!A85</f>
        <v>81. Integrasi ESG ke dalam proses bisnis bertujuan untuk:</v>
      </c>
      <c r="B91" s="83">
        <f>ESG!B85</f>
        <v>0</v>
      </c>
      <c r="C91" s="83">
        <f>ESG!C85</f>
        <v>0</v>
      </c>
      <c r="D91" s="83">
        <f>ESG!D85</f>
        <v>0</v>
      </c>
      <c r="E91" s="83">
        <f>ESG!E85</f>
        <v>1</v>
      </c>
      <c r="F91" s="83">
        <f>ESG!F85</f>
        <v>0</v>
      </c>
      <c r="G91" s="83">
        <f>ESG!G85</f>
        <v>1</v>
      </c>
      <c r="H91" s="83">
        <f>ESG!H85</f>
        <v>0</v>
      </c>
      <c r="I91" s="83">
        <f>ESG!I85</f>
        <v>0</v>
      </c>
      <c r="J91" s="83">
        <f>ESG!J85</f>
        <v>1</v>
      </c>
      <c r="K91" s="83">
        <f>ESG!K85</f>
        <v>1</v>
      </c>
      <c r="L91" s="82">
        <f t="shared" si="30"/>
        <v>5</v>
      </c>
      <c r="M91" s="82">
        <f t="shared" si="31"/>
        <v>5</v>
      </c>
      <c r="N91" s="82">
        <f>SUMIF($B$8:$K$8,"Laki-Laki",ESG!B85:K85)</f>
        <v>2</v>
      </c>
      <c r="O91" s="82">
        <f>SUMIF($B$8:$K$8,"Perempuan",ESG!B85:K85)</f>
        <v>2</v>
      </c>
      <c r="P91" s="68">
        <f t="shared" si="32"/>
        <v>2</v>
      </c>
      <c r="Q91" s="68">
        <f t="shared" si="33"/>
        <v>2</v>
      </c>
      <c r="R91" s="68">
        <f t="shared" si="34"/>
        <v>0.40546510810816438</v>
      </c>
      <c r="S91" s="68">
        <f t="shared" si="35"/>
        <v>0.40546510810816438</v>
      </c>
      <c r="T91" s="68">
        <f t="shared" si="36"/>
        <v>0.46732719434716935</v>
      </c>
      <c r="U91" s="68">
        <f t="shared" si="37"/>
        <v>0.46732719434716935</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ht="27.6" x14ac:dyDescent="0.3">
      <c r="A92" s="67" t="str">
        <f>ESG!A86</f>
        <v>82. Rekomendasi strategis yang efektif biasanya:</v>
      </c>
      <c r="B92" s="83">
        <f>ESG!B86</f>
        <v>0</v>
      </c>
      <c r="C92" s="83">
        <f>ESG!C86</f>
        <v>0</v>
      </c>
      <c r="D92" s="83">
        <f>ESG!D86</f>
        <v>1</v>
      </c>
      <c r="E92" s="83">
        <f>ESG!E86</f>
        <v>0</v>
      </c>
      <c r="F92" s="83">
        <f>ESG!F86</f>
        <v>1</v>
      </c>
      <c r="G92" s="83">
        <f>ESG!G86</f>
        <v>0</v>
      </c>
      <c r="H92" s="83">
        <f>ESG!H86</f>
        <v>0</v>
      </c>
      <c r="I92" s="83">
        <f>ESG!I86</f>
        <v>0</v>
      </c>
      <c r="J92" s="83">
        <f>ESG!J86</f>
        <v>0</v>
      </c>
      <c r="K92" s="83">
        <f>ESG!K86</f>
        <v>0</v>
      </c>
      <c r="L92" s="82">
        <f t="shared" si="30"/>
        <v>5</v>
      </c>
      <c r="M92" s="82">
        <f t="shared" si="31"/>
        <v>5</v>
      </c>
      <c r="N92" s="82">
        <f>SUMIF($B$8:$K$8,"Laki-Laki",ESG!B86:K86)</f>
        <v>1</v>
      </c>
      <c r="O92" s="82">
        <f>SUMIF($B$8:$K$8,"Perempuan",ESG!B86:K86)</f>
        <v>1</v>
      </c>
      <c r="P92" s="68">
        <f t="shared" si="32"/>
        <v>1</v>
      </c>
      <c r="Q92" s="68">
        <f t="shared" si="33"/>
        <v>1</v>
      </c>
      <c r="R92" s="68">
        <f t="shared" si="34"/>
        <v>1.3862943611198906</v>
      </c>
      <c r="S92" s="68">
        <f t="shared" si="35"/>
        <v>1.3862943611198906</v>
      </c>
      <c r="T92" s="68">
        <f t="shared" si="36"/>
        <v>1.4481564473588955</v>
      </c>
      <c r="U92" s="68">
        <f t="shared" si="37"/>
        <v>1.4481564473588955</v>
      </c>
      <c r="V92" s="68">
        <f t="shared" si="38"/>
        <v>1.1180339887498949</v>
      </c>
      <c r="W92" s="68">
        <f t="shared" si="39"/>
        <v>1.1180339887498949</v>
      </c>
      <c r="X92" s="68">
        <f t="shared" si="40"/>
        <v>0</v>
      </c>
      <c r="Y92" s="68">
        <f t="shared" si="41"/>
        <v>1.5811388300841898</v>
      </c>
      <c r="Z92" s="68">
        <f t="shared" si="42"/>
        <v>0</v>
      </c>
      <c r="AA92" s="66" t="str">
        <f t="shared" si="43"/>
        <v>Negligible</v>
      </c>
      <c r="AB92" s="69" t="str">
        <f t="shared" si="44"/>
        <v>Tidak Ada Indikasi Bias</v>
      </c>
    </row>
    <row r="93" spans="1:28" ht="41.4" x14ac:dyDescent="0.3">
      <c r="A93" s="67" t="str">
        <f>ESG!A87</f>
        <v>83. Jika terjadi konflik antara divisi operasional dan divisi ESG, maka pendekatan terbaik adalah:</v>
      </c>
      <c r="B93" s="83">
        <f>ESG!B87</f>
        <v>1</v>
      </c>
      <c r="C93" s="83">
        <f>ESG!C87</f>
        <v>1</v>
      </c>
      <c r="D93" s="83">
        <f>ESG!D87</f>
        <v>1</v>
      </c>
      <c r="E93" s="83">
        <f>ESG!E87</f>
        <v>0</v>
      </c>
      <c r="F93" s="83">
        <f>ESG!F87</f>
        <v>1</v>
      </c>
      <c r="G93" s="83">
        <f>ESG!G87</f>
        <v>0</v>
      </c>
      <c r="H93" s="83">
        <f>ESG!H87</f>
        <v>0</v>
      </c>
      <c r="I93" s="83">
        <f>ESG!I87</f>
        <v>0</v>
      </c>
      <c r="J93" s="83">
        <f>ESG!J87</f>
        <v>1</v>
      </c>
      <c r="K93" s="83">
        <f>ESG!K87</f>
        <v>1</v>
      </c>
      <c r="L93" s="82">
        <f t="shared" si="30"/>
        <v>5</v>
      </c>
      <c r="M93" s="82">
        <f t="shared" si="31"/>
        <v>5</v>
      </c>
      <c r="N93" s="82">
        <f>SUMIF($B$8:$K$8,"Laki-Laki",ESG!B87:K87)</f>
        <v>3</v>
      </c>
      <c r="O93" s="82">
        <f>SUMIF($B$8:$K$8,"Perempuan",ESG!B87:K87)</f>
        <v>3</v>
      </c>
      <c r="P93" s="68">
        <f t="shared" si="32"/>
        <v>3</v>
      </c>
      <c r="Q93" s="68">
        <f t="shared" si="33"/>
        <v>3</v>
      </c>
      <c r="R93" s="68">
        <f t="shared" si="34"/>
        <v>-0.40546510810816444</v>
      </c>
      <c r="S93" s="68">
        <f t="shared" si="35"/>
        <v>-0.40546510810816444</v>
      </c>
      <c r="T93" s="68">
        <f t="shared" si="36"/>
        <v>-0.34360302186915948</v>
      </c>
      <c r="U93" s="68">
        <f t="shared" si="37"/>
        <v>-0.34360302186915948</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ht="27.6" x14ac:dyDescent="0.3">
      <c r="A94" s="67" t="str">
        <f>ESG!A88</f>
        <v>84. Tata kelola ESG yang lemah biasanya ditandai dengan:</v>
      </c>
      <c r="B94" s="83">
        <f>ESG!B88</f>
        <v>1</v>
      </c>
      <c r="C94" s="83">
        <f>ESG!C88</f>
        <v>1</v>
      </c>
      <c r="D94" s="83">
        <f>ESG!D88</f>
        <v>1</v>
      </c>
      <c r="E94" s="83">
        <f>ESG!E88</f>
        <v>1</v>
      </c>
      <c r="F94" s="83">
        <f>ESG!F88</f>
        <v>1</v>
      </c>
      <c r="G94" s="83">
        <f>ESG!G88</f>
        <v>1</v>
      </c>
      <c r="H94" s="83">
        <f>ESG!H88</f>
        <v>1</v>
      </c>
      <c r="I94" s="83">
        <f>ESG!I88</f>
        <v>1</v>
      </c>
      <c r="J94" s="83">
        <f>ESG!J88</f>
        <v>0</v>
      </c>
      <c r="K94" s="83">
        <f>ESG!K88</f>
        <v>0</v>
      </c>
      <c r="L94" s="82">
        <f t="shared" si="30"/>
        <v>5</v>
      </c>
      <c r="M94" s="82">
        <f t="shared" si="31"/>
        <v>5</v>
      </c>
      <c r="N94" s="82">
        <f>SUMIF($B$8:$K$8,"Laki-Laki",ESG!B88:K88)</f>
        <v>4</v>
      </c>
      <c r="O94" s="82">
        <f>SUMIF($B$8:$K$8,"Perempuan",ESG!B88:K88)</f>
        <v>4</v>
      </c>
      <c r="P94" s="68">
        <f t="shared" si="32"/>
        <v>4</v>
      </c>
      <c r="Q94" s="68">
        <f t="shared" si="33"/>
        <v>4</v>
      </c>
      <c r="R94" s="68">
        <f t="shared" si="34"/>
        <v>-1.3862943611198906</v>
      </c>
      <c r="S94" s="68">
        <f t="shared" si="35"/>
        <v>-1.3862943611198906</v>
      </c>
      <c r="T94" s="68">
        <f t="shared" si="36"/>
        <v>-1.3244322748808857</v>
      </c>
      <c r="U94" s="68">
        <f t="shared" si="37"/>
        <v>-1.3244322748808857</v>
      </c>
      <c r="V94" s="68">
        <f t="shared" si="38"/>
        <v>1.1180339887498949</v>
      </c>
      <c r="W94" s="68">
        <f t="shared" si="39"/>
        <v>1.1180339887498949</v>
      </c>
      <c r="X94" s="68">
        <f t="shared" si="40"/>
        <v>0</v>
      </c>
      <c r="Y94" s="68">
        <f t="shared" si="41"/>
        <v>1.5811388300841898</v>
      </c>
      <c r="Z94" s="68">
        <f t="shared" si="42"/>
        <v>0</v>
      </c>
      <c r="AA94" s="66" t="str">
        <f t="shared" si="43"/>
        <v>Negligible</v>
      </c>
      <c r="AB94" s="69" t="str">
        <f t="shared" si="44"/>
        <v>Tidak Ada Indikasi Bias</v>
      </c>
    </row>
    <row r="95" spans="1:28" ht="41.4" x14ac:dyDescent="0.3">
      <c r="A95" s="67" t="str">
        <f>ESG!A89</f>
        <v>85. Jika organisasi ingin meningkatkan peringkat ESG, langkah pertama yang rasional adalah:</v>
      </c>
      <c r="B95" s="83">
        <f>ESG!B89</f>
        <v>1</v>
      </c>
      <c r="C95" s="83">
        <f>ESG!C89</f>
        <v>1</v>
      </c>
      <c r="D95" s="83">
        <f>ESG!D89</f>
        <v>1</v>
      </c>
      <c r="E95" s="83">
        <f>ESG!E89</f>
        <v>0</v>
      </c>
      <c r="F95" s="83">
        <f>ESG!F89</f>
        <v>1</v>
      </c>
      <c r="G95" s="83">
        <f>ESG!G89</f>
        <v>0</v>
      </c>
      <c r="H95" s="83">
        <f>ESG!H89</f>
        <v>0</v>
      </c>
      <c r="I95" s="83">
        <f>ESG!I89</f>
        <v>0</v>
      </c>
      <c r="J95" s="83">
        <f>ESG!J89</f>
        <v>1</v>
      </c>
      <c r="K95" s="83">
        <f>ESG!K89</f>
        <v>1</v>
      </c>
      <c r="L95" s="82">
        <f t="shared" si="30"/>
        <v>5</v>
      </c>
      <c r="M95" s="82">
        <f t="shared" si="31"/>
        <v>5</v>
      </c>
      <c r="N95" s="82">
        <f>SUMIF($B$8:$K$8,"Laki-Laki",ESG!B89:K89)</f>
        <v>3</v>
      </c>
      <c r="O95" s="82">
        <f>SUMIF($B$8:$K$8,"Perempuan",ESG!B89:K89)</f>
        <v>3</v>
      </c>
      <c r="P95" s="68">
        <f t="shared" si="32"/>
        <v>3</v>
      </c>
      <c r="Q95" s="68">
        <f t="shared" si="33"/>
        <v>3</v>
      </c>
      <c r="R95" s="68">
        <f t="shared" si="34"/>
        <v>-0.40546510810816444</v>
      </c>
      <c r="S95" s="68">
        <f t="shared" si="35"/>
        <v>-0.40546510810816444</v>
      </c>
      <c r="T95" s="68">
        <f t="shared" si="36"/>
        <v>-0.34360302186915948</v>
      </c>
      <c r="U95" s="68">
        <f t="shared" si="37"/>
        <v>-0.34360302186915948</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ht="27.6" x14ac:dyDescent="0.3">
      <c r="A96" s="67" t="str">
        <f>ESG!A90</f>
        <v>86. Pengawasan independen dalam tata kelola ESG bertujuan untuk:</v>
      </c>
      <c r="B96" s="83">
        <f>ESG!B90</f>
        <v>1</v>
      </c>
      <c r="C96" s="83">
        <f>ESG!C90</f>
        <v>1</v>
      </c>
      <c r="D96" s="83">
        <f>ESG!D90</f>
        <v>1</v>
      </c>
      <c r="E96" s="83">
        <f>ESG!E90</f>
        <v>1</v>
      </c>
      <c r="F96" s="83">
        <f>ESG!F90</f>
        <v>1</v>
      </c>
      <c r="G96" s="83">
        <f>ESG!G90</f>
        <v>1</v>
      </c>
      <c r="H96" s="83">
        <f>ESG!H90</f>
        <v>0</v>
      </c>
      <c r="I96" s="83">
        <f>ESG!I90</f>
        <v>0</v>
      </c>
      <c r="J96" s="83">
        <f>ESG!J90</f>
        <v>0</v>
      </c>
      <c r="K96" s="83">
        <f>ESG!K90</f>
        <v>0</v>
      </c>
      <c r="L96" s="82">
        <f t="shared" si="30"/>
        <v>5</v>
      </c>
      <c r="M96" s="82">
        <f t="shared" si="31"/>
        <v>5</v>
      </c>
      <c r="N96" s="82">
        <f>SUMIF($B$8:$K$8,"Laki-Laki",ESG!B90:K90)</f>
        <v>3</v>
      </c>
      <c r="O96" s="82">
        <f>SUMIF($B$8:$K$8,"Perempuan",ESG!B90:K90)</f>
        <v>3</v>
      </c>
      <c r="P96" s="68">
        <f t="shared" si="32"/>
        <v>3</v>
      </c>
      <c r="Q96" s="68">
        <f t="shared" si="33"/>
        <v>3</v>
      </c>
      <c r="R96" s="68">
        <f t="shared" si="34"/>
        <v>-0.40546510810816444</v>
      </c>
      <c r="S96" s="68">
        <f t="shared" si="35"/>
        <v>-0.40546510810816444</v>
      </c>
      <c r="T96" s="68">
        <f t="shared" si="36"/>
        <v>-0.34360302186915948</v>
      </c>
      <c r="U96" s="68">
        <f t="shared" si="37"/>
        <v>-0.34360302186915948</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27.6" x14ac:dyDescent="0.3">
      <c r="A97" s="67" t="str">
        <f>ESG!A91</f>
        <v>87. Rekomendasi ESG jangka panjang harus mempertimbangkan:</v>
      </c>
      <c r="B97" s="83">
        <f>ESG!B91</f>
        <v>0</v>
      </c>
      <c r="C97" s="83">
        <f>ESG!C91</f>
        <v>0</v>
      </c>
      <c r="D97" s="83">
        <f>ESG!D91</f>
        <v>1</v>
      </c>
      <c r="E97" s="83">
        <f>ESG!E91</f>
        <v>0</v>
      </c>
      <c r="F97" s="83">
        <f>ESG!F91</f>
        <v>1</v>
      </c>
      <c r="G97" s="83">
        <f>ESG!G91</f>
        <v>0</v>
      </c>
      <c r="H97" s="83">
        <f>ESG!H91</f>
        <v>0</v>
      </c>
      <c r="I97" s="83">
        <f>ESG!I91</f>
        <v>0</v>
      </c>
      <c r="J97" s="83">
        <f>ESG!J91</f>
        <v>0</v>
      </c>
      <c r="K97" s="83">
        <f>ESG!K91</f>
        <v>0</v>
      </c>
      <c r="L97" s="82">
        <f t="shared" si="30"/>
        <v>5</v>
      </c>
      <c r="M97" s="82">
        <f t="shared" si="31"/>
        <v>5</v>
      </c>
      <c r="N97" s="82">
        <f>SUMIF($B$8:$K$8,"Laki-Laki",ESG!B91:K91)</f>
        <v>1</v>
      </c>
      <c r="O97" s="82">
        <f>SUMIF($B$8:$K$8,"Perempuan",ESG!B91:K91)</f>
        <v>1</v>
      </c>
      <c r="P97" s="68">
        <f t="shared" si="32"/>
        <v>1</v>
      </c>
      <c r="Q97" s="68">
        <f t="shared" si="33"/>
        <v>1</v>
      </c>
      <c r="R97" s="68">
        <f t="shared" si="34"/>
        <v>1.3862943611198906</v>
      </c>
      <c r="S97" s="68">
        <f t="shared" si="35"/>
        <v>1.3862943611198906</v>
      </c>
      <c r="T97" s="68">
        <f t="shared" si="36"/>
        <v>1.4481564473588955</v>
      </c>
      <c r="U97" s="68">
        <f t="shared" si="37"/>
        <v>1.4481564473588955</v>
      </c>
      <c r="V97" s="68">
        <f t="shared" si="38"/>
        <v>1.1180339887498949</v>
      </c>
      <c r="W97" s="68">
        <f t="shared" si="39"/>
        <v>1.1180339887498949</v>
      </c>
      <c r="X97" s="68">
        <f t="shared" si="40"/>
        <v>0</v>
      </c>
      <c r="Y97" s="68">
        <f t="shared" si="41"/>
        <v>1.5811388300841898</v>
      </c>
      <c r="Z97" s="68">
        <f t="shared" si="42"/>
        <v>0</v>
      </c>
      <c r="AA97" s="66" t="str">
        <f t="shared" si="43"/>
        <v>Negligible</v>
      </c>
      <c r="AB97" s="69" t="str">
        <f t="shared" si="44"/>
        <v>Tidak Ada Indikasi Bias</v>
      </c>
    </row>
    <row r="98" spans="1:28" ht="41.4" x14ac:dyDescent="0.3">
      <c r="A98" s="67" t="str">
        <f>ESG!A92</f>
        <v>88. Jika suatu risiko ESG memerlukan investasi besar, maka keputusan harus:</v>
      </c>
      <c r="B98" s="83">
        <f>ESG!B92</f>
        <v>1</v>
      </c>
      <c r="C98" s="83">
        <f>ESG!C92</f>
        <v>1</v>
      </c>
      <c r="D98" s="83">
        <f>ESG!D92</f>
        <v>1</v>
      </c>
      <c r="E98" s="83">
        <f>ESG!E92</f>
        <v>0</v>
      </c>
      <c r="F98" s="83">
        <f>ESG!F92</f>
        <v>1</v>
      </c>
      <c r="G98" s="83">
        <f>ESG!G92</f>
        <v>0</v>
      </c>
      <c r="H98" s="83">
        <f>ESG!H92</f>
        <v>0</v>
      </c>
      <c r="I98" s="83">
        <f>ESG!I92</f>
        <v>0</v>
      </c>
      <c r="J98" s="83">
        <f>ESG!J92</f>
        <v>0</v>
      </c>
      <c r="K98" s="83">
        <f>ESG!K92</f>
        <v>0</v>
      </c>
      <c r="L98" s="82">
        <f t="shared" si="30"/>
        <v>5</v>
      </c>
      <c r="M98" s="82">
        <f t="shared" si="31"/>
        <v>5</v>
      </c>
      <c r="N98" s="82">
        <f>SUMIF($B$8:$K$8,"Laki-Laki",ESG!B92:K92)</f>
        <v>2</v>
      </c>
      <c r="O98" s="82">
        <f>SUMIF($B$8:$K$8,"Perempuan",ESG!B92:K92)</f>
        <v>2</v>
      </c>
      <c r="P98" s="68">
        <f t="shared" si="32"/>
        <v>2</v>
      </c>
      <c r="Q98" s="68">
        <f t="shared" si="33"/>
        <v>2</v>
      </c>
      <c r="R98" s="68">
        <f t="shared" si="34"/>
        <v>0.40546510810816438</v>
      </c>
      <c r="S98" s="68">
        <f t="shared" si="35"/>
        <v>0.40546510810816438</v>
      </c>
      <c r="T98" s="68">
        <f t="shared" si="36"/>
        <v>0.46732719434716935</v>
      </c>
      <c r="U98" s="68">
        <f t="shared" si="37"/>
        <v>0.46732719434716935</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27.6" x14ac:dyDescent="0.3">
      <c r="A99" s="67" t="str">
        <f>ESG!A93</f>
        <v>89. Komunikasi hasil ESG kepada stakeholder bertujuan untuk:</v>
      </c>
      <c r="B99" s="83">
        <f>ESG!B93</f>
        <v>1</v>
      </c>
      <c r="C99" s="83">
        <f>ESG!C93</f>
        <v>1</v>
      </c>
      <c r="D99" s="83">
        <f>ESG!D93</f>
        <v>0</v>
      </c>
      <c r="E99" s="83">
        <f>ESG!E93</f>
        <v>1</v>
      </c>
      <c r="F99" s="83">
        <f>ESG!F93</f>
        <v>0</v>
      </c>
      <c r="G99" s="83">
        <f>ESG!G93</f>
        <v>1</v>
      </c>
      <c r="H99" s="83">
        <f>ESG!H93</f>
        <v>0</v>
      </c>
      <c r="I99" s="83">
        <f>ESG!I93</f>
        <v>0</v>
      </c>
      <c r="J99" s="83">
        <f>ESG!J93</f>
        <v>0</v>
      </c>
      <c r="K99" s="83">
        <f>ESG!K93</f>
        <v>0</v>
      </c>
      <c r="L99" s="82">
        <f t="shared" si="30"/>
        <v>5</v>
      </c>
      <c r="M99" s="82">
        <f t="shared" si="31"/>
        <v>5</v>
      </c>
      <c r="N99" s="82">
        <f>SUMIF($B$8:$K$8,"Laki-Laki",ESG!B93:K93)</f>
        <v>2</v>
      </c>
      <c r="O99" s="82">
        <f>SUMIF($B$8:$K$8,"Perempuan",ESG!B93:K93)</f>
        <v>2</v>
      </c>
      <c r="P99" s="68">
        <f t="shared" si="32"/>
        <v>2</v>
      </c>
      <c r="Q99" s="68">
        <f t="shared" si="33"/>
        <v>2</v>
      </c>
      <c r="R99" s="68">
        <f t="shared" si="34"/>
        <v>0.40546510810816438</v>
      </c>
      <c r="S99" s="68">
        <f t="shared" si="35"/>
        <v>0.40546510810816438</v>
      </c>
      <c r="T99" s="68">
        <f t="shared" si="36"/>
        <v>0.46732719434716935</v>
      </c>
      <c r="U99" s="68">
        <f t="shared" si="37"/>
        <v>0.46732719434716935</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ht="27.6" x14ac:dyDescent="0.3">
      <c r="A100" s="67" t="str">
        <f>ESG!A94</f>
        <v>90. ESG Officer harus memastikan bahwa kebijakan ESG:</v>
      </c>
      <c r="B100" s="83">
        <f>ESG!B94</f>
        <v>0</v>
      </c>
      <c r="C100" s="83">
        <f>ESG!C94</f>
        <v>0</v>
      </c>
      <c r="D100" s="83">
        <f>ESG!D94</f>
        <v>0</v>
      </c>
      <c r="E100" s="83">
        <f>ESG!E94</f>
        <v>1</v>
      </c>
      <c r="F100" s="83">
        <f>ESG!F94</f>
        <v>0</v>
      </c>
      <c r="G100" s="83">
        <f>ESG!G94</f>
        <v>1</v>
      </c>
      <c r="H100" s="83">
        <f>ESG!H94</f>
        <v>0</v>
      </c>
      <c r="I100" s="83">
        <f>ESG!I94</f>
        <v>0</v>
      </c>
      <c r="J100" s="83">
        <f>ESG!J94</f>
        <v>1</v>
      </c>
      <c r="K100" s="83">
        <f>ESG!K94</f>
        <v>1</v>
      </c>
      <c r="L100" s="82">
        <f t="shared" si="30"/>
        <v>5</v>
      </c>
      <c r="M100" s="82">
        <f t="shared" si="31"/>
        <v>5</v>
      </c>
      <c r="N100" s="82">
        <f>SUMIF($B$8:$K$8,"Laki-Laki",ESG!B94:K94)</f>
        <v>2</v>
      </c>
      <c r="O100" s="82">
        <f>SUMIF($B$8:$K$8,"Perempuan",ESG!B94:K94)</f>
        <v>2</v>
      </c>
      <c r="P100" s="68">
        <f t="shared" si="32"/>
        <v>2</v>
      </c>
      <c r="Q100" s="68">
        <f t="shared" si="33"/>
        <v>2</v>
      </c>
      <c r="R100" s="68">
        <f t="shared" si="34"/>
        <v>0.40546510810816438</v>
      </c>
      <c r="S100" s="68">
        <f t="shared" si="35"/>
        <v>0.40546510810816438</v>
      </c>
      <c r="T100" s="68">
        <f t="shared" si="36"/>
        <v>0.46732719434716935</v>
      </c>
      <c r="U100" s="68">
        <f t="shared" si="37"/>
        <v>0.46732719434716935</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ht="27.6" x14ac:dyDescent="0.3">
      <c r="A101" s="67" t="str">
        <f>ESG!A95</f>
        <v>91. Evaluasi efektivitas program ESG dilakukan untuk:</v>
      </c>
      <c r="B101" s="83">
        <f>ESG!B95</f>
        <v>1</v>
      </c>
      <c r="C101" s="83">
        <f>ESG!C95</f>
        <v>1</v>
      </c>
      <c r="D101" s="83">
        <f>ESG!D95</f>
        <v>0</v>
      </c>
      <c r="E101" s="83">
        <f>ESG!E95</f>
        <v>1</v>
      </c>
      <c r="F101" s="83">
        <f>ESG!F95</f>
        <v>0</v>
      </c>
      <c r="G101" s="83">
        <f>ESG!G95</f>
        <v>1</v>
      </c>
      <c r="H101" s="83">
        <f>ESG!H95</f>
        <v>0</v>
      </c>
      <c r="I101" s="83">
        <f>ESG!I95</f>
        <v>0</v>
      </c>
      <c r="J101" s="83">
        <f>ESG!J95</f>
        <v>0</v>
      </c>
      <c r="K101" s="83">
        <f>ESG!K95</f>
        <v>0</v>
      </c>
      <c r="L101" s="82">
        <f t="shared" si="30"/>
        <v>5</v>
      </c>
      <c r="M101" s="82">
        <f t="shared" si="31"/>
        <v>5</v>
      </c>
      <c r="N101" s="82">
        <f>SUMIF($B$8:$K$8,"Laki-Laki",ESG!B95:K95)</f>
        <v>2</v>
      </c>
      <c r="O101" s="82">
        <f>SUMIF($B$8:$K$8,"Perempuan",ESG!B95:K95)</f>
        <v>2</v>
      </c>
      <c r="P101" s="68">
        <f t="shared" si="32"/>
        <v>2</v>
      </c>
      <c r="Q101" s="68">
        <f t="shared" si="33"/>
        <v>2</v>
      </c>
      <c r="R101" s="68">
        <f t="shared" si="34"/>
        <v>0.40546510810816438</v>
      </c>
      <c r="S101" s="68">
        <f t="shared" si="35"/>
        <v>0.40546510810816438</v>
      </c>
      <c r="T101" s="68">
        <f t="shared" si="36"/>
        <v>0.46732719434716935</v>
      </c>
      <c r="U101" s="68">
        <f t="shared" si="37"/>
        <v>0.46732719434716935</v>
      </c>
      <c r="V101" s="68">
        <f t="shared" si="38"/>
        <v>0.91287092917527679</v>
      </c>
      <c r="W101" s="68">
        <f t="shared" si="39"/>
        <v>0.91287092917527679</v>
      </c>
      <c r="X101" s="68">
        <f t="shared" si="40"/>
        <v>0</v>
      </c>
      <c r="Y101" s="68">
        <f t="shared" si="41"/>
        <v>1.2909944487358056</v>
      </c>
      <c r="Z101" s="68">
        <f t="shared" si="42"/>
        <v>0</v>
      </c>
      <c r="AA101" s="66" t="str">
        <f t="shared" si="43"/>
        <v>Negligible</v>
      </c>
      <c r="AB101" s="69" t="str">
        <f t="shared" si="44"/>
        <v>Tidak Ada Indikasi Bias</v>
      </c>
    </row>
    <row r="102" spans="1:28" ht="27.6" x14ac:dyDescent="0.3">
      <c r="A102" s="67" t="str">
        <f>ESG!A96</f>
        <v>92. Jika hasil evaluasi menunjukkan kegagalan program, maka:</v>
      </c>
      <c r="B102" s="83">
        <f>ESG!B96</f>
        <v>1</v>
      </c>
      <c r="C102" s="83">
        <f>ESG!C96</f>
        <v>1</v>
      </c>
      <c r="D102" s="83">
        <f>ESG!D96</f>
        <v>1</v>
      </c>
      <c r="E102" s="83">
        <f>ESG!E96</f>
        <v>0</v>
      </c>
      <c r="F102" s="83">
        <f>ESG!F96</f>
        <v>1</v>
      </c>
      <c r="G102" s="83">
        <f>ESG!G96</f>
        <v>0</v>
      </c>
      <c r="H102" s="83">
        <f>ESG!H96</f>
        <v>0</v>
      </c>
      <c r="I102" s="83">
        <f>ESG!I96</f>
        <v>0</v>
      </c>
      <c r="J102" s="83">
        <f>ESG!J96</f>
        <v>0</v>
      </c>
      <c r="K102" s="83">
        <f>ESG!K96</f>
        <v>0</v>
      </c>
      <c r="L102" s="82">
        <f t="shared" si="30"/>
        <v>5</v>
      </c>
      <c r="M102" s="82">
        <f t="shared" si="31"/>
        <v>5</v>
      </c>
      <c r="N102" s="82">
        <f>SUMIF($B$8:$K$8,"Laki-Laki",ESG!B96:K96)</f>
        <v>2</v>
      </c>
      <c r="O102" s="82">
        <f>SUMIF($B$8:$K$8,"Perempuan",ESG!B96:K96)</f>
        <v>2</v>
      </c>
      <c r="P102" s="68">
        <f t="shared" si="32"/>
        <v>2</v>
      </c>
      <c r="Q102" s="68">
        <f t="shared" si="33"/>
        <v>2</v>
      </c>
      <c r="R102" s="68">
        <f t="shared" si="34"/>
        <v>0.40546510810816438</v>
      </c>
      <c r="S102" s="68">
        <f t="shared" si="35"/>
        <v>0.40546510810816438</v>
      </c>
      <c r="T102" s="68">
        <f t="shared" si="36"/>
        <v>0.46732719434716935</v>
      </c>
      <c r="U102" s="68">
        <f t="shared" si="37"/>
        <v>0.46732719434716935</v>
      </c>
      <c r="V102" s="68">
        <f t="shared" si="38"/>
        <v>0.91287092917527679</v>
      </c>
      <c r="W102" s="68">
        <f t="shared" si="39"/>
        <v>0.91287092917527679</v>
      </c>
      <c r="X102" s="68">
        <f t="shared" si="40"/>
        <v>0</v>
      </c>
      <c r="Y102" s="68">
        <f t="shared" si="41"/>
        <v>1.2909944487358056</v>
      </c>
      <c r="Z102" s="68">
        <f t="shared" si="42"/>
        <v>0</v>
      </c>
      <c r="AA102" s="66" t="str">
        <f t="shared" si="43"/>
        <v>Negligible</v>
      </c>
      <c r="AB102" s="69" t="str">
        <f t="shared" si="44"/>
        <v>Tidak Ada Indikasi Bias</v>
      </c>
    </row>
    <row r="103" spans="1:28" ht="41.4" x14ac:dyDescent="0.3">
      <c r="A103" s="67" t="str">
        <f>ESG!A97</f>
        <v>93. Transparansi dalam pengungkapan ESG membantu organisasi untuk:</v>
      </c>
      <c r="B103" s="83">
        <f>ESG!B97</f>
        <v>1</v>
      </c>
      <c r="C103" s="83">
        <f>ESG!C97</f>
        <v>1</v>
      </c>
      <c r="D103" s="83">
        <f>ESG!D97</f>
        <v>1</v>
      </c>
      <c r="E103" s="83">
        <f>ESG!E97</f>
        <v>1</v>
      </c>
      <c r="F103" s="83">
        <f>ESG!F97</f>
        <v>1</v>
      </c>
      <c r="G103" s="83">
        <f>ESG!G97</f>
        <v>1</v>
      </c>
      <c r="H103" s="83">
        <f>ESG!H97</f>
        <v>1</v>
      </c>
      <c r="I103" s="83">
        <f>ESG!I97</f>
        <v>1</v>
      </c>
      <c r="J103" s="83">
        <f>ESG!J97</f>
        <v>0</v>
      </c>
      <c r="K103" s="83">
        <f>ESG!K97</f>
        <v>0</v>
      </c>
      <c r="L103" s="82">
        <f t="shared" si="30"/>
        <v>5</v>
      </c>
      <c r="M103" s="82">
        <f t="shared" si="31"/>
        <v>5</v>
      </c>
      <c r="N103" s="82">
        <f>SUMIF($B$8:$K$8,"Laki-Laki",ESG!B97:K97)</f>
        <v>4</v>
      </c>
      <c r="O103" s="82">
        <f>SUMIF($B$8:$K$8,"Perempuan",ESG!B97:K97)</f>
        <v>4</v>
      </c>
      <c r="P103" s="68">
        <f t="shared" si="32"/>
        <v>4</v>
      </c>
      <c r="Q103" s="68">
        <f t="shared" si="33"/>
        <v>4</v>
      </c>
      <c r="R103" s="68">
        <f t="shared" si="34"/>
        <v>-1.3862943611198906</v>
      </c>
      <c r="S103" s="68">
        <f t="shared" si="35"/>
        <v>-1.3862943611198906</v>
      </c>
      <c r="T103" s="68">
        <f t="shared" si="36"/>
        <v>-1.3244322748808857</v>
      </c>
      <c r="U103" s="68">
        <f t="shared" si="37"/>
        <v>-1.3244322748808857</v>
      </c>
      <c r="V103" s="68">
        <f t="shared" si="38"/>
        <v>1.1180339887498949</v>
      </c>
      <c r="W103" s="68">
        <f t="shared" si="39"/>
        <v>1.1180339887498949</v>
      </c>
      <c r="X103" s="68">
        <f t="shared" si="40"/>
        <v>0</v>
      </c>
      <c r="Y103" s="68">
        <f t="shared" si="41"/>
        <v>1.5811388300841898</v>
      </c>
      <c r="Z103" s="68">
        <f t="shared" si="42"/>
        <v>0</v>
      </c>
      <c r="AA103" s="66" t="str">
        <f t="shared" si="43"/>
        <v>Negligible</v>
      </c>
      <c r="AB103" s="69" t="str">
        <f t="shared" si="44"/>
        <v>Tidak Ada Indikasi Bias</v>
      </c>
    </row>
    <row r="104" spans="1:28" ht="27.6" x14ac:dyDescent="0.3">
      <c r="A104" s="67" t="str">
        <f>ESG!A98</f>
        <v>94. Tata kelola ESG yang matang biasanya mencakup:</v>
      </c>
      <c r="B104" s="83">
        <f>ESG!B98</f>
        <v>1</v>
      </c>
      <c r="C104" s="83">
        <f>ESG!C98</f>
        <v>1</v>
      </c>
      <c r="D104" s="83">
        <f>ESG!D98</f>
        <v>1</v>
      </c>
      <c r="E104" s="83">
        <f>ESG!E98</f>
        <v>0</v>
      </c>
      <c r="F104" s="83">
        <f>ESG!F98</f>
        <v>1</v>
      </c>
      <c r="G104" s="83">
        <f>ESG!G98</f>
        <v>0</v>
      </c>
      <c r="H104" s="83">
        <f>ESG!H98</f>
        <v>1</v>
      </c>
      <c r="I104" s="83">
        <f>ESG!I98</f>
        <v>1</v>
      </c>
      <c r="J104" s="83">
        <f>ESG!J98</f>
        <v>0</v>
      </c>
      <c r="K104" s="83">
        <f>ESG!K98</f>
        <v>0</v>
      </c>
      <c r="L104" s="82">
        <f t="shared" si="30"/>
        <v>5</v>
      </c>
      <c r="M104" s="82">
        <f t="shared" si="31"/>
        <v>5</v>
      </c>
      <c r="N104" s="82">
        <f>SUMIF($B$8:$K$8,"Laki-Laki",ESG!B98:K98)</f>
        <v>3</v>
      </c>
      <c r="O104" s="82">
        <f>SUMIF($B$8:$K$8,"Perempuan",ESG!B98:K98)</f>
        <v>3</v>
      </c>
      <c r="P104" s="68">
        <f t="shared" si="32"/>
        <v>3</v>
      </c>
      <c r="Q104" s="68">
        <f t="shared" si="33"/>
        <v>3</v>
      </c>
      <c r="R104" s="68">
        <f t="shared" si="34"/>
        <v>-0.40546510810816444</v>
      </c>
      <c r="S104" s="68">
        <f t="shared" si="35"/>
        <v>-0.40546510810816444</v>
      </c>
      <c r="T104" s="68">
        <f t="shared" si="36"/>
        <v>-0.34360302186915948</v>
      </c>
      <c r="U104" s="68">
        <f t="shared" si="37"/>
        <v>-0.34360302186915948</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27.6" x14ac:dyDescent="0.3">
      <c r="A105" s="67" t="str">
        <f>ESG!A99</f>
        <v>95. ESG Officer harus menjaga independensi terutama ketika:</v>
      </c>
      <c r="B105" s="83">
        <f>ESG!B99</f>
        <v>1</v>
      </c>
      <c r="C105" s="83">
        <f>ESG!C99</f>
        <v>1</v>
      </c>
      <c r="D105" s="83">
        <f>ESG!D99</f>
        <v>1</v>
      </c>
      <c r="E105" s="83">
        <f>ESG!E99</f>
        <v>0</v>
      </c>
      <c r="F105" s="83">
        <f>ESG!F99</f>
        <v>1</v>
      </c>
      <c r="G105" s="83">
        <f>ESG!G99</f>
        <v>0</v>
      </c>
      <c r="H105" s="83">
        <f>ESG!H99</f>
        <v>0</v>
      </c>
      <c r="I105" s="83">
        <f>ESG!I99</f>
        <v>0</v>
      </c>
      <c r="J105" s="83">
        <f>ESG!J99</f>
        <v>0</v>
      </c>
      <c r="K105" s="83">
        <f>ESG!K99</f>
        <v>0</v>
      </c>
      <c r="L105" s="82">
        <f t="shared" si="30"/>
        <v>5</v>
      </c>
      <c r="M105" s="82">
        <f t="shared" si="31"/>
        <v>5</v>
      </c>
      <c r="N105" s="82">
        <f>SUMIF($B$8:$K$8,"Laki-Laki",ESG!B99:K99)</f>
        <v>2</v>
      </c>
      <c r="O105" s="82">
        <f>SUMIF($B$8:$K$8,"Perempuan",ESG!B99:K99)</f>
        <v>2</v>
      </c>
      <c r="P105" s="68">
        <f t="shared" si="32"/>
        <v>2</v>
      </c>
      <c r="Q105" s="68">
        <f t="shared" si="33"/>
        <v>2</v>
      </c>
      <c r="R105" s="68">
        <f t="shared" si="34"/>
        <v>0.40546510810816438</v>
      </c>
      <c r="S105" s="68">
        <f t="shared" si="35"/>
        <v>0.40546510810816438</v>
      </c>
      <c r="T105" s="68">
        <f t="shared" si="36"/>
        <v>0.46732719434716935</v>
      </c>
      <c r="U105" s="68">
        <f t="shared" si="37"/>
        <v>0.46732719434716935</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27.6" x14ac:dyDescent="0.3">
      <c r="A106" s="67" t="str">
        <f>ESG!A100</f>
        <v>96. Integrasi ESG ke dalam KPI manajemen bertujuan untuk:</v>
      </c>
      <c r="B106" s="83">
        <f>ESG!B100</f>
        <v>1</v>
      </c>
      <c r="C106" s="83">
        <f>ESG!C100</f>
        <v>1</v>
      </c>
      <c r="D106" s="83">
        <f>ESG!D100</f>
        <v>1</v>
      </c>
      <c r="E106" s="83">
        <f>ESG!E100</f>
        <v>1</v>
      </c>
      <c r="F106" s="83">
        <f>ESG!F100</f>
        <v>1</v>
      </c>
      <c r="G106" s="83">
        <f>ESG!G100</f>
        <v>1</v>
      </c>
      <c r="H106" s="83">
        <f>ESG!H100</f>
        <v>0</v>
      </c>
      <c r="I106" s="83">
        <f>ESG!I100</f>
        <v>0</v>
      </c>
      <c r="J106" s="83">
        <f>ESG!J100</f>
        <v>1</v>
      </c>
      <c r="K106" s="83">
        <f>ESG!K100</f>
        <v>1</v>
      </c>
      <c r="L106" s="82">
        <f t="shared" si="30"/>
        <v>5</v>
      </c>
      <c r="M106" s="82">
        <f t="shared" si="31"/>
        <v>5</v>
      </c>
      <c r="N106" s="82">
        <f>SUMIF($B$8:$K$8,"Laki-Laki",ESG!B100:K100)</f>
        <v>4</v>
      </c>
      <c r="O106" s="82">
        <f>SUMIF($B$8:$K$8,"Perempuan",ESG!B100:K100)</f>
        <v>4</v>
      </c>
      <c r="P106" s="68">
        <f t="shared" si="32"/>
        <v>4</v>
      </c>
      <c r="Q106" s="68">
        <f t="shared" si="33"/>
        <v>4</v>
      </c>
      <c r="R106" s="68">
        <f t="shared" si="34"/>
        <v>-1.3862943611198906</v>
      </c>
      <c r="S106" s="68">
        <f t="shared" si="35"/>
        <v>-1.3862943611198906</v>
      </c>
      <c r="T106" s="68">
        <f t="shared" si="36"/>
        <v>-1.3244322748808857</v>
      </c>
      <c r="U106" s="68">
        <f t="shared" si="37"/>
        <v>-1.3244322748808857</v>
      </c>
      <c r="V106" s="68">
        <f t="shared" si="38"/>
        <v>1.1180339887498949</v>
      </c>
      <c r="W106" s="68">
        <f t="shared" si="39"/>
        <v>1.1180339887498949</v>
      </c>
      <c r="X106" s="68">
        <f t="shared" si="40"/>
        <v>0</v>
      </c>
      <c r="Y106" s="68">
        <f t="shared" si="41"/>
        <v>1.5811388300841898</v>
      </c>
      <c r="Z106" s="68">
        <f t="shared" si="42"/>
        <v>0</v>
      </c>
      <c r="AA106" s="66" t="str">
        <f t="shared" si="43"/>
        <v>Negligible</v>
      </c>
      <c r="AB106" s="69" t="str">
        <f t="shared" si="44"/>
        <v>Tidak Ada Indikasi Bias</v>
      </c>
    </row>
    <row r="107" spans="1:28" ht="27.6" x14ac:dyDescent="0.3">
      <c r="A107" s="67" t="str">
        <f>ESG!A101</f>
        <v>97. Jika risiko ESG terabaikan dalam perencanaan strategis, maka:</v>
      </c>
      <c r="B107" s="83">
        <f>ESG!B101</f>
        <v>1</v>
      </c>
      <c r="C107" s="83">
        <f>ESG!C101</f>
        <v>1</v>
      </c>
      <c r="D107" s="83">
        <f>ESG!D101</f>
        <v>1</v>
      </c>
      <c r="E107" s="83">
        <f>ESG!E101</f>
        <v>0</v>
      </c>
      <c r="F107" s="83">
        <f>ESG!F101</f>
        <v>1</v>
      </c>
      <c r="G107" s="83">
        <f>ESG!G101</f>
        <v>0</v>
      </c>
      <c r="H107" s="83">
        <f>ESG!H101</f>
        <v>0</v>
      </c>
      <c r="I107" s="83">
        <f>ESG!I101</f>
        <v>0</v>
      </c>
      <c r="J107" s="83">
        <f>ESG!J101</f>
        <v>0</v>
      </c>
      <c r="K107" s="83">
        <f>ESG!K101</f>
        <v>0</v>
      </c>
      <c r="L107" s="82">
        <f t="shared" si="30"/>
        <v>5</v>
      </c>
      <c r="M107" s="82">
        <f t="shared" si="31"/>
        <v>5</v>
      </c>
      <c r="N107" s="82">
        <f>SUMIF($B$8:$K$8,"Laki-Laki",ESG!B101:K101)</f>
        <v>2</v>
      </c>
      <c r="O107" s="82">
        <f>SUMIF($B$8:$K$8,"Perempuan",ESG!B101:K101)</f>
        <v>2</v>
      </c>
      <c r="P107" s="68">
        <f t="shared" si="32"/>
        <v>2</v>
      </c>
      <c r="Q107" s="68">
        <f t="shared" si="33"/>
        <v>2</v>
      </c>
      <c r="R107" s="68">
        <f t="shared" si="34"/>
        <v>0.40546510810816438</v>
      </c>
      <c r="S107" s="68">
        <f t="shared" si="35"/>
        <v>0.40546510810816438</v>
      </c>
      <c r="T107" s="68">
        <f t="shared" si="36"/>
        <v>0.46732719434716935</v>
      </c>
      <c r="U107" s="68">
        <f t="shared" si="37"/>
        <v>0.46732719434716935</v>
      </c>
      <c r="V107" s="68">
        <f t="shared" si="38"/>
        <v>0.91287092917527679</v>
      </c>
      <c r="W107" s="68">
        <f t="shared" si="39"/>
        <v>0.91287092917527679</v>
      </c>
      <c r="X107" s="68">
        <f t="shared" si="40"/>
        <v>0</v>
      </c>
      <c r="Y107" s="68">
        <f t="shared" si="41"/>
        <v>1.2909944487358056</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27.6" x14ac:dyDescent="0.3">
      <c r="A108" s="67" t="str">
        <f>ESG!A102</f>
        <v>98. Tata kelola yang efektif memastikan bahwa:</v>
      </c>
      <c r="B108" s="83">
        <f>ESG!B102</f>
        <v>1</v>
      </c>
      <c r="C108" s="83">
        <f>ESG!C102</f>
        <v>1</v>
      </c>
      <c r="D108" s="83">
        <f>ESG!D102</f>
        <v>0</v>
      </c>
      <c r="E108" s="83">
        <f>ESG!E102</f>
        <v>0</v>
      </c>
      <c r="F108" s="83">
        <f>ESG!F102</f>
        <v>0</v>
      </c>
      <c r="G108" s="83">
        <f>ESG!G102</f>
        <v>0</v>
      </c>
      <c r="H108" s="83">
        <f>ESG!H102</f>
        <v>0</v>
      </c>
      <c r="I108" s="83">
        <f>ESG!I102</f>
        <v>0</v>
      </c>
      <c r="J108" s="83">
        <f>ESG!J102</f>
        <v>0</v>
      </c>
      <c r="K108" s="83">
        <f>ESG!K102</f>
        <v>0</v>
      </c>
      <c r="L108" s="82">
        <f t="shared" si="30"/>
        <v>5</v>
      </c>
      <c r="M108" s="82">
        <f t="shared" si="31"/>
        <v>5</v>
      </c>
      <c r="N108" s="82">
        <f>SUMIF($B$8:$K$8,"Laki-Laki",ESG!B102:K102)</f>
        <v>1</v>
      </c>
      <c r="O108" s="82">
        <f>SUMIF($B$8:$K$8,"Perempuan",ESG!B102:K102)</f>
        <v>1</v>
      </c>
      <c r="P108" s="68">
        <f t="shared" si="32"/>
        <v>1</v>
      </c>
      <c r="Q108" s="68">
        <f t="shared" si="33"/>
        <v>1</v>
      </c>
      <c r="R108" s="68">
        <f t="shared" si="34"/>
        <v>1.3862943611198906</v>
      </c>
      <c r="S108" s="68">
        <f t="shared" si="35"/>
        <v>1.3862943611198906</v>
      </c>
      <c r="T108" s="68">
        <f t="shared" si="36"/>
        <v>1.4481564473588955</v>
      </c>
      <c r="U108" s="68">
        <f t="shared" si="37"/>
        <v>1.4481564473588955</v>
      </c>
      <c r="V108" s="68">
        <f t="shared" si="38"/>
        <v>1.1180339887498949</v>
      </c>
      <c r="W108" s="68">
        <f t="shared" si="39"/>
        <v>1.1180339887498949</v>
      </c>
      <c r="X108" s="68">
        <f t="shared" si="40"/>
        <v>0</v>
      </c>
      <c r="Y108" s="68">
        <f t="shared" si="41"/>
        <v>1.5811388300841898</v>
      </c>
      <c r="Z108" s="68">
        <f t="shared" si="45"/>
        <v>0</v>
      </c>
      <c r="AA108" s="66" t="str">
        <f t="shared" si="46"/>
        <v>Negligible</v>
      </c>
      <c r="AB108" s="69" t="str">
        <f t="shared" si="44"/>
        <v>Tidak Ada Indikasi Bias</v>
      </c>
    </row>
    <row r="109" spans="1:28" ht="27.6" x14ac:dyDescent="0.3">
      <c r="A109" s="67" t="str">
        <f>ESG!A103</f>
        <v>99. ESG Officer yang profesional harus mampu:</v>
      </c>
      <c r="B109" s="83">
        <f>ESG!B103</f>
        <v>0</v>
      </c>
      <c r="C109" s="83">
        <f>ESG!C103</f>
        <v>0</v>
      </c>
      <c r="D109" s="83">
        <f>ESG!D103</f>
        <v>1</v>
      </c>
      <c r="E109" s="83">
        <f>ESG!E103</f>
        <v>0</v>
      </c>
      <c r="F109" s="83">
        <f>ESG!F103</f>
        <v>1</v>
      </c>
      <c r="G109" s="83">
        <f>ESG!G103</f>
        <v>0</v>
      </c>
      <c r="H109" s="83">
        <f>ESG!H103</f>
        <v>0</v>
      </c>
      <c r="I109" s="83">
        <f>ESG!I103</f>
        <v>0</v>
      </c>
      <c r="J109" s="83">
        <f>ESG!J103</f>
        <v>0</v>
      </c>
      <c r="K109" s="83">
        <f>ESG!K103</f>
        <v>0</v>
      </c>
      <c r="L109" s="82">
        <f t="shared" si="30"/>
        <v>5</v>
      </c>
      <c r="M109" s="82">
        <f t="shared" si="31"/>
        <v>5</v>
      </c>
      <c r="N109" s="82">
        <f>SUMIF($B$8:$K$8,"Laki-Laki",ESG!B103:K103)</f>
        <v>1</v>
      </c>
      <c r="O109" s="82">
        <f>SUMIF($B$8:$K$8,"Perempuan",ESG!B103:K103)</f>
        <v>1</v>
      </c>
      <c r="P109" s="68">
        <f t="shared" si="32"/>
        <v>1</v>
      </c>
      <c r="Q109" s="68">
        <f t="shared" si="33"/>
        <v>1</v>
      </c>
      <c r="R109" s="68">
        <f t="shared" si="34"/>
        <v>1.3862943611198906</v>
      </c>
      <c r="S109" s="68">
        <f t="shared" si="35"/>
        <v>1.3862943611198906</v>
      </c>
      <c r="T109" s="68">
        <f t="shared" si="36"/>
        <v>1.4481564473588955</v>
      </c>
      <c r="U109" s="68">
        <f t="shared" si="37"/>
        <v>1.4481564473588955</v>
      </c>
      <c r="V109" s="68">
        <f t="shared" si="38"/>
        <v>1.1180339887498949</v>
      </c>
      <c r="W109" s="68">
        <f t="shared" si="39"/>
        <v>1.1180339887498949</v>
      </c>
      <c r="X109" s="68">
        <f t="shared" si="40"/>
        <v>0</v>
      </c>
      <c r="Y109" s="68">
        <f t="shared" si="41"/>
        <v>1.5811388300841898</v>
      </c>
      <c r="Z109" s="68">
        <f t="shared" si="45"/>
        <v>0</v>
      </c>
      <c r="AA109" s="66" t="str">
        <f t="shared" si="46"/>
        <v>Negligible</v>
      </c>
      <c r="AB109" s="69" t="str">
        <f t="shared" si="44"/>
        <v>Tidak Ada Indikasi Bias</v>
      </c>
    </row>
    <row r="110" spans="1:28" ht="27.6" x14ac:dyDescent="0.3">
      <c r="A110" s="67" t="str">
        <f>ESG!A104</f>
        <v>100. Tujuan akhir dari peran ESG Officer adalah:</v>
      </c>
      <c r="B110" s="83">
        <f>ESG!B104</f>
        <v>1</v>
      </c>
      <c r="C110" s="83">
        <f>ESG!C104</f>
        <v>1</v>
      </c>
      <c r="D110" s="83">
        <f>ESG!D104</f>
        <v>1</v>
      </c>
      <c r="E110" s="83">
        <f>ESG!E104</f>
        <v>0</v>
      </c>
      <c r="F110" s="83">
        <f>ESG!F104</f>
        <v>1</v>
      </c>
      <c r="G110" s="83">
        <f>ESG!G104</f>
        <v>0</v>
      </c>
      <c r="H110" s="83">
        <f>ESG!H104</f>
        <v>0</v>
      </c>
      <c r="I110" s="83">
        <f>ESG!I104</f>
        <v>0</v>
      </c>
      <c r="J110" s="83">
        <f>ESG!J104</f>
        <v>0</v>
      </c>
      <c r="K110" s="83">
        <f>ESG!K104</f>
        <v>0</v>
      </c>
      <c r="L110" s="82">
        <f t="shared" si="30"/>
        <v>5</v>
      </c>
      <c r="M110" s="82">
        <f t="shared" si="31"/>
        <v>5</v>
      </c>
      <c r="N110" s="82">
        <f>SUMIF($B$8:$K$8,"Laki-Laki",ESG!B104:K104)</f>
        <v>2</v>
      </c>
      <c r="O110" s="82">
        <f>SUMIF($B$8:$K$8,"Perempuan",ESG!B104:K104)</f>
        <v>2</v>
      </c>
      <c r="P110" s="68">
        <f t="shared" si="32"/>
        <v>2</v>
      </c>
      <c r="Q110" s="68">
        <f t="shared" si="33"/>
        <v>2</v>
      </c>
      <c r="R110" s="68">
        <f t="shared" si="34"/>
        <v>0.40546510810816438</v>
      </c>
      <c r="S110" s="68">
        <f t="shared" si="35"/>
        <v>0.40546510810816438</v>
      </c>
      <c r="T110" s="68">
        <f t="shared" si="36"/>
        <v>0.46732719434716935</v>
      </c>
      <c r="U110" s="68">
        <f t="shared" si="37"/>
        <v>0.46732719434716935</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84</v>
      </c>
      <c r="C111" s="11">
        <f t="shared" si="47"/>
        <v>84</v>
      </c>
      <c r="D111" s="11">
        <f t="shared" si="47"/>
        <v>79</v>
      </c>
      <c r="E111" s="11">
        <f t="shared" si="47"/>
        <v>50</v>
      </c>
      <c r="F111" s="11">
        <f t="shared" si="47"/>
        <v>79</v>
      </c>
      <c r="G111" s="11">
        <f t="shared" si="47"/>
        <v>50</v>
      </c>
      <c r="H111" s="11">
        <f t="shared" si="47"/>
        <v>20</v>
      </c>
      <c r="I111" s="11">
        <f t="shared" si="47"/>
        <v>20</v>
      </c>
      <c r="J111" s="11">
        <f t="shared" si="47"/>
        <v>24</v>
      </c>
      <c r="K111" s="11">
        <f t="shared" si="47"/>
        <v>24</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B5783-15CE-45E1-AB02-3D56E5604778}">
  <dimension ref="A1:AC112"/>
  <sheetViews>
    <sheetView topLeftCell="L1"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2318</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SBO!B2</f>
        <v>Perempuan</v>
      </c>
      <c r="C8" s="86" t="str">
        <f>SBO!C2</f>
        <v>Laki-Laki</v>
      </c>
      <c r="D8" s="86" t="str">
        <f>SBO!D2</f>
        <v>Perempuan</v>
      </c>
      <c r="E8" s="86" t="str">
        <f>SBO!E2</f>
        <v>Perempuan</v>
      </c>
      <c r="F8" s="86" t="str">
        <f>SBO!F2</f>
        <v>Laki-Laki</v>
      </c>
      <c r="G8" s="86" t="str">
        <f>SBO!G2</f>
        <v>Laki-Laki</v>
      </c>
      <c r="H8" s="86" t="str">
        <f>SBO!H2</f>
        <v>Perempuan</v>
      </c>
      <c r="I8" s="86" t="str">
        <f>SBO!I2</f>
        <v>Laki-Laki</v>
      </c>
      <c r="J8" s="86" t="str">
        <f>SBO!J2</f>
        <v>Perempuan</v>
      </c>
      <c r="K8" s="86" t="str">
        <f>SBO!K2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SBO!A5</f>
        <v>1. Tujuan utama pengelolaan data keberlanjutan adalah:</v>
      </c>
      <c r="B11" s="83">
        <f>SBO!B5</f>
        <v>1</v>
      </c>
      <c r="C11" s="83">
        <f>SBO!C5</f>
        <v>1</v>
      </c>
      <c r="D11" s="83">
        <f>SBO!D5</f>
        <v>0</v>
      </c>
      <c r="E11" s="83">
        <f>SBO!E5</f>
        <v>0</v>
      </c>
      <c r="F11" s="83">
        <f>SBO!F5</f>
        <v>0</v>
      </c>
      <c r="G11" s="83">
        <f>SBO!G5</f>
        <v>0</v>
      </c>
      <c r="H11" s="83">
        <f>SBO!H5</f>
        <v>0</v>
      </c>
      <c r="I11" s="83">
        <f>SBO!I5</f>
        <v>0</v>
      </c>
      <c r="J11" s="83">
        <f>SBO!J5</f>
        <v>0</v>
      </c>
      <c r="K11" s="83">
        <f>SBO!K5</f>
        <v>0</v>
      </c>
      <c r="L11" s="82">
        <f t="shared" ref="L11:L42" si="0">COUNTIF($B$8:$K$8,"Laki-Laki")</f>
        <v>5</v>
      </c>
      <c r="M11" s="82">
        <f t="shared" ref="M11:M42" si="1">COUNTIF($B$8:$K$8,"Perempuan")</f>
        <v>5</v>
      </c>
      <c r="N11" s="82">
        <f>SUMIF($B$8:$K$8,"Laki-Laki",SBO!B5:K5)</f>
        <v>1</v>
      </c>
      <c r="O11" s="82">
        <f>SUMIF($B$8:$K$8,"Perempuan",SBO!B5:K5)</f>
        <v>1</v>
      </c>
      <c r="P11" s="84">
        <f t="shared" ref="P11:P42" si="2">IF(N11=0,0.3,IF(N11=L11,L11-0.3,N11))</f>
        <v>1</v>
      </c>
      <c r="Q11" s="84">
        <f t="shared" ref="Q11:Q42" si="3">IF(O11=0,0.3,IF(O11=M11,M11-0.3,O11))</f>
        <v>1</v>
      </c>
      <c r="R11" s="84">
        <f t="shared" ref="R11:R42" si="4">LN((L11-P11)/P11)</f>
        <v>1.3862943611198906</v>
      </c>
      <c r="S11" s="84">
        <f t="shared" ref="S11:S42" si="5">LN((M11-Q11)/Q11)</f>
        <v>1.3862943611198906</v>
      </c>
      <c r="T11" s="84">
        <f t="shared" ref="T11:T42" si="6">R11-AVERAGE($R$11:$R$110)</f>
        <v>1.4383481548287782</v>
      </c>
      <c r="U11" s="84">
        <f t="shared" ref="U11:U42" si="7">S11-AVERAGE($S$11:$S$110)</f>
        <v>1.4383481548287782</v>
      </c>
      <c r="V11" s="84">
        <f t="shared" ref="V11:V42" si="8">SQRT(1/P11+1/(L11-P11))</f>
        <v>1.1180339887498949</v>
      </c>
      <c r="W11" s="84">
        <f t="shared" ref="W11:W42" si="9">SQRT(1/Q11+1/(M11-Q11))</f>
        <v>1.1180339887498949</v>
      </c>
      <c r="X11" s="84">
        <f t="shared" ref="X11:X42" si="10">T11-U11</f>
        <v>0</v>
      </c>
      <c r="Y11" s="84">
        <f t="shared" ref="Y11:Y42" si="11">SQRT(V11^2+W11^2)</f>
        <v>1.5811388300841898</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SBO!A6</f>
        <v>2. Jika tidak ada penanggung jawab data yang jelas, risiko utama yang muncul adalah:</v>
      </c>
      <c r="B12" s="83">
        <f>SBO!B6</f>
        <v>1</v>
      </c>
      <c r="C12" s="83">
        <f>SBO!C6</f>
        <v>1</v>
      </c>
      <c r="D12" s="83">
        <f>SBO!D6</f>
        <v>1</v>
      </c>
      <c r="E12" s="83">
        <f>SBO!E6</f>
        <v>1</v>
      </c>
      <c r="F12" s="83">
        <f>SBO!F6</f>
        <v>1</v>
      </c>
      <c r="G12" s="83">
        <f>SBO!G6</f>
        <v>1</v>
      </c>
      <c r="H12" s="83">
        <f>SBO!H6</f>
        <v>1</v>
      </c>
      <c r="I12" s="83">
        <f>SBO!I6</f>
        <v>1</v>
      </c>
      <c r="J12" s="83">
        <f>SBO!J6</f>
        <v>0</v>
      </c>
      <c r="K12" s="83">
        <f>SBO!K6</f>
        <v>0</v>
      </c>
      <c r="L12" s="82">
        <f t="shared" si="0"/>
        <v>5</v>
      </c>
      <c r="M12" s="82">
        <f t="shared" si="1"/>
        <v>5</v>
      </c>
      <c r="N12" s="82">
        <f>SUMIF($B$8:$K$8,"Laki-Laki",SBO!B6:K6)</f>
        <v>4</v>
      </c>
      <c r="O12" s="82">
        <f>SUMIF($B$8:$K$8,"Perempuan",SBO!B6:K6)</f>
        <v>4</v>
      </c>
      <c r="P12" s="68">
        <f t="shared" si="2"/>
        <v>4</v>
      </c>
      <c r="Q12" s="68">
        <f t="shared" si="3"/>
        <v>4</v>
      </c>
      <c r="R12" s="68">
        <f t="shared" si="4"/>
        <v>-1.3862943611198906</v>
      </c>
      <c r="S12" s="68">
        <f t="shared" si="5"/>
        <v>-1.3862943611198906</v>
      </c>
      <c r="T12" s="68">
        <f t="shared" si="6"/>
        <v>-1.3342405674110029</v>
      </c>
      <c r="U12" s="68">
        <f t="shared" si="7"/>
        <v>-1.3342405674110029</v>
      </c>
      <c r="V12" s="68">
        <f t="shared" si="8"/>
        <v>1.1180339887498949</v>
      </c>
      <c r="W12" s="68">
        <f t="shared" si="9"/>
        <v>1.1180339887498949</v>
      </c>
      <c r="X12" s="68">
        <f t="shared" si="10"/>
        <v>0</v>
      </c>
      <c r="Y12" s="68">
        <f t="shared" si="11"/>
        <v>1.5811388300841898</v>
      </c>
      <c r="Z12" s="68">
        <f t="shared" si="12"/>
        <v>0</v>
      </c>
      <c r="AA12" s="66" t="str">
        <f t="shared" si="13"/>
        <v>Negligible</v>
      </c>
      <c r="AB12" s="69" t="str">
        <f t="shared" si="14"/>
        <v>Tidak Ada Indikasi Bias</v>
      </c>
    </row>
    <row r="13" spans="1:29" ht="69" x14ac:dyDescent="0.3">
      <c r="A13" s="67" t="str">
        <f>SBO!A7</f>
        <v>3. Verifikasi silang antar departemen bertujuan untuk:</v>
      </c>
      <c r="B13" s="83">
        <f>SBO!B7</f>
        <v>1</v>
      </c>
      <c r="C13" s="83">
        <f>SBO!C7</f>
        <v>1</v>
      </c>
      <c r="D13" s="83">
        <f>SBO!D7</f>
        <v>1</v>
      </c>
      <c r="E13" s="83">
        <f>SBO!E7</f>
        <v>0</v>
      </c>
      <c r="F13" s="83">
        <f>SBO!F7</f>
        <v>1</v>
      </c>
      <c r="G13" s="83">
        <f>SBO!G7</f>
        <v>0</v>
      </c>
      <c r="H13" s="83">
        <f>SBO!H7</f>
        <v>0</v>
      </c>
      <c r="I13" s="83">
        <f>SBO!I7</f>
        <v>0</v>
      </c>
      <c r="J13" s="83">
        <f>SBO!J7</f>
        <v>0</v>
      </c>
      <c r="K13" s="83">
        <f>SBO!K7</f>
        <v>0</v>
      </c>
      <c r="L13" s="82">
        <f t="shared" si="0"/>
        <v>5</v>
      </c>
      <c r="M13" s="82">
        <f t="shared" si="1"/>
        <v>5</v>
      </c>
      <c r="N13" s="82">
        <f>SUMIF($B$8:$K$8,"Laki-Laki",SBO!B7:K7)</f>
        <v>2</v>
      </c>
      <c r="O13" s="82">
        <f>SUMIF($B$8:$K$8,"Perempuan",SBO!B7:K7)</f>
        <v>2</v>
      </c>
      <c r="P13" s="68">
        <f t="shared" si="2"/>
        <v>2</v>
      </c>
      <c r="Q13" s="68">
        <f t="shared" si="3"/>
        <v>2</v>
      </c>
      <c r="R13" s="68">
        <f t="shared" si="4"/>
        <v>0.40546510810816438</v>
      </c>
      <c r="S13" s="68">
        <f t="shared" si="5"/>
        <v>0.40546510810816438</v>
      </c>
      <c r="T13" s="68">
        <f t="shared" si="6"/>
        <v>0.45751890181705207</v>
      </c>
      <c r="U13" s="68">
        <f t="shared" si="7"/>
        <v>0.45751890181705207</v>
      </c>
      <c r="V13" s="68">
        <f t="shared" si="8"/>
        <v>0.91287092917527679</v>
      </c>
      <c r="W13" s="68">
        <f t="shared" si="9"/>
        <v>0.91287092917527679</v>
      </c>
      <c r="X13" s="68">
        <f t="shared" si="10"/>
        <v>0</v>
      </c>
      <c r="Y13" s="68">
        <f t="shared" si="11"/>
        <v>1.2909944487358056</v>
      </c>
      <c r="Z13" s="68">
        <f t="shared" si="12"/>
        <v>0</v>
      </c>
      <c r="AA13" s="66" t="str">
        <f t="shared" si="13"/>
        <v>Negligible</v>
      </c>
      <c r="AB13" s="69" t="str">
        <f t="shared" si="14"/>
        <v>Tidak Ada Indikasi Bias</v>
      </c>
    </row>
    <row r="14" spans="1:29" ht="55.2" x14ac:dyDescent="0.3">
      <c r="A14" s="67" t="str">
        <f>SBO!A8</f>
        <v>4. Ketika ditemukan perbedaan signifikan antar periode, langkah pertama yang tepat adalah:</v>
      </c>
      <c r="B14" s="83">
        <f>SBO!B8</f>
        <v>1</v>
      </c>
      <c r="C14" s="83">
        <f>SBO!C8</f>
        <v>1</v>
      </c>
      <c r="D14" s="83">
        <f>SBO!D8</f>
        <v>0</v>
      </c>
      <c r="E14" s="83">
        <f>SBO!E8</f>
        <v>1</v>
      </c>
      <c r="F14" s="83">
        <f>SBO!F8</f>
        <v>0</v>
      </c>
      <c r="G14" s="83">
        <f>SBO!G8</f>
        <v>1</v>
      </c>
      <c r="H14" s="83">
        <f>SBO!H8</f>
        <v>0</v>
      </c>
      <c r="I14" s="83">
        <f>SBO!I8</f>
        <v>0</v>
      </c>
      <c r="J14" s="83">
        <f>SBO!J8</f>
        <v>0</v>
      </c>
      <c r="K14" s="83">
        <f>SBO!K8</f>
        <v>0</v>
      </c>
      <c r="L14" s="82">
        <f t="shared" si="0"/>
        <v>5</v>
      </c>
      <c r="M14" s="82">
        <f t="shared" si="1"/>
        <v>5</v>
      </c>
      <c r="N14" s="82">
        <f>SUMIF($B$8:$K$8,"Laki-Laki",SBO!B8:K8)</f>
        <v>2</v>
      </c>
      <c r="O14" s="82">
        <f>SUMIF($B$8:$K$8,"Perempuan",SBO!B8:K8)</f>
        <v>2</v>
      </c>
      <c r="P14" s="68">
        <f t="shared" si="2"/>
        <v>2</v>
      </c>
      <c r="Q14" s="68">
        <f t="shared" si="3"/>
        <v>2</v>
      </c>
      <c r="R14" s="68">
        <f t="shared" si="4"/>
        <v>0.40546510810816438</v>
      </c>
      <c r="S14" s="68">
        <f t="shared" si="5"/>
        <v>0.40546510810816438</v>
      </c>
      <c r="T14" s="68">
        <f t="shared" si="6"/>
        <v>0.45751890181705207</v>
      </c>
      <c r="U14" s="68">
        <f t="shared" si="7"/>
        <v>0.45751890181705207</v>
      </c>
      <c r="V14" s="68">
        <f t="shared" si="8"/>
        <v>0.91287092917527679</v>
      </c>
      <c r="W14" s="68">
        <f t="shared" si="9"/>
        <v>0.91287092917527679</v>
      </c>
      <c r="X14" s="68">
        <f t="shared" si="10"/>
        <v>0</v>
      </c>
      <c r="Y14" s="68">
        <f t="shared" si="11"/>
        <v>1.2909944487358056</v>
      </c>
      <c r="Z14" s="68">
        <f t="shared" si="12"/>
        <v>0</v>
      </c>
      <c r="AA14" s="66" t="str">
        <f t="shared" si="13"/>
        <v>Negligible</v>
      </c>
      <c r="AB14" s="69" t="str">
        <f t="shared" si="14"/>
        <v>Tidak Ada Indikasi Bias</v>
      </c>
    </row>
    <row r="15" spans="1:29" ht="55.2" x14ac:dyDescent="0.3">
      <c r="A15" s="67" t="str">
        <f>SBO!A9</f>
        <v>5. Dokumentasi asumsi penting karena:</v>
      </c>
      <c r="B15" s="83">
        <f>SBO!B9</f>
        <v>1</v>
      </c>
      <c r="C15" s="83">
        <f>SBO!C9</f>
        <v>1</v>
      </c>
      <c r="D15" s="83">
        <f>SBO!D9</f>
        <v>1</v>
      </c>
      <c r="E15" s="83">
        <f>SBO!E9</f>
        <v>1</v>
      </c>
      <c r="F15" s="83">
        <f>SBO!F9</f>
        <v>1</v>
      </c>
      <c r="G15" s="83">
        <f>SBO!G9</f>
        <v>1</v>
      </c>
      <c r="H15" s="83">
        <f>SBO!H9</f>
        <v>0</v>
      </c>
      <c r="I15" s="83">
        <f>SBO!I9</f>
        <v>0</v>
      </c>
      <c r="J15" s="83">
        <f>SBO!J9</f>
        <v>1</v>
      </c>
      <c r="K15" s="83">
        <f>SBO!K9</f>
        <v>1</v>
      </c>
      <c r="L15" s="82">
        <f t="shared" si="0"/>
        <v>5</v>
      </c>
      <c r="M15" s="82">
        <f t="shared" si="1"/>
        <v>5</v>
      </c>
      <c r="N15" s="82">
        <f>SUMIF($B$8:$K$8,"Laki-Laki",SBO!B9:K9)</f>
        <v>4</v>
      </c>
      <c r="O15" s="82">
        <f>SUMIF($B$8:$K$8,"Perempuan",SBO!B9:K9)</f>
        <v>4</v>
      </c>
      <c r="P15" s="68">
        <f t="shared" si="2"/>
        <v>4</v>
      </c>
      <c r="Q15" s="68">
        <f t="shared" si="3"/>
        <v>4</v>
      </c>
      <c r="R15" s="68">
        <f t="shared" si="4"/>
        <v>-1.3862943611198906</v>
      </c>
      <c r="S15" s="68">
        <f t="shared" si="5"/>
        <v>-1.3862943611198906</v>
      </c>
      <c r="T15" s="68">
        <f t="shared" si="6"/>
        <v>-1.3342405674110029</v>
      </c>
      <c r="U15" s="68">
        <f t="shared" si="7"/>
        <v>-1.3342405674110029</v>
      </c>
      <c r="V15" s="68">
        <f t="shared" si="8"/>
        <v>1.1180339887498949</v>
      </c>
      <c r="W15" s="68">
        <f t="shared" si="9"/>
        <v>1.1180339887498949</v>
      </c>
      <c r="X15" s="68">
        <f t="shared" si="10"/>
        <v>0</v>
      </c>
      <c r="Y15" s="68">
        <f t="shared" si="11"/>
        <v>1.5811388300841898</v>
      </c>
      <c r="Z15" s="68">
        <f t="shared" si="12"/>
        <v>0</v>
      </c>
      <c r="AA15" s="66" t="str">
        <f t="shared" si="13"/>
        <v>Negligible</v>
      </c>
      <c r="AB15" s="69" t="str">
        <f t="shared" si="14"/>
        <v>Tidak Ada Indikasi Bias</v>
      </c>
    </row>
    <row r="16" spans="1:29" ht="96.6" x14ac:dyDescent="0.3">
      <c r="A16" s="67" t="str">
        <f>SBO!A10</f>
        <v>6. Penggunaan satuan yang berbeda tanpa konversi dapat menyebabkan:</v>
      </c>
      <c r="B16" s="83">
        <f>SBO!B10</f>
        <v>1</v>
      </c>
      <c r="C16" s="83">
        <f>SBO!C10</f>
        <v>1</v>
      </c>
      <c r="D16" s="83">
        <f>SBO!D10</f>
        <v>1</v>
      </c>
      <c r="E16" s="83">
        <f>SBO!E10</f>
        <v>1</v>
      </c>
      <c r="F16" s="83">
        <f>SBO!F10</f>
        <v>1</v>
      </c>
      <c r="G16" s="83">
        <f>SBO!G10</f>
        <v>1</v>
      </c>
      <c r="H16" s="83">
        <f>SBO!H10</f>
        <v>0</v>
      </c>
      <c r="I16" s="83">
        <f>SBO!I10</f>
        <v>0</v>
      </c>
      <c r="J16" s="83">
        <f>SBO!J10</f>
        <v>0</v>
      </c>
      <c r="K16" s="83">
        <f>SBO!K10</f>
        <v>0</v>
      </c>
      <c r="L16" s="82">
        <f t="shared" si="0"/>
        <v>5</v>
      </c>
      <c r="M16" s="82">
        <f t="shared" si="1"/>
        <v>5</v>
      </c>
      <c r="N16" s="82">
        <f>SUMIF($B$8:$K$8,"Laki-Laki",SBO!B10:K10)</f>
        <v>3</v>
      </c>
      <c r="O16" s="82">
        <f>SUMIF($B$8:$K$8,"Perempuan",SBO!B10:K10)</f>
        <v>3</v>
      </c>
      <c r="P16" s="68">
        <f t="shared" si="2"/>
        <v>3</v>
      </c>
      <c r="Q16" s="68">
        <f t="shared" si="3"/>
        <v>3</v>
      </c>
      <c r="R16" s="68">
        <f t="shared" si="4"/>
        <v>-0.40546510810816444</v>
      </c>
      <c r="S16" s="68">
        <f t="shared" si="5"/>
        <v>-0.40546510810816444</v>
      </c>
      <c r="T16" s="68">
        <f t="shared" si="6"/>
        <v>-0.35341131439927675</v>
      </c>
      <c r="U16" s="68">
        <f t="shared" si="7"/>
        <v>-0.35341131439927675</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27.6" x14ac:dyDescent="0.3">
      <c r="A17" s="67" t="str">
        <f>SBO!A11</f>
        <v>7. Jika data historis direvisi, maka laporan harus:</v>
      </c>
      <c r="B17" s="83">
        <f>SBO!B11</f>
        <v>0</v>
      </c>
      <c r="C17" s="83">
        <f>SBO!C11</f>
        <v>0</v>
      </c>
      <c r="D17" s="83">
        <f>SBO!D11</f>
        <v>1</v>
      </c>
      <c r="E17" s="83">
        <f>SBO!E11</f>
        <v>0</v>
      </c>
      <c r="F17" s="83">
        <f>SBO!F11</f>
        <v>1</v>
      </c>
      <c r="G17" s="83">
        <f>SBO!G11</f>
        <v>0</v>
      </c>
      <c r="H17" s="83">
        <f>SBO!H11</f>
        <v>0</v>
      </c>
      <c r="I17" s="83">
        <f>SBO!I11</f>
        <v>0</v>
      </c>
      <c r="J17" s="83">
        <f>SBO!J11</f>
        <v>0</v>
      </c>
      <c r="K17" s="83">
        <f>SBO!K11</f>
        <v>0</v>
      </c>
      <c r="L17" s="82">
        <f t="shared" si="0"/>
        <v>5</v>
      </c>
      <c r="M17" s="82">
        <f t="shared" si="1"/>
        <v>5</v>
      </c>
      <c r="N17" s="82">
        <f>SUMIF($B$8:$K$8,"Laki-Laki",SBO!B11:K11)</f>
        <v>1</v>
      </c>
      <c r="O17" s="82">
        <f>SUMIF($B$8:$K$8,"Perempuan",SBO!B11:K11)</f>
        <v>1</v>
      </c>
      <c r="P17" s="68">
        <f t="shared" si="2"/>
        <v>1</v>
      </c>
      <c r="Q17" s="68">
        <f t="shared" si="3"/>
        <v>1</v>
      </c>
      <c r="R17" s="68">
        <f t="shared" si="4"/>
        <v>1.3862943611198906</v>
      </c>
      <c r="S17" s="68">
        <f t="shared" si="5"/>
        <v>1.3862943611198906</v>
      </c>
      <c r="T17" s="68">
        <f t="shared" si="6"/>
        <v>1.4383481548287782</v>
      </c>
      <c r="U17" s="68">
        <f t="shared" si="7"/>
        <v>1.4383481548287782</v>
      </c>
      <c r="V17" s="68">
        <f t="shared" si="8"/>
        <v>1.1180339887498949</v>
      </c>
      <c r="W17" s="68">
        <f t="shared" si="9"/>
        <v>1.1180339887498949</v>
      </c>
      <c r="X17" s="68">
        <f t="shared" si="10"/>
        <v>0</v>
      </c>
      <c r="Y17" s="68">
        <f t="shared" si="11"/>
        <v>1.5811388300841898</v>
      </c>
      <c r="Z17" s="68">
        <f t="shared" si="12"/>
        <v>0</v>
      </c>
      <c r="AA17" s="66" t="str">
        <f t="shared" si="13"/>
        <v>Negligible</v>
      </c>
      <c r="AB17" s="69" t="str">
        <f t="shared" si="14"/>
        <v>Tidak Ada Indikasi Bias</v>
      </c>
    </row>
    <row r="18" spans="1:28" ht="27.6" x14ac:dyDescent="0.3">
      <c r="A18" s="67" t="str">
        <f>SBO!A12</f>
        <v>8. Audit trail yang baik ditunjukkan dengan:</v>
      </c>
      <c r="B18" s="83">
        <f>SBO!B12</f>
        <v>1</v>
      </c>
      <c r="C18" s="83">
        <f>SBO!C12</f>
        <v>1</v>
      </c>
      <c r="D18" s="83">
        <f>SBO!D12</f>
        <v>1</v>
      </c>
      <c r="E18" s="83">
        <f>SBO!E12</f>
        <v>0</v>
      </c>
      <c r="F18" s="83">
        <f>SBO!F12</f>
        <v>1</v>
      </c>
      <c r="G18" s="83">
        <f>SBO!G12</f>
        <v>0</v>
      </c>
      <c r="H18" s="83">
        <f>SBO!H12</f>
        <v>0</v>
      </c>
      <c r="I18" s="83">
        <f>SBO!I12</f>
        <v>0</v>
      </c>
      <c r="J18" s="83">
        <f>SBO!J12</f>
        <v>1</v>
      </c>
      <c r="K18" s="83">
        <f>SBO!K12</f>
        <v>1</v>
      </c>
      <c r="L18" s="82">
        <f t="shared" si="0"/>
        <v>5</v>
      </c>
      <c r="M18" s="82">
        <f t="shared" si="1"/>
        <v>5</v>
      </c>
      <c r="N18" s="82">
        <f>SUMIF($B$8:$K$8,"Laki-Laki",SBO!B12:K12)</f>
        <v>3</v>
      </c>
      <c r="O18" s="82">
        <f>SUMIF($B$8:$K$8,"Perempuan",SBO!B12:K12)</f>
        <v>3</v>
      </c>
      <c r="P18" s="68">
        <f t="shared" si="2"/>
        <v>3</v>
      </c>
      <c r="Q18" s="68">
        <f t="shared" si="3"/>
        <v>3</v>
      </c>
      <c r="R18" s="68">
        <f t="shared" si="4"/>
        <v>-0.40546510810816444</v>
      </c>
      <c r="S18" s="68">
        <f t="shared" si="5"/>
        <v>-0.40546510810816444</v>
      </c>
      <c r="T18" s="68">
        <f t="shared" si="6"/>
        <v>-0.35341131439927675</v>
      </c>
      <c r="U18" s="68">
        <f t="shared" si="7"/>
        <v>-0.35341131439927675</v>
      </c>
      <c r="V18" s="68">
        <f t="shared" si="8"/>
        <v>0.91287092917527679</v>
      </c>
      <c r="W18" s="68">
        <f t="shared" si="9"/>
        <v>0.91287092917527679</v>
      </c>
      <c r="X18" s="68">
        <f t="shared" si="10"/>
        <v>0</v>
      </c>
      <c r="Y18" s="68">
        <f t="shared" si="11"/>
        <v>1.2909944487358056</v>
      </c>
      <c r="Z18" s="68">
        <f t="shared" si="12"/>
        <v>0</v>
      </c>
      <c r="AA18" s="66" t="str">
        <f t="shared" si="13"/>
        <v>Negligible</v>
      </c>
      <c r="AB18" s="69" t="str">
        <f t="shared" si="14"/>
        <v>Tidak Ada Indikasi Bias</v>
      </c>
    </row>
    <row r="19" spans="1:28" ht="41.4" x14ac:dyDescent="0.3">
      <c r="A19" s="67" t="str">
        <f>SBO!A13</f>
        <v>9. Ketika terjadi tekanan untuk “memperbaiki” angka agar sesuai target, Sustainability Officer harus:</v>
      </c>
      <c r="B19" s="83">
        <f>SBO!B13</f>
        <v>1</v>
      </c>
      <c r="C19" s="83">
        <f>SBO!C13</f>
        <v>1</v>
      </c>
      <c r="D19" s="83">
        <f>SBO!D13</f>
        <v>0</v>
      </c>
      <c r="E19" s="83">
        <f>SBO!E13</f>
        <v>1</v>
      </c>
      <c r="F19" s="83">
        <f>SBO!F13</f>
        <v>0</v>
      </c>
      <c r="G19" s="83">
        <f>SBO!G13</f>
        <v>1</v>
      </c>
      <c r="H19" s="83">
        <f>SBO!H13</f>
        <v>0</v>
      </c>
      <c r="I19" s="83">
        <f>SBO!I13</f>
        <v>0</v>
      </c>
      <c r="J19" s="83">
        <f>SBO!J13</f>
        <v>0</v>
      </c>
      <c r="K19" s="83">
        <f>SBO!K13</f>
        <v>0</v>
      </c>
      <c r="L19" s="82">
        <f t="shared" si="0"/>
        <v>5</v>
      </c>
      <c r="M19" s="82">
        <f t="shared" si="1"/>
        <v>5</v>
      </c>
      <c r="N19" s="82">
        <f>SUMIF($B$8:$K$8,"Laki-Laki",SBO!B13:K13)</f>
        <v>2</v>
      </c>
      <c r="O19" s="82">
        <f>SUMIF($B$8:$K$8,"Perempuan",SBO!B13:K13)</f>
        <v>2</v>
      </c>
      <c r="P19" s="68">
        <f t="shared" si="2"/>
        <v>2</v>
      </c>
      <c r="Q19" s="68">
        <f t="shared" si="3"/>
        <v>2</v>
      </c>
      <c r="R19" s="68">
        <f t="shared" si="4"/>
        <v>0.40546510810816438</v>
      </c>
      <c r="S19" s="68">
        <f t="shared" si="5"/>
        <v>0.40546510810816438</v>
      </c>
      <c r="T19" s="68">
        <f t="shared" si="6"/>
        <v>0.45751890181705207</v>
      </c>
      <c r="U19" s="68">
        <f t="shared" si="7"/>
        <v>0.45751890181705207</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x14ac:dyDescent="0.3">
      <c r="A20" s="67" t="str">
        <f>SBO!A14</f>
        <v>10. Baseline emisi digunakan untuk:</v>
      </c>
      <c r="B20" s="83">
        <f>SBO!B14</f>
        <v>1</v>
      </c>
      <c r="C20" s="83">
        <f>SBO!C14</f>
        <v>1</v>
      </c>
      <c r="D20" s="83">
        <f>SBO!D14</f>
        <v>1</v>
      </c>
      <c r="E20" s="83">
        <f>SBO!E14</f>
        <v>0</v>
      </c>
      <c r="F20" s="83">
        <f>SBO!F14</f>
        <v>1</v>
      </c>
      <c r="G20" s="83">
        <f>SBO!G14</f>
        <v>0</v>
      </c>
      <c r="H20" s="83">
        <f>SBO!H14</f>
        <v>0</v>
      </c>
      <c r="I20" s="83">
        <f>SBO!I14</f>
        <v>0</v>
      </c>
      <c r="J20" s="83">
        <f>SBO!J14</f>
        <v>1</v>
      </c>
      <c r="K20" s="83">
        <f>SBO!K14</f>
        <v>1</v>
      </c>
      <c r="L20" s="82">
        <f t="shared" si="0"/>
        <v>5</v>
      </c>
      <c r="M20" s="82">
        <f t="shared" si="1"/>
        <v>5</v>
      </c>
      <c r="N20" s="82">
        <f>SUMIF($B$8:$K$8,"Laki-Laki",SBO!B14:K14)</f>
        <v>3</v>
      </c>
      <c r="O20" s="82">
        <f>SUMIF($B$8:$K$8,"Perempuan",SBO!B14:K14)</f>
        <v>3</v>
      </c>
      <c r="P20" s="68">
        <f t="shared" si="2"/>
        <v>3</v>
      </c>
      <c r="Q20" s="68">
        <f t="shared" si="3"/>
        <v>3</v>
      </c>
      <c r="R20" s="68">
        <f t="shared" si="4"/>
        <v>-0.40546510810816444</v>
      </c>
      <c r="S20" s="68">
        <f t="shared" si="5"/>
        <v>-0.40546510810816444</v>
      </c>
      <c r="T20" s="68">
        <f t="shared" si="6"/>
        <v>-0.35341131439927675</v>
      </c>
      <c r="U20" s="68">
        <f t="shared" si="7"/>
        <v>-0.35341131439927675</v>
      </c>
      <c r="V20" s="68">
        <f t="shared" si="8"/>
        <v>0.91287092917527679</v>
      </c>
      <c r="W20" s="68">
        <f t="shared" si="9"/>
        <v>0.91287092917527679</v>
      </c>
      <c r="X20" s="68">
        <f t="shared" si="10"/>
        <v>0</v>
      </c>
      <c r="Y20" s="68">
        <f t="shared" si="11"/>
        <v>1.2909944487358056</v>
      </c>
      <c r="Z20" s="68">
        <f t="shared" si="12"/>
        <v>0</v>
      </c>
      <c r="AA20" s="66" t="str">
        <f t="shared" si="13"/>
        <v>Negligible</v>
      </c>
      <c r="AB20" s="69" t="str">
        <f t="shared" si="14"/>
        <v>Tidak Ada Indikasi Bias</v>
      </c>
    </row>
    <row r="21" spans="1:28" ht="27.6" x14ac:dyDescent="0.3">
      <c r="A21" s="67" t="str">
        <f>SBO!A15</f>
        <v>11. Jika data diperoleh dari pemasok tanpa bukti pendukung, maka:</v>
      </c>
      <c r="B21" s="83">
        <f>SBO!B15</f>
        <v>1</v>
      </c>
      <c r="C21" s="83">
        <f>SBO!C15</f>
        <v>1</v>
      </c>
      <c r="D21" s="83">
        <f>SBO!D15</f>
        <v>1</v>
      </c>
      <c r="E21" s="83">
        <f>SBO!E15</f>
        <v>0</v>
      </c>
      <c r="F21" s="83">
        <f>SBO!F15</f>
        <v>1</v>
      </c>
      <c r="G21" s="83">
        <f>SBO!G15</f>
        <v>0</v>
      </c>
      <c r="H21" s="83">
        <f>SBO!H15</f>
        <v>0</v>
      </c>
      <c r="I21" s="83">
        <f>SBO!I15</f>
        <v>0</v>
      </c>
      <c r="J21" s="83">
        <f>SBO!J15</f>
        <v>0</v>
      </c>
      <c r="K21" s="83">
        <f>SBO!K15</f>
        <v>0</v>
      </c>
      <c r="L21" s="82">
        <f t="shared" si="0"/>
        <v>5</v>
      </c>
      <c r="M21" s="82">
        <f t="shared" si="1"/>
        <v>5</v>
      </c>
      <c r="N21" s="82">
        <f>SUMIF($B$8:$K$8,"Laki-Laki",SBO!B15:K15)</f>
        <v>2</v>
      </c>
      <c r="O21" s="82">
        <f>SUMIF($B$8:$K$8,"Perempuan",SBO!B15:K15)</f>
        <v>2</v>
      </c>
      <c r="P21" s="68">
        <f t="shared" si="2"/>
        <v>2</v>
      </c>
      <c r="Q21" s="68">
        <f t="shared" si="3"/>
        <v>2</v>
      </c>
      <c r="R21" s="68">
        <f t="shared" si="4"/>
        <v>0.40546510810816438</v>
      </c>
      <c r="S21" s="68">
        <f t="shared" si="5"/>
        <v>0.40546510810816438</v>
      </c>
      <c r="T21" s="68">
        <f t="shared" si="6"/>
        <v>0.45751890181705207</v>
      </c>
      <c r="U21" s="68">
        <f t="shared" si="7"/>
        <v>0.45751890181705207</v>
      </c>
      <c r="V21" s="68">
        <f t="shared" si="8"/>
        <v>0.91287092917527679</v>
      </c>
      <c r="W21" s="68">
        <f t="shared" si="9"/>
        <v>0.91287092917527679</v>
      </c>
      <c r="X21" s="68">
        <f t="shared" si="10"/>
        <v>0</v>
      </c>
      <c r="Y21" s="68">
        <f t="shared" si="11"/>
        <v>1.2909944487358056</v>
      </c>
      <c r="Z21" s="68">
        <f t="shared" si="12"/>
        <v>0</v>
      </c>
      <c r="AA21" s="66" t="str">
        <f t="shared" si="13"/>
        <v>Negligible</v>
      </c>
      <c r="AB21" s="69" t="str">
        <f t="shared" si="14"/>
        <v>Tidak Ada Indikasi Bias</v>
      </c>
    </row>
    <row r="22" spans="1:28" ht="27.6" x14ac:dyDescent="0.3">
      <c r="A22" s="67" t="str">
        <f>SBO!A16</f>
        <v>12. Konsistensi metodologi penting untuk:</v>
      </c>
      <c r="B22" s="83">
        <f>SBO!B16</f>
        <v>1</v>
      </c>
      <c r="C22" s="83">
        <f>SBO!C16</f>
        <v>1</v>
      </c>
      <c r="D22" s="83">
        <f>SBO!D16</f>
        <v>1</v>
      </c>
      <c r="E22" s="83">
        <f>SBO!E16</f>
        <v>0</v>
      </c>
      <c r="F22" s="83">
        <f>SBO!F16</f>
        <v>1</v>
      </c>
      <c r="G22" s="83">
        <f>SBO!G16</f>
        <v>0</v>
      </c>
      <c r="H22" s="83">
        <f>SBO!H16</f>
        <v>0</v>
      </c>
      <c r="I22" s="83">
        <f>SBO!I16</f>
        <v>0</v>
      </c>
      <c r="J22" s="83">
        <f>SBO!J16</f>
        <v>0</v>
      </c>
      <c r="K22" s="83">
        <f>SBO!K16</f>
        <v>0</v>
      </c>
      <c r="L22" s="82">
        <f t="shared" si="0"/>
        <v>5</v>
      </c>
      <c r="M22" s="82">
        <f t="shared" si="1"/>
        <v>5</v>
      </c>
      <c r="N22" s="82">
        <f>SUMIF($B$8:$K$8,"Laki-Laki",SBO!B16:K16)</f>
        <v>2</v>
      </c>
      <c r="O22" s="82">
        <f>SUMIF($B$8:$K$8,"Perempuan",SBO!B16:K16)</f>
        <v>2</v>
      </c>
      <c r="P22" s="68">
        <f t="shared" si="2"/>
        <v>2</v>
      </c>
      <c r="Q22" s="68">
        <f t="shared" si="3"/>
        <v>2</v>
      </c>
      <c r="R22" s="68">
        <f t="shared" si="4"/>
        <v>0.40546510810816438</v>
      </c>
      <c r="S22" s="68">
        <f t="shared" si="5"/>
        <v>0.40546510810816438</v>
      </c>
      <c r="T22" s="68">
        <f t="shared" si="6"/>
        <v>0.45751890181705207</v>
      </c>
      <c r="U22" s="68">
        <f t="shared" si="7"/>
        <v>0.45751890181705207</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41.4" x14ac:dyDescent="0.3">
      <c r="A23" s="67" t="str">
        <f>SBO!A17</f>
        <v>13. Risiko terbesar jika hanya satu orang menguasai seluruh sistem data adalah:</v>
      </c>
      <c r="B23" s="83">
        <f>SBO!B17</f>
        <v>1</v>
      </c>
      <c r="C23" s="83">
        <f>SBO!C17</f>
        <v>1</v>
      </c>
      <c r="D23" s="83">
        <f>SBO!D17</f>
        <v>1</v>
      </c>
      <c r="E23" s="83">
        <f>SBO!E17</f>
        <v>0</v>
      </c>
      <c r="F23" s="83">
        <f>SBO!F17</f>
        <v>1</v>
      </c>
      <c r="G23" s="83">
        <f>SBO!G17</f>
        <v>0</v>
      </c>
      <c r="H23" s="83">
        <f>SBO!H17</f>
        <v>0</v>
      </c>
      <c r="I23" s="83">
        <f>SBO!I17</f>
        <v>0</v>
      </c>
      <c r="J23" s="83">
        <f>SBO!J17</f>
        <v>0</v>
      </c>
      <c r="K23" s="83">
        <f>SBO!K17</f>
        <v>0</v>
      </c>
      <c r="L23" s="82">
        <f t="shared" si="0"/>
        <v>5</v>
      </c>
      <c r="M23" s="82">
        <f t="shared" si="1"/>
        <v>5</v>
      </c>
      <c r="N23" s="82">
        <f>SUMIF($B$8:$K$8,"Laki-Laki",SBO!B17:K17)</f>
        <v>2</v>
      </c>
      <c r="O23" s="82">
        <f>SUMIF($B$8:$K$8,"Perempuan",SBO!B17:K17)</f>
        <v>2</v>
      </c>
      <c r="P23" s="68">
        <f t="shared" si="2"/>
        <v>2</v>
      </c>
      <c r="Q23" s="68">
        <f t="shared" si="3"/>
        <v>2</v>
      </c>
      <c r="R23" s="68">
        <f t="shared" si="4"/>
        <v>0.40546510810816438</v>
      </c>
      <c r="S23" s="68">
        <f t="shared" si="5"/>
        <v>0.40546510810816438</v>
      </c>
      <c r="T23" s="68">
        <f t="shared" si="6"/>
        <v>0.45751890181705207</v>
      </c>
      <c r="U23" s="68">
        <f t="shared" si="7"/>
        <v>0.45751890181705207</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41.4" x14ac:dyDescent="0.3">
      <c r="A24" s="67" t="str">
        <f>SBO!A18</f>
        <v>14. Jika terjadi lonjakan konsumsi energi yang tidak wajar, tindakan profesional adalah:</v>
      </c>
      <c r="B24" s="83">
        <f>SBO!B18</f>
        <v>1</v>
      </c>
      <c r="C24" s="83">
        <f>SBO!C18</f>
        <v>1</v>
      </c>
      <c r="D24" s="83">
        <f>SBO!D18</f>
        <v>1</v>
      </c>
      <c r="E24" s="83">
        <f>SBO!E18</f>
        <v>1</v>
      </c>
      <c r="F24" s="83">
        <f>SBO!F18</f>
        <v>1</v>
      </c>
      <c r="G24" s="83">
        <f>SBO!G18</f>
        <v>1</v>
      </c>
      <c r="H24" s="83">
        <f>SBO!H18</f>
        <v>0</v>
      </c>
      <c r="I24" s="83">
        <f>SBO!I18</f>
        <v>0</v>
      </c>
      <c r="J24" s="83">
        <f>SBO!J18</f>
        <v>0</v>
      </c>
      <c r="K24" s="83">
        <f>SBO!K18</f>
        <v>0</v>
      </c>
      <c r="L24" s="82">
        <f t="shared" si="0"/>
        <v>5</v>
      </c>
      <c r="M24" s="82">
        <f t="shared" si="1"/>
        <v>5</v>
      </c>
      <c r="N24" s="82">
        <f>SUMIF($B$8:$K$8,"Laki-Laki",SBO!B18:K18)</f>
        <v>3</v>
      </c>
      <c r="O24" s="82">
        <f>SUMIF($B$8:$K$8,"Perempuan",SBO!B18:K18)</f>
        <v>3</v>
      </c>
      <c r="P24" s="68">
        <f t="shared" si="2"/>
        <v>3</v>
      </c>
      <c r="Q24" s="68">
        <f t="shared" si="3"/>
        <v>3</v>
      </c>
      <c r="R24" s="68">
        <f t="shared" si="4"/>
        <v>-0.40546510810816444</v>
      </c>
      <c r="S24" s="68">
        <f t="shared" si="5"/>
        <v>-0.40546510810816444</v>
      </c>
      <c r="T24" s="68">
        <f t="shared" si="6"/>
        <v>-0.35341131439927675</v>
      </c>
      <c r="U24" s="68">
        <f t="shared" si="7"/>
        <v>-0.35341131439927675</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27.6" x14ac:dyDescent="0.3">
      <c r="A25" s="67" t="str">
        <f>SBO!A19</f>
        <v>15. Transparansi dalam pelaporan ditunjukkan dengan:</v>
      </c>
      <c r="B25" s="83">
        <f>SBO!B19</f>
        <v>1</v>
      </c>
      <c r="C25" s="83">
        <f>SBO!C19</f>
        <v>1</v>
      </c>
      <c r="D25" s="83">
        <f>SBO!D19</f>
        <v>1</v>
      </c>
      <c r="E25" s="83">
        <f>SBO!E19</f>
        <v>0</v>
      </c>
      <c r="F25" s="83">
        <f>SBO!F19</f>
        <v>1</v>
      </c>
      <c r="G25" s="83">
        <f>SBO!G19</f>
        <v>0</v>
      </c>
      <c r="H25" s="83">
        <f>SBO!H19</f>
        <v>0</v>
      </c>
      <c r="I25" s="83">
        <f>SBO!I19</f>
        <v>0</v>
      </c>
      <c r="J25" s="83">
        <f>SBO!J19</f>
        <v>0</v>
      </c>
      <c r="K25" s="83">
        <f>SBO!K19</f>
        <v>0</v>
      </c>
      <c r="L25" s="82">
        <f t="shared" si="0"/>
        <v>5</v>
      </c>
      <c r="M25" s="82">
        <f t="shared" si="1"/>
        <v>5</v>
      </c>
      <c r="N25" s="82">
        <f>SUMIF($B$8:$K$8,"Laki-Laki",SBO!B19:K19)</f>
        <v>2</v>
      </c>
      <c r="O25" s="82">
        <f>SUMIF($B$8:$K$8,"Perempuan",SBO!B19:K19)</f>
        <v>2</v>
      </c>
      <c r="P25" s="68">
        <f t="shared" si="2"/>
        <v>2</v>
      </c>
      <c r="Q25" s="68">
        <f t="shared" si="3"/>
        <v>2</v>
      </c>
      <c r="R25" s="68">
        <f t="shared" si="4"/>
        <v>0.40546510810816438</v>
      </c>
      <c r="S25" s="68">
        <f t="shared" si="5"/>
        <v>0.40546510810816438</v>
      </c>
      <c r="T25" s="68">
        <f t="shared" si="6"/>
        <v>0.45751890181705207</v>
      </c>
      <c r="U25" s="68">
        <f t="shared" si="7"/>
        <v>0.45751890181705207</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27.6" x14ac:dyDescent="0.3">
      <c r="A26" s="67" t="str">
        <f>SBO!A20</f>
        <v>16. Penggunaan estimasi diperbolehkan apabila:</v>
      </c>
      <c r="B26" s="83">
        <f>SBO!B20</f>
        <v>1</v>
      </c>
      <c r="C26" s="83">
        <f>SBO!C20</f>
        <v>1</v>
      </c>
      <c r="D26" s="83">
        <f>SBO!D20</f>
        <v>1</v>
      </c>
      <c r="E26" s="83">
        <f>SBO!E20</f>
        <v>1</v>
      </c>
      <c r="F26" s="83">
        <f>SBO!F20</f>
        <v>1</v>
      </c>
      <c r="G26" s="83">
        <f>SBO!G20</f>
        <v>1</v>
      </c>
      <c r="H26" s="83">
        <f>SBO!H20</f>
        <v>0</v>
      </c>
      <c r="I26" s="83">
        <f>SBO!I20</f>
        <v>0</v>
      </c>
      <c r="J26" s="83">
        <f>SBO!J20</f>
        <v>1</v>
      </c>
      <c r="K26" s="83">
        <f>SBO!K20</f>
        <v>1</v>
      </c>
      <c r="L26" s="82">
        <f t="shared" si="0"/>
        <v>5</v>
      </c>
      <c r="M26" s="82">
        <f t="shared" si="1"/>
        <v>5</v>
      </c>
      <c r="N26" s="82">
        <f>SUMIF($B$8:$K$8,"Laki-Laki",SBO!B20:K20)</f>
        <v>4</v>
      </c>
      <c r="O26" s="82">
        <f>SUMIF($B$8:$K$8,"Perempuan",SBO!B20:K20)</f>
        <v>4</v>
      </c>
      <c r="P26" s="68">
        <f t="shared" si="2"/>
        <v>4</v>
      </c>
      <c r="Q26" s="68">
        <f t="shared" si="3"/>
        <v>4</v>
      </c>
      <c r="R26" s="68">
        <f t="shared" si="4"/>
        <v>-1.3862943611198906</v>
      </c>
      <c r="S26" s="68">
        <f t="shared" si="5"/>
        <v>-1.3862943611198906</v>
      </c>
      <c r="T26" s="68">
        <f t="shared" si="6"/>
        <v>-1.3342405674110029</v>
      </c>
      <c r="U26" s="68">
        <f t="shared" si="7"/>
        <v>-1.3342405674110029</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41.4" x14ac:dyDescent="0.3">
      <c r="A27" s="67" t="str">
        <f>SBO!A21</f>
        <v>17. Double counting dalam perhitungan emisi akan menyebabkan:</v>
      </c>
      <c r="B27" s="83">
        <f>SBO!B21</f>
        <v>1</v>
      </c>
      <c r="C27" s="83">
        <f>SBO!C21</f>
        <v>1</v>
      </c>
      <c r="D27" s="83">
        <f>SBO!D21</f>
        <v>1</v>
      </c>
      <c r="E27" s="83">
        <f>SBO!E21</f>
        <v>1</v>
      </c>
      <c r="F27" s="83">
        <f>SBO!F21</f>
        <v>1</v>
      </c>
      <c r="G27" s="83">
        <f>SBO!G21</f>
        <v>1</v>
      </c>
      <c r="H27" s="83">
        <f>SBO!H21</f>
        <v>1</v>
      </c>
      <c r="I27" s="83">
        <f>SBO!I21</f>
        <v>1</v>
      </c>
      <c r="J27" s="83">
        <f>SBO!J21</f>
        <v>0</v>
      </c>
      <c r="K27" s="83">
        <f>SBO!K21</f>
        <v>0</v>
      </c>
      <c r="L27" s="82">
        <f t="shared" si="0"/>
        <v>5</v>
      </c>
      <c r="M27" s="82">
        <f t="shared" si="1"/>
        <v>5</v>
      </c>
      <c r="N27" s="82">
        <f>SUMIF($B$8:$K$8,"Laki-Laki",SBO!B21:K21)</f>
        <v>4</v>
      </c>
      <c r="O27" s="82">
        <f>SUMIF($B$8:$K$8,"Perempuan",SBO!B21:K21)</f>
        <v>4</v>
      </c>
      <c r="P27" s="68">
        <f t="shared" si="2"/>
        <v>4</v>
      </c>
      <c r="Q27" s="68">
        <f t="shared" si="3"/>
        <v>4</v>
      </c>
      <c r="R27" s="68">
        <f t="shared" si="4"/>
        <v>-1.3862943611198906</v>
      </c>
      <c r="S27" s="68">
        <f t="shared" si="5"/>
        <v>-1.3862943611198906</v>
      </c>
      <c r="T27" s="68">
        <f t="shared" si="6"/>
        <v>-1.3342405674110029</v>
      </c>
      <c r="U27" s="68">
        <f t="shared" si="7"/>
        <v>-1.3342405674110029</v>
      </c>
      <c r="V27" s="68">
        <f t="shared" si="8"/>
        <v>1.1180339887498949</v>
      </c>
      <c r="W27" s="68">
        <f t="shared" si="9"/>
        <v>1.1180339887498949</v>
      </c>
      <c r="X27" s="68">
        <f t="shared" si="10"/>
        <v>0</v>
      </c>
      <c r="Y27" s="68">
        <f t="shared" si="11"/>
        <v>1.5811388300841898</v>
      </c>
      <c r="Z27" s="68">
        <f t="shared" si="12"/>
        <v>0</v>
      </c>
      <c r="AA27" s="66" t="str">
        <f t="shared" si="13"/>
        <v>Negligible</v>
      </c>
      <c r="AB27" s="69" t="str">
        <f t="shared" si="14"/>
        <v>Tidak Ada Indikasi Bias</v>
      </c>
    </row>
    <row r="28" spans="1:28" ht="27.6" x14ac:dyDescent="0.3">
      <c r="A28" s="67" t="str">
        <f>SBO!A22</f>
        <v>18. Pemisahan fungsi pencatatan dan verifikasi merupakan contoh:</v>
      </c>
      <c r="B28" s="83">
        <f>SBO!B22</f>
        <v>0</v>
      </c>
      <c r="C28" s="83">
        <f>SBO!C22</f>
        <v>0</v>
      </c>
      <c r="D28" s="83">
        <f>SBO!D22</f>
        <v>1</v>
      </c>
      <c r="E28" s="83">
        <f>SBO!E22</f>
        <v>0</v>
      </c>
      <c r="F28" s="83">
        <f>SBO!F22</f>
        <v>1</v>
      </c>
      <c r="G28" s="83">
        <f>SBO!G22</f>
        <v>0</v>
      </c>
      <c r="H28" s="83">
        <f>SBO!H22</f>
        <v>0</v>
      </c>
      <c r="I28" s="83">
        <f>SBO!I22</f>
        <v>0</v>
      </c>
      <c r="J28" s="83">
        <f>SBO!J22</f>
        <v>0</v>
      </c>
      <c r="K28" s="83">
        <f>SBO!K22</f>
        <v>0</v>
      </c>
      <c r="L28" s="82">
        <f t="shared" si="0"/>
        <v>5</v>
      </c>
      <c r="M28" s="82">
        <f t="shared" si="1"/>
        <v>5</v>
      </c>
      <c r="N28" s="82">
        <f>SUMIF($B$8:$K$8,"Laki-Laki",SBO!B22:K22)</f>
        <v>1</v>
      </c>
      <c r="O28" s="82">
        <f>SUMIF($B$8:$K$8,"Perempuan",SBO!B22:K22)</f>
        <v>1</v>
      </c>
      <c r="P28" s="68">
        <f t="shared" si="2"/>
        <v>1</v>
      </c>
      <c r="Q28" s="68">
        <f t="shared" si="3"/>
        <v>1</v>
      </c>
      <c r="R28" s="68">
        <f t="shared" si="4"/>
        <v>1.3862943611198906</v>
      </c>
      <c r="S28" s="68">
        <f t="shared" si="5"/>
        <v>1.3862943611198906</v>
      </c>
      <c r="T28" s="68">
        <f t="shared" si="6"/>
        <v>1.4383481548287782</v>
      </c>
      <c r="U28" s="68">
        <f t="shared" si="7"/>
        <v>1.4383481548287782</v>
      </c>
      <c r="V28" s="68">
        <f t="shared" si="8"/>
        <v>1.1180339887498949</v>
      </c>
      <c r="W28" s="68">
        <f t="shared" si="9"/>
        <v>1.1180339887498949</v>
      </c>
      <c r="X28" s="68">
        <f t="shared" si="10"/>
        <v>0</v>
      </c>
      <c r="Y28" s="68">
        <f t="shared" si="11"/>
        <v>1.5811388300841898</v>
      </c>
      <c r="Z28" s="68">
        <f t="shared" si="12"/>
        <v>0</v>
      </c>
      <c r="AA28" s="66" t="str">
        <f t="shared" si="13"/>
        <v>Negligible</v>
      </c>
      <c r="AB28" s="69" t="str">
        <f t="shared" si="14"/>
        <v>Tidak Ada Indikasi Bias</v>
      </c>
    </row>
    <row r="29" spans="1:28" ht="27.6" x14ac:dyDescent="0.3">
      <c r="A29" s="67" t="str">
        <f>SBO!A23</f>
        <v>19. Jika indikator menunjukkan tren negatif, maka:</v>
      </c>
      <c r="B29" s="83">
        <f>SBO!B23</f>
        <v>1</v>
      </c>
      <c r="C29" s="83">
        <f>SBO!C23</f>
        <v>1</v>
      </c>
      <c r="D29" s="83">
        <f>SBO!D23</f>
        <v>1</v>
      </c>
      <c r="E29" s="83">
        <f>SBO!E23</f>
        <v>0</v>
      </c>
      <c r="F29" s="83">
        <f>SBO!F23</f>
        <v>1</v>
      </c>
      <c r="G29" s="83">
        <f>SBO!G23</f>
        <v>0</v>
      </c>
      <c r="H29" s="83">
        <f>SBO!H23</f>
        <v>0</v>
      </c>
      <c r="I29" s="83">
        <f>SBO!I23</f>
        <v>0</v>
      </c>
      <c r="J29" s="83">
        <f>SBO!J23</f>
        <v>0</v>
      </c>
      <c r="K29" s="83">
        <f>SBO!K23</f>
        <v>0</v>
      </c>
      <c r="L29" s="82">
        <f t="shared" si="0"/>
        <v>5</v>
      </c>
      <c r="M29" s="82">
        <f t="shared" si="1"/>
        <v>5</v>
      </c>
      <c r="N29" s="82">
        <f>SUMIF($B$8:$K$8,"Laki-Laki",SBO!B23:K23)</f>
        <v>2</v>
      </c>
      <c r="O29" s="82">
        <f>SUMIF($B$8:$K$8,"Perempuan",SBO!B23:K23)</f>
        <v>2</v>
      </c>
      <c r="P29" s="68">
        <f t="shared" si="2"/>
        <v>2</v>
      </c>
      <c r="Q29" s="68">
        <f t="shared" si="3"/>
        <v>2</v>
      </c>
      <c r="R29" s="68">
        <f t="shared" si="4"/>
        <v>0.40546510810816438</v>
      </c>
      <c r="S29" s="68">
        <f t="shared" si="5"/>
        <v>0.40546510810816438</v>
      </c>
      <c r="T29" s="68">
        <f t="shared" si="6"/>
        <v>0.45751890181705207</v>
      </c>
      <c r="U29" s="68">
        <f t="shared" si="7"/>
        <v>0.45751890181705207</v>
      </c>
      <c r="V29" s="68">
        <f t="shared" si="8"/>
        <v>0.91287092917527679</v>
      </c>
      <c r="W29" s="68">
        <f t="shared" si="9"/>
        <v>0.91287092917527679</v>
      </c>
      <c r="X29" s="68">
        <f t="shared" si="10"/>
        <v>0</v>
      </c>
      <c r="Y29" s="68">
        <f t="shared" si="11"/>
        <v>1.2909944487358056</v>
      </c>
      <c r="Z29" s="68">
        <f t="shared" si="12"/>
        <v>0</v>
      </c>
      <c r="AA29" s="66" t="str">
        <f t="shared" si="13"/>
        <v>Negligible</v>
      </c>
      <c r="AB29" s="69" t="str">
        <f t="shared" si="14"/>
        <v>Tidak Ada Indikasi Bias</v>
      </c>
    </row>
    <row r="30" spans="1:28" ht="27.6" x14ac:dyDescent="0.3">
      <c r="A30" s="67" t="str">
        <f>SBO!A24</f>
        <v>20. Data yang tidak dapat ditelusuri sumbernya sebaiknya:</v>
      </c>
      <c r="B30" s="83">
        <f>SBO!B24</f>
        <v>0</v>
      </c>
      <c r="C30" s="83">
        <f>SBO!C24</f>
        <v>0</v>
      </c>
      <c r="D30" s="83">
        <f>SBO!D24</f>
        <v>0</v>
      </c>
      <c r="E30" s="83">
        <f>SBO!E24</f>
        <v>0</v>
      </c>
      <c r="F30" s="83">
        <f>SBO!F24</f>
        <v>0</v>
      </c>
      <c r="G30" s="83">
        <f>SBO!G24</f>
        <v>0</v>
      </c>
      <c r="H30" s="83">
        <f>SBO!H24</f>
        <v>0</v>
      </c>
      <c r="I30" s="83">
        <f>SBO!I24</f>
        <v>0</v>
      </c>
      <c r="J30" s="83">
        <f>SBO!J24</f>
        <v>1</v>
      </c>
      <c r="K30" s="83">
        <f>SBO!K24</f>
        <v>1</v>
      </c>
      <c r="L30" s="82">
        <f t="shared" si="0"/>
        <v>5</v>
      </c>
      <c r="M30" s="82">
        <f t="shared" si="1"/>
        <v>5</v>
      </c>
      <c r="N30" s="82">
        <f>SUMIF($B$8:$K$8,"Laki-Laki",SBO!B24:K24)</f>
        <v>1</v>
      </c>
      <c r="O30" s="82">
        <f>SUMIF($B$8:$K$8,"Perempuan",SBO!B24:K24)</f>
        <v>1</v>
      </c>
      <c r="P30" s="68">
        <f t="shared" si="2"/>
        <v>1</v>
      </c>
      <c r="Q30" s="68">
        <f t="shared" si="3"/>
        <v>1</v>
      </c>
      <c r="R30" s="68">
        <f t="shared" si="4"/>
        <v>1.3862943611198906</v>
      </c>
      <c r="S30" s="68">
        <f t="shared" si="5"/>
        <v>1.3862943611198906</v>
      </c>
      <c r="T30" s="68">
        <f t="shared" si="6"/>
        <v>1.4383481548287782</v>
      </c>
      <c r="U30" s="68">
        <f t="shared" si="7"/>
        <v>1.4383481548287782</v>
      </c>
      <c r="V30" s="68">
        <f t="shared" si="8"/>
        <v>1.1180339887498949</v>
      </c>
      <c r="W30" s="68">
        <f t="shared" si="9"/>
        <v>1.1180339887498949</v>
      </c>
      <c r="X30" s="68">
        <f t="shared" si="10"/>
        <v>0</v>
      </c>
      <c r="Y30" s="68">
        <f t="shared" si="11"/>
        <v>1.5811388300841898</v>
      </c>
      <c r="Z30" s="68">
        <f t="shared" si="12"/>
        <v>0</v>
      </c>
      <c r="AA30" s="66" t="str">
        <f t="shared" si="13"/>
        <v>Negligible</v>
      </c>
      <c r="AB30" s="69" t="str">
        <f t="shared" si="14"/>
        <v>Tidak Ada Indikasi Bias</v>
      </c>
    </row>
    <row r="31" spans="1:28" ht="27.6" x14ac:dyDescent="0.3">
      <c r="A31" s="67" t="str">
        <f>SBO!A25</f>
        <v>21. Jika terjadi perubahan kapasitas produksi besar, maka:</v>
      </c>
      <c r="B31" s="83">
        <f>SBO!B25</f>
        <v>1</v>
      </c>
      <c r="C31" s="83">
        <f>SBO!C25</f>
        <v>1</v>
      </c>
      <c r="D31" s="83">
        <f>SBO!D25</f>
        <v>1</v>
      </c>
      <c r="E31" s="83">
        <f>SBO!E25</f>
        <v>1</v>
      </c>
      <c r="F31" s="83">
        <f>SBO!F25</f>
        <v>1</v>
      </c>
      <c r="G31" s="83">
        <f>SBO!G25</f>
        <v>1</v>
      </c>
      <c r="H31" s="83">
        <f>SBO!H25</f>
        <v>0</v>
      </c>
      <c r="I31" s="83">
        <f>SBO!I25</f>
        <v>0</v>
      </c>
      <c r="J31" s="83">
        <f>SBO!J25</f>
        <v>1</v>
      </c>
      <c r="K31" s="83">
        <f>SBO!K25</f>
        <v>1</v>
      </c>
      <c r="L31" s="82">
        <f t="shared" si="0"/>
        <v>5</v>
      </c>
      <c r="M31" s="82">
        <f t="shared" si="1"/>
        <v>5</v>
      </c>
      <c r="N31" s="82">
        <f>SUMIF($B$8:$K$8,"Laki-Laki",SBO!B25:K25)</f>
        <v>4</v>
      </c>
      <c r="O31" s="82">
        <f>SUMIF($B$8:$K$8,"Perempuan",SBO!B25:K25)</f>
        <v>4</v>
      </c>
      <c r="P31" s="68">
        <f t="shared" si="2"/>
        <v>4</v>
      </c>
      <c r="Q31" s="68">
        <f t="shared" si="3"/>
        <v>4</v>
      </c>
      <c r="R31" s="68">
        <f t="shared" si="4"/>
        <v>-1.3862943611198906</v>
      </c>
      <c r="S31" s="68">
        <f t="shared" si="5"/>
        <v>-1.3862943611198906</v>
      </c>
      <c r="T31" s="68">
        <f t="shared" si="6"/>
        <v>-1.3342405674110029</v>
      </c>
      <c r="U31" s="68">
        <f t="shared" si="7"/>
        <v>-1.3342405674110029</v>
      </c>
      <c r="V31" s="68">
        <f t="shared" si="8"/>
        <v>1.1180339887498949</v>
      </c>
      <c r="W31" s="68">
        <f t="shared" si="9"/>
        <v>1.1180339887498949</v>
      </c>
      <c r="X31" s="68">
        <f t="shared" si="10"/>
        <v>0</v>
      </c>
      <c r="Y31" s="68">
        <f t="shared" si="11"/>
        <v>1.5811388300841898</v>
      </c>
      <c r="Z31" s="68">
        <f t="shared" si="12"/>
        <v>0</v>
      </c>
      <c r="AA31" s="66" t="str">
        <f t="shared" si="13"/>
        <v>Negligible</v>
      </c>
      <c r="AB31" s="69" t="str">
        <f t="shared" si="14"/>
        <v>Tidak Ada Indikasi Bias</v>
      </c>
    </row>
    <row r="32" spans="1:28" ht="27.6" x14ac:dyDescent="0.3">
      <c r="A32" s="67" t="str">
        <f>SBO!A26</f>
        <v>22. Pengendalian akses data bertujuan untuk:</v>
      </c>
      <c r="B32" s="83">
        <f>SBO!B26</f>
        <v>0</v>
      </c>
      <c r="C32" s="83">
        <f>SBO!C26</f>
        <v>0</v>
      </c>
      <c r="D32" s="83">
        <f>SBO!D26</f>
        <v>1</v>
      </c>
      <c r="E32" s="83">
        <f>SBO!E26</f>
        <v>0</v>
      </c>
      <c r="F32" s="83">
        <f>SBO!F26</f>
        <v>1</v>
      </c>
      <c r="G32" s="83">
        <f>SBO!G26</f>
        <v>0</v>
      </c>
      <c r="H32" s="83">
        <f>SBO!H26</f>
        <v>0</v>
      </c>
      <c r="I32" s="83">
        <f>SBO!I26</f>
        <v>0</v>
      </c>
      <c r="J32" s="83">
        <f>SBO!J26</f>
        <v>0</v>
      </c>
      <c r="K32" s="83">
        <f>SBO!K26</f>
        <v>0</v>
      </c>
      <c r="L32" s="82">
        <f t="shared" si="0"/>
        <v>5</v>
      </c>
      <c r="M32" s="82">
        <f t="shared" si="1"/>
        <v>5</v>
      </c>
      <c r="N32" s="82">
        <f>SUMIF($B$8:$K$8,"Laki-Laki",SBO!B26:K26)</f>
        <v>1</v>
      </c>
      <c r="O32" s="82">
        <f>SUMIF($B$8:$K$8,"Perempuan",SBO!B26:K26)</f>
        <v>1</v>
      </c>
      <c r="P32" s="68">
        <f t="shared" si="2"/>
        <v>1</v>
      </c>
      <c r="Q32" s="68">
        <f t="shared" si="3"/>
        <v>1</v>
      </c>
      <c r="R32" s="68">
        <f t="shared" si="4"/>
        <v>1.3862943611198906</v>
      </c>
      <c r="S32" s="68">
        <f t="shared" si="5"/>
        <v>1.3862943611198906</v>
      </c>
      <c r="T32" s="68">
        <f t="shared" si="6"/>
        <v>1.4383481548287782</v>
      </c>
      <c r="U32" s="68">
        <f t="shared" si="7"/>
        <v>1.4383481548287782</v>
      </c>
      <c r="V32" s="68">
        <f t="shared" si="8"/>
        <v>1.1180339887498949</v>
      </c>
      <c r="W32" s="68">
        <f t="shared" si="9"/>
        <v>1.1180339887498949</v>
      </c>
      <c r="X32" s="68">
        <f t="shared" si="10"/>
        <v>0</v>
      </c>
      <c r="Y32" s="68">
        <f t="shared" si="11"/>
        <v>1.5811388300841898</v>
      </c>
      <c r="Z32" s="68">
        <f t="shared" si="12"/>
        <v>0</v>
      </c>
      <c r="AA32" s="66" t="str">
        <f t="shared" si="13"/>
        <v>Negligible</v>
      </c>
      <c r="AB32" s="69" t="str">
        <f t="shared" si="14"/>
        <v>Tidak Ada Indikasi Bias</v>
      </c>
    </row>
    <row r="33" spans="1:28" ht="27.6" x14ac:dyDescent="0.3">
      <c r="A33" s="67" t="str">
        <f>SBO!A27</f>
        <v>23. Penggunaan rata-rata tanpa analisis variasi dapat:</v>
      </c>
      <c r="B33" s="83">
        <f>SBO!B27</f>
        <v>1</v>
      </c>
      <c r="C33" s="83">
        <f>SBO!C27</f>
        <v>1</v>
      </c>
      <c r="D33" s="83">
        <f>SBO!D27</f>
        <v>1</v>
      </c>
      <c r="E33" s="83">
        <f>SBO!E27</f>
        <v>0</v>
      </c>
      <c r="F33" s="83">
        <f>SBO!F27</f>
        <v>1</v>
      </c>
      <c r="G33" s="83">
        <f>SBO!G27</f>
        <v>0</v>
      </c>
      <c r="H33" s="83">
        <f>SBO!H27</f>
        <v>1</v>
      </c>
      <c r="I33" s="83">
        <f>SBO!I27</f>
        <v>1</v>
      </c>
      <c r="J33" s="83">
        <f>SBO!J27</f>
        <v>0</v>
      </c>
      <c r="K33" s="83">
        <f>SBO!K27</f>
        <v>0</v>
      </c>
      <c r="L33" s="82">
        <f t="shared" si="0"/>
        <v>5</v>
      </c>
      <c r="M33" s="82">
        <f t="shared" si="1"/>
        <v>5</v>
      </c>
      <c r="N33" s="82">
        <f>SUMIF($B$8:$K$8,"Laki-Laki",SBO!B27:K27)</f>
        <v>3</v>
      </c>
      <c r="O33" s="82">
        <f>SUMIF($B$8:$K$8,"Perempuan",SBO!B27:K27)</f>
        <v>3</v>
      </c>
      <c r="P33" s="68">
        <f t="shared" si="2"/>
        <v>3</v>
      </c>
      <c r="Q33" s="68">
        <f t="shared" si="3"/>
        <v>3</v>
      </c>
      <c r="R33" s="68">
        <f t="shared" si="4"/>
        <v>-0.40546510810816444</v>
      </c>
      <c r="S33" s="68">
        <f t="shared" si="5"/>
        <v>-0.40546510810816444</v>
      </c>
      <c r="T33" s="68">
        <f t="shared" si="6"/>
        <v>-0.35341131439927675</v>
      </c>
      <c r="U33" s="68">
        <f t="shared" si="7"/>
        <v>-0.35341131439927675</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ht="27.6" x14ac:dyDescent="0.3">
      <c r="A34" s="67" t="str">
        <f>SBO!A28</f>
        <v>24. Evaluasi internal berkala membantu organisasi untuk:</v>
      </c>
      <c r="B34" s="83">
        <f>SBO!B28</f>
        <v>1</v>
      </c>
      <c r="C34" s="83">
        <f>SBO!C28</f>
        <v>1</v>
      </c>
      <c r="D34" s="83">
        <f>SBO!D28</f>
        <v>1</v>
      </c>
      <c r="E34" s="83">
        <f>SBO!E28</f>
        <v>0</v>
      </c>
      <c r="F34" s="83">
        <f>SBO!F28</f>
        <v>1</v>
      </c>
      <c r="G34" s="83">
        <f>SBO!G28</f>
        <v>0</v>
      </c>
      <c r="H34" s="83">
        <f>SBO!H28</f>
        <v>0</v>
      </c>
      <c r="I34" s="83">
        <f>SBO!I28</f>
        <v>0</v>
      </c>
      <c r="J34" s="83">
        <f>SBO!J28</f>
        <v>1</v>
      </c>
      <c r="K34" s="83">
        <f>SBO!K28</f>
        <v>1</v>
      </c>
      <c r="L34" s="82">
        <f t="shared" si="0"/>
        <v>5</v>
      </c>
      <c r="M34" s="82">
        <f t="shared" si="1"/>
        <v>5</v>
      </c>
      <c r="N34" s="82">
        <f>SUMIF($B$8:$K$8,"Laki-Laki",SBO!B28:K28)</f>
        <v>3</v>
      </c>
      <c r="O34" s="82">
        <f>SUMIF($B$8:$K$8,"Perempuan",SBO!B28:K28)</f>
        <v>3</v>
      </c>
      <c r="P34" s="68">
        <f t="shared" si="2"/>
        <v>3</v>
      </c>
      <c r="Q34" s="68">
        <f t="shared" si="3"/>
        <v>3</v>
      </c>
      <c r="R34" s="68">
        <f t="shared" si="4"/>
        <v>-0.40546510810816444</v>
      </c>
      <c r="S34" s="68">
        <f t="shared" si="5"/>
        <v>-0.40546510810816444</v>
      </c>
      <c r="T34" s="68">
        <f t="shared" si="6"/>
        <v>-0.35341131439927675</v>
      </c>
      <c r="U34" s="68">
        <f t="shared" si="7"/>
        <v>-0.35341131439927675</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41.4" x14ac:dyDescent="0.3">
      <c r="A35" s="67" t="str">
        <f>SBO!A29</f>
        <v>25. Peran utama Sustainability Officer dalam tata kelola organisasi adalah:</v>
      </c>
      <c r="B35" s="83">
        <f>SBO!B29</f>
        <v>0</v>
      </c>
      <c r="C35" s="83">
        <f>SBO!C29</f>
        <v>0</v>
      </c>
      <c r="D35" s="83">
        <f>SBO!D29</f>
        <v>1</v>
      </c>
      <c r="E35" s="83">
        <f>SBO!E29</f>
        <v>1</v>
      </c>
      <c r="F35" s="83">
        <f>SBO!F29</f>
        <v>1</v>
      </c>
      <c r="G35" s="83">
        <f>SBO!G29</f>
        <v>1</v>
      </c>
      <c r="H35" s="83">
        <f>SBO!H29</f>
        <v>0</v>
      </c>
      <c r="I35" s="83">
        <f>SBO!I29</f>
        <v>0</v>
      </c>
      <c r="J35" s="83">
        <f>SBO!J29</f>
        <v>0</v>
      </c>
      <c r="K35" s="83">
        <f>SBO!K29</f>
        <v>0</v>
      </c>
      <c r="L35" s="82">
        <f t="shared" si="0"/>
        <v>5</v>
      </c>
      <c r="M35" s="82">
        <f t="shared" si="1"/>
        <v>5</v>
      </c>
      <c r="N35" s="82">
        <f>SUMIF($B$8:$K$8,"Laki-Laki",SBO!B29:K29)</f>
        <v>2</v>
      </c>
      <c r="O35" s="82">
        <f>SUMIF($B$8:$K$8,"Perempuan",SBO!B29:K29)</f>
        <v>2</v>
      </c>
      <c r="P35" s="68">
        <f t="shared" si="2"/>
        <v>2</v>
      </c>
      <c r="Q35" s="68">
        <f t="shared" si="3"/>
        <v>2</v>
      </c>
      <c r="R35" s="68">
        <f t="shared" si="4"/>
        <v>0.40546510810816438</v>
      </c>
      <c r="S35" s="68">
        <f t="shared" si="5"/>
        <v>0.40546510810816438</v>
      </c>
      <c r="T35" s="68">
        <f t="shared" si="6"/>
        <v>0.45751890181705207</v>
      </c>
      <c r="U35" s="68">
        <f t="shared" si="7"/>
        <v>0.45751890181705207</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ht="27.6" x14ac:dyDescent="0.3">
      <c r="A36" s="67" t="str">
        <f>SBO!A30</f>
        <v>26. Indikator intensitas energi digunakan untuk:</v>
      </c>
      <c r="B36" s="83">
        <f>SBO!B30</f>
        <v>1</v>
      </c>
      <c r="C36" s="83">
        <f>SBO!C30</f>
        <v>1</v>
      </c>
      <c r="D36" s="83">
        <f>SBO!D30</f>
        <v>1</v>
      </c>
      <c r="E36" s="83">
        <f>SBO!E30</f>
        <v>1</v>
      </c>
      <c r="F36" s="83">
        <f>SBO!F30</f>
        <v>1</v>
      </c>
      <c r="G36" s="83">
        <f>SBO!G30</f>
        <v>1</v>
      </c>
      <c r="H36" s="83">
        <f>SBO!H30</f>
        <v>0</v>
      </c>
      <c r="I36" s="83">
        <f>SBO!I30</f>
        <v>0</v>
      </c>
      <c r="J36" s="83">
        <f>SBO!J30</f>
        <v>0</v>
      </c>
      <c r="K36" s="83">
        <f>SBO!K30</f>
        <v>0</v>
      </c>
      <c r="L36" s="82">
        <f t="shared" si="0"/>
        <v>5</v>
      </c>
      <c r="M36" s="82">
        <f t="shared" si="1"/>
        <v>5</v>
      </c>
      <c r="N36" s="82">
        <f>SUMIF($B$8:$K$8,"Laki-Laki",SBO!B30:K30)</f>
        <v>3</v>
      </c>
      <c r="O36" s="82">
        <f>SUMIF($B$8:$K$8,"Perempuan",SBO!B30:K30)</f>
        <v>3</v>
      </c>
      <c r="P36" s="68">
        <f t="shared" si="2"/>
        <v>3</v>
      </c>
      <c r="Q36" s="68">
        <f t="shared" si="3"/>
        <v>3</v>
      </c>
      <c r="R36" s="68">
        <f t="shared" si="4"/>
        <v>-0.40546510810816444</v>
      </c>
      <c r="S36" s="68">
        <f t="shared" si="5"/>
        <v>-0.40546510810816444</v>
      </c>
      <c r="T36" s="68">
        <f t="shared" si="6"/>
        <v>-0.35341131439927675</v>
      </c>
      <c r="U36" s="68">
        <f t="shared" si="7"/>
        <v>-0.35341131439927675</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ht="41.4" x14ac:dyDescent="0.3">
      <c r="A37" s="67" t="str">
        <f>SBO!A31</f>
        <v>27. Jika produksi turun tetapi konsumsi energi tetap, maka analisis yang tepat adalah:</v>
      </c>
      <c r="B37" s="83">
        <f>SBO!B31</f>
        <v>1</v>
      </c>
      <c r="C37" s="83">
        <f>SBO!C31</f>
        <v>1</v>
      </c>
      <c r="D37" s="83">
        <f>SBO!D31</f>
        <v>0</v>
      </c>
      <c r="E37" s="83">
        <f>SBO!E31</f>
        <v>0</v>
      </c>
      <c r="F37" s="83">
        <f>SBO!F31</f>
        <v>0</v>
      </c>
      <c r="G37" s="83">
        <f>SBO!G31</f>
        <v>0</v>
      </c>
      <c r="H37" s="83">
        <f>SBO!H31</f>
        <v>0</v>
      </c>
      <c r="I37" s="83">
        <f>SBO!I31</f>
        <v>0</v>
      </c>
      <c r="J37" s="83">
        <f>SBO!J31</f>
        <v>0</v>
      </c>
      <c r="K37" s="83">
        <f>SBO!K31</f>
        <v>0</v>
      </c>
      <c r="L37" s="82">
        <f t="shared" si="0"/>
        <v>5</v>
      </c>
      <c r="M37" s="82">
        <f t="shared" si="1"/>
        <v>5</v>
      </c>
      <c r="N37" s="82">
        <f>SUMIF($B$8:$K$8,"Laki-Laki",SBO!B31:K31)</f>
        <v>1</v>
      </c>
      <c r="O37" s="82">
        <f>SUMIF($B$8:$K$8,"Perempuan",SBO!B31:K31)</f>
        <v>1</v>
      </c>
      <c r="P37" s="68">
        <f t="shared" si="2"/>
        <v>1</v>
      </c>
      <c r="Q37" s="68">
        <f t="shared" si="3"/>
        <v>1</v>
      </c>
      <c r="R37" s="68">
        <f t="shared" si="4"/>
        <v>1.3862943611198906</v>
      </c>
      <c r="S37" s="68">
        <f t="shared" si="5"/>
        <v>1.3862943611198906</v>
      </c>
      <c r="T37" s="68">
        <f t="shared" si="6"/>
        <v>1.4383481548287782</v>
      </c>
      <c r="U37" s="68">
        <f t="shared" si="7"/>
        <v>1.4383481548287782</v>
      </c>
      <c r="V37" s="68">
        <f t="shared" si="8"/>
        <v>1.1180339887498949</v>
      </c>
      <c r="W37" s="68">
        <f t="shared" si="9"/>
        <v>1.1180339887498949</v>
      </c>
      <c r="X37" s="68">
        <f t="shared" si="10"/>
        <v>0</v>
      </c>
      <c r="Y37" s="68">
        <f t="shared" si="11"/>
        <v>1.5811388300841898</v>
      </c>
      <c r="Z37" s="68">
        <f t="shared" si="12"/>
        <v>0</v>
      </c>
      <c r="AA37" s="66" t="str">
        <f t="shared" si="13"/>
        <v>Negligible</v>
      </c>
      <c r="AB37" s="69" t="str">
        <f t="shared" si="14"/>
        <v>Tidak Ada Indikasi Bias</v>
      </c>
    </row>
    <row r="38" spans="1:28" ht="27.6" x14ac:dyDescent="0.3">
      <c r="A38" s="67" t="str">
        <f>SBO!A32</f>
        <v>28. Kesalahan paling kritis dalam pengolahan data adalah:</v>
      </c>
      <c r="B38" s="83">
        <f>SBO!B32</f>
        <v>1</v>
      </c>
      <c r="C38" s="83">
        <f>SBO!C32</f>
        <v>1</v>
      </c>
      <c r="D38" s="83">
        <f>SBO!D32</f>
        <v>1</v>
      </c>
      <c r="E38" s="83">
        <f>SBO!E32</f>
        <v>1</v>
      </c>
      <c r="F38" s="83">
        <f>SBO!F32</f>
        <v>1</v>
      </c>
      <c r="G38" s="83">
        <f>SBO!G32</f>
        <v>1</v>
      </c>
      <c r="H38" s="83">
        <f>SBO!H32</f>
        <v>0</v>
      </c>
      <c r="I38" s="83">
        <f>SBO!I32</f>
        <v>0</v>
      </c>
      <c r="J38" s="83">
        <f>SBO!J32</f>
        <v>1</v>
      </c>
      <c r="K38" s="83">
        <f>SBO!K32</f>
        <v>1</v>
      </c>
      <c r="L38" s="82">
        <f t="shared" si="0"/>
        <v>5</v>
      </c>
      <c r="M38" s="82">
        <f t="shared" si="1"/>
        <v>5</v>
      </c>
      <c r="N38" s="82">
        <f>SUMIF($B$8:$K$8,"Laki-Laki",SBO!B32:K32)</f>
        <v>4</v>
      </c>
      <c r="O38" s="82">
        <f>SUMIF($B$8:$K$8,"Perempuan",SBO!B32:K32)</f>
        <v>4</v>
      </c>
      <c r="P38" s="68">
        <f t="shared" si="2"/>
        <v>4</v>
      </c>
      <c r="Q38" s="68">
        <f t="shared" si="3"/>
        <v>4</v>
      </c>
      <c r="R38" s="68">
        <f t="shared" si="4"/>
        <v>-1.3862943611198906</v>
      </c>
      <c r="S38" s="68">
        <f t="shared" si="5"/>
        <v>-1.3862943611198906</v>
      </c>
      <c r="T38" s="68">
        <f t="shared" si="6"/>
        <v>-1.3342405674110029</v>
      </c>
      <c r="U38" s="68">
        <f t="shared" si="7"/>
        <v>-1.3342405674110029</v>
      </c>
      <c r="V38" s="68">
        <f t="shared" si="8"/>
        <v>1.1180339887498949</v>
      </c>
      <c r="W38" s="68">
        <f t="shared" si="9"/>
        <v>1.1180339887498949</v>
      </c>
      <c r="X38" s="68">
        <f t="shared" si="10"/>
        <v>0</v>
      </c>
      <c r="Y38" s="68">
        <f t="shared" si="11"/>
        <v>1.5811388300841898</v>
      </c>
      <c r="Z38" s="68">
        <f t="shared" si="12"/>
        <v>0</v>
      </c>
      <c r="AA38" s="66" t="str">
        <f t="shared" si="13"/>
        <v>Negligible</v>
      </c>
      <c r="AB38" s="69" t="str">
        <f t="shared" si="14"/>
        <v>Tidak Ada Indikasi Bias</v>
      </c>
    </row>
    <row r="39" spans="1:28" ht="27.6" x14ac:dyDescent="0.3">
      <c r="A39" s="67" t="str">
        <f>SBO!A33</f>
        <v>29. Perubahan definisi indikator tanpa penjelasan akan menyebabkan:</v>
      </c>
      <c r="B39" s="83">
        <f>SBO!B33</f>
        <v>1</v>
      </c>
      <c r="C39" s="83">
        <f>SBO!C33</f>
        <v>1</v>
      </c>
      <c r="D39" s="83">
        <f>SBO!D33</f>
        <v>0</v>
      </c>
      <c r="E39" s="83">
        <f>SBO!E33</f>
        <v>0</v>
      </c>
      <c r="F39" s="83">
        <f>SBO!F33</f>
        <v>0</v>
      </c>
      <c r="G39" s="83">
        <f>SBO!G33</f>
        <v>0</v>
      </c>
      <c r="H39" s="83">
        <f>SBO!H33</f>
        <v>0</v>
      </c>
      <c r="I39" s="83">
        <f>SBO!I33</f>
        <v>0</v>
      </c>
      <c r="J39" s="83">
        <f>SBO!J33</f>
        <v>0</v>
      </c>
      <c r="K39" s="83">
        <f>SBO!K33</f>
        <v>0</v>
      </c>
      <c r="L39" s="82">
        <f t="shared" si="0"/>
        <v>5</v>
      </c>
      <c r="M39" s="82">
        <f t="shared" si="1"/>
        <v>5</v>
      </c>
      <c r="N39" s="82">
        <f>SUMIF($B$8:$K$8,"Laki-Laki",SBO!B33:K33)</f>
        <v>1</v>
      </c>
      <c r="O39" s="82">
        <f>SUMIF($B$8:$K$8,"Perempuan",SBO!B33:K33)</f>
        <v>1</v>
      </c>
      <c r="P39" s="68">
        <f t="shared" si="2"/>
        <v>1</v>
      </c>
      <c r="Q39" s="68">
        <f t="shared" si="3"/>
        <v>1</v>
      </c>
      <c r="R39" s="68">
        <f t="shared" si="4"/>
        <v>1.3862943611198906</v>
      </c>
      <c r="S39" s="68">
        <f t="shared" si="5"/>
        <v>1.3862943611198906</v>
      </c>
      <c r="T39" s="68">
        <f t="shared" si="6"/>
        <v>1.4383481548287782</v>
      </c>
      <c r="U39" s="68">
        <f t="shared" si="7"/>
        <v>1.4383481548287782</v>
      </c>
      <c r="V39" s="68">
        <f t="shared" si="8"/>
        <v>1.1180339887498949</v>
      </c>
      <c r="W39" s="68">
        <f t="shared" si="9"/>
        <v>1.1180339887498949</v>
      </c>
      <c r="X39" s="68">
        <f t="shared" si="10"/>
        <v>0</v>
      </c>
      <c r="Y39" s="68">
        <f t="shared" si="11"/>
        <v>1.5811388300841898</v>
      </c>
      <c r="Z39" s="68">
        <f t="shared" si="12"/>
        <v>0</v>
      </c>
      <c r="AA39" s="66" t="str">
        <f t="shared" si="13"/>
        <v>Negligible</v>
      </c>
      <c r="AB39" s="69" t="str">
        <f t="shared" si="14"/>
        <v>Tidak Ada Indikasi Bias</v>
      </c>
    </row>
    <row r="40" spans="1:28" ht="41.4" x14ac:dyDescent="0.3">
      <c r="A40" s="67" t="str">
        <f>SBO!A34</f>
        <v>30. Jika terdapat perbedaan antara data meter dan tagihan listrik, langkah profesional adalah:</v>
      </c>
      <c r="B40" s="83">
        <f>SBO!B34</f>
        <v>1</v>
      </c>
      <c r="C40" s="83">
        <f>SBO!C34</f>
        <v>1</v>
      </c>
      <c r="D40" s="83">
        <f>SBO!D34</f>
        <v>0</v>
      </c>
      <c r="E40" s="83">
        <f>SBO!E34</f>
        <v>0</v>
      </c>
      <c r="F40" s="83">
        <f>SBO!F34</f>
        <v>0</v>
      </c>
      <c r="G40" s="83">
        <f>SBO!G34</f>
        <v>0</v>
      </c>
      <c r="H40" s="83">
        <f>SBO!H34</f>
        <v>0</v>
      </c>
      <c r="I40" s="83">
        <f>SBO!I34</f>
        <v>0</v>
      </c>
      <c r="J40" s="83">
        <f>SBO!J34</f>
        <v>0</v>
      </c>
      <c r="K40" s="83">
        <f>SBO!K34</f>
        <v>0</v>
      </c>
      <c r="L40" s="82">
        <f t="shared" si="0"/>
        <v>5</v>
      </c>
      <c r="M40" s="82">
        <f t="shared" si="1"/>
        <v>5</v>
      </c>
      <c r="N40" s="82">
        <f>SUMIF($B$8:$K$8,"Laki-Laki",SBO!B34:K34)</f>
        <v>1</v>
      </c>
      <c r="O40" s="82">
        <f>SUMIF($B$8:$K$8,"Perempuan",SBO!B34:K34)</f>
        <v>1</v>
      </c>
      <c r="P40" s="68">
        <f t="shared" si="2"/>
        <v>1</v>
      </c>
      <c r="Q40" s="68">
        <f t="shared" si="3"/>
        <v>1</v>
      </c>
      <c r="R40" s="68">
        <f t="shared" si="4"/>
        <v>1.3862943611198906</v>
      </c>
      <c r="S40" s="68">
        <f t="shared" si="5"/>
        <v>1.3862943611198906</v>
      </c>
      <c r="T40" s="68">
        <f t="shared" si="6"/>
        <v>1.4383481548287782</v>
      </c>
      <c r="U40" s="68">
        <f t="shared" si="7"/>
        <v>1.4383481548287782</v>
      </c>
      <c r="V40" s="68">
        <f t="shared" si="8"/>
        <v>1.1180339887498949</v>
      </c>
      <c r="W40" s="68">
        <f t="shared" si="9"/>
        <v>1.1180339887498949</v>
      </c>
      <c r="X40" s="68">
        <f t="shared" si="10"/>
        <v>0</v>
      </c>
      <c r="Y40" s="68">
        <f t="shared" si="11"/>
        <v>1.5811388300841898</v>
      </c>
      <c r="Z40" s="68">
        <f t="shared" si="12"/>
        <v>0</v>
      </c>
      <c r="AA40" s="66" t="str">
        <f t="shared" si="13"/>
        <v>Negligible</v>
      </c>
      <c r="AB40" s="69" t="str">
        <f t="shared" si="14"/>
        <v>Tidak Ada Indikasi Bias</v>
      </c>
    </row>
    <row r="41" spans="1:28" ht="27.6" x14ac:dyDescent="0.3">
      <c r="A41" s="67" t="str">
        <f>SBO!A35</f>
        <v>31. Indikator absolut dan intensitas digunakan bersama untuk:</v>
      </c>
      <c r="B41" s="83">
        <f>SBO!B35</f>
        <v>1</v>
      </c>
      <c r="C41" s="83">
        <f>SBO!C35</f>
        <v>1</v>
      </c>
      <c r="D41" s="83">
        <f>SBO!D35</f>
        <v>1</v>
      </c>
      <c r="E41" s="83">
        <f>SBO!E35</f>
        <v>0</v>
      </c>
      <c r="F41" s="83">
        <f>SBO!F35</f>
        <v>1</v>
      </c>
      <c r="G41" s="83">
        <f>SBO!G35</f>
        <v>0</v>
      </c>
      <c r="H41" s="83">
        <f>SBO!H35</f>
        <v>1</v>
      </c>
      <c r="I41" s="83">
        <f>SBO!I35</f>
        <v>1</v>
      </c>
      <c r="J41" s="83">
        <f>SBO!J35</f>
        <v>0</v>
      </c>
      <c r="K41" s="83">
        <f>SBO!K35</f>
        <v>0</v>
      </c>
      <c r="L41" s="82">
        <f t="shared" si="0"/>
        <v>5</v>
      </c>
      <c r="M41" s="82">
        <f t="shared" si="1"/>
        <v>5</v>
      </c>
      <c r="N41" s="82">
        <f>SUMIF($B$8:$K$8,"Laki-Laki",SBO!B35:K35)</f>
        <v>3</v>
      </c>
      <c r="O41" s="82">
        <f>SUMIF($B$8:$K$8,"Perempuan",SBO!B35:K35)</f>
        <v>3</v>
      </c>
      <c r="P41" s="68">
        <f t="shared" si="2"/>
        <v>3</v>
      </c>
      <c r="Q41" s="68">
        <f t="shared" si="3"/>
        <v>3</v>
      </c>
      <c r="R41" s="68">
        <f t="shared" si="4"/>
        <v>-0.40546510810816444</v>
      </c>
      <c r="S41" s="68">
        <f t="shared" si="5"/>
        <v>-0.40546510810816444</v>
      </c>
      <c r="T41" s="68">
        <f t="shared" si="6"/>
        <v>-0.35341131439927675</v>
      </c>
      <c r="U41" s="68">
        <f t="shared" si="7"/>
        <v>-0.35341131439927675</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27.6" x14ac:dyDescent="0.3">
      <c r="A42" s="67" t="str">
        <f>SBO!A36</f>
        <v>32. Jika terjadi kesalahan input data dalam spreadsheet, maka:</v>
      </c>
      <c r="B42" s="83">
        <f>SBO!B36</f>
        <v>1</v>
      </c>
      <c r="C42" s="83">
        <f>SBO!C36</f>
        <v>1</v>
      </c>
      <c r="D42" s="83">
        <f>SBO!D36</f>
        <v>1</v>
      </c>
      <c r="E42" s="83">
        <f>SBO!E36</f>
        <v>0</v>
      </c>
      <c r="F42" s="83">
        <f>SBO!F36</f>
        <v>1</v>
      </c>
      <c r="G42" s="83">
        <f>SBO!G36</f>
        <v>0</v>
      </c>
      <c r="H42" s="83">
        <f>SBO!H36</f>
        <v>0</v>
      </c>
      <c r="I42" s="83">
        <f>SBO!I36</f>
        <v>0</v>
      </c>
      <c r="J42" s="83">
        <f>SBO!J36</f>
        <v>0</v>
      </c>
      <c r="K42" s="83">
        <f>SBO!K36</f>
        <v>0</v>
      </c>
      <c r="L42" s="82">
        <f t="shared" si="0"/>
        <v>5</v>
      </c>
      <c r="M42" s="82">
        <f t="shared" si="1"/>
        <v>5</v>
      </c>
      <c r="N42" s="82">
        <f>SUMIF($B$8:$K$8,"Laki-Laki",SBO!B36:K36)</f>
        <v>2</v>
      </c>
      <c r="O42" s="82">
        <f>SUMIF($B$8:$K$8,"Perempuan",SBO!B36:K36)</f>
        <v>2</v>
      </c>
      <c r="P42" s="68">
        <f t="shared" si="2"/>
        <v>2</v>
      </c>
      <c r="Q42" s="68">
        <f t="shared" si="3"/>
        <v>2</v>
      </c>
      <c r="R42" s="68">
        <f t="shared" si="4"/>
        <v>0.40546510810816438</v>
      </c>
      <c r="S42" s="68">
        <f t="shared" si="5"/>
        <v>0.40546510810816438</v>
      </c>
      <c r="T42" s="68">
        <f t="shared" si="6"/>
        <v>0.45751890181705207</v>
      </c>
      <c r="U42" s="68">
        <f t="shared" si="7"/>
        <v>0.45751890181705207</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x14ac:dyDescent="0.3">
      <c r="A43" s="67" t="str">
        <f>SBO!A37</f>
        <v>33. Penggunaan faktor emisi harus:</v>
      </c>
      <c r="B43" s="83">
        <f>SBO!B37</f>
        <v>1</v>
      </c>
      <c r="C43" s="83">
        <f>SBO!C37</f>
        <v>1</v>
      </c>
      <c r="D43" s="83">
        <f>SBO!D37</f>
        <v>1</v>
      </c>
      <c r="E43" s="83">
        <f>SBO!E37</f>
        <v>1</v>
      </c>
      <c r="F43" s="83">
        <f>SBO!F37</f>
        <v>1</v>
      </c>
      <c r="G43" s="83">
        <f>SBO!G37</f>
        <v>1</v>
      </c>
      <c r="H43" s="83">
        <f>SBO!H37</f>
        <v>0</v>
      </c>
      <c r="I43" s="83">
        <f>SBO!I37</f>
        <v>0</v>
      </c>
      <c r="J43" s="83">
        <f>SBO!J37</f>
        <v>0</v>
      </c>
      <c r="K43" s="83">
        <f>SBO!K37</f>
        <v>0</v>
      </c>
      <c r="L43" s="82">
        <f t="shared" ref="L43:L74" si="15">COUNTIF($B$8:$K$8,"Laki-Laki")</f>
        <v>5</v>
      </c>
      <c r="M43" s="82">
        <f t="shared" ref="M43:M74" si="16">COUNTIF($B$8:$K$8,"Perempuan")</f>
        <v>5</v>
      </c>
      <c r="N43" s="82">
        <f>SUMIF($B$8:$K$8,"Laki-Laki",SBO!B37:K37)</f>
        <v>3</v>
      </c>
      <c r="O43" s="82">
        <f>SUMIF($B$8:$K$8,"Perempuan",SBO!B37:K37)</f>
        <v>3</v>
      </c>
      <c r="P43" s="68">
        <f t="shared" ref="P43:P74" si="17">IF(N43=0,0.3,IF(N43=L43,L43-0.3,N43))</f>
        <v>3</v>
      </c>
      <c r="Q43" s="68">
        <f t="shared" ref="Q43:Q74" si="18">IF(O43=0,0.3,IF(O43=M43,M43-0.3,O43))</f>
        <v>3</v>
      </c>
      <c r="R43" s="68">
        <f t="shared" ref="R43:R74" si="19">LN((L43-P43)/P43)</f>
        <v>-0.40546510810816444</v>
      </c>
      <c r="S43" s="68">
        <f t="shared" ref="S43:S74" si="20">LN((M43-Q43)/Q43)</f>
        <v>-0.40546510810816444</v>
      </c>
      <c r="T43" s="68">
        <f t="shared" ref="T43:T74" si="21">R43-AVERAGE($R$11:$R$110)</f>
        <v>-0.35341131439927675</v>
      </c>
      <c r="U43" s="68">
        <f t="shared" ref="U43:U74" si="22">S43-AVERAGE($S$11:$S$110)</f>
        <v>-0.35341131439927675</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55.2" x14ac:dyDescent="0.3">
      <c r="A44" s="67" t="str">
        <f>SBO!A38</f>
        <v>34. Ketika indikator menunjukkan tren stabil tidak wajar selama bertahun-tahun, kemungkinan penyebabnya adalah:</v>
      </c>
      <c r="B44" s="83">
        <f>SBO!B38</f>
        <v>1</v>
      </c>
      <c r="C44" s="83">
        <f>SBO!C38</f>
        <v>1</v>
      </c>
      <c r="D44" s="83">
        <f>SBO!D38</f>
        <v>1</v>
      </c>
      <c r="E44" s="83">
        <f>SBO!E38</f>
        <v>1</v>
      </c>
      <c r="F44" s="83">
        <f>SBO!F38</f>
        <v>1</v>
      </c>
      <c r="G44" s="83">
        <f>SBO!G38</f>
        <v>1</v>
      </c>
      <c r="H44" s="83">
        <f>SBO!H38</f>
        <v>1</v>
      </c>
      <c r="I44" s="83">
        <f>SBO!I38</f>
        <v>1</v>
      </c>
      <c r="J44" s="83">
        <f>SBO!J38</f>
        <v>0</v>
      </c>
      <c r="K44" s="83">
        <f>SBO!K38</f>
        <v>0</v>
      </c>
      <c r="L44" s="82">
        <f t="shared" si="15"/>
        <v>5</v>
      </c>
      <c r="M44" s="82">
        <f t="shared" si="16"/>
        <v>5</v>
      </c>
      <c r="N44" s="82">
        <f>SUMIF($B$8:$K$8,"Laki-Laki",SBO!B38:K38)</f>
        <v>4</v>
      </c>
      <c r="O44" s="82">
        <f>SUMIF($B$8:$K$8,"Perempuan",SBO!B38:K38)</f>
        <v>4</v>
      </c>
      <c r="P44" s="68">
        <f t="shared" si="17"/>
        <v>4</v>
      </c>
      <c r="Q44" s="68">
        <f t="shared" si="18"/>
        <v>4</v>
      </c>
      <c r="R44" s="68">
        <f t="shared" si="19"/>
        <v>-1.3862943611198906</v>
      </c>
      <c r="S44" s="68">
        <f t="shared" si="20"/>
        <v>-1.3862943611198906</v>
      </c>
      <c r="T44" s="68">
        <f t="shared" si="21"/>
        <v>-1.3342405674110029</v>
      </c>
      <c r="U44" s="68">
        <f t="shared" si="22"/>
        <v>-1.3342405674110029</v>
      </c>
      <c r="V44" s="68">
        <f t="shared" si="23"/>
        <v>1.1180339887498949</v>
      </c>
      <c r="W44" s="68">
        <f t="shared" si="24"/>
        <v>1.1180339887498949</v>
      </c>
      <c r="X44" s="68">
        <f t="shared" si="25"/>
        <v>0</v>
      </c>
      <c r="Y44" s="68">
        <f t="shared" si="26"/>
        <v>1.5811388300841898</v>
      </c>
      <c r="Z44" s="68">
        <f t="shared" si="27"/>
        <v>0</v>
      </c>
      <c r="AA44" s="66" t="str">
        <f t="shared" si="28"/>
        <v>Negligible</v>
      </c>
      <c r="AB44" s="69" t="str">
        <f t="shared" si="29"/>
        <v>Tidak Ada Indikasi Bias</v>
      </c>
    </row>
    <row r="45" spans="1:28" ht="41.4" x14ac:dyDescent="0.3">
      <c r="A45" s="67" t="str">
        <f>SBO!A39</f>
        <v>35. Jika terjadi revisi metode perhitungan, maka data historis harus:</v>
      </c>
      <c r="B45" s="83">
        <f>SBO!B39</f>
        <v>1</v>
      </c>
      <c r="C45" s="83">
        <f>SBO!C39</f>
        <v>1</v>
      </c>
      <c r="D45" s="83">
        <f>SBO!D39</f>
        <v>1</v>
      </c>
      <c r="E45" s="83">
        <f>SBO!E39</f>
        <v>1</v>
      </c>
      <c r="F45" s="83">
        <f>SBO!F39</f>
        <v>1</v>
      </c>
      <c r="G45" s="83">
        <f>SBO!G39</f>
        <v>1</v>
      </c>
      <c r="H45" s="83">
        <f>SBO!H39</f>
        <v>0</v>
      </c>
      <c r="I45" s="83">
        <f>SBO!I39</f>
        <v>0</v>
      </c>
      <c r="J45" s="83">
        <f>SBO!J39</f>
        <v>0</v>
      </c>
      <c r="K45" s="83">
        <f>SBO!K39</f>
        <v>0</v>
      </c>
      <c r="L45" s="82">
        <f t="shared" si="15"/>
        <v>5</v>
      </c>
      <c r="M45" s="82">
        <f t="shared" si="16"/>
        <v>5</v>
      </c>
      <c r="N45" s="82">
        <f>SUMIF($B$8:$K$8,"Laki-Laki",SBO!B39:K39)</f>
        <v>3</v>
      </c>
      <c r="O45" s="82">
        <f>SUMIF($B$8:$K$8,"Perempuan",SBO!B39:K39)</f>
        <v>3</v>
      </c>
      <c r="P45" s="68">
        <f t="shared" si="17"/>
        <v>3</v>
      </c>
      <c r="Q45" s="68">
        <f t="shared" si="18"/>
        <v>3</v>
      </c>
      <c r="R45" s="68">
        <f t="shared" si="19"/>
        <v>-0.40546510810816444</v>
      </c>
      <c r="S45" s="68">
        <f t="shared" si="20"/>
        <v>-0.40546510810816444</v>
      </c>
      <c r="T45" s="68">
        <f t="shared" si="21"/>
        <v>-0.35341131439927675</v>
      </c>
      <c r="U45" s="68">
        <f t="shared" si="22"/>
        <v>-0.35341131439927675</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ht="27.6" x14ac:dyDescent="0.3">
      <c r="A46" s="67" t="str">
        <f>SBO!A40</f>
        <v>36. Tujuan utama rekonsiliasi data adalah:</v>
      </c>
      <c r="B46" s="83">
        <f>SBO!B40</f>
        <v>0</v>
      </c>
      <c r="C46" s="83">
        <f>SBO!C40</f>
        <v>0</v>
      </c>
      <c r="D46" s="83">
        <f>SBO!D40</f>
        <v>1</v>
      </c>
      <c r="E46" s="83">
        <f>SBO!E40</f>
        <v>1</v>
      </c>
      <c r="F46" s="83">
        <f>SBO!F40</f>
        <v>1</v>
      </c>
      <c r="G46" s="83">
        <f>SBO!G40</f>
        <v>1</v>
      </c>
      <c r="H46" s="83">
        <f>SBO!H40</f>
        <v>0</v>
      </c>
      <c r="I46" s="83">
        <f>SBO!I40</f>
        <v>0</v>
      </c>
      <c r="J46" s="83">
        <f>SBO!J40</f>
        <v>0</v>
      </c>
      <c r="K46" s="83">
        <f>SBO!K40</f>
        <v>0</v>
      </c>
      <c r="L46" s="82">
        <f t="shared" si="15"/>
        <v>5</v>
      </c>
      <c r="M46" s="82">
        <f t="shared" si="16"/>
        <v>5</v>
      </c>
      <c r="N46" s="82">
        <f>SUMIF($B$8:$K$8,"Laki-Laki",SBO!B40:K40)</f>
        <v>2</v>
      </c>
      <c r="O46" s="82">
        <f>SUMIF($B$8:$K$8,"Perempuan",SBO!B40:K40)</f>
        <v>2</v>
      </c>
      <c r="P46" s="68">
        <f t="shared" si="17"/>
        <v>2</v>
      </c>
      <c r="Q46" s="68">
        <f t="shared" si="18"/>
        <v>2</v>
      </c>
      <c r="R46" s="68">
        <f t="shared" si="19"/>
        <v>0.40546510810816438</v>
      </c>
      <c r="S46" s="68">
        <f t="shared" si="20"/>
        <v>0.40546510810816438</v>
      </c>
      <c r="T46" s="68">
        <f t="shared" si="21"/>
        <v>0.45751890181705207</v>
      </c>
      <c r="U46" s="68">
        <f t="shared" si="22"/>
        <v>0.45751890181705207</v>
      </c>
      <c r="V46" s="68">
        <f t="shared" si="23"/>
        <v>0.91287092917527679</v>
      </c>
      <c r="W46" s="68">
        <f t="shared" si="24"/>
        <v>0.91287092917527679</v>
      </c>
      <c r="X46" s="68">
        <f t="shared" si="25"/>
        <v>0</v>
      </c>
      <c r="Y46" s="68">
        <f t="shared" si="26"/>
        <v>1.2909944487358056</v>
      </c>
      <c r="Z46" s="68">
        <f t="shared" si="27"/>
        <v>0</v>
      </c>
      <c r="AA46" s="66" t="str">
        <f t="shared" si="28"/>
        <v>Negligible</v>
      </c>
      <c r="AB46" s="69" t="str">
        <f t="shared" si="29"/>
        <v>Tidak Ada Indikasi Bias</v>
      </c>
    </row>
    <row r="47" spans="1:28" ht="27.6" x14ac:dyDescent="0.3">
      <c r="A47" s="67" t="str">
        <f>SBO!A41</f>
        <v>37. Penggunaan data sekunder tanpa validasi dapat menyebabkan:</v>
      </c>
      <c r="B47" s="83">
        <f>SBO!B41</f>
        <v>1</v>
      </c>
      <c r="C47" s="83">
        <f>SBO!C41</f>
        <v>1</v>
      </c>
      <c r="D47" s="83">
        <f>SBO!D41</f>
        <v>1</v>
      </c>
      <c r="E47" s="83">
        <f>SBO!E41</f>
        <v>1</v>
      </c>
      <c r="F47" s="83">
        <f>SBO!F41</f>
        <v>1</v>
      </c>
      <c r="G47" s="83">
        <f>SBO!G41</f>
        <v>1</v>
      </c>
      <c r="H47" s="83">
        <f>SBO!H41</f>
        <v>1</v>
      </c>
      <c r="I47" s="83">
        <f>SBO!I41</f>
        <v>1</v>
      </c>
      <c r="J47" s="83">
        <f>SBO!J41</f>
        <v>0</v>
      </c>
      <c r="K47" s="83">
        <f>SBO!K41</f>
        <v>0</v>
      </c>
      <c r="L47" s="82">
        <f t="shared" si="15"/>
        <v>5</v>
      </c>
      <c r="M47" s="82">
        <f t="shared" si="16"/>
        <v>5</v>
      </c>
      <c r="N47" s="82">
        <f>SUMIF($B$8:$K$8,"Laki-Laki",SBO!B41:K41)</f>
        <v>4</v>
      </c>
      <c r="O47" s="82">
        <f>SUMIF($B$8:$K$8,"Perempuan",SBO!B41:K41)</f>
        <v>4</v>
      </c>
      <c r="P47" s="68">
        <f t="shared" si="17"/>
        <v>4</v>
      </c>
      <c r="Q47" s="68">
        <f t="shared" si="18"/>
        <v>4</v>
      </c>
      <c r="R47" s="68">
        <f t="shared" si="19"/>
        <v>-1.3862943611198906</v>
      </c>
      <c r="S47" s="68">
        <f t="shared" si="20"/>
        <v>-1.3862943611198906</v>
      </c>
      <c r="T47" s="68">
        <f t="shared" si="21"/>
        <v>-1.3342405674110029</v>
      </c>
      <c r="U47" s="68">
        <f t="shared" si="22"/>
        <v>-1.3342405674110029</v>
      </c>
      <c r="V47" s="68">
        <f t="shared" si="23"/>
        <v>1.1180339887498949</v>
      </c>
      <c r="W47" s="68">
        <f t="shared" si="24"/>
        <v>1.1180339887498949</v>
      </c>
      <c r="X47" s="68">
        <f t="shared" si="25"/>
        <v>0</v>
      </c>
      <c r="Y47" s="68">
        <f t="shared" si="26"/>
        <v>1.5811388300841898</v>
      </c>
      <c r="Z47" s="68">
        <f t="shared" si="27"/>
        <v>0</v>
      </c>
      <c r="AA47" s="66" t="str">
        <f t="shared" si="28"/>
        <v>Negligible</v>
      </c>
      <c r="AB47" s="69" t="str">
        <f t="shared" si="29"/>
        <v>Tidak Ada Indikasi Bias</v>
      </c>
    </row>
    <row r="48" spans="1:28" ht="41.4" x14ac:dyDescent="0.3">
      <c r="A48" s="67" t="str">
        <f>SBO!A42</f>
        <v>38. Jika target reduksi terlalu agresif tanpa dasar data, risiko yang muncul adalah:</v>
      </c>
      <c r="B48" s="83">
        <f>SBO!B42</f>
        <v>1</v>
      </c>
      <c r="C48" s="83">
        <f>SBO!C42</f>
        <v>1</v>
      </c>
      <c r="D48" s="83">
        <f>SBO!D42</f>
        <v>0</v>
      </c>
      <c r="E48" s="83">
        <f>SBO!E42</f>
        <v>1</v>
      </c>
      <c r="F48" s="83">
        <f>SBO!F42</f>
        <v>0</v>
      </c>
      <c r="G48" s="83">
        <f>SBO!G42</f>
        <v>1</v>
      </c>
      <c r="H48" s="83">
        <f>SBO!H42</f>
        <v>1</v>
      </c>
      <c r="I48" s="83">
        <f>SBO!I42</f>
        <v>1</v>
      </c>
      <c r="J48" s="83">
        <f>SBO!J42</f>
        <v>1</v>
      </c>
      <c r="K48" s="83">
        <f>SBO!K42</f>
        <v>1</v>
      </c>
      <c r="L48" s="82">
        <f t="shared" si="15"/>
        <v>5</v>
      </c>
      <c r="M48" s="82">
        <f t="shared" si="16"/>
        <v>5</v>
      </c>
      <c r="N48" s="82">
        <f>SUMIF($B$8:$K$8,"Laki-Laki",SBO!B42:K42)</f>
        <v>4</v>
      </c>
      <c r="O48" s="82">
        <f>SUMIF($B$8:$K$8,"Perempuan",SBO!B42:K42)</f>
        <v>4</v>
      </c>
      <c r="P48" s="68">
        <f t="shared" si="17"/>
        <v>4</v>
      </c>
      <c r="Q48" s="68">
        <f t="shared" si="18"/>
        <v>4</v>
      </c>
      <c r="R48" s="68">
        <f t="shared" si="19"/>
        <v>-1.3862943611198906</v>
      </c>
      <c r="S48" s="68">
        <f t="shared" si="20"/>
        <v>-1.3862943611198906</v>
      </c>
      <c r="T48" s="68">
        <f t="shared" si="21"/>
        <v>-1.3342405674110029</v>
      </c>
      <c r="U48" s="68">
        <f t="shared" si="22"/>
        <v>-1.3342405674110029</v>
      </c>
      <c r="V48" s="68">
        <f t="shared" si="23"/>
        <v>1.1180339887498949</v>
      </c>
      <c r="W48" s="68">
        <f t="shared" si="24"/>
        <v>1.1180339887498949</v>
      </c>
      <c r="X48" s="68">
        <f t="shared" si="25"/>
        <v>0</v>
      </c>
      <c r="Y48" s="68">
        <f t="shared" si="26"/>
        <v>1.5811388300841898</v>
      </c>
      <c r="Z48" s="68">
        <f t="shared" si="27"/>
        <v>0</v>
      </c>
      <c r="AA48" s="66" t="str">
        <f t="shared" si="28"/>
        <v>Negligible</v>
      </c>
      <c r="AB48" s="69" t="str">
        <f t="shared" si="29"/>
        <v>Tidak Ada Indikasi Bias</v>
      </c>
    </row>
    <row r="49" spans="1:28" ht="41.4" x14ac:dyDescent="0.3">
      <c r="A49" s="67" t="str">
        <f>SBO!A43</f>
        <v>39. Ketika terjadi perubahan ruang lingkup operasional, maka indikator harus:</v>
      </c>
      <c r="B49" s="83">
        <f>SBO!B43</f>
        <v>1</v>
      </c>
      <c r="C49" s="83">
        <f>SBO!C43</f>
        <v>1</v>
      </c>
      <c r="D49" s="83">
        <f>SBO!D43</f>
        <v>1</v>
      </c>
      <c r="E49" s="83">
        <f>SBO!E43</f>
        <v>1</v>
      </c>
      <c r="F49" s="83">
        <f>SBO!F43</f>
        <v>1</v>
      </c>
      <c r="G49" s="83">
        <f>SBO!G43</f>
        <v>1</v>
      </c>
      <c r="H49" s="83">
        <f>SBO!H43</f>
        <v>0</v>
      </c>
      <c r="I49" s="83">
        <f>SBO!I43</f>
        <v>0</v>
      </c>
      <c r="J49" s="83">
        <f>SBO!J43</f>
        <v>1</v>
      </c>
      <c r="K49" s="83">
        <f>SBO!K43</f>
        <v>1</v>
      </c>
      <c r="L49" s="82">
        <f t="shared" si="15"/>
        <v>5</v>
      </c>
      <c r="M49" s="82">
        <f t="shared" si="16"/>
        <v>5</v>
      </c>
      <c r="N49" s="82">
        <f>SUMIF($B$8:$K$8,"Laki-Laki",SBO!B43:K43)</f>
        <v>4</v>
      </c>
      <c r="O49" s="82">
        <f>SUMIF($B$8:$K$8,"Perempuan",SBO!B43:K43)</f>
        <v>4</v>
      </c>
      <c r="P49" s="68">
        <f t="shared" si="17"/>
        <v>4</v>
      </c>
      <c r="Q49" s="68">
        <f t="shared" si="18"/>
        <v>4</v>
      </c>
      <c r="R49" s="68">
        <f t="shared" si="19"/>
        <v>-1.3862943611198906</v>
      </c>
      <c r="S49" s="68">
        <f t="shared" si="20"/>
        <v>-1.3862943611198906</v>
      </c>
      <c r="T49" s="68">
        <f t="shared" si="21"/>
        <v>-1.3342405674110029</v>
      </c>
      <c r="U49" s="68">
        <f t="shared" si="22"/>
        <v>-1.3342405674110029</v>
      </c>
      <c r="V49" s="68">
        <f t="shared" si="23"/>
        <v>1.1180339887498949</v>
      </c>
      <c r="W49" s="68">
        <f t="shared" si="24"/>
        <v>1.1180339887498949</v>
      </c>
      <c r="X49" s="68">
        <f t="shared" si="25"/>
        <v>0</v>
      </c>
      <c r="Y49" s="68">
        <f t="shared" si="26"/>
        <v>1.5811388300841898</v>
      </c>
      <c r="Z49" s="68">
        <f t="shared" si="27"/>
        <v>0</v>
      </c>
      <c r="AA49" s="66" t="str">
        <f t="shared" si="28"/>
        <v>Negligible</v>
      </c>
      <c r="AB49" s="69" t="str">
        <f t="shared" si="29"/>
        <v>Tidak Ada Indikasi Bias</v>
      </c>
    </row>
    <row r="50" spans="1:28" ht="41.4" x14ac:dyDescent="0.3">
      <c r="A50" s="67" t="str">
        <f>SBO!A44</f>
        <v>40. Pengawasan manajemen terhadap indikator kinerja menunjukkan:</v>
      </c>
      <c r="B50" s="83">
        <f>SBO!B44</f>
        <v>1</v>
      </c>
      <c r="C50" s="83">
        <f>SBO!C44</f>
        <v>1</v>
      </c>
      <c r="D50" s="83">
        <f>SBO!D44</f>
        <v>1</v>
      </c>
      <c r="E50" s="83">
        <f>SBO!E44</f>
        <v>1</v>
      </c>
      <c r="F50" s="83">
        <f>SBO!F44</f>
        <v>1</v>
      </c>
      <c r="G50" s="83">
        <f>SBO!G44</f>
        <v>1</v>
      </c>
      <c r="H50" s="83">
        <f>SBO!H44</f>
        <v>0</v>
      </c>
      <c r="I50" s="83">
        <f>SBO!I44</f>
        <v>0</v>
      </c>
      <c r="J50" s="83">
        <f>SBO!J44</f>
        <v>1</v>
      </c>
      <c r="K50" s="83">
        <f>SBO!K44</f>
        <v>1</v>
      </c>
      <c r="L50" s="82">
        <f t="shared" si="15"/>
        <v>5</v>
      </c>
      <c r="M50" s="82">
        <f t="shared" si="16"/>
        <v>5</v>
      </c>
      <c r="N50" s="82">
        <f>SUMIF($B$8:$K$8,"Laki-Laki",SBO!B44:K44)</f>
        <v>4</v>
      </c>
      <c r="O50" s="82">
        <f>SUMIF($B$8:$K$8,"Perempuan",SBO!B44:K44)</f>
        <v>4</v>
      </c>
      <c r="P50" s="68">
        <f t="shared" si="17"/>
        <v>4</v>
      </c>
      <c r="Q50" s="68">
        <f t="shared" si="18"/>
        <v>4</v>
      </c>
      <c r="R50" s="68">
        <f t="shared" si="19"/>
        <v>-1.3862943611198906</v>
      </c>
      <c r="S50" s="68">
        <f t="shared" si="20"/>
        <v>-1.3862943611198906</v>
      </c>
      <c r="T50" s="68">
        <f t="shared" si="21"/>
        <v>-1.3342405674110029</v>
      </c>
      <c r="U50" s="68">
        <f t="shared" si="22"/>
        <v>-1.3342405674110029</v>
      </c>
      <c r="V50" s="68">
        <f t="shared" si="23"/>
        <v>1.1180339887498949</v>
      </c>
      <c r="W50" s="68">
        <f t="shared" si="24"/>
        <v>1.1180339887498949</v>
      </c>
      <c r="X50" s="68">
        <f t="shared" si="25"/>
        <v>0</v>
      </c>
      <c r="Y50" s="68">
        <f t="shared" si="26"/>
        <v>1.5811388300841898</v>
      </c>
      <c r="Z50" s="68">
        <f t="shared" si="27"/>
        <v>0</v>
      </c>
      <c r="AA50" s="66" t="str">
        <f t="shared" si="28"/>
        <v>Negligible</v>
      </c>
      <c r="AB50" s="69" t="str">
        <f t="shared" si="29"/>
        <v>Tidak Ada Indikasi Bias</v>
      </c>
    </row>
    <row r="51" spans="1:28" ht="27.6" x14ac:dyDescent="0.3">
      <c r="A51" s="67" t="str">
        <f>SBO!A45</f>
        <v>41. Kesalahan dalam konversi faktor emisi akan berdampak pada:</v>
      </c>
      <c r="B51" s="83">
        <f>SBO!B45</f>
        <v>1</v>
      </c>
      <c r="C51" s="83">
        <f>SBO!C45</f>
        <v>1</v>
      </c>
      <c r="D51" s="83">
        <f>SBO!D45</f>
        <v>1</v>
      </c>
      <c r="E51" s="83">
        <f>SBO!E45</f>
        <v>0</v>
      </c>
      <c r="F51" s="83">
        <f>SBO!F45</f>
        <v>1</v>
      </c>
      <c r="G51" s="83">
        <f>SBO!G45</f>
        <v>0</v>
      </c>
      <c r="H51" s="83">
        <f>SBO!H45</f>
        <v>0</v>
      </c>
      <c r="I51" s="83">
        <f>SBO!I45</f>
        <v>0</v>
      </c>
      <c r="J51" s="83">
        <f>SBO!J45</f>
        <v>0</v>
      </c>
      <c r="K51" s="83">
        <f>SBO!K45</f>
        <v>0</v>
      </c>
      <c r="L51" s="82">
        <f t="shared" si="15"/>
        <v>5</v>
      </c>
      <c r="M51" s="82">
        <f t="shared" si="16"/>
        <v>5</v>
      </c>
      <c r="N51" s="82">
        <f>SUMIF($B$8:$K$8,"Laki-Laki",SBO!B45:K45)</f>
        <v>2</v>
      </c>
      <c r="O51" s="82">
        <f>SUMIF($B$8:$K$8,"Perempuan",SBO!B45:K45)</f>
        <v>2</v>
      </c>
      <c r="P51" s="68">
        <f t="shared" si="17"/>
        <v>2</v>
      </c>
      <c r="Q51" s="68">
        <f t="shared" si="18"/>
        <v>2</v>
      </c>
      <c r="R51" s="68">
        <f t="shared" si="19"/>
        <v>0.40546510810816438</v>
      </c>
      <c r="S51" s="68">
        <f t="shared" si="20"/>
        <v>0.40546510810816438</v>
      </c>
      <c r="T51" s="68">
        <f t="shared" si="21"/>
        <v>0.45751890181705207</v>
      </c>
      <c r="U51" s="68">
        <f t="shared" si="22"/>
        <v>0.45751890181705207</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41.4" x14ac:dyDescent="0.3">
      <c r="A52" s="67" t="str">
        <f>SBO!A46</f>
        <v>42. Jika satu indikator tidak lagi relevan dengan aktivitas bisnis, maka:</v>
      </c>
      <c r="B52" s="83">
        <f>SBO!B46</f>
        <v>1</v>
      </c>
      <c r="C52" s="83">
        <f>SBO!C46</f>
        <v>1</v>
      </c>
      <c r="D52" s="83">
        <f>SBO!D46</f>
        <v>1</v>
      </c>
      <c r="E52" s="83">
        <f>SBO!E46</f>
        <v>1</v>
      </c>
      <c r="F52" s="83">
        <f>SBO!F46</f>
        <v>1</v>
      </c>
      <c r="G52" s="83">
        <f>SBO!G46</f>
        <v>1</v>
      </c>
      <c r="H52" s="83">
        <f>SBO!H46</f>
        <v>0</v>
      </c>
      <c r="I52" s="83">
        <f>SBO!I46</f>
        <v>0</v>
      </c>
      <c r="J52" s="83">
        <f>SBO!J46</f>
        <v>1</v>
      </c>
      <c r="K52" s="83">
        <f>SBO!K46</f>
        <v>1</v>
      </c>
      <c r="L52" s="82">
        <f t="shared" si="15"/>
        <v>5</v>
      </c>
      <c r="M52" s="82">
        <f t="shared" si="16"/>
        <v>5</v>
      </c>
      <c r="N52" s="82">
        <f>SUMIF($B$8:$K$8,"Laki-Laki",SBO!B46:K46)</f>
        <v>4</v>
      </c>
      <c r="O52" s="82">
        <f>SUMIF($B$8:$K$8,"Perempuan",SBO!B46:K46)</f>
        <v>4</v>
      </c>
      <c r="P52" s="68">
        <f t="shared" si="17"/>
        <v>4</v>
      </c>
      <c r="Q52" s="68">
        <f t="shared" si="18"/>
        <v>4</v>
      </c>
      <c r="R52" s="68">
        <f t="shared" si="19"/>
        <v>-1.3862943611198906</v>
      </c>
      <c r="S52" s="68">
        <f t="shared" si="20"/>
        <v>-1.3862943611198906</v>
      </c>
      <c r="T52" s="68">
        <f t="shared" si="21"/>
        <v>-1.3342405674110029</v>
      </c>
      <c r="U52" s="68">
        <f t="shared" si="22"/>
        <v>-1.3342405674110029</v>
      </c>
      <c r="V52" s="68">
        <f t="shared" si="23"/>
        <v>1.1180339887498949</v>
      </c>
      <c r="W52" s="68">
        <f t="shared" si="24"/>
        <v>1.1180339887498949</v>
      </c>
      <c r="X52" s="68">
        <f t="shared" si="25"/>
        <v>0</v>
      </c>
      <c r="Y52" s="68">
        <f t="shared" si="26"/>
        <v>1.5811388300841898</v>
      </c>
      <c r="Z52" s="68">
        <f t="shared" si="27"/>
        <v>0</v>
      </c>
      <c r="AA52" s="66" t="str">
        <f t="shared" si="28"/>
        <v>Negligible</v>
      </c>
      <c r="AB52" s="69" t="str">
        <f t="shared" si="29"/>
        <v>Tidak Ada Indikasi Bias</v>
      </c>
    </row>
    <row r="53" spans="1:28" ht="27.6" x14ac:dyDescent="0.3">
      <c r="A53" s="67" t="str">
        <f>SBO!A47</f>
        <v>43. Validitas indikator bergantung pada:</v>
      </c>
      <c r="B53" s="83">
        <f>SBO!B47</f>
        <v>1</v>
      </c>
      <c r="C53" s="83">
        <f>SBO!C47</f>
        <v>1</v>
      </c>
      <c r="D53" s="83">
        <f>SBO!D47</f>
        <v>1</v>
      </c>
      <c r="E53" s="83">
        <f>SBO!E47</f>
        <v>1</v>
      </c>
      <c r="F53" s="83">
        <f>SBO!F47</f>
        <v>1</v>
      </c>
      <c r="G53" s="83">
        <f>SBO!G47</f>
        <v>1</v>
      </c>
      <c r="H53" s="83">
        <f>SBO!H47</f>
        <v>1</v>
      </c>
      <c r="I53" s="83">
        <f>SBO!I47</f>
        <v>1</v>
      </c>
      <c r="J53" s="83">
        <f>SBO!J47</f>
        <v>0</v>
      </c>
      <c r="K53" s="83">
        <f>SBO!K47</f>
        <v>0</v>
      </c>
      <c r="L53" s="82">
        <f t="shared" si="15"/>
        <v>5</v>
      </c>
      <c r="M53" s="82">
        <f t="shared" si="16"/>
        <v>5</v>
      </c>
      <c r="N53" s="82">
        <f>SUMIF($B$8:$K$8,"Laki-Laki",SBO!B47:K47)</f>
        <v>4</v>
      </c>
      <c r="O53" s="82">
        <f>SUMIF($B$8:$K$8,"Perempuan",SBO!B47:K47)</f>
        <v>4</v>
      </c>
      <c r="P53" s="68">
        <f t="shared" si="17"/>
        <v>4</v>
      </c>
      <c r="Q53" s="68">
        <f t="shared" si="18"/>
        <v>4</v>
      </c>
      <c r="R53" s="68">
        <f t="shared" si="19"/>
        <v>-1.3862943611198906</v>
      </c>
      <c r="S53" s="68">
        <f t="shared" si="20"/>
        <v>-1.3862943611198906</v>
      </c>
      <c r="T53" s="68">
        <f t="shared" si="21"/>
        <v>-1.3342405674110029</v>
      </c>
      <c r="U53" s="68">
        <f t="shared" si="22"/>
        <v>-1.3342405674110029</v>
      </c>
      <c r="V53" s="68">
        <f t="shared" si="23"/>
        <v>1.1180339887498949</v>
      </c>
      <c r="W53" s="68">
        <f t="shared" si="24"/>
        <v>1.1180339887498949</v>
      </c>
      <c r="X53" s="68">
        <f t="shared" si="25"/>
        <v>0</v>
      </c>
      <c r="Y53" s="68">
        <f t="shared" si="26"/>
        <v>1.5811388300841898</v>
      </c>
      <c r="Z53" s="68">
        <f t="shared" si="27"/>
        <v>0</v>
      </c>
      <c r="AA53" s="66" t="str">
        <f t="shared" si="28"/>
        <v>Negligible</v>
      </c>
      <c r="AB53" s="69" t="str">
        <f t="shared" si="29"/>
        <v>Tidak Ada Indikasi Bias</v>
      </c>
    </row>
    <row r="54" spans="1:28" ht="27.6" x14ac:dyDescent="0.3">
      <c r="A54" s="67" t="str">
        <f>SBO!A48</f>
        <v>44. Penggunaan sistem otomatis tanpa review manual berisiko:</v>
      </c>
      <c r="B54" s="83">
        <f>SBO!B48</f>
        <v>1</v>
      </c>
      <c r="C54" s="83">
        <f>SBO!C48</f>
        <v>1</v>
      </c>
      <c r="D54" s="83">
        <f>SBO!D48</f>
        <v>1</v>
      </c>
      <c r="E54" s="83">
        <f>SBO!E48</f>
        <v>1</v>
      </c>
      <c r="F54" s="83">
        <f>SBO!F48</f>
        <v>1</v>
      </c>
      <c r="G54" s="83">
        <f>SBO!G48</f>
        <v>1</v>
      </c>
      <c r="H54" s="83">
        <f>SBO!H48</f>
        <v>0</v>
      </c>
      <c r="I54" s="83">
        <f>SBO!I48</f>
        <v>0</v>
      </c>
      <c r="J54" s="83">
        <f>SBO!J48</f>
        <v>1</v>
      </c>
      <c r="K54" s="83">
        <f>SBO!K48</f>
        <v>1</v>
      </c>
      <c r="L54" s="82">
        <f t="shared" si="15"/>
        <v>5</v>
      </c>
      <c r="M54" s="82">
        <f t="shared" si="16"/>
        <v>5</v>
      </c>
      <c r="N54" s="82">
        <f>SUMIF($B$8:$K$8,"Laki-Laki",SBO!B48:K48)</f>
        <v>4</v>
      </c>
      <c r="O54" s="82">
        <f>SUMIF($B$8:$K$8,"Perempuan",SBO!B48:K48)</f>
        <v>4</v>
      </c>
      <c r="P54" s="68">
        <f t="shared" si="17"/>
        <v>4</v>
      </c>
      <c r="Q54" s="68">
        <f t="shared" si="18"/>
        <v>4</v>
      </c>
      <c r="R54" s="68">
        <f t="shared" si="19"/>
        <v>-1.3862943611198906</v>
      </c>
      <c r="S54" s="68">
        <f t="shared" si="20"/>
        <v>-1.3862943611198906</v>
      </c>
      <c r="T54" s="68">
        <f t="shared" si="21"/>
        <v>-1.3342405674110029</v>
      </c>
      <c r="U54" s="68">
        <f t="shared" si="22"/>
        <v>-1.3342405674110029</v>
      </c>
      <c r="V54" s="68">
        <f t="shared" si="23"/>
        <v>1.1180339887498949</v>
      </c>
      <c r="W54" s="68">
        <f t="shared" si="24"/>
        <v>1.1180339887498949</v>
      </c>
      <c r="X54" s="68">
        <f t="shared" si="25"/>
        <v>0</v>
      </c>
      <c r="Y54" s="68">
        <f t="shared" si="26"/>
        <v>1.5811388300841898</v>
      </c>
      <c r="Z54" s="68">
        <f t="shared" si="27"/>
        <v>0</v>
      </c>
      <c r="AA54" s="66" t="str">
        <f t="shared" si="28"/>
        <v>Negligible</v>
      </c>
      <c r="AB54" s="69" t="str">
        <f t="shared" si="29"/>
        <v>Tidak Ada Indikasi Bias</v>
      </c>
    </row>
    <row r="55" spans="1:28" ht="27.6" x14ac:dyDescent="0.3">
      <c r="A55" s="67" t="str">
        <f>SBO!A49</f>
        <v>45. Jika indikator menunjukkan anomali ekstrem, maka:</v>
      </c>
      <c r="B55" s="83">
        <f>SBO!B49</f>
        <v>1</v>
      </c>
      <c r="C55" s="83">
        <f>SBO!C49</f>
        <v>1</v>
      </c>
      <c r="D55" s="83">
        <f>SBO!D49</f>
        <v>1</v>
      </c>
      <c r="E55" s="83">
        <f>SBO!E49</f>
        <v>0</v>
      </c>
      <c r="F55" s="83">
        <f>SBO!F49</f>
        <v>1</v>
      </c>
      <c r="G55" s="83">
        <f>SBO!G49</f>
        <v>0</v>
      </c>
      <c r="H55" s="83">
        <f>SBO!H49</f>
        <v>0</v>
      </c>
      <c r="I55" s="83">
        <f>SBO!I49</f>
        <v>0</v>
      </c>
      <c r="J55" s="83">
        <f>SBO!J49</f>
        <v>1</v>
      </c>
      <c r="K55" s="83">
        <f>SBO!K49</f>
        <v>1</v>
      </c>
      <c r="L55" s="82">
        <f t="shared" si="15"/>
        <v>5</v>
      </c>
      <c r="M55" s="82">
        <f t="shared" si="16"/>
        <v>5</v>
      </c>
      <c r="N55" s="82">
        <f>SUMIF($B$8:$K$8,"Laki-Laki",SBO!B49:K49)</f>
        <v>3</v>
      </c>
      <c r="O55" s="82">
        <f>SUMIF($B$8:$K$8,"Perempuan",SBO!B49:K49)</f>
        <v>3</v>
      </c>
      <c r="P55" s="68">
        <f t="shared" si="17"/>
        <v>3</v>
      </c>
      <c r="Q55" s="68">
        <f t="shared" si="18"/>
        <v>3</v>
      </c>
      <c r="R55" s="68">
        <f t="shared" si="19"/>
        <v>-0.40546510810816444</v>
      </c>
      <c r="S55" s="68">
        <f t="shared" si="20"/>
        <v>-0.40546510810816444</v>
      </c>
      <c r="T55" s="68">
        <f t="shared" si="21"/>
        <v>-0.35341131439927675</v>
      </c>
      <c r="U55" s="68">
        <f t="shared" si="22"/>
        <v>-0.35341131439927675</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27.6" x14ac:dyDescent="0.3">
      <c r="A56" s="67" t="str">
        <f>SBO!A50</f>
        <v>46. Ketika terdapat konflik antara dua sumber data, maka:</v>
      </c>
      <c r="B56" s="83">
        <f>SBO!B50</f>
        <v>1</v>
      </c>
      <c r="C56" s="83">
        <f>SBO!C50</f>
        <v>1</v>
      </c>
      <c r="D56" s="83">
        <f>SBO!D50</f>
        <v>1</v>
      </c>
      <c r="E56" s="83">
        <f>SBO!E50</f>
        <v>0</v>
      </c>
      <c r="F56" s="83">
        <f>SBO!F50</f>
        <v>1</v>
      </c>
      <c r="G56" s="83">
        <f>SBO!G50</f>
        <v>0</v>
      </c>
      <c r="H56" s="83">
        <f>SBO!H50</f>
        <v>0</v>
      </c>
      <c r="I56" s="83">
        <f>SBO!I50</f>
        <v>0</v>
      </c>
      <c r="J56" s="83">
        <f>SBO!J50</f>
        <v>0</v>
      </c>
      <c r="K56" s="83">
        <f>SBO!K50</f>
        <v>0</v>
      </c>
      <c r="L56" s="82">
        <f t="shared" si="15"/>
        <v>5</v>
      </c>
      <c r="M56" s="82">
        <f t="shared" si="16"/>
        <v>5</v>
      </c>
      <c r="N56" s="82">
        <f>SUMIF($B$8:$K$8,"Laki-Laki",SBO!B50:K50)</f>
        <v>2</v>
      </c>
      <c r="O56" s="82">
        <f>SUMIF($B$8:$K$8,"Perempuan",SBO!B50:K50)</f>
        <v>2</v>
      </c>
      <c r="P56" s="68">
        <f t="shared" si="17"/>
        <v>2</v>
      </c>
      <c r="Q56" s="68">
        <f t="shared" si="18"/>
        <v>2</v>
      </c>
      <c r="R56" s="68">
        <f t="shared" si="19"/>
        <v>0.40546510810816438</v>
      </c>
      <c r="S56" s="68">
        <f t="shared" si="20"/>
        <v>0.40546510810816438</v>
      </c>
      <c r="T56" s="68">
        <f t="shared" si="21"/>
        <v>0.45751890181705207</v>
      </c>
      <c r="U56" s="68">
        <f t="shared" si="22"/>
        <v>0.45751890181705207</v>
      </c>
      <c r="V56" s="68">
        <f t="shared" si="23"/>
        <v>0.91287092917527679</v>
      </c>
      <c r="W56" s="68">
        <f t="shared" si="24"/>
        <v>0.91287092917527679</v>
      </c>
      <c r="X56" s="68">
        <f t="shared" si="25"/>
        <v>0</v>
      </c>
      <c r="Y56" s="68">
        <f t="shared" si="26"/>
        <v>1.2909944487358056</v>
      </c>
      <c r="Z56" s="68">
        <f t="shared" si="27"/>
        <v>0</v>
      </c>
      <c r="AA56" s="66" t="str">
        <f t="shared" si="28"/>
        <v>Negligible</v>
      </c>
      <c r="AB56" s="69" t="str">
        <f t="shared" si="29"/>
        <v>Tidak Ada Indikasi Bias</v>
      </c>
    </row>
    <row r="57" spans="1:28" ht="27.6" x14ac:dyDescent="0.3">
      <c r="A57" s="67" t="str">
        <f>SBO!A51</f>
        <v>47. Perubahan sistem IT memerlukan:</v>
      </c>
      <c r="B57" s="83">
        <f>SBO!B51</f>
        <v>1</v>
      </c>
      <c r="C57" s="83">
        <f>SBO!C51</f>
        <v>1</v>
      </c>
      <c r="D57" s="83">
        <f>SBO!D51</f>
        <v>1</v>
      </c>
      <c r="E57" s="83">
        <f>SBO!E51</f>
        <v>1</v>
      </c>
      <c r="F57" s="83">
        <f>SBO!F51</f>
        <v>1</v>
      </c>
      <c r="G57" s="83">
        <f>SBO!G51</f>
        <v>1</v>
      </c>
      <c r="H57" s="83">
        <f>SBO!H51</f>
        <v>1</v>
      </c>
      <c r="I57" s="83">
        <f>SBO!I51</f>
        <v>1</v>
      </c>
      <c r="J57" s="83">
        <f>SBO!J51</f>
        <v>0</v>
      </c>
      <c r="K57" s="83">
        <f>SBO!K51</f>
        <v>0</v>
      </c>
      <c r="L57" s="82">
        <f t="shared" si="15"/>
        <v>5</v>
      </c>
      <c r="M57" s="82">
        <f t="shared" si="16"/>
        <v>5</v>
      </c>
      <c r="N57" s="82">
        <f>SUMIF($B$8:$K$8,"Laki-Laki",SBO!B51:K51)</f>
        <v>4</v>
      </c>
      <c r="O57" s="82">
        <f>SUMIF($B$8:$K$8,"Perempuan",SBO!B51:K51)</f>
        <v>4</v>
      </c>
      <c r="P57" s="68">
        <f t="shared" si="17"/>
        <v>4</v>
      </c>
      <c r="Q57" s="68">
        <f t="shared" si="18"/>
        <v>4</v>
      </c>
      <c r="R57" s="68">
        <f t="shared" si="19"/>
        <v>-1.3862943611198906</v>
      </c>
      <c r="S57" s="68">
        <f t="shared" si="20"/>
        <v>-1.3862943611198906</v>
      </c>
      <c r="T57" s="68">
        <f t="shared" si="21"/>
        <v>-1.3342405674110029</v>
      </c>
      <c r="U57" s="68">
        <f t="shared" si="22"/>
        <v>-1.3342405674110029</v>
      </c>
      <c r="V57" s="68">
        <f t="shared" si="23"/>
        <v>1.1180339887498949</v>
      </c>
      <c r="W57" s="68">
        <f t="shared" si="24"/>
        <v>1.1180339887498949</v>
      </c>
      <c r="X57" s="68">
        <f t="shared" si="25"/>
        <v>0</v>
      </c>
      <c r="Y57" s="68">
        <f t="shared" si="26"/>
        <v>1.5811388300841898</v>
      </c>
      <c r="Z57" s="68">
        <f t="shared" si="27"/>
        <v>0</v>
      </c>
      <c r="AA57" s="66" t="str">
        <f t="shared" si="28"/>
        <v>Negligible</v>
      </c>
      <c r="AB57" s="69" t="str">
        <f t="shared" si="29"/>
        <v>Tidak Ada Indikasi Bias</v>
      </c>
    </row>
    <row r="58" spans="1:28" ht="27.6" x14ac:dyDescent="0.3">
      <c r="A58" s="67" t="str">
        <f>SBO!A52</f>
        <v>48. Indikator yang terlalu banyak dapat menyebabkan:</v>
      </c>
      <c r="B58" s="83">
        <f>SBO!B52</f>
        <v>1</v>
      </c>
      <c r="C58" s="83">
        <f>SBO!C52</f>
        <v>1</v>
      </c>
      <c r="D58" s="83">
        <f>SBO!D52</f>
        <v>1</v>
      </c>
      <c r="E58" s="83">
        <f>SBO!E52</f>
        <v>0</v>
      </c>
      <c r="F58" s="83">
        <f>SBO!F52</f>
        <v>1</v>
      </c>
      <c r="G58" s="83">
        <f>SBO!G52</f>
        <v>0</v>
      </c>
      <c r="H58" s="83">
        <f>SBO!H52</f>
        <v>0</v>
      </c>
      <c r="I58" s="83">
        <f>SBO!I52</f>
        <v>0</v>
      </c>
      <c r="J58" s="83">
        <f>SBO!J52</f>
        <v>1</v>
      </c>
      <c r="K58" s="83">
        <f>SBO!K52</f>
        <v>1</v>
      </c>
      <c r="L58" s="82">
        <f t="shared" si="15"/>
        <v>5</v>
      </c>
      <c r="M58" s="82">
        <f t="shared" si="16"/>
        <v>5</v>
      </c>
      <c r="N58" s="82">
        <f>SUMIF($B$8:$K$8,"Laki-Laki",SBO!B52:K52)</f>
        <v>3</v>
      </c>
      <c r="O58" s="82">
        <f>SUMIF($B$8:$K$8,"Perempuan",SBO!B52:K52)</f>
        <v>3</v>
      </c>
      <c r="P58" s="68">
        <f t="shared" si="17"/>
        <v>3</v>
      </c>
      <c r="Q58" s="68">
        <f t="shared" si="18"/>
        <v>3</v>
      </c>
      <c r="R58" s="68">
        <f t="shared" si="19"/>
        <v>-0.40546510810816444</v>
      </c>
      <c r="S58" s="68">
        <f t="shared" si="20"/>
        <v>-0.40546510810816444</v>
      </c>
      <c r="T58" s="68">
        <f t="shared" si="21"/>
        <v>-0.35341131439927675</v>
      </c>
      <c r="U58" s="68">
        <f t="shared" si="22"/>
        <v>-0.35341131439927675</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27.6" x14ac:dyDescent="0.3">
      <c r="A59" s="67" t="str">
        <f>SBO!A53</f>
        <v>49. Dokumentasi proses pengolahan data penting untuk:</v>
      </c>
      <c r="B59" s="83">
        <f>SBO!B53</f>
        <v>1</v>
      </c>
      <c r="C59" s="83">
        <f>SBO!C53</f>
        <v>1</v>
      </c>
      <c r="D59" s="83">
        <f>SBO!D53</f>
        <v>1</v>
      </c>
      <c r="E59" s="83">
        <f>SBO!E53</f>
        <v>1</v>
      </c>
      <c r="F59" s="83">
        <f>SBO!F53</f>
        <v>1</v>
      </c>
      <c r="G59" s="83">
        <f>SBO!G53</f>
        <v>1</v>
      </c>
      <c r="H59" s="83">
        <f>SBO!H53</f>
        <v>0</v>
      </c>
      <c r="I59" s="83">
        <f>SBO!I53</f>
        <v>0</v>
      </c>
      <c r="J59" s="83">
        <f>SBO!J53</f>
        <v>1</v>
      </c>
      <c r="K59" s="83">
        <f>SBO!K53</f>
        <v>1</v>
      </c>
      <c r="L59" s="82">
        <f t="shared" si="15"/>
        <v>5</v>
      </c>
      <c r="M59" s="82">
        <f t="shared" si="16"/>
        <v>5</v>
      </c>
      <c r="N59" s="82">
        <f>SUMIF($B$8:$K$8,"Laki-Laki",SBO!B53:K53)</f>
        <v>4</v>
      </c>
      <c r="O59" s="82">
        <f>SUMIF($B$8:$K$8,"Perempuan",SBO!B53:K53)</f>
        <v>4</v>
      </c>
      <c r="P59" s="68">
        <f t="shared" si="17"/>
        <v>4</v>
      </c>
      <c r="Q59" s="68">
        <f t="shared" si="18"/>
        <v>4</v>
      </c>
      <c r="R59" s="68">
        <f t="shared" si="19"/>
        <v>-1.3862943611198906</v>
      </c>
      <c r="S59" s="68">
        <f t="shared" si="20"/>
        <v>-1.3862943611198906</v>
      </c>
      <c r="T59" s="68">
        <f t="shared" si="21"/>
        <v>-1.3342405674110029</v>
      </c>
      <c r="U59" s="68">
        <f t="shared" si="22"/>
        <v>-1.3342405674110029</v>
      </c>
      <c r="V59" s="68">
        <f t="shared" si="23"/>
        <v>1.1180339887498949</v>
      </c>
      <c r="W59" s="68">
        <f t="shared" si="24"/>
        <v>1.1180339887498949</v>
      </c>
      <c r="X59" s="68">
        <f t="shared" si="25"/>
        <v>0</v>
      </c>
      <c r="Y59" s="68">
        <f t="shared" si="26"/>
        <v>1.5811388300841898</v>
      </c>
      <c r="Z59" s="68">
        <f t="shared" si="27"/>
        <v>0</v>
      </c>
      <c r="AA59" s="66" t="str">
        <f t="shared" si="28"/>
        <v>Negligible</v>
      </c>
      <c r="AB59" s="69" t="str">
        <f t="shared" si="29"/>
        <v>Tidak Ada Indikasi Bias</v>
      </c>
    </row>
    <row r="60" spans="1:28" ht="41.4" x14ac:dyDescent="0.3">
      <c r="A60" s="67" t="str">
        <f>SBO!A54</f>
        <v>50. Sustainability Officer yang profesional dalam pengolahan data harus:</v>
      </c>
      <c r="B60" s="83">
        <f>SBO!B54</f>
        <v>1</v>
      </c>
      <c r="C60" s="83">
        <f>SBO!C54</f>
        <v>1</v>
      </c>
      <c r="D60" s="83">
        <f>SBO!D54</f>
        <v>1</v>
      </c>
      <c r="E60" s="83">
        <f>SBO!E54</f>
        <v>0</v>
      </c>
      <c r="F60" s="83">
        <f>SBO!F54</f>
        <v>1</v>
      </c>
      <c r="G60" s="83">
        <f>SBO!G54</f>
        <v>0</v>
      </c>
      <c r="H60" s="83">
        <f>SBO!H54</f>
        <v>0</v>
      </c>
      <c r="I60" s="83">
        <f>SBO!I54</f>
        <v>0</v>
      </c>
      <c r="J60" s="83">
        <f>SBO!J54</f>
        <v>0</v>
      </c>
      <c r="K60" s="83">
        <f>SBO!K54</f>
        <v>0</v>
      </c>
      <c r="L60" s="82">
        <f t="shared" si="15"/>
        <v>5</v>
      </c>
      <c r="M60" s="82">
        <f t="shared" si="16"/>
        <v>5</v>
      </c>
      <c r="N60" s="82">
        <f>SUMIF($B$8:$K$8,"Laki-Laki",SBO!B54:K54)</f>
        <v>2</v>
      </c>
      <c r="O60" s="82">
        <f>SUMIF($B$8:$K$8,"Perempuan",SBO!B54:K54)</f>
        <v>2</v>
      </c>
      <c r="P60" s="68">
        <f t="shared" si="17"/>
        <v>2</v>
      </c>
      <c r="Q60" s="68">
        <f t="shared" si="18"/>
        <v>2</v>
      </c>
      <c r="R60" s="68">
        <f t="shared" si="19"/>
        <v>0.40546510810816438</v>
      </c>
      <c r="S60" s="68">
        <f t="shared" si="20"/>
        <v>0.40546510810816438</v>
      </c>
      <c r="T60" s="68">
        <f t="shared" si="21"/>
        <v>0.45751890181705207</v>
      </c>
      <c r="U60" s="68">
        <f t="shared" si="22"/>
        <v>0.45751890181705207</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27.6" x14ac:dyDescent="0.3">
      <c r="A61" s="67" t="str">
        <f>SBO!A55</f>
        <v>51. Emisi Scope 1 dalam inventarisasi GRK mencakup:</v>
      </c>
      <c r="B61" s="83">
        <f>SBO!B55</f>
        <v>0</v>
      </c>
      <c r="C61" s="83">
        <f>SBO!C55</f>
        <v>0</v>
      </c>
      <c r="D61" s="83">
        <f>SBO!D55</f>
        <v>0</v>
      </c>
      <c r="E61" s="83">
        <f>SBO!E55</f>
        <v>0</v>
      </c>
      <c r="F61" s="83">
        <f>SBO!F55</f>
        <v>0</v>
      </c>
      <c r="G61" s="83">
        <f>SBO!G55</f>
        <v>0</v>
      </c>
      <c r="H61" s="83">
        <f>SBO!H55</f>
        <v>0</v>
      </c>
      <c r="I61" s="83">
        <f>SBO!I55</f>
        <v>0</v>
      </c>
      <c r="J61" s="83">
        <f>SBO!J55</f>
        <v>1</v>
      </c>
      <c r="K61" s="83">
        <f>SBO!K55</f>
        <v>1</v>
      </c>
      <c r="L61" s="82">
        <f t="shared" si="15"/>
        <v>5</v>
      </c>
      <c r="M61" s="82">
        <f t="shared" si="16"/>
        <v>5</v>
      </c>
      <c r="N61" s="82">
        <f>SUMIF($B$8:$K$8,"Laki-Laki",SBO!B55:K55)</f>
        <v>1</v>
      </c>
      <c r="O61" s="82">
        <f>SUMIF($B$8:$K$8,"Perempuan",SBO!B55:K55)</f>
        <v>1</v>
      </c>
      <c r="P61" s="68">
        <f t="shared" si="17"/>
        <v>1</v>
      </c>
      <c r="Q61" s="68">
        <f t="shared" si="18"/>
        <v>1</v>
      </c>
      <c r="R61" s="68">
        <f t="shared" si="19"/>
        <v>1.3862943611198906</v>
      </c>
      <c r="S61" s="68">
        <f t="shared" si="20"/>
        <v>1.3862943611198906</v>
      </c>
      <c r="T61" s="68">
        <f t="shared" si="21"/>
        <v>1.4383481548287782</v>
      </c>
      <c r="U61" s="68">
        <f t="shared" si="22"/>
        <v>1.4383481548287782</v>
      </c>
      <c r="V61" s="68">
        <f t="shared" si="23"/>
        <v>1.1180339887498949</v>
      </c>
      <c r="W61" s="68">
        <f t="shared" si="24"/>
        <v>1.1180339887498949</v>
      </c>
      <c r="X61" s="68">
        <f t="shared" si="25"/>
        <v>0</v>
      </c>
      <c r="Y61" s="68">
        <f t="shared" si="26"/>
        <v>1.5811388300841898</v>
      </c>
      <c r="Z61" s="68">
        <f t="shared" si="27"/>
        <v>0</v>
      </c>
      <c r="AA61" s="66" t="str">
        <f t="shared" si="28"/>
        <v>Negligible</v>
      </c>
      <c r="AB61" s="69" t="str">
        <f t="shared" si="29"/>
        <v>Tidak Ada Indikasi Bias</v>
      </c>
    </row>
    <row r="62" spans="1:28" ht="27.6" x14ac:dyDescent="0.3">
      <c r="A62" s="67" t="str">
        <f>SBO!A56</f>
        <v>52. Emisi Scope 2 terutama berasal dari:</v>
      </c>
      <c r="B62" s="83">
        <f>SBO!B56</f>
        <v>1</v>
      </c>
      <c r="C62" s="83">
        <f>SBO!C56</f>
        <v>1</v>
      </c>
      <c r="D62" s="83">
        <f>SBO!D56</f>
        <v>1</v>
      </c>
      <c r="E62" s="83">
        <f>SBO!E56</f>
        <v>0</v>
      </c>
      <c r="F62" s="83">
        <f>SBO!F56</f>
        <v>1</v>
      </c>
      <c r="G62" s="83">
        <f>SBO!G56</f>
        <v>0</v>
      </c>
      <c r="H62" s="83">
        <f>SBO!H56</f>
        <v>0</v>
      </c>
      <c r="I62" s="83">
        <f>SBO!I56</f>
        <v>0</v>
      </c>
      <c r="J62" s="83">
        <f>SBO!J56</f>
        <v>1</v>
      </c>
      <c r="K62" s="83">
        <f>SBO!K56</f>
        <v>1</v>
      </c>
      <c r="L62" s="82">
        <f t="shared" si="15"/>
        <v>5</v>
      </c>
      <c r="M62" s="82">
        <f t="shared" si="16"/>
        <v>5</v>
      </c>
      <c r="N62" s="82">
        <f>SUMIF($B$8:$K$8,"Laki-Laki",SBO!B56:K56)</f>
        <v>3</v>
      </c>
      <c r="O62" s="82">
        <f>SUMIF($B$8:$K$8,"Perempuan",SBO!B56:K56)</f>
        <v>3</v>
      </c>
      <c r="P62" s="68">
        <f t="shared" si="17"/>
        <v>3</v>
      </c>
      <c r="Q62" s="68">
        <f t="shared" si="18"/>
        <v>3</v>
      </c>
      <c r="R62" s="68">
        <f t="shared" si="19"/>
        <v>-0.40546510810816444</v>
      </c>
      <c r="S62" s="68">
        <f t="shared" si="20"/>
        <v>-0.40546510810816444</v>
      </c>
      <c r="T62" s="68">
        <f t="shared" si="21"/>
        <v>-0.35341131439927675</v>
      </c>
      <c r="U62" s="68">
        <f t="shared" si="22"/>
        <v>-0.35341131439927675</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27.6" x14ac:dyDescent="0.3">
      <c r="A63" s="67" t="str">
        <f>SBO!A57</f>
        <v>53. Scope 3 seringkali paling kompleks karena:</v>
      </c>
      <c r="B63" s="83">
        <f>SBO!B57</f>
        <v>1</v>
      </c>
      <c r="C63" s="83">
        <f>SBO!C57</f>
        <v>1</v>
      </c>
      <c r="D63" s="83">
        <f>SBO!D57</f>
        <v>1</v>
      </c>
      <c r="E63" s="83">
        <f>SBO!E57</f>
        <v>0</v>
      </c>
      <c r="F63" s="83">
        <f>SBO!F57</f>
        <v>1</v>
      </c>
      <c r="G63" s="83">
        <f>SBO!G57</f>
        <v>0</v>
      </c>
      <c r="H63" s="83">
        <f>SBO!H57</f>
        <v>0</v>
      </c>
      <c r="I63" s="83">
        <f>SBO!I57</f>
        <v>0</v>
      </c>
      <c r="J63" s="83">
        <f>SBO!J57</f>
        <v>0</v>
      </c>
      <c r="K63" s="83">
        <f>SBO!K57</f>
        <v>0</v>
      </c>
      <c r="L63" s="82">
        <f t="shared" si="15"/>
        <v>5</v>
      </c>
      <c r="M63" s="82">
        <f t="shared" si="16"/>
        <v>5</v>
      </c>
      <c r="N63" s="82">
        <f>SUMIF($B$8:$K$8,"Laki-Laki",SBO!B57:K57)</f>
        <v>2</v>
      </c>
      <c r="O63" s="82">
        <f>SUMIF($B$8:$K$8,"Perempuan",SBO!B57:K57)</f>
        <v>2</v>
      </c>
      <c r="P63" s="68">
        <f t="shared" si="17"/>
        <v>2</v>
      </c>
      <c r="Q63" s="68">
        <f t="shared" si="18"/>
        <v>2</v>
      </c>
      <c r="R63" s="68">
        <f t="shared" si="19"/>
        <v>0.40546510810816438</v>
      </c>
      <c r="S63" s="68">
        <f t="shared" si="20"/>
        <v>0.40546510810816438</v>
      </c>
      <c r="T63" s="68">
        <f t="shared" si="21"/>
        <v>0.45751890181705207</v>
      </c>
      <c r="U63" s="68">
        <f t="shared" si="22"/>
        <v>0.45751890181705207</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41.4" x14ac:dyDescent="0.3">
      <c r="A64" s="67" t="str">
        <f>SBO!A58</f>
        <v>54. Jika faktor emisi nasional diperbarui, maka Sustainability Officer harus:</v>
      </c>
      <c r="B64" s="83">
        <f>SBO!B58</f>
        <v>1</v>
      </c>
      <c r="C64" s="83">
        <f>SBO!C58</f>
        <v>1</v>
      </c>
      <c r="D64" s="83">
        <f>SBO!D58</f>
        <v>0</v>
      </c>
      <c r="E64" s="83">
        <f>SBO!E58</f>
        <v>0</v>
      </c>
      <c r="F64" s="83">
        <f>SBO!F58</f>
        <v>0</v>
      </c>
      <c r="G64" s="83">
        <f>SBO!G58</f>
        <v>0</v>
      </c>
      <c r="H64" s="83">
        <f>SBO!H58</f>
        <v>0</v>
      </c>
      <c r="I64" s="83">
        <f>SBO!I58</f>
        <v>0</v>
      </c>
      <c r="J64" s="83">
        <f>SBO!J58</f>
        <v>0</v>
      </c>
      <c r="K64" s="83">
        <f>SBO!K58</f>
        <v>0</v>
      </c>
      <c r="L64" s="82">
        <f t="shared" si="15"/>
        <v>5</v>
      </c>
      <c r="M64" s="82">
        <f t="shared" si="16"/>
        <v>5</v>
      </c>
      <c r="N64" s="82">
        <f>SUMIF($B$8:$K$8,"Laki-Laki",SBO!B58:K58)</f>
        <v>1</v>
      </c>
      <c r="O64" s="82">
        <f>SUMIF($B$8:$K$8,"Perempuan",SBO!B58:K58)</f>
        <v>1</v>
      </c>
      <c r="P64" s="68">
        <f t="shared" si="17"/>
        <v>1</v>
      </c>
      <c r="Q64" s="68">
        <f t="shared" si="18"/>
        <v>1</v>
      </c>
      <c r="R64" s="68">
        <f t="shared" si="19"/>
        <v>1.3862943611198906</v>
      </c>
      <c r="S64" s="68">
        <f t="shared" si="20"/>
        <v>1.3862943611198906</v>
      </c>
      <c r="T64" s="68">
        <f t="shared" si="21"/>
        <v>1.4383481548287782</v>
      </c>
      <c r="U64" s="68">
        <f t="shared" si="22"/>
        <v>1.4383481548287782</v>
      </c>
      <c r="V64" s="68">
        <f t="shared" si="23"/>
        <v>1.1180339887498949</v>
      </c>
      <c r="W64" s="68">
        <f t="shared" si="24"/>
        <v>1.1180339887498949</v>
      </c>
      <c r="X64" s="68">
        <f t="shared" si="25"/>
        <v>0</v>
      </c>
      <c r="Y64" s="68">
        <f t="shared" si="26"/>
        <v>1.5811388300841898</v>
      </c>
      <c r="Z64" s="68">
        <f t="shared" si="27"/>
        <v>0</v>
      </c>
      <c r="AA64" s="66" t="str">
        <f t="shared" si="28"/>
        <v>Negligible</v>
      </c>
      <c r="AB64" s="69" t="str">
        <f t="shared" si="29"/>
        <v>Tidak Ada Indikasi Bias</v>
      </c>
    </row>
    <row r="65" spans="1:28" ht="27.6" x14ac:dyDescent="0.3">
      <c r="A65" s="67" t="str">
        <f>SBO!A59</f>
        <v>55. Tujuan utama inventarisasi GRK adalah:</v>
      </c>
      <c r="B65" s="83">
        <f>SBO!B59</f>
        <v>1</v>
      </c>
      <c r="C65" s="83">
        <f>SBO!C59</f>
        <v>1</v>
      </c>
      <c r="D65" s="83">
        <f>SBO!D59</f>
        <v>1</v>
      </c>
      <c r="E65" s="83">
        <f>SBO!E59</f>
        <v>0</v>
      </c>
      <c r="F65" s="83">
        <f>SBO!F59</f>
        <v>1</v>
      </c>
      <c r="G65" s="83">
        <f>SBO!G59</f>
        <v>0</v>
      </c>
      <c r="H65" s="83">
        <f>SBO!H59</f>
        <v>0</v>
      </c>
      <c r="I65" s="83">
        <f>SBO!I59</f>
        <v>0</v>
      </c>
      <c r="J65" s="83">
        <f>SBO!J59</f>
        <v>0</v>
      </c>
      <c r="K65" s="83">
        <f>SBO!K59</f>
        <v>0</v>
      </c>
      <c r="L65" s="82">
        <f t="shared" si="15"/>
        <v>5</v>
      </c>
      <c r="M65" s="82">
        <f t="shared" si="16"/>
        <v>5</v>
      </c>
      <c r="N65" s="82">
        <f>SUMIF($B$8:$K$8,"Laki-Laki",SBO!B59:K59)</f>
        <v>2</v>
      </c>
      <c r="O65" s="82">
        <f>SUMIF($B$8:$K$8,"Perempuan",SBO!B59:K59)</f>
        <v>2</v>
      </c>
      <c r="P65" s="68">
        <f t="shared" si="17"/>
        <v>2</v>
      </c>
      <c r="Q65" s="68">
        <f t="shared" si="18"/>
        <v>2</v>
      </c>
      <c r="R65" s="68">
        <f t="shared" si="19"/>
        <v>0.40546510810816438</v>
      </c>
      <c r="S65" s="68">
        <f t="shared" si="20"/>
        <v>0.40546510810816438</v>
      </c>
      <c r="T65" s="68">
        <f t="shared" si="21"/>
        <v>0.45751890181705207</v>
      </c>
      <c r="U65" s="68">
        <f t="shared" si="22"/>
        <v>0.45751890181705207</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ht="27.6" x14ac:dyDescent="0.3">
      <c r="A66" s="67" t="str">
        <f>SBO!A60</f>
        <v>56. Double counting dalam Scope 1 dan Scope 2 akan menyebabkan:</v>
      </c>
      <c r="B66" s="83">
        <f>SBO!B60</f>
        <v>1</v>
      </c>
      <c r="C66" s="83">
        <f>SBO!C60</f>
        <v>1</v>
      </c>
      <c r="D66" s="83">
        <f>SBO!D60</f>
        <v>1</v>
      </c>
      <c r="E66" s="83">
        <f>SBO!E60</f>
        <v>0</v>
      </c>
      <c r="F66" s="83">
        <f>SBO!F60</f>
        <v>1</v>
      </c>
      <c r="G66" s="83">
        <f>SBO!G60</f>
        <v>0</v>
      </c>
      <c r="H66" s="83">
        <f>SBO!H60</f>
        <v>0</v>
      </c>
      <c r="I66" s="83">
        <f>SBO!I60</f>
        <v>0</v>
      </c>
      <c r="J66" s="83">
        <f>SBO!J60</f>
        <v>0</v>
      </c>
      <c r="K66" s="83">
        <f>SBO!K60</f>
        <v>0</v>
      </c>
      <c r="L66" s="82">
        <f t="shared" si="15"/>
        <v>5</v>
      </c>
      <c r="M66" s="82">
        <f t="shared" si="16"/>
        <v>5</v>
      </c>
      <c r="N66" s="82">
        <f>SUMIF($B$8:$K$8,"Laki-Laki",SBO!B60:K60)</f>
        <v>2</v>
      </c>
      <c r="O66" s="82">
        <f>SUMIF($B$8:$K$8,"Perempuan",SBO!B60:K60)</f>
        <v>2</v>
      </c>
      <c r="P66" s="68">
        <f t="shared" si="17"/>
        <v>2</v>
      </c>
      <c r="Q66" s="68">
        <f t="shared" si="18"/>
        <v>2</v>
      </c>
      <c r="R66" s="68">
        <f t="shared" si="19"/>
        <v>0.40546510810816438</v>
      </c>
      <c r="S66" s="68">
        <f t="shared" si="20"/>
        <v>0.40546510810816438</v>
      </c>
      <c r="T66" s="68">
        <f t="shared" si="21"/>
        <v>0.45751890181705207</v>
      </c>
      <c r="U66" s="68">
        <f t="shared" si="22"/>
        <v>0.45751890181705207</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41.4" x14ac:dyDescent="0.3">
      <c r="A67" s="67" t="str">
        <f>SBO!A61</f>
        <v>57. Jika organisasi menggunakan energi terbarukan bersertifikat, maka pelaporan harus:</v>
      </c>
      <c r="B67" s="83">
        <f>SBO!B61</f>
        <v>0</v>
      </c>
      <c r="C67" s="83">
        <f>SBO!C61</f>
        <v>0</v>
      </c>
      <c r="D67" s="83">
        <f>SBO!D61</f>
        <v>1</v>
      </c>
      <c r="E67" s="83">
        <f>SBO!E61</f>
        <v>0</v>
      </c>
      <c r="F67" s="83">
        <f>SBO!F61</f>
        <v>1</v>
      </c>
      <c r="G67" s="83">
        <f>SBO!G61</f>
        <v>0</v>
      </c>
      <c r="H67" s="83">
        <f>SBO!H61</f>
        <v>1</v>
      </c>
      <c r="I67" s="83">
        <f>SBO!I61</f>
        <v>1</v>
      </c>
      <c r="J67" s="83">
        <f>SBO!J61</f>
        <v>1</v>
      </c>
      <c r="K67" s="83">
        <f>SBO!K61</f>
        <v>1</v>
      </c>
      <c r="L67" s="82">
        <f t="shared" si="15"/>
        <v>5</v>
      </c>
      <c r="M67" s="82">
        <f t="shared" si="16"/>
        <v>5</v>
      </c>
      <c r="N67" s="82">
        <f>SUMIF($B$8:$K$8,"Laki-Laki",SBO!B61:K61)</f>
        <v>3</v>
      </c>
      <c r="O67" s="82">
        <f>SUMIF($B$8:$K$8,"Perempuan",SBO!B61:K61)</f>
        <v>3</v>
      </c>
      <c r="P67" s="68">
        <f t="shared" si="17"/>
        <v>3</v>
      </c>
      <c r="Q67" s="68">
        <f t="shared" si="18"/>
        <v>3</v>
      </c>
      <c r="R67" s="68">
        <f t="shared" si="19"/>
        <v>-0.40546510810816444</v>
      </c>
      <c r="S67" s="68">
        <f t="shared" si="20"/>
        <v>-0.40546510810816444</v>
      </c>
      <c r="T67" s="68">
        <f t="shared" si="21"/>
        <v>-0.35341131439927675</v>
      </c>
      <c r="U67" s="68">
        <f t="shared" si="22"/>
        <v>-0.35341131439927675</v>
      </c>
      <c r="V67" s="68">
        <f t="shared" si="23"/>
        <v>0.91287092917527679</v>
      </c>
      <c r="W67" s="68">
        <f t="shared" si="24"/>
        <v>0.91287092917527679</v>
      </c>
      <c r="X67" s="68">
        <f t="shared" si="25"/>
        <v>0</v>
      </c>
      <c r="Y67" s="68">
        <f t="shared" si="26"/>
        <v>1.2909944487358056</v>
      </c>
      <c r="Z67" s="68">
        <f t="shared" si="27"/>
        <v>0</v>
      </c>
      <c r="AA67" s="66" t="str">
        <f t="shared" si="28"/>
        <v>Negligible</v>
      </c>
      <c r="AB67" s="69" t="str">
        <f t="shared" si="29"/>
        <v>Tidak Ada Indikasi Bias</v>
      </c>
    </row>
    <row r="68" spans="1:28" ht="27.6" x14ac:dyDescent="0.3">
      <c r="A68" s="67" t="str">
        <f>SBO!A62</f>
        <v>58. Indikator intensitas emisi digunakan untuk:</v>
      </c>
      <c r="B68" s="83">
        <f>SBO!B62</f>
        <v>1</v>
      </c>
      <c r="C68" s="83">
        <f>SBO!C62</f>
        <v>1</v>
      </c>
      <c r="D68" s="83">
        <f>SBO!D62</f>
        <v>0</v>
      </c>
      <c r="E68" s="83">
        <f>SBO!E62</f>
        <v>0</v>
      </c>
      <c r="F68" s="83">
        <f>SBO!F62</f>
        <v>0</v>
      </c>
      <c r="G68" s="83">
        <f>SBO!G62</f>
        <v>0</v>
      </c>
      <c r="H68" s="83">
        <f>SBO!H62</f>
        <v>0</v>
      </c>
      <c r="I68" s="83">
        <f>SBO!I62</f>
        <v>0</v>
      </c>
      <c r="J68" s="83">
        <f>SBO!J62</f>
        <v>0</v>
      </c>
      <c r="K68" s="83">
        <f>SBO!K62</f>
        <v>0</v>
      </c>
      <c r="L68" s="82">
        <f t="shared" si="15"/>
        <v>5</v>
      </c>
      <c r="M68" s="82">
        <f t="shared" si="16"/>
        <v>5</v>
      </c>
      <c r="N68" s="82">
        <f>SUMIF($B$8:$K$8,"Laki-Laki",SBO!B62:K62)</f>
        <v>1</v>
      </c>
      <c r="O68" s="82">
        <f>SUMIF($B$8:$K$8,"Perempuan",SBO!B62:K62)</f>
        <v>1</v>
      </c>
      <c r="P68" s="68">
        <f t="shared" si="17"/>
        <v>1</v>
      </c>
      <c r="Q68" s="68">
        <f t="shared" si="18"/>
        <v>1</v>
      </c>
      <c r="R68" s="68">
        <f t="shared" si="19"/>
        <v>1.3862943611198906</v>
      </c>
      <c r="S68" s="68">
        <f t="shared" si="20"/>
        <v>1.3862943611198906</v>
      </c>
      <c r="T68" s="68">
        <f t="shared" si="21"/>
        <v>1.4383481548287782</v>
      </c>
      <c r="U68" s="68">
        <f t="shared" si="22"/>
        <v>1.4383481548287782</v>
      </c>
      <c r="V68" s="68">
        <f t="shared" si="23"/>
        <v>1.1180339887498949</v>
      </c>
      <c r="W68" s="68">
        <f t="shared" si="24"/>
        <v>1.1180339887498949</v>
      </c>
      <c r="X68" s="68">
        <f t="shared" si="25"/>
        <v>0</v>
      </c>
      <c r="Y68" s="68">
        <f t="shared" si="26"/>
        <v>1.5811388300841898</v>
      </c>
      <c r="Z68" s="68">
        <f t="shared" si="27"/>
        <v>0</v>
      </c>
      <c r="AA68" s="66" t="str">
        <f t="shared" si="28"/>
        <v>Negligible</v>
      </c>
      <c r="AB68" s="69" t="str">
        <f t="shared" si="29"/>
        <v>Tidak Ada Indikasi Bias</v>
      </c>
    </row>
    <row r="69" spans="1:28" ht="41.4" x14ac:dyDescent="0.3">
      <c r="A69" s="67" t="str">
        <f>SBO!A63</f>
        <v>59. Ketika menghitung emisi bahan bakar, data yang paling penting adalah:</v>
      </c>
      <c r="B69" s="83">
        <f>SBO!B63</f>
        <v>1</v>
      </c>
      <c r="C69" s="83">
        <f>SBO!C63</f>
        <v>1</v>
      </c>
      <c r="D69" s="83">
        <f>SBO!D63</f>
        <v>1</v>
      </c>
      <c r="E69" s="83">
        <f>SBO!E63</f>
        <v>0</v>
      </c>
      <c r="F69" s="83">
        <f>SBO!F63</f>
        <v>1</v>
      </c>
      <c r="G69" s="83">
        <f>SBO!G63</f>
        <v>0</v>
      </c>
      <c r="H69" s="83">
        <f>SBO!H63</f>
        <v>1</v>
      </c>
      <c r="I69" s="83">
        <f>SBO!I63</f>
        <v>1</v>
      </c>
      <c r="J69" s="83">
        <f>SBO!J63</f>
        <v>0</v>
      </c>
      <c r="K69" s="83">
        <f>SBO!K63</f>
        <v>0</v>
      </c>
      <c r="L69" s="82">
        <f t="shared" si="15"/>
        <v>5</v>
      </c>
      <c r="M69" s="82">
        <f t="shared" si="16"/>
        <v>5</v>
      </c>
      <c r="N69" s="82">
        <f>SUMIF($B$8:$K$8,"Laki-Laki",SBO!B63:K63)</f>
        <v>3</v>
      </c>
      <c r="O69" s="82">
        <f>SUMIF($B$8:$K$8,"Perempuan",SBO!B63:K63)</f>
        <v>3</v>
      </c>
      <c r="P69" s="68">
        <f t="shared" si="17"/>
        <v>3</v>
      </c>
      <c r="Q69" s="68">
        <f t="shared" si="18"/>
        <v>3</v>
      </c>
      <c r="R69" s="68">
        <f t="shared" si="19"/>
        <v>-0.40546510810816444</v>
      </c>
      <c r="S69" s="68">
        <f t="shared" si="20"/>
        <v>-0.40546510810816444</v>
      </c>
      <c r="T69" s="68">
        <f t="shared" si="21"/>
        <v>-0.35341131439927675</v>
      </c>
      <c r="U69" s="68">
        <f t="shared" si="22"/>
        <v>-0.35341131439927675</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41.4" x14ac:dyDescent="0.3">
      <c r="A70" s="67" t="str">
        <f>SBO!A64</f>
        <v>60. Jika data konsumsi bahan bakar tidak lengkap, maka pendekatan yang tepat adalah:</v>
      </c>
      <c r="B70" s="83">
        <f>SBO!B64</f>
        <v>1</v>
      </c>
      <c r="C70" s="83">
        <f>SBO!C64</f>
        <v>1</v>
      </c>
      <c r="D70" s="83">
        <f>SBO!D64</f>
        <v>1</v>
      </c>
      <c r="E70" s="83">
        <f>SBO!E64</f>
        <v>0</v>
      </c>
      <c r="F70" s="83">
        <f>SBO!F64</f>
        <v>1</v>
      </c>
      <c r="G70" s="83">
        <f>SBO!G64</f>
        <v>0</v>
      </c>
      <c r="H70" s="83">
        <f>SBO!H64</f>
        <v>0</v>
      </c>
      <c r="I70" s="83">
        <f>SBO!I64</f>
        <v>0</v>
      </c>
      <c r="J70" s="83">
        <f>SBO!J64</f>
        <v>1</v>
      </c>
      <c r="K70" s="83">
        <f>SBO!K64</f>
        <v>1</v>
      </c>
      <c r="L70" s="82">
        <f t="shared" si="15"/>
        <v>5</v>
      </c>
      <c r="M70" s="82">
        <f t="shared" si="16"/>
        <v>5</v>
      </c>
      <c r="N70" s="82">
        <f>SUMIF($B$8:$K$8,"Laki-Laki",SBO!B64:K64)</f>
        <v>3</v>
      </c>
      <c r="O70" s="82">
        <f>SUMIF($B$8:$K$8,"Perempuan",SBO!B64:K64)</f>
        <v>3</v>
      </c>
      <c r="P70" s="68">
        <f t="shared" si="17"/>
        <v>3</v>
      </c>
      <c r="Q70" s="68">
        <f t="shared" si="18"/>
        <v>3</v>
      </c>
      <c r="R70" s="68">
        <f t="shared" si="19"/>
        <v>-0.40546510810816444</v>
      </c>
      <c r="S70" s="68">
        <f t="shared" si="20"/>
        <v>-0.40546510810816444</v>
      </c>
      <c r="T70" s="68">
        <f t="shared" si="21"/>
        <v>-0.35341131439927675</v>
      </c>
      <c r="U70" s="68">
        <f t="shared" si="22"/>
        <v>-0.35341131439927675</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27.6" x14ac:dyDescent="0.3">
      <c r="A71" s="67" t="str">
        <f>SBO!A65</f>
        <v>61. Pelaporan air yang baik harus mencakup:</v>
      </c>
      <c r="B71" s="83">
        <f>SBO!B65</f>
        <v>1</v>
      </c>
      <c r="C71" s="83">
        <f>SBO!C65</f>
        <v>1</v>
      </c>
      <c r="D71" s="83">
        <f>SBO!D65</f>
        <v>1</v>
      </c>
      <c r="E71" s="83">
        <f>SBO!E65</f>
        <v>0</v>
      </c>
      <c r="F71" s="83">
        <f>SBO!F65</f>
        <v>1</v>
      </c>
      <c r="G71" s="83">
        <f>SBO!G65</f>
        <v>0</v>
      </c>
      <c r="H71" s="83">
        <f>SBO!H65</f>
        <v>0</v>
      </c>
      <c r="I71" s="83">
        <f>SBO!I65</f>
        <v>0</v>
      </c>
      <c r="J71" s="83">
        <f>SBO!J65</f>
        <v>0</v>
      </c>
      <c r="K71" s="83">
        <f>SBO!K65</f>
        <v>0</v>
      </c>
      <c r="L71" s="82">
        <f t="shared" si="15"/>
        <v>5</v>
      </c>
      <c r="M71" s="82">
        <f t="shared" si="16"/>
        <v>5</v>
      </c>
      <c r="N71" s="82">
        <f>SUMIF($B$8:$K$8,"Laki-Laki",SBO!B65:K65)</f>
        <v>2</v>
      </c>
      <c r="O71" s="82">
        <f>SUMIF($B$8:$K$8,"Perempuan",SBO!B65:K65)</f>
        <v>2</v>
      </c>
      <c r="P71" s="68">
        <f t="shared" si="17"/>
        <v>2</v>
      </c>
      <c r="Q71" s="68">
        <f t="shared" si="18"/>
        <v>2</v>
      </c>
      <c r="R71" s="68">
        <f t="shared" si="19"/>
        <v>0.40546510810816438</v>
      </c>
      <c r="S71" s="68">
        <f t="shared" si="20"/>
        <v>0.40546510810816438</v>
      </c>
      <c r="T71" s="68">
        <f t="shared" si="21"/>
        <v>0.45751890181705207</v>
      </c>
      <c r="U71" s="68">
        <f t="shared" si="22"/>
        <v>0.45751890181705207</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ht="27.6" x14ac:dyDescent="0.3">
      <c r="A72" s="67" t="str">
        <f>SBO!A66</f>
        <v>62. Jika terjadi peningkatan limbah signifikan, langkah pertama adalah:</v>
      </c>
      <c r="B72" s="83">
        <f>SBO!B66</f>
        <v>1</v>
      </c>
      <c r="C72" s="83">
        <f>SBO!C66</f>
        <v>1</v>
      </c>
      <c r="D72" s="83">
        <f>SBO!D66</f>
        <v>0</v>
      </c>
      <c r="E72" s="83">
        <f>SBO!E66</f>
        <v>1</v>
      </c>
      <c r="F72" s="83">
        <f>SBO!F66</f>
        <v>0</v>
      </c>
      <c r="G72" s="83">
        <f>SBO!G66</f>
        <v>1</v>
      </c>
      <c r="H72" s="83">
        <f>SBO!H66</f>
        <v>0</v>
      </c>
      <c r="I72" s="83">
        <f>SBO!I66</f>
        <v>0</v>
      </c>
      <c r="J72" s="83">
        <f>SBO!J66</f>
        <v>0</v>
      </c>
      <c r="K72" s="83">
        <f>SBO!K66</f>
        <v>0</v>
      </c>
      <c r="L72" s="82">
        <f t="shared" si="15"/>
        <v>5</v>
      </c>
      <c r="M72" s="82">
        <f t="shared" si="16"/>
        <v>5</v>
      </c>
      <c r="N72" s="82">
        <f>SUMIF($B$8:$K$8,"Laki-Laki",SBO!B66:K66)</f>
        <v>2</v>
      </c>
      <c r="O72" s="82">
        <f>SUMIF($B$8:$K$8,"Perempuan",SBO!B66:K66)</f>
        <v>2</v>
      </c>
      <c r="P72" s="68">
        <f t="shared" si="17"/>
        <v>2</v>
      </c>
      <c r="Q72" s="68">
        <f t="shared" si="18"/>
        <v>2</v>
      </c>
      <c r="R72" s="68">
        <f t="shared" si="19"/>
        <v>0.40546510810816438</v>
      </c>
      <c r="S72" s="68">
        <f t="shared" si="20"/>
        <v>0.40546510810816438</v>
      </c>
      <c r="T72" s="68">
        <f t="shared" si="21"/>
        <v>0.45751890181705207</v>
      </c>
      <c r="U72" s="68">
        <f t="shared" si="22"/>
        <v>0.45751890181705207</v>
      </c>
      <c r="V72" s="68">
        <f t="shared" si="23"/>
        <v>0.91287092917527679</v>
      </c>
      <c r="W72" s="68">
        <f t="shared" si="24"/>
        <v>0.91287092917527679</v>
      </c>
      <c r="X72" s="68">
        <f t="shared" si="25"/>
        <v>0</v>
      </c>
      <c r="Y72" s="68">
        <f t="shared" si="26"/>
        <v>1.2909944487358056</v>
      </c>
      <c r="Z72" s="68">
        <f t="shared" si="27"/>
        <v>0</v>
      </c>
      <c r="AA72" s="66" t="str">
        <f t="shared" si="28"/>
        <v>Negligible</v>
      </c>
      <c r="AB72" s="69" t="str">
        <f t="shared" si="29"/>
        <v>Tidak Ada Indikasi Bias</v>
      </c>
    </row>
    <row r="73" spans="1:28" ht="27.6" x14ac:dyDescent="0.3">
      <c r="A73" s="67" t="str">
        <f>SBO!A67</f>
        <v>63. Faktor konversi yang tidak sesuai sumber resmi berisiko:</v>
      </c>
      <c r="B73" s="83">
        <f>SBO!B67</f>
        <v>1</v>
      </c>
      <c r="C73" s="83">
        <f>SBO!C67</f>
        <v>1</v>
      </c>
      <c r="D73" s="83">
        <f>SBO!D67</f>
        <v>0</v>
      </c>
      <c r="E73" s="83">
        <f>SBO!E67</f>
        <v>0</v>
      </c>
      <c r="F73" s="83">
        <f>SBO!F67</f>
        <v>0</v>
      </c>
      <c r="G73" s="83">
        <f>SBO!G67</f>
        <v>0</v>
      </c>
      <c r="H73" s="83">
        <f>SBO!H67</f>
        <v>0</v>
      </c>
      <c r="I73" s="83">
        <f>SBO!I67</f>
        <v>0</v>
      </c>
      <c r="J73" s="83">
        <f>SBO!J67</f>
        <v>0</v>
      </c>
      <c r="K73" s="83">
        <f>SBO!K67</f>
        <v>0</v>
      </c>
      <c r="L73" s="82">
        <f t="shared" si="15"/>
        <v>5</v>
      </c>
      <c r="M73" s="82">
        <f t="shared" si="16"/>
        <v>5</v>
      </c>
      <c r="N73" s="82">
        <f>SUMIF($B$8:$K$8,"Laki-Laki",SBO!B67:K67)</f>
        <v>1</v>
      </c>
      <c r="O73" s="82">
        <f>SUMIF($B$8:$K$8,"Perempuan",SBO!B67:K67)</f>
        <v>1</v>
      </c>
      <c r="P73" s="68">
        <f t="shared" si="17"/>
        <v>1</v>
      </c>
      <c r="Q73" s="68">
        <f t="shared" si="18"/>
        <v>1</v>
      </c>
      <c r="R73" s="68">
        <f t="shared" si="19"/>
        <v>1.3862943611198906</v>
      </c>
      <c r="S73" s="68">
        <f t="shared" si="20"/>
        <v>1.3862943611198906</v>
      </c>
      <c r="T73" s="68">
        <f t="shared" si="21"/>
        <v>1.4383481548287782</v>
      </c>
      <c r="U73" s="68">
        <f t="shared" si="22"/>
        <v>1.4383481548287782</v>
      </c>
      <c r="V73" s="68">
        <f t="shared" si="23"/>
        <v>1.1180339887498949</v>
      </c>
      <c r="W73" s="68">
        <f t="shared" si="24"/>
        <v>1.1180339887498949</v>
      </c>
      <c r="X73" s="68">
        <f t="shared" si="25"/>
        <v>0</v>
      </c>
      <c r="Y73" s="68">
        <f t="shared" si="26"/>
        <v>1.5811388300841898</v>
      </c>
      <c r="Z73" s="68">
        <f t="shared" si="27"/>
        <v>0</v>
      </c>
      <c r="AA73" s="66" t="str">
        <f t="shared" si="28"/>
        <v>Negligible</v>
      </c>
      <c r="AB73" s="69" t="str">
        <f t="shared" si="29"/>
        <v>Tidak Ada Indikasi Bias</v>
      </c>
    </row>
    <row r="74" spans="1:28" ht="41.4" x14ac:dyDescent="0.3">
      <c r="A74" s="67" t="str">
        <f>SBO!A68</f>
        <v>64. Ketika menghitung emisi dari listrik, pendekatan location-based berarti:</v>
      </c>
      <c r="B74" s="83">
        <f>SBO!B68</f>
        <v>1</v>
      </c>
      <c r="C74" s="83">
        <f>SBO!C68</f>
        <v>1</v>
      </c>
      <c r="D74" s="83">
        <f>SBO!D68</f>
        <v>0</v>
      </c>
      <c r="E74" s="83">
        <f>SBO!E68</f>
        <v>1</v>
      </c>
      <c r="F74" s="83">
        <f>SBO!F68</f>
        <v>0</v>
      </c>
      <c r="G74" s="83">
        <f>SBO!G68</f>
        <v>1</v>
      </c>
      <c r="H74" s="83">
        <f>SBO!H68</f>
        <v>0</v>
      </c>
      <c r="I74" s="83">
        <f>SBO!I68</f>
        <v>0</v>
      </c>
      <c r="J74" s="83">
        <f>SBO!J68</f>
        <v>0</v>
      </c>
      <c r="K74" s="83">
        <f>SBO!K68</f>
        <v>0</v>
      </c>
      <c r="L74" s="82">
        <f t="shared" si="15"/>
        <v>5</v>
      </c>
      <c r="M74" s="82">
        <f t="shared" si="16"/>
        <v>5</v>
      </c>
      <c r="N74" s="82">
        <f>SUMIF($B$8:$K$8,"Laki-Laki",SBO!B68:K68)</f>
        <v>2</v>
      </c>
      <c r="O74" s="82">
        <f>SUMIF($B$8:$K$8,"Perempuan",SBO!B68:K68)</f>
        <v>2</v>
      </c>
      <c r="P74" s="68">
        <f t="shared" si="17"/>
        <v>2</v>
      </c>
      <c r="Q74" s="68">
        <f t="shared" si="18"/>
        <v>2</v>
      </c>
      <c r="R74" s="68">
        <f t="shared" si="19"/>
        <v>0.40546510810816438</v>
      </c>
      <c r="S74" s="68">
        <f t="shared" si="20"/>
        <v>0.40546510810816438</v>
      </c>
      <c r="T74" s="68">
        <f t="shared" si="21"/>
        <v>0.45751890181705207</v>
      </c>
      <c r="U74" s="68">
        <f t="shared" si="22"/>
        <v>0.45751890181705207</v>
      </c>
      <c r="V74" s="68">
        <f t="shared" si="23"/>
        <v>0.91287092917527679</v>
      </c>
      <c r="W74" s="68">
        <f t="shared" si="24"/>
        <v>0.91287092917527679</v>
      </c>
      <c r="X74" s="68">
        <f t="shared" si="25"/>
        <v>0</v>
      </c>
      <c r="Y74" s="68">
        <f t="shared" si="26"/>
        <v>1.2909944487358056</v>
      </c>
      <c r="Z74" s="68">
        <f t="shared" si="27"/>
        <v>0</v>
      </c>
      <c r="AA74" s="66" t="str">
        <f t="shared" si="28"/>
        <v>Negligible</v>
      </c>
      <c r="AB74" s="69" t="str">
        <f t="shared" si="29"/>
        <v>Tidak Ada Indikasi Bias</v>
      </c>
    </row>
    <row r="75" spans="1:28" ht="41.4" x14ac:dyDescent="0.3">
      <c r="A75" s="67" t="str">
        <f>SBO!A69</f>
        <v>65. Jika organisasi ingin menetapkan target reduksi emisi, maka dasar yang dibutuhkan adalah:</v>
      </c>
      <c r="B75" s="83">
        <f>SBO!B69</f>
        <v>1</v>
      </c>
      <c r="C75" s="83">
        <f>SBO!C69</f>
        <v>1</v>
      </c>
      <c r="D75" s="83">
        <f>SBO!D69</f>
        <v>1</v>
      </c>
      <c r="E75" s="83">
        <f>SBO!E69</f>
        <v>1</v>
      </c>
      <c r="F75" s="83">
        <f>SBO!F69</f>
        <v>1</v>
      </c>
      <c r="G75" s="83">
        <f>SBO!G69</f>
        <v>1</v>
      </c>
      <c r="H75" s="83">
        <f>SBO!H69</f>
        <v>0</v>
      </c>
      <c r="I75" s="83">
        <f>SBO!I69</f>
        <v>0</v>
      </c>
      <c r="J75" s="83">
        <f>SBO!J69</f>
        <v>0</v>
      </c>
      <c r="K75" s="83">
        <f>SBO!K69</f>
        <v>0</v>
      </c>
      <c r="L75" s="82">
        <f t="shared" ref="L75:L110" si="30">COUNTIF($B$8:$K$8,"Laki-Laki")</f>
        <v>5</v>
      </c>
      <c r="M75" s="82">
        <f t="shared" ref="M75:M110" si="31">COUNTIF($B$8:$K$8,"Perempuan")</f>
        <v>5</v>
      </c>
      <c r="N75" s="82">
        <f>SUMIF($B$8:$K$8,"Laki-Laki",SBO!B69:K69)</f>
        <v>3</v>
      </c>
      <c r="O75" s="82">
        <f>SUMIF($B$8:$K$8,"Perempuan",SBO!B69:K69)</f>
        <v>3</v>
      </c>
      <c r="P75" s="68">
        <f t="shared" ref="P75:P110" si="32">IF(N75=0,0.3,IF(N75=L75,L75-0.3,N75))</f>
        <v>3</v>
      </c>
      <c r="Q75" s="68">
        <f t="shared" ref="Q75:Q110" si="33">IF(O75=0,0.3,IF(O75=M75,M75-0.3,O75))</f>
        <v>3</v>
      </c>
      <c r="R75" s="68">
        <f t="shared" ref="R75:R110" si="34">LN((L75-P75)/P75)</f>
        <v>-0.40546510810816444</v>
      </c>
      <c r="S75" s="68">
        <f t="shared" ref="S75:S110" si="35">LN((M75-Q75)/Q75)</f>
        <v>-0.40546510810816444</v>
      </c>
      <c r="T75" s="68">
        <f t="shared" ref="T75:T110" si="36">R75-AVERAGE($R$11:$R$110)</f>
        <v>-0.35341131439927675</v>
      </c>
      <c r="U75" s="68">
        <f t="shared" ref="U75:U110" si="37">S75-AVERAGE($S$11:$S$110)</f>
        <v>-0.35341131439927675</v>
      </c>
      <c r="V75" s="68">
        <f t="shared" ref="V75:V110" si="38">SQRT(1/P75+1/(L75-P75))</f>
        <v>0.91287092917527679</v>
      </c>
      <c r="W75" s="68">
        <f t="shared" ref="W75:W110" si="39">SQRT(1/Q75+1/(M75-Q75))</f>
        <v>0.91287092917527679</v>
      </c>
      <c r="X75" s="68">
        <f t="shared" ref="X75:X110" si="40">T75-U75</f>
        <v>0</v>
      </c>
      <c r="Y75" s="68">
        <f t="shared" ref="Y75:Y110" si="41">SQRT(V75^2+W75^2)</f>
        <v>1.2909944487358056</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27.6" x14ac:dyDescent="0.3">
      <c r="A76" s="67" t="str">
        <f>SBO!A70</f>
        <v>66. Risiko terbesar dari data emisi yang tidak terdokumentasi adalah:</v>
      </c>
      <c r="B76" s="83">
        <f>SBO!B70</f>
        <v>1</v>
      </c>
      <c r="C76" s="83">
        <f>SBO!C70</f>
        <v>1</v>
      </c>
      <c r="D76" s="83">
        <f>SBO!D70</f>
        <v>1</v>
      </c>
      <c r="E76" s="83">
        <f>SBO!E70</f>
        <v>1</v>
      </c>
      <c r="F76" s="83">
        <f>SBO!F70</f>
        <v>1</v>
      </c>
      <c r="G76" s="83">
        <f>SBO!G70</f>
        <v>1</v>
      </c>
      <c r="H76" s="83">
        <f>SBO!H70</f>
        <v>0</v>
      </c>
      <c r="I76" s="83">
        <f>SBO!I70</f>
        <v>0</v>
      </c>
      <c r="J76" s="83">
        <f>SBO!J70</f>
        <v>0</v>
      </c>
      <c r="K76" s="83">
        <f>SBO!K70</f>
        <v>0</v>
      </c>
      <c r="L76" s="82">
        <f t="shared" si="30"/>
        <v>5</v>
      </c>
      <c r="M76" s="82">
        <f t="shared" si="31"/>
        <v>5</v>
      </c>
      <c r="N76" s="82">
        <f>SUMIF($B$8:$K$8,"Laki-Laki",SBO!B70:K70)</f>
        <v>3</v>
      </c>
      <c r="O76" s="82">
        <f>SUMIF($B$8:$K$8,"Perempuan",SBO!B70:K70)</f>
        <v>3</v>
      </c>
      <c r="P76" s="68">
        <f t="shared" si="32"/>
        <v>3</v>
      </c>
      <c r="Q76" s="68">
        <f t="shared" si="33"/>
        <v>3</v>
      </c>
      <c r="R76" s="68">
        <f t="shared" si="34"/>
        <v>-0.40546510810816444</v>
      </c>
      <c r="S76" s="68">
        <f t="shared" si="35"/>
        <v>-0.40546510810816444</v>
      </c>
      <c r="T76" s="68">
        <f t="shared" si="36"/>
        <v>-0.35341131439927675</v>
      </c>
      <c r="U76" s="68">
        <f t="shared" si="37"/>
        <v>-0.35341131439927675</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41.4" x14ac:dyDescent="0.3">
      <c r="A77" s="67" t="str">
        <f>SBO!A71</f>
        <v>67. Ketika terjadi perubahan kapasitas produksi, indikator intensitas emisi:</v>
      </c>
      <c r="B77" s="83">
        <f>SBO!B71</f>
        <v>0</v>
      </c>
      <c r="C77" s="83">
        <f>SBO!C71</f>
        <v>0</v>
      </c>
      <c r="D77" s="83">
        <f>SBO!D71</f>
        <v>0</v>
      </c>
      <c r="E77" s="83">
        <f>SBO!E71</f>
        <v>1</v>
      </c>
      <c r="F77" s="83">
        <f>SBO!F71</f>
        <v>0</v>
      </c>
      <c r="G77" s="83">
        <f>SBO!G71</f>
        <v>1</v>
      </c>
      <c r="H77" s="83">
        <f>SBO!H71</f>
        <v>1</v>
      </c>
      <c r="I77" s="83">
        <f>SBO!I71</f>
        <v>1</v>
      </c>
      <c r="J77" s="83">
        <f>SBO!J71</f>
        <v>1</v>
      </c>
      <c r="K77" s="83">
        <f>SBO!K71</f>
        <v>1</v>
      </c>
      <c r="L77" s="82">
        <f t="shared" si="30"/>
        <v>5</v>
      </c>
      <c r="M77" s="82">
        <f t="shared" si="31"/>
        <v>5</v>
      </c>
      <c r="N77" s="82">
        <f>SUMIF($B$8:$K$8,"Laki-Laki",SBO!B71:K71)</f>
        <v>3</v>
      </c>
      <c r="O77" s="82">
        <f>SUMIF($B$8:$K$8,"Perempuan",SBO!B71:K71)</f>
        <v>3</v>
      </c>
      <c r="P77" s="68">
        <f t="shared" si="32"/>
        <v>3</v>
      </c>
      <c r="Q77" s="68">
        <f t="shared" si="33"/>
        <v>3</v>
      </c>
      <c r="R77" s="68">
        <f t="shared" si="34"/>
        <v>-0.40546510810816444</v>
      </c>
      <c r="S77" s="68">
        <f t="shared" si="35"/>
        <v>-0.40546510810816444</v>
      </c>
      <c r="T77" s="68">
        <f t="shared" si="36"/>
        <v>-0.35341131439927675</v>
      </c>
      <c r="U77" s="68">
        <f t="shared" si="37"/>
        <v>-0.35341131439927675</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ht="41.4" x14ac:dyDescent="0.3">
      <c r="A78" s="67" t="str">
        <f>SBO!A72</f>
        <v>68. Jika organisasi melakukan ekspansi fasilitas, maka inventarisasi GRK harus:</v>
      </c>
      <c r="B78" s="83">
        <f>SBO!B72</f>
        <v>1</v>
      </c>
      <c r="C78" s="83">
        <f>SBO!C72</f>
        <v>1</v>
      </c>
      <c r="D78" s="83">
        <f>SBO!D72</f>
        <v>1</v>
      </c>
      <c r="E78" s="83">
        <f>SBO!E72</f>
        <v>1</v>
      </c>
      <c r="F78" s="83">
        <f>SBO!F72</f>
        <v>1</v>
      </c>
      <c r="G78" s="83">
        <f>SBO!G72</f>
        <v>1</v>
      </c>
      <c r="H78" s="83">
        <f>SBO!H72</f>
        <v>0</v>
      </c>
      <c r="I78" s="83">
        <f>SBO!I72</f>
        <v>0</v>
      </c>
      <c r="J78" s="83">
        <f>SBO!J72</f>
        <v>1</v>
      </c>
      <c r="K78" s="83">
        <f>SBO!K72</f>
        <v>1</v>
      </c>
      <c r="L78" s="82">
        <f t="shared" si="30"/>
        <v>5</v>
      </c>
      <c r="M78" s="82">
        <f t="shared" si="31"/>
        <v>5</v>
      </c>
      <c r="N78" s="82">
        <f>SUMIF($B$8:$K$8,"Laki-Laki",SBO!B72:K72)</f>
        <v>4</v>
      </c>
      <c r="O78" s="82">
        <f>SUMIF($B$8:$K$8,"Perempuan",SBO!B72:K72)</f>
        <v>4</v>
      </c>
      <c r="P78" s="68">
        <f t="shared" si="32"/>
        <v>4</v>
      </c>
      <c r="Q78" s="68">
        <f t="shared" si="33"/>
        <v>4</v>
      </c>
      <c r="R78" s="68">
        <f t="shared" si="34"/>
        <v>-1.3862943611198906</v>
      </c>
      <c r="S78" s="68">
        <f t="shared" si="35"/>
        <v>-1.3862943611198906</v>
      </c>
      <c r="T78" s="68">
        <f t="shared" si="36"/>
        <v>-1.3342405674110029</v>
      </c>
      <c r="U78" s="68">
        <f t="shared" si="37"/>
        <v>-1.3342405674110029</v>
      </c>
      <c r="V78" s="68">
        <f t="shared" si="38"/>
        <v>1.1180339887498949</v>
      </c>
      <c r="W78" s="68">
        <f t="shared" si="39"/>
        <v>1.1180339887498949</v>
      </c>
      <c r="X78" s="68">
        <f t="shared" si="40"/>
        <v>0</v>
      </c>
      <c r="Y78" s="68">
        <f t="shared" si="41"/>
        <v>1.5811388300841898</v>
      </c>
      <c r="Z78" s="68">
        <f t="shared" si="42"/>
        <v>0</v>
      </c>
      <c r="AA78" s="66" t="str">
        <f t="shared" si="43"/>
        <v>Negligible</v>
      </c>
      <c r="AB78" s="69" t="str">
        <f t="shared" si="44"/>
        <v>Tidak Ada Indikasi Bias</v>
      </c>
    </row>
    <row r="79" spans="1:28" ht="27.6" x14ac:dyDescent="0.3">
      <c r="A79" s="67" t="str">
        <f>SBO!A73</f>
        <v>69. Pelaporan limbah yang transparan harus mencakup:</v>
      </c>
      <c r="B79" s="83">
        <f>SBO!B73</f>
        <v>0</v>
      </c>
      <c r="C79" s="83">
        <f>SBO!C73</f>
        <v>0</v>
      </c>
      <c r="D79" s="83">
        <f>SBO!D73</f>
        <v>1</v>
      </c>
      <c r="E79" s="83">
        <f>SBO!E73</f>
        <v>0</v>
      </c>
      <c r="F79" s="83">
        <f>SBO!F73</f>
        <v>1</v>
      </c>
      <c r="G79" s="83">
        <f>SBO!G73</f>
        <v>0</v>
      </c>
      <c r="H79" s="83">
        <f>SBO!H73</f>
        <v>0</v>
      </c>
      <c r="I79" s="83">
        <f>SBO!I73</f>
        <v>0</v>
      </c>
      <c r="J79" s="83">
        <f>SBO!J73</f>
        <v>0</v>
      </c>
      <c r="K79" s="83">
        <f>SBO!K73</f>
        <v>0</v>
      </c>
      <c r="L79" s="82">
        <f t="shared" si="30"/>
        <v>5</v>
      </c>
      <c r="M79" s="82">
        <f t="shared" si="31"/>
        <v>5</v>
      </c>
      <c r="N79" s="82">
        <f>SUMIF($B$8:$K$8,"Laki-Laki",SBO!B73:K73)</f>
        <v>1</v>
      </c>
      <c r="O79" s="82">
        <f>SUMIF($B$8:$K$8,"Perempuan",SBO!B73:K73)</f>
        <v>1</v>
      </c>
      <c r="P79" s="68">
        <f t="shared" si="32"/>
        <v>1</v>
      </c>
      <c r="Q79" s="68">
        <f t="shared" si="33"/>
        <v>1</v>
      </c>
      <c r="R79" s="68">
        <f t="shared" si="34"/>
        <v>1.3862943611198906</v>
      </c>
      <c r="S79" s="68">
        <f t="shared" si="35"/>
        <v>1.3862943611198906</v>
      </c>
      <c r="T79" s="68">
        <f t="shared" si="36"/>
        <v>1.4383481548287782</v>
      </c>
      <c r="U79" s="68">
        <f t="shared" si="37"/>
        <v>1.4383481548287782</v>
      </c>
      <c r="V79" s="68">
        <f t="shared" si="38"/>
        <v>1.1180339887498949</v>
      </c>
      <c r="W79" s="68">
        <f t="shared" si="39"/>
        <v>1.1180339887498949</v>
      </c>
      <c r="X79" s="68">
        <f t="shared" si="40"/>
        <v>0</v>
      </c>
      <c r="Y79" s="68">
        <f t="shared" si="41"/>
        <v>1.5811388300841898</v>
      </c>
      <c r="Z79" s="68">
        <f t="shared" si="42"/>
        <v>0</v>
      </c>
      <c r="AA79" s="66" t="str">
        <f t="shared" si="43"/>
        <v>Negligible</v>
      </c>
      <c r="AB79" s="69" t="str">
        <f t="shared" si="44"/>
        <v>Tidak Ada Indikasi Bias</v>
      </c>
    </row>
    <row r="80" spans="1:28" ht="27.6" x14ac:dyDescent="0.3">
      <c r="A80" s="67" t="str">
        <f>SBO!A74</f>
        <v>70. Pengukuran dampak lingkungan tanpa baseline akan:</v>
      </c>
      <c r="B80" s="83">
        <f>SBO!B74</f>
        <v>1</v>
      </c>
      <c r="C80" s="83">
        <f>SBO!C74</f>
        <v>1</v>
      </c>
      <c r="D80" s="83">
        <f>SBO!D74</f>
        <v>1</v>
      </c>
      <c r="E80" s="83">
        <f>SBO!E74</f>
        <v>1</v>
      </c>
      <c r="F80" s="83">
        <f>SBO!F74</f>
        <v>1</v>
      </c>
      <c r="G80" s="83">
        <f>SBO!G74</f>
        <v>1</v>
      </c>
      <c r="H80" s="83">
        <f>SBO!H74</f>
        <v>0</v>
      </c>
      <c r="I80" s="83">
        <f>SBO!I74</f>
        <v>0</v>
      </c>
      <c r="J80" s="83">
        <f>SBO!J74</f>
        <v>0</v>
      </c>
      <c r="K80" s="83">
        <f>SBO!K74</f>
        <v>0</v>
      </c>
      <c r="L80" s="82">
        <f t="shared" si="30"/>
        <v>5</v>
      </c>
      <c r="M80" s="82">
        <f t="shared" si="31"/>
        <v>5</v>
      </c>
      <c r="N80" s="82">
        <f>SUMIF($B$8:$K$8,"Laki-Laki",SBO!B74:K74)</f>
        <v>3</v>
      </c>
      <c r="O80" s="82">
        <f>SUMIF($B$8:$K$8,"Perempuan",SBO!B74:K74)</f>
        <v>3</v>
      </c>
      <c r="P80" s="68">
        <f t="shared" si="32"/>
        <v>3</v>
      </c>
      <c r="Q80" s="68">
        <f t="shared" si="33"/>
        <v>3</v>
      </c>
      <c r="R80" s="68">
        <f t="shared" si="34"/>
        <v>-0.40546510810816444</v>
      </c>
      <c r="S80" s="68">
        <f t="shared" si="35"/>
        <v>-0.40546510810816444</v>
      </c>
      <c r="T80" s="68">
        <f t="shared" si="36"/>
        <v>-0.35341131439927675</v>
      </c>
      <c r="U80" s="68">
        <f t="shared" si="37"/>
        <v>-0.35341131439927675</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27.6" x14ac:dyDescent="0.3">
      <c r="A81" s="67" t="str">
        <f>SBO!A75</f>
        <v>71. Jika terdapat perubahan metodologi perhitungan GRK, maka:</v>
      </c>
      <c r="B81" s="83">
        <f>SBO!B75</f>
        <v>1</v>
      </c>
      <c r="C81" s="83">
        <f>SBO!C75</f>
        <v>1</v>
      </c>
      <c r="D81" s="83">
        <f>SBO!D75</f>
        <v>1</v>
      </c>
      <c r="E81" s="83">
        <f>SBO!E75</f>
        <v>0</v>
      </c>
      <c r="F81" s="83">
        <f>SBO!F75</f>
        <v>1</v>
      </c>
      <c r="G81" s="83">
        <f>SBO!G75</f>
        <v>0</v>
      </c>
      <c r="H81" s="83">
        <f>SBO!H75</f>
        <v>0</v>
      </c>
      <c r="I81" s="83">
        <f>SBO!I75</f>
        <v>0</v>
      </c>
      <c r="J81" s="83">
        <f>SBO!J75</f>
        <v>1</v>
      </c>
      <c r="K81" s="83">
        <f>SBO!K75</f>
        <v>1</v>
      </c>
      <c r="L81" s="82">
        <f t="shared" si="30"/>
        <v>5</v>
      </c>
      <c r="M81" s="82">
        <f t="shared" si="31"/>
        <v>5</v>
      </c>
      <c r="N81" s="82">
        <f>SUMIF($B$8:$K$8,"Laki-Laki",SBO!B75:K75)</f>
        <v>3</v>
      </c>
      <c r="O81" s="82">
        <f>SUMIF($B$8:$K$8,"Perempuan",SBO!B75:K75)</f>
        <v>3</v>
      </c>
      <c r="P81" s="68">
        <f t="shared" si="32"/>
        <v>3</v>
      </c>
      <c r="Q81" s="68">
        <f t="shared" si="33"/>
        <v>3</v>
      </c>
      <c r="R81" s="68">
        <f t="shared" si="34"/>
        <v>-0.40546510810816444</v>
      </c>
      <c r="S81" s="68">
        <f t="shared" si="35"/>
        <v>-0.40546510810816444</v>
      </c>
      <c r="T81" s="68">
        <f t="shared" si="36"/>
        <v>-0.35341131439927675</v>
      </c>
      <c r="U81" s="68">
        <f t="shared" si="37"/>
        <v>-0.35341131439927675</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41.4" x14ac:dyDescent="0.3">
      <c r="A82" s="67" t="str">
        <f>SBO!A76</f>
        <v>72. Penggunaan pendekatan konservatif dalam estimasi emisi bertujuan untuk:</v>
      </c>
      <c r="B82" s="83">
        <f>SBO!B76</f>
        <v>0</v>
      </c>
      <c r="C82" s="83">
        <f>SBO!C76</f>
        <v>0</v>
      </c>
      <c r="D82" s="83">
        <f>SBO!D76</f>
        <v>1</v>
      </c>
      <c r="E82" s="83">
        <f>SBO!E76</f>
        <v>1</v>
      </c>
      <c r="F82" s="83">
        <f>SBO!F76</f>
        <v>1</v>
      </c>
      <c r="G82" s="83">
        <f>SBO!G76</f>
        <v>1</v>
      </c>
      <c r="H82" s="83">
        <f>SBO!H76</f>
        <v>0</v>
      </c>
      <c r="I82" s="83">
        <f>SBO!I76</f>
        <v>0</v>
      </c>
      <c r="J82" s="83">
        <f>SBO!J76</f>
        <v>0</v>
      </c>
      <c r="K82" s="83">
        <f>SBO!K76</f>
        <v>0</v>
      </c>
      <c r="L82" s="82">
        <f t="shared" si="30"/>
        <v>5</v>
      </c>
      <c r="M82" s="82">
        <f t="shared" si="31"/>
        <v>5</v>
      </c>
      <c r="N82" s="82">
        <f>SUMIF($B$8:$K$8,"Laki-Laki",SBO!B76:K76)</f>
        <v>2</v>
      </c>
      <c r="O82" s="82">
        <f>SUMIF($B$8:$K$8,"Perempuan",SBO!B76:K76)</f>
        <v>2</v>
      </c>
      <c r="P82" s="68">
        <f t="shared" si="32"/>
        <v>2</v>
      </c>
      <c r="Q82" s="68">
        <f t="shared" si="33"/>
        <v>2</v>
      </c>
      <c r="R82" s="68">
        <f t="shared" si="34"/>
        <v>0.40546510810816438</v>
      </c>
      <c r="S82" s="68">
        <f t="shared" si="35"/>
        <v>0.40546510810816438</v>
      </c>
      <c r="T82" s="68">
        <f t="shared" si="36"/>
        <v>0.45751890181705207</v>
      </c>
      <c r="U82" s="68">
        <f t="shared" si="37"/>
        <v>0.45751890181705207</v>
      </c>
      <c r="V82" s="68">
        <f t="shared" si="38"/>
        <v>0.91287092917527679</v>
      </c>
      <c r="W82" s="68">
        <f t="shared" si="39"/>
        <v>0.91287092917527679</v>
      </c>
      <c r="X82" s="68">
        <f t="shared" si="40"/>
        <v>0</v>
      </c>
      <c r="Y82" s="68">
        <f t="shared" si="41"/>
        <v>1.2909944487358056</v>
      </c>
      <c r="Z82" s="68">
        <f t="shared" si="42"/>
        <v>0</v>
      </c>
      <c r="AA82" s="66" t="str">
        <f t="shared" si="43"/>
        <v>Negligible</v>
      </c>
      <c r="AB82" s="69" t="str">
        <f t="shared" si="44"/>
        <v>Tidak Ada Indikasi Bias</v>
      </c>
    </row>
    <row r="83" spans="1:28" ht="41.4" x14ac:dyDescent="0.3">
      <c r="A83" s="67" t="str">
        <f>SBO!A77</f>
        <v>73. Ketika emisi meningkat akibat peningkatan produksi, analisis yang tepat adalah:</v>
      </c>
      <c r="B83" s="83">
        <f>SBO!B77</f>
        <v>1</v>
      </c>
      <c r="C83" s="83">
        <f>SBO!C77</f>
        <v>1</v>
      </c>
      <c r="D83" s="83">
        <f>SBO!D77</f>
        <v>1</v>
      </c>
      <c r="E83" s="83">
        <f>SBO!E77</f>
        <v>0</v>
      </c>
      <c r="F83" s="83">
        <f>SBO!F77</f>
        <v>1</v>
      </c>
      <c r="G83" s="83">
        <f>SBO!G77</f>
        <v>0</v>
      </c>
      <c r="H83" s="83">
        <f>SBO!H77</f>
        <v>0</v>
      </c>
      <c r="I83" s="83">
        <f>SBO!I77</f>
        <v>0</v>
      </c>
      <c r="J83" s="83">
        <f>SBO!J77</f>
        <v>1</v>
      </c>
      <c r="K83" s="83">
        <f>SBO!K77</f>
        <v>1</v>
      </c>
      <c r="L83" s="82">
        <f t="shared" si="30"/>
        <v>5</v>
      </c>
      <c r="M83" s="82">
        <f t="shared" si="31"/>
        <v>5</v>
      </c>
      <c r="N83" s="82">
        <f>SUMIF($B$8:$K$8,"Laki-Laki",SBO!B77:K77)</f>
        <v>3</v>
      </c>
      <c r="O83" s="82">
        <f>SUMIF($B$8:$K$8,"Perempuan",SBO!B77:K77)</f>
        <v>3</v>
      </c>
      <c r="P83" s="68">
        <f t="shared" si="32"/>
        <v>3</v>
      </c>
      <c r="Q83" s="68">
        <f t="shared" si="33"/>
        <v>3</v>
      </c>
      <c r="R83" s="68">
        <f t="shared" si="34"/>
        <v>-0.40546510810816444</v>
      </c>
      <c r="S83" s="68">
        <f t="shared" si="35"/>
        <v>-0.40546510810816444</v>
      </c>
      <c r="T83" s="68">
        <f t="shared" si="36"/>
        <v>-0.35341131439927675</v>
      </c>
      <c r="U83" s="68">
        <f t="shared" si="37"/>
        <v>-0.35341131439927675</v>
      </c>
      <c r="V83" s="68">
        <f t="shared" si="38"/>
        <v>0.91287092917527679</v>
      </c>
      <c r="W83" s="68">
        <f t="shared" si="39"/>
        <v>0.91287092917527679</v>
      </c>
      <c r="X83" s="68">
        <f t="shared" si="40"/>
        <v>0</v>
      </c>
      <c r="Y83" s="68">
        <f t="shared" si="41"/>
        <v>1.2909944487358056</v>
      </c>
      <c r="Z83" s="68">
        <f t="shared" si="42"/>
        <v>0</v>
      </c>
      <c r="AA83" s="66" t="str">
        <f t="shared" si="43"/>
        <v>Negligible</v>
      </c>
      <c r="AB83" s="69" t="str">
        <f t="shared" si="44"/>
        <v>Tidak Ada Indikasi Bias</v>
      </c>
    </row>
    <row r="84" spans="1:28" ht="41.4" x14ac:dyDescent="0.3">
      <c r="A84" s="67" t="str">
        <f>SBO!A78</f>
        <v>74. Jika terjadi inkonsistensi data antar tahun, maka Sustainability Officer harus:</v>
      </c>
      <c r="B84" s="83">
        <f>SBO!B78</f>
        <v>1</v>
      </c>
      <c r="C84" s="83">
        <f>SBO!C78</f>
        <v>1</v>
      </c>
      <c r="D84" s="83">
        <f>SBO!D78</f>
        <v>1</v>
      </c>
      <c r="E84" s="83">
        <f>SBO!E78</f>
        <v>1</v>
      </c>
      <c r="F84" s="83">
        <f>SBO!F78</f>
        <v>1</v>
      </c>
      <c r="G84" s="83">
        <f>SBO!G78</f>
        <v>1</v>
      </c>
      <c r="H84" s="83">
        <f>SBO!H78</f>
        <v>0</v>
      </c>
      <c r="I84" s="83">
        <f>SBO!I78</f>
        <v>0</v>
      </c>
      <c r="J84" s="83">
        <f>SBO!J78</f>
        <v>0</v>
      </c>
      <c r="K84" s="83">
        <f>SBO!K78</f>
        <v>0</v>
      </c>
      <c r="L84" s="82">
        <f t="shared" si="30"/>
        <v>5</v>
      </c>
      <c r="M84" s="82">
        <f t="shared" si="31"/>
        <v>5</v>
      </c>
      <c r="N84" s="82">
        <f>SUMIF($B$8:$K$8,"Laki-Laki",SBO!B78:K78)</f>
        <v>3</v>
      </c>
      <c r="O84" s="82">
        <f>SUMIF($B$8:$K$8,"Perempuan",SBO!B78:K78)</f>
        <v>3</v>
      </c>
      <c r="P84" s="68">
        <f t="shared" si="32"/>
        <v>3</v>
      </c>
      <c r="Q84" s="68">
        <f t="shared" si="33"/>
        <v>3</v>
      </c>
      <c r="R84" s="68">
        <f t="shared" si="34"/>
        <v>-0.40546510810816444</v>
      </c>
      <c r="S84" s="68">
        <f t="shared" si="35"/>
        <v>-0.40546510810816444</v>
      </c>
      <c r="T84" s="68">
        <f t="shared" si="36"/>
        <v>-0.35341131439927675</v>
      </c>
      <c r="U84" s="68">
        <f t="shared" si="37"/>
        <v>-0.35341131439927675</v>
      </c>
      <c r="V84" s="68">
        <f t="shared" si="38"/>
        <v>0.91287092917527679</v>
      </c>
      <c r="W84" s="68">
        <f t="shared" si="39"/>
        <v>0.91287092917527679</v>
      </c>
      <c r="X84" s="68">
        <f t="shared" si="40"/>
        <v>0</v>
      </c>
      <c r="Y84" s="68">
        <f t="shared" si="41"/>
        <v>1.2909944487358056</v>
      </c>
      <c r="Z84" s="68">
        <f t="shared" si="42"/>
        <v>0</v>
      </c>
      <c r="AA84" s="66" t="str">
        <f t="shared" si="43"/>
        <v>Negligible</v>
      </c>
      <c r="AB84" s="69" t="str">
        <f t="shared" si="44"/>
        <v>Tidak Ada Indikasi Bias</v>
      </c>
    </row>
    <row r="85" spans="1:28" ht="27.6" x14ac:dyDescent="0.3">
      <c r="A85" s="67" t="str">
        <f>SBO!A79</f>
        <v>75. Pengelolaan data lingkungan yang baik mendukung:</v>
      </c>
      <c r="B85" s="83">
        <f>SBO!B79</f>
        <v>0</v>
      </c>
      <c r="C85" s="83">
        <f>SBO!C79</f>
        <v>0</v>
      </c>
      <c r="D85" s="83">
        <f>SBO!D79</f>
        <v>1</v>
      </c>
      <c r="E85" s="83">
        <f>SBO!E79</f>
        <v>0</v>
      </c>
      <c r="F85" s="83">
        <f>SBO!F79</f>
        <v>1</v>
      </c>
      <c r="G85" s="83">
        <f>SBO!G79</f>
        <v>0</v>
      </c>
      <c r="H85" s="83">
        <f>SBO!H79</f>
        <v>0</v>
      </c>
      <c r="I85" s="83">
        <f>SBO!I79</f>
        <v>0</v>
      </c>
      <c r="J85" s="83">
        <f>SBO!J79</f>
        <v>0</v>
      </c>
      <c r="K85" s="83">
        <f>SBO!K79</f>
        <v>0</v>
      </c>
      <c r="L85" s="82">
        <f t="shared" si="30"/>
        <v>5</v>
      </c>
      <c r="M85" s="82">
        <f t="shared" si="31"/>
        <v>5</v>
      </c>
      <c r="N85" s="82">
        <f>SUMIF($B$8:$K$8,"Laki-Laki",SBO!B79:K79)</f>
        <v>1</v>
      </c>
      <c r="O85" s="82">
        <f>SUMIF($B$8:$K$8,"Perempuan",SBO!B79:K79)</f>
        <v>1</v>
      </c>
      <c r="P85" s="68">
        <f t="shared" si="32"/>
        <v>1</v>
      </c>
      <c r="Q85" s="68">
        <f t="shared" si="33"/>
        <v>1</v>
      </c>
      <c r="R85" s="68">
        <f t="shared" si="34"/>
        <v>1.3862943611198906</v>
      </c>
      <c r="S85" s="68">
        <f t="shared" si="35"/>
        <v>1.3862943611198906</v>
      </c>
      <c r="T85" s="68">
        <f t="shared" si="36"/>
        <v>1.4383481548287782</v>
      </c>
      <c r="U85" s="68">
        <f t="shared" si="37"/>
        <v>1.4383481548287782</v>
      </c>
      <c r="V85" s="68">
        <f t="shared" si="38"/>
        <v>1.1180339887498949</v>
      </c>
      <c r="W85" s="68">
        <f t="shared" si="39"/>
        <v>1.1180339887498949</v>
      </c>
      <c r="X85" s="68">
        <f t="shared" si="40"/>
        <v>0</v>
      </c>
      <c r="Y85" s="68">
        <f t="shared" si="41"/>
        <v>1.5811388300841898</v>
      </c>
      <c r="Z85" s="68">
        <f t="shared" si="42"/>
        <v>0</v>
      </c>
      <c r="AA85" s="66" t="str">
        <f t="shared" si="43"/>
        <v>Negligible</v>
      </c>
      <c r="AB85" s="69" t="str">
        <f t="shared" si="44"/>
        <v>Tidak Ada Indikasi Bias</v>
      </c>
    </row>
    <row r="86" spans="1:28" ht="27.6" x14ac:dyDescent="0.3">
      <c r="A86" s="67" t="str">
        <f>SBO!A80</f>
        <v>76. Tujuan utama pelaporan keberlanjutan adalah:</v>
      </c>
      <c r="B86" s="83">
        <f>SBO!B80</f>
        <v>1</v>
      </c>
      <c r="C86" s="83">
        <f>SBO!C80</f>
        <v>1</v>
      </c>
      <c r="D86" s="83">
        <f>SBO!D80</f>
        <v>1</v>
      </c>
      <c r="E86" s="83">
        <f>SBO!E80</f>
        <v>0</v>
      </c>
      <c r="F86" s="83">
        <f>SBO!F80</f>
        <v>1</v>
      </c>
      <c r="G86" s="83">
        <f>SBO!G80</f>
        <v>0</v>
      </c>
      <c r="H86" s="83">
        <f>SBO!H80</f>
        <v>0</v>
      </c>
      <c r="I86" s="83">
        <f>SBO!I80</f>
        <v>0</v>
      </c>
      <c r="J86" s="83">
        <f>SBO!J80</f>
        <v>1</v>
      </c>
      <c r="K86" s="83">
        <f>SBO!K80</f>
        <v>1</v>
      </c>
      <c r="L86" s="82">
        <f t="shared" si="30"/>
        <v>5</v>
      </c>
      <c r="M86" s="82">
        <f t="shared" si="31"/>
        <v>5</v>
      </c>
      <c r="N86" s="82">
        <f>SUMIF($B$8:$K$8,"Laki-Laki",SBO!B80:K80)</f>
        <v>3</v>
      </c>
      <c r="O86" s="82">
        <f>SUMIF($B$8:$K$8,"Perempuan",SBO!B80:K80)</f>
        <v>3</v>
      </c>
      <c r="P86" s="68">
        <f t="shared" si="32"/>
        <v>3</v>
      </c>
      <c r="Q86" s="68">
        <f t="shared" si="33"/>
        <v>3</v>
      </c>
      <c r="R86" s="68">
        <f t="shared" si="34"/>
        <v>-0.40546510810816444</v>
      </c>
      <c r="S86" s="68">
        <f t="shared" si="35"/>
        <v>-0.40546510810816444</v>
      </c>
      <c r="T86" s="68">
        <f t="shared" si="36"/>
        <v>-0.35341131439927675</v>
      </c>
      <c r="U86" s="68">
        <f t="shared" si="37"/>
        <v>-0.35341131439927675</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41.4" x14ac:dyDescent="0.3">
      <c r="A87" s="67" t="str">
        <f>SBO!A81</f>
        <v>77. Jika laporan hanya menampilkan data positif, maka risiko yang muncul adalah:</v>
      </c>
      <c r="B87" s="83">
        <f>SBO!B81</f>
        <v>0</v>
      </c>
      <c r="C87" s="83">
        <f>SBO!C81</f>
        <v>0</v>
      </c>
      <c r="D87" s="83">
        <f>SBO!D81</f>
        <v>1</v>
      </c>
      <c r="E87" s="83">
        <f>SBO!E81</f>
        <v>0</v>
      </c>
      <c r="F87" s="83">
        <f>SBO!F81</f>
        <v>1</v>
      </c>
      <c r="G87" s="83">
        <f>SBO!G81</f>
        <v>0</v>
      </c>
      <c r="H87" s="83">
        <f>SBO!H81</f>
        <v>0</v>
      </c>
      <c r="I87" s="83">
        <f>SBO!I81</f>
        <v>0</v>
      </c>
      <c r="J87" s="83">
        <f>SBO!J81</f>
        <v>0</v>
      </c>
      <c r="K87" s="83">
        <f>SBO!K81</f>
        <v>0</v>
      </c>
      <c r="L87" s="82">
        <f t="shared" si="30"/>
        <v>5</v>
      </c>
      <c r="M87" s="82">
        <f t="shared" si="31"/>
        <v>5</v>
      </c>
      <c r="N87" s="82">
        <f>SUMIF($B$8:$K$8,"Laki-Laki",SBO!B81:K81)</f>
        <v>1</v>
      </c>
      <c r="O87" s="82">
        <f>SUMIF($B$8:$K$8,"Perempuan",SBO!B81:K81)</f>
        <v>1</v>
      </c>
      <c r="P87" s="68">
        <f t="shared" si="32"/>
        <v>1</v>
      </c>
      <c r="Q87" s="68">
        <f t="shared" si="33"/>
        <v>1</v>
      </c>
      <c r="R87" s="68">
        <f t="shared" si="34"/>
        <v>1.3862943611198906</v>
      </c>
      <c r="S87" s="68">
        <f t="shared" si="35"/>
        <v>1.3862943611198906</v>
      </c>
      <c r="T87" s="68">
        <f t="shared" si="36"/>
        <v>1.4383481548287782</v>
      </c>
      <c r="U87" s="68">
        <f t="shared" si="37"/>
        <v>1.4383481548287782</v>
      </c>
      <c r="V87" s="68">
        <f t="shared" si="38"/>
        <v>1.1180339887498949</v>
      </c>
      <c r="W87" s="68">
        <f t="shared" si="39"/>
        <v>1.1180339887498949</v>
      </c>
      <c r="X87" s="68">
        <f t="shared" si="40"/>
        <v>0</v>
      </c>
      <c r="Y87" s="68">
        <f t="shared" si="41"/>
        <v>1.5811388300841898</v>
      </c>
      <c r="Z87" s="68">
        <f t="shared" si="42"/>
        <v>0</v>
      </c>
      <c r="AA87" s="66" t="str">
        <f t="shared" si="43"/>
        <v>Negligible</v>
      </c>
      <c r="AB87" s="69" t="str">
        <f t="shared" si="44"/>
        <v>Tidak Ada Indikasi Bias</v>
      </c>
    </row>
    <row r="88" spans="1:28" ht="27.6" x14ac:dyDescent="0.3">
      <c r="A88" s="67" t="str">
        <f>SBO!A82</f>
        <v>78. Prinsip transparansi dalam pelaporan berarti:</v>
      </c>
      <c r="B88" s="83">
        <f>SBO!B82</f>
        <v>1</v>
      </c>
      <c r="C88" s="83">
        <f>SBO!C82</f>
        <v>1</v>
      </c>
      <c r="D88" s="83">
        <f>SBO!D82</f>
        <v>0</v>
      </c>
      <c r="E88" s="83">
        <f>SBO!E82</f>
        <v>0</v>
      </c>
      <c r="F88" s="83">
        <f>SBO!F82</f>
        <v>0</v>
      </c>
      <c r="G88" s="83">
        <f>SBO!G82</f>
        <v>0</v>
      </c>
      <c r="H88" s="83">
        <f>SBO!H82</f>
        <v>0</v>
      </c>
      <c r="I88" s="83">
        <f>SBO!I82</f>
        <v>0</v>
      </c>
      <c r="J88" s="83">
        <f>SBO!J82</f>
        <v>0</v>
      </c>
      <c r="K88" s="83">
        <f>SBO!K82</f>
        <v>0</v>
      </c>
      <c r="L88" s="82">
        <f t="shared" si="30"/>
        <v>5</v>
      </c>
      <c r="M88" s="82">
        <f t="shared" si="31"/>
        <v>5</v>
      </c>
      <c r="N88" s="82">
        <f>SUMIF($B$8:$K$8,"Laki-Laki",SBO!B82:K82)</f>
        <v>1</v>
      </c>
      <c r="O88" s="82">
        <f>SUMIF($B$8:$K$8,"Perempuan",SBO!B82:K82)</f>
        <v>1</v>
      </c>
      <c r="P88" s="68">
        <f t="shared" si="32"/>
        <v>1</v>
      </c>
      <c r="Q88" s="68">
        <f t="shared" si="33"/>
        <v>1</v>
      </c>
      <c r="R88" s="68">
        <f t="shared" si="34"/>
        <v>1.3862943611198906</v>
      </c>
      <c r="S88" s="68">
        <f t="shared" si="35"/>
        <v>1.3862943611198906</v>
      </c>
      <c r="T88" s="68">
        <f t="shared" si="36"/>
        <v>1.4383481548287782</v>
      </c>
      <c r="U88" s="68">
        <f t="shared" si="37"/>
        <v>1.4383481548287782</v>
      </c>
      <c r="V88" s="68">
        <f t="shared" si="38"/>
        <v>1.1180339887498949</v>
      </c>
      <c r="W88" s="68">
        <f t="shared" si="39"/>
        <v>1.1180339887498949</v>
      </c>
      <c r="X88" s="68">
        <f t="shared" si="40"/>
        <v>0</v>
      </c>
      <c r="Y88" s="68">
        <f t="shared" si="41"/>
        <v>1.5811388300841898</v>
      </c>
      <c r="Z88" s="68">
        <f t="shared" si="42"/>
        <v>0</v>
      </c>
      <c r="AA88" s="66" t="str">
        <f t="shared" si="43"/>
        <v>Negligible</v>
      </c>
      <c r="AB88" s="69" t="str">
        <f t="shared" si="44"/>
        <v>Tidak Ada Indikasi Bias</v>
      </c>
    </row>
    <row r="89" spans="1:28" ht="27.6" x14ac:dyDescent="0.3">
      <c r="A89" s="67" t="str">
        <f>SBO!A83</f>
        <v>79. Konsistensi periode pelaporan penting untuk:</v>
      </c>
      <c r="B89" s="83">
        <f>SBO!B83</f>
        <v>0</v>
      </c>
      <c r="C89" s="83">
        <f>SBO!C83</f>
        <v>0</v>
      </c>
      <c r="D89" s="83">
        <f>SBO!D83</f>
        <v>1</v>
      </c>
      <c r="E89" s="83">
        <f>SBO!E83</f>
        <v>0</v>
      </c>
      <c r="F89" s="83">
        <f>SBO!F83</f>
        <v>1</v>
      </c>
      <c r="G89" s="83">
        <f>SBO!G83</f>
        <v>0</v>
      </c>
      <c r="H89" s="83">
        <f>SBO!H83</f>
        <v>0</v>
      </c>
      <c r="I89" s="83">
        <f>SBO!I83</f>
        <v>0</v>
      </c>
      <c r="J89" s="83">
        <f>SBO!J83</f>
        <v>0</v>
      </c>
      <c r="K89" s="83">
        <f>SBO!K83</f>
        <v>0</v>
      </c>
      <c r="L89" s="82">
        <f t="shared" si="30"/>
        <v>5</v>
      </c>
      <c r="M89" s="82">
        <f t="shared" si="31"/>
        <v>5</v>
      </c>
      <c r="N89" s="82">
        <f>SUMIF($B$8:$K$8,"Laki-Laki",SBO!B83:K83)</f>
        <v>1</v>
      </c>
      <c r="O89" s="82">
        <f>SUMIF($B$8:$K$8,"Perempuan",SBO!B83:K83)</f>
        <v>1</v>
      </c>
      <c r="P89" s="68">
        <f t="shared" si="32"/>
        <v>1</v>
      </c>
      <c r="Q89" s="68">
        <f t="shared" si="33"/>
        <v>1</v>
      </c>
      <c r="R89" s="68">
        <f t="shared" si="34"/>
        <v>1.3862943611198906</v>
      </c>
      <c r="S89" s="68">
        <f t="shared" si="35"/>
        <v>1.3862943611198906</v>
      </c>
      <c r="T89" s="68">
        <f t="shared" si="36"/>
        <v>1.4383481548287782</v>
      </c>
      <c r="U89" s="68">
        <f t="shared" si="37"/>
        <v>1.4383481548287782</v>
      </c>
      <c r="V89" s="68">
        <f t="shared" si="38"/>
        <v>1.1180339887498949</v>
      </c>
      <c r="W89" s="68">
        <f t="shared" si="39"/>
        <v>1.1180339887498949</v>
      </c>
      <c r="X89" s="68">
        <f t="shared" si="40"/>
        <v>0</v>
      </c>
      <c r="Y89" s="68">
        <f t="shared" si="41"/>
        <v>1.5811388300841898</v>
      </c>
      <c r="Z89" s="68">
        <f t="shared" si="42"/>
        <v>0</v>
      </c>
      <c r="AA89" s="66" t="str">
        <f t="shared" si="43"/>
        <v>Negligible</v>
      </c>
      <c r="AB89" s="69" t="str">
        <f t="shared" si="44"/>
        <v>Tidak Ada Indikasi Bias</v>
      </c>
    </row>
    <row r="90" spans="1:28" ht="41.4" x14ac:dyDescent="0.3">
      <c r="A90" s="67" t="str">
        <f>SBO!A84</f>
        <v>80. Jika terjadi perubahan ruang lingkup organisasi, maka laporan harus:</v>
      </c>
      <c r="B90" s="83">
        <f>SBO!B84</f>
        <v>1</v>
      </c>
      <c r="C90" s="83">
        <f>SBO!C84</f>
        <v>1</v>
      </c>
      <c r="D90" s="83">
        <f>SBO!D84</f>
        <v>1</v>
      </c>
      <c r="E90" s="83">
        <f>SBO!E84</f>
        <v>1</v>
      </c>
      <c r="F90" s="83">
        <f>SBO!F84</f>
        <v>1</v>
      </c>
      <c r="G90" s="83">
        <f>SBO!G84</f>
        <v>1</v>
      </c>
      <c r="H90" s="83">
        <f>SBO!H84</f>
        <v>0</v>
      </c>
      <c r="I90" s="83">
        <f>SBO!I84</f>
        <v>0</v>
      </c>
      <c r="J90" s="83">
        <f>SBO!J84</f>
        <v>1</v>
      </c>
      <c r="K90" s="83">
        <f>SBO!K84</f>
        <v>1</v>
      </c>
      <c r="L90" s="82">
        <f t="shared" si="30"/>
        <v>5</v>
      </c>
      <c r="M90" s="82">
        <f t="shared" si="31"/>
        <v>5</v>
      </c>
      <c r="N90" s="82">
        <f>SUMIF($B$8:$K$8,"Laki-Laki",SBO!B84:K84)</f>
        <v>4</v>
      </c>
      <c r="O90" s="82">
        <f>SUMIF($B$8:$K$8,"Perempuan",SBO!B84:K84)</f>
        <v>4</v>
      </c>
      <c r="P90" s="68">
        <f t="shared" si="32"/>
        <v>4</v>
      </c>
      <c r="Q90" s="68">
        <f t="shared" si="33"/>
        <v>4</v>
      </c>
      <c r="R90" s="68">
        <f t="shared" si="34"/>
        <v>-1.3862943611198906</v>
      </c>
      <c r="S90" s="68">
        <f t="shared" si="35"/>
        <v>-1.3862943611198906</v>
      </c>
      <c r="T90" s="68">
        <f t="shared" si="36"/>
        <v>-1.3342405674110029</v>
      </c>
      <c r="U90" s="68">
        <f t="shared" si="37"/>
        <v>-1.3342405674110029</v>
      </c>
      <c r="V90" s="68">
        <f t="shared" si="38"/>
        <v>1.1180339887498949</v>
      </c>
      <c r="W90" s="68">
        <f t="shared" si="39"/>
        <v>1.1180339887498949</v>
      </c>
      <c r="X90" s="68">
        <f t="shared" si="40"/>
        <v>0</v>
      </c>
      <c r="Y90" s="68">
        <f t="shared" si="41"/>
        <v>1.5811388300841898</v>
      </c>
      <c r="Z90" s="68">
        <f t="shared" si="42"/>
        <v>0</v>
      </c>
      <c r="AA90" s="66" t="str">
        <f t="shared" si="43"/>
        <v>Negligible</v>
      </c>
      <c r="AB90" s="69" t="str">
        <f t="shared" si="44"/>
        <v>Tidak Ada Indikasi Bias</v>
      </c>
    </row>
    <row r="91" spans="1:28" ht="27.6" x14ac:dyDescent="0.3">
      <c r="A91" s="67" t="str">
        <f>SBO!A85</f>
        <v>81. Pengendalian versi dokumen penting untuk:</v>
      </c>
      <c r="B91" s="83">
        <f>SBO!B85</f>
        <v>1</v>
      </c>
      <c r="C91" s="83">
        <f>SBO!C85</f>
        <v>1</v>
      </c>
      <c r="D91" s="83">
        <f>SBO!D85</f>
        <v>1</v>
      </c>
      <c r="E91" s="83">
        <f>SBO!E85</f>
        <v>1</v>
      </c>
      <c r="F91" s="83">
        <f>SBO!F85</f>
        <v>1</v>
      </c>
      <c r="G91" s="83">
        <f>SBO!G85</f>
        <v>1</v>
      </c>
      <c r="H91" s="83">
        <f>SBO!H85</f>
        <v>0</v>
      </c>
      <c r="I91" s="83">
        <f>SBO!I85</f>
        <v>0</v>
      </c>
      <c r="J91" s="83">
        <f>SBO!J85</f>
        <v>0</v>
      </c>
      <c r="K91" s="83">
        <f>SBO!K85</f>
        <v>0</v>
      </c>
      <c r="L91" s="82">
        <f t="shared" si="30"/>
        <v>5</v>
      </c>
      <c r="M91" s="82">
        <f t="shared" si="31"/>
        <v>5</v>
      </c>
      <c r="N91" s="82">
        <f>SUMIF($B$8:$K$8,"Laki-Laki",SBO!B85:K85)</f>
        <v>3</v>
      </c>
      <c r="O91" s="82">
        <f>SUMIF($B$8:$K$8,"Perempuan",SBO!B85:K85)</f>
        <v>3</v>
      </c>
      <c r="P91" s="68">
        <f t="shared" si="32"/>
        <v>3</v>
      </c>
      <c r="Q91" s="68">
        <f t="shared" si="33"/>
        <v>3</v>
      </c>
      <c r="R91" s="68">
        <f t="shared" si="34"/>
        <v>-0.40546510810816444</v>
      </c>
      <c r="S91" s="68">
        <f t="shared" si="35"/>
        <v>-0.40546510810816444</v>
      </c>
      <c r="T91" s="68">
        <f t="shared" si="36"/>
        <v>-0.35341131439927675</v>
      </c>
      <c r="U91" s="68">
        <f t="shared" si="37"/>
        <v>-0.35341131439927675</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ht="27.6" x14ac:dyDescent="0.3">
      <c r="A92" s="67" t="str">
        <f>SBO!A86</f>
        <v>82. Sustainability Officer harus memastikan bahwa laporan:</v>
      </c>
      <c r="B92" s="83">
        <f>SBO!B86</f>
        <v>1</v>
      </c>
      <c r="C92" s="83">
        <f>SBO!C86</f>
        <v>1</v>
      </c>
      <c r="D92" s="83">
        <f>SBO!D86</f>
        <v>1</v>
      </c>
      <c r="E92" s="83">
        <f>SBO!E86</f>
        <v>0</v>
      </c>
      <c r="F92" s="83">
        <f>SBO!F86</f>
        <v>1</v>
      </c>
      <c r="G92" s="83">
        <f>SBO!G86</f>
        <v>0</v>
      </c>
      <c r="H92" s="83">
        <f>SBO!H86</f>
        <v>0</v>
      </c>
      <c r="I92" s="83">
        <f>SBO!I86</f>
        <v>0</v>
      </c>
      <c r="J92" s="83">
        <f>SBO!J86</f>
        <v>1</v>
      </c>
      <c r="K92" s="83">
        <f>SBO!K86</f>
        <v>1</v>
      </c>
      <c r="L92" s="82">
        <f t="shared" si="30"/>
        <v>5</v>
      </c>
      <c r="M92" s="82">
        <f t="shared" si="31"/>
        <v>5</v>
      </c>
      <c r="N92" s="82">
        <f>SUMIF($B$8:$K$8,"Laki-Laki",SBO!B86:K86)</f>
        <v>3</v>
      </c>
      <c r="O92" s="82">
        <f>SUMIF($B$8:$K$8,"Perempuan",SBO!B86:K86)</f>
        <v>3</v>
      </c>
      <c r="P92" s="68">
        <f t="shared" si="32"/>
        <v>3</v>
      </c>
      <c r="Q92" s="68">
        <f t="shared" si="33"/>
        <v>3</v>
      </c>
      <c r="R92" s="68">
        <f t="shared" si="34"/>
        <v>-0.40546510810816444</v>
      </c>
      <c r="S92" s="68">
        <f t="shared" si="35"/>
        <v>-0.40546510810816444</v>
      </c>
      <c r="T92" s="68">
        <f t="shared" si="36"/>
        <v>-0.35341131439927675</v>
      </c>
      <c r="U92" s="68">
        <f t="shared" si="37"/>
        <v>-0.35341131439927675</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ht="41.4" x14ac:dyDescent="0.3">
      <c r="A93" s="67" t="str">
        <f>SBO!A87</f>
        <v>83. Jika audit menemukan inkonsistensi data, maka langkah profesional adalah:</v>
      </c>
      <c r="B93" s="83">
        <f>SBO!B87</f>
        <v>1</v>
      </c>
      <c r="C93" s="83">
        <f>SBO!C87</f>
        <v>1</v>
      </c>
      <c r="D93" s="83">
        <f>SBO!D87</f>
        <v>1</v>
      </c>
      <c r="E93" s="83">
        <f>SBO!E87</f>
        <v>1</v>
      </c>
      <c r="F93" s="83">
        <f>SBO!F87</f>
        <v>1</v>
      </c>
      <c r="G93" s="83">
        <f>SBO!G87</f>
        <v>1</v>
      </c>
      <c r="H93" s="83">
        <f>SBO!H87</f>
        <v>0</v>
      </c>
      <c r="I93" s="83">
        <f>SBO!I87</f>
        <v>0</v>
      </c>
      <c r="J93" s="83">
        <f>SBO!J87</f>
        <v>0</v>
      </c>
      <c r="K93" s="83">
        <f>SBO!K87</f>
        <v>0</v>
      </c>
      <c r="L93" s="82">
        <f t="shared" si="30"/>
        <v>5</v>
      </c>
      <c r="M93" s="82">
        <f t="shared" si="31"/>
        <v>5</v>
      </c>
      <c r="N93" s="82">
        <f>SUMIF($B$8:$K$8,"Laki-Laki",SBO!B87:K87)</f>
        <v>3</v>
      </c>
      <c r="O93" s="82">
        <f>SUMIF($B$8:$K$8,"Perempuan",SBO!B87:K87)</f>
        <v>3</v>
      </c>
      <c r="P93" s="68">
        <f t="shared" si="32"/>
        <v>3</v>
      </c>
      <c r="Q93" s="68">
        <f t="shared" si="33"/>
        <v>3</v>
      </c>
      <c r="R93" s="68">
        <f t="shared" si="34"/>
        <v>-0.40546510810816444</v>
      </c>
      <c r="S93" s="68">
        <f t="shared" si="35"/>
        <v>-0.40546510810816444</v>
      </c>
      <c r="T93" s="68">
        <f t="shared" si="36"/>
        <v>-0.35341131439927675</v>
      </c>
      <c r="U93" s="68">
        <f t="shared" si="37"/>
        <v>-0.35341131439927675</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ht="27.6" x14ac:dyDescent="0.3">
      <c r="A94" s="67" t="str">
        <f>SBO!A88</f>
        <v>84. Integrasi keberlanjutan dalam tata kelola organisasi berarti:</v>
      </c>
      <c r="B94" s="83">
        <f>SBO!B88</f>
        <v>1</v>
      </c>
      <c r="C94" s="83">
        <f>SBO!C88</f>
        <v>1</v>
      </c>
      <c r="D94" s="83">
        <f>SBO!D88</f>
        <v>1</v>
      </c>
      <c r="E94" s="83">
        <f>SBO!E88</f>
        <v>1</v>
      </c>
      <c r="F94" s="83">
        <f>SBO!F88</f>
        <v>1</v>
      </c>
      <c r="G94" s="83">
        <f>SBO!G88</f>
        <v>1</v>
      </c>
      <c r="H94" s="83">
        <f>SBO!H88</f>
        <v>0</v>
      </c>
      <c r="I94" s="83">
        <f>SBO!I88</f>
        <v>0</v>
      </c>
      <c r="J94" s="83">
        <f>SBO!J88</f>
        <v>0</v>
      </c>
      <c r="K94" s="83">
        <f>SBO!K88</f>
        <v>0</v>
      </c>
      <c r="L94" s="82">
        <f t="shared" si="30"/>
        <v>5</v>
      </c>
      <c r="M94" s="82">
        <f t="shared" si="31"/>
        <v>5</v>
      </c>
      <c r="N94" s="82">
        <f>SUMIF($B$8:$K$8,"Laki-Laki",SBO!B88:K88)</f>
        <v>3</v>
      </c>
      <c r="O94" s="82">
        <f>SUMIF($B$8:$K$8,"Perempuan",SBO!B88:K88)</f>
        <v>3</v>
      </c>
      <c r="P94" s="68">
        <f t="shared" si="32"/>
        <v>3</v>
      </c>
      <c r="Q94" s="68">
        <f t="shared" si="33"/>
        <v>3</v>
      </c>
      <c r="R94" s="68">
        <f t="shared" si="34"/>
        <v>-0.40546510810816444</v>
      </c>
      <c r="S94" s="68">
        <f t="shared" si="35"/>
        <v>-0.40546510810816444</v>
      </c>
      <c r="T94" s="68">
        <f t="shared" si="36"/>
        <v>-0.35341131439927675</v>
      </c>
      <c r="U94" s="68">
        <f t="shared" si="37"/>
        <v>-0.35341131439927675</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ht="27.6" x14ac:dyDescent="0.3">
      <c r="A95" s="67" t="str">
        <f>SBO!A89</f>
        <v>85. Jika target tidak tercapai, maka laporan yang profesional harus:</v>
      </c>
      <c r="B95" s="83">
        <f>SBO!B89</f>
        <v>1</v>
      </c>
      <c r="C95" s="83">
        <f>SBO!C89</f>
        <v>1</v>
      </c>
      <c r="D95" s="83">
        <f>SBO!D89</f>
        <v>1</v>
      </c>
      <c r="E95" s="83">
        <f>SBO!E89</f>
        <v>1</v>
      </c>
      <c r="F95" s="83">
        <f>SBO!F89</f>
        <v>1</v>
      </c>
      <c r="G95" s="83">
        <f>SBO!G89</f>
        <v>1</v>
      </c>
      <c r="H95" s="83">
        <f>SBO!H89</f>
        <v>0</v>
      </c>
      <c r="I95" s="83">
        <f>SBO!I89</f>
        <v>0</v>
      </c>
      <c r="J95" s="83">
        <f>SBO!J89</f>
        <v>0</v>
      </c>
      <c r="K95" s="83">
        <f>SBO!K89</f>
        <v>0</v>
      </c>
      <c r="L95" s="82">
        <f t="shared" si="30"/>
        <v>5</v>
      </c>
      <c r="M95" s="82">
        <f t="shared" si="31"/>
        <v>5</v>
      </c>
      <c r="N95" s="82">
        <f>SUMIF($B$8:$K$8,"Laki-Laki",SBO!B89:K89)</f>
        <v>3</v>
      </c>
      <c r="O95" s="82">
        <f>SUMIF($B$8:$K$8,"Perempuan",SBO!B89:K89)</f>
        <v>3</v>
      </c>
      <c r="P95" s="68">
        <f t="shared" si="32"/>
        <v>3</v>
      </c>
      <c r="Q95" s="68">
        <f t="shared" si="33"/>
        <v>3</v>
      </c>
      <c r="R95" s="68">
        <f t="shared" si="34"/>
        <v>-0.40546510810816444</v>
      </c>
      <c r="S95" s="68">
        <f t="shared" si="35"/>
        <v>-0.40546510810816444</v>
      </c>
      <c r="T95" s="68">
        <f t="shared" si="36"/>
        <v>-0.35341131439927675</v>
      </c>
      <c r="U95" s="68">
        <f t="shared" si="37"/>
        <v>-0.35341131439927675</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ht="41.4" x14ac:dyDescent="0.3">
      <c r="A96" s="67" t="str">
        <f>SBO!A90</f>
        <v>86. Pelaporan yang tidak konsisten dengan praktik aktual dapat menyebabkan:</v>
      </c>
      <c r="B96" s="83">
        <f>SBO!B90</f>
        <v>1</v>
      </c>
      <c r="C96" s="83">
        <f>SBO!C90</f>
        <v>1</v>
      </c>
      <c r="D96" s="83">
        <f>SBO!D90</f>
        <v>1</v>
      </c>
      <c r="E96" s="83">
        <f>SBO!E90</f>
        <v>1</v>
      </c>
      <c r="F96" s="83">
        <f>SBO!F90</f>
        <v>1</v>
      </c>
      <c r="G96" s="83">
        <f>SBO!G90</f>
        <v>1</v>
      </c>
      <c r="H96" s="83">
        <f>SBO!H90</f>
        <v>0</v>
      </c>
      <c r="I96" s="83">
        <f>SBO!I90</f>
        <v>0</v>
      </c>
      <c r="J96" s="83">
        <f>SBO!J90</f>
        <v>0</v>
      </c>
      <c r="K96" s="83">
        <f>SBO!K90</f>
        <v>0</v>
      </c>
      <c r="L96" s="82">
        <f t="shared" si="30"/>
        <v>5</v>
      </c>
      <c r="M96" s="82">
        <f t="shared" si="31"/>
        <v>5</v>
      </c>
      <c r="N96" s="82">
        <f>SUMIF($B$8:$K$8,"Laki-Laki",SBO!B90:K90)</f>
        <v>3</v>
      </c>
      <c r="O96" s="82">
        <f>SUMIF($B$8:$K$8,"Perempuan",SBO!B90:K90)</f>
        <v>3</v>
      </c>
      <c r="P96" s="68">
        <f t="shared" si="32"/>
        <v>3</v>
      </c>
      <c r="Q96" s="68">
        <f t="shared" si="33"/>
        <v>3</v>
      </c>
      <c r="R96" s="68">
        <f t="shared" si="34"/>
        <v>-0.40546510810816444</v>
      </c>
      <c r="S96" s="68">
        <f t="shared" si="35"/>
        <v>-0.40546510810816444</v>
      </c>
      <c r="T96" s="68">
        <f t="shared" si="36"/>
        <v>-0.35341131439927675</v>
      </c>
      <c r="U96" s="68">
        <f t="shared" si="37"/>
        <v>-0.35341131439927675</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27.6" x14ac:dyDescent="0.3">
      <c r="A97" s="67" t="str">
        <f>SBO!A91</f>
        <v>87. Peran manajemen puncak dalam tata kelola keberlanjutan adalah:</v>
      </c>
      <c r="B97" s="83">
        <f>SBO!B91</f>
        <v>1</v>
      </c>
      <c r="C97" s="83">
        <f>SBO!C91</f>
        <v>1</v>
      </c>
      <c r="D97" s="83">
        <f>SBO!D91</f>
        <v>0</v>
      </c>
      <c r="E97" s="83">
        <f>SBO!E91</f>
        <v>1</v>
      </c>
      <c r="F97" s="83">
        <f>SBO!F91</f>
        <v>0</v>
      </c>
      <c r="G97" s="83">
        <f>SBO!G91</f>
        <v>1</v>
      </c>
      <c r="H97" s="83">
        <f>SBO!H91</f>
        <v>0</v>
      </c>
      <c r="I97" s="83">
        <f>SBO!I91</f>
        <v>0</v>
      </c>
      <c r="J97" s="83">
        <f>SBO!J91</f>
        <v>0</v>
      </c>
      <c r="K97" s="83">
        <f>SBO!K91</f>
        <v>0</v>
      </c>
      <c r="L97" s="82">
        <f t="shared" si="30"/>
        <v>5</v>
      </c>
      <c r="M97" s="82">
        <f t="shared" si="31"/>
        <v>5</v>
      </c>
      <c r="N97" s="82">
        <f>SUMIF($B$8:$K$8,"Laki-Laki",SBO!B91:K91)</f>
        <v>2</v>
      </c>
      <c r="O97" s="82">
        <f>SUMIF($B$8:$K$8,"Perempuan",SBO!B91:K91)</f>
        <v>2</v>
      </c>
      <c r="P97" s="68">
        <f t="shared" si="32"/>
        <v>2</v>
      </c>
      <c r="Q97" s="68">
        <f t="shared" si="33"/>
        <v>2</v>
      </c>
      <c r="R97" s="68">
        <f t="shared" si="34"/>
        <v>0.40546510810816438</v>
      </c>
      <c r="S97" s="68">
        <f t="shared" si="35"/>
        <v>0.40546510810816438</v>
      </c>
      <c r="T97" s="68">
        <f t="shared" si="36"/>
        <v>0.45751890181705207</v>
      </c>
      <c r="U97" s="68">
        <f t="shared" si="37"/>
        <v>0.45751890181705207</v>
      </c>
      <c r="V97" s="68">
        <f t="shared" si="38"/>
        <v>0.91287092917527679</v>
      </c>
      <c r="W97" s="68">
        <f t="shared" si="39"/>
        <v>0.91287092917527679</v>
      </c>
      <c r="X97" s="68">
        <f t="shared" si="40"/>
        <v>0</v>
      </c>
      <c r="Y97" s="68">
        <f t="shared" si="41"/>
        <v>1.2909944487358056</v>
      </c>
      <c r="Z97" s="68">
        <f t="shared" si="42"/>
        <v>0</v>
      </c>
      <c r="AA97" s="66" t="str">
        <f t="shared" si="43"/>
        <v>Negligible</v>
      </c>
      <c r="AB97" s="69" t="str">
        <f t="shared" si="44"/>
        <v>Tidak Ada Indikasi Bias</v>
      </c>
    </row>
    <row r="98" spans="1:28" ht="27.6" x14ac:dyDescent="0.3">
      <c r="A98" s="67" t="str">
        <f>SBO!A92</f>
        <v>88. Dokumentasi kebijakan keberlanjutan penting untuk:</v>
      </c>
      <c r="B98" s="83">
        <f>SBO!B92</f>
        <v>0</v>
      </c>
      <c r="C98" s="83">
        <f>SBO!C92</f>
        <v>0</v>
      </c>
      <c r="D98" s="83">
        <f>SBO!D92</f>
        <v>1</v>
      </c>
      <c r="E98" s="83">
        <f>SBO!E92</f>
        <v>0</v>
      </c>
      <c r="F98" s="83">
        <f>SBO!F92</f>
        <v>1</v>
      </c>
      <c r="G98" s="83">
        <f>SBO!G92</f>
        <v>0</v>
      </c>
      <c r="H98" s="83">
        <f>SBO!H92</f>
        <v>0</v>
      </c>
      <c r="I98" s="83">
        <f>SBO!I92</f>
        <v>0</v>
      </c>
      <c r="J98" s="83">
        <f>SBO!J92</f>
        <v>0</v>
      </c>
      <c r="K98" s="83">
        <f>SBO!K92</f>
        <v>0</v>
      </c>
      <c r="L98" s="82">
        <f t="shared" si="30"/>
        <v>5</v>
      </c>
      <c r="M98" s="82">
        <f t="shared" si="31"/>
        <v>5</v>
      </c>
      <c r="N98" s="82">
        <f>SUMIF($B$8:$K$8,"Laki-Laki",SBO!B92:K92)</f>
        <v>1</v>
      </c>
      <c r="O98" s="82">
        <f>SUMIF($B$8:$K$8,"Perempuan",SBO!B92:K92)</f>
        <v>1</v>
      </c>
      <c r="P98" s="68">
        <f t="shared" si="32"/>
        <v>1</v>
      </c>
      <c r="Q98" s="68">
        <f t="shared" si="33"/>
        <v>1</v>
      </c>
      <c r="R98" s="68">
        <f t="shared" si="34"/>
        <v>1.3862943611198906</v>
      </c>
      <c r="S98" s="68">
        <f t="shared" si="35"/>
        <v>1.3862943611198906</v>
      </c>
      <c r="T98" s="68">
        <f t="shared" si="36"/>
        <v>1.4383481548287782</v>
      </c>
      <c r="U98" s="68">
        <f t="shared" si="37"/>
        <v>1.4383481548287782</v>
      </c>
      <c r="V98" s="68">
        <f t="shared" si="38"/>
        <v>1.1180339887498949</v>
      </c>
      <c r="W98" s="68">
        <f t="shared" si="39"/>
        <v>1.1180339887498949</v>
      </c>
      <c r="X98" s="68">
        <f t="shared" si="40"/>
        <v>0</v>
      </c>
      <c r="Y98" s="68">
        <f t="shared" si="41"/>
        <v>1.5811388300841898</v>
      </c>
      <c r="Z98" s="68">
        <f t="shared" si="42"/>
        <v>0</v>
      </c>
      <c r="AA98" s="66" t="str">
        <f t="shared" si="43"/>
        <v>Negligible</v>
      </c>
      <c r="AB98" s="69" t="str">
        <f t="shared" si="44"/>
        <v>Tidak Ada Indikasi Bias</v>
      </c>
    </row>
    <row r="99" spans="1:28" ht="27.6" x14ac:dyDescent="0.3">
      <c r="A99" s="67" t="str">
        <f>SBO!A93</f>
        <v>89. Jika terjadi perubahan metodologi pelaporan, maka:</v>
      </c>
      <c r="B99" s="83">
        <f>SBO!B93</f>
        <v>1</v>
      </c>
      <c r="C99" s="83">
        <f>SBO!C93</f>
        <v>1</v>
      </c>
      <c r="D99" s="83">
        <f>SBO!D93</f>
        <v>0</v>
      </c>
      <c r="E99" s="83">
        <f>SBO!E93</f>
        <v>1</v>
      </c>
      <c r="F99" s="83">
        <f>SBO!F93</f>
        <v>0</v>
      </c>
      <c r="G99" s="83">
        <f>SBO!G93</f>
        <v>1</v>
      </c>
      <c r="H99" s="83">
        <f>SBO!H93</f>
        <v>0</v>
      </c>
      <c r="I99" s="83">
        <f>SBO!I93</f>
        <v>0</v>
      </c>
      <c r="J99" s="83">
        <f>SBO!J93</f>
        <v>0</v>
      </c>
      <c r="K99" s="83">
        <f>SBO!K93</f>
        <v>0</v>
      </c>
      <c r="L99" s="82">
        <f t="shared" si="30"/>
        <v>5</v>
      </c>
      <c r="M99" s="82">
        <f t="shared" si="31"/>
        <v>5</v>
      </c>
      <c r="N99" s="82">
        <f>SUMIF($B$8:$K$8,"Laki-Laki",SBO!B93:K93)</f>
        <v>2</v>
      </c>
      <c r="O99" s="82">
        <f>SUMIF($B$8:$K$8,"Perempuan",SBO!B93:K93)</f>
        <v>2</v>
      </c>
      <c r="P99" s="68">
        <f t="shared" si="32"/>
        <v>2</v>
      </c>
      <c r="Q99" s="68">
        <f t="shared" si="33"/>
        <v>2</v>
      </c>
      <c r="R99" s="68">
        <f t="shared" si="34"/>
        <v>0.40546510810816438</v>
      </c>
      <c r="S99" s="68">
        <f t="shared" si="35"/>
        <v>0.40546510810816438</v>
      </c>
      <c r="T99" s="68">
        <f t="shared" si="36"/>
        <v>0.45751890181705207</v>
      </c>
      <c r="U99" s="68">
        <f t="shared" si="37"/>
        <v>0.45751890181705207</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ht="41.4" x14ac:dyDescent="0.3">
      <c r="A100" s="67" t="str">
        <f>SBO!A94</f>
        <v>90. Sustainability Officer harus menjaga independensi terutama ketika:</v>
      </c>
      <c r="B100" s="83">
        <f>SBO!B94</f>
        <v>1</v>
      </c>
      <c r="C100" s="83">
        <f>SBO!C94</f>
        <v>1</v>
      </c>
      <c r="D100" s="83">
        <f>SBO!D94</f>
        <v>1</v>
      </c>
      <c r="E100" s="83">
        <f>SBO!E94</f>
        <v>1</v>
      </c>
      <c r="F100" s="83">
        <f>SBO!F94</f>
        <v>1</v>
      </c>
      <c r="G100" s="83">
        <f>SBO!G94</f>
        <v>1</v>
      </c>
      <c r="H100" s="83">
        <f>SBO!H94</f>
        <v>1</v>
      </c>
      <c r="I100" s="83">
        <f>SBO!I94</f>
        <v>1</v>
      </c>
      <c r="J100" s="83">
        <f>SBO!J94</f>
        <v>0</v>
      </c>
      <c r="K100" s="83">
        <f>SBO!K94</f>
        <v>0</v>
      </c>
      <c r="L100" s="82">
        <f t="shared" si="30"/>
        <v>5</v>
      </c>
      <c r="M100" s="82">
        <f t="shared" si="31"/>
        <v>5</v>
      </c>
      <c r="N100" s="82">
        <f>SUMIF($B$8:$K$8,"Laki-Laki",SBO!B94:K94)</f>
        <v>4</v>
      </c>
      <c r="O100" s="82">
        <f>SUMIF($B$8:$K$8,"Perempuan",SBO!B94:K94)</f>
        <v>4</v>
      </c>
      <c r="P100" s="68">
        <f t="shared" si="32"/>
        <v>4</v>
      </c>
      <c r="Q100" s="68">
        <f t="shared" si="33"/>
        <v>4</v>
      </c>
      <c r="R100" s="68">
        <f t="shared" si="34"/>
        <v>-1.3862943611198906</v>
      </c>
      <c r="S100" s="68">
        <f t="shared" si="35"/>
        <v>-1.3862943611198906</v>
      </c>
      <c r="T100" s="68">
        <f t="shared" si="36"/>
        <v>-1.3342405674110029</v>
      </c>
      <c r="U100" s="68">
        <f t="shared" si="37"/>
        <v>-1.3342405674110029</v>
      </c>
      <c r="V100" s="68">
        <f t="shared" si="38"/>
        <v>1.1180339887498949</v>
      </c>
      <c r="W100" s="68">
        <f t="shared" si="39"/>
        <v>1.1180339887498949</v>
      </c>
      <c r="X100" s="68">
        <f t="shared" si="40"/>
        <v>0</v>
      </c>
      <c r="Y100" s="68">
        <f t="shared" si="41"/>
        <v>1.5811388300841898</v>
      </c>
      <c r="Z100" s="68">
        <f t="shared" si="42"/>
        <v>0</v>
      </c>
      <c r="AA100" s="66" t="str">
        <f t="shared" si="43"/>
        <v>Negligible</v>
      </c>
      <c r="AB100" s="69" t="str">
        <f t="shared" si="44"/>
        <v>Tidak Ada Indikasi Bias</v>
      </c>
    </row>
    <row r="101" spans="1:28" ht="27.6" x14ac:dyDescent="0.3">
      <c r="A101" s="67" t="str">
        <f>SBO!A95</f>
        <v>91. Evaluasi berkala atas sistem pelaporan bertujuan untuk:</v>
      </c>
      <c r="B101" s="83">
        <f>SBO!B95</f>
        <v>1</v>
      </c>
      <c r="C101" s="83">
        <f>SBO!C95</f>
        <v>1</v>
      </c>
      <c r="D101" s="83">
        <f>SBO!D95</f>
        <v>1</v>
      </c>
      <c r="E101" s="83">
        <f>SBO!E95</f>
        <v>0</v>
      </c>
      <c r="F101" s="83">
        <f>SBO!F95</f>
        <v>1</v>
      </c>
      <c r="G101" s="83">
        <f>SBO!G95</f>
        <v>0</v>
      </c>
      <c r="H101" s="83">
        <f>SBO!H95</f>
        <v>0</v>
      </c>
      <c r="I101" s="83">
        <f>SBO!I95</f>
        <v>0</v>
      </c>
      <c r="J101" s="83">
        <f>SBO!J95</f>
        <v>1</v>
      </c>
      <c r="K101" s="83">
        <f>SBO!K95</f>
        <v>1</v>
      </c>
      <c r="L101" s="82">
        <f t="shared" si="30"/>
        <v>5</v>
      </c>
      <c r="M101" s="82">
        <f t="shared" si="31"/>
        <v>5</v>
      </c>
      <c r="N101" s="82">
        <f>SUMIF($B$8:$K$8,"Laki-Laki",SBO!B95:K95)</f>
        <v>3</v>
      </c>
      <c r="O101" s="82">
        <f>SUMIF($B$8:$K$8,"Perempuan",SBO!B95:K95)</f>
        <v>3</v>
      </c>
      <c r="P101" s="68">
        <f t="shared" si="32"/>
        <v>3</v>
      </c>
      <c r="Q101" s="68">
        <f t="shared" si="33"/>
        <v>3</v>
      </c>
      <c r="R101" s="68">
        <f t="shared" si="34"/>
        <v>-0.40546510810816444</v>
      </c>
      <c r="S101" s="68">
        <f t="shared" si="35"/>
        <v>-0.40546510810816444</v>
      </c>
      <c r="T101" s="68">
        <f t="shared" si="36"/>
        <v>-0.35341131439927675</v>
      </c>
      <c r="U101" s="68">
        <f t="shared" si="37"/>
        <v>-0.35341131439927675</v>
      </c>
      <c r="V101" s="68">
        <f t="shared" si="38"/>
        <v>0.91287092917527679</v>
      </c>
      <c r="W101" s="68">
        <f t="shared" si="39"/>
        <v>0.91287092917527679</v>
      </c>
      <c r="X101" s="68">
        <f t="shared" si="40"/>
        <v>0</v>
      </c>
      <c r="Y101" s="68">
        <f t="shared" si="41"/>
        <v>1.2909944487358056</v>
      </c>
      <c r="Z101" s="68">
        <f t="shared" si="42"/>
        <v>0</v>
      </c>
      <c r="AA101" s="66" t="str">
        <f t="shared" si="43"/>
        <v>Negligible</v>
      </c>
      <c r="AB101" s="69" t="str">
        <f t="shared" si="44"/>
        <v>Tidak Ada Indikasi Bias</v>
      </c>
    </row>
    <row r="102" spans="1:28" ht="41.4" x14ac:dyDescent="0.3">
      <c r="A102" s="67" t="str">
        <f>SBO!A96</f>
        <v>92. Jika ditemukan kelemahan dalam sistem kontrol internal, maka organisasi harus:</v>
      </c>
      <c r="B102" s="83">
        <f>SBO!B96</f>
        <v>0</v>
      </c>
      <c r="C102" s="83">
        <f>SBO!C96</f>
        <v>0</v>
      </c>
      <c r="D102" s="83">
        <f>SBO!D96</f>
        <v>0</v>
      </c>
      <c r="E102" s="83">
        <f>SBO!E96</f>
        <v>1</v>
      </c>
      <c r="F102" s="83">
        <f>SBO!F96</f>
        <v>0</v>
      </c>
      <c r="G102" s="83">
        <f>SBO!G96</f>
        <v>1</v>
      </c>
      <c r="H102" s="83">
        <f>SBO!H96</f>
        <v>1</v>
      </c>
      <c r="I102" s="83">
        <f>SBO!I96</f>
        <v>1</v>
      </c>
      <c r="J102" s="83">
        <f>SBO!J96</f>
        <v>0</v>
      </c>
      <c r="K102" s="83">
        <f>SBO!K96</f>
        <v>0</v>
      </c>
      <c r="L102" s="82">
        <f t="shared" si="30"/>
        <v>5</v>
      </c>
      <c r="M102" s="82">
        <f t="shared" si="31"/>
        <v>5</v>
      </c>
      <c r="N102" s="82">
        <f>SUMIF($B$8:$K$8,"Laki-Laki",SBO!B96:K96)</f>
        <v>2</v>
      </c>
      <c r="O102" s="82">
        <f>SUMIF($B$8:$K$8,"Perempuan",SBO!B96:K96)</f>
        <v>2</v>
      </c>
      <c r="P102" s="68">
        <f t="shared" si="32"/>
        <v>2</v>
      </c>
      <c r="Q102" s="68">
        <f t="shared" si="33"/>
        <v>2</v>
      </c>
      <c r="R102" s="68">
        <f t="shared" si="34"/>
        <v>0.40546510810816438</v>
      </c>
      <c r="S102" s="68">
        <f t="shared" si="35"/>
        <v>0.40546510810816438</v>
      </c>
      <c r="T102" s="68">
        <f t="shared" si="36"/>
        <v>0.45751890181705207</v>
      </c>
      <c r="U102" s="68">
        <f t="shared" si="37"/>
        <v>0.45751890181705207</v>
      </c>
      <c r="V102" s="68">
        <f t="shared" si="38"/>
        <v>0.91287092917527679</v>
      </c>
      <c r="W102" s="68">
        <f t="shared" si="39"/>
        <v>0.91287092917527679</v>
      </c>
      <c r="X102" s="68">
        <f t="shared" si="40"/>
        <v>0</v>
      </c>
      <c r="Y102" s="68">
        <f t="shared" si="41"/>
        <v>1.2909944487358056</v>
      </c>
      <c r="Z102" s="68">
        <f t="shared" si="42"/>
        <v>0</v>
      </c>
      <c r="AA102" s="66" t="str">
        <f t="shared" si="43"/>
        <v>Negligible</v>
      </c>
      <c r="AB102" s="69" t="str">
        <f t="shared" si="44"/>
        <v>Tidak Ada Indikasi Bias</v>
      </c>
    </row>
    <row r="103" spans="1:28" ht="27.6" x14ac:dyDescent="0.3">
      <c r="A103" s="67" t="str">
        <f>SBO!A97</f>
        <v>93. Komunikasi hasil keberlanjutan kepada stakeholder membantu:</v>
      </c>
      <c r="B103" s="83">
        <f>SBO!B97</f>
        <v>1</v>
      </c>
      <c r="C103" s="83">
        <f>SBO!C97</f>
        <v>1</v>
      </c>
      <c r="D103" s="83">
        <f>SBO!D97</f>
        <v>1</v>
      </c>
      <c r="E103" s="83">
        <f>SBO!E97</f>
        <v>1</v>
      </c>
      <c r="F103" s="83">
        <f>SBO!F97</f>
        <v>1</v>
      </c>
      <c r="G103" s="83">
        <f>SBO!G97</f>
        <v>1</v>
      </c>
      <c r="H103" s="83">
        <f>SBO!H97</f>
        <v>0</v>
      </c>
      <c r="I103" s="83">
        <f>SBO!I97</f>
        <v>0</v>
      </c>
      <c r="J103" s="83">
        <f>SBO!J97</f>
        <v>1</v>
      </c>
      <c r="K103" s="83">
        <f>SBO!K97</f>
        <v>1</v>
      </c>
      <c r="L103" s="82">
        <f t="shared" si="30"/>
        <v>5</v>
      </c>
      <c r="M103" s="82">
        <f t="shared" si="31"/>
        <v>5</v>
      </c>
      <c r="N103" s="82">
        <f>SUMIF($B$8:$K$8,"Laki-Laki",SBO!B97:K97)</f>
        <v>4</v>
      </c>
      <c r="O103" s="82">
        <f>SUMIF($B$8:$K$8,"Perempuan",SBO!B97:K97)</f>
        <v>4</v>
      </c>
      <c r="P103" s="68">
        <f t="shared" si="32"/>
        <v>4</v>
      </c>
      <c r="Q103" s="68">
        <f t="shared" si="33"/>
        <v>4</v>
      </c>
      <c r="R103" s="68">
        <f t="shared" si="34"/>
        <v>-1.3862943611198906</v>
      </c>
      <c r="S103" s="68">
        <f t="shared" si="35"/>
        <v>-1.3862943611198906</v>
      </c>
      <c r="T103" s="68">
        <f t="shared" si="36"/>
        <v>-1.3342405674110029</v>
      </c>
      <c r="U103" s="68">
        <f t="shared" si="37"/>
        <v>-1.3342405674110029</v>
      </c>
      <c r="V103" s="68">
        <f t="shared" si="38"/>
        <v>1.1180339887498949</v>
      </c>
      <c r="W103" s="68">
        <f t="shared" si="39"/>
        <v>1.1180339887498949</v>
      </c>
      <c r="X103" s="68">
        <f t="shared" si="40"/>
        <v>0</v>
      </c>
      <c r="Y103" s="68">
        <f t="shared" si="41"/>
        <v>1.5811388300841898</v>
      </c>
      <c r="Z103" s="68">
        <f t="shared" si="42"/>
        <v>0</v>
      </c>
      <c r="AA103" s="66" t="str">
        <f t="shared" si="43"/>
        <v>Negligible</v>
      </c>
      <c r="AB103" s="69" t="str">
        <f t="shared" si="44"/>
        <v>Tidak Ada Indikasi Bias</v>
      </c>
    </row>
    <row r="104" spans="1:28" ht="27.6" x14ac:dyDescent="0.3">
      <c r="A104" s="67" t="str">
        <f>SBO!A98</f>
        <v>94. Pengarsipan data jangka panjang penting untuk:</v>
      </c>
      <c r="B104" s="83">
        <f>SBO!B98</f>
        <v>0</v>
      </c>
      <c r="C104" s="83">
        <f>SBO!C98</f>
        <v>0</v>
      </c>
      <c r="D104" s="83">
        <f>SBO!D98</f>
        <v>0</v>
      </c>
      <c r="E104" s="83">
        <f>SBO!E98</f>
        <v>1</v>
      </c>
      <c r="F104" s="83">
        <f>SBO!F98</f>
        <v>0</v>
      </c>
      <c r="G104" s="83">
        <f>SBO!G98</f>
        <v>1</v>
      </c>
      <c r="H104" s="83">
        <f>SBO!H98</f>
        <v>0</v>
      </c>
      <c r="I104" s="83">
        <f>SBO!I98</f>
        <v>0</v>
      </c>
      <c r="J104" s="83">
        <f>SBO!J98</f>
        <v>1</v>
      </c>
      <c r="K104" s="83">
        <f>SBO!K98</f>
        <v>1</v>
      </c>
      <c r="L104" s="82">
        <f t="shared" si="30"/>
        <v>5</v>
      </c>
      <c r="M104" s="82">
        <f t="shared" si="31"/>
        <v>5</v>
      </c>
      <c r="N104" s="82">
        <f>SUMIF($B$8:$K$8,"Laki-Laki",SBO!B98:K98)</f>
        <v>2</v>
      </c>
      <c r="O104" s="82">
        <f>SUMIF($B$8:$K$8,"Perempuan",SBO!B98:K98)</f>
        <v>2</v>
      </c>
      <c r="P104" s="68">
        <f t="shared" si="32"/>
        <v>2</v>
      </c>
      <c r="Q104" s="68">
        <f t="shared" si="33"/>
        <v>2</v>
      </c>
      <c r="R104" s="68">
        <f t="shared" si="34"/>
        <v>0.40546510810816438</v>
      </c>
      <c r="S104" s="68">
        <f t="shared" si="35"/>
        <v>0.40546510810816438</v>
      </c>
      <c r="T104" s="68">
        <f t="shared" si="36"/>
        <v>0.45751890181705207</v>
      </c>
      <c r="U104" s="68">
        <f t="shared" si="37"/>
        <v>0.45751890181705207</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27.6" x14ac:dyDescent="0.3">
      <c r="A105" s="67" t="str">
        <f>SBO!A99</f>
        <v>95. Sustainability Officer yang profesional harus mampu:</v>
      </c>
      <c r="B105" s="83">
        <f>SBO!B99</f>
        <v>1</v>
      </c>
      <c r="C105" s="83">
        <f>SBO!C99</f>
        <v>1</v>
      </c>
      <c r="D105" s="83">
        <f>SBO!D99</f>
        <v>1</v>
      </c>
      <c r="E105" s="83">
        <f>SBO!E99</f>
        <v>0</v>
      </c>
      <c r="F105" s="83">
        <f>SBO!F99</f>
        <v>1</v>
      </c>
      <c r="G105" s="83">
        <f>SBO!G99</f>
        <v>0</v>
      </c>
      <c r="H105" s="83">
        <f>SBO!H99</f>
        <v>0</v>
      </c>
      <c r="I105" s="83">
        <f>SBO!I99</f>
        <v>0</v>
      </c>
      <c r="J105" s="83">
        <f>SBO!J99</f>
        <v>1</v>
      </c>
      <c r="K105" s="83">
        <f>SBO!K99</f>
        <v>1</v>
      </c>
      <c r="L105" s="82">
        <f t="shared" si="30"/>
        <v>5</v>
      </c>
      <c r="M105" s="82">
        <f t="shared" si="31"/>
        <v>5</v>
      </c>
      <c r="N105" s="82">
        <f>SUMIF($B$8:$K$8,"Laki-Laki",SBO!B99:K99)</f>
        <v>3</v>
      </c>
      <c r="O105" s="82">
        <f>SUMIF($B$8:$K$8,"Perempuan",SBO!B99:K99)</f>
        <v>3</v>
      </c>
      <c r="P105" s="68">
        <f t="shared" si="32"/>
        <v>3</v>
      </c>
      <c r="Q105" s="68">
        <f t="shared" si="33"/>
        <v>3</v>
      </c>
      <c r="R105" s="68">
        <f t="shared" si="34"/>
        <v>-0.40546510810816444</v>
      </c>
      <c r="S105" s="68">
        <f t="shared" si="35"/>
        <v>-0.40546510810816444</v>
      </c>
      <c r="T105" s="68">
        <f t="shared" si="36"/>
        <v>-0.35341131439927675</v>
      </c>
      <c r="U105" s="68">
        <f t="shared" si="37"/>
        <v>-0.35341131439927675</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41.4" x14ac:dyDescent="0.3">
      <c r="A106" s="67" t="str">
        <f>SBO!A100</f>
        <v>96. Integrasi indikator keberlanjutan ke dalam KPI manajemen bertujuan untuk:</v>
      </c>
      <c r="B106" s="83">
        <f>SBO!B100</f>
        <v>1</v>
      </c>
      <c r="C106" s="83">
        <f>SBO!C100</f>
        <v>1</v>
      </c>
      <c r="D106" s="83">
        <f>SBO!D100</f>
        <v>1</v>
      </c>
      <c r="E106" s="83">
        <f>SBO!E100</f>
        <v>0</v>
      </c>
      <c r="F106" s="83">
        <f>SBO!F100</f>
        <v>1</v>
      </c>
      <c r="G106" s="83">
        <f>SBO!G100</f>
        <v>0</v>
      </c>
      <c r="H106" s="83">
        <f>SBO!H100</f>
        <v>1</v>
      </c>
      <c r="I106" s="83">
        <f>SBO!I100</f>
        <v>1</v>
      </c>
      <c r="J106" s="83">
        <f>SBO!J100</f>
        <v>0</v>
      </c>
      <c r="K106" s="83">
        <f>SBO!K100</f>
        <v>0</v>
      </c>
      <c r="L106" s="82">
        <f t="shared" si="30"/>
        <v>5</v>
      </c>
      <c r="M106" s="82">
        <f t="shared" si="31"/>
        <v>5</v>
      </c>
      <c r="N106" s="82">
        <f>SUMIF($B$8:$K$8,"Laki-Laki",SBO!B100:K100)</f>
        <v>3</v>
      </c>
      <c r="O106" s="82">
        <f>SUMIF($B$8:$K$8,"Perempuan",SBO!B100:K100)</f>
        <v>3</v>
      </c>
      <c r="P106" s="68">
        <f t="shared" si="32"/>
        <v>3</v>
      </c>
      <c r="Q106" s="68">
        <f t="shared" si="33"/>
        <v>3</v>
      </c>
      <c r="R106" s="68">
        <f t="shared" si="34"/>
        <v>-0.40546510810816444</v>
      </c>
      <c r="S106" s="68">
        <f t="shared" si="35"/>
        <v>-0.40546510810816444</v>
      </c>
      <c r="T106" s="68">
        <f t="shared" si="36"/>
        <v>-0.35341131439927675</v>
      </c>
      <c r="U106" s="68">
        <f t="shared" si="37"/>
        <v>-0.35341131439927675</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41.4" x14ac:dyDescent="0.3">
      <c r="A107" s="67" t="str">
        <f>SBO!A101</f>
        <v>97. Risiko terbesar dari pelaporan yang tidak terdokumentasi dengan baik adalah:</v>
      </c>
      <c r="B107" s="83">
        <f>SBO!B101</f>
        <v>1</v>
      </c>
      <c r="C107" s="83">
        <f>SBO!C101</f>
        <v>1</v>
      </c>
      <c r="D107" s="83">
        <f>SBO!D101</f>
        <v>1</v>
      </c>
      <c r="E107" s="83">
        <f>SBO!E101</f>
        <v>0</v>
      </c>
      <c r="F107" s="83">
        <f>SBO!F101</f>
        <v>1</v>
      </c>
      <c r="G107" s="83">
        <f>SBO!G101</f>
        <v>0</v>
      </c>
      <c r="H107" s="83">
        <f>SBO!H101</f>
        <v>0</v>
      </c>
      <c r="I107" s="83">
        <f>SBO!I101</f>
        <v>0</v>
      </c>
      <c r="J107" s="83">
        <f>SBO!J101</f>
        <v>0</v>
      </c>
      <c r="K107" s="83">
        <f>SBO!K101</f>
        <v>0</v>
      </c>
      <c r="L107" s="82">
        <f t="shared" si="30"/>
        <v>5</v>
      </c>
      <c r="M107" s="82">
        <f t="shared" si="31"/>
        <v>5</v>
      </c>
      <c r="N107" s="82">
        <f>SUMIF($B$8:$K$8,"Laki-Laki",SBO!B101:K101)</f>
        <v>2</v>
      </c>
      <c r="O107" s="82">
        <f>SUMIF($B$8:$K$8,"Perempuan",SBO!B101:K101)</f>
        <v>2</v>
      </c>
      <c r="P107" s="68">
        <f t="shared" si="32"/>
        <v>2</v>
      </c>
      <c r="Q107" s="68">
        <f t="shared" si="33"/>
        <v>2</v>
      </c>
      <c r="R107" s="68">
        <f t="shared" si="34"/>
        <v>0.40546510810816438</v>
      </c>
      <c r="S107" s="68">
        <f t="shared" si="35"/>
        <v>0.40546510810816438</v>
      </c>
      <c r="T107" s="68">
        <f t="shared" si="36"/>
        <v>0.45751890181705207</v>
      </c>
      <c r="U107" s="68">
        <f t="shared" si="37"/>
        <v>0.45751890181705207</v>
      </c>
      <c r="V107" s="68">
        <f t="shared" si="38"/>
        <v>0.91287092917527679</v>
      </c>
      <c r="W107" s="68">
        <f t="shared" si="39"/>
        <v>0.91287092917527679</v>
      </c>
      <c r="X107" s="68">
        <f t="shared" si="40"/>
        <v>0</v>
      </c>
      <c r="Y107" s="68">
        <f t="shared" si="41"/>
        <v>1.2909944487358056</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27.6" x14ac:dyDescent="0.3">
      <c r="A108" s="67" t="str">
        <f>SBO!A102</f>
        <v>98. Tata kelola keberlanjutan yang efektif mencakup:</v>
      </c>
      <c r="B108" s="83">
        <f>SBO!B102</f>
        <v>0</v>
      </c>
      <c r="C108" s="83">
        <f>SBO!C102</f>
        <v>0</v>
      </c>
      <c r="D108" s="83">
        <f>SBO!D102</f>
        <v>1</v>
      </c>
      <c r="E108" s="83">
        <f>SBO!E102</f>
        <v>0</v>
      </c>
      <c r="F108" s="83">
        <f>SBO!F102</f>
        <v>1</v>
      </c>
      <c r="G108" s="83">
        <f>SBO!G102</f>
        <v>0</v>
      </c>
      <c r="H108" s="83">
        <f>SBO!H102</f>
        <v>0</v>
      </c>
      <c r="I108" s="83">
        <f>SBO!I102</f>
        <v>0</v>
      </c>
      <c r="J108" s="83">
        <f>SBO!J102</f>
        <v>0</v>
      </c>
      <c r="K108" s="83">
        <f>SBO!K102</f>
        <v>0</v>
      </c>
      <c r="L108" s="82">
        <f t="shared" si="30"/>
        <v>5</v>
      </c>
      <c r="M108" s="82">
        <f t="shared" si="31"/>
        <v>5</v>
      </c>
      <c r="N108" s="82">
        <f>SUMIF($B$8:$K$8,"Laki-Laki",SBO!B102:K102)</f>
        <v>1</v>
      </c>
      <c r="O108" s="82">
        <f>SUMIF($B$8:$K$8,"Perempuan",SBO!B102:K102)</f>
        <v>1</v>
      </c>
      <c r="P108" s="68">
        <f t="shared" si="32"/>
        <v>1</v>
      </c>
      <c r="Q108" s="68">
        <f t="shared" si="33"/>
        <v>1</v>
      </c>
      <c r="R108" s="68">
        <f t="shared" si="34"/>
        <v>1.3862943611198906</v>
      </c>
      <c r="S108" s="68">
        <f t="shared" si="35"/>
        <v>1.3862943611198906</v>
      </c>
      <c r="T108" s="68">
        <f t="shared" si="36"/>
        <v>1.4383481548287782</v>
      </c>
      <c r="U108" s="68">
        <f t="shared" si="37"/>
        <v>1.4383481548287782</v>
      </c>
      <c r="V108" s="68">
        <f t="shared" si="38"/>
        <v>1.1180339887498949</v>
      </c>
      <c r="W108" s="68">
        <f t="shared" si="39"/>
        <v>1.1180339887498949</v>
      </c>
      <c r="X108" s="68">
        <f t="shared" si="40"/>
        <v>0</v>
      </c>
      <c r="Y108" s="68">
        <f t="shared" si="41"/>
        <v>1.5811388300841898</v>
      </c>
      <c r="Z108" s="68">
        <f t="shared" si="45"/>
        <v>0</v>
      </c>
      <c r="AA108" s="66" t="str">
        <f t="shared" si="46"/>
        <v>Negligible</v>
      </c>
      <c r="AB108" s="69" t="str">
        <f t="shared" si="44"/>
        <v>Tidak Ada Indikasi Bias</v>
      </c>
    </row>
    <row r="109" spans="1:28" ht="27.6" x14ac:dyDescent="0.3">
      <c r="A109" s="67" t="str">
        <f>SBO!A103</f>
        <v>99. Jika laporan tidak selaras dengan data operasional, maka:</v>
      </c>
      <c r="B109" s="83">
        <f>SBO!B103</f>
        <v>0</v>
      </c>
      <c r="C109" s="83">
        <f>SBO!C103</f>
        <v>0</v>
      </c>
      <c r="D109" s="83">
        <f>SBO!D103</f>
        <v>1</v>
      </c>
      <c r="E109" s="83">
        <f>SBO!E103</f>
        <v>1</v>
      </c>
      <c r="F109" s="83">
        <f>SBO!F103</f>
        <v>1</v>
      </c>
      <c r="G109" s="83">
        <f>SBO!G103</f>
        <v>1</v>
      </c>
      <c r="H109" s="83">
        <f>SBO!H103</f>
        <v>0</v>
      </c>
      <c r="I109" s="83">
        <f>SBO!I103</f>
        <v>0</v>
      </c>
      <c r="J109" s="83">
        <f>SBO!J103</f>
        <v>0</v>
      </c>
      <c r="K109" s="83">
        <f>SBO!K103</f>
        <v>0</v>
      </c>
      <c r="L109" s="82">
        <f t="shared" si="30"/>
        <v>5</v>
      </c>
      <c r="M109" s="82">
        <f t="shared" si="31"/>
        <v>5</v>
      </c>
      <c r="N109" s="82">
        <f>SUMIF($B$8:$K$8,"Laki-Laki",SBO!B103:K103)</f>
        <v>2</v>
      </c>
      <c r="O109" s="82">
        <f>SUMIF($B$8:$K$8,"Perempuan",SBO!B103:K103)</f>
        <v>2</v>
      </c>
      <c r="P109" s="68">
        <f t="shared" si="32"/>
        <v>2</v>
      </c>
      <c r="Q109" s="68">
        <f t="shared" si="33"/>
        <v>2</v>
      </c>
      <c r="R109" s="68">
        <f t="shared" si="34"/>
        <v>0.40546510810816438</v>
      </c>
      <c r="S109" s="68">
        <f t="shared" si="35"/>
        <v>0.40546510810816438</v>
      </c>
      <c r="T109" s="68">
        <f t="shared" si="36"/>
        <v>0.45751890181705207</v>
      </c>
      <c r="U109" s="68">
        <f t="shared" si="37"/>
        <v>0.45751890181705207</v>
      </c>
      <c r="V109" s="68">
        <f t="shared" si="38"/>
        <v>0.91287092917527679</v>
      </c>
      <c r="W109" s="68">
        <f t="shared" si="39"/>
        <v>0.91287092917527679</v>
      </c>
      <c r="X109" s="68">
        <f t="shared" si="40"/>
        <v>0</v>
      </c>
      <c r="Y109" s="68">
        <f t="shared" si="41"/>
        <v>1.2909944487358056</v>
      </c>
      <c r="Z109" s="68">
        <f t="shared" si="45"/>
        <v>0</v>
      </c>
      <c r="AA109" s="66" t="str">
        <f t="shared" si="46"/>
        <v>Negligible</v>
      </c>
      <c r="AB109" s="69" t="str">
        <f t="shared" si="44"/>
        <v>Tidak Ada Indikasi Bias</v>
      </c>
    </row>
    <row r="110" spans="1:28" ht="27.6" x14ac:dyDescent="0.3">
      <c r="A110" s="67" t="str">
        <f>SBO!A104</f>
        <v>100. Tujuan akhir dari peran Sustainability Officer adalah:</v>
      </c>
      <c r="B110" s="83">
        <f>SBO!B104</f>
        <v>1</v>
      </c>
      <c r="C110" s="83">
        <f>SBO!C104</f>
        <v>1</v>
      </c>
      <c r="D110" s="83">
        <f>SBO!D104</f>
        <v>1</v>
      </c>
      <c r="E110" s="83">
        <f>SBO!E104</f>
        <v>1</v>
      </c>
      <c r="F110" s="83">
        <f>SBO!F104</f>
        <v>1</v>
      </c>
      <c r="G110" s="83">
        <f>SBO!G104</f>
        <v>1</v>
      </c>
      <c r="H110" s="83">
        <f>SBO!H104</f>
        <v>1</v>
      </c>
      <c r="I110" s="83">
        <f>SBO!I104</f>
        <v>1</v>
      </c>
      <c r="J110" s="83">
        <f>SBO!J104</f>
        <v>0</v>
      </c>
      <c r="K110" s="83">
        <f>SBO!K104</f>
        <v>0</v>
      </c>
      <c r="L110" s="82">
        <f t="shared" si="30"/>
        <v>5</v>
      </c>
      <c r="M110" s="82">
        <f t="shared" si="31"/>
        <v>5</v>
      </c>
      <c r="N110" s="82">
        <f>SUMIF($B$8:$K$8,"Laki-Laki",SBO!B104:K104)</f>
        <v>4</v>
      </c>
      <c r="O110" s="82">
        <f>SUMIF($B$8:$K$8,"Perempuan",SBO!B104:K104)</f>
        <v>4</v>
      </c>
      <c r="P110" s="68">
        <f t="shared" si="32"/>
        <v>4</v>
      </c>
      <c r="Q110" s="68">
        <f t="shared" si="33"/>
        <v>4</v>
      </c>
      <c r="R110" s="68">
        <f t="shared" si="34"/>
        <v>-1.3862943611198906</v>
      </c>
      <c r="S110" s="68">
        <f t="shared" si="35"/>
        <v>-1.3862943611198906</v>
      </c>
      <c r="T110" s="68">
        <f t="shared" si="36"/>
        <v>-1.3342405674110029</v>
      </c>
      <c r="U110" s="68">
        <f t="shared" si="37"/>
        <v>-1.3342405674110029</v>
      </c>
      <c r="V110" s="68">
        <f t="shared" si="38"/>
        <v>1.1180339887498949</v>
      </c>
      <c r="W110" s="68">
        <f t="shared" si="39"/>
        <v>1.1180339887498949</v>
      </c>
      <c r="X110" s="68">
        <f t="shared" si="40"/>
        <v>0</v>
      </c>
      <c r="Y110" s="68">
        <f t="shared" si="41"/>
        <v>1.5811388300841898</v>
      </c>
      <c r="Z110" s="68">
        <f t="shared" si="45"/>
        <v>0</v>
      </c>
      <c r="AA110" s="66" t="str">
        <f t="shared" si="46"/>
        <v>Negligible</v>
      </c>
      <c r="AB110" s="69" t="str">
        <f t="shared" si="44"/>
        <v>Tidak Ada Indikasi Bias</v>
      </c>
    </row>
    <row r="111" spans="1:28" x14ac:dyDescent="0.3">
      <c r="A111" s="2"/>
      <c r="B111" s="11">
        <f t="shared" ref="B111:K111" si="47">SUM(B11:B110)</f>
        <v>81</v>
      </c>
      <c r="C111" s="11">
        <f t="shared" si="47"/>
        <v>81</v>
      </c>
      <c r="D111" s="11">
        <f t="shared" si="47"/>
        <v>80</v>
      </c>
      <c r="E111" s="11">
        <f t="shared" si="47"/>
        <v>48</v>
      </c>
      <c r="F111" s="11">
        <f t="shared" si="47"/>
        <v>80</v>
      </c>
      <c r="G111" s="11">
        <f t="shared" si="47"/>
        <v>48</v>
      </c>
      <c r="H111" s="11">
        <f t="shared" si="47"/>
        <v>16</v>
      </c>
      <c r="I111" s="11">
        <f t="shared" si="47"/>
        <v>16</v>
      </c>
      <c r="J111" s="11">
        <f t="shared" si="47"/>
        <v>31</v>
      </c>
      <c r="K111" s="11">
        <f t="shared" si="47"/>
        <v>31</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18D39-4B09-4516-9E68-292603CDBB03}">
  <dimension ref="A1:AC112"/>
  <sheetViews>
    <sheetView topLeftCell="L1"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2319</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RAO!B2</f>
        <v>Perempuan</v>
      </c>
      <c r="C8" s="86" t="str">
        <f>RAO!C2</f>
        <v>Laki-Laki</v>
      </c>
      <c r="D8" s="86" t="str">
        <f>RAO!D2</f>
        <v>Perempuan</v>
      </c>
      <c r="E8" s="86" t="str">
        <f>RAO!E2</f>
        <v>Perempuan</v>
      </c>
      <c r="F8" s="86" t="str">
        <f>RAO!F2</f>
        <v>Laki-Laki</v>
      </c>
      <c r="G8" s="86" t="str">
        <f>RAO!G2</f>
        <v>Laki-Laki</v>
      </c>
      <c r="H8" s="86" t="str">
        <f>RAO!H2</f>
        <v>Perempuan</v>
      </c>
      <c r="I8" s="86" t="str">
        <f>RAO!I2</f>
        <v>Laki-Laki</v>
      </c>
      <c r="J8" s="86" t="str">
        <f>RAO!J2</f>
        <v>Perempuan</v>
      </c>
      <c r="K8" s="86" t="str">
        <f>RAO!K2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27.6" x14ac:dyDescent="0.3">
      <c r="A11" s="81" t="str">
        <f>RAO!A5</f>
        <v>1. Regulatory Affairs dalam perusahaan berfungsi untuk …</v>
      </c>
      <c r="B11" s="83">
        <f>RAO!B5</f>
        <v>1</v>
      </c>
      <c r="C11" s="83">
        <f>RAO!C5</f>
        <v>1</v>
      </c>
      <c r="D11" s="83">
        <f>RAO!D5</f>
        <v>1</v>
      </c>
      <c r="E11" s="83">
        <f>RAO!E5</f>
        <v>0</v>
      </c>
      <c r="F11" s="83">
        <f>RAO!F5</f>
        <v>1</v>
      </c>
      <c r="G11" s="83">
        <f>RAO!G5</f>
        <v>0</v>
      </c>
      <c r="H11" s="83">
        <f>RAO!H5</f>
        <v>0</v>
      </c>
      <c r="I11" s="83">
        <f>RAO!I5</f>
        <v>0</v>
      </c>
      <c r="J11" s="83">
        <f>RAO!J5</f>
        <v>0</v>
      </c>
      <c r="K11" s="83">
        <f>RAO!K5</f>
        <v>0</v>
      </c>
      <c r="L11" s="82">
        <f t="shared" ref="L11:L42" si="0">COUNTIF($B$8:$K$8,"Laki-Laki")</f>
        <v>5</v>
      </c>
      <c r="M11" s="82">
        <f t="shared" ref="M11:M42" si="1">COUNTIF($B$8:$K$8,"Perempuan")</f>
        <v>5</v>
      </c>
      <c r="N11" s="82">
        <f>SUMIF($B$8:$K$8,"Laki-Laki",RAO!B5:K5)</f>
        <v>2</v>
      </c>
      <c r="O11" s="82">
        <f>SUMIF($B$8:$K$8,"Perempuan",RAO!B5:K5)</f>
        <v>2</v>
      </c>
      <c r="P11" s="84">
        <f t="shared" ref="P11:P42" si="2">IF(N11=0,0.3,IF(N11=L11,L11-0.3,N11))</f>
        <v>2</v>
      </c>
      <c r="Q11" s="84">
        <f t="shared" ref="Q11:Q42" si="3">IF(O11=0,0.3,IF(O11=M11,M11-0.3,O11))</f>
        <v>2</v>
      </c>
      <c r="R11" s="84">
        <f t="shared" ref="R11:R42" si="4">LN((L11-P11)/P11)</f>
        <v>0.40546510810816438</v>
      </c>
      <c r="S11" s="84">
        <f t="shared" ref="S11:S42" si="5">LN((M11-Q11)/Q11)</f>
        <v>0.40546510810816438</v>
      </c>
      <c r="T11" s="84">
        <f t="shared" ref="T11:T42" si="6">R11-AVERAGE($R$11:$R$110)</f>
        <v>0.54370889454254678</v>
      </c>
      <c r="U11" s="84">
        <f t="shared" ref="U11:U42" si="7">S11-AVERAGE($S$11:$S$110)</f>
        <v>0.54370889454254678</v>
      </c>
      <c r="V11" s="84">
        <f t="shared" ref="V11:V42" si="8">SQRT(1/P11+1/(L11-P11))</f>
        <v>0.91287092917527679</v>
      </c>
      <c r="W11" s="84">
        <f t="shared" ref="W11:W42" si="9">SQRT(1/Q11+1/(M11-Q11))</f>
        <v>0.91287092917527679</v>
      </c>
      <c r="X11" s="84">
        <f t="shared" ref="X11:X42" si="10">T11-U11</f>
        <v>0</v>
      </c>
      <c r="Y11" s="84">
        <f t="shared" ref="Y11:Y42" si="11">SQRT(V11^2+W11^2)</f>
        <v>1.2909944487358056</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27.6" x14ac:dyDescent="0.3">
      <c r="A12" s="67" t="str">
        <f>RAO!A6</f>
        <v>2. Tujuan utama kepatuhan regulasi adalah …</v>
      </c>
      <c r="B12" s="83">
        <f>RAO!B6</f>
        <v>1</v>
      </c>
      <c r="C12" s="83">
        <f>RAO!C6</f>
        <v>1</v>
      </c>
      <c r="D12" s="83">
        <f>RAO!D6</f>
        <v>1</v>
      </c>
      <c r="E12" s="83">
        <f>RAO!E6</f>
        <v>0</v>
      </c>
      <c r="F12" s="83">
        <f>RAO!F6</f>
        <v>1</v>
      </c>
      <c r="G12" s="83">
        <f>RAO!G6</f>
        <v>0</v>
      </c>
      <c r="H12" s="83">
        <f>RAO!H6</f>
        <v>1</v>
      </c>
      <c r="I12" s="83">
        <f>RAO!I6</f>
        <v>1</v>
      </c>
      <c r="J12" s="83">
        <f>RAO!J6</f>
        <v>0</v>
      </c>
      <c r="K12" s="83">
        <f>RAO!K6</f>
        <v>0</v>
      </c>
      <c r="L12" s="82">
        <f t="shared" si="0"/>
        <v>5</v>
      </c>
      <c r="M12" s="82">
        <f t="shared" si="1"/>
        <v>5</v>
      </c>
      <c r="N12" s="82">
        <f>SUMIF($B$8:$K$8,"Laki-Laki",RAO!B6:K6)</f>
        <v>3</v>
      </c>
      <c r="O12" s="82">
        <f>SUMIF($B$8:$K$8,"Perempuan",RAO!B6:K6)</f>
        <v>3</v>
      </c>
      <c r="P12" s="68">
        <f t="shared" si="2"/>
        <v>3</v>
      </c>
      <c r="Q12" s="68">
        <f t="shared" si="3"/>
        <v>3</v>
      </c>
      <c r="R12" s="68">
        <f t="shared" si="4"/>
        <v>-0.40546510810816444</v>
      </c>
      <c r="S12" s="68">
        <f t="shared" si="5"/>
        <v>-0.40546510810816444</v>
      </c>
      <c r="T12" s="68">
        <f t="shared" si="6"/>
        <v>-0.26722132167378199</v>
      </c>
      <c r="U12" s="68">
        <f t="shared" si="7"/>
        <v>-0.26722132167378199</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41.4" x14ac:dyDescent="0.3">
      <c r="A13" s="67" t="str">
        <f>RAO!A7</f>
        <v>3. Etika profesi dalam Regulatory Affairs menuntut seorang officer untuk …</v>
      </c>
      <c r="B13" s="83">
        <f>RAO!B7</f>
        <v>1</v>
      </c>
      <c r="C13" s="83">
        <f>RAO!C7</f>
        <v>1</v>
      </c>
      <c r="D13" s="83">
        <f>RAO!D7</f>
        <v>1</v>
      </c>
      <c r="E13" s="83">
        <f>RAO!E7</f>
        <v>1</v>
      </c>
      <c r="F13" s="83">
        <f>RAO!F7</f>
        <v>1</v>
      </c>
      <c r="G13" s="83">
        <f>RAO!G7</f>
        <v>1</v>
      </c>
      <c r="H13" s="83">
        <f>RAO!H7</f>
        <v>0</v>
      </c>
      <c r="I13" s="83">
        <f>RAO!I7</f>
        <v>0</v>
      </c>
      <c r="J13" s="83">
        <f>RAO!J7</f>
        <v>1</v>
      </c>
      <c r="K13" s="83">
        <f>RAO!K7</f>
        <v>1</v>
      </c>
      <c r="L13" s="82">
        <f t="shared" si="0"/>
        <v>5</v>
      </c>
      <c r="M13" s="82">
        <f t="shared" si="1"/>
        <v>5</v>
      </c>
      <c r="N13" s="82">
        <f>SUMIF($B$8:$K$8,"Laki-Laki",RAO!B7:K7)</f>
        <v>4</v>
      </c>
      <c r="O13" s="82">
        <f>SUMIF($B$8:$K$8,"Perempuan",RAO!B7:K7)</f>
        <v>4</v>
      </c>
      <c r="P13" s="68">
        <f t="shared" si="2"/>
        <v>4</v>
      </c>
      <c r="Q13" s="68">
        <f t="shared" si="3"/>
        <v>4</v>
      </c>
      <c r="R13" s="68">
        <f t="shared" si="4"/>
        <v>-1.3862943611198906</v>
      </c>
      <c r="S13" s="68">
        <f t="shared" si="5"/>
        <v>-1.3862943611198906</v>
      </c>
      <c r="T13" s="68">
        <f t="shared" si="6"/>
        <v>-1.2480505746855082</v>
      </c>
      <c r="U13" s="68">
        <f t="shared" si="7"/>
        <v>-1.2480505746855082</v>
      </c>
      <c r="V13" s="68">
        <f t="shared" si="8"/>
        <v>1.1180339887498949</v>
      </c>
      <c r="W13" s="68">
        <f t="shared" si="9"/>
        <v>1.1180339887498949</v>
      </c>
      <c r="X13" s="68">
        <f t="shared" si="10"/>
        <v>0</v>
      </c>
      <c r="Y13" s="68">
        <f t="shared" si="11"/>
        <v>1.5811388300841898</v>
      </c>
      <c r="Z13" s="68">
        <f t="shared" si="12"/>
        <v>0</v>
      </c>
      <c r="AA13" s="66" t="str">
        <f t="shared" si="13"/>
        <v>Negligible</v>
      </c>
      <c r="AB13" s="69" t="str">
        <f t="shared" si="14"/>
        <v>Tidak Ada Indikasi Bias</v>
      </c>
    </row>
    <row r="14" spans="1:29" ht="27.6" x14ac:dyDescent="0.3">
      <c r="A14" s="67" t="str">
        <f>RAO!A8</f>
        <v>4. Kepatuhan terhadap regulasi penting karena …</v>
      </c>
      <c r="B14" s="83">
        <f>RAO!B8</f>
        <v>1</v>
      </c>
      <c r="C14" s="83">
        <f>RAO!C8</f>
        <v>1</v>
      </c>
      <c r="D14" s="83">
        <f>RAO!D8</f>
        <v>0</v>
      </c>
      <c r="E14" s="83">
        <f>RAO!E8</f>
        <v>1</v>
      </c>
      <c r="F14" s="83">
        <f>RAO!F8</f>
        <v>0</v>
      </c>
      <c r="G14" s="83">
        <f>RAO!G8</f>
        <v>1</v>
      </c>
      <c r="H14" s="83">
        <f>RAO!H8</f>
        <v>0</v>
      </c>
      <c r="I14" s="83">
        <f>RAO!I8</f>
        <v>0</v>
      </c>
      <c r="J14" s="83">
        <f>RAO!J8</f>
        <v>0</v>
      </c>
      <c r="K14" s="83">
        <f>RAO!K8</f>
        <v>0</v>
      </c>
      <c r="L14" s="82">
        <f t="shared" si="0"/>
        <v>5</v>
      </c>
      <c r="M14" s="82">
        <f t="shared" si="1"/>
        <v>5</v>
      </c>
      <c r="N14" s="82">
        <f>SUMIF($B$8:$K$8,"Laki-Laki",RAO!B8:K8)</f>
        <v>2</v>
      </c>
      <c r="O14" s="82">
        <f>SUMIF($B$8:$K$8,"Perempuan",RAO!B8:K8)</f>
        <v>2</v>
      </c>
      <c r="P14" s="68">
        <f t="shared" si="2"/>
        <v>2</v>
      </c>
      <c r="Q14" s="68">
        <f t="shared" si="3"/>
        <v>2</v>
      </c>
      <c r="R14" s="68">
        <f t="shared" si="4"/>
        <v>0.40546510810816438</v>
      </c>
      <c r="S14" s="68">
        <f t="shared" si="5"/>
        <v>0.40546510810816438</v>
      </c>
      <c r="T14" s="68">
        <f t="shared" si="6"/>
        <v>0.54370889454254678</v>
      </c>
      <c r="U14" s="68">
        <f t="shared" si="7"/>
        <v>0.54370889454254678</v>
      </c>
      <c r="V14" s="68">
        <f t="shared" si="8"/>
        <v>0.91287092917527679</v>
      </c>
      <c r="W14" s="68">
        <f t="shared" si="9"/>
        <v>0.91287092917527679</v>
      </c>
      <c r="X14" s="68">
        <f t="shared" si="10"/>
        <v>0</v>
      </c>
      <c r="Y14" s="68">
        <f t="shared" si="11"/>
        <v>1.2909944487358056</v>
      </c>
      <c r="Z14" s="68">
        <f t="shared" si="12"/>
        <v>0</v>
      </c>
      <c r="AA14" s="66" t="str">
        <f t="shared" si="13"/>
        <v>Negligible</v>
      </c>
      <c r="AB14" s="69" t="str">
        <f t="shared" si="14"/>
        <v>Tidak Ada Indikasi Bias</v>
      </c>
    </row>
    <row r="15" spans="1:29" ht="27.6" x14ac:dyDescent="0.3">
      <c r="A15" s="67" t="str">
        <f>RAO!A9</f>
        <v>5. Kode etik profesi bertujuan untuk …</v>
      </c>
      <c r="B15" s="83">
        <f>RAO!B9</f>
        <v>1</v>
      </c>
      <c r="C15" s="83">
        <f>RAO!C9</f>
        <v>1</v>
      </c>
      <c r="D15" s="83">
        <f>RAO!D9</f>
        <v>1</v>
      </c>
      <c r="E15" s="83">
        <f>RAO!E9</f>
        <v>1</v>
      </c>
      <c r="F15" s="83">
        <f>RAO!F9</f>
        <v>1</v>
      </c>
      <c r="G15" s="83">
        <f>RAO!G9</f>
        <v>1</v>
      </c>
      <c r="H15" s="83">
        <f>RAO!H9</f>
        <v>1</v>
      </c>
      <c r="I15" s="83">
        <f>RAO!I9</f>
        <v>1</v>
      </c>
      <c r="J15" s="83">
        <f>RAO!J9</f>
        <v>0</v>
      </c>
      <c r="K15" s="83">
        <f>RAO!K9</f>
        <v>0</v>
      </c>
      <c r="L15" s="82">
        <f t="shared" si="0"/>
        <v>5</v>
      </c>
      <c r="M15" s="82">
        <f t="shared" si="1"/>
        <v>5</v>
      </c>
      <c r="N15" s="82">
        <f>SUMIF($B$8:$K$8,"Laki-Laki",RAO!B9:K9)</f>
        <v>4</v>
      </c>
      <c r="O15" s="82">
        <f>SUMIF($B$8:$K$8,"Perempuan",RAO!B9:K9)</f>
        <v>4</v>
      </c>
      <c r="P15" s="68">
        <f t="shared" si="2"/>
        <v>4</v>
      </c>
      <c r="Q15" s="68">
        <f t="shared" si="3"/>
        <v>4</v>
      </c>
      <c r="R15" s="68">
        <f t="shared" si="4"/>
        <v>-1.3862943611198906</v>
      </c>
      <c r="S15" s="68">
        <f t="shared" si="5"/>
        <v>-1.3862943611198906</v>
      </c>
      <c r="T15" s="68">
        <f t="shared" si="6"/>
        <v>-1.2480505746855082</v>
      </c>
      <c r="U15" s="68">
        <f t="shared" si="7"/>
        <v>-1.2480505746855082</v>
      </c>
      <c r="V15" s="68">
        <f t="shared" si="8"/>
        <v>1.1180339887498949</v>
      </c>
      <c r="W15" s="68">
        <f t="shared" si="9"/>
        <v>1.1180339887498949</v>
      </c>
      <c r="X15" s="68">
        <f t="shared" si="10"/>
        <v>0</v>
      </c>
      <c r="Y15" s="68">
        <f t="shared" si="11"/>
        <v>1.5811388300841898</v>
      </c>
      <c r="Z15" s="68">
        <f t="shared" si="12"/>
        <v>0</v>
      </c>
      <c r="AA15" s="66" t="str">
        <f t="shared" si="13"/>
        <v>Negligible</v>
      </c>
      <c r="AB15" s="69" t="str">
        <f t="shared" si="14"/>
        <v>Tidak Ada Indikasi Bias</v>
      </c>
    </row>
    <row r="16" spans="1:29" ht="27.6" x14ac:dyDescent="0.3">
      <c r="A16" s="67" t="str">
        <f>RAO!A10</f>
        <v>6. Salah satu prinsip integritas dalam pekerjaan adalah …</v>
      </c>
      <c r="B16" s="83">
        <f>RAO!B10</f>
        <v>1</v>
      </c>
      <c r="C16" s="83">
        <f>RAO!C10</f>
        <v>1</v>
      </c>
      <c r="D16" s="83">
        <f>RAO!D10</f>
        <v>1</v>
      </c>
      <c r="E16" s="83">
        <f>RAO!E10</f>
        <v>1</v>
      </c>
      <c r="F16" s="83">
        <f>RAO!F10</f>
        <v>1</v>
      </c>
      <c r="G16" s="83">
        <f>RAO!G10</f>
        <v>1</v>
      </c>
      <c r="H16" s="83">
        <f>RAO!H10</f>
        <v>0</v>
      </c>
      <c r="I16" s="83">
        <f>RAO!I10</f>
        <v>0</v>
      </c>
      <c r="J16" s="83">
        <f>RAO!J10</f>
        <v>1</v>
      </c>
      <c r="K16" s="83">
        <f>RAO!K10</f>
        <v>1</v>
      </c>
      <c r="L16" s="82">
        <f t="shared" si="0"/>
        <v>5</v>
      </c>
      <c r="M16" s="82">
        <f t="shared" si="1"/>
        <v>5</v>
      </c>
      <c r="N16" s="82">
        <f>SUMIF($B$8:$K$8,"Laki-Laki",RAO!B10:K10)</f>
        <v>4</v>
      </c>
      <c r="O16" s="82">
        <f>SUMIF($B$8:$K$8,"Perempuan",RAO!B10:K10)</f>
        <v>4</v>
      </c>
      <c r="P16" s="68">
        <f t="shared" si="2"/>
        <v>4</v>
      </c>
      <c r="Q16" s="68">
        <f t="shared" si="3"/>
        <v>4</v>
      </c>
      <c r="R16" s="68">
        <f t="shared" si="4"/>
        <v>-1.3862943611198906</v>
      </c>
      <c r="S16" s="68">
        <f t="shared" si="5"/>
        <v>-1.3862943611198906</v>
      </c>
      <c r="T16" s="68">
        <f t="shared" si="6"/>
        <v>-1.2480505746855082</v>
      </c>
      <c r="U16" s="68">
        <f t="shared" si="7"/>
        <v>-1.2480505746855082</v>
      </c>
      <c r="V16" s="68">
        <f t="shared" si="8"/>
        <v>1.1180339887498949</v>
      </c>
      <c r="W16" s="68">
        <f t="shared" si="9"/>
        <v>1.1180339887498949</v>
      </c>
      <c r="X16" s="68">
        <f t="shared" si="10"/>
        <v>0</v>
      </c>
      <c r="Y16" s="68">
        <f t="shared" si="11"/>
        <v>1.5811388300841898</v>
      </c>
      <c r="Z16" s="68">
        <f t="shared" si="12"/>
        <v>0</v>
      </c>
      <c r="AA16" s="66" t="str">
        <f t="shared" si="13"/>
        <v>Negligible</v>
      </c>
      <c r="AB16" s="69" t="str">
        <f t="shared" si="14"/>
        <v>Tidak Ada Indikasi Bias</v>
      </c>
    </row>
    <row r="17" spans="1:28" x14ac:dyDescent="0.3">
      <c r="A17" s="67" t="str">
        <f>RAO!A11</f>
        <v>7. Regulatory compliance berarti …</v>
      </c>
      <c r="B17" s="83">
        <f>RAO!B11</f>
        <v>1</v>
      </c>
      <c r="C17" s="83">
        <f>RAO!C11</f>
        <v>1</v>
      </c>
      <c r="D17" s="83">
        <f>RAO!D11</f>
        <v>1</v>
      </c>
      <c r="E17" s="83">
        <f>RAO!E11</f>
        <v>1</v>
      </c>
      <c r="F17" s="83">
        <f>RAO!F11</f>
        <v>1</v>
      </c>
      <c r="G17" s="83">
        <f>RAO!G11</f>
        <v>1</v>
      </c>
      <c r="H17" s="83">
        <f>RAO!H11</f>
        <v>1</v>
      </c>
      <c r="I17" s="83">
        <f>RAO!I11</f>
        <v>1</v>
      </c>
      <c r="J17" s="83">
        <f>RAO!J11</f>
        <v>0</v>
      </c>
      <c r="K17" s="83">
        <f>RAO!K11</f>
        <v>0</v>
      </c>
      <c r="L17" s="82">
        <f t="shared" si="0"/>
        <v>5</v>
      </c>
      <c r="M17" s="82">
        <f t="shared" si="1"/>
        <v>5</v>
      </c>
      <c r="N17" s="82">
        <f>SUMIF($B$8:$K$8,"Laki-Laki",RAO!B11:K11)</f>
        <v>4</v>
      </c>
      <c r="O17" s="82">
        <f>SUMIF($B$8:$K$8,"Perempuan",RAO!B11:K11)</f>
        <v>4</v>
      </c>
      <c r="P17" s="68">
        <f t="shared" si="2"/>
        <v>4</v>
      </c>
      <c r="Q17" s="68">
        <f t="shared" si="3"/>
        <v>4</v>
      </c>
      <c r="R17" s="68">
        <f t="shared" si="4"/>
        <v>-1.3862943611198906</v>
      </c>
      <c r="S17" s="68">
        <f t="shared" si="5"/>
        <v>-1.3862943611198906</v>
      </c>
      <c r="T17" s="68">
        <f t="shared" si="6"/>
        <v>-1.2480505746855082</v>
      </c>
      <c r="U17" s="68">
        <f t="shared" si="7"/>
        <v>-1.2480505746855082</v>
      </c>
      <c r="V17" s="68">
        <f t="shared" si="8"/>
        <v>1.1180339887498949</v>
      </c>
      <c r="W17" s="68">
        <f t="shared" si="9"/>
        <v>1.1180339887498949</v>
      </c>
      <c r="X17" s="68">
        <f t="shared" si="10"/>
        <v>0</v>
      </c>
      <c r="Y17" s="68">
        <f t="shared" si="11"/>
        <v>1.5811388300841898</v>
      </c>
      <c r="Z17" s="68">
        <f t="shared" si="12"/>
        <v>0</v>
      </c>
      <c r="AA17" s="66" t="str">
        <f t="shared" si="13"/>
        <v>Negligible</v>
      </c>
      <c r="AB17" s="69" t="str">
        <f t="shared" si="14"/>
        <v>Tidak Ada Indikasi Bias</v>
      </c>
    </row>
    <row r="18" spans="1:28" ht="27.6" x14ac:dyDescent="0.3">
      <c r="A18" s="67" t="str">
        <f>RAO!A12</f>
        <v>8. Tanggung jawab utama Regulatory Affairs Officer adalah …</v>
      </c>
      <c r="B18" s="83">
        <f>RAO!B12</f>
        <v>1</v>
      </c>
      <c r="C18" s="83">
        <f>RAO!C12</f>
        <v>1</v>
      </c>
      <c r="D18" s="83">
        <f>RAO!D12</f>
        <v>1</v>
      </c>
      <c r="E18" s="83">
        <f>RAO!E12</f>
        <v>0</v>
      </c>
      <c r="F18" s="83">
        <f>RAO!F12</f>
        <v>1</v>
      </c>
      <c r="G18" s="83">
        <f>RAO!G12</f>
        <v>0</v>
      </c>
      <c r="H18" s="83">
        <f>RAO!H12</f>
        <v>1</v>
      </c>
      <c r="I18" s="83">
        <f>RAO!I12</f>
        <v>1</v>
      </c>
      <c r="J18" s="83">
        <f>RAO!J12</f>
        <v>0</v>
      </c>
      <c r="K18" s="83">
        <f>RAO!K12</f>
        <v>0</v>
      </c>
      <c r="L18" s="82">
        <f t="shared" si="0"/>
        <v>5</v>
      </c>
      <c r="M18" s="82">
        <f t="shared" si="1"/>
        <v>5</v>
      </c>
      <c r="N18" s="82">
        <f>SUMIF($B$8:$K$8,"Laki-Laki",RAO!B12:K12)</f>
        <v>3</v>
      </c>
      <c r="O18" s="82">
        <f>SUMIF($B$8:$K$8,"Perempuan",RAO!B12:K12)</f>
        <v>3</v>
      </c>
      <c r="P18" s="68">
        <f t="shared" si="2"/>
        <v>3</v>
      </c>
      <c r="Q18" s="68">
        <f t="shared" si="3"/>
        <v>3</v>
      </c>
      <c r="R18" s="68">
        <f t="shared" si="4"/>
        <v>-0.40546510810816444</v>
      </c>
      <c r="S18" s="68">
        <f t="shared" si="5"/>
        <v>-0.40546510810816444</v>
      </c>
      <c r="T18" s="68">
        <f t="shared" si="6"/>
        <v>-0.26722132167378199</v>
      </c>
      <c r="U18" s="68">
        <f t="shared" si="7"/>
        <v>-0.26722132167378199</v>
      </c>
      <c r="V18" s="68">
        <f t="shared" si="8"/>
        <v>0.91287092917527679</v>
      </c>
      <c r="W18" s="68">
        <f t="shared" si="9"/>
        <v>0.91287092917527679</v>
      </c>
      <c r="X18" s="68">
        <f t="shared" si="10"/>
        <v>0</v>
      </c>
      <c r="Y18" s="68">
        <f t="shared" si="11"/>
        <v>1.2909944487358056</v>
      </c>
      <c r="Z18" s="68">
        <f t="shared" si="12"/>
        <v>0</v>
      </c>
      <c r="AA18" s="66" t="str">
        <f t="shared" si="13"/>
        <v>Negligible</v>
      </c>
      <c r="AB18" s="69" t="str">
        <f t="shared" si="14"/>
        <v>Tidak Ada Indikasi Bias</v>
      </c>
    </row>
    <row r="19" spans="1:28" ht="27.6" x14ac:dyDescent="0.3">
      <c r="A19" s="67" t="str">
        <f>RAO!A13</f>
        <v>9. Sumber utama regulasi produk biasanya berasal dari …</v>
      </c>
      <c r="B19" s="83">
        <f>RAO!B13</f>
        <v>1</v>
      </c>
      <c r="C19" s="83">
        <f>RAO!C13</f>
        <v>1</v>
      </c>
      <c r="D19" s="83">
        <f>RAO!D13</f>
        <v>1</v>
      </c>
      <c r="E19" s="83">
        <f>RAO!E13</f>
        <v>1</v>
      </c>
      <c r="F19" s="83">
        <f>RAO!F13</f>
        <v>1</v>
      </c>
      <c r="G19" s="83">
        <f>RAO!G13</f>
        <v>1</v>
      </c>
      <c r="H19" s="83">
        <f>RAO!H13</f>
        <v>0</v>
      </c>
      <c r="I19" s="83">
        <f>RAO!I13</f>
        <v>0</v>
      </c>
      <c r="J19" s="83">
        <f>RAO!J13</f>
        <v>1</v>
      </c>
      <c r="K19" s="83">
        <f>RAO!K13</f>
        <v>1</v>
      </c>
      <c r="L19" s="82">
        <f t="shared" si="0"/>
        <v>5</v>
      </c>
      <c r="M19" s="82">
        <f t="shared" si="1"/>
        <v>5</v>
      </c>
      <c r="N19" s="82">
        <f>SUMIF($B$8:$K$8,"Laki-Laki",RAO!B13:K13)</f>
        <v>4</v>
      </c>
      <c r="O19" s="82">
        <f>SUMIF($B$8:$K$8,"Perempuan",RAO!B13:K13)</f>
        <v>4</v>
      </c>
      <c r="P19" s="68">
        <f t="shared" si="2"/>
        <v>4</v>
      </c>
      <c r="Q19" s="68">
        <f t="shared" si="3"/>
        <v>4</v>
      </c>
      <c r="R19" s="68">
        <f t="shared" si="4"/>
        <v>-1.3862943611198906</v>
      </c>
      <c r="S19" s="68">
        <f t="shared" si="5"/>
        <v>-1.3862943611198906</v>
      </c>
      <c r="T19" s="68">
        <f t="shared" si="6"/>
        <v>-1.2480505746855082</v>
      </c>
      <c r="U19" s="68">
        <f t="shared" si="7"/>
        <v>-1.2480505746855082</v>
      </c>
      <c r="V19" s="68">
        <f t="shared" si="8"/>
        <v>1.1180339887498949</v>
      </c>
      <c r="W19" s="68">
        <f t="shared" si="9"/>
        <v>1.1180339887498949</v>
      </c>
      <c r="X19" s="68">
        <f t="shared" si="10"/>
        <v>0</v>
      </c>
      <c r="Y19" s="68">
        <f t="shared" si="11"/>
        <v>1.5811388300841898</v>
      </c>
      <c r="Z19" s="68">
        <f t="shared" si="12"/>
        <v>0</v>
      </c>
      <c r="AA19" s="66" t="str">
        <f t="shared" si="13"/>
        <v>Negligible</v>
      </c>
      <c r="AB19" s="69" t="str">
        <f t="shared" si="14"/>
        <v>Tidak Ada Indikasi Bias</v>
      </c>
    </row>
    <row r="20" spans="1:28" ht="27.6" x14ac:dyDescent="0.3">
      <c r="A20" s="67" t="str">
        <f>RAO!A14</f>
        <v>10. Transparansi dalam pelaporan regulasi berarti …</v>
      </c>
      <c r="B20" s="83">
        <f>RAO!B14</f>
        <v>1</v>
      </c>
      <c r="C20" s="83">
        <f>RAO!C14</f>
        <v>1</v>
      </c>
      <c r="D20" s="83">
        <f>RAO!D14</f>
        <v>1</v>
      </c>
      <c r="E20" s="83">
        <f>RAO!E14</f>
        <v>1</v>
      </c>
      <c r="F20" s="83">
        <f>RAO!F14</f>
        <v>1</v>
      </c>
      <c r="G20" s="83">
        <f>RAO!G14</f>
        <v>1</v>
      </c>
      <c r="H20" s="83">
        <f>RAO!H14</f>
        <v>1</v>
      </c>
      <c r="I20" s="83">
        <f>RAO!I14</f>
        <v>1</v>
      </c>
      <c r="J20" s="83">
        <f>RAO!J14</f>
        <v>0</v>
      </c>
      <c r="K20" s="83">
        <f>RAO!K14</f>
        <v>0</v>
      </c>
      <c r="L20" s="82">
        <f t="shared" si="0"/>
        <v>5</v>
      </c>
      <c r="M20" s="82">
        <f t="shared" si="1"/>
        <v>5</v>
      </c>
      <c r="N20" s="82">
        <f>SUMIF($B$8:$K$8,"Laki-Laki",RAO!B14:K14)</f>
        <v>4</v>
      </c>
      <c r="O20" s="82">
        <f>SUMIF($B$8:$K$8,"Perempuan",RAO!B14:K14)</f>
        <v>4</v>
      </c>
      <c r="P20" s="68">
        <f t="shared" si="2"/>
        <v>4</v>
      </c>
      <c r="Q20" s="68">
        <f t="shared" si="3"/>
        <v>4</v>
      </c>
      <c r="R20" s="68">
        <f t="shared" si="4"/>
        <v>-1.3862943611198906</v>
      </c>
      <c r="S20" s="68">
        <f t="shared" si="5"/>
        <v>-1.3862943611198906</v>
      </c>
      <c r="T20" s="68">
        <f t="shared" si="6"/>
        <v>-1.2480505746855082</v>
      </c>
      <c r="U20" s="68">
        <f t="shared" si="7"/>
        <v>-1.2480505746855082</v>
      </c>
      <c r="V20" s="68">
        <f t="shared" si="8"/>
        <v>1.1180339887498949</v>
      </c>
      <c r="W20" s="68">
        <f t="shared" si="9"/>
        <v>1.1180339887498949</v>
      </c>
      <c r="X20" s="68">
        <f t="shared" si="10"/>
        <v>0</v>
      </c>
      <c r="Y20" s="68">
        <f t="shared" si="11"/>
        <v>1.5811388300841898</v>
      </c>
      <c r="Z20" s="68">
        <f t="shared" si="12"/>
        <v>0</v>
      </c>
      <c r="AA20" s="66" t="str">
        <f t="shared" si="13"/>
        <v>Negligible</v>
      </c>
      <c r="AB20" s="69" t="str">
        <f t="shared" si="14"/>
        <v>Tidak Ada Indikasi Bias</v>
      </c>
    </row>
    <row r="21" spans="1:28" ht="27.6" x14ac:dyDescent="0.3">
      <c r="A21" s="67" t="str">
        <f>RAO!A15</f>
        <v>11. Pelanggaran regulasi dapat mengakibatkan …</v>
      </c>
      <c r="B21" s="83">
        <f>RAO!B15</f>
        <v>1</v>
      </c>
      <c r="C21" s="83">
        <f>RAO!C15</f>
        <v>1</v>
      </c>
      <c r="D21" s="83">
        <f>RAO!D15</f>
        <v>1</v>
      </c>
      <c r="E21" s="83">
        <f>RAO!E15</f>
        <v>1</v>
      </c>
      <c r="F21" s="83">
        <f>RAO!F15</f>
        <v>1</v>
      </c>
      <c r="G21" s="83">
        <f>RAO!G15</f>
        <v>1</v>
      </c>
      <c r="H21" s="83">
        <f>RAO!H15</f>
        <v>1</v>
      </c>
      <c r="I21" s="83">
        <f>RAO!I15</f>
        <v>1</v>
      </c>
      <c r="J21" s="83">
        <f>RAO!J15</f>
        <v>0</v>
      </c>
      <c r="K21" s="83">
        <f>RAO!K15</f>
        <v>0</v>
      </c>
      <c r="L21" s="82">
        <f t="shared" si="0"/>
        <v>5</v>
      </c>
      <c r="M21" s="82">
        <f t="shared" si="1"/>
        <v>5</v>
      </c>
      <c r="N21" s="82">
        <f>SUMIF($B$8:$K$8,"Laki-Laki",RAO!B15:K15)</f>
        <v>4</v>
      </c>
      <c r="O21" s="82">
        <f>SUMIF($B$8:$K$8,"Perempuan",RAO!B15:K15)</f>
        <v>4</v>
      </c>
      <c r="P21" s="68">
        <f t="shared" si="2"/>
        <v>4</v>
      </c>
      <c r="Q21" s="68">
        <f t="shared" si="3"/>
        <v>4</v>
      </c>
      <c r="R21" s="68">
        <f t="shared" si="4"/>
        <v>-1.3862943611198906</v>
      </c>
      <c r="S21" s="68">
        <f t="shared" si="5"/>
        <v>-1.3862943611198906</v>
      </c>
      <c r="T21" s="68">
        <f t="shared" si="6"/>
        <v>-1.2480505746855082</v>
      </c>
      <c r="U21" s="68">
        <f t="shared" si="7"/>
        <v>-1.2480505746855082</v>
      </c>
      <c r="V21" s="68">
        <f t="shared" si="8"/>
        <v>1.1180339887498949</v>
      </c>
      <c r="W21" s="68">
        <f t="shared" si="9"/>
        <v>1.1180339887498949</v>
      </c>
      <c r="X21" s="68">
        <f t="shared" si="10"/>
        <v>0</v>
      </c>
      <c r="Y21" s="68">
        <f t="shared" si="11"/>
        <v>1.5811388300841898</v>
      </c>
      <c r="Z21" s="68">
        <f t="shared" si="12"/>
        <v>0</v>
      </c>
      <c r="AA21" s="66" t="str">
        <f t="shared" si="13"/>
        <v>Negligible</v>
      </c>
      <c r="AB21" s="69" t="str">
        <f t="shared" si="14"/>
        <v>Tidak Ada Indikasi Bias</v>
      </c>
    </row>
    <row r="22" spans="1:28" ht="27.6" x14ac:dyDescent="0.3">
      <c r="A22" s="67" t="str">
        <f>RAO!A16</f>
        <v>12. Etika profesional menuntut seorang RA Officer untuk …</v>
      </c>
      <c r="B22" s="83">
        <f>RAO!B16</f>
        <v>1</v>
      </c>
      <c r="C22" s="83">
        <f>RAO!C16</f>
        <v>1</v>
      </c>
      <c r="D22" s="83">
        <f>RAO!D16</f>
        <v>1</v>
      </c>
      <c r="E22" s="83">
        <f>RAO!E16</f>
        <v>0</v>
      </c>
      <c r="F22" s="83">
        <f>RAO!F16</f>
        <v>1</v>
      </c>
      <c r="G22" s="83">
        <f>RAO!G16</f>
        <v>0</v>
      </c>
      <c r="H22" s="83">
        <f>RAO!H16</f>
        <v>0</v>
      </c>
      <c r="I22" s="83">
        <f>RAO!I16</f>
        <v>0</v>
      </c>
      <c r="J22" s="83">
        <f>RAO!J16</f>
        <v>1</v>
      </c>
      <c r="K22" s="83">
        <f>RAO!K16</f>
        <v>1</v>
      </c>
      <c r="L22" s="82">
        <f t="shared" si="0"/>
        <v>5</v>
      </c>
      <c r="M22" s="82">
        <f t="shared" si="1"/>
        <v>5</v>
      </c>
      <c r="N22" s="82">
        <f>SUMIF($B$8:$K$8,"Laki-Laki",RAO!B16:K16)</f>
        <v>3</v>
      </c>
      <c r="O22" s="82">
        <f>SUMIF($B$8:$K$8,"Perempuan",RAO!B16:K16)</f>
        <v>3</v>
      </c>
      <c r="P22" s="68">
        <f t="shared" si="2"/>
        <v>3</v>
      </c>
      <c r="Q22" s="68">
        <f t="shared" si="3"/>
        <v>3</v>
      </c>
      <c r="R22" s="68">
        <f t="shared" si="4"/>
        <v>-0.40546510810816444</v>
      </c>
      <c r="S22" s="68">
        <f t="shared" si="5"/>
        <v>-0.40546510810816444</v>
      </c>
      <c r="T22" s="68">
        <f t="shared" si="6"/>
        <v>-0.26722132167378199</v>
      </c>
      <c r="U22" s="68">
        <f t="shared" si="7"/>
        <v>-0.26722132167378199</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27.6" x14ac:dyDescent="0.3">
      <c r="A23" s="67" t="str">
        <f>RAO!A17</f>
        <v>13. Konflik kepentingan dalam pekerjaan harus …</v>
      </c>
      <c r="B23" s="83">
        <f>RAO!B17</f>
        <v>1</v>
      </c>
      <c r="C23" s="83">
        <f>RAO!C17</f>
        <v>1</v>
      </c>
      <c r="D23" s="83">
        <f>RAO!D17</f>
        <v>0</v>
      </c>
      <c r="E23" s="83">
        <f>RAO!E17</f>
        <v>1</v>
      </c>
      <c r="F23" s="83">
        <f>RAO!F17</f>
        <v>0</v>
      </c>
      <c r="G23" s="83">
        <f>RAO!G17</f>
        <v>1</v>
      </c>
      <c r="H23" s="83">
        <f>RAO!H17</f>
        <v>0</v>
      </c>
      <c r="I23" s="83">
        <f>RAO!I17</f>
        <v>0</v>
      </c>
      <c r="J23" s="83">
        <f>RAO!J17</f>
        <v>0</v>
      </c>
      <c r="K23" s="83">
        <f>RAO!K17</f>
        <v>0</v>
      </c>
      <c r="L23" s="82">
        <f t="shared" si="0"/>
        <v>5</v>
      </c>
      <c r="M23" s="82">
        <f t="shared" si="1"/>
        <v>5</v>
      </c>
      <c r="N23" s="82">
        <f>SUMIF($B$8:$K$8,"Laki-Laki",RAO!B17:K17)</f>
        <v>2</v>
      </c>
      <c r="O23" s="82">
        <f>SUMIF($B$8:$K$8,"Perempuan",RAO!B17:K17)</f>
        <v>2</v>
      </c>
      <c r="P23" s="68">
        <f t="shared" si="2"/>
        <v>2</v>
      </c>
      <c r="Q23" s="68">
        <f t="shared" si="3"/>
        <v>2</v>
      </c>
      <c r="R23" s="68">
        <f t="shared" si="4"/>
        <v>0.40546510810816438</v>
      </c>
      <c r="S23" s="68">
        <f t="shared" si="5"/>
        <v>0.40546510810816438</v>
      </c>
      <c r="T23" s="68">
        <f t="shared" si="6"/>
        <v>0.54370889454254678</v>
      </c>
      <c r="U23" s="68">
        <f t="shared" si="7"/>
        <v>0.54370889454254678</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27.6" x14ac:dyDescent="0.3">
      <c r="A24" s="67" t="str">
        <f>RAO!A18</f>
        <v>14. Audit kepatuhan dilakukan untuk …</v>
      </c>
      <c r="B24" s="83">
        <f>RAO!B18</f>
        <v>1</v>
      </c>
      <c r="C24" s="83">
        <f>RAO!C18</f>
        <v>1</v>
      </c>
      <c r="D24" s="83">
        <f>RAO!D18</f>
        <v>1</v>
      </c>
      <c r="E24" s="83">
        <f>RAO!E18</f>
        <v>1</v>
      </c>
      <c r="F24" s="83">
        <f>RAO!F18</f>
        <v>1</v>
      </c>
      <c r="G24" s="83">
        <f>RAO!G18</f>
        <v>1</v>
      </c>
      <c r="H24" s="83">
        <f>RAO!H18</f>
        <v>0</v>
      </c>
      <c r="I24" s="83">
        <f>RAO!I18</f>
        <v>0</v>
      </c>
      <c r="J24" s="83">
        <f>RAO!J18</f>
        <v>1</v>
      </c>
      <c r="K24" s="83">
        <f>RAO!K18</f>
        <v>1</v>
      </c>
      <c r="L24" s="82">
        <f t="shared" si="0"/>
        <v>5</v>
      </c>
      <c r="M24" s="82">
        <f t="shared" si="1"/>
        <v>5</v>
      </c>
      <c r="N24" s="82">
        <f>SUMIF($B$8:$K$8,"Laki-Laki",RAO!B18:K18)</f>
        <v>4</v>
      </c>
      <c r="O24" s="82">
        <f>SUMIF($B$8:$K$8,"Perempuan",RAO!B18:K18)</f>
        <v>4</v>
      </c>
      <c r="P24" s="68">
        <f t="shared" si="2"/>
        <v>4</v>
      </c>
      <c r="Q24" s="68">
        <f t="shared" si="3"/>
        <v>4</v>
      </c>
      <c r="R24" s="68">
        <f t="shared" si="4"/>
        <v>-1.3862943611198906</v>
      </c>
      <c r="S24" s="68">
        <f t="shared" si="5"/>
        <v>-1.3862943611198906</v>
      </c>
      <c r="T24" s="68">
        <f t="shared" si="6"/>
        <v>-1.2480505746855082</v>
      </c>
      <c r="U24" s="68">
        <f t="shared" si="7"/>
        <v>-1.2480505746855082</v>
      </c>
      <c r="V24" s="68">
        <f t="shared" si="8"/>
        <v>1.1180339887498949</v>
      </c>
      <c r="W24" s="68">
        <f t="shared" si="9"/>
        <v>1.1180339887498949</v>
      </c>
      <c r="X24" s="68">
        <f t="shared" si="10"/>
        <v>0</v>
      </c>
      <c r="Y24" s="68">
        <f t="shared" si="11"/>
        <v>1.5811388300841898</v>
      </c>
      <c r="Z24" s="68">
        <f t="shared" si="12"/>
        <v>0</v>
      </c>
      <c r="AA24" s="66" t="str">
        <f t="shared" si="13"/>
        <v>Negligible</v>
      </c>
      <c r="AB24" s="69" t="str">
        <f t="shared" si="14"/>
        <v>Tidak Ada Indikasi Bias</v>
      </c>
    </row>
    <row r="25" spans="1:28" ht="27.6" x14ac:dyDescent="0.3">
      <c r="A25" s="67" t="str">
        <f>RAO!A19</f>
        <v>15. Profesionalisme dalam Regulatory Affairs mencakup …</v>
      </c>
      <c r="B25" s="83">
        <f>RAO!B19</f>
        <v>1</v>
      </c>
      <c r="C25" s="83">
        <f>RAO!C19</f>
        <v>1</v>
      </c>
      <c r="D25" s="83">
        <f>RAO!D19</f>
        <v>1</v>
      </c>
      <c r="E25" s="83">
        <f>RAO!E19</f>
        <v>1</v>
      </c>
      <c r="F25" s="83">
        <f>RAO!F19</f>
        <v>1</v>
      </c>
      <c r="G25" s="83">
        <f>RAO!G19</f>
        <v>1</v>
      </c>
      <c r="H25" s="83">
        <f>RAO!H19</f>
        <v>0</v>
      </c>
      <c r="I25" s="83">
        <f>RAO!I19</f>
        <v>0</v>
      </c>
      <c r="J25" s="83">
        <f>RAO!J19</f>
        <v>0</v>
      </c>
      <c r="K25" s="83">
        <f>RAO!K19</f>
        <v>0</v>
      </c>
      <c r="L25" s="82">
        <f t="shared" si="0"/>
        <v>5</v>
      </c>
      <c r="M25" s="82">
        <f t="shared" si="1"/>
        <v>5</v>
      </c>
      <c r="N25" s="82">
        <f>SUMIF($B$8:$K$8,"Laki-Laki",RAO!B19:K19)</f>
        <v>3</v>
      </c>
      <c r="O25" s="82">
        <f>SUMIF($B$8:$K$8,"Perempuan",RAO!B19:K19)</f>
        <v>3</v>
      </c>
      <c r="P25" s="68">
        <f t="shared" si="2"/>
        <v>3</v>
      </c>
      <c r="Q25" s="68">
        <f t="shared" si="3"/>
        <v>3</v>
      </c>
      <c r="R25" s="68">
        <f t="shared" si="4"/>
        <v>-0.40546510810816444</v>
      </c>
      <c r="S25" s="68">
        <f t="shared" si="5"/>
        <v>-0.40546510810816444</v>
      </c>
      <c r="T25" s="68">
        <f t="shared" si="6"/>
        <v>-0.26722132167378199</v>
      </c>
      <c r="U25" s="68">
        <f t="shared" si="7"/>
        <v>-0.26722132167378199</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27.6" x14ac:dyDescent="0.3">
      <c r="A26" s="67" t="str">
        <f>RAO!A20</f>
        <v>16. Regulatory Affairs Officer harus memahami …</v>
      </c>
      <c r="B26" s="83">
        <f>RAO!B20</f>
        <v>1</v>
      </c>
      <c r="C26" s="83">
        <f>RAO!C20</f>
        <v>1</v>
      </c>
      <c r="D26" s="83">
        <f>RAO!D20</f>
        <v>0</v>
      </c>
      <c r="E26" s="83">
        <f>RAO!E20</f>
        <v>0</v>
      </c>
      <c r="F26" s="83">
        <f>RAO!F20</f>
        <v>0</v>
      </c>
      <c r="G26" s="83">
        <f>RAO!G20</f>
        <v>0</v>
      </c>
      <c r="H26" s="83">
        <f>RAO!H20</f>
        <v>0</v>
      </c>
      <c r="I26" s="83">
        <f>RAO!I20</f>
        <v>0</v>
      </c>
      <c r="J26" s="83">
        <f>RAO!J20</f>
        <v>0</v>
      </c>
      <c r="K26" s="83">
        <f>RAO!K20</f>
        <v>0</v>
      </c>
      <c r="L26" s="82">
        <f t="shared" si="0"/>
        <v>5</v>
      </c>
      <c r="M26" s="82">
        <f t="shared" si="1"/>
        <v>5</v>
      </c>
      <c r="N26" s="82">
        <f>SUMIF($B$8:$K$8,"Laki-Laki",RAO!B20:K20)</f>
        <v>1</v>
      </c>
      <c r="O26" s="82">
        <f>SUMIF($B$8:$K$8,"Perempuan",RAO!B20:K20)</f>
        <v>1</v>
      </c>
      <c r="P26" s="68">
        <f t="shared" si="2"/>
        <v>1</v>
      </c>
      <c r="Q26" s="68">
        <f t="shared" si="3"/>
        <v>1</v>
      </c>
      <c r="R26" s="68">
        <f t="shared" si="4"/>
        <v>1.3862943611198906</v>
      </c>
      <c r="S26" s="68">
        <f t="shared" si="5"/>
        <v>1.3862943611198906</v>
      </c>
      <c r="T26" s="68">
        <f t="shared" si="6"/>
        <v>1.524538147554273</v>
      </c>
      <c r="U26" s="68">
        <f t="shared" si="7"/>
        <v>1.524538147554273</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27.6" x14ac:dyDescent="0.3">
      <c r="A27" s="67" t="str">
        <f>RAO!A21</f>
        <v>17. Dokumen registrasi produk berfungsi untuk …</v>
      </c>
      <c r="B27" s="83">
        <f>RAO!B21</f>
        <v>0</v>
      </c>
      <c r="C27" s="83">
        <f>RAO!C21</f>
        <v>0</v>
      </c>
      <c r="D27" s="83">
        <f>RAO!D21</f>
        <v>1</v>
      </c>
      <c r="E27" s="83">
        <f>RAO!E21</f>
        <v>0</v>
      </c>
      <c r="F27" s="83">
        <f>RAO!F21</f>
        <v>1</v>
      </c>
      <c r="G27" s="83">
        <f>RAO!G21</f>
        <v>0</v>
      </c>
      <c r="H27" s="83">
        <f>RAO!H21</f>
        <v>0</v>
      </c>
      <c r="I27" s="83">
        <f>RAO!I21</f>
        <v>0</v>
      </c>
      <c r="J27" s="83">
        <f>RAO!J21</f>
        <v>0</v>
      </c>
      <c r="K27" s="83">
        <f>RAO!K21</f>
        <v>0</v>
      </c>
      <c r="L27" s="82">
        <f t="shared" si="0"/>
        <v>5</v>
      </c>
      <c r="M27" s="82">
        <f t="shared" si="1"/>
        <v>5</v>
      </c>
      <c r="N27" s="82">
        <f>SUMIF($B$8:$K$8,"Laki-Laki",RAO!B21:K21)</f>
        <v>1</v>
      </c>
      <c r="O27" s="82">
        <f>SUMIF($B$8:$K$8,"Perempuan",RAO!B21:K21)</f>
        <v>1</v>
      </c>
      <c r="P27" s="68">
        <f t="shared" si="2"/>
        <v>1</v>
      </c>
      <c r="Q27" s="68">
        <f t="shared" si="3"/>
        <v>1</v>
      </c>
      <c r="R27" s="68">
        <f t="shared" si="4"/>
        <v>1.3862943611198906</v>
      </c>
      <c r="S27" s="68">
        <f t="shared" si="5"/>
        <v>1.3862943611198906</v>
      </c>
      <c r="T27" s="68">
        <f t="shared" si="6"/>
        <v>1.524538147554273</v>
      </c>
      <c r="U27" s="68">
        <f t="shared" si="7"/>
        <v>1.524538147554273</v>
      </c>
      <c r="V27" s="68">
        <f t="shared" si="8"/>
        <v>1.1180339887498949</v>
      </c>
      <c r="W27" s="68">
        <f t="shared" si="9"/>
        <v>1.1180339887498949</v>
      </c>
      <c r="X27" s="68">
        <f t="shared" si="10"/>
        <v>0</v>
      </c>
      <c r="Y27" s="68">
        <f t="shared" si="11"/>
        <v>1.5811388300841898</v>
      </c>
      <c r="Z27" s="68">
        <f t="shared" si="12"/>
        <v>0</v>
      </c>
      <c r="AA27" s="66" t="str">
        <f t="shared" si="13"/>
        <v>Negligible</v>
      </c>
      <c r="AB27" s="69" t="str">
        <f t="shared" si="14"/>
        <v>Tidak Ada Indikasi Bias</v>
      </c>
    </row>
    <row r="28" spans="1:28" ht="27.6" x14ac:dyDescent="0.3">
      <c r="A28" s="67" t="str">
        <f>RAO!A22</f>
        <v>18. Dokumen registrasi biasanya berisi …</v>
      </c>
      <c r="B28" s="83">
        <f>RAO!B22</f>
        <v>0</v>
      </c>
      <c r="C28" s="83">
        <f>RAO!C22</f>
        <v>0</v>
      </c>
      <c r="D28" s="83">
        <f>RAO!D22</f>
        <v>1</v>
      </c>
      <c r="E28" s="83">
        <f>RAO!E22</f>
        <v>1</v>
      </c>
      <c r="F28" s="83">
        <f>RAO!F22</f>
        <v>1</v>
      </c>
      <c r="G28" s="83">
        <f>RAO!G22</f>
        <v>1</v>
      </c>
      <c r="H28" s="83">
        <f>RAO!H22</f>
        <v>0</v>
      </c>
      <c r="I28" s="83">
        <f>RAO!I22</f>
        <v>0</v>
      </c>
      <c r="J28" s="83">
        <f>RAO!J22</f>
        <v>0</v>
      </c>
      <c r="K28" s="83">
        <f>RAO!K22</f>
        <v>0</v>
      </c>
      <c r="L28" s="82">
        <f t="shared" si="0"/>
        <v>5</v>
      </c>
      <c r="M28" s="82">
        <f t="shared" si="1"/>
        <v>5</v>
      </c>
      <c r="N28" s="82">
        <f>SUMIF($B$8:$K$8,"Laki-Laki",RAO!B22:K22)</f>
        <v>2</v>
      </c>
      <c r="O28" s="82">
        <f>SUMIF($B$8:$K$8,"Perempuan",RAO!B22:K22)</f>
        <v>2</v>
      </c>
      <c r="P28" s="68">
        <f t="shared" si="2"/>
        <v>2</v>
      </c>
      <c r="Q28" s="68">
        <f t="shared" si="3"/>
        <v>2</v>
      </c>
      <c r="R28" s="68">
        <f t="shared" si="4"/>
        <v>0.40546510810816438</v>
      </c>
      <c r="S28" s="68">
        <f t="shared" si="5"/>
        <v>0.40546510810816438</v>
      </c>
      <c r="T28" s="68">
        <f t="shared" si="6"/>
        <v>0.54370889454254678</v>
      </c>
      <c r="U28" s="68">
        <f t="shared" si="7"/>
        <v>0.54370889454254678</v>
      </c>
      <c r="V28" s="68">
        <f t="shared" si="8"/>
        <v>0.91287092917527679</v>
      </c>
      <c r="W28" s="68">
        <f t="shared" si="9"/>
        <v>0.91287092917527679</v>
      </c>
      <c r="X28" s="68">
        <f t="shared" si="10"/>
        <v>0</v>
      </c>
      <c r="Y28" s="68">
        <f t="shared" si="11"/>
        <v>1.2909944487358056</v>
      </c>
      <c r="Z28" s="68">
        <f t="shared" si="12"/>
        <v>0</v>
      </c>
      <c r="AA28" s="66" t="str">
        <f t="shared" si="13"/>
        <v>Negligible</v>
      </c>
      <c r="AB28" s="69" t="str">
        <f t="shared" si="14"/>
        <v>Tidak Ada Indikasi Bias</v>
      </c>
    </row>
    <row r="29" spans="1:28" ht="27.6" x14ac:dyDescent="0.3">
      <c r="A29" s="67" t="str">
        <f>RAO!A23</f>
        <v>19. Evaluasi dokumen registrasi dilakukan untuk memastikan …</v>
      </c>
      <c r="B29" s="83">
        <f>RAO!B23</f>
        <v>1</v>
      </c>
      <c r="C29" s="83">
        <f>RAO!C23</f>
        <v>1</v>
      </c>
      <c r="D29" s="83">
        <f>RAO!D23</f>
        <v>1</v>
      </c>
      <c r="E29" s="83">
        <f>RAO!E23</f>
        <v>1</v>
      </c>
      <c r="F29" s="83">
        <f>RAO!F23</f>
        <v>1</v>
      </c>
      <c r="G29" s="83">
        <f>RAO!G23</f>
        <v>1</v>
      </c>
      <c r="H29" s="83">
        <f>RAO!H23</f>
        <v>0</v>
      </c>
      <c r="I29" s="83">
        <f>RAO!I23</f>
        <v>0</v>
      </c>
      <c r="J29" s="83">
        <f>RAO!J23</f>
        <v>1</v>
      </c>
      <c r="K29" s="83">
        <f>RAO!K23</f>
        <v>1</v>
      </c>
      <c r="L29" s="82">
        <f t="shared" si="0"/>
        <v>5</v>
      </c>
      <c r="M29" s="82">
        <f t="shared" si="1"/>
        <v>5</v>
      </c>
      <c r="N29" s="82">
        <f>SUMIF($B$8:$K$8,"Laki-Laki",RAO!B23:K23)</f>
        <v>4</v>
      </c>
      <c r="O29" s="82">
        <f>SUMIF($B$8:$K$8,"Perempuan",RAO!B23:K23)</f>
        <v>4</v>
      </c>
      <c r="P29" s="68">
        <f t="shared" si="2"/>
        <v>4</v>
      </c>
      <c r="Q29" s="68">
        <f t="shared" si="3"/>
        <v>4</v>
      </c>
      <c r="R29" s="68">
        <f t="shared" si="4"/>
        <v>-1.3862943611198906</v>
      </c>
      <c r="S29" s="68">
        <f t="shared" si="5"/>
        <v>-1.3862943611198906</v>
      </c>
      <c r="T29" s="68">
        <f t="shared" si="6"/>
        <v>-1.2480505746855082</v>
      </c>
      <c r="U29" s="68">
        <f t="shared" si="7"/>
        <v>-1.2480505746855082</v>
      </c>
      <c r="V29" s="68">
        <f t="shared" si="8"/>
        <v>1.1180339887498949</v>
      </c>
      <c r="W29" s="68">
        <f t="shared" si="9"/>
        <v>1.1180339887498949</v>
      </c>
      <c r="X29" s="68">
        <f t="shared" si="10"/>
        <v>0</v>
      </c>
      <c r="Y29" s="68">
        <f t="shared" si="11"/>
        <v>1.5811388300841898</v>
      </c>
      <c r="Z29" s="68">
        <f t="shared" si="12"/>
        <v>0</v>
      </c>
      <c r="AA29" s="66" t="str">
        <f t="shared" si="13"/>
        <v>Negligible</v>
      </c>
      <c r="AB29" s="69" t="str">
        <f t="shared" si="14"/>
        <v>Tidak Ada Indikasi Bias</v>
      </c>
    </row>
    <row r="30" spans="1:28" ht="27.6" x14ac:dyDescent="0.3">
      <c r="A30" s="67" t="str">
        <f>RAO!A24</f>
        <v>20. Salah satu dokumen penting dalam registrasi produk adalah …</v>
      </c>
      <c r="B30" s="83">
        <f>RAO!B24</f>
        <v>1</v>
      </c>
      <c r="C30" s="83">
        <f>RAO!C24</f>
        <v>1</v>
      </c>
      <c r="D30" s="83">
        <f>RAO!D24</f>
        <v>1</v>
      </c>
      <c r="E30" s="83">
        <f>RAO!E24</f>
        <v>0</v>
      </c>
      <c r="F30" s="83">
        <f>RAO!F24</f>
        <v>1</v>
      </c>
      <c r="G30" s="83">
        <f>RAO!G24</f>
        <v>0</v>
      </c>
      <c r="H30" s="83">
        <f>RAO!H24</f>
        <v>0</v>
      </c>
      <c r="I30" s="83">
        <f>RAO!I24</f>
        <v>0</v>
      </c>
      <c r="J30" s="83">
        <f>RAO!J24</f>
        <v>1</v>
      </c>
      <c r="K30" s="83">
        <f>RAO!K24</f>
        <v>1</v>
      </c>
      <c r="L30" s="82">
        <f t="shared" si="0"/>
        <v>5</v>
      </c>
      <c r="M30" s="82">
        <f t="shared" si="1"/>
        <v>5</v>
      </c>
      <c r="N30" s="82">
        <f>SUMIF($B$8:$K$8,"Laki-Laki",RAO!B24:K24)</f>
        <v>3</v>
      </c>
      <c r="O30" s="82">
        <f>SUMIF($B$8:$K$8,"Perempuan",RAO!B24:K24)</f>
        <v>3</v>
      </c>
      <c r="P30" s="68">
        <f t="shared" si="2"/>
        <v>3</v>
      </c>
      <c r="Q30" s="68">
        <f t="shared" si="3"/>
        <v>3</v>
      </c>
      <c r="R30" s="68">
        <f t="shared" si="4"/>
        <v>-0.40546510810816444</v>
      </c>
      <c r="S30" s="68">
        <f t="shared" si="5"/>
        <v>-0.40546510810816444</v>
      </c>
      <c r="T30" s="68">
        <f t="shared" si="6"/>
        <v>-0.26722132167378199</v>
      </c>
      <c r="U30" s="68">
        <f t="shared" si="7"/>
        <v>-0.26722132167378199</v>
      </c>
      <c r="V30" s="68">
        <f t="shared" si="8"/>
        <v>0.91287092917527679</v>
      </c>
      <c r="W30" s="68">
        <f t="shared" si="9"/>
        <v>0.91287092917527679</v>
      </c>
      <c r="X30" s="68">
        <f t="shared" si="10"/>
        <v>0</v>
      </c>
      <c r="Y30" s="68">
        <f t="shared" si="11"/>
        <v>1.2909944487358056</v>
      </c>
      <c r="Z30" s="68">
        <f t="shared" si="12"/>
        <v>0</v>
      </c>
      <c r="AA30" s="66" t="str">
        <f t="shared" si="13"/>
        <v>Negligible</v>
      </c>
      <c r="AB30" s="69" t="str">
        <f t="shared" si="14"/>
        <v>Tidak Ada Indikasi Bias</v>
      </c>
    </row>
    <row r="31" spans="1:28" ht="55.2" x14ac:dyDescent="0.3">
      <c r="A31" s="67" t="str">
        <f>RAO!A25</f>
        <v>21. Dokumen yang berisi informasi komposisi, spesifikasi bahan baku, dan metode produksi dalam registrasi produk disebut …</v>
      </c>
      <c r="B31" s="83">
        <f>RAO!B25</f>
        <v>1</v>
      </c>
      <c r="C31" s="83">
        <f>RAO!C25</f>
        <v>1</v>
      </c>
      <c r="D31" s="83">
        <f>RAO!D25</f>
        <v>0</v>
      </c>
      <c r="E31" s="83">
        <f>RAO!E25</f>
        <v>0</v>
      </c>
      <c r="F31" s="83">
        <f>RAO!F25</f>
        <v>0</v>
      </c>
      <c r="G31" s="83">
        <f>RAO!G25</f>
        <v>0</v>
      </c>
      <c r="H31" s="83">
        <f>RAO!H25</f>
        <v>0</v>
      </c>
      <c r="I31" s="83">
        <f>RAO!I25</f>
        <v>0</v>
      </c>
      <c r="J31" s="83">
        <f>RAO!J25</f>
        <v>0</v>
      </c>
      <c r="K31" s="83">
        <f>RAO!K25</f>
        <v>0</v>
      </c>
      <c r="L31" s="82">
        <f t="shared" si="0"/>
        <v>5</v>
      </c>
      <c r="M31" s="82">
        <f t="shared" si="1"/>
        <v>5</v>
      </c>
      <c r="N31" s="82">
        <f>SUMIF($B$8:$K$8,"Laki-Laki",RAO!B25:K25)</f>
        <v>1</v>
      </c>
      <c r="O31" s="82">
        <f>SUMIF($B$8:$K$8,"Perempuan",RAO!B25:K25)</f>
        <v>1</v>
      </c>
      <c r="P31" s="68">
        <f t="shared" si="2"/>
        <v>1</v>
      </c>
      <c r="Q31" s="68">
        <f t="shared" si="3"/>
        <v>1</v>
      </c>
      <c r="R31" s="68">
        <f t="shared" si="4"/>
        <v>1.3862943611198906</v>
      </c>
      <c r="S31" s="68">
        <f t="shared" si="5"/>
        <v>1.3862943611198906</v>
      </c>
      <c r="T31" s="68">
        <f t="shared" si="6"/>
        <v>1.524538147554273</v>
      </c>
      <c r="U31" s="68">
        <f t="shared" si="7"/>
        <v>1.524538147554273</v>
      </c>
      <c r="V31" s="68">
        <f t="shared" si="8"/>
        <v>1.1180339887498949</v>
      </c>
      <c r="W31" s="68">
        <f t="shared" si="9"/>
        <v>1.1180339887498949</v>
      </c>
      <c r="X31" s="68">
        <f t="shared" si="10"/>
        <v>0</v>
      </c>
      <c r="Y31" s="68">
        <f t="shared" si="11"/>
        <v>1.5811388300841898</v>
      </c>
      <c r="Z31" s="68">
        <f t="shared" si="12"/>
        <v>0</v>
      </c>
      <c r="AA31" s="66" t="str">
        <f t="shared" si="13"/>
        <v>Negligible</v>
      </c>
      <c r="AB31" s="69" t="str">
        <f t="shared" si="14"/>
        <v>Tidak Ada Indikasi Bias</v>
      </c>
    </row>
    <row r="32" spans="1:28" ht="41.4" x14ac:dyDescent="0.3">
      <c r="A32" s="67" t="str">
        <f>RAO!A26</f>
        <v>22. Salah satu tujuan evaluasi dokumen registrasi produk adalah untuk …</v>
      </c>
      <c r="B32" s="83">
        <f>RAO!B26</f>
        <v>1</v>
      </c>
      <c r="C32" s="83">
        <f>RAO!C26</f>
        <v>1</v>
      </c>
      <c r="D32" s="83">
        <f>RAO!D26</f>
        <v>1</v>
      </c>
      <c r="E32" s="83">
        <f>RAO!E26</f>
        <v>1</v>
      </c>
      <c r="F32" s="83">
        <f>RAO!F26</f>
        <v>1</v>
      </c>
      <c r="G32" s="83">
        <f>RAO!G26</f>
        <v>1</v>
      </c>
      <c r="H32" s="83">
        <f>RAO!H26</f>
        <v>0</v>
      </c>
      <c r="I32" s="83">
        <f>RAO!I26</f>
        <v>0</v>
      </c>
      <c r="J32" s="83">
        <f>RAO!J26</f>
        <v>0</v>
      </c>
      <c r="K32" s="83">
        <f>RAO!K26</f>
        <v>0</v>
      </c>
      <c r="L32" s="82">
        <f t="shared" si="0"/>
        <v>5</v>
      </c>
      <c r="M32" s="82">
        <f t="shared" si="1"/>
        <v>5</v>
      </c>
      <c r="N32" s="82">
        <f>SUMIF($B$8:$K$8,"Laki-Laki",RAO!B26:K26)</f>
        <v>3</v>
      </c>
      <c r="O32" s="82">
        <f>SUMIF($B$8:$K$8,"Perempuan",RAO!B26:K26)</f>
        <v>3</v>
      </c>
      <c r="P32" s="68">
        <f t="shared" si="2"/>
        <v>3</v>
      </c>
      <c r="Q32" s="68">
        <f t="shared" si="3"/>
        <v>3</v>
      </c>
      <c r="R32" s="68">
        <f t="shared" si="4"/>
        <v>-0.40546510810816444</v>
      </c>
      <c r="S32" s="68">
        <f t="shared" si="5"/>
        <v>-0.40546510810816444</v>
      </c>
      <c r="T32" s="68">
        <f t="shared" si="6"/>
        <v>-0.26722132167378199</v>
      </c>
      <c r="U32" s="68">
        <f t="shared" si="7"/>
        <v>-0.26722132167378199</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ht="41.4" x14ac:dyDescent="0.3">
      <c r="A33" s="67" t="str">
        <f>RAO!A27</f>
        <v>23. Data keamanan produk dalam dokumen registrasi bertujuan untuk …</v>
      </c>
      <c r="B33" s="83">
        <f>RAO!B27</f>
        <v>1</v>
      </c>
      <c r="C33" s="83">
        <f>RAO!C27</f>
        <v>1</v>
      </c>
      <c r="D33" s="83">
        <f>RAO!D27</f>
        <v>0</v>
      </c>
      <c r="E33" s="83">
        <f>RAO!E27</f>
        <v>0</v>
      </c>
      <c r="F33" s="83">
        <f>RAO!F27</f>
        <v>0</v>
      </c>
      <c r="G33" s="83">
        <f>RAO!G27</f>
        <v>0</v>
      </c>
      <c r="H33" s="83">
        <f>RAO!H27</f>
        <v>0</v>
      </c>
      <c r="I33" s="83">
        <f>RAO!I27</f>
        <v>0</v>
      </c>
      <c r="J33" s="83">
        <f>RAO!J27</f>
        <v>0</v>
      </c>
      <c r="K33" s="83">
        <f>RAO!K27</f>
        <v>0</v>
      </c>
      <c r="L33" s="82">
        <f t="shared" si="0"/>
        <v>5</v>
      </c>
      <c r="M33" s="82">
        <f t="shared" si="1"/>
        <v>5</v>
      </c>
      <c r="N33" s="82">
        <f>SUMIF($B$8:$K$8,"Laki-Laki",RAO!B27:K27)</f>
        <v>1</v>
      </c>
      <c r="O33" s="82">
        <f>SUMIF($B$8:$K$8,"Perempuan",RAO!B27:K27)</f>
        <v>1</v>
      </c>
      <c r="P33" s="68">
        <f t="shared" si="2"/>
        <v>1</v>
      </c>
      <c r="Q33" s="68">
        <f t="shared" si="3"/>
        <v>1</v>
      </c>
      <c r="R33" s="68">
        <f t="shared" si="4"/>
        <v>1.3862943611198906</v>
      </c>
      <c r="S33" s="68">
        <f t="shared" si="5"/>
        <v>1.3862943611198906</v>
      </c>
      <c r="T33" s="68">
        <f t="shared" si="6"/>
        <v>1.524538147554273</v>
      </c>
      <c r="U33" s="68">
        <f t="shared" si="7"/>
        <v>1.524538147554273</v>
      </c>
      <c r="V33" s="68">
        <f t="shared" si="8"/>
        <v>1.1180339887498949</v>
      </c>
      <c r="W33" s="68">
        <f t="shared" si="9"/>
        <v>1.1180339887498949</v>
      </c>
      <c r="X33" s="68">
        <f t="shared" si="10"/>
        <v>0</v>
      </c>
      <c r="Y33" s="68">
        <f t="shared" si="11"/>
        <v>1.5811388300841898</v>
      </c>
      <c r="Z33" s="68">
        <f t="shared" si="12"/>
        <v>0</v>
      </c>
      <c r="AA33" s="66" t="str">
        <f t="shared" si="13"/>
        <v>Negligible</v>
      </c>
      <c r="AB33" s="69" t="str">
        <f t="shared" si="14"/>
        <v>Tidak Ada Indikasi Bias</v>
      </c>
    </row>
    <row r="34" spans="1:28" ht="27.6" x14ac:dyDescent="0.3">
      <c r="A34" s="67" t="str">
        <f>RAO!A28</f>
        <v>24. Dokumen registrasi harus disusun berdasarkan …</v>
      </c>
      <c r="B34" s="83">
        <f>RAO!B28</f>
        <v>1</v>
      </c>
      <c r="C34" s="83">
        <f>RAO!C28</f>
        <v>1</v>
      </c>
      <c r="D34" s="83">
        <f>RAO!D28</f>
        <v>1</v>
      </c>
      <c r="E34" s="83">
        <f>RAO!E28</f>
        <v>1</v>
      </c>
      <c r="F34" s="83">
        <f>RAO!F28</f>
        <v>1</v>
      </c>
      <c r="G34" s="83">
        <f>RAO!G28</f>
        <v>1</v>
      </c>
      <c r="H34" s="83">
        <f>RAO!H28</f>
        <v>0</v>
      </c>
      <c r="I34" s="83">
        <f>RAO!I28</f>
        <v>0</v>
      </c>
      <c r="J34" s="83">
        <f>RAO!J28</f>
        <v>0</v>
      </c>
      <c r="K34" s="83">
        <f>RAO!K28</f>
        <v>0</v>
      </c>
      <c r="L34" s="82">
        <f t="shared" si="0"/>
        <v>5</v>
      </c>
      <c r="M34" s="82">
        <f t="shared" si="1"/>
        <v>5</v>
      </c>
      <c r="N34" s="82">
        <f>SUMIF($B$8:$K$8,"Laki-Laki",RAO!B28:K28)</f>
        <v>3</v>
      </c>
      <c r="O34" s="82">
        <f>SUMIF($B$8:$K$8,"Perempuan",RAO!B28:K28)</f>
        <v>3</v>
      </c>
      <c r="P34" s="68">
        <f t="shared" si="2"/>
        <v>3</v>
      </c>
      <c r="Q34" s="68">
        <f t="shared" si="3"/>
        <v>3</v>
      </c>
      <c r="R34" s="68">
        <f t="shared" si="4"/>
        <v>-0.40546510810816444</v>
      </c>
      <c r="S34" s="68">
        <f t="shared" si="5"/>
        <v>-0.40546510810816444</v>
      </c>
      <c r="T34" s="68">
        <f t="shared" si="6"/>
        <v>-0.26722132167378199</v>
      </c>
      <c r="U34" s="68">
        <f t="shared" si="7"/>
        <v>-0.26722132167378199</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41.4" x14ac:dyDescent="0.3">
      <c r="A35" s="67" t="str">
        <f>RAO!A29</f>
        <v>25. Evaluasi dokumen registrasi dilakukan untuk memastikan bahwa dokumen tersebut …</v>
      </c>
      <c r="B35" s="83">
        <f>RAO!B29</f>
        <v>1</v>
      </c>
      <c r="C35" s="83">
        <f>RAO!C29</f>
        <v>1</v>
      </c>
      <c r="D35" s="83">
        <f>RAO!D29</f>
        <v>1</v>
      </c>
      <c r="E35" s="83">
        <f>RAO!E29</f>
        <v>1</v>
      </c>
      <c r="F35" s="83">
        <f>RAO!F29</f>
        <v>1</v>
      </c>
      <c r="G35" s="83">
        <f>RAO!G29</f>
        <v>1</v>
      </c>
      <c r="H35" s="83">
        <f>RAO!H29</f>
        <v>0</v>
      </c>
      <c r="I35" s="83">
        <f>RAO!I29</f>
        <v>0</v>
      </c>
      <c r="J35" s="83">
        <f>RAO!J29</f>
        <v>0</v>
      </c>
      <c r="K35" s="83">
        <f>RAO!K29</f>
        <v>0</v>
      </c>
      <c r="L35" s="82">
        <f t="shared" si="0"/>
        <v>5</v>
      </c>
      <c r="M35" s="82">
        <f t="shared" si="1"/>
        <v>5</v>
      </c>
      <c r="N35" s="82">
        <f>SUMIF($B$8:$K$8,"Laki-Laki",RAO!B29:K29)</f>
        <v>3</v>
      </c>
      <c r="O35" s="82">
        <f>SUMIF($B$8:$K$8,"Perempuan",RAO!B29:K29)</f>
        <v>3</v>
      </c>
      <c r="P35" s="68">
        <f t="shared" si="2"/>
        <v>3</v>
      </c>
      <c r="Q35" s="68">
        <f t="shared" si="3"/>
        <v>3</v>
      </c>
      <c r="R35" s="68">
        <f t="shared" si="4"/>
        <v>-0.40546510810816444</v>
      </c>
      <c r="S35" s="68">
        <f t="shared" si="5"/>
        <v>-0.40546510810816444</v>
      </c>
      <c r="T35" s="68">
        <f t="shared" si="6"/>
        <v>-0.26722132167378199</v>
      </c>
      <c r="U35" s="68">
        <f t="shared" si="7"/>
        <v>-0.26722132167378199</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ht="41.4" x14ac:dyDescent="0.3">
      <c r="A36" s="67" t="str">
        <f>RAO!A30</f>
        <v>26. Salah satu dokumen penting dalam registrasi produk pangan adalah …</v>
      </c>
      <c r="B36" s="83">
        <f>RAO!B30</f>
        <v>1</v>
      </c>
      <c r="C36" s="83">
        <f>RAO!C30</f>
        <v>1</v>
      </c>
      <c r="D36" s="83">
        <f>RAO!D30</f>
        <v>0</v>
      </c>
      <c r="E36" s="83">
        <f>RAO!E30</f>
        <v>0</v>
      </c>
      <c r="F36" s="83">
        <f>RAO!F30</f>
        <v>0</v>
      </c>
      <c r="G36" s="83">
        <f>RAO!G30</f>
        <v>0</v>
      </c>
      <c r="H36" s="83">
        <f>RAO!H30</f>
        <v>0</v>
      </c>
      <c r="I36" s="83">
        <f>RAO!I30</f>
        <v>0</v>
      </c>
      <c r="J36" s="83">
        <f>RAO!J30</f>
        <v>0</v>
      </c>
      <c r="K36" s="83">
        <f>RAO!K30</f>
        <v>0</v>
      </c>
      <c r="L36" s="82">
        <f t="shared" si="0"/>
        <v>5</v>
      </c>
      <c r="M36" s="82">
        <f t="shared" si="1"/>
        <v>5</v>
      </c>
      <c r="N36" s="82">
        <f>SUMIF($B$8:$K$8,"Laki-Laki",RAO!B30:K30)</f>
        <v>1</v>
      </c>
      <c r="O36" s="82">
        <f>SUMIF($B$8:$K$8,"Perempuan",RAO!B30:K30)</f>
        <v>1</v>
      </c>
      <c r="P36" s="68">
        <f t="shared" si="2"/>
        <v>1</v>
      </c>
      <c r="Q36" s="68">
        <f t="shared" si="3"/>
        <v>1</v>
      </c>
      <c r="R36" s="68">
        <f t="shared" si="4"/>
        <v>1.3862943611198906</v>
      </c>
      <c r="S36" s="68">
        <f t="shared" si="5"/>
        <v>1.3862943611198906</v>
      </c>
      <c r="T36" s="68">
        <f t="shared" si="6"/>
        <v>1.524538147554273</v>
      </c>
      <c r="U36" s="68">
        <f t="shared" si="7"/>
        <v>1.524538147554273</v>
      </c>
      <c r="V36" s="68">
        <f t="shared" si="8"/>
        <v>1.1180339887498949</v>
      </c>
      <c r="W36" s="68">
        <f t="shared" si="9"/>
        <v>1.1180339887498949</v>
      </c>
      <c r="X36" s="68">
        <f t="shared" si="10"/>
        <v>0</v>
      </c>
      <c r="Y36" s="68">
        <f t="shared" si="11"/>
        <v>1.5811388300841898</v>
      </c>
      <c r="Z36" s="68">
        <f t="shared" si="12"/>
        <v>0</v>
      </c>
      <c r="AA36" s="66" t="str">
        <f t="shared" si="13"/>
        <v>Negligible</v>
      </c>
      <c r="AB36" s="69" t="str">
        <f t="shared" si="14"/>
        <v>Tidak Ada Indikasi Bias</v>
      </c>
    </row>
    <row r="37" spans="1:28" ht="41.4" x14ac:dyDescent="0.3">
      <c r="A37" s="67" t="str">
        <f>RAO!A31</f>
        <v>27. Validasi data dalam dokumen registrasi dilakukan untuk memastikan …</v>
      </c>
      <c r="B37" s="83">
        <f>RAO!B31</f>
        <v>1</v>
      </c>
      <c r="C37" s="83">
        <f>RAO!C31</f>
        <v>1</v>
      </c>
      <c r="D37" s="83">
        <f>RAO!D31</f>
        <v>1</v>
      </c>
      <c r="E37" s="83">
        <f>RAO!E31</f>
        <v>0</v>
      </c>
      <c r="F37" s="83">
        <f>RAO!F31</f>
        <v>1</v>
      </c>
      <c r="G37" s="83">
        <f>RAO!G31</f>
        <v>0</v>
      </c>
      <c r="H37" s="83">
        <f>RAO!H31</f>
        <v>1</v>
      </c>
      <c r="I37" s="83">
        <f>RAO!I31</f>
        <v>1</v>
      </c>
      <c r="J37" s="83">
        <f>RAO!J31</f>
        <v>0</v>
      </c>
      <c r="K37" s="83">
        <f>RAO!K31</f>
        <v>0</v>
      </c>
      <c r="L37" s="82">
        <f t="shared" si="0"/>
        <v>5</v>
      </c>
      <c r="M37" s="82">
        <f t="shared" si="1"/>
        <v>5</v>
      </c>
      <c r="N37" s="82">
        <f>SUMIF($B$8:$K$8,"Laki-Laki",RAO!B31:K31)</f>
        <v>3</v>
      </c>
      <c r="O37" s="82">
        <f>SUMIF($B$8:$K$8,"Perempuan",RAO!B31:K31)</f>
        <v>3</v>
      </c>
      <c r="P37" s="68">
        <f t="shared" si="2"/>
        <v>3</v>
      </c>
      <c r="Q37" s="68">
        <f t="shared" si="3"/>
        <v>3</v>
      </c>
      <c r="R37" s="68">
        <f t="shared" si="4"/>
        <v>-0.40546510810816444</v>
      </c>
      <c r="S37" s="68">
        <f t="shared" si="5"/>
        <v>-0.40546510810816444</v>
      </c>
      <c r="T37" s="68">
        <f t="shared" si="6"/>
        <v>-0.26722132167378199</v>
      </c>
      <c r="U37" s="68">
        <f t="shared" si="7"/>
        <v>-0.26722132167378199</v>
      </c>
      <c r="V37" s="68">
        <f t="shared" si="8"/>
        <v>0.91287092917527679</v>
      </c>
      <c r="W37" s="68">
        <f t="shared" si="9"/>
        <v>0.91287092917527679</v>
      </c>
      <c r="X37" s="68">
        <f t="shared" si="10"/>
        <v>0</v>
      </c>
      <c r="Y37" s="68">
        <f t="shared" si="11"/>
        <v>1.2909944487358056</v>
      </c>
      <c r="Z37" s="68">
        <f t="shared" si="12"/>
        <v>0</v>
      </c>
      <c r="AA37" s="66" t="str">
        <f t="shared" si="13"/>
        <v>Negligible</v>
      </c>
      <c r="AB37" s="69" t="str">
        <f t="shared" si="14"/>
        <v>Tidak Ada Indikasi Bias</v>
      </c>
    </row>
    <row r="38" spans="1:28" ht="41.4" x14ac:dyDescent="0.3">
      <c r="A38" s="67" t="str">
        <f>RAO!A32</f>
        <v>28. Salah satu tugas RA Officer dalam penyusunan dokumen registrasi adalah …</v>
      </c>
      <c r="B38" s="83">
        <f>RAO!B32</f>
        <v>0</v>
      </c>
      <c r="C38" s="83">
        <f>RAO!C32</f>
        <v>0</v>
      </c>
      <c r="D38" s="83">
        <f>RAO!D32</f>
        <v>1</v>
      </c>
      <c r="E38" s="83">
        <f>RAO!E32</f>
        <v>0</v>
      </c>
      <c r="F38" s="83">
        <f>RAO!F32</f>
        <v>1</v>
      </c>
      <c r="G38" s="83">
        <f>RAO!G32</f>
        <v>0</v>
      </c>
      <c r="H38" s="83">
        <f>RAO!H32</f>
        <v>0</v>
      </c>
      <c r="I38" s="83">
        <f>RAO!I32</f>
        <v>0</v>
      </c>
      <c r="J38" s="83">
        <f>RAO!J32</f>
        <v>0</v>
      </c>
      <c r="K38" s="83">
        <f>RAO!K32</f>
        <v>0</v>
      </c>
      <c r="L38" s="82">
        <f t="shared" si="0"/>
        <v>5</v>
      </c>
      <c r="M38" s="82">
        <f t="shared" si="1"/>
        <v>5</v>
      </c>
      <c r="N38" s="82">
        <f>SUMIF($B$8:$K$8,"Laki-Laki",RAO!B32:K32)</f>
        <v>1</v>
      </c>
      <c r="O38" s="82">
        <f>SUMIF($B$8:$K$8,"Perempuan",RAO!B32:K32)</f>
        <v>1</v>
      </c>
      <c r="P38" s="68">
        <f t="shared" si="2"/>
        <v>1</v>
      </c>
      <c r="Q38" s="68">
        <f t="shared" si="3"/>
        <v>1</v>
      </c>
      <c r="R38" s="68">
        <f t="shared" si="4"/>
        <v>1.3862943611198906</v>
      </c>
      <c r="S38" s="68">
        <f t="shared" si="5"/>
        <v>1.3862943611198906</v>
      </c>
      <c r="T38" s="68">
        <f t="shared" si="6"/>
        <v>1.524538147554273</v>
      </c>
      <c r="U38" s="68">
        <f t="shared" si="7"/>
        <v>1.524538147554273</v>
      </c>
      <c r="V38" s="68">
        <f t="shared" si="8"/>
        <v>1.1180339887498949</v>
      </c>
      <c r="W38" s="68">
        <f t="shared" si="9"/>
        <v>1.1180339887498949</v>
      </c>
      <c r="X38" s="68">
        <f t="shared" si="10"/>
        <v>0</v>
      </c>
      <c r="Y38" s="68">
        <f t="shared" si="11"/>
        <v>1.5811388300841898</v>
      </c>
      <c r="Z38" s="68">
        <f t="shared" si="12"/>
        <v>0</v>
      </c>
      <c r="AA38" s="66" t="str">
        <f t="shared" si="13"/>
        <v>Negligible</v>
      </c>
      <c r="AB38" s="69" t="str">
        <f t="shared" si="14"/>
        <v>Tidak Ada Indikasi Bias</v>
      </c>
    </row>
    <row r="39" spans="1:28" ht="55.2" x14ac:dyDescent="0.3">
      <c r="A39" s="67" t="str">
        <f>RAO!A33</f>
        <v>29. Jika terdapat data yang tidak lengkap dalam dokumen registrasi maka langkah yang harus dilakukan adalah …</v>
      </c>
      <c r="B39" s="83">
        <f>RAO!B33</f>
        <v>1</v>
      </c>
      <c r="C39" s="83">
        <f>RAO!C33</f>
        <v>1</v>
      </c>
      <c r="D39" s="83">
        <f>RAO!D33</f>
        <v>0</v>
      </c>
      <c r="E39" s="83">
        <f>RAO!E33</f>
        <v>0</v>
      </c>
      <c r="F39" s="83">
        <f>RAO!F33</f>
        <v>0</v>
      </c>
      <c r="G39" s="83">
        <f>RAO!G33</f>
        <v>0</v>
      </c>
      <c r="H39" s="83">
        <f>RAO!H33</f>
        <v>0</v>
      </c>
      <c r="I39" s="83">
        <f>RAO!I33</f>
        <v>0</v>
      </c>
      <c r="J39" s="83">
        <f>RAO!J33</f>
        <v>0</v>
      </c>
      <c r="K39" s="83">
        <f>RAO!K33</f>
        <v>0</v>
      </c>
      <c r="L39" s="82">
        <f t="shared" si="0"/>
        <v>5</v>
      </c>
      <c r="M39" s="82">
        <f t="shared" si="1"/>
        <v>5</v>
      </c>
      <c r="N39" s="82">
        <f>SUMIF($B$8:$K$8,"Laki-Laki",RAO!B33:K33)</f>
        <v>1</v>
      </c>
      <c r="O39" s="82">
        <f>SUMIF($B$8:$K$8,"Perempuan",RAO!B33:K33)</f>
        <v>1</v>
      </c>
      <c r="P39" s="68">
        <f t="shared" si="2"/>
        <v>1</v>
      </c>
      <c r="Q39" s="68">
        <f t="shared" si="3"/>
        <v>1</v>
      </c>
      <c r="R39" s="68">
        <f t="shared" si="4"/>
        <v>1.3862943611198906</v>
      </c>
      <c r="S39" s="68">
        <f t="shared" si="5"/>
        <v>1.3862943611198906</v>
      </c>
      <c r="T39" s="68">
        <f t="shared" si="6"/>
        <v>1.524538147554273</v>
      </c>
      <c r="U39" s="68">
        <f t="shared" si="7"/>
        <v>1.524538147554273</v>
      </c>
      <c r="V39" s="68">
        <f t="shared" si="8"/>
        <v>1.1180339887498949</v>
      </c>
      <c r="W39" s="68">
        <f t="shared" si="9"/>
        <v>1.1180339887498949</v>
      </c>
      <c r="X39" s="68">
        <f t="shared" si="10"/>
        <v>0</v>
      </c>
      <c r="Y39" s="68">
        <f t="shared" si="11"/>
        <v>1.5811388300841898</v>
      </c>
      <c r="Z39" s="68">
        <f t="shared" si="12"/>
        <v>0</v>
      </c>
      <c r="AA39" s="66" t="str">
        <f t="shared" si="13"/>
        <v>Negligible</v>
      </c>
      <c r="AB39" s="69" t="str">
        <f t="shared" si="14"/>
        <v>Tidak Ada Indikasi Bias</v>
      </c>
    </row>
    <row r="40" spans="1:28" ht="27.6" x14ac:dyDescent="0.3">
      <c r="A40" s="67" t="str">
        <f>RAO!A34</f>
        <v>30. Dokumen registrasi produk harus disimpan sebagai …</v>
      </c>
      <c r="B40" s="83">
        <f>RAO!B34</f>
        <v>1</v>
      </c>
      <c r="C40" s="83">
        <f>RAO!C34</f>
        <v>1</v>
      </c>
      <c r="D40" s="83">
        <f>RAO!D34</f>
        <v>1</v>
      </c>
      <c r="E40" s="83">
        <f>RAO!E34</f>
        <v>1</v>
      </c>
      <c r="F40" s="83">
        <f>RAO!F34</f>
        <v>1</v>
      </c>
      <c r="G40" s="83">
        <f>RAO!G34</f>
        <v>1</v>
      </c>
      <c r="H40" s="83">
        <f>RAO!H34</f>
        <v>0</v>
      </c>
      <c r="I40" s="83">
        <f>RAO!I34</f>
        <v>0</v>
      </c>
      <c r="J40" s="83">
        <f>RAO!J34</f>
        <v>0</v>
      </c>
      <c r="K40" s="83">
        <f>RAO!K34</f>
        <v>0</v>
      </c>
      <c r="L40" s="82">
        <f t="shared" si="0"/>
        <v>5</v>
      </c>
      <c r="M40" s="82">
        <f t="shared" si="1"/>
        <v>5</v>
      </c>
      <c r="N40" s="82">
        <f>SUMIF($B$8:$K$8,"Laki-Laki",RAO!B34:K34)</f>
        <v>3</v>
      </c>
      <c r="O40" s="82">
        <f>SUMIF($B$8:$K$8,"Perempuan",RAO!B34:K34)</f>
        <v>3</v>
      </c>
      <c r="P40" s="68">
        <f t="shared" si="2"/>
        <v>3</v>
      </c>
      <c r="Q40" s="68">
        <f t="shared" si="3"/>
        <v>3</v>
      </c>
      <c r="R40" s="68">
        <f t="shared" si="4"/>
        <v>-0.40546510810816444</v>
      </c>
      <c r="S40" s="68">
        <f t="shared" si="5"/>
        <v>-0.40546510810816444</v>
      </c>
      <c r="T40" s="68">
        <f t="shared" si="6"/>
        <v>-0.26722132167378199</v>
      </c>
      <c r="U40" s="68">
        <f t="shared" si="7"/>
        <v>-0.26722132167378199</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41.4" x14ac:dyDescent="0.3">
      <c r="A41" s="67" t="str">
        <f>RAO!A35</f>
        <v>31. Otoritas yang berwenang dalam registrasi obat dan makanan di Indonesia adalah …</v>
      </c>
      <c r="B41" s="83">
        <f>RAO!B35</f>
        <v>1</v>
      </c>
      <c r="C41" s="83">
        <f>RAO!C35</f>
        <v>1</v>
      </c>
      <c r="D41" s="83">
        <f>RAO!D35</f>
        <v>1</v>
      </c>
      <c r="E41" s="83">
        <f>RAO!E35</f>
        <v>0</v>
      </c>
      <c r="F41" s="83">
        <f>RAO!F35</f>
        <v>1</v>
      </c>
      <c r="G41" s="83">
        <f>RAO!G35</f>
        <v>0</v>
      </c>
      <c r="H41" s="83">
        <f>RAO!H35</f>
        <v>1</v>
      </c>
      <c r="I41" s="83">
        <f>RAO!I35</f>
        <v>1</v>
      </c>
      <c r="J41" s="83">
        <f>RAO!J35</f>
        <v>0</v>
      </c>
      <c r="K41" s="83">
        <f>RAO!K35</f>
        <v>0</v>
      </c>
      <c r="L41" s="82">
        <f t="shared" si="0"/>
        <v>5</v>
      </c>
      <c r="M41" s="82">
        <f t="shared" si="1"/>
        <v>5</v>
      </c>
      <c r="N41" s="82">
        <f>SUMIF($B$8:$K$8,"Laki-Laki",RAO!B35:K35)</f>
        <v>3</v>
      </c>
      <c r="O41" s="82">
        <f>SUMIF($B$8:$K$8,"Perempuan",RAO!B35:K35)</f>
        <v>3</v>
      </c>
      <c r="P41" s="68">
        <f t="shared" si="2"/>
        <v>3</v>
      </c>
      <c r="Q41" s="68">
        <f t="shared" si="3"/>
        <v>3</v>
      </c>
      <c r="R41" s="68">
        <f t="shared" si="4"/>
        <v>-0.40546510810816444</v>
      </c>
      <c r="S41" s="68">
        <f t="shared" si="5"/>
        <v>-0.40546510810816444</v>
      </c>
      <c r="T41" s="68">
        <f t="shared" si="6"/>
        <v>-0.26722132167378199</v>
      </c>
      <c r="U41" s="68">
        <f t="shared" si="7"/>
        <v>-0.26722132167378199</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27.6" x14ac:dyDescent="0.3">
      <c r="A42" s="67" t="str">
        <f>RAO!A36</f>
        <v>32. Tahap awal pengajuan registrasi produk adalah …</v>
      </c>
      <c r="B42" s="83">
        <f>RAO!B36</f>
        <v>0</v>
      </c>
      <c r="C42" s="83">
        <f>RAO!C36</f>
        <v>0</v>
      </c>
      <c r="D42" s="83">
        <f>RAO!D36</f>
        <v>1</v>
      </c>
      <c r="E42" s="83">
        <f>RAO!E36</f>
        <v>0</v>
      </c>
      <c r="F42" s="83">
        <f>RAO!F36</f>
        <v>1</v>
      </c>
      <c r="G42" s="83">
        <f>RAO!G36</f>
        <v>0</v>
      </c>
      <c r="H42" s="83">
        <f>RAO!H36</f>
        <v>0</v>
      </c>
      <c r="I42" s="83">
        <f>RAO!I36</f>
        <v>0</v>
      </c>
      <c r="J42" s="83">
        <f>RAO!J36</f>
        <v>0</v>
      </c>
      <c r="K42" s="83">
        <f>RAO!K36</f>
        <v>0</v>
      </c>
      <c r="L42" s="82">
        <f t="shared" si="0"/>
        <v>5</v>
      </c>
      <c r="M42" s="82">
        <f t="shared" si="1"/>
        <v>5</v>
      </c>
      <c r="N42" s="82">
        <f>SUMIF($B$8:$K$8,"Laki-Laki",RAO!B36:K36)</f>
        <v>1</v>
      </c>
      <c r="O42" s="82">
        <f>SUMIF($B$8:$K$8,"Perempuan",RAO!B36:K36)</f>
        <v>1</v>
      </c>
      <c r="P42" s="68">
        <f t="shared" si="2"/>
        <v>1</v>
      </c>
      <c r="Q42" s="68">
        <f t="shared" si="3"/>
        <v>1</v>
      </c>
      <c r="R42" s="68">
        <f t="shared" si="4"/>
        <v>1.3862943611198906</v>
      </c>
      <c r="S42" s="68">
        <f t="shared" si="5"/>
        <v>1.3862943611198906</v>
      </c>
      <c r="T42" s="68">
        <f t="shared" si="6"/>
        <v>1.524538147554273</v>
      </c>
      <c r="U42" s="68">
        <f t="shared" si="7"/>
        <v>1.524538147554273</v>
      </c>
      <c r="V42" s="68">
        <f t="shared" si="8"/>
        <v>1.1180339887498949</v>
      </c>
      <c r="W42" s="68">
        <f t="shared" si="9"/>
        <v>1.1180339887498949</v>
      </c>
      <c r="X42" s="68">
        <f t="shared" si="10"/>
        <v>0</v>
      </c>
      <c r="Y42" s="68">
        <f t="shared" si="11"/>
        <v>1.5811388300841898</v>
      </c>
      <c r="Z42" s="68">
        <f t="shared" si="12"/>
        <v>0</v>
      </c>
      <c r="AA42" s="66" t="str">
        <f t="shared" si="13"/>
        <v>Negligible</v>
      </c>
      <c r="AB42" s="69" t="str">
        <f t="shared" si="14"/>
        <v>Tidak Ada Indikasi Bias</v>
      </c>
    </row>
    <row r="43" spans="1:28" ht="27.6" x14ac:dyDescent="0.3">
      <c r="A43" s="67" t="str">
        <f>RAO!A37</f>
        <v>33. Salah satu tujuan registrasi produk adalah …</v>
      </c>
      <c r="B43" s="83">
        <f>RAO!B37</f>
        <v>1</v>
      </c>
      <c r="C43" s="83">
        <f>RAO!C37</f>
        <v>1</v>
      </c>
      <c r="D43" s="83">
        <f>RAO!D37</f>
        <v>1</v>
      </c>
      <c r="E43" s="83">
        <f>RAO!E37</f>
        <v>0</v>
      </c>
      <c r="F43" s="83">
        <f>RAO!F37</f>
        <v>1</v>
      </c>
      <c r="G43" s="83">
        <f>RAO!G37</f>
        <v>0</v>
      </c>
      <c r="H43" s="83">
        <f>RAO!H37</f>
        <v>0</v>
      </c>
      <c r="I43" s="83">
        <f>RAO!I37</f>
        <v>0</v>
      </c>
      <c r="J43" s="83">
        <f>RAO!J37</f>
        <v>1</v>
      </c>
      <c r="K43" s="83">
        <f>RAO!K37</f>
        <v>1</v>
      </c>
      <c r="L43" s="82">
        <f t="shared" ref="L43:L74" si="15">COUNTIF($B$8:$K$8,"Laki-Laki")</f>
        <v>5</v>
      </c>
      <c r="M43" s="82">
        <f t="shared" ref="M43:M74" si="16">COUNTIF($B$8:$K$8,"Perempuan")</f>
        <v>5</v>
      </c>
      <c r="N43" s="82">
        <f>SUMIF($B$8:$K$8,"Laki-Laki",RAO!B37:K37)</f>
        <v>3</v>
      </c>
      <c r="O43" s="82">
        <f>SUMIF($B$8:$K$8,"Perempuan",RAO!B37:K37)</f>
        <v>3</v>
      </c>
      <c r="P43" s="68">
        <f t="shared" ref="P43:P74" si="17">IF(N43=0,0.3,IF(N43=L43,L43-0.3,N43))</f>
        <v>3</v>
      </c>
      <c r="Q43" s="68">
        <f t="shared" ref="Q43:Q74" si="18">IF(O43=0,0.3,IF(O43=M43,M43-0.3,O43))</f>
        <v>3</v>
      </c>
      <c r="R43" s="68">
        <f t="shared" ref="R43:R74" si="19">LN((L43-P43)/P43)</f>
        <v>-0.40546510810816444</v>
      </c>
      <c r="S43" s="68">
        <f t="shared" ref="S43:S74" si="20">LN((M43-Q43)/Q43)</f>
        <v>-0.40546510810816444</v>
      </c>
      <c r="T43" s="68">
        <f t="shared" ref="T43:T74" si="21">R43-AVERAGE($R$11:$R$110)</f>
        <v>-0.26722132167378199</v>
      </c>
      <c r="U43" s="68">
        <f t="shared" ref="U43:U74" si="22">S43-AVERAGE($S$11:$S$110)</f>
        <v>-0.26722132167378199</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41.4" x14ac:dyDescent="0.3">
      <c r="A44" s="67" t="str">
        <f>RAO!A38</f>
        <v>34. Jika dokumen registrasi ditolak oleh otoritas maka RA Officer harus …</v>
      </c>
      <c r="B44" s="83">
        <f>RAO!B38</f>
        <v>1</v>
      </c>
      <c r="C44" s="83">
        <f>RAO!C38</f>
        <v>1</v>
      </c>
      <c r="D44" s="83">
        <f>RAO!D38</f>
        <v>1</v>
      </c>
      <c r="E44" s="83">
        <f>RAO!E38</f>
        <v>0</v>
      </c>
      <c r="F44" s="83">
        <f>RAO!F38</f>
        <v>1</v>
      </c>
      <c r="G44" s="83">
        <f>RAO!G38</f>
        <v>0</v>
      </c>
      <c r="H44" s="83">
        <f>RAO!H38</f>
        <v>0</v>
      </c>
      <c r="I44" s="83">
        <f>RAO!I38</f>
        <v>0</v>
      </c>
      <c r="J44" s="83">
        <f>RAO!J38</f>
        <v>0</v>
      </c>
      <c r="K44" s="83">
        <f>RAO!K38</f>
        <v>0</v>
      </c>
      <c r="L44" s="82">
        <f t="shared" si="15"/>
        <v>5</v>
      </c>
      <c r="M44" s="82">
        <f t="shared" si="16"/>
        <v>5</v>
      </c>
      <c r="N44" s="82">
        <f>SUMIF($B$8:$K$8,"Laki-Laki",RAO!B38:K38)</f>
        <v>2</v>
      </c>
      <c r="O44" s="82">
        <f>SUMIF($B$8:$K$8,"Perempuan",RAO!B38:K38)</f>
        <v>2</v>
      </c>
      <c r="P44" s="68">
        <f t="shared" si="17"/>
        <v>2</v>
      </c>
      <c r="Q44" s="68">
        <f t="shared" si="18"/>
        <v>2</v>
      </c>
      <c r="R44" s="68">
        <f t="shared" si="19"/>
        <v>0.40546510810816438</v>
      </c>
      <c r="S44" s="68">
        <f t="shared" si="20"/>
        <v>0.40546510810816438</v>
      </c>
      <c r="T44" s="68">
        <f t="shared" si="21"/>
        <v>0.54370889454254678</v>
      </c>
      <c r="U44" s="68">
        <f t="shared" si="22"/>
        <v>0.54370889454254678</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41.4" x14ac:dyDescent="0.3">
      <c r="A45" s="67" t="str">
        <f>RAO!A39</f>
        <v>35. Proses komunikasi dengan otoritas regulator harus dilakukan secara …</v>
      </c>
      <c r="B45" s="83">
        <f>RAO!B39</f>
        <v>1</v>
      </c>
      <c r="C45" s="83">
        <f>RAO!C39</f>
        <v>1</v>
      </c>
      <c r="D45" s="83">
        <f>RAO!D39</f>
        <v>1</v>
      </c>
      <c r="E45" s="83">
        <f>RAO!E39</f>
        <v>1</v>
      </c>
      <c r="F45" s="83">
        <f>RAO!F39</f>
        <v>1</v>
      </c>
      <c r="G45" s="83">
        <f>RAO!G39</f>
        <v>1</v>
      </c>
      <c r="H45" s="83">
        <f>RAO!H39</f>
        <v>1</v>
      </c>
      <c r="I45" s="83">
        <f>RAO!I39</f>
        <v>1</v>
      </c>
      <c r="J45" s="83">
        <f>RAO!J39</f>
        <v>0</v>
      </c>
      <c r="K45" s="83">
        <f>RAO!K39</f>
        <v>0</v>
      </c>
      <c r="L45" s="82">
        <f t="shared" si="15"/>
        <v>5</v>
      </c>
      <c r="M45" s="82">
        <f t="shared" si="16"/>
        <v>5</v>
      </c>
      <c r="N45" s="82">
        <f>SUMIF($B$8:$K$8,"Laki-Laki",RAO!B39:K39)</f>
        <v>4</v>
      </c>
      <c r="O45" s="82">
        <f>SUMIF($B$8:$K$8,"Perempuan",RAO!B39:K39)</f>
        <v>4</v>
      </c>
      <c r="P45" s="68">
        <f t="shared" si="17"/>
        <v>4</v>
      </c>
      <c r="Q45" s="68">
        <f t="shared" si="18"/>
        <v>4</v>
      </c>
      <c r="R45" s="68">
        <f t="shared" si="19"/>
        <v>-1.3862943611198906</v>
      </c>
      <c r="S45" s="68">
        <f t="shared" si="20"/>
        <v>-1.3862943611198906</v>
      </c>
      <c r="T45" s="68">
        <f t="shared" si="21"/>
        <v>-1.2480505746855082</v>
      </c>
      <c r="U45" s="68">
        <f t="shared" si="22"/>
        <v>-1.2480505746855082</v>
      </c>
      <c r="V45" s="68">
        <f t="shared" si="23"/>
        <v>1.1180339887498949</v>
      </c>
      <c r="W45" s="68">
        <f t="shared" si="24"/>
        <v>1.1180339887498949</v>
      </c>
      <c r="X45" s="68">
        <f t="shared" si="25"/>
        <v>0</v>
      </c>
      <c r="Y45" s="68">
        <f t="shared" si="26"/>
        <v>1.5811388300841898</v>
      </c>
      <c r="Z45" s="68">
        <f t="shared" si="27"/>
        <v>0</v>
      </c>
      <c r="AA45" s="66" t="str">
        <f t="shared" si="28"/>
        <v>Negligible</v>
      </c>
      <c r="AB45" s="69" t="str">
        <f t="shared" si="29"/>
        <v>Tidak Ada Indikasi Bias</v>
      </c>
    </row>
    <row r="46" spans="1:28" ht="27.6" x14ac:dyDescent="0.3">
      <c r="A46" s="67" t="str">
        <f>RAO!A40</f>
        <v>36. Salah satu tahapan dalam registrasi produk adalah …</v>
      </c>
      <c r="B46" s="83">
        <f>RAO!B40</f>
        <v>1</v>
      </c>
      <c r="C46" s="83">
        <f>RAO!C40</f>
        <v>1</v>
      </c>
      <c r="D46" s="83">
        <f>RAO!D40</f>
        <v>0</v>
      </c>
      <c r="E46" s="83">
        <f>RAO!E40</f>
        <v>0</v>
      </c>
      <c r="F46" s="83">
        <f>RAO!F40</f>
        <v>0</v>
      </c>
      <c r="G46" s="83">
        <f>RAO!G40</f>
        <v>0</v>
      </c>
      <c r="H46" s="83">
        <f>RAO!H40</f>
        <v>0</v>
      </c>
      <c r="I46" s="83">
        <f>RAO!I40</f>
        <v>0</v>
      </c>
      <c r="J46" s="83">
        <f>RAO!J40</f>
        <v>0</v>
      </c>
      <c r="K46" s="83">
        <f>RAO!K40</f>
        <v>0</v>
      </c>
      <c r="L46" s="82">
        <f t="shared" si="15"/>
        <v>5</v>
      </c>
      <c r="M46" s="82">
        <f t="shared" si="16"/>
        <v>5</v>
      </c>
      <c r="N46" s="82">
        <f>SUMIF($B$8:$K$8,"Laki-Laki",RAO!B40:K40)</f>
        <v>1</v>
      </c>
      <c r="O46" s="82">
        <f>SUMIF($B$8:$K$8,"Perempuan",RAO!B40:K40)</f>
        <v>1</v>
      </c>
      <c r="P46" s="68">
        <f t="shared" si="17"/>
        <v>1</v>
      </c>
      <c r="Q46" s="68">
        <f t="shared" si="18"/>
        <v>1</v>
      </c>
      <c r="R46" s="68">
        <f t="shared" si="19"/>
        <v>1.3862943611198906</v>
      </c>
      <c r="S46" s="68">
        <f t="shared" si="20"/>
        <v>1.3862943611198906</v>
      </c>
      <c r="T46" s="68">
        <f t="shared" si="21"/>
        <v>1.524538147554273</v>
      </c>
      <c r="U46" s="68">
        <f t="shared" si="22"/>
        <v>1.524538147554273</v>
      </c>
      <c r="V46" s="68">
        <f t="shared" si="23"/>
        <v>1.1180339887498949</v>
      </c>
      <c r="W46" s="68">
        <f t="shared" si="24"/>
        <v>1.1180339887498949</v>
      </c>
      <c r="X46" s="68">
        <f t="shared" si="25"/>
        <v>0</v>
      </c>
      <c r="Y46" s="68">
        <f t="shared" si="26"/>
        <v>1.5811388300841898</v>
      </c>
      <c r="Z46" s="68">
        <f t="shared" si="27"/>
        <v>0</v>
      </c>
      <c r="AA46" s="66" t="str">
        <f t="shared" si="28"/>
        <v>Negligible</v>
      </c>
      <c r="AB46" s="69" t="str">
        <f t="shared" si="29"/>
        <v>Tidak Ada Indikasi Bias</v>
      </c>
    </row>
    <row r="47" spans="1:28" ht="27.6" x14ac:dyDescent="0.3">
      <c r="A47" s="67" t="str">
        <f>RAO!A41</f>
        <v>37. Dokumen registrasi yang diajukan harus …</v>
      </c>
      <c r="B47" s="83">
        <f>RAO!B41</f>
        <v>1</v>
      </c>
      <c r="C47" s="83">
        <f>RAO!C41</f>
        <v>1</v>
      </c>
      <c r="D47" s="83">
        <f>RAO!D41</f>
        <v>1</v>
      </c>
      <c r="E47" s="83">
        <f>RAO!E41</f>
        <v>1</v>
      </c>
      <c r="F47" s="83">
        <f>RAO!F41</f>
        <v>1</v>
      </c>
      <c r="G47" s="83">
        <f>RAO!G41</f>
        <v>1</v>
      </c>
      <c r="H47" s="83">
        <f>RAO!H41</f>
        <v>0</v>
      </c>
      <c r="I47" s="83">
        <f>RAO!I41</f>
        <v>0</v>
      </c>
      <c r="J47" s="83">
        <f>RAO!J41</f>
        <v>1</v>
      </c>
      <c r="K47" s="83">
        <f>RAO!K41</f>
        <v>1</v>
      </c>
      <c r="L47" s="82">
        <f t="shared" si="15"/>
        <v>5</v>
      </c>
      <c r="M47" s="82">
        <f t="shared" si="16"/>
        <v>5</v>
      </c>
      <c r="N47" s="82">
        <f>SUMIF($B$8:$K$8,"Laki-Laki",RAO!B41:K41)</f>
        <v>4</v>
      </c>
      <c r="O47" s="82">
        <f>SUMIF($B$8:$K$8,"Perempuan",RAO!B41:K41)</f>
        <v>4</v>
      </c>
      <c r="P47" s="68">
        <f t="shared" si="17"/>
        <v>4</v>
      </c>
      <c r="Q47" s="68">
        <f t="shared" si="18"/>
        <v>4</v>
      </c>
      <c r="R47" s="68">
        <f t="shared" si="19"/>
        <v>-1.3862943611198906</v>
      </c>
      <c r="S47" s="68">
        <f t="shared" si="20"/>
        <v>-1.3862943611198906</v>
      </c>
      <c r="T47" s="68">
        <f t="shared" si="21"/>
        <v>-1.2480505746855082</v>
      </c>
      <c r="U47" s="68">
        <f t="shared" si="22"/>
        <v>-1.2480505746855082</v>
      </c>
      <c r="V47" s="68">
        <f t="shared" si="23"/>
        <v>1.1180339887498949</v>
      </c>
      <c r="W47" s="68">
        <f t="shared" si="24"/>
        <v>1.1180339887498949</v>
      </c>
      <c r="X47" s="68">
        <f t="shared" si="25"/>
        <v>0</v>
      </c>
      <c r="Y47" s="68">
        <f t="shared" si="26"/>
        <v>1.5811388300841898</v>
      </c>
      <c r="Z47" s="68">
        <f t="shared" si="27"/>
        <v>0</v>
      </c>
      <c r="AA47" s="66" t="str">
        <f t="shared" si="28"/>
        <v>Negligible</v>
      </c>
      <c r="AB47" s="69" t="str">
        <f t="shared" si="29"/>
        <v>Tidak Ada Indikasi Bias</v>
      </c>
    </row>
    <row r="48" spans="1:28" ht="27.6" x14ac:dyDescent="0.3">
      <c r="A48" s="67" t="str">
        <f>RAO!A42</f>
        <v>38. Proses pengajuan registrasi produk biasanya dilakukan melalui …</v>
      </c>
      <c r="B48" s="83">
        <f>RAO!B42</f>
        <v>1</v>
      </c>
      <c r="C48" s="83">
        <f>RAO!C42</f>
        <v>1</v>
      </c>
      <c r="D48" s="83">
        <f>RAO!D42</f>
        <v>1</v>
      </c>
      <c r="E48" s="83">
        <f>RAO!E42</f>
        <v>0</v>
      </c>
      <c r="F48" s="83">
        <f>RAO!F42</f>
        <v>1</v>
      </c>
      <c r="G48" s="83">
        <f>RAO!G42</f>
        <v>0</v>
      </c>
      <c r="H48" s="83">
        <f>RAO!H42</f>
        <v>0</v>
      </c>
      <c r="I48" s="83">
        <f>RAO!I42</f>
        <v>0</v>
      </c>
      <c r="J48" s="83">
        <f>RAO!J42</f>
        <v>0</v>
      </c>
      <c r="K48" s="83">
        <f>RAO!K42</f>
        <v>0</v>
      </c>
      <c r="L48" s="82">
        <f t="shared" si="15"/>
        <v>5</v>
      </c>
      <c r="M48" s="82">
        <f t="shared" si="16"/>
        <v>5</v>
      </c>
      <c r="N48" s="82">
        <f>SUMIF($B$8:$K$8,"Laki-Laki",RAO!B42:K42)</f>
        <v>2</v>
      </c>
      <c r="O48" s="82">
        <f>SUMIF($B$8:$K$8,"Perempuan",RAO!B42:K42)</f>
        <v>2</v>
      </c>
      <c r="P48" s="68">
        <f t="shared" si="17"/>
        <v>2</v>
      </c>
      <c r="Q48" s="68">
        <f t="shared" si="18"/>
        <v>2</v>
      </c>
      <c r="R48" s="68">
        <f t="shared" si="19"/>
        <v>0.40546510810816438</v>
      </c>
      <c r="S48" s="68">
        <f t="shared" si="20"/>
        <v>0.40546510810816438</v>
      </c>
      <c r="T48" s="68">
        <f t="shared" si="21"/>
        <v>0.54370889454254678</v>
      </c>
      <c r="U48" s="68">
        <f t="shared" si="22"/>
        <v>0.54370889454254678</v>
      </c>
      <c r="V48" s="68">
        <f t="shared" si="23"/>
        <v>0.91287092917527679</v>
      </c>
      <c r="W48" s="68">
        <f t="shared" si="24"/>
        <v>0.91287092917527679</v>
      </c>
      <c r="X48" s="68">
        <f t="shared" si="25"/>
        <v>0</v>
      </c>
      <c r="Y48" s="68">
        <f t="shared" si="26"/>
        <v>1.2909944487358056</v>
      </c>
      <c r="Z48" s="68">
        <f t="shared" si="27"/>
        <v>0</v>
      </c>
      <c r="AA48" s="66" t="str">
        <f t="shared" si="28"/>
        <v>Negligible</v>
      </c>
      <c r="AB48" s="69" t="str">
        <f t="shared" si="29"/>
        <v>Tidak Ada Indikasi Bias</v>
      </c>
    </row>
    <row r="49" spans="1:28" ht="27.6" x14ac:dyDescent="0.3">
      <c r="A49" s="67" t="str">
        <f>RAO!A43</f>
        <v>39. RA Officer bertanggung jawab untuk …</v>
      </c>
      <c r="B49" s="83">
        <f>RAO!B43</f>
        <v>1</v>
      </c>
      <c r="C49" s="83">
        <f>RAO!C43</f>
        <v>1</v>
      </c>
      <c r="D49" s="83">
        <f>RAO!D43</f>
        <v>1</v>
      </c>
      <c r="E49" s="83">
        <f>RAO!E43</f>
        <v>0</v>
      </c>
      <c r="F49" s="83">
        <f>RAO!F43</f>
        <v>1</v>
      </c>
      <c r="G49" s="83">
        <f>RAO!G43</f>
        <v>0</v>
      </c>
      <c r="H49" s="83">
        <f>RAO!H43</f>
        <v>0</v>
      </c>
      <c r="I49" s="83">
        <f>RAO!I43</f>
        <v>0</v>
      </c>
      <c r="J49" s="83">
        <f>RAO!J43</f>
        <v>1</v>
      </c>
      <c r="K49" s="83">
        <f>RAO!K43</f>
        <v>1</v>
      </c>
      <c r="L49" s="82">
        <f t="shared" si="15"/>
        <v>5</v>
      </c>
      <c r="M49" s="82">
        <f t="shared" si="16"/>
        <v>5</v>
      </c>
      <c r="N49" s="82">
        <f>SUMIF($B$8:$K$8,"Laki-Laki",RAO!B43:K43)</f>
        <v>3</v>
      </c>
      <c r="O49" s="82">
        <f>SUMIF($B$8:$K$8,"Perempuan",RAO!B43:K43)</f>
        <v>3</v>
      </c>
      <c r="P49" s="68">
        <f t="shared" si="17"/>
        <v>3</v>
      </c>
      <c r="Q49" s="68">
        <f t="shared" si="18"/>
        <v>3</v>
      </c>
      <c r="R49" s="68">
        <f t="shared" si="19"/>
        <v>-0.40546510810816444</v>
      </c>
      <c r="S49" s="68">
        <f t="shared" si="20"/>
        <v>-0.40546510810816444</v>
      </c>
      <c r="T49" s="68">
        <f t="shared" si="21"/>
        <v>-0.26722132167378199</v>
      </c>
      <c r="U49" s="68">
        <f t="shared" si="22"/>
        <v>-0.26722132167378199</v>
      </c>
      <c r="V49" s="68">
        <f t="shared" si="23"/>
        <v>0.91287092917527679</v>
      </c>
      <c r="W49" s="68">
        <f t="shared" si="24"/>
        <v>0.91287092917527679</v>
      </c>
      <c r="X49" s="68">
        <f t="shared" si="25"/>
        <v>0</v>
      </c>
      <c r="Y49" s="68">
        <f t="shared" si="26"/>
        <v>1.2909944487358056</v>
      </c>
      <c r="Z49" s="68">
        <f t="shared" si="27"/>
        <v>0</v>
      </c>
      <c r="AA49" s="66" t="str">
        <f t="shared" si="28"/>
        <v>Negligible</v>
      </c>
      <c r="AB49" s="69" t="str">
        <f t="shared" si="29"/>
        <v>Tidak Ada Indikasi Bias</v>
      </c>
    </row>
    <row r="50" spans="1:28" ht="27.6" x14ac:dyDescent="0.3">
      <c r="A50" s="67" t="str">
        <f>RAO!A44</f>
        <v>40. Setelah registrasi disetujui maka produk …</v>
      </c>
      <c r="B50" s="83">
        <f>RAO!B44</f>
        <v>1</v>
      </c>
      <c r="C50" s="83">
        <f>RAO!C44</f>
        <v>1</v>
      </c>
      <c r="D50" s="83">
        <f>RAO!D44</f>
        <v>1</v>
      </c>
      <c r="E50" s="83">
        <f>RAO!E44</f>
        <v>0</v>
      </c>
      <c r="F50" s="83">
        <f>RAO!F44</f>
        <v>1</v>
      </c>
      <c r="G50" s="83">
        <f>RAO!G44</f>
        <v>0</v>
      </c>
      <c r="H50" s="83">
        <f>RAO!H44</f>
        <v>0</v>
      </c>
      <c r="I50" s="83">
        <f>RAO!I44</f>
        <v>0</v>
      </c>
      <c r="J50" s="83">
        <f>RAO!J44</f>
        <v>1</v>
      </c>
      <c r="K50" s="83">
        <f>RAO!K44</f>
        <v>1</v>
      </c>
      <c r="L50" s="82">
        <f t="shared" si="15"/>
        <v>5</v>
      </c>
      <c r="M50" s="82">
        <f t="shared" si="16"/>
        <v>5</v>
      </c>
      <c r="N50" s="82">
        <f>SUMIF($B$8:$K$8,"Laki-Laki",RAO!B44:K44)</f>
        <v>3</v>
      </c>
      <c r="O50" s="82">
        <f>SUMIF($B$8:$K$8,"Perempuan",RAO!B44:K44)</f>
        <v>3</v>
      </c>
      <c r="P50" s="68">
        <f t="shared" si="17"/>
        <v>3</v>
      </c>
      <c r="Q50" s="68">
        <f t="shared" si="18"/>
        <v>3</v>
      </c>
      <c r="R50" s="68">
        <f t="shared" si="19"/>
        <v>-0.40546510810816444</v>
      </c>
      <c r="S50" s="68">
        <f t="shared" si="20"/>
        <v>-0.40546510810816444</v>
      </c>
      <c r="T50" s="68">
        <f t="shared" si="21"/>
        <v>-0.26722132167378199</v>
      </c>
      <c r="U50" s="68">
        <f t="shared" si="22"/>
        <v>-0.26722132167378199</v>
      </c>
      <c r="V50" s="68">
        <f t="shared" si="23"/>
        <v>0.91287092917527679</v>
      </c>
      <c r="W50" s="68">
        <f t="shared" si="24"/>
        <v>0.91287092917527679</v>
      </c>
      <c r="X50" s="68">
        <f t="shared" si="25"/>
        <v>0</v>
      </c>
      <c r="Y50" s="68">
        <f t="shared" si="26"/>
        <v>1.2909944487358056</v>
      </c>
      <c r="Z50" s="68">
        <f t="shared" si="27"/>
        <v>0</v>
      </c>
      <c r="AA50" s="66" t="str">
        <f t="shared" si="28"/>
        <v>Negligible</v>
      </c>
      <c r="AB50" s="69" t="str">
        <f t="shared" si="29"/>
        <v>Tidak Ada Indikasi Bias</v>
      </c>
    </row>
    <row r="51" spans="1:28" ht="27.6" x14ac:dyDescent="0.3">
      <c r="A51" s="67" t="str">
        <f>RAO!A45</f>
        <v>41. Tujuan pemantauan perubahan regulasi adalah …</v>
      </c>
      <c r="B51" s="83">
        <f>RAO!B45</f>
        <v>1</v>
      </c>
      <c r="C51" s="83">
        <f>RAO!C45</f>
        <v>1</v>
      </c>
      <c r="D51" s="83">
        <f>RAO!D45</f>
        <v>1</v>
      </c>
      <c r="E51" s="83">
        <f>RAO!E45</f>
        <v>1</v>
      </c>
      <c r="F51" s="83">
        <f>RAO!F45</f>
        <v>1</v>
      </c>
      <c r="G51" s="83">
        <f>RAO!G45</f>
        <v>1</v>
      </c>
      <c r="H51" s="83">
        <f>RAO!H45</f>
        <v>1</v>
      </c>
      <c r="I51" s="83">
        <f>RAO!I45</f>
        <v>1</v>
      </c>
      <c r="J51" s="83">
        <f>RAO!J45</f>
        <v>0</v>
      </c>
      <c r="K51" s="83">
        <f>RAO!K45</f>
        <v>0</v>
      </c>
      <c r="L51" s="82">
        <f t="shared" si="15"/>
        <v>5</v>
      </c>
      <c r="M51" s="82">
        <f t="shared" si="16"/>
        <v>5</v>
      </c>
      <c r="N51" s="82">
        <f>SUMIF($B$8:$K$8,"Laki-Laki",RAO!B45:K45)</f>
        <v>4</v>
      </c>
      <c r="O51" s="82">
        <f>SUMIF($B$8:$K$8,"Perempuan",RAO!B45:K45)</f>
        <v>4</v>
      </c>
      <c r="P51" s="68">
        <f t="shared" si="17"/>
        <v>4</v>
      </c>
      <c r="Q51" s="68">
        <f t="shared" si="18"/>
        <v>4</v>
      </c>
      <c r="R51" s="68">
        <f t="shared" si="19"/>
        <v>-1.3862943611198906</v>
      </c>
      <c r="S51" s="68">
        <f t="shared" si="20"/>
        <v>-1.3862943611198906</v>
      </c>
      <c r="T51" s="68">
        <f t="shared" si="21"/>
        <v>-1.2480505746855082</v>
      </c>
      <c r="U51" s="68">
        <f t="shared" si="22"/>
        <v>-1.2480505746855082</v>
      </c>
      <c r="V51" s="68">
        <f t="shared" si="23"/>
        <v>1.1180339887498949</v>
      </c>
      <c r="W51" s="68">
        <f t="shared" si="24"/>
        <v>1.1180339887498949</v>
      </c>
      <c r="X51" s="68">
        <f t="shared" si="25"/>
        <v>0</v>
      </c>
      <c r="Y51" s="68">
        <f t="shared" si="26"/>
        <v>1.5811388300841898</v>
      </c>
      <c r="Z51" s="68">
        <f t="shared" si="27"/>
        <v>0</v>
      </c>
      <c r="AA51" s="66" t="str">
        <f t="shared" si="28"/>
        <v>Negligible</v>
      </c>
      <c r="AB51" s="69" t="str">
        <f t="shared" si="29"/>
        <v>Tidak Ada Indikasi Bias</v>
      </c>
    </row>
    <row r="52" spans="1:28" ht="27.6" x14ac:dyDescent="0.3">
      <c r="A52" s="67" t="str">
        <f>RAO!A46</f>
        <v>42. Salah satu sumber informasi perubahan regulasi adalah …</v>
      </c>
      <c r="B52" s="83">
        <f>RAO!B46</f>
        <v>0</v>
      </c>
      <c r="C52" s="83">
        <f>RAO!C46</f>
        <v>0</v>
      </c>
      <c r="D52" s="83">
        <f>RAO!D46</f>
        <v>1</v>
      </c>
      <c r="E52" s="83">
        <f>RAO!E46</f>
        <v>0</v>
      </c>
      <c r="F52" s="83">
        <f>RAO!F46</f>
        <v>1</v>
      </c>
      <c r="G52" s="83">
        <f>RAO!G46</f>
        <v>0</v>
      </c>
      <c r="H52" s="83">
        <f>RAO!H46</f>
        <v>0</v>
      </c>
      <c r="I52" s="83">
        <f>RAO!I46</f>
        <v>0</v>
      </c>
      <c r="J52" s="83">
        <f>RAO!J46</f>
        <v>0</v>
      </c>
      <c r="K52" s="83">
        <f>RAO!K46</f>
        <v>0</v>
      </c>
      <c r="L52" s="82">
        <f t="shared" si="15"/>
        <v>5</v>
      </c>
      <c r="M52" s="82">
        <f t="shared" si="16"/>
        <v>5</v>
      </c>
      <c r="N52" s="82">
        <f>SUMIF($B$8:$K$8,"Laki-Laki",RAO!B46:K46)</f>
        <v>1</v>
      </c>
      <c r="O52" s="82">
        <f>SUMIF($B$8:$K$8,"Perempuan",RAO!B46:K46)</f>
        <v>1</v>
      </c>
      <c r="P52" s="68">
        <f t="shared" si="17"/>
        <v>1</v>
      </c>
      <c r="Q52" s="68">
        <f t="shared" si="18"/>
        <v>1</v>
      </c>
      <c r="R52" s="68">
        <f t="shared" si="19"/>
        <v>1.3862943611198906</v>
      </c>
      <c r="S52" s="68">
        <f t="shared" si="20"/>
        <v>1.3862943611198906</v>
      </c>
      <c r="T52" s="68">
        <f t="shared" si="21"/>
        <v>1.524538147554273</v>
      </c>
      <c r="U52" s="68">
        <f t="shared" si="22"/>
        <v>1.524538147554273</v>
      </c>
      <c r="V52" s="68">
        <f t="shared" si="23"/>
        <v>1.1180339887498949</v>
      </c>
      <c r="W52" s="68">
        <f t="shared" si="24"/>
        <v>1.1180339887498949</v>
      </c>
      <c r="X52" s="68">
        <f t="shared" si="25"/>
        <v>0</v>
      </c>
      <c r="Y52" s="68">
        <f t="shared" si="26"/>
        <v>1.5811388300841898</v>
      </c>
      <c r="Z52" s="68">
        <f t="shared" si="27"/>
        <v>0</v>
      </c>
      <c r="AA52" s="66" t="str">
        <f t="shared" si="28"/>
        <v>Negligible</v>
      </c>
      <c r="AB52" s="69" t="str">
        <f t="shared" si="29"/>
        <v>Tidak Ada Indikasi Bias</v>
      </c>
    </row>
    <row r="53" spans="1:28" ht="27.6" x14ac:dyDescent="0.3">
      <c r="A53" s="67" t="str">
        <f>RAO!A47</f>
        <v>43. Analisis dampak regulasi dilakukan untuk …</v>
      </c>
      <c r="B53" s="83">
        <f>RAO!B47</f>
        <v>0</v>
      </c>
      <c r="C53" s="83">
        <f>RAO!C47</f>
        <v>0</v>
      </c>
      <c r="D53" s="83">
        <f>RAO!D47</f>
        <v>1</v>
      </c>
      <c r="E53" s="83">
        <f>RAO!E47</f>
        <v>0</v>
      </c>
      <c r="F53" s="83">
        <f>RAO!F47</f>
        <v>1</v>
      </c>
      <c r="G53" s="83">
        <f>RAO!G47</f>
        <v>0</v>
      </c>
      <c r="H53" s="83">
        <f>RAO!H47</f>
        <v>0</v>
      </c>
      <c r="I53" s="83">
        <f>RAO!I47</f>
        <v>0</v>
      </c>
      <c r="J53" s="83">
        <f>RAO!J47</f>
        <v>0</v>
      </c>
      <c r="K53" s="83">
        <f>RAO!K47</f>
        <v>0</v>
      </c>
      <c r="L53" s="82">
        <f t="shared" si="15"/>
        <v>5</v>
      </c>
      <c r="M53" s="82">
        <f t="shared" si="16"/>
        <v>5</v>
      </c>
      <c r="N53" s="82">
        <f>SUMIF($B$8:$K$8,"Laki-Laki",RAO!B47:K47)</f>
        <v>1</v>
      </c>
      <c r="O53" s="82">
        <f>SUMIF($B$8:$K$8,"Perempuan",RAO!B47:K47)</f>
        <v>1</v>
      </c>
      <c r="P53" s="68">
        <f t="shared" si="17"/>
        <v>1</v>
      </c>
      <c r="Q53" s="68">
        <f t="shared" si="18"/>
        <v>1</v>
      </c>
      <c r="R53" s="68">
        <f t="shared" si="19"/>
        <v>1.3862943611198906</v>
      </c>
      <c r="S53" s="68">
        <f t="shared" si="20"/>
        <v>1.3862943611198906</v>
      </c>
      <c r="T53" s="68">
        <f t="shared" si="21"/>
        <v>1.524538147554273</v>
      </c>
      <c r="U53" s="68">
        <f t="shared" si="22"/>
        <v>1.524538147554273</v>
      </c>
      <c r="V53" s="68">
        <f t="shared" si="23"/>
        <v>1.1180339887498949</v>
      </c>
      <c r="W53" s="68">
        <f t="shared" si="24"/>
        <v>1.1180339887498949</v>
      </c>
      <c r="X53" s="68">
        <f t="shared" si="25"/>
        <v>0</v>
      </c>
      <c r="Y53" s="68">
        <f t="shared" si="26"/>
        <v>1.5811388300841898</v>
      </c>
      <c r="Z53" s="68">
        <f t="shared" si="27"/>
        <v>0</v>
      </c>
      <c r="AA53" s="66" t="str">
        <f t="shared" si="28"/>
        <v>Negligible</v>
      </c>
      <c r="AB53" s="69" t="str">
        <f t="shared" si="29"/>
        <v>Tidak Ada Indikasi Bias</v>
      </c>
    </row>
    <row r="54" spans="1:28" ht="27.6" x14ac:dyDescent="0.3">
      <c r="A54" s="67" t="str">
        <f>RAO!A48</f>
        <v>44. Jika terjadi perubahan regulasi maka RA Officer harus …</v>
      </c>
      <c r="B54" s="83">
        <f>RAO!B48</f>
        <v>1</v>
      </c>
      <c r="C54" s="83">
        <f>RAO!C48</f>
        <v>1</v>
      </c>
      <c r="D54" s="83">
        <f>RAO!D48</f>
        <v>1</v>
      </c>
      <c r="E54" s="83">
        <f>RAO!E48</f>
        <v>0</v>
      </c>
      <c r="F54" s="83">
        <f>RAO!F48</f>
        <v>1</v>
      </c>
      <c r="G54" s="83">
        <f>RAO!G48</f>
        <v>0</v>
      </c>
      <c r="H54" s="83">
        <f>RAO!H48</f>
        <v>1</v>
      </c>
      <c r="I54" s="83">
        <f>RAO!I48</f>
        <v>1</v>
      </c>
      <c r="J54" s="83">
        <f>RAO!J48</f>
        <v>0</v>
      </c>
      <c r="K54" s="83">
        <f>RAO!K48</f>
        <v>0</v>
      </c>
      <c r="L54" s="82">
        <f t="shared" si="15"/>
        <v>5</v>
      </c>
      <c r="M54" s="82">
        <f t="shared" si="16"/>
        <v>5</v>
      </c>
      <c r="N54" s="82">
        <f>SUMIF($B$8:$K$8,"Laki-Laki",RAO!B48:K48)</f>
        <v>3</v>
      </c>
      <c r="O54" s="82">
        <f>SUMIF($B$8:$K$8,"Perempuan",RAO!B48:K48)</f>
        <v>3</v>
      </c>
      <c r="P54" s="68">
        <f t="shared" si="17"/>
        <v>3</v>
      </c>
      <c r="Q54" s="68">
        <f t="shared" si="18"/>
        <v>3</v>
      </c>
      <c r="R54" s="68">
        <f t="shared" si="19"/>
        <v>-0.40546510810816444</v>
      </c>
      <c r="S54" s="68">
        <f t="shared" si="20"/>
        <v>-0.40546510810816444</v>
      </c>
      <c r="T54" s="68">
        <f t="shared" si="21"/>
        <v>-0.26722132167378199</v>
      </c>
      <c r="U54" s="68">
        <f t="shared" si="22"/>
        <v>-0.26722132167378199</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27.6" x14ac:dyDescent="0.3">
      <c r="A55" s="67" t="str">
        <f>RAO!A49</f>
        <v>45. Pemantauan regulasi dilakukan secara …</v>
      </c>
      <c r="B55" s="83">
        <f>RAO!B49</f>
        <v>1</v>
      </c>
      <c r="C55" s="83">
        <f>RAO!C49</f>
        <v>1</v>
      </c>
      <c r="D55" s="83">
        <f>RAO!D49</f>
        <v>1</v>
      </c>
      <c r="E55" s="83">
        <f>RAO!E49</f>
        <v>0</v>
      </c>
      <c r="F55" s="83">
        <f>RAO!F49</f>
        <v>1</v>
      </c>
      <c r="G55" s="83">
        <f>RAO!G49</f>
        <v>0</v>
      </c>
      <c r="H55" s="83">
        <f>RAO!H49</f>
        <v>1</v>
      </c>
      <c r="I55" s="83">
        <f>RAO!I49</f>
        <v>1</v>
      </c>
      <c r="J55" s="83">
        <f>RAO!J49</f>
        <v>0</v>
      </c>
      <c r="K55" s="83">
        <f>RAO!K49</f>
        <v>0</v>
      </c>
      <c r="L55" s="82">
        <f t="shared" si="15"/>
        <v>5</v>
      </c>
      <c r="M55" s="82">
        <f t="shared" si="16"/>
        <v>5</v>
      </c>
      <c r="N55" s="82">
        <f>SUMIF($B$8:$K$8,"Laki-Laki",RAO!B49:K49)</f>
        <v>3</v>
      </c>
      <c r="O55" s="82">
        <f>SUMIF($B$8:$K$8,"Perempuan",RAO!B49:K49)</f>
        <v>3</v>
      </c>
      <c r="P55" s="68">
        <f t="shared" si="17"/>
        <v>3</v>
      </c>
      <c r="Q55" s="68">
        <f t="shared" si="18"/>
        <v>3</v>
      </c>
      <c r="R55" s="68">
        <f t="shared" si="19"/>
        <v>-0.40546510810816444</v>
      </c>
      <c r="S55" s="68">
        <f t="shared" si="20"/>
        <v>-0.40546510810816444</v>
      </c>
      <c r="T55" s="68">
        <f t="shared" si="21"/>
        <v>-0.26722132167378199</v>
      </c>
      <c r="U55" s="68">
        <f t="shared" si="22"/>
        <v>-0.26722132167378199</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27.6" x14ac:dyDescent="0.3">
      <c r="A56" s="67" t="str">
        <f>RAO!A50</f>
        <v>46. Informasi perubahan regulasi harus …</v>
      </c>
      <c r="B56" s="83">
        <f>RAO!B50</f>
        <v>1</v>
      </c>
      <c r="C56" s="83">
        <f>RAO!C50</f>
        <v>1</v>
      </c>
      <c r="D56" s="83">
        <f>RAO!D50</f>
        <v>1</v>
      </c>
      <c r="E56" s="83">
        <f>RAO!E50</f>
        <v>0</v>
      </c>
      <c r="F56" s="83">
        <f>RAO!F50</f>
        <v>1</v>
      </c>
      <c r="G56" s="83">
        <f>RAO!G50</f>
        <v>0</v>
      </c>
      <c r="H56" s="83">
        <f>RAO!H50</f>
        <v>0</v>
      </c>
      <c r="I56" s="83">
        <f>RAO!I50</f>
        <v>0</v>
      </c>
      <c r="J56" s="83">
        <f>RAO!J50</f>
        <v>1</v>
      </c>
      <c r="K56" s="83">
        <f>RAO!K50</f>
        <v>1</v>
      </c>
      <c r="L56" s="82">
        <f t="shared" si="15"/>
        <v>5</v>
      </c>
      <c r="M56" s="82">
        <f t="shared" si="16"/>
        <v>5</v>
      </c>
      <c r="N56" s="82">
        <f>SUMIF($B$8:$K$8,"Laki-Laki",RAO!B50:K50)</f>
        <v>3</v>
      </c>
      <c r="O56" s="82">
        <f>SUMIF($B$8:$K$8,"Perempuan",RAO!B50:K50)</f>
        <v>3</v>
      </c>
      <c r="P56" s="68">
        <f t="shared" si="17"/>
        <v>3</v>
      </c>
      <c r="Q56" s="68">
        <f t="shared" si="18"/>
        <v>3</v>
      </c>
      <c r="R56" s="68">
        <f t="shared" si="19"/>
        <v>-0.40546510810816444</v>
      </c>
      <c r="S56" s="68">
        <f t="shared" si="20"/>
        <v>-0.40546510810816444</v>
      </c>
      <c r="T56" s="68">
        <f t="shared" si="21"/>
        <v>-0.26722132167378199</v>
      </c>
      <c r="U56" s="68">
        <f t="shared" si="22"/>
        <v>-0.26722132167378199</v>
      </c>
      <c r="V56" s="68">
        <f t="shared" si="23"/>
        <v>0.91287092917527679</v>
      </c>
      <c r="W56" s="68">
        <f t="shared" si="24"/>
        <v>0.91287092917527679</v>
      </c>
      <c r="X56" s="68">
        <f t="shared" si="25"/>
        <v>0</v>
      </c>
      <c r="Y56" s="68">
        <f t="shared" si="26"/>
        <v>1.2909944487358056</v>
      </c>
      <c r="Z56" s="68">
        <f t="shared" si="27"/>
        <v>0</v>
      </c>
      <c r="AA56" s="66" t="str">
        <f t="shared" si="28"/>
        <v>Negligible</v>
      </c>
      <c r="AB56" s="69" t="str">
        <f t="shared" si="29"/>
        <v>Tidak Ada Indikasi Bias</v>
      </c>
    </row>
    <row r="57" spans="1:28" ht="27.6" x14ac:dyDescent="0.3">
      <c r="A57" s="67" t="str">
        <f>RAO!A51</f>
        <v>47. Analisis regulasi membantu perusahaan untuk …</v>
      </c>
      <c r="B57" s="83">
        <f>RAO!B51</f>
        <v>1</v>
      </c>
      <c r="C57" s="83">
        <f>RAO!C51</f>
        <v>1</v>
      </c>
      <c r="D57" s="83">
        <f>RAO!D51</f>
        <v>0</v>
      </c>
      <c r="E57" s="83">
        <f>RAO!E51</f>
        <v>0</v>
      </c>
      <c r="F57" s="83">
        <f>RAO!F51</f>
        <v>0</v>
      </c>
      <c r="G57" s="83">
        <f>RAO!G51</f>
        <v>0</v>
      </c>
      <c r="H57" s="83">
        <f>RAO!H51</f>
        <v>0</v>
      </c>
      <c r="I57" s="83">
        <f>RAO!I51</f>
        <v>0</v>
      </c>
      <c r="J57" s="83">
        <f>RAO!J51</f>
        <v>0</v>
      </c>
      <c r="K57" s="83">
        <f>RAO!K51</f>
        <v>0</v>
      </c>
      <c r="L57" s="82">
        <f t="shared" si="15"/>
        <v>5</v>
      </c>
      <c r="M57" s="82">
        <f t="shared" si="16"/>
        <v>5</v>
      </c>
      <c r="N57" s="82">
        <f>SUMIF($B$8:$K$8,"Laki-Laki",RAO!B51:K51)</f>
        <v>1</v>
      </c>
      <c r="O57" s="82">
        <f>SUMIF($B$8:$K$8,"Perempuan",RAO!B51:K51)</f>
        <v>1</v>
      </c>
      <c r="P57" s="68">
        <f t="shared" si="17"/>
        <v>1</v>
      </c>
      <c r="Q57" s="68">
        <f t="shared" si="18"/>
        <v>1</v>
      </c>
      <c r="R57" s="68">
        <f t="shared" si="19"/>
        <v>1.3862943611198906</v>
      </c>
      <c r="S57" s="68">
        <f t="shared" si="20"/>
        <v>1.3862943611198906</v>
      </c>
      <c r="T57" s="68">
        <f t="shared" si="21"/>
        <v>1.524538147554273</v>
      </c>
      <c r="U57" s="68">
        <f t="shared" si="22"/>
        <v>1.524538147554273</v>
      </c>
      <c r="V57" s="68">
        <f t="shared" si="23"/>
        <v>1.1180339887498949</v>
      </c>
      <c r="W57" s="68">
        <f t="shared" si="24"/>
        <v>1.1180339887498949</v>
      </c>
      <c r="X57" s="68">
        <f t="shared" si="25"/>
        <v>0</v>
      </c>
      <c r="Y57" s="68">
        <f t="shared" si="26"/>
        <v>1.5811388300841898</v>
      </c>
      <c r="Z57" s="68">
        <f t="shared" si="27"/>
        <v>0</v>
      </c>
      <c r="AA57" s="66" t="str">
        <f t="shared" si="28"/>
        <v>Negligible</v>
      </c>
      <c r="AB57" s="69" t="str">
        <f t="shared" si="29"/>
        <v>Tidak Ada Indikasi Bias</v>
      </c>
    </row>
    <row r="58" spans="1:28" ht="27.6" x14ac:dyDescent="0.3">
      <c r="A58" s="67" t="str">
        <f>RAO!A52</f>
        <v>48. Salah satu cara memantau regulasi adalah …</v>
      </c>
      <c r="B58" s="83">
        <f>RAO!B52</f>
        <v>1</v>
      </c>
      <c r="C58" s="83">
        <f>RAO!C52</f>
        <v>1</v>
      </c>
      <c r="D58" s="83">
        <f>RAO!D52</f>
        <v>1</v>
      </c>
      <c r="E58" s="83">
        <f>RAO!E52</f>
        <v>0</v>
      </c>
      <c r="F58" s="83">
        <f>RAO!F52</f>
        <v>1</v>
      </c>
      <c r="G58" s="83">
        <f>RAO!G52</f>
        <v>0</v>
      </c>
      <c r="H58" s="83">
        <f>RAO!H52</f>
        <v>1</v>
      </c>
      <c r="I58" s="83">
        <f>RAO!I52</f>
        <v>1</v>
      </c>
      <c r="J58" s="83">
        <f>RAO!J52</f>
        <v>0</v>
      </c>
      <c r="K58" s="83">
        <f>RAO!K52</f>
        <v>0</v>
      </c>
      <c r="L58" s="82">
        <f t="shared" si="15"/>
        <v>5</v>
      </c>
      <c r="M58" s="82">
        <f t="shared" si="16"/>
        <v>5</v>
      </c>
      <c r="N58" s="82">
        <f>SUMIF($B$8:$K$8,"Laki-Laki",RAO!B52:K52)</f>
        <v>3</v>
      </c>
      <c r="O58" s="82">
        <f>SUMIF($B$8:$K$8,"Perempuan",RAO!B52:K52)</f>
        <v>3</v>
      </c>
      <c r="P58" s="68">
        <f t="shared" si="17"/>
        <v>3</v>
      </c>
      <c r="Q58" s="68">
        <f t="shared" si="18"/>
        <v>3</v>
      </c>
      <c r="R58" s="68">
        <f t="shared" si="19"/>
        <v>-0.40546510810816444</v>
      </c>
      <c r="S58" s="68">
        <f t="shared" si="20"/>
        <v>-0.40546510810816444</v>
      </c>
      <c r="T58" s="68">
        <f t="shared" si="21"/>
        <v>-0.26722132167378199</v>
      </c>
      <c r="U58" s="68">
        <f t="shared" si="22"/>
        <v>-0.26722132167378199</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27.6" x14ac:dyDescent="0.3">
      <c r="A59" s="67" t="str">
        <f>RAO!A53</f>
        <v>49. Hasil analisis perubahan regulasi harus dilaporkan kepada …</v>
      </c>
      <c r="B59" s="83">
        <f>RAO!B53</f>
        <v>1</v>
      </c>
      <c r="C59" s="83">
        <f>RAO!C53</f>
        <v>1</v>
      </c>
      <c r="D59" s="83">
        <f>RAO!D53</f>
        <v>1</v>
      </c>
      <c r="E59" s="83">
        <f>RAO!E53</f>
        <v>0</v>
      </c>
      <c r="F59" s="83">
        <f>RAO!F53</f>
        <v>1</v>
      </c>
      <c r="G59" s="83">
        <f>RAO!G53</f>
        <v>0</v>
      </c>
      <c r="H59" s="83">
        <f>RAO!H53</f>
        <v>0</v>
      </c>
      <c r="I59" s="83">
        <f>RAO!I53</f>
        <v>0</v>
      </c>
      <c r="J59" s="83">
        <f>RAO!J53</f>
        <v>1</v>
      </c>
      <c r="K59" s="83">
        <f>RAO!K53</f>
        <v>1</v>
      </c>
      <c r="L59" s="82">
        <f t="shared" si="15"/>
        <v>5</v>
      </c>
      <c r="M59" s="82">
        <f t="shared" si="16"/>
        <v>5</v>
      </c>
      <c r="N59" s="82">
        <f>SUMIF($B$8:$K$8,"Laki-Laki",RAO!B53:K53)</f>
        <v>3</v>
      </c>
      <c r="O59" s="82">
        <f>SUMIF($B$8:$K$8,"Perempuan",RAO!B53:K53)</f>
        <v>3</v>
      </c>
      <c r="P59" s="68">
        <f t="shared" si="17"/>
        <v>3</v>
      </c>
      <c r="Q59" s="68">
        <f t="shared" si="18"/>
        <v>3</v>
      </c>
      <c r="R59" s="68">
        <f t="shared" si="19"/>
        <v>-0.40546510810816444</v>
      </c>
      <c r="S59" s="68">
        <f t="shared" si="20"/>
        <v>-0.40546510810816444</v>
      </c>
      <c r="T59" s="68">
        <f t="shared" si="21"/>
        <v>-0.26722132167378199</v>
      </c>
      <c r="U59" s="68">
        <f t="shared" si="22"/>
        <v>-0.26722132167378199</v>
      </c>
      <c r="V59" s="68">
        <f t="shared" si="23"/>
        <v>0.91287092917527679</v>
      </c>
      <c r="W59" s="68">
        <f t="shared" si="24"/>
        <v>0.91287092917527679</v>
      </c>
      <c r="X59" s="68">
        <f t="shared" si="25"/>
        <v>0</v>
      </c>
      <c r="Y59" s="68">
        <f t="shared" si="26"/>
        <v>1.2909944487358056</v>
      </c>
      <c r="Z59" s="68">
        <f t="shared" si="27"/>
        <v>0</v>
      </c>
      <c r="AA59" s="66" t="str">
        <f t="shared" si="28"/>
        <v>Negligible</v>
      </c>
      <c r="AB59" s="69" t="str">
        <f t="shared" si="29"/>
        <v>Tidak Ada Indikasi Bias</v>
      </c>
    </row>
    <row r="60" spans="1:28" ht="27.6" x14ac:dyDescent="0.3">
      <c r="A60" s="67" t="str">
        <f>RAO!A54</f>
        <v>50. Tujuan akhir pemantauan regulasi adalah …</v>
      </c>
      <c r="B60" s="83">
        <f>RAO!B54</f>
        <v>1</v>
      </c>
      <c r="C60" s="83">
        <f>RAO!C54</f>
        <v>1</v>
      </c>
      <c r="D60" s="83">
        <f>RAO!D54</f>
        <v>1</v>
      </c>
      <c r="E60" s="83">
        <f>RAO!E54</f>
        <v>1</v>
      </c>
      <c r="F60" s="83">
        <f>RAO!F54</f>
        <v>1</v>
      </c>
      <c r="G60" s="83">
        <f>RAO!G54</f>
        <v>1</v>
      </c>
      <c r="H60" s="83">
        <f>RAO!H54</f>
        <v>0</v>
      </c>
      <c r="I60" s="83">
        <f>RAO!I54</f>
        <v>0</v>
      </c>
      <c r="J60" s="83">
        <f>RAO!J54</f>
        <v>1</v>
      </c>
      <c r="K60" s="83">
        <f>RAO!K54</f>
        <v>1</v>
      </c>
      <c r="L60" s="82">
        <f t="shared" si="15"/>
        <v>5</v>
      </c>
      <c r="M60" s="82">
        <f t="shared" si="16"/>
        <v>5</v>
      </c>
      <c r="N60" s="82">
        <f>SUMIF($B$8:$K$8,"Laki-Laki",RAO!B54:K54)</f>
        <v>4</v>
      </c>
      <c r="O60" s="82">
        <f>SUMIF($B$8:$K$8,"Perempuan",RAO!B54:K54)</f>
        <v>4</v>
      </c>
      <c r="P60" s="68">
        <f t="shared" si="17"/>
        <v>4</v>
      </c>
      <c r="Q60" s="68">
        <f t="shared" si="18"/>
        <v>4</v>
      </c>
      <c r="R60" s="68">
        <f t="shared" si="19"/>
        <v>-1.3862943611198906</v>
      </c>
      <c r="S60" s="68">
        <f t="shared" si="20"/>
        <v>-1.3862943611198906</v>
      </c>
      <c r="T60" s="68">
        <f t="shared" si="21"/>
        <v>-1.2480505746855082</v>
      </c>
      <c r="U60" s="68">
        <f t="shared" si="22"/>
        <v>-1.2480505746855082</v>
      </c>
      <c r="V60" s="68">
        <f t="shared" si="23"/>
        <v>1.1180339887498949</v>
      </c>
      <c r="W60" s="68">
        <f t="shared" si="24"/>
        <v>1.1180339887498949</v>
      </c>
      <c r="X60" s="68">
        <f t="shared" si="25"/>
        <v>0</v>
      </c>
      <c r="Y60" s="68">
        <f t="shared" si="26"/>
        <v>1.5811388300841898</v>
      </c>
      <c r="Z60" s="68">
        <f t="shared" si="27"/>
        <v>0</v>
      </c>
      <c r="AA60" s="66" t="str">
        <f t="shared" si="28"/>
        <v>Negligible</v>
      </c>
      <c r="AB60" s="69" t="str">
        <f t="shared" si="29"/>
        <v>Tidak Ada Indikasi Bias</v>
      </c>
    </row>
    <row r="61" spans="1:28" ht="27.6" x14ac:dyDescent="0.3">
      <c r="A61" s="67" t="str">
        <f>RAO!A55</f>
        <v>51. Sistem dokumentasi RA bertujuan untuk …</v>
      </c>
      <c r="B61" s="83">
        <f>RAO!B55</f>
        <v>1</v>
      </c>
      <c r="C61" s="83">
        <f>RAO!C55</f>
        <v>1</v>
      </c>
      <c r="D61" s="83">
        <f>RAO!D55</f>
        <v>1</v>
      </c>
      <c r="E61" s="83">
        <f>RAO!E55</f>
        <v>0</v>
      </c>
      <c r="F61" s="83">
        <f>RAO!F55</f>
        <v>1</v>
      </c>
      <c r="G61" s="83">
        <f>RAO!G55</f>
        <v>0</v>
      </c>
      <c r="H61" s="83">
        <f>RAO!H55</f>
        <v>1</v>
      </c>
      <c r="I61" s="83">
        <f>RAO!I55</f>
        <v>1</v>
      </c>
      <c r="J61" s="83">
        <f>RAO!J55</f>
        <v>0</v>
      </c>
      <c r="K61" s="83">
        <f>RAO!K55</f>
        <v>0</v>
      </c>
      <c r="L61" s="82">
        <f t="shared" si="15"/>
        <v>5</v>
      </c>
      <c r="M61" s="82">
        <f t="shared" si="16"/>
        <v>5</v>
      </c>
      <c r="N61" s="82">
        <f>SUMIF($B$8:$K$8,"Laki-Laki",RAO!B55:K55)</f>
        <v>3</v>
      </c>
      <c r="O61" s="82">
        <f>SUMIF($B$8:$K$8,"Perempuan",RAO!B55:K55)</f>
        <v>3</v>
      </c>
      <c r="P61" s="68">
        <f t="shared" si="17"/>
        <v>3</v>
      </c>
      <c r="Q61" s="68">
        <f t="shared" si="18"/>
        <v>3</v>
      </c>
      <c r="R61" s="68">
        <f t="shared" si="19"/>
        <v>-0.40546510810816444</v>
      </c>
      <c r="S61" s="68">
        <f t="shared" si="20"/>
        <v>-0.40546510810816444</v>
      </c>
      <c r="T61" s="68">
        <f t="shared" si="21"/>
        <v>-0.26722132167378199</v>
      </c>
      <c r="U61" s="68">
        <f t="shared" si="22"/>
        <v>-0.26722132167378199</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ht="27.6" x14ac:dyDescent="0.3">
      <c r="A62" s="67" t="str">
        <f>RAO!A56</f>
        <v>52. Dokumen RA harus disimpan secara …</v>
      </c>
      <c r="B62" s="83">
        <f>RAO!B56</f>
        <v>0</v>
      </c>
      <c r="C62" s="83">
        <f>RAO!C56</f>
        <v>0</v>
      </c>
      <c r="D62" s="83">
        <f>RAO!D56</f>
        <v>1</v>
      </c>
      <c r="E62" s="83">
        <f>RAO!E56</f>
        <v>0</v>
      </c>
      <c r="F62" s="83">
        <f>RAO!F56</f>
        <v>1</v>
      </c>
      <c r="G62" s="83">
        <f>RAO!G56</f>
        <v>0</v>
      </c>
      <c r="H62" s="83">
        <f>RAO!H56</f>
        <v>0</v>
      </c>
      <c r="I62" s="83">
        <f>RAO!I56</f>
        <v>0</v>
      </c>
      <c r="J62" s="83">
        <f>RAO!J56</f>
        <v>0</v>
      </c>
      <c r="K62" s="83">
        <f>RAO!K56</f>
        <v>0</v>
      </c>
      <c r="L62" s="82">
        <f t="shared" si="15"/>
        <v>5</v>
      </c>
      <c r="M62" s="82">
        <f t="shared" si="16"/>
        <v>5</v>
      </c>
      <c r="N62" s="82">
        <f>SUMIF($B$8:$K$8,"Laki-Laki",RAO!B56:K56)</f>
        <v>1</v>
      </c>
      <c r="O62" s="82">
        <f>SUMIF($B$8:$K$8,"Perempuan",RAO!B56:K56)</f>
        <v>1</v>
      </c>
      <c r="P62" s="68">
        <f t="shared" si="17"/>
        <v>1</v>
      </c>
      <c r="Q62" s="68">
        <f t="shared" si="18"/>
        <v>1</v>
      </c>
      <c r="R62" s="68">
        <f t="shared" si="19"/>
        <v>1.3862943611198906</v>
      </c>
      <c r="S62" s="68">
        <f t="shared" si="20"/>
        <v>1.3862943611198906</v>
      </c>
      <c r="T62" s="68">
        <f t="shared" si="21"/>
        <v>1.524538147554273</v>
      </c>
      <c r="U62" s="68">
        <f t="shared" si="22"/>
        <v>1.524538147554273</v>
      </c>
      <c r="V62" s="68">
        <f t="shared" si="23"/>
        <v>1.1180339887498949</v>
      </c>
      <c r="W62" s="68">
        <f t="shared" si="24"/>
        <v>1.1180339887498949</v>
      </c>
      <c r="X62" s="68">
        <f t="shared" si="25"/>
        <v>0</v>
      </c>
      <c r="Y62" s="68">
        <f t="shared" si="26"/>
        <v>1.5811388300841898</v>
      </c>
      <c r="Z62" s="68">
        <f t="shared" si="27"/>
        <v>0</v>
      </c>
      <c r="AA62" s="66" t="str">
        <f t="shared" si="28"/>
        <v>Negligible</v>
      </c>
      <c r="AB62" s="69" t="str">
        <f t="shared" si="29"/>
        <v>Tidak Ada Indikasi Bias</v>
      </c>
    </row>
    <row r="63" spans="1:28" ht="27.6" x14ac:dyDescent="0.3">
      <c r="A63" s="67" t="str">
        <f>RAO!A57</f>
        <v>53. Salah satu prinsip pengelolaan arsip adalah …</v>
      </c>
      <c r="B63" s="83">
        <f>RAO!B57</f>
        <v>0</v>
      </c>
      <c r="C63" s="83">
        <f>RAO!C57</f>
        <v>0</v>
      </c>
      <c r="D63" s="83">
        <f>RAO!D57</f>
        <v>1</v>
      </c>
      <c r="E63" s="83">
        <f>RAO!E57</f>
        <v>1</v>
      </c>
      <c r="F63" s="83">
        <f>RAO!F57</f>
        <v>1</v>
      </c>
      <c r="G63" s="83">
        <f>RAO!G57</f>
        <v>1</v>
      </c>
      <c r="H63" s="83">
        <f>RAO!H57</f>
        <v>0</v>
      </c>
      <c r="I63" s="83">
        <f>RAO!I57</f>
        <v>0</v>
      </c>
      <c r="J63" s="83">
        <f>RAO!J57</f>
        <v>0</v>
      </c>
      <c r="K63" s="83">
        <f>RAO!K57</f>
        <v>0</v>
      </c>
      <c r="L63" s="82">
        <f t="shared" si="15"/>
        <v>5</v>
      </c>
      <c r="M63" s="82">
        <f t="shared" si="16"/>
        <v>5</v>
      </c>
      <c r="N63" s="82">
        <f>SUMIF($B$8:$K$8,"Laki-Laki",RAO!B57:K57)</f>
        <v>2</v>
      </c>
      <c r="O63" s="82">
        <f>SUMIF($B$8:$K$8,"Perempuan",RAO!B57:K57)</f>
        <v>2</v>
      </c>
      <c r="P63" s="68">
        <f t="shared" si="17"/>
        <v>2</v>
      </c>
      <c r="Q63" s="68">
        <f t="shared" si="18"/>
        <v>2</v>
      </c>
      <c r="R63" s="68">
        <f t="shared" si="19"/>
        <v>0.40546510810816438</v>
      </c>
      <c r="S63" s="68">
        <f t="shared" si="20"/>
        <v>0.40546510810816438</v>
      </c>
      <c r="T63" s="68">
        <f t="shared" si="21"/>
        <v>0.54370889454254678</v>
      </c>
      <c r="U63" s="68">
        <f t="shared" si="22"/>
        <v>0.54370889454254678</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27.6" x14ac:dyDescent="0.3">
      <c r="A64" s="67" t="str">
        <f>RAO!A58</f>
        <v>54. Sistem dokumentasi elektronik bertujuan untuk …</v>
      </c>
      <c r="B64" s="83">
        <f>RAO!B58</f>
        <v>1</v>
      </c>
      <c r="C64" s="83">
        <f>RAO!C58</f>
        <v>1</v>
      </c>
      <c r="D64" s="83">
        <f>RAO!D58</f>
        <v>1</v>
      </c>
      <c r="E64" s="83">
        <f>RAO!E58</f>
        <v>1</v>
      </c>
      <c r="F64" s="83">
        <f>RAO!F58</f>
        <v>1</v>
      </c>
      <c r="G64" s="83">
        <f>RAO!G58</f>
        <v>1</v>
      </c>
      <c r="H64" s="83">
        <f>RAO!H58</f>
        <v>0</v>
      </c>
      <c r="I64" s="83">
        <f>RAO!I58</f>
        <v>0</v>
      </c>
      <c r="J64" s="83">
        <f>RAO!J58</f>
        <v>0</v>
      </c>
      <c r="K64" s="83">
        <f>RAO!K58</f>
        <v>0</v>
      </c>
      <c r="L64" s="82">
        <f t="shared" si="15"/>
        <v>5</v>
      </c>
      <c r="M64" s="82">
        <f t="shared" si="16"/>
        <v>5</v>
      </c>
      <c r="N64" s="82">
        <f>SUMIF($B$8:$K$8,"Laki-Laki",RAO!B58:K58)</f>
        <v>3</v>
      </c>
      <c r="O64" s="82">
        <f>SUMIF($B$8:$K$8,"Perempuan",RAO!B58:K58)</f>
        <v>3</v>
      </c>
      <c r="P64" s="68">
        <f t="shared" si="17"/>
        <v>3</v>
      </c>
      <c r="Q64" s="68">
        <f t="shared" si="18"/>
        <v>3</v>
      </c>
      <c r="R64" s="68">
        <f t="shared" si="19"/>
        <v>-0.40546510810816444</v>
      </c>
      <c r="S64" s="68">
        <f t="shared" si="20"/>
        <v>-0.40546510810816444</v>
      </c>
      <c r="T64" s="68">
        <f t="shared" si="21"/>
        <v>-0.26722132167378199</v>
      </c>
      <c r="U64" s="68">
        <f t="shared" si="22"/>
        <v>-0.26722132167378199</v>
      </c>
      <c r="V64" s="68">
        <f t="shared" si="23"/>
        <v>0.91287092917527679</v>
      </c>
      <c r="W64" s="68">
        <f t="shared" si="24"/>
        <v>0.91287092917527679</v>
      </c>
      <c r="X64" s="68">
        <f t="shared" si="25"/>
        <v>0</v>
      </c>
      <c r="Y64" s="68">
        <f t="shared" si="26"/>
        <v>1.2909944487358056</v>
      </c>
      <c r="Z64" s="68">
        <f t="shared" si="27"/>
        <v>0</v>
      </c>
      <c r="AA64" s="66" t="str">
        <f t="shared" si="28"/>
        <v>Negligible</v>
      </c>
      <c r="AB64" s="69" t="str">
        <f t="shared" si="29"/>
        <v>Tidak Ada Indikasi Bias</v>
      </c>
    </row>
    <row r="65" spans="1:28" x14ac:dyDescent="0.3">
      <c r="A65" s="67" t="str">
        <f>RAO!A59</f>
        <v>55. Dokumen RA harus dijaga …</v>
      </c>
      <c r="B65" s="83">
        <f>RAO!B59</f>
        <v>1</v>
      </c>
      <c r="C65" s="83">
        <f>RAO!C59</f>
        <v>1</v>
      </c>
      <c r="D65" s="83">
        <f>RAO!D59</f>
        <v>1</v>
      </c>
      <c r="E65" s="83">
        <f>RAO!E59</f>
        <v>0</v>
      </c>
      <c r="F65" s="83">
        <f>RAO!F59</f>
        <v>1</v>
      </c>
      <c r="G65" s="83">
        <f>RAO!G59</f>
        <v>0</v>
      </c>
      <c r="H65" s="83">
        <f>RAO!H59</f>
        <v>0</v>
      </c>
      <c r="I65" s="83">
        <f>RAO!I59</f>
        <v>0</v>
      </c>
      <c r="J65" s="83">
        <f>RAO!J59</f>
        <v>0</v>
      </c>
      <c r="K65" s="83">
        <f>RAO!K59</f>
        <v>0</v>
      </c>
      <c r="L65" s="82">
        <f t="shared" si="15"/>
        <v>5</v>
      </c>
      <c r="M65" s="82">
        <f t="shared" si="16"/>
        <v>5</v>
      </c>
      <c r="N65" s="82">
        <f>SUMIF($B$8:$K$8,"Laki-Laki",RAO!B59:K59)</f>
        <v>2</v>
      </c>
      <c r="O65" s="82">
        <f>SUMIF($B$8:$K$8,"Perempuan",RAO!B59:K59)</f>
        <v>2</v>
      </c>
      <c r="P65" s="68">
        <f t="shared" si="17"/>
        <v>2</v>
      </c>
      <c r="Q65" s="68">
        <f t="shared" si="18"/>
        <v>2</v>
      </c>
      <c r="R65" s="68">
        <f t="shared" si="19"/>
        <v>0.40546510810816438</v>
      </c>
      <c r="S65" s="68">
        <f t="shared" si="20"/>
        <v>0.40546510810816438</v>
      </c>
      <c r="T65" s="68">
        <f t="shared" si="21"/>
        <v>0.54370889454254678</v>
      </c>
      <c r="U65" s="68">
        <f t="shared" si="22"/>
        <v>0.54370889454254678</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x14ac:dyDescent="0.3">
      <c r="A66" s="67" t="str">
        <f>RAO!A60</f>
        <v>56. Arsip regulasi penting untuk …</v>
      </c>
      <c r="B66" s="83">
        <f>RAO!B60</f>
        <v>1</v>
      </c>
      <c r="C66" s="83">
        <f>RAO!C60</f>
        <v>1</v>
      </c>
      <c r="D66" s="83">
        <f>RAO!D60</f>
        <v>1</v>
      </c>
      <c r="E66" s="83">
        <f>RAO!E60</f>
        <v>1</v>
      </c>
      <c r="F66" s="83">
        <f>RAO!F60</f>
        <v>1</v>
      </c>
      <c r="G66" s="83">
        <f>RAO!G60</f>
        <v>1</v>
      </c>
      <c r="H66" s="83">
        <f>RAO!H60</f>
        <v>0</v>
      </c>
      <c r="I66" s="83">
        <f>RAO!I60</f>
        <v>0</v>
      </c>
      <c r="J66" s="83">
        <f>RAO!J60</f>
        <v>0</v>
      </c>
      <c r="K66" s="83">
        <f>RAO!K60</f>
        <v>0</v>
      </c>
      <c r="L66" s="82">
        <f t="shared" si="15"/>
        <v>5</v>
      </c>
      <c r="M66" s="82">
        <f t="shared" si="16"/>
        <v>5</v>
      </c>
      <c r="N66" s="82">
        <f>SUMIF($B$8:$K$8,"Laki-Laki",RAO!B60:K60)</f>
        <v>3</v>
      </c>
      <c r="O66" s="82">
        <f>SUMIF($B$8:$K$8,"Perempuan",RAO!B60:K60)</f>
        <v>3</v>
      </c>
      <c r="P66" s="68">
        <f t="shared" si="17"/>
        <v>3</v>
      </c>
      <c r="Q66" s="68">
        <f t="shared" si="18"/>
        <v>3</v>
      </c>
      <c r="R66" s="68">
        <f t="shared" si="19"/>
        <v>-0.40546510810816444</v>
      </c>
      <c r="S66" s="68">
        <f t="shared" si="20"/>
        <v>-0.40546510810816444</v>
      </c>
      <c r="T66" s="68">
        <f t="shared" si="21"/>
        <v>-0.26722132167378199</v>
      </c>
      <c r="U66" s="68">
        <f t="shared" si="22"/>
        <v>-0.26722132167378199</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27.6" x14ac:dyDescent="0.3">
      <c r="A67" s="67" t="str">
        <f>RAO!A61</f>
        <v>57. Dokumen yang sudah tidak berlaku harus …</v>
      </c>
      <c r="B67" s="83">
        <f>RAO!B61</f>
        <v>1</v>
      </c>
      <c r="C67" s="83">
        <f>RAO!C61</f>
        <v>1</v>
      </c>
      <c r="D67" s="83">
        <f>RAO!D61</f>
        <v>0</v>
      </c>
      <c r="E67" s="83">
        <f>RAO!E61</f>
        <v>0</v>
      </c>
      <c r="F67" s="83">
        <f>RAO!F61</f>
        <v>0</v>
      </c>
      <c r="G67" s="83">
        <f>RAO!G61</f>
        <v>0</v>
      </c>
      <c r="H67" s="83">
        <f>RAO!H61</f>
        <v>0</v>
      </c>
      <c r="I67" s="83">
        <f>RAO!I61</f>
        <v>0</v>
      </c>
      <c r="J67" s="83">
        <f>RAO!J61</f>
        <v>0</v>
      </c>
      <c r="K67" s="83">
        <f>RAO!K61</f>
        <v>0</v>
      </c>
      <c r="L67" s="82">
        <f t="shared" si="15"/>
        <v>5</v>
      </c>
      <c r="M67" s="82">
        <f t="shared" si="16"/>
        <v>5</v>
      </c>
      <c r="N67" s="82">
        <f>SUMIF($B$8:$K$8,"Laki-Laki",RAO!B61:K61)</f>
        <v>1</v>
      </c>
      <c r="O67" s="82">
        <f>SUMIF($B$8:$K$8,"Perempuan",RAO!B61:K61)</f>
        <v>1</v>
      </c>
      <c r="P67" s="68">
        <f t="shared" si="17"/>
        <v>1</v>
      </c>
      <c r="Q67" s="68">
        <f t="shared" si="18"/>
        <v>1</v>
      </c>
      <c r="R67" s="68">
        <f t="shared" si="19"/>
        <v>1.3862943611198906</v>
      </c>
      <c r="S67" s="68">
        <f t="shared" si="20"/>
        <v>1.3862943611198906</v>
      </c>
      <c r="T67" s="68">
        <f t="shared" si="21"/>
        <v>1.524538147554273</v>
      </c>
      <c r="U67" s="68">
        <f t="shared" si="22"/>
        <v>1.524538147554273</v>
      </c>
      <c r="V67" s="68">
        <f t="shared" si="23"/>
        <v>1.1180339887498949</v>
      </c>
      <c r="W67" s="68">
        <f t="shared" si="24"/>
        <v>1.1180339887498949</v>
      </c>
      <c r="X67" s="68">
        <f t="shared" si="25"/>
        <v>0</v>
      </c>
      <c r="Y67" s="68">
        <f t="shared" si="26"/>
        <v>1.5811388300841898</v>
      </c>
      <c r="Z67" s="68">
        <f t="shared" si="27"/>
        <v>0</v>
      </c>
      <c r="AA67" s="66" t="str">
        <f t="shared" si="28"/>
        <v>Negligible</v>
      </c>
      <c r="AB67" s="69" t="str">
        <f t="shared" si="29"/>
        <v>Tidak Ada Indikasi Bias</v>
      </c>
    </row>
    <row r="68" spans="1:28" ht="27.6" x14ac:dyDescent="0.3">
      <c r="A68" s="67" t="str">
        <f>RAO!A62</f>
        <v>58. Sistem dokumentasi yang baik membantu …</v>
      </c>
      <c r="B68" s="83">
        <f>RAO!B62</f>
        <v>1</v>
      </c>
      <c r="C68" s="83">
        <f>RAO!C62</f>
        <v>1</v>
      </c>
      <c r="D68" s="83">
        <f>RAO!D62</f>
        <v>1</v>
      </c>
      <c r="E68" s="83">
        <f>RAO!E62</f>
        <v>0</v>
      </c>
      <c r="F68" s="83">
        <f>RAO!F62</f>
        <v>1</v>
      </c>
      <c r="G68" s="83">
        <f>RAO!G62</f>
        <v>0</v>
      </c>
      <c r="H68" s="83">
        <f>RAO!H62</f>
        <v>0</v>
      </c>
      <c r="I68" s="83">
        <f>RAO!I62</f>
        <v>0</v>
      </c>
      <c r="J68" s="83">
        <f>RAO!J62</f>
        <v>0</v>
      </c>
      <c r="K68" s="83">
        <f>RAO!K62</f>
        <v>0</v>
      </c>
      <c r="L68" s="82">
        <f t="shared" si="15"/>
        <v>5</v>
      </c>
      <c r="M68" s="82">
        <f t="shared" si="16"/>
        <v>5</v>
      </c>
      <c r="N68" s="82">
        <f>SUMIF($B$8:$K$8,"Laki-Laki",RAO!B62:K62)</f>
        <v>2</v>
      </c>
      <c r="O68" s="82">
        <f>SUMIF($B$8:$K$8,"Perempuan",RAO!B62:K62)</f>
        <v>2</v>
      </c>
      <c r="P68" s="68">
        <f t="shared" si="17"/>
        <v>2</v>
      </c>
      <c r="Q68" s="68">
        <f t="shared" si="18"/>
        <v>2</v>
      </c>
      <c r="R68" s="68">
        <f t="shared" si="19"/>
        <v>0.40546510810816438</v>
      </c>
      <c r="S68" s="68">
        <f t="shared" si="20"/>
        <v>0.40546510810816438</v>
      </c>
      <c r="T68" s="68">
        <f t="shared" si="21"/>
        <v>0.54370889454254678</v>
      </c>
      <c r="U68" s="68">
        <f t="shared" si="22"/>
        <v>0.54370889454254678</v>
      </c>
      <c r="V68" s="68">
        <f t="shared" si="23"/>
        <v>0.91287092917527679</v>
      </c>
      <c r="W68" s="68">
        <f t="shared" si="24"/>
        <v>0.91287092917527679</v>
      </c>
      <c r="X68" s="68">
        <f t="shared" si="25"/>
        <v>0</v>
      </c>
      <c r="Y68" s="68">
        <f t="shared" si="26"/>
        <v>1.2909944487358056</v>
      </c>
      <c r="Z68" s="68">
        <f t="shared" si="27"/>
        <v>0</v>
      </c>
      <c r="AA68" s="66" t="str">
        <f t="shared" si="28"/>
        <v>Negligible</v>
      </c>
      <c r="AB68" s="69" t="str">
        <f t="shared" si="29"/>
        <v>Tidak Ada Indikasi Bias</v>
      </c>
    </row>
    <row r="69" spans="1:28" ht="27.6" x14ac:dyDescent="0.3">
      <c r="A69" s="67" t="str">
        <f>RAO!A63</f>
        <v>59. Pengelolaan arsip RA dilakukan oleh …</v>
      </c>
      <c r="B69" s="83">
        <f>RAO!B63</f>
        <v>1</v>
      </c>
      <c r="C69" s="83">
        <f>RAO!C63</f>
        <v>1</v>
      </c>
      <c r="D69" s="83">
        <f>RAO!D63</f>
        <v>1</v>
      </c>
      <c r="E69" s="83">
        <f>RAO!E63</f>
        <v>0</v>
      </c>
      <c r="F69" s="83">
        <f>RAO!F63</f>
        <v>1</v>
      </c>
      <c r="G69" s="83">
        <f>RAO!G63</f>
        <v>0</v>
      </c>
      <c r="H69" s="83">
        <f>RAO!H63</f>
        <v>0</v>
      </c>
      <c r="I69" s="83">
        <f>RAO!I63</f>
        <v>0</v>
      </c>
      <c r="J69" s="83">
        <f>RAO!J63</f>
        <v>0</v>
      </c>
      <c r="K69" s="83">
        <f>RAO!K63</f>
        <v>0</v>
      </c>
      <c r="L69" s="82">
        <f t="shared" si="15"/>
        <v>5</v>
      </c>
      <c r="M69" s="82">
        <f t="shared" si="16"/>
        <v>5</v>
      </c>
      <c r="N69" s="82">
        <f>SUMIF($B$8:$K$8,"Laki-Laki",RAO!B63:K63)</f>
        <v>2</v>
      </c>
      <c r="O69" s="82">
        <f>SUMIF($B$8:$K$8,"Perempuan",RAO!B63:K63)</f>
        <v>2</v>
      </c>
      <c r="P69" s="68">
        <f t="shared" si="17"/>
        <v>2</v>
      </c>
      <c r="Q69" s="68">
        <f t="shared" si="18"/>
        <v>2</v>
      </c>
      <c r="R69" s="68">
        <f t="shared" si="19"/>
        <v>0.40546510810816438</v>
      </c>
      <c r="S69" s="68">
        <f t="shared" si="20"/>
        <v>0.40546510810816438</v>
      </c>
      <c r="T69" s="68">
        <f t="shared" si="21"/>
        <v>0.54370889454254678</v>
      </c>
      <c r="U69" s="68">
        <f t="shared" si="22"/>
        <v>0.54370889454254678</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27.6" x14ac:dyDescent="0.3">
      <c r="A70" s="67" t="str">
        <f>RAO!A64</f>
        <v>60. Dokumen RA biasanya disimpan dalam …</v>
      </c>
      <c r="B70" s="83">
        <f>RAO!B64</f>
        <v>1</v>
      </c>
      <c r="C70" s="83">
        <f>RAO!C64</f>
        <v>1</v>
      </c>
      <c r="D70" s="83">
        <f>RAO!D64</f>
        <v>1</v>
      </c>
      <c r="E70" s="83">
        <f>RAO!E64</f>
        <v>0</v>
      </c>
      <c r="F70" s="83">
        <f>RAO!F64</f>
        <v>1</v>
      </c>
      <c r="G70" s="83">
        <f>RAO!G64</f>
        <v>0</v>
      </c>
      <c r="H70" s="83">
        <f>RAO!H64</f>
        <v>0</v>
      </c>
      <c r="I70" s="83">
        <f>RAO!I64</f>
        <v>0</v>
      </c>
      <c r="J70" s="83">
        <f>RAO!J64</f>
        <v>0</v>
      </c>
      <c r="K70" s="83">
        <f>RAO!K64</f>
        <v>0</v>
      </c>
      <c r="L70" s="82">
        <f t="shared" si="15"/>
        <v>5</v>
      </c>
      <c r="M70" s="82">
        <f t="shared" si="16"/>
        <v>5</v>
      </c>
      <c r="N70" s="82">
        <f>SUMIF($B$8:$K$8,"Laki-Laki",RAO!B64:K64)</f>
        <v>2</v>
      </c>
      <c r="O70" s="82">
        <f>SUMIF($B$8:$K$8,"Perempuan",RAO!B64:K64)</f>
        <v>2</v>
      </c>
      <c r="P70" s="68">
        <f t="shared" si="17"/>
        <v>2</v>
      </c>
      <c r="Q70" s="68">
        <f t="shared" si="18"/>
        <v>2</v>
      </c>
      <c r="R70" s="68">
        <f t="shared" si="19"/>
        <v>0.40546510810816438</v>
      </c>
      <c r="S70" s="68">
        <f t="shared" si="20"/>
        <v>0.40546510810816438</v>
      </c>
      <c r="T70" s="68">
        <f t="shared" si="21"/>
        <v>0.54370889454254678</v>
      </c>
      <c r="U70" s="68">
        <f t="shared" si="22"/>
        <v>0.54370889454254678</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27.6" x14ac:dyDescent="0.3">
      <c r="A71" s="67" t="str">
        <f>RAO!A65</f>
        <v>61. Compliance management bertujuan untuk …</v>
      </c>
      <c r="B71" s="83">
        <f>RAO!B65</f>
        <v>1</v>
      </c>
      <c r="C71" s="83">
        <f>RAO!C65</f>
        <v>1</v>
      </c>
      <c r="D71" s="83">
        <f>RAO!D65</f>
        <v>1</v>
      </c>
      <c r="E71" s="83">
        <f>RAO!E65</f>
        <v>1</v>
      </c>
      <c r="F71" s="83">
        <f>RAO!F65</f>
        <v>1</v>
      </c>
      <c r="G71" s="83">
        <f>RAO!G65</f>
        <v>1</v>
      </c>
      <c r="H71" s="83">
        <f>RAO!H65</f>
        <v>0</v>
      </c>
      <c r="I71" s="83">
        <f>RAO!I65</f>
        <v>0</v>
      </c>
      <c r="J71" s="83">
        <f>RAO!J65</f>
        <v>0</v>
      </c>
      <c r="K71" s="83">
        <f>RAO!K65</f>
        <v>0</v>
      </c>
      <c r="L71" s="82">
        <f t="shared" si="15"/>
        <v>5</v>
      </c>
      <c r="M71" s="82">
        <f t="shared" si="16"/>
        <v>5</v>
      </c>
      <c r="N71" s="82">
        <f>SUMIF($B$8:$K$8,"Laki-Laki",RAO!B65:K65)</f>
        <v>3</v>
      </c>
      <c r="O71" s="82">
        <f>SUMIF($B$8:$K$8,"Perempuan",RAO!B65:K65)</f>
        <v>3</v>
      </c>
      <c r="P71" s="68">
        <f t="shared" si="17"/>
        <v>3</v>
      </c>
      <c r="Q71" s="68">
        <f t="shared" si="18"/>
        <v>3</v>
      </c>
      <c r="R71" s="68">
        <f t="shared" si="19"/>
        <v>-0.40546510810816444</v>
      </c>
      <c r="S71" s="68">
        <f t="shared" si="20"/>
        <v>-0.40546510810816444</v>
      </c>
      <c r="T71" s="68">
        <f t="shared" si="21"/>
        <v>-0.26722132167378199</v>
      </c>
      <c r="U71" s="68">
        <f t="shared" si="22"/>
        <v>-0.26722132167378199</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ht="27.6" x14ac:dyDescent="0.3">
      <c r="A72" s="67" t="str">
        <f>RAO!A66</f>
        <v>62. Ketidaksesuaian regulasi dapat menyebabkan …</v>
      </c>
      <c r="B72" s="83">
        <f>RAO!B66</f>
        <v>1</v>
      </c>
      <c r="C72" s="83">
        <f>RAO!C66</f>
        <v>1</v>
      </c>
      <c r="D72" s="83">
        <f>RAO!D66</f>
        <v>1</v>
      </c>
      <c r="E72" s="83">
        <f>RAO!E66</f>
        <v>1</v>
      </c>
      <c r="F72" s="83">
        <f>RAO!F66</f>
        <v>1</v>
      </c>
      <c r="G72" s="83">
        <f>RAO!G66</f>
        <v>1</v>
      </c>
      <c r="H72" s="83">
        <f>RAO!H66</f>
        <v>1</v>
      </c>
      <c r="I72" s="83">
        <f>RAO!I66</f>
        <v>1</v>
      </c>
      <c r="J72" s="83">
        <f>RAO!J66</f>
        <v>0</v>
      </c>
      <c r="K72" s="83">
        <f>RAO!K66</f>
        <v>0</v>
      </c>
      <c r="L72" s="82">
        <f t="shared" si="15"/>
        <v>5</v>
      </c>
      <c r="M72" s="82">
        <f t="shared" si="16"/>
        <v>5</v>
      </c>
      <c r="N72" s="82">
        <f>SUMIF($B$8:$K$8,"Laki-Laki",RAO!B66:K66)</f>
        <v>4</v>
      </c>
      <c r="O72" s="82">
        <f>SUMIF($B$8:$K$8,"Perempuan",RAO!B66:K66)</f>
        <v>4</v>
      </c>
      <c r="P72" s="68">
        <f t="shared" si="17"/>
        <v>4</v>
      </c>
      <c r="Q72" s="68">
        <f t="shared" si="18"/>
        <v>4</v>
      </c>
      <c r="R72" s="68">
        <f t="shared" si="19"/>
        <v>-1.3862943611198906</v>
      </c>
      <c r="S72" s="68">
        <f t="shared" si="20"/>
        <v>-1.3862943611198906</v>
      </c>
      <c r="T72" s="68">
        <f t="shared" si="21"/>
        <v>-1.2480505746855082</v>
      </c>
      <c r="U72" s="68">
        <f t="shared" si="22"/>
        <v>-1.2480505746855082</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ht="27.6" x14ac:dyDescent="0.3">
      <c r="A73" s="67" t="str">
        <f>RAO!A67</f>
        <v>63. Evaluasi kepatuhan dilakukan melalui …</v>
      </c>
      <c r="B73" s="83">
        <f>RAO!B67</f>
        <v>1</v>
      </c>
      <c r="C73" s="83">
        <f>RAO!C67</f>
        <v>1</v>
      </c>
      <c r="D73" s="83">
        <f>RAO!D67</f>
        <v>1</v>
      </c>
      <c r="E73" s="83">
        <f>RAO!E67</f>
        <v>1</v>
      </c>
      <c r="F73" s="83">
        <f>RAO!F67</f>
        <v>1</v>
      </c>
      <c r="G73" s="83">
        <f>RAO!G67</f>
        <v>1</v>
      </c>
      <c r="H73" s="83">
        <f>RAO!H67</f>
        <v>0</v>
      </c>
      <c r="I73" s="83">
        <f>RAO!I67</f>
        <v>0</v>
      </c>
      <c r="J73" s="83">
        <f>RAO!J67</f>
        <v>0</v>
      </c>
      <c r="K73" s="83">
        <f>RAO!K67</f>
        <v>0</v>
      </c>
      <c r="L73" s="82">
        <f t="shared" si="15"/>
        <v>5</v>
      </c>
      <c r="M73" s="82">
        <f t="shared" si="16"/>
        <v>5</v>
      </c>
      <c r="N73" s="82">
        <f>SUMIF($B$8:$K$8,"Laki-Laki",RAO!B67:K67)</f>
        <v>3</v>
      </c>
      <c r="O73" s="82">
        <f>SUMIF($B$8:$K$8,"Perempuan",RAO!B67:K67)</f>
        <v>3</v>
      </c>
      <c r="P73" s="68">
        <f t="shared" si="17"/>
        <v>3</v>
      </c>
      <c r="Q73" s="68">
        <f t="shared" si="18"/>
        <v>3</v>
      </c>
      <c r="R73" s="68">
        <f t="shared" si="19"/>
        <v>-0.40546510810816444</v>
      </c>
      <c r="S73" s="68">
        <f t="shared" si="20"/>
        <v>-0.40546510810816444</v>
      </c>
      <c r="T73" s="68">
        <f t="shared" si="21"/>
        <v>-0.26722132167378199</v>
      </c>
      <c r="U73" s="68">
        <f t="shared" si="22"/>
        <v>-0.26722132167378199</v>
      </c>
      <c r="V73" s="68">
        <f t="shared" si="23"/>
        <v>0.91287092917527679</v>
      </c>
      <c r="W73" s="68">
        <f t="shared" si="24"/>
        <v>0.91287092917527679</v>
      </c>
      <c r="X73" s="68">
        <f t="shared" si="25"/>
        <v>0</v>
      </c>
      <c r="Y73" s="68">
        <f t="shared" si="26"/>
        <v>1.2909944487358056</v>
      </c>
      <c r="Z73" s="68">
        <f t="shared" si="27"/>
        <v>0</v>
      </c>
      <c r="AA73" s="66" t="str">
        <f t="shared" si="28"/>
        <v>Negligible</v>
      </c>
      <c r="AB73" s="69" t="str">
        <f t="shared" si="29"/>
        <v>Tidak Ada Indikasi Bias</v>
      </c>
    </row>
    <row r="74" spans="1:28" ht="41.4" x14ac:dyDescent="0.3">
      <c r="A74" s="67" t="str">
        <f>RAO!A68</f>
        <v>64. Jika ditemukan ketidaksesuaian maka tindakan yang dilakukan adalah …</v>
      </c>
      <c r="B74" s="83">
        <f>RAO!B68</f>
        <v>1</v>
      </c>
      <c r="C74" s="83">
        <f>RAO!C68</f>
        <v>1</v>
      </c>
      <c r="D74" s="83">
        <f>RAO!D68</f>
        <v>1</v>
      </c>
      <c r="E74" s="83">
        <f>RAO!E68</f>
        <v>1</v>
      </c>
      <c r="F74" s="83">
        <f>RAO!F68</f>
        <v>1</v>
      </c>
      <c r="G74" s="83">
        <f>RAO!G68</f>
        <v>1</v>
      </c>
      <c r="H74" s="83">
        <f>RAO!H68</f>
        <v>0</v>
      </c>
      <c r="I74" s="83">
        <f>RAO!I68</f>
        <v>0</v>
      </c>
      <c r="J74" s="83">
        <f>RAO!J68</f>
        <v>0</v>
      </c>
      <c r="K74" s="83">
        <f>RAO!K68</f>
        <v>0</v>
      </c>
      <c r="L74" s="82">
        <f t="shared" si="15"/>
        <v>5</v>
      </c>
      <c r="M74" s="82">
        <f t="shared" si="16"/>
        <v>5</v>
      </c>
      <c r="N74" s="82">
        <f>SUMIF($B$8:$K$8,"Laki-Laki",RAO!B68:K68)</f>
        <v>3</v>
      </c>
      <c r="O74" s="82">
        <f>SUMIF($B$8:$K$8,"Perempuan",RAO!B68:K68)</f>
        <v>3</v>
      </c>
      <c r="P74" s="68">
        <f t="shared" si="17"/>
        <v>3</v>
      </c>
      <c r="Q74" s="68">
        <f t="shared" si="18"/>
        <v>3</v>
      </c>
      <c r="R74" s="68">
        <f t="shared" si="19"/>
        <v>-0.40546510810816444</v>
      </c>
      <c r="S74" s="68">
        <f t="shared" si="20"/>
        <v>-0.40546510810816444</v>
      </c>
      <c r="T74" s="68">
        <f t="shared" si="21"/>
        <v>-0.26722132167378199</v>
      </c>
      <c r="U74" s="68">
        <f t="shared" si="22"/>
        <v>-0.26722132167378199</v>
      </c>
      <c r="V74" s="68">
        <f t="shared" si="23"/>
        <v>0.91287092917527679</v>
      </c>
      <c r="W74" s="68">
        <f t="shared" si="24"/>
        <v>0.91287092917527679</v>
      </c>
      <c r="X74" s="68">
        <f t="shared" si="25"/>
        <v>0</v>
      </c>
      <c r="Y74" s="68">
        <f t="shared" si="26"/>
        <v>1.2909944487358056</v>
      </c>
      <c r="Z74" s="68">
        <f t="shared" si="27"/>
        <v>0</v>
      </c>
      <c r="AA74" s="66" t="str">
        <f t="shared" si="28"/>
        <v>Negligible</v>
      </c>
      <c r="AB74" s="69" t="str">
        <f t="shared" si="29"/>
        <v>Tidak Ada Indikasi Bias</v>
      </c>
    </row>
    <row r="75" spans="1:28" ht="27.6" x14ac:dyDescent="0.3">
      <c r="A75" s="67" t="str">
        <f>RAO!A69</f>
        <v>65. Audit kepatuhan bertujuan untuk …</v>
      </c>
      <c r="B75" s="83">
        <f>RAO!B69</f>
        <v>1</v>
      </c>
      <c r="C75" s="83">
        <f>RAO!C69</f>
        <v>1</v>
      </c>
      <c r="D75" s="83">
        <f>RAO!D69</f>
        <v>1</v>
      </c>
      <c r="E75" s="83">
        <f>RAO!E69</f>
        <v>0</v>
      </c>
      <c r="F75" s="83">
        <f>RAO!F69</f>
        <v>1</v>
      </c>
      <c r="G75" s="83">
        <f>RAO!G69</f>
        <v>0</v>
      </c>
      <c r="H75" s="83">
        <f>RAO!H69</f>
        <v>0</v>
      </c>
      <c r="I75" s="83">
        <f>RAO!I69</f>
        <v>0</v>
      </c>
      <c r="J75" s="83">
        <f>RAO!J69</f>
        <v>0</v>
      </c>
      <c r="K75" s="83">
        <f>RAO!K69</f>
        <v>0</v>
      </c>
      <c r="L75" s="82">
        <f t="shared" ref="L75:L110" si="30">COUNTIF($B$8:$K$8,"Laki-Laki")</f>
        <v>5</v>
      </c>
      <c r="M75" s="82">
        <f t="shared" ref="M75:M110" si="31">COUNTIF($B$8:$K$8,"Perempuan")</f>
        <v>5</v>
      </c>
      <c r="N75" s="82">
        <f>SUMIF($B$8:$K$8,"Laki-Laki",RAO!B69:K69)</f>
        <v>2</v>
      </c>
      <c r="O75" s="82">
        <f>SUMIF($B$8:$K$8,"Perempuan",RAO!B69:K69)</f>
        <v>2</v>
      </c>
      <c r="P75" s="68">
        <f t="shared" ref="P75:P110" si="32">IF(N75=0,0.3,IF(N75=L75,L75-0.3,N75))</f>
        <v>2</v>
      </c>
      <c r="Q75" s="68">
        <f t="shared" ref="Q75:Q110" si="33">IF(O75=0,0.3,IF(O75=M75,M75-0.3,O75))</f>
        <v>2</v>
      </c>
      <c r="R75" s="68">
        <f t="shared" ref="R75:R110" si="34">LN((L75-P75)/P75)</f>
        <v>0.40546510810816438</v>
      </c>
      <c r="S75" s="68">
        <f t="shared" ref="S75:S110" si="35">LN((M75-Q75)/Q75)</f>
        <v>0.40546510810816438</v>
      </c>
      <c r="T75" s="68">
        <f t="shared" ref="T75:T110" si="36">R75-AVERAGE($R$11:$R$110)</f>
        <v>0.54370889454254678</v>
      </c>
      <c r="U75" s="68">
        <f t="shared" ref="U75:U110" si="37">S75-AVERAGE($S$11:$S$110)</f>
        <v>0.54370889454254678</v>
      </c>
      <c r="V75" s="68">
        <f t="shared" ref="V75:V110" si="38">SQRT(1/P75+1/(L75-P75))</f>
        <v>0.91287092917527679</v>
      </c>
      <c r="W75" s="68">
        <f t="shared" ref="W75:W110" si="39">SQRT(1/Q75+1/(M75-Q75))</f>
        <v>0.91287092917527679</v>
      </c>
      <c r="X75" s="68">
        <f t="shared" ref="X75:X110" si="40">T75-U75</f>
        <v>0</v>
      </c>
      <c r="Y75" s="68">
        <f t="shared" ref="Y75:Y110" si="41">SQRT(V75^2+W75^2)</f>
        <v>1.2909944487358056</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27.6" x14ac:dyDescent="0.3">
      <c r="A76" s="67" t="str">
        <f>RAO!A70</f>
        <v>66. Tindakan korektif dilakukan untuk …</v>
      </c>
      <c r="B76" s="83">
        <f>RAO!B70</f>
        <v>1</v>
      </c>
      <c r="C76" s="83">
        <f>RAO!C70</f>
        <v>1</v>
      </c>
      <c r="D76" s="83">
        <f>RAO!D70</f>
        <v>1</v>
      </c>
      <c r="E76" s="83">
        <f>RAO!E70</f>
        <v>0</v>
      </c>
      <c r="F76" s="83">
        <f>RAO!F70</f>
        <v>1</v>
      </c>
      <c r="G76" s="83">
        <f>RAO!G70</f>
        <v>0</v>
      </c>
      <c r="H76" s="83">
        <f>RAO!H70</f>
        <v>0</v>
      </c>
      <c r="I76" s="83">
        <f>RAO!I70</f>
        <v>0</v>
      </c>
      <c r="J76" s="83">
        <f>RAO!J70</f>
        <v>0</v>
      </c>
      <c r="K76" s="83">
        <f>RAO!K70</f>
        <v>0</v>
      </c>
      <c r="L76" s="82">
        <f t="shared" si="30"/>
        <v>5</v>
      </c>
      <c r="M76" s="82">
        <f t="shared" si="31"/>
        <v>5</v>
      </c>
      <c r="N76" s="82">
        <f>SUMIF($B$8:$K$8,"Laki-Laki",RAO!B70:K70)</f>
        <v>2</v>
      </c>
      <c r="O76" s="82">
        <f>SUMIF($B$8:$K$8,"Perempuan",RAO!B70:K70)</f>
        <v>2</v>
      </c>
      <c r="P76" s="68">
        <f t="shared" si="32"/>
        <v>2</v>
      </c>
      <c r="Q76" s="68">
        <f t="shared" si="33"/>
        <v>2</v>
      </c>
      <c r="R76" s="68">
        <f t="shared" si="34"/>
        <v>0.40546510810816438</v>
      </c>
      <c r="S76" s="68">
        <f t="shared" si="35"/>
        <v>0.40546510810816438</v>
      </c>
      <c r="T76" s="68">
        <f t="shared" si="36"/>
        <v>0.54370889454254678</v>
      </c>
      <c r="U76" s="68">
        <f t="shared" si="37"/>
        <v>0.54370889454254678</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27.6" x14ac:dyDescent="0.3">
      <c r="A77" s="67" t="str">
        <f>RAO!A71</f>
        <v>67. Evaluasi kepatuhan dilakukan secara …</v>
      </c>
      <c r="B77" s="83">
        <f>RAO!B71</f>
        <v>1</v>
      </c>
      <c r="C77" s="83">
        <f>RAO!C71</f>
        <v>1</v>
      </c>
      <c r="D77" s="83">
        <f>RAO!D71</f>
        <v>1</v>
      </c>
      <c r="E77" s="83">
        <f>RAO!E71</f>
        <v>1</v>
      </c>
      <c r="F77" s="83">
        <f>RAO!F71</f>
        <v>1</v>
      </c>
      <c r="G77" s="83">
        <f>RAO!G71</f>
        <v>1</v>
      </c>
      <c r="H77" s="83">
        <f>RAO!H71</f>
        <v>1</v>
      </c>
      <c r="I77" s="83">
        <f>RAO!I71</f>
        <v>1</v>
      </c>
      <c r="J77" s="83">
        <f>RAO!J71</f>
        <v>0</v>
      </c>
      <c r="K77" s="83">
        <f>RAO!K71</f>
        <v>0</v>
      </c>
      <c r="L77" s="82">
        <f t="shared" si="30"/>
        <v>5</v>
      </c>
      <c r="M77" s="82">
        <f t="shared" si="31"/>
        <v>5</v>
      </c>
      <c r="N77" s="82">
        <f>SUMIF($B$8:$K$8,"Laki-Laki",RAO!B71:K71)</f>
        <v>4</v>
      </c>
      <c r="O77" s="82">
        <f>SUMIF($B$8:$K$8,"Perempuan",RAO!B71:K71)</f>
        <v>4</v>
      </c>
      <c r="P77" s="68">
        <f t="shared" si="32"/>
        <v>4</v>
      </c>
      <c r="Q77" s="68">
        <f t="shared" si="33"/>
        <v>4</v>
      </c>
      <c r="R77" s="68">
        <f t="shared" si="34"/>
        <v>-1.3862943611198906</v>
      </c>
      <c r="S77" s="68">
        <f t="shared" si="35"/>
        <v>-1.3862943611198906</v>
      </c>
      <c r="T77" s="68">
        <f t="shared" si="36"/>
        <v>-1.2480505746855082</v>
      </c>
      <c r="U77" s="68">
        <f t="shared" si="37"/>
        <v>-1.2480505746855082</v>
      </c>
      <c r="V77" s="68">
        <f t="shared" si="38"/>
        <v>1.1180339887498949</v>
      </c>
      <c r="W77" s="68">
        <f t="shared" si="39"/>
        <v>1.1180339887498949</v>
      </c>
      <c r="X77" s="68">
        <f t="shared" si="40"/>
        <v>0</v>
      </c>
      <c r="Y77" s="68">
        <f t="shared" si="41"/>
        <v>1.5811388300841898</v>
      </c>
      <c r="Z77" s="68">
        <f t="shared" si="42"/>
        <v>0</v>
      </c>
      <c r="AA77" s="66" t="str">
        <f t="shared" si="43"/>
        <v>Negligible</v>
      </c>
      <c r="AB77" s="69" t="str">
        <f t="shared" si="44"/>
        <v>Tidak Ada Indikasi Bias</v>
      </c>
    </row>
    <row r="78" spans="1:28" ht="27.6" x14ac:dyDescent="0.3">
      <c r="A78" s="67" t="str">
        <f>RAO!A72</f>
        <v>68. Laporan kepatuhan disampaikan kepada …</v>
      </c>
      <c r="B78" s="83">
        <f>RAO!B72</f>
        <v>1</v>
      </c>
      <c r="C78" s="83">
        <f>RAO!C72</f>
        <v>1</v>
      </c>
      <c r="D78" s="83">
        <f>RAO!D72</f>
        <v>1</v>
      </c>
      <c r="E78" s="83">
        <f>RAO!E72</f>
        <v>1</v>
      </c>
      <c r="F78" s="83">
        <f>RAO!F72</f>
        <v>1</v>
      </c>
      <c r="G78" s="83">
        <f>RAO!G72</f>
        <v>1</v>
      </c>
      <c r="H78" s="83">
        <f>RAO!H72</f>
        <v>0</v>
      </c>
      <c r="I78" s="83">
        <f>RAO!I72</f>
        <v>0</v>
      </c>
      <c r="J78" s="83">
        <f>RAO!J72</f>
        <v>1</v>
      </c>
      <c r="K78" s="83">
        <f>RAO!K72</f>
        <v>1</v>
      </c>
      <c r="L78" s="82">
        <f t="shared" si="30"/>
        <v>5</v>
      </c>
      <c r="M78" s="82">
        <f t="shared" si="31"/>
        <v>5</v>
      </c>
      <c r="N78" s="82">
        <f>SUMIF($B$8:$K$8,"Laki-Laki",RAO!B72:K72)</f>
        <v>4</v>
      </c>
      <c r="O78" s="82">
        <f>SUMIF($B$8:$K$8,"Perempuan",RAO!B72:K72)</f>
        <v>4</v>
      </c>
      <c r="P78" s="68">
        <f t="shared" si="32"/>
        <v>4</v>
      </c>
      <c r="Q78" s="68">
        <f t="shared" si="33"/>
        <v>4</v>
      </c>
      <c r="R78" s="68">
        <f t="shared" si="34"/>
        <v>-1.3862943611198906</v>
      </c>
      <c r="S78" s="68">
        <f t="shared" si="35"/>
        <v>-1.3862943611198906</v>
      </c>
      <c r="T78" s="68">
        <f t="shared" si="36"/>
        <v>-1.2480505746855082</v>
      </c>
      <c r="U78" s="68">
        <f t="shared" si="37"/>
        <v>-1.2480505746855082</v>
      </c>
      <c r="V78" s="68">
        <f t="shared" si="38"/>
        <v>1.1180339887498949</v>
      </c>
      <c r="W78" s="68">
        <f t="shared" si="39"/>
        <v>1.1180339887498949</v>
      </c>
      <c r="X78" s="68">
        <f t="shared" si="40"/>
        <v>0</v>
      </c>
      <c r="Y78" s="68">
        <f t="shared" si="41"/>
        <v>1.5811388300841898</v>
      </c>
      <c r="Z78" s="68">
        <f t="shared" si="42"/>
        <v>0</v>
      </c>
      <c r="AA78" s="66" t="str">
        <f t="shared" si="43"/>
        <v>Negligible</v>
      </c>
      <c r="AB78" s="69" t="str">
        <f t="shared" si="44"/>
        <v>Tidak Ada Indikasi Bias</v>
      </c>
    </row>
    <row r="79" spans="1:28" ht="27.6" x14ac:dyDescent="0.3">
      <c r="A79" s="67" t="str">
        <f>RAO!A73</f>
        <v>69. Sistem compliance membantu perusahaan untuk …</v>
      </c>
      <c r="B79" s="83">
        <f>RAO!B73</f>
        <v>1</v>
      </c>
      <c r="C79" s="83">
        <f>RAO!C73</f>
        <v>1</v>
      </c>
      <c r="D79" s="83">
        <f>RAO!D73</f>
        <v>1</v>
      </c>
      <c r="E79" s="83">
        <f>RAO!E73</f>
        <v>1</v>
      </c>
      <c r="F79" s="83">
        <f>RAO!F73</f>
        <v>1</v>
      </c>
      <c r="G79" s="83">
        <f>RAO!G73</f>
        <v>1</v>
      </c>
      <c r="H79" s="83">
        <f>RAO!H73</f>
        <v>0</v>
      </c>
      <c r="I79" s="83">
        <f>RAO!I73</f>
        <v>0</v>
      </c>
      <c r="J79" s="83">
        <f>RAO!J73</f>
        <v>0</v>
      </c>
      <c r="K79" s="83">
        <f>RAO!K73</f>
        <v>0</v>
      </c>
      <c r="L79" s="82">
        <f t="shared" si="30"/>
        <v>5</v>
      </c>
      <c r="M79" s="82">
        <f t="shared" si="31"/>
        <v>5</v>
      </c>
      <c r="N79" s="82">
        <f>SUMIF($B$8:$K$8,"Laki-Laki",RAO!B73:K73)</f>
        <v>3</v>
      </c>
      <c r="O79" s="82">
        <f>SUMIF($B$8:$K$8,"Perempuan",RAO!B73:K73)</f>
        <v>3</v>
      </c>
      <c r="P79" s="68">
        <f t="shared" si="32"/>
        <v>3</v>
      </c>
      <c r="Q79" s="68">
        <f t="shared" si="33"/>
        <v>3</v>
      </c>
      <c r="R79" s="68">
        <f t="shared" si="34"/>
        <v>-0.40546510810816444</v>
      </c>
      <c r="S79" s="68">
        <f t="shared" si="35"/>
        <v>-0.40546510810816444</v>
      </c>
      <c r="T79" s="68">
        <f t="shared" si="36"/>
        <v>-0.26722132167378199</v>
      </c>
      <c r="U79" s="68">
        <f t="shared" si="37"/>
        <v>-0.26722132167378199</v>
      </c>
      <c r="V79" s="68">
        <f t="shared" si="38"/>
        <v>0.91287092917527679</v>
      </c>
      <c r="W79" s="68">
        <f t="shared" si="39"/>
        <v>0.91287092917527679</v>
      </c>
      <c r="X79" s="68">
        <f t="shared" si="40"/>
        <v>0</v>
      </c>
      <c r="Y79" s="68">
        <f t="shared" si="41"/>
        <v>1.2909944487358056</v>
      </c>
      <c r="Z79" s="68">
        <f t="shared" si="42"/>
        <v>0</v>
      </c>
      <c r="AA79" s="66" t="str">
        <f t="shared" si="43"/>
        <v>Negligible</v>
      </c>
      <c r="AB79" s="69" t="str">
        <f t="shared" si="44"/>
        <v>Tidak Ada Indikasi Bias</v>
      </c>
    </row>
    <row r="80" spans="1:28" x14ac:dyDescent="0.3">
      <c r="A80" s="67" t="str">
        <f>RAO!A74</f>
        <v>70. Evaluasi ketidaksesuaian harus …</v>
      </c>
      <c r="B80" s="83">
        <f>RAO!B74</f>
        <v>0</v>
      </c>
      <c r="C80" s="83">
        <f>RAO!C74</f>
        <v>0</v>
      </c>
      <c r="D80" s="83">
        <f>RAO!D74</f>
        <v>1</v>
      </c>
      <c r="E80" s="83">
        <f>RAO!E74</f>
        <v>1</v>
      </c>
      <c r="F80" s="83">
        <f>RAO!F74</f>
        <v>1</v>
      </c>
      <c r="G80" s="83">
        <f>RAO!G74</f>
        <v>1</v>
      </c>
      <c r="H80" s="83">
        <f>RAO!H74</f>
        <v>0</v>
      </c>
      <c r="I80" s="83">
        <f>RAO!I74</f>
        <v>0</v>
      </c>
      <c r="J80" s="83">
        <f>RAO!J74</f>
        <v>0</v>
      </c>
      <c r="K80" s="83">
        <f>RAO!K74</f>
        <v>0</v>
      </c>
      <c r="L80" s="82">
        <f t="shared" si="30"/>
        <v>5</v>
      </c>
      <c r="M80" s="82">
        <f t="shared" si="31"/>
        <v>5</v>
      </c>
      <c r="N80" s="82">
        <f>SUMIF($B$8:$K$8,"Laki-Laki",RAO!B74:K74)</f>
        <v>2</v>
      </c>
      <c r="O80" s="82">
        <f>SUMIF($B$8:$K$8,"Perempuan",RAO!B74:K74)</f>
        <v>2</v>
      </c>
      <c r="P80" s="68">
        <f t="shared" si="32"/>
        <v>2</v>
      </c>
      <c r="Q80" s="68">
        <f t="shared" si="33"/>
        <v>2</v>
      </c>
      <c r="R80" s="68">
        <f t="shared" si="34"/>
        <v>0.40546510810816438</v>
      </c>
      <c r="S80" s="68">
        <f t="shared" si="35"/>
        <v>0.40546510810816438</v>
      </c>
      <c r="T80" s="68">
        <f t="shared" si="36"/>
        <v>0.54370889454254678</v>
      </c>
      <c r="U80" s="68">
        <f t="shared" si="37"/>
        <v>0.54370889454254678</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69" x14ac:dyDescent="0.3">
      <c r="A81" s="67" t="str">
        <f>RAO!A75</f>
        <v>71. Sebuah perusahaan pangan menemukan bahwa regulasi label produk telah berubah. Tindakan pertama yang harus dilakukan RA Officer adalah …</v>
      </c>
      <c r="B81" s="83">
        <f>RAO!B75</f>
        <v>1</v>
      </c>
      <c r="C81" s="83">
        <f>RAO!C75</f>
        <v>1</v>
      </c>
      <c r="D81" s="83">
        <f>RAO!D75</f>
        <v>1</v>
      </c>
      <c r="E81" s="83">
        <f>RAO!E75</f>
        <v>1</v>
      </c>
      <c r="F81" s="83">
        <f>RAO!F75</f>
        <v>1</v>
      </c>
      <c r="G81" s="83">
        <f>RAO!G75</f>
        <v>1</v>
      </c>
      <c r="H81" s="83">
        <f>RAO!H75</f>
        <v>0</v>
      </c>
      <c r="I81" s="83">
        <f>RAO!I75</f>
        <v>0</v>
      </c>
      <c r="J81" s="83">
        <f>RAO!J75</f>
        <v>0</v>
      </c>
      <c r="K81" s="83">
        <f>RAO!K75</f>
        <v>0</v>
      </c>
      <c r="L81" s="82">
        <f t="shared" si="30"/>
        <v>5</v>
      </c>
      <c r="M81" s="82">
        <f t="shared" si="31"/>
        <v>5</v>
      </c>
      <c r="N81" s="82">
        <f>SUMIF($B$8:$K$8,"Laki-Laki",RAO!B75:K75)</f>
        <v>3</v>
      </c>
      <c r="O81" s="82">
        <f>SUMIF($B$8:$K$8,"Perempuan",RAO!B75:K75)</f>
        <v>3</v>
      </c>
      <c r="P81" s="68">
        <f t="shared" si="32"/>
        <v>3</v>
      </c>
      <c r="Q81" s="68">
        <f t="shared" si="33"/>
        <v>3</v>
      </c>
      <c r="R81" s="68">
        <f t="shared" si="34"/>
        <v>-0.40546510810816444</v>
      </c>
      <c r="S81" s="68">
        <f t="shared" si="35"/>
        <v>-0.40546510810816444</v>
      </c>
      <c r="T81" s="68">
        <f t="shared" si="36"/>
        <v>-0.26722132167378199</v>
      </c>
      <c r="U81" s="68">
        <f t="shared" si="37"/>
        <v>-0.26722132167378199</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55.2" x14ac:dyDescent="0.3">
      <c r="A82" s="67" t="str">
        <f>RAO!A76</f>
        <v>72. Jika dalam audit ditemukan dokumen registrasi tidak lengkap maka tindakan yang harus dilakukan adalah …</v>
      </c>
      <c r="B82" s="83">
        <f>RAO!B76</f>
        <v>1</v>
      </c>
      <c r="C82" s="83">
        <f>RAO!C76</f>
        <v>1</v>
      </c>
      <c r="D82" s="83">
        <f>RAO!D76</f>
        <v>1</v>
      </c>
      <c r="E82" s="83">
        <f>RAO!E76</f>
        <v>1</v>
      </c>
      <c r="F82" s="83">
        <f>RAO!F76</f>
        <v>1</v>
      </c>
      <c r="G82" s="83">
        <f>RAO!G76</f>
        <v>1</v>
      </c>
      <c r="H82" s="83">
        <f>RAO!H76</f>
        <v>0</v>
      </c>
      <c r="I82" s="83">
        <f>RAO!I76</f>
        <v>0</v>
      </c>
      <c r="J82" s="83">
        <f>RAO!J76</f>
        <v>1</v>
      </c>
      <c r="K82" s="83">
        <f>RAO!K76</f>
        <v>1</v>
      </c>
      <c r="L82" s="82">
        <f t="shared" si="30"/>
        <v>5</v>
      </c>
      <c r="M82" s="82">
        <f t="shared" si="31"/>
        <v>5</v>
      </c>
      <c r="N82" s="82">
        <f>SUMIF($B$8:$K$8,"Laki-Laki",RAO!B76:K76)</f>
        <v>4</v>
      </c>
      <c r="O82" s="82">
        <f>SUMIF($B$8:$K$8,"Perempuan",RAO!B76:K76)</f>
        <v>4</v>
      </c>
      <c r="P82" s="68">
        <f t="shared" si="32"/>
        <v>4</v>
      </c>
      <c r="Q82" s="68">
        <f t="shared" si="33"/>
        <v>4</v>
      </c>
      <c r="R82" s="68">
        <f t="shared" si="34"/>
        <v>-1.3862943611198906</v>
      </c>
      <c r="S82" s="68">
        <f t="shared" si="35"/>
        <v>-1.3862943611198906</v>
      </c>
      <c r="T82" s="68">
        <f t="shared" si="36"/>
        <v>-1.2480505746855082</v>
      </c>
      <c r="U82" s="68">
        <f t="shared" si="37"/>
        <v>-1.2480505746855082</v>
      </c>
      <c r="V82" s="68">
        <f t="shared" si="38"/>
        <v>1.1180339887498949</v>
      </c>
      <c r="W82" s="68">
        <f t="shared" si="39"/>
        <v>1.1180339887498949</v>
      </c>
      <c r="X82" s="68">
        <f t="shared" si="40"/>
        <v>0</v>
      </c>
      <c r="Y82" s="68">
        <f t="shared" si="41"/>
        <v>1.5811388300841898</v>
      </c>
      <c r="Z82" s="68">
        <f t="shared" si="42"/>
        <v>0</v>
      </c>
      <c r="AA82" s="66" t="str">
        <f t="shared" si="43"/>
        <v>Negligible</v>
      </c>
      <c r="AB82" s="69" t="str">
        <f t="shared" si="44"/>
        <v>Tidak Ada Indikasi Bias</v>
      </c>
    </row>
    <row r="83" spans="1:28" ht="27.6" x14ac:dyDescent="0.3">
      <c r="A83" s="67" t="str">
        <f>RAO!A77</f>
        <v>73. Sebuah produk akan diekspor ke negara lain. RA Officer harus …</v>
      </c>
      <c r="B83" s="83">
        <f>RAO!B77</f>
        <v>1</v>
      </c>
      <c r="C83" s="83">
        <f>RAO!C77</f>
        <v>1</v>
      </c>
      <c r="D83" s="83">
        <f>RAO!D77</f>
        <v>0</v>
      </c>
      <c r="E83" s="83">
        <f>RAO!E77</f>
        <v>1</v>
      </c>
      <c r="F83" s="83">
        <f>RAO!F77</f>
        <v>0</v>
      </c>
      <c r="G83" s="83">
        <f>RAO!G77</f>
        <v>1</v>
      </c>
      <c r="H83" s="83">
        <f>RAO!H77</f>
        <v>0</v>
      </c>
      <c r="I83" s="83">
        <f>RAO!I77</f>
        <v>0</v>
      </c>
      <c r="J83" s="83">
        <f>RAO!J77</f>
        <v>0</v>
      </c>
      <c r="K83" s="83">
        <f>RAO!K77</f>
        <v>0</v>
      </c>
      <c r="L83" s="82">
        <f t="shared" si="30"/>
        <v>5</v>
      </c>
      <c r="M83" s="82">
        <f t="shared" si="31"/>
        <v>5</v>
      </c>
      <c r="N83" s="82">
        <f>SUMIF($B$8:$K$8,"Laki-Laki",RAO!B77:K77)</f>
        <v>2</v>
      </c>
      <c r="O83" s="82">
        <f>SUMIF($B$8:$K$8,"Perempuan",RAO!B77:K77)</f>
        <v>2</v>
      </c>
      <c r="P83" s="68">
        <f t="shared" si="32"/>
        <v>2</v>
      </c>
      <c r="Q83" s="68">
        <f t="shared" si="33"/>
        <v>2</v>
      </c>
      <c r="R83" s="68">
        <f t="shared" si="34"/>
        <v>0.40546510810816438</v>
      </c>
      <c r="S83" s="68">
        <f t="shared" si="35"/>
        <v>0.40546510810816438</v>
      </c>
      <c r="T83" s="68">
        <f t="shared" si="36"/>
        <v>0.54370889454254678</v>
      </c>
      <c r="U83" s="68">
        <f t="shared" si="37"/>
        <v>0.54370889454254678</v>
      </c>
      <c r="V83" s="68">
        <f t="shared" si="38"/>
        <v>0.91287092917527679</v>
      </c>
      <c r="W83" s="68">
        <f t="shared" si="39"/>
        <v>0.91287092917527679</v>
      </c>
      <c r="X83" s="68">
        <f t="shared" si="40"/>
        <v>0</v>
      </c>
      <c r="Y83" s="68">
        <f t="shared" si="41"/>
        <v>1.2909944487358056</v>
      </c>
      <c r="Z83" s="68">
        <f t="shared" si="42"/>
        <v>0</v>
      </c>
      <c r="AA83" s="66" t="str">
        <f t="shared" si="43"/>
        <v>Negligible</v>
      </c>
      <c r="AB83" s="69" t="str">
        <f t="shared" si="44"/>
        <v>Tidak Ada Indikasi Bias</v>
      </c>
    </row>
    <row r="84" spans="1:28" ht="55.2" x14ac:dyDescent="0.3">
      <c r="A84" s="67" t="str">
        <f>RAO!A78</f>
        <v>74. Sebuah perusahaan makanan akan mengganti bahan baku utama. Sebelum perubahan dilakukan, Regulatory Affairs Officer harus …</v>
      </c>
      <c r="B84" s="83">
        <f>RAO!B78</f>
        <v>1</v>
      </c>
      <c r="C84" s="83">
        <f>RAO!C78</f>
        <v>1</v>
      </c>
      <c r="D84" s="83">
        <f>RAO!D78</f>
        <v>1</v>
      </c>
      <c r="E84" s="83">
        <f>RAO!E78</f>
        <v>1</v>
      </c>
      <c r="F84" s="83">
        <f>RAO!F78</f>
        <v>1</v>
      </c>
      <c r="G84" s="83">
        <f>RAO!G78</f>
        <v>1</v>
      </c>
      <c r="H84" s="83">
        <f>RAO!H78</f>
        <v>0</v>
      </c>
      <c r="I84" s="83">
        <f>RAO!I78</f>
        <v>0</v>
      </c>
      <c r="J84" s="83">
        <f>RAO!J78</f>
        <v>1</v>
      </c>
      <c r="K84" s="83">
        <f>RAO!K78</f>
        <v>1</v>
      </c>
      <c r="L84" s="82">
        <f t="shared" si="30"/>
        <v>5</v>
      </c>
      <c r="M84" s="82">
        <f t="shared" si="31"/>
        <v>5</v>
      </c>
      <c r="N84" s="82">
        <f>SUMIF($B$8:$K$8,"Laki-Laki",RAO!B78:K78)</f>
        <v>4</v>
      </c>
      <c r="O84" s="82">
        <f>SUMIF($B$8:$K$8,"Perempuan",RAO!B78:K78)</f>
        <v>4</v>
      </c>
      <c r="P84" s="68">
        <f t="shared" si="32"/>
        <v>4</v>
      </c>
      <c r="Q84" s="68">
        <f t="shared" si="33"/>
        <v>4</v>
      </c>
      <c r="R84" s="68">
        <f t="shared" si="34"/>
        <v>-1.3862943611198906</v>
      </c>
      <c r="S84" s="68">
        <f t="shared" si="35"/>
        <v>-1.3862943611198906</v>
      </c>
      <c r="T84" s="68">
        <f t="shared" si="36"/>
        <v>-1.2480505746855082</v>
      </c>
      <c r="U84" s="68">
        <f t="shared" si="37"/>
        <v>-1.2480505746855082</v>
      </c>
      <c r="V84" s="68">
        <f t="shared" si="38"/>
        <v>1.1180339887498949</v>
      </c>
      <c r="W84" s="68">
        <f t="shared" si="39"/>
        <v>1.1180339887498949</v>
      </c>
      <c r="X84" s="68">
        <f t="shared" si="40"/>
        <v>0</v>
      </c>
      <c r="Y84" s="68">
        <f t="shared" si="41"/>
        <v>1.5811388300841898</v>
      </c>
      <c r="Z84" s="68">
        <f t="shared" si="42"/>
        <v>0</v>
      </c>
      <c r="AA84" s="66" t="str">
        <f t="shared" si="43"/>
        <v>Negligible</v>
      </c>
      <c r="AB84" s="69" t="str">
        <f t="shared" si="44"/>
        <v>Tidak Ada Indikasi Bias</v>
      </c>
    </row>
    <row r="85" spans="1:28" ht="69" x14ac:dyDescent="0.3">
      <c r="A85" s="67" t="str">
        <f>RAO!A79</f>
        <v>75. Dalam proses registrasi produk, ditemukan bahwa salah satu dokumen uji laboratorium sudah kedaluwarsa. Tindakan yang tepat adalah …</v>
      </c>
      <c r="B85" s="83">
        <f>RAO!B79</f>
        <v>1</v>
      </c>
      <c r="C85" s="83">
        <f>RAO!C79</f>
        <v>1</v>
      </c>
      <c r="D85" s="83">
        <f>RAO!D79</f>
        <v>1</v>
      </c>
      <c r="E85" s="83">
        <f>RAO!E79</f>
        <v>0</v>
      </c>
      <c r="F85" s="83">
        <f>RAO!F79</f>
        <v>1</v>
      </c>
      <c r="G85" s="83">
        <f>RAO!G79</f>
        <v>0</v>
      </c>
      <c r="H85" s="83">
        <f>RAO!H79</f>
        <v>1</v>
      </c>
      <c r="I85" s="83">
        <f>RAO!I79</f>
        <v>1</v>
      </c>
      <c r="J85" s="83">
        <f>RAO!J79</f>
        <v>0</v>
      </c>
      <c r="K85" s="83">
        <f>RAO!K79</f>
        <v>0</v>
      </c>
      <c r="L85" s="82">
        <f t="shared" si="30"/>
        <v>5</v>
      </c>
      <c r="M85" s="82">
        <f t="shared" si="31"/>
        <v>5</v>
      </c>
      <c r="N85" s="82">
        <f>SUMIF($B$8:$K$8,"Laki-Laki",RAO!B79:K79)</f>
        <v>3</v>
      </c>
      <c r="O85" s="82">
        <f>SUMIF($B$8:$K$8,"Perempuan",RAO!B79:K79)</f>
        <v>3</v>
      </c>
      <c r="P85" s="68">
        <f t="shared" si="32"/>
        <v>3</v>
      </c>
      <c r="Q85" s="68">
        <f t="shared" si="33"/>
        <v>3</v>
      </c>
      <c r="R85" s="68">
        <f t="shared" si="34"/>
        <v>-0.40546510810816444</v>
      </c>
      <c r="S85" s="68">
        <f t="shared" si="35"/>
        <v>-0.40546510810816444</v>
      </c>
      <c r="T85" s="68">
        <f t="shared" si="36"/>
        <v>-0.26722132167378199</v>
      </c>
      <c r="U85" s="68">
        <f t="shared" si="37"/>
        <v>-0.26722132167378199</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ht="41.4" x14ac:dyDescent="0.3">
      <c r="A86" s="67" t="str">
        <f>RAO!A80</f>
        <v>76. Jika regulator meminta klarifikasi tambahan terkait dokumen registrasi, maka RA Officer harus …</v>
      </c>
      <c r="B86" s="83">
        <f>RAO!B80</f>
        <v>1</v>
      </c>
      <c r="C86" s="83">
        <f>RAO!C80</f>
        <v>1</v>
      </c>
      <c r="D86" s="83">
        <f>RAO!D80</f>
        <v>1</v>
      </c>
      <c r="E86" s="83">
        <f>RAO!E80</f>
        <v>1</v>
      </c>
      <c r="F86" s="83">
        <f>RAO!F80</f>
        <v>1</v>
      </c>
      <c r="G86" s="83">
        <f>RAO!G80</f>
        <v>1</v>
      </c>
      <c r="H86" s="83">
        <f>RAO!H80</f>
        <v>0</v>
      </c>
      <c r="I86" s="83">
        <f>RAO!I80</f>
        <v>0</v>
      </c>
      <c r="J86" s="83">
        <f>RAO!J80</f>
        <v>0</v>
      </c>
      <c r="K86" s="83">
        <f>RAO!K80</f>
        <v>0</v>
      </c>
      <c r="L86" s="82">
        <f t="shared" si="30"/>
        <v>5</v>
      </c>
      <c r="M86" s="82">
        <f t="shared" si="31"/>
        <v>5</v>
      </c>
      <c r="N86" s="82">
        <f>SUMIF($B$8:$K$8,"Laki-Laki",RAO!B80:K80)</f>
        <v>3</v>
      </c>
      <c r="O86" s="82">
        <f>SUMIF($B$8:$K$8,"Perempuan",RAO!B80:K80)</f>
        <v>3</v>
      </c>
      <c r="P86" s="68">
        <f t="shared" si="32"/>
        <v>3</v>
      </c>
      <c r="Q86" s="68">
        <f t="shared" si="33"/>
        <v>3</v>
      </c>
      <c r="R86" s="68">
        <f t="shared" si="34"/>
        <v>-0.40546510810816444</v>
      </c>
      <c r="S86" s="68">
        <f t="shared" si="35"/>
        <v>-0.40546510810816444</v>
      </c>
      <c r="T86" s="68">
        <f t="shared" si="36"/>
        <v>-0.26722132167378199</v>
      </c>
      <c r="U86" s="68">
        <f t="shared" si="37"/>
        <v>-0.26722132167378199</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27.6" x14ac:dyDescent="0.3">
      <c r="A87" s="67" t="str">
        <f>RAO!A81</f>
        <v>77. Perubahan regulasi mengenai label gizi dapat berdampak pada …</v>
      </c>
      <c r="B87" s="83">
        <f>RAO!B81</f>
        <v>1</v>
      </c>
      <c r="C87" s="83">
        <f>RAO!C81</f>
        <v>1</v>
      </c>
      <c r="D87" s="83">
        <f>RAO!D81</f>
        <v>1</v>
      </c>
      <c r="E87" s="83">
        <f>RAO!E81</f>
        <v>0</v>
      </c>
      <c r="F87" s="83">
        <f>RAO!F81</f>
        <v>1</v>
      </c>
      <c r="G87" s="83">
        <f>RAO!G81</f>
        <v>0</v>
      </c>
      <c r="H87" s="83">
        <f>RAO!H81</f>
        <v>0</v>
      </c>
      <c r="I87" s="83">
        <f>RAO!I81</f>
        <v>0</v>
      </c>
      <c r="J87" s="83">
        <f>RAO!J81</f>
        <v>1</v>
      </c>
      <c r="K87" s="83">
        <f>RAO!K81</f>
        <v>1</v>
      </c>
      <c r="L87" s="82">
        <f t="shared" si="30"/>
        <v>5</v>
      </c>
      <c r="M87" s="82">
        <f t="shared" si="31"/>
        <v>5</v>
      </c>
      <c r="N87" s="82">
        <f>SUMIF($B$8:$K$8,"Laki-Laki",RAO!B81:K81)</f>
        <v>3</v>
      </c>
      <c r="O87" s="82">
        <f>SUMIF($B$8:$K$8,"Perempuan",RAO!B81:K81)</f>
        <v>3</v>
      </c>
      <c r="P87" s="68">
        <f t="shared" si="32"/>
        <v>3</v>
      </c>
      <c r="Q87" s="68">
        <f t="shared" si="33"/>
        <v>3</v>
      </c>
      <c r="R87" s="68">
        <f t="shared" si="34"/>
        <v>-0.40546510810816444</v>
      </c>
      <c r="S87" s="68">
        <f t="shared" si="35"/>
        <v>-0.40546510810816444</v>
      </c>
      <c r="T87" s="68">
        <f t="shared" si="36"/>
        <v>-0.26722132167378199</v>
      </c>
      <c r="U87" s="68">
        <f t="shared" si="37"/>
        <v>-0.26722132167378199</v>
      </c>
      <c r="V87" s="68">
        <f t="shared" si="38"/>
        <v>0.91287092917527679</v>
      </c>
      <c r="W87" s="68">
        <f t="shared" si="39"/>
        <v>0.91287092917527679</v>
      </c>
      <c r="X87" s="68">
        <f t="shared" si="40"/>
        <v>0</v>
      </c>
      <c r="Y87" s="68">
        <f t="shared" si="41"/>
        <v>1.2909944487358056</v>
      </c>
      <c r="Z87" s="68">
        <f t="shared" si="42"/>
        <v>0</v>
      </c>
      <c r="AA87" s="66" t="str">
        <f t="shared" si="43"/>
        <v>Negligible</v>
      </c>
      <c r="AB87" s="69" t="str">
        <f t="shared" si="44"/>
        <v>Tidak Ada Indikasi Bias</v>
      </c>
    </row>
    <row r="88" spans="1:28" ht="41.4" x14ac:dyDescent="0.3">
      <c r="A88" s="67" t="str">
        <f>RAO!A82</f>
        <v>78. Dokumen registrasi produk harus dapat ditelusuri kembali dengan mudah untuk …</v>
      </c>
      <c r="B88" s="83">
        <f>RAO!B82</f>
        <v>1</v>
      </c>
      <c r="C88" s="83">
        <f>RAO!C82</f>
        <v>1</v>
      </c>
      <c r="D88" s="83">
        <f>RAO!D82</f>
        <v>1</v>
      </c>
      <c r="E88" s="83">
        <f>RAO!E82</f>
        <v>1</v>
      </c>
      <c r="F88" s="83">
        <f>RAO!F82</f>
        <v>1</v>
      </c>
      <c r="G88" s="83">
        <f>RAO!G82</f>
        <v>1</v>
      </c>
      <c r="H88" s="83">
        <f>RAO!H82</f>
        <v>0</v>
      </c>
      <c r="I88" s="83">
        <f>RAO!I82</f>
        <v>0</v>
      </c>
      <c r="J88" s="83">
        <f>RAO!J82</f>
        <v>1</v>
      </c>
      <c r="K88" s="83">
        <f>RAO!K82</f>
        <v>1</v>
      </c>
      <c r="L88" s="82">
        <f t="shared" si="30"/>
        <v>5</v>
      </c>
      <c r="M88" s="82">
        <f t="shared" si="31"/>
        <v>5</v>
      </c>
      <c r="N88" s="82">
        <f>SUMIF($B$8:$K$8,"Laki-Laki",RAO!B82:K82)</f>
        <v>4</v>
      </c>
      <c r="O88" s="82">
        <f>SUMIF($B$8:$K$8,"Perempuan",RAO!B82:K82)</f>
        <v>4</v>
      </c>
      <c r="P88" s="68">
        <f t="shared" si="32"/>
        <v>4</v>
      </c>
      <c r="Q88" s="68">
        <f t="shared" si="33"/>
        <v>4</v>
      </c>
      <c r="R88" s="68">
        <f t="shared" si="34"/>
        <v>-1.3862943611198906</v>
      </c>
      <c r="S88" s="68">
        <f t="shared" si="35"/>
        <v>-1.3862943611198906</v>
      </c>
      <c r="T88" s="68">
        <f t="shared" si="36"/>
        <v>-1.2480505746855082</v>
      </c>
      <c r="U88" s="68">
        <f t="shared" si="37"/>
        <v>-1.2480505746855082</v>
      </c>
      <c r="V88" s="68">
        <f t="shared" si="38"/>
        <v>1.1180339887498949</v>
      </c>
      <c r="W88" s="68">
        <f t="shared" si="39"/>
        <v>1.1180339887498949</v>
      </c>
      <c r="X88" s="68">
        <f t="shared" si="40"/>
        <v>0</v>
      </c>
      <c r="Y88" s="68">
        <f t="shared" si="41"/>
        <v>1.5811388300841898</v>
      </c>
      <c r="Z88" s="68">
        <f t="shared" si="42"/>
        <v>0</v>
      </c>
      <c r="AA88" s="66" t="str">
        <f t="shared" si="43"/>
        <v>Negligible</v>
      </c>
      <c r="AB88" s="69" t="str">
        <f t="shared" si="44"/>
        <v>Tidak Ada Indikasi Bias</v>
      </c>
    </row>
    <row r="89" spans="1:28" ht="55.2" x14ac:dyDescent="0.3">
      <c r="A89" s="67" t="str">
        <f>RAO!A83</f>
        <v>79. Jika dalam audit ditemukan ketidaksesuaian dokumen registrasi maka tindakan pertama yang harus dilakukan adalah …</v>
      </c>
      <c r="B89" s="83">
        <f>RAO!B83</f>
        <v>1</v>
      </c>
      <c r="C89" s="83">
        <f>RAO!C83</f>
        <v>1</v>
      </c>
      <c r="D89" s="83">
        <f>RAO!D83</f>
        <v>1</v>
      </c>
      <c r="E89" s="83">
        <f>RAO!E83</f>
        <v>1</v>
      </c>
      <c r="F89" s="83">
        <f>RAO!F83</f>
        <v>1</v>
      </c>
      <c r="G89" s="83">
        <f>RAO!G83</f>
        <v>1</v>
      </c>
      <c r="H89" s="83">
        <f>RAO!H83</f>
        <v>0</v>
      </c>
      <c r="I89" s="83">
        <f>RAO!I83</f>
        <v>0</v>
      </c>
      <c r="J89" s="83">
        <f>RAO!J83</f>
        <v>0</v>
      </c>
      <c r="K89" s="83">
        <f>RAO!K83</f>
        <v>0</v>
      </c>
      <c r="L89" s="82">
        <f t="shared" si="30"/>
        <v>5</v>
      </c>
      <c r="M89" s="82">
        <f t="shared" si="31"/>
        <v>5</v>
      </c>
      <c r="N89" s="82">
        <f>SUMIF($B$8:$K$8,"Laki-Laki",RAO!B83:K83)</f>
        <v>3</v>
      </c>
      <c r="O89" s="82">
        <f>SUMIF($B$8:$K$8,"Perempuan",RAO!B83:K83)</f>
        <v>3</v>
      </c>
      <c r="P89" s="68">
        <f t="shared" si="32"/>
        <v>3</v>
      </c>
      <c r="Q89" s="68">
        <f t="shared" si="33"/>
        <v>3</v>
      </c>
      <c r="R89" s="68">
        <f t="shared" si="34"/>
        <v>-0.40546510810816444</v>
      </c>
      <c r="S89" s="68">
        <f t="shared" si="35"/>
        <v>-0.40546510810816444</v>
      </c>
      <c r="T89" s="68">
        <f t="shared" si="36"/>
        <v>-0.26722132167378199</v>
      </c>
      <c r="U89" s="68">
        <f t="shared" si="37"/>
        <v>-0.26722132167378199</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41.4" x14ac:dyDescent="0.3">
      <c r="A90" s="67" t="str">
        <f>RAO!A84</f>
        <v>80. Sistem dokumentasi regulatory affairs yang baik harus memiliki karakteristik …</v>
      </c>
      <c r="B90" s="83">
        <f>RAO!B84</f>
        <v>1</v>
      </c>
      <c r="C90" s="83">
        <f>RAO!C84</f>
        <v>1</v>
      </c>
      <c r="D90" s="83">
        <f>RAO!D84</f>
        <v>1</v>
      </c>
      <c r="E90" s="83">
        <f>RAO!E84</f>
        <v>0</v>
      </c>
      <c r="F90" s="83">
        <f>RAO!F84</f>
        <v>1</v>
      </c>
      <c r="G90" s="83">
        <f>RAO!G84</f>
        <v>0</v>
      </c>
      <c r="H90" s="83">
        <f>RAO!H84</f>
        <v>0</v>
      </c>
      <c r="I90" s="83">
        <f>RAO!I84</f>
        <v>0</v>
      </c>
      <c r="J90" s="83">
        <f>RAO!J84</f>
        <v>0</v>
      </c>
      <c r="K90" s="83">
        <f>RAO!K84</f>
        <v>0</v>
      </c>
      <c r="L90" s="82">
        <f t="shared" si="30"/>
        <v>5</v>
      </c>
      <c r="M90" s="82">
        <f t="shared" si="31"/>
        <v>5</v>
      </c>
      <c r="N90" s="82">
        <f>SUMIF($B$8:$K$8,"Laki-Laki",RAO!B84:K84)</f>
        <v>2</v>
      </c>
      <c r="O90" s="82">
        <f>SUMIF($B$8:$K$8,"Perempuan",RAO!B84:K84)</f>
        <v>2</v>
      </c>
      <c r="P90" s="68">
        <f t="shared" si="32"/>
        <v>2</v>
      </c>
      <c r="Q90" s="68">
        <f t="shared" si="33"/>
        <v>2</v>
      </c>
      <c r="R90" s="68">
        <f t="shared" si="34"/>
        <v>0.40546510810816438</v>
      </c>
      <c r="S90" s="68">
        <f t="shared" si="35"/>
        <v>0.40546510810816438</v>
      </c>
      <c r="T90" s="68">
        <f t="shared" si="36"/>
        <v>0.54370889454254678</v>
      </c>
      <c r="U90" s="68">
        <f t="shared" si="37"/>
        <v>0.54370889454254678</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41.4" x14ac:dyDescent="0.3">
      <c r="A91" s="67" t="str">
        <f>RAO!A85</f>
        <v>81. Jika perusahaan ingin mengekspor produk ke negara lain maka RA Officer harus …</v>
      </c>
      <c r="B91" s="83">
        <f>RAO!B85</f>
        <v>1</v>
      </c>
      <c r="C91" s="83">
        <f>RAO!C85</f>
        <v>1</v>
      </c>
      <c r="D91" s="83">
        <f>RAO!D85</f>
        <v>1</v>
      </c>
      <c r="E91" s="83">
        <f>RAO!E85</f>
        <v>0</v>
      </c>
      <c r="F91" s="83">
        <f>RAO!F85</f>
        <v>1</v>
      </c>
      <c r="G91" s="83">
        <f>RAO!G85</f>
        <v>0</v>
      </c>
      <c r="H91" s="83">
        <f>RAO!H85</f>
        <v>1</v>
      </c>
      <c r="I91" s="83">
        <f>RAO!I85</f>
        <v>1</v>
      </c>
      <c r="J91" s="83">
        <f>RAO!J85</f>
        <v>0</v>
      </c>
      <c r="K91" s="83">
        <f>RAO!K85</f>
        <v>0</v>
      </c>
      <c r="L91" s="82">
        <f t="shared" si="30"/>
        <v>5</v>
      </c>
      <c r="M91" s="82">
        <f t="shared" si="31"/>
        <v>5</v>
      </c>
      <c r="N91" s="82">
        <f>SUMIF($B$8:$K$8,"Laki-Laki",RAO!B85:K85)</f>
        <v>3</v>
      </c>
      <c r="O91" s="82">
        <f>SUMIF($B$8:$K$8,"Perempuan",RAO!B85:K85)</f>
        <v>3</v>
      </c>
      <c r="P91" s="68">
        <f t="shared" si="32"/>
        <v>3</v>
      </c>
      <c r="Q91" s="68">
        <f t="shared" si="33"/>
        <v>3</v>
      </c>
      <c r="R91" s="68">
        <f t="shared" si="34"/>
        <v>-0.40546510810816444</v>
      </c>
      <c r="S91" s="68">
        <f t="shared" si="35"/>
        <v>-0.40546510810816444</v>
      </c>
      <c r="T91" s="68">
        <f t="shared" si="36"/>
        <v>-0.26722132167378199</v>
      </c>
      <c r="U91" s="68">
        <f t="shared" si="37"/>
        <v>-0.26722132167378199</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ht="41.4" x14ac:dyDescent="0.3">
      <c r="A92" s="67" t="str">
        <f>RAO!A86</f>
        <v>82. Dalam compliance management, tindakan pencegahan dilakukan untuk …</v>
      </c>
      <c r="B92" s="83">
        <f>RAO!B86</f>
        <v>1</v>
      </c>
      <c r="C92" s="83">
        <f>RAO!C86</f>
        <v>1</v>
      </c>
      <c r="D92" s="83">
        <f>RAO!D86</f>
        <v>1</v>
      </c>
      <c r="E92" s="83">
        <f>RAO!E86</f>
        <v>1</v>
      </c>
      <c r="F92" s="83">
        <f>RAO!F86</f>
        <v>1</v>
      </c>
      <c r="G92" s="83">
        <f>RAO!G86</f>
        <v>1</v>
      </c>
      <c r="H92" s="83">
        <f>RAO!H86</f>
        <v>0</v>
      </c>
      <c r="I92" s="83">
        <f>RAO!I86</f>
        <v>0</v>
      </c>
      <c r="J92" s="83">
        <f>RAO!J86</f>
        <v>1</v>
      </c>
      <c r="K92" s="83">
        <f>RAO!K86</f>
        <v>1</v>
      </c>
      <c r="L92" s="82">
        <f t="shared" si="30"/>
        <v>5</v>
      </c>
      <c r="M92" s="82">
        <f t="shared" si="31"/>
        <v>5</v>
      </c>
      <c r="N92" s="82">
        <f>SUMIF($B$8:$K$8,"Laki-Laki",RAO!B86:K86)</f>
        <v>4</v>
      </c>
      <c r="O92" s="82">
        <f>SUMIF($B$8:$K$8,"Perempuan",RAO!B86:K86)</f>
        <v>4</v>
      </c>
      <c r="P92" s="68">
        <f t="shared" si="32"/>
        <v>4</v>
      </c>
      <c r="Q92" s="68">
        <f t="shared" si="33"/>
        <v>4</v>
      </c>
      <c r="R92" s="68">
        <f t="shared" si="34"/>
        <v>-1.3862943611198906</v>
      </c>
      <c r="S92" s="68">
        <f t="shared" si="35"/>
        <v>-1.3862943611198906</v>
      </c>
      <c r="T92" s="68">
        <f t="shared" si="36"/>
        <v>-1.2480505746855082</v>
      </c>
      <c r="U92" s="68">
        <f t="shared" si="37"/>
        <v>-1.2480505746855082</v>
      </c>
      <c r="V92" s="68">
        <f t="shared" si="38"/>
        <v>1.1180339887498949</v>
      </c>
      <c r="W92" s="68">
        <f t="shared" si="39"/>
        <v>1.1180339887498949</v>
      </c>
      <c r="X92" s="68">
        <f t="shared" si="40"/>
        <v>0</v>
      </c>
      <c r="Y92" s="68">
        <f t="shared" si="41"/>
        <v>1.5811388300841898</v>
      </c>
      <c r="Z92" s="68">
        <f t="shared" si="42"/>
        <v>0</v>
      </c>
      <c r="AA92" s="66" t="str">
        <f t="shared" si="43"/>
        <v>Negligible</v>
      </c>
      <c r="AB92" s="69" t="str">
        <f t="shared" si="44"/>
        <v>Tidak Ada Indikasi Bias</v>
      </c>
    </row>
    <row r="93" spans="1:28" ht="41.4" x14ac:dyDescent="0.3">
      <c r="A93" s="67" t="str">
        <f>RAO!A87</f>
        <v>83. Salah satu indikator bahwa sistem compliance berjalan baik adalah …</v>
      </c>
      <c r="B93" s="83">
        <f>RAO!B87</f>
        <v>1</v>
      </c>
      <c r="C93" s="83">
        <f>RAO!C87</f>
        <v>1</v>
      </c>
      <c r="D93" s="83">
        <f>RAO!D87</f>
        <v>0</v>
      </c>
      <c r="E93" s="83">
        <f>RAO!E87</f>
        <v>1</v>
      </c>
      <c r="F93" s="83">
        <f>RAO!F87</f>
        <v>0</v>
      </c>
      <c r="G93" s="83">
        <f>RAO!G87</f>
        <v>1</v>
      </c>
      <c r="H93" s="83">
        <f>RAO!H87</f>
        <v>0</v>
      </c>
      <c r="I93" s="83">
        <f>RAO!I87</f>
        <v>0</v>
      </c>
      <c r="J93" s="83">
        <f>RAO!J87</f>
        <v>0</v>
      </c>
      <c r="K93" s="83">
        <f>RAO!K87</f>
        <v>0</v>
      </c>
      <c r="L93" s="82">
        <f t="shared" si="30"/>
        <v>5</v>
      </c>
      <c r="M93" s="82">
        <f t="shared" si="31"/>
        <v>5</v>
      </c>
      <c r="N93" s="82">
        <f>SUMIF($B$8:$K$8,"Laki-Laki",RAO!B87:K87)</f>
        <v>2</v>
      </c>
      <c r="O93" s="82">
        <f>SUMIF($B$8:$K$8,"Perempuan",RAO!B87:K87)</f>
        <v>2</v>
      </c>
      <c r="P93" s="68">
        <f t="shared" si="32"/>
        <v>2</v>
      </c>
      <c r="Q93" s="68">
        <f t="shared" si="33"/>
        <v>2</v>
      </c>
      <c r="R93" s="68">
        <f t="shared" si="34"/>
        <v>0.40546510810816438</v>
      </c>
      <c r="S93" s="68">
        <f t="shared" si="35"/>
        <v>0.40546510810816438</v>
      </c>
      <c r="T93" s="68">
        <f t="shared" si="36"/>
        <v>0.54370889454254678</v>
      </c>
      <c r="U93" s="68">
        <f t="shared" si="37"/>
        <v>0.54370889454254678</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ht="41.4" x14ac:dyDescent="0.3">
      <c r="A94" s="67" t="str">
        <f>RAO!A88</f>
        <v>84. Jika perusahaan menerima surat peringatan dari regulator maka RA Officer harus …</v>
      </c>
      <c r="B94" s="83">
        <f>RAO!B88</f>
        <v>1</v>
      </c>
      <c r="C94" s="83">
        <f>RAO!C88</f>
        <v>1</v>
      </c>
      <c r="D94" s="83">
        <f>RAO!D88</f>
        <v>1</v>
      </c>
      <c r="E94" s="83">
        <f>RAO!E88</f>
        <v>0</v>
      </c>
      <c r="F94" s="83">
        <f>RAO!F88</f>
        <v>1</v>
      </c>
      <c r="G94" s="83">
        <f>RAO!G88</f>
        <v>0</v>
      </c>
      <c r="H94" s="83">
        <f>RAO!H88</f>
        <v>1</v>
      </c>
      <c r="I94" s="83">
        <f>RAO!I88</f>
        <v>1</v>
      </c>
      <c r="J94" s="83">
        <f>RAO!J88</f>
        <v>0</v>
      </c>
      <c r="K94" s="83">
        <f>RAO!K88</f>
        <v>0</v>
      </c>
      <c r="L94" s="82">
        <f t="shared" si="30"/>
        <v>5</v>
      </c>
      <c r="M94" s="82">
        <f t="shared" si="31"/>
        <v>5</v>
      </c>
      <c r="N94" s="82">
        <f>SUMIF($B$8:$K$8,"Laki-Laki",RAO!B88:K88)</f>
        <v>3</v>
      </c>
      <c r="O94" s="82">
        <f>SUMIF($B$8:$K$8,"Perempuan",RAO!B88:K88)</f>
        <v>3</v>
      </c>
      <c r="P94" s="68">
        <f t="shared" si="32"/>
        <v>3</v>
      </c>
      <c r="Q94" s="68">
        <f t="shared" si="33"/>
        <v>3</v>
      </c>
      <c r="R94" s="68">
        <f t="shared" si="34"/>
        <v>-0.40546510810816444</v>
      </c>
      <c r="S94" s="68">
        <f t="shared" si="35"/>
        <v>-0.40546510810816444</v>
      </c>
      <c r="T94" s="68">
        <f t="shared" si="36"/>
        <v>-0.26722132167378199</v>
      </c>
      <c r="U94" s="68">
        <f t="shared" si="37"/>
        <v>-0.26722132167378199</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ht="27.6" x14ac:dyDescent="0.3">
      <c r="A95" s="67" t="str">
        <f>RAO!A89</f>
        <v>85. Tujuan utama audit kepatuhan regulasi adalah …</v>
      </c>
      <c r="B95" s="83">
        <f>RAO!B89</f>
        <v>1</v>
      </c>
      <c r="C95" s="83">
        <f>RAO!C89</f>
        <v>1</v>
      </c>
      <c r="D95" s="83">
        <f>RAO!D89</f>
        <v>1</v>
      </c>
      <c r="E95" s="83">
        <f>RAO!E89</f>
        <v>1</v>
      </c>
      <c r="F95" s="83">
        <f>RAO!F89</f>
        <v>1</v>
      </c>
      <c r="G95" s="83">
        <f>RAO!G89</f>
        <v>1</v>
      </c>
      <c r="H95" s="83">
        <f>RAO!H89</f>
        <v>0</v>
      </c>
      <c r="I95" s="83">
        <f>RAO!I89</f>
        <v>0</v>
      </c>
      <c r="J95" s="83">
        <f>RAO!J89</f>
        <v>0</v>
      </c>
      <c r="K95" s="83">
        <f>RAO!K89</f>
        <v>0</v>
      </c>
      <c r="L95" s="82">
        <f t="shared" si="30"/>
        <v>5</v>
      </c>
      <c r="M95" s="82">
        <f t="shared" si="31"/>
        <v>5</v>
      </c>
      <c r="N95" s="82">
        <f>SUMIF($B$8:$K$8,"Laki-Laki",RAO!B89:K89)</f>
        <v>3</v>
      </c>
      <c r="O95" s="82">
        <f>SUMIF($B$8:$K$8,"Perempuan",RAO!B89:K89)</f>
        <v>3</v>
      </c>
      <c r="P95" s="68">
        <f t="shared" si="32"/>
        <v>3</v>
      </c>
      <c r="Q95" s="68">
        <f t="shared" si="33"/>
        <v>3</v>
      </c>
      <c r="R95" s="68">
        <f t="shared" si="34"/>
        <v>-0.40546510810816444</v>
      </c>
      <c r="S95" s="68">
        <f t="shared" si="35"/>
        <v>-0.40546510810816444</v>
      </c>
      <c r="T95" s="68">
        <f t="shared" si="36"/>
        <v>-0.26722132167378199</v>
      </c>
      <c r="U95" s="68">
        <f t="shared" si="37"/>
        <v>-0.26722132167378199</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ht="27.6" x14ac:dyDescent="0.3">
      <c r="A96" s="67" t="str">
        <f>RAO!A90</f>
        <v>86. Salah satu risiko jika perusahaan tidak mematuhi regulasi adalah …</v>
      </c>
      <c r="B96" s="83">
        <f>RAO!B90</f>
        <v>1</v>
      </c>
      <c r="C96" s="83">
        <f>RAO!C90</f>
        <v>1</v>
      </c>
      <c r="D96" s="83">
        <f>RAO!D90</f>
        <v>1</v>
      </c>
      <c r="E96" s="83">
        <f>RAO!E90</f>
        <v>0</v>
      </c>
      <c r="F96" s="83">
        <f>RAO!F90</f>
        <v>1</v>
      </c>
      <c r="G96" s="83">
        <f>RAO!G90</f>
        <v>0</v>
      </c>
      <c r="H96" s="83">
        <f>RAO!H90</f>
        <v>0</v>
      </c>
      <c r="I96" s="83">
        <f>RAO!I90</f>
        <v>0</v>
      </c>
      <c r="J96" s="83">
        <f>RAO!J90</f>
        <v>0</v>
      </c>
      <c r="K96" s="83">
        <f>RAO!K90</f>
        <v>0</v>
      </c>
      <c r="L96" s="82">
        <f t="shared" si="30"/>
        <v>5</v>
      </c>
      <c r="M96" s="82">
        <f t="shared" si="31"/>
        <v>5</v>
      </c>
      <c r="N96" s="82">
        <f>SUMIF($B$8:$K$8,"Laki-Laki",RAO!B90:K90)</f>
        <v>2</v>
      </c>
      <c r="O96" s="82">
        <f>SUMIF($B$8:$K$8,"Perempuan",RAO!B90:K90)</f>
        <v>2</v>
      </c>
      <c r="P96" s="68">
        <f t="shared" si="32"/>
        <v>2</v>
      </c>
      <c r="Q96" s="68">
        <f t="shared" si="33"/>
        <v>2</v>
      </c>
      <c r="R96" s="68">
        <f t="shared" si="34"/>
        <v>0.40546510810816438</v>
      </c>
      <c r="S96" s="68">
        <f t="shared" si="35"/>
        <v>0.40546510810816438</v>
      </c>
      <c r="T96" s="68">
        <f t="shared" si="36"/>
        <v>0.54370889454254678</v>
      </c>
      <c r="U96" s="68">
        <f t="shared" si="37"/>
        <v>0.54370889454254678</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27.6" x14ac:dyDescent="0.3">
      <c r="A97" s="67" t="str">
        <f>RAO!A91</f>
        <v>87. Dokumen regulatory affairs harus diperbarui ketika …</v>
      </c>
      <c r="B97" s="83">
        <f>RAO!B91</f>
        <v>1</v>
      </c>
      <c r="C97" s="83">
        <f>RAO!C91</f>
        <v>1</v>
      </c>
      <c r="D97" s="83">
        <f>RAO!D91</f>
        <v>0</v>
      </c>
      <c r="E97" s="83">
        <f>RAO!E91</f>
        <v>0</v>
      </c>
      <c r="F97" s="83">
        <f>RAO!F91</f>
        <v>0</v>
      </c>
      <c r="G97" s="83">
        <f>RAO!G91</f>
        <v>0</v>
      </c>
      <c r="H97" s="83">
        <f>RAO!H91</f>
        <v>0</v>
      </c>
      <c r="I97" s="83">
        <f>RAO!I91</f>
        <v>0</v>
      </c>
      <c r="J97" s="83">
        <f>RAO!J91</f>
        <v>0</v>
      </c>
      <c r="K97" s="83">
        <f>RAO!K91</f>
        <v>0</v>
      </c>
      <c r="L97" s="82">
        <f t="shared" si="30"/>
        <v>5</v>
      </c>
      <c r="M97" s="82">
        <f t="shared" si="31"/>
        <v>5</v>
      </c>
      <c r="N97" s="82">
        <f>SUMIF($B$8:$K$8,"Laki-Laki",RAO!B91:K91)</f>
        <v>1</v>
      </c>
      <c r="O97" s="82">
        <f>SUMIF($B$8:$K$8,"Perempuan",RAO!B91:K91)</f>
        <v>1</v>
      </c>
      <c r="P97" s="68">
        <f t="shared" si="32"/>
        <v>1</v>
      </c>
      <c r="Q97" s="68">
        <f t="shared" si="33"/>
        <v>1</v>
      </c>
      <c r="R97" s="68">
        <f t="shared" si="34"/>
        <v>1.3862943611198906</v>
      </c>
      <c r="S97" s="68">
        <f t="shared" si="35"/>
        <v>1.3862943611198906</v>
      </c>
      <c r="T97" s="68">
        <f t="shared" si="36"/>
        <v>1.524538147554273</v>
      </c>
      <c r="U97" s="68">
        <f t="shared" si="37"/>
        <v>1.524538147554273</v>
      </c>
      <c r="V97" s="68">
        <f t="shared" si="38"/>
        <v>1.1180339887498949</v>
      </c>
      <c r="W97" s="68">
        <f t="shared" si="39"/>
        <v>1.1180339887498949</v>
      </c>
      <c r="X97" s="68">
        <f t="shared" si="40"/>
        <v>0</v>
      </c>
      <c r="Y97" s="68">
        <f t="shared" si="41"/>
        <v>1.5811388300841898</v>
      </c>
      <c r="Z97" s="68">
        <f t="shared" si="42"/>
        <v>0</v>
      </c>
      <c r="AA97" s="66" t="str">
        <f t="shared" si="43"/>
        <v>Negligible</v>
      </c>
      <c r="AB97" s="69" t="str">
        <f t="shared" si="44"/>
        <v>Tidak Ada Indikasi Bias</v>
      </c>
    </row>
    <row r="98" spans="1:28" ht="27.6" x14ac:dyDescent="0.3">
      <c r="A98" s="67" t="str">
        <f>RAO!A92</f>
        <v>88. Sistem dokumentasi elektronik memberikan manfaat utama yaitu …</v>
      </c>
      <c r="B98" s="83">
        <f>RAO!B92</f>
        <v>1</v>
      </c>
      <c r="C98" s="83">
        <f>RAO!C92</f>
        <v>1</v>
      </c>
      <c r="D98" s="83">
        <f>RAO!D92</f>
        <v>1</v>
      </c>
      <c r="E98" s="83">
        <f>RAO!E92</f>
        <v>1</v>
      </c>
      <c r="F98" s="83">
        <f>RAO!F92</f>
        <v>1</v>
      </c>
      <c r="G98" s="83">
        <f>RAO!G92</f>
        <v>1</v>
      </c>
      <c r="H98" s="83">
        <f>RAO!H92</f>
        <v>0</v>
      </c>
      <c r="I98" s="83">
        <f>RAO!I92</f>
        <v>0</v>
      </c>
      <c r="J98" s="83">
        <f>RAO!J92</f>
        <v>1</v>
      </c>
      <c r="K98" s="83">
        <f>RAO!K92</f>
        <v>1</v>
      </c>
      <c r="L98" s="82">
        <f t="shared" si="30"/>
        <v>5</v>
      </c>
      <c r="M98" s="82">
        <f t="shared" si="31"/>
        <v>5</v>
      </c>
      <c r="N98" s="82">
        <f>SUMIF($B$8:$K$8,"Laki-Laki",RAO!B92:K92)</f>
        <v>4</v>
      </c>
      <c r="O98" s="82">
        <f>SUMIF($B$8:$K$8,"Perempuan",RAO!B92:K92)</f>
        <v>4</v>
      </c>
      <c r="P98" s="68">
        <f t="shared" si="32"/>
        <v>4</v>
      </c>
      <c r="Q98" s="68">
        <f t="shared" si="33"/>
        <v>4</v>
      </c>
      <c r="R98" s="68">
        <f t="shared" si="34"/>
        <v>-1.3862943611198906</v>
      </c>
      <c r="S98" s="68">
        <f t="shared" si="35"/>
        <v>-1.3862943611198906</v>
      </c>
      <c r="T98" s="68">
        <f t="shared" si="36"/>
        <v>-1.2480505746855082</v>
      </c>
      <c r="U98" s="68">
        <f t="shared" si="37"/>
        <v>-1.2480505746855082</v>
      </c>
      <c r="V98" s="68">
        <f t="shared" si="38"/>
        <v>1.1180339887498949</v>
      </c>
      <c r="W98" s="68">
        <f t="shared" si="39"/>
        <v>1.1180339887498949</v>
      </c>
      <c r="X98" s="68">
        <f t="shared" si="40"/>
        <v>0</v>
      </c>
      <c r="Y98" s="68">
        <f t="shared" si="41"/>
        <v>1.5811388300841898</v>
      </c>
      <c r="Z98" s="68">
        <f t="shared" si="42"/>
        <v>0</v>
      </c>
      <c r="AA98" s="66" t="str">
        <f t="shared" si="43"/>
        <v>Negligible</v>
      </c>
      <c r="AB98" s="69" t="str">
        <f t="shared" si="44"/>
        <v>Tidak Ada Indikasi Bias</v>
      </c>
    </row>
    <row r="99" spans="1:28" ht="27.6" x14ac:dyDescent="0.3">
      <c r="A99" s="67" t="str">
        <f>RAO!A93</f>
        <v>89. Salah satu peran penting RA Officer dalam perusahaan adalah …</v>
      </c>
      <c r="B99" s="83">
        <f>RAO!B93</f>
        <v>1</v>
      </c>
      <c r="C99" s="83">
        <f>RAO!C93</f>
        <v>1</v>
      </c>
      <c r="D99" s="83">
        <f>RAO!D93</f>
        <v>1</v>
      </c>
      <c r="E99" s="83">
        <f>RAO!E93</f>
        <v>1</v>
      </c>
      <c r="F99" s="83">
        <f>RAO!F93</f>
        <v>1</v>
      </c>
      <c r="G99" s="83">
        <f>RAO!G93</f>
        <v>1</v>
      </c>
      <c r="H99" s="83">
        <f>RAO!H93</f>
        <v>0</v>
      </c>
      <c r="I99" s="83">
        <f>RAO!I93</f>
        <v>0</v>
      </c>
      <c r="J99" s="83">
        <f>RAO!J93</f>
        <v>0</v>
      </c>
      <c r="K99" s="83">
        <f>RAO!K93</f>
        <v>0</v>
      </c>
      <c r="L99" s="82">
        <f t="shared" si="30"/>
        <v>5</v>
      </c>
      <c r="M99" s="82">
        <f t="shared" si="31"/>
        <v>5</v>
      </c>
      <c r="N99" s="82">
        <f>SUMIF($B$8:$K$8,"Laki-Laki",RAO!B93:K93)</f>
        <v>3</v>
      </c>
      <c r="O99" s="82">
        <f>SUMIF($B$8:$K$8,"Perempuan",RAO!B93:K93)</f>
        <v>3</v>
      </c>
      <c r="P99" s="68">
        <f t="shared" si="32"/>
        <v>3</v>
      </c>
      <c r="Q99" s="68">
        <f t="shared" si="33"/>
        <v>3</v>
      </c>
      <c r="R99" s="68">
        <f t="shared" si="34"/>
        <v>-0.40546510810816444</v>
      </c>
      <c r="S99" s="68">
        <f t="shared" si="35"/>
        <v>-0.40546510810816444</v>
      </c>
      <c r="T99" s="68">
        <f t="shared" si="36"/>
        <v>-0.26722132167378199</v>
      </c>
      <c r="U99" s="68">
        <f t="shared" si="37"/>
        <v>-0.26722132167378199</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ht="27.6" x14ac:dyDescent="0.3">
      <c r="A100" s="67" t="str">
        <f>RAO!A94</f>
        <v>90. Evaluasi kepatuhan produk harus dilakukan secara …</v>
      </c>
      <c r="B100" s="83">
        <f>RAO!B94</f>
        <v>0</v>
      </c>
      <c r="C100" s="83">
        <f>RAO!C94</f>
        <v>0</v>
      </c>
      <c r="D100" s="83">
        <f>RAO!D94</f>
        <v>1</v>
      </c>
      <c r="E100" s="83">
        <f>RAO!E94</f>
        <v>0</v>
      </c>
      <c r="F100" s="83">
        <f>RAO!F94</f>
        <v>1</v>
      </c>
      <c r="G100" s="83">
        <f>RAO!G94</f>
        <v>0</v>
      </c>
      <c r="H100" s="83">
        <f>RAO!H94</f>
        <v>0</v>
      </c>
      <c r="I100" s="83">
        <f>RAO!I94</f>
        <v>0</v>
      </c>
      <c r="J100" s="83">
        <f>RAO!J94</f>
        <v>0</v>
      </c>
      <c r="K100" s="83">
        <f>RAO!K94</f>
        <v>0</v>
      </c>
      <c r="L100" s="82">
        <f t="shared" si="30"/>
        <v>5</v>
      </c>
      <c r="M100" s="82">
        <f t="shared" si="31"/>
        <v>5</v>
      </c>
      <c r="N100" s="82">
        <f>SUMIF($B$8:$K$8,"Laki-Laki",RAO!B94:K94)</f>
        <v>1</v>
      </c>
      <c r="O100" s="82">
        <f>SUMIF($B$8:$K$8,"Perempuan",RAO!B94:K94)</f>
        <v>1</v>
      </c>
      <c r="P100" s="68">
        <f t="shared" si="32"/>
        <v>1</v>
      </c>
      <c r="Q100" s="68">
        <f t="shared" si="33"/>
        <v>1</v>
      </c>
      <c r="R100" s="68">
        <f t="shared" si="34"/>
        <v>1.3862943611198906</v>
      </c>
      <c r="S100" s="68">
        <f t="shared" si="35"/>
        <v>1.3862943611198906</v>
      </c>
      <c r="T100" s="68">
        <f t="shared" si="36"/>
        <v>1.524538147554273</v>
      </c>
      <c r="U100" s="68">
        <f t="shared" si="37"/>
        <v>1.524538147554273</v>
      </c>
      <c r="V100" s="68">
        <f t="shared" si="38"/>
        <v>1.1180339887498949</v>
      </c>
      <c r="W100" s="68">
        <f t="shared" si="39"/>
        <v>1.1180339887498949</v>
      </c>
      <c r="X100" s="68">
        <f t="shared" si="40"/>
        <v>0</v>
      </c>
      <c r="Y100" s="68">
        <f t="shared" si="41"/>
        <v>1.5811388300841898</v>
      </c>
      <c r="Z100" s="68">
        <f t="shared" si="42"/>
        <v>0</v>
      </c>
      <c r="AA100" s="66" t="str">
        <f t="shared" si="43"/>
        <v>Negligible</v>
      </c>
      <c r="AB100" s="69" t="str">
        <f t="shared" si="44"/>
        <v>Tidak Ada Indikasi Bias</v>
      </c>
    </row>
    <row r="101" spans="1:28" ht="41.4" x14ac:dyDescent="0.3">
      <c r="A101" s="67" t="str">
        <f>RAO!A95</f>
        <v>91. Jika ditemukan potensi pelanggaran regulasi maka tindakan yang tepat adalah …</v>
      </c>
      <c r="B101" s="83">
        <f>RAO!B95</f>
        <v>1</v>
      </c>
      <c r="C101" s="83">
        <f>RAO!C95</f>
        <v>1</v>
      </c>
      <c r="D101" s="83">
        <f>RAO!D95</f>
        <v>0</v>
      </c>
      <c r="E101" s="83">
        <f>RAO!E95</f>
        <v>1</v>
      </c>
      <c r="F101" s="83">
        <f>RAO!F95</f>
        <v>0</v>
      </c>
      <c r="G101" s="83">
        <f>RAO!G95</f>
        <v>1</v>
      </c>
      <c r="H101" s="83">
        <f>RAO!H95</f>
        <v>1</v>
      </c>
      <c r="I101" s="83">
        <f>RAO!I95</f>
        <v>1</v>
      </c>
      <c r="J101" s="83">
        <f>RAO!J95</f>
        <v>1</v>
      </c>
      <c r="K101" s="83">
        <f>RAO!K95</f>
        <v>1</v>
      </c>
      <c r="L101" s="82">
        <f t="shared" si="30"/>
        <v>5</v>
      </c>
      <c r="M101" s="82">
        <f t="shared" si="31"/>
        <v>5</v>
      </c>
      <c r="N101" s="82">
        <f>SUMIF($B$8:$K$8,"Laki-Laki",RAO!B95:K95)</f>
        <v>4</v>
      </c>
      <c r="O101" s="82">
        <f>SUMIF($B$8:$K$8,"Perempuan",RAO!B95:K95)</f>
        <v>4</v>
      </c>
      <c r="P101" s="68">
        <f t="shared" si="32"/>
        <v>4</v>
      </c>
      <c r="Q101" s="68">
        <f t="shared" si="33"/>
        <v>4</v>
      </c>
      <c r="R101" s="68">
        <f t="shared" si="34"/>
        <v>-1.3862943611198906</v>
      </c>
      <c r="S101" s="68">
        <f t="shared" si="35"/>
        <v>-1.3862943611198906</v>
      </c>
      <c r="T101" s="68">
        <f t="shared" si="36"/>
        <v>-1.2480505746855082</v>
      </c>
      <c r="U101" s="68">
        <f t="shared" si="37"/>
        <v>-1.2480505746855082</v>
      </c>
      <c r="V101" s="68">
        <f t="shared" si="38"/>
        <v>1.1180339887498949</v>
      </c>
      <c r="W101" s="68">
        <f t="shared" si="39"/>
        <v>1.1180339887498949</v>
      </c>
      <c r="X101" s="68">
        <f t="shared" si="40"/>
        <v>0</v>
      </c>
      <c r="Y101" s="68">
        <f t="shared" si="41"/>
        <v>1.5811388300841898</v>
      </c>
      <c r="Z101" s="68">
        <f t="shared" si="42"/>
        <v>0</v>
      </c>
      <c r="AA101" s="66" t="str">
        <f t="shared" si="43"/>
        <v>Negligible</v>
      </c>
      <c r="AB101" s="69" t="str">
        <f t="shared" si="44"/>
        <v>Tidak Ada Indikasi Bias</v>
      </c>
    </row>
    <row r="102" spans="1:28" ht="41.4" x14ac:dyDescent="0.3">
      <c r="A102" s="67" t="str">
        <f>RAO!A96</f>
        <v>92. Pelaporan hasil evaluasi kepatuhan harus disampaikan kepada …</v>
      </c>
      <c r="B102" s="83">
        <f>RAO!B96</f>
        <v>1</v>
      </c>
      <c r="C102" s="83">
        <f>RAO!C96</f>
        <v>1</v>
      </c>
      <c r="D102" s="83">
        <f>RAO!D96</f>
        <v>0</v>
      </c>
      <c r="E102" s="83">
        <f>RAO!E96</f>
        <v>0</v>
      </c>
      <c r="F102" s="83">
        <f>RAO!F96</f>
        <v>0</v>
      </c>
      <c r="G102" s="83">
        <f>RAO!G96</f>
        <v>0</v>
      </c>
      <c r="H102" s="83">
        <f>RAO!H96</f>
        <v>0</v>
      </c>
      <c r="I102" s="83">
        <f>RAO!I96</f>
        <v>0</v>
      </c>
      <c r="J102" s="83">
        <f>RAO!J96</f>
        <v>0</v>
      </c>
      <c r="K102" s="83">
        <f>RAO!K96</f>
        <v>0</v>
      </c>
      <c r="L102" s="82">
        <f t="shared" si="30"/>
        <v>5</v>
      </c>
      <c r="M102" s="82">
        <f t="shared" si="31"/>
        <v>5</v>
      </c>
      <c r="N102" s="82">
        <f>SUMIF($B$8:$K$8,"Laki-Laki",RAO!B96:K96)</f>
        <v>1</v>
      </c>
      <c r="O102" s="82">
        <f>SUMIF($B$8:$K$8,"Perempuan",RAO!B96:K96)</f>
        <v>1</v>
      </c>
      <c r="P102" s="68">
        <f t="shared" si="32"/>
        <v>1</v>
      </c>
      <c r="Q102" s="68">
        <f t="shared" si="33"/>
        <v>1</v>
      </c>
      <c r="R102" s="68">
        <f t="shared" si="34"/>
        <v>1.3862943611198906</v>
      </c>
      <c r="S102" s="68">
        <f t="shared" si="35"/>
        <v>1.3862943611198906</v>
      </c>
      <c r="T102" s="68">
        <f t="shared" si="36"/>
        <v>1.524538147554273</v>
      </c>
      <c r="U102" s="68">
        <f t="shared" si="37"/>
        <v>1.524538147554273</v>
      </c>
      <c r="V102" s="68">
        <f t="shared" si="38"/>
        <v>1.1180339887498949</v>
      </c>
      <c r="W102" s="68">
        <f t="shared" si="39"/>
        <v>1.1180339887498949</v>
      </c>
      <c r="X102" s="68">
        <f t="shared" si="40"/>
        <v>0</v>
      </c>
      <c r="Y102" s="68">
        <f t="shared" si="41"/>
        <v>1.5811388300841898</v>
      </c>
      <c r="Z102" s="68">
        <f t="shared" si="42"/>
        <v>0</v>
      </c>
      <c r="AA102" s="66" t="str">
        <f t="shared" si="43"/>
        <v>Negligible</v>
      </c>
      <c r="AB102" s="69" t="str">
        <f t="shared" si="44"/>
        <v>Tidak Ada Indikasi Bias</v>
      </c>
    </row>
    <row r="103" spans="1:28" ht="27.6" x14ac:dyDescent="0.3">
      <c r="A103" s="67" t="str">
        <f>RAO!A97</f>
        <v>93. Salah satu manfaat sistem compliance adalah …</v>
      </c>
      <c r="B103" s="83">
        <f>RAO!B97</f>
        <v>1</v>
      </c>
      <c r="C103" s="83">
        <f>RAO!C97</f>
        <v>1</v>
      </c>
      <c r="D103" s="83">
        <f>RAO!D97</f>
        <v>1</v>
      </c>
      <c r="E103" s="83">
        <f>RAO!E97</f>
        <v>1</v>
      </c>
      <c r="F103" s="83">
        <f>RAO!F97</f>
        <v>1</v>
      </c>
      <c r="G103" s="83">
        <f>RAO!G97</f>
        <v>1</v>
      </c>
      <c r="H103" s="83">
        <f>RAO!H97</f>
        <v>0</v>
      </c>
      <c r="I103" s="83">
        <f>RAO!I97</f>
        <v>0</v>
      </c>
      <c r="J103" s="83">
        <f>RAO!J97</f>
        <v>1</v>
      </c>
      <c r="K103" s="83">
        <f>RAO!K97</f>
        <v>1</v>
      </c>
      <c r="L103" s="82">
        <f t="shared" si="30"/>
        <v>5</v>
      </c>
      <c r="M103" s="82">
        <f t="shared" si="31"/>
        <v>5</v>
      </c>
      <c r="N103" s="82">
        <f>SUMIF($B$8:$K$8,"Laki-Laki",RAO!B97:K97)</f>
        <v>4</v>
      </c>
      <c r="O103" s="82">
        <f>SUMIF($B$8:$K$8,"Perempuan",RAO!B97:K97)</f>
        <v>4</v>
      </c>
      <c r="P103" s="68">
        <f t="shared" si="32"/>
        <v>4</v>
      </c>
      <c r="Q103" s="68">
        <f t="shared" si="33"/>
        <v>4</v>
      </c>
      <c r="R103" s="68">
        <f t="shared" si="34"/>
        <v>-1.3862943611198906</v>
      </c>
      <c r="S103" s="68">
        <f t="shared" si="35"/>
        <v>-1.3862943611198906</v>
      </c>
      <c r="T103" s="68">
        <f t="shared" si="36"/>
        <v>-1.2480505746855082</v>
      </c>
      <c r="U103" s="68">
        <f t="shared" si="37"/>
        <v>-1.2480505746855082</v>
      </c>
      <c r="V103" s="68">
        <f t="shared" si="38"/>
        <v>1.1180339887498949</v>
      </c>
      <c r="W103" s="68">
        <f t="shared" si="39"/>
        <v>1.1180339887498949</v>
      </c>
      <c r="X103" s="68">
        <f t="shared" si="40"/>
        <v>0</v>
      </c>
      <c r="Y103" s="68">
        <f t="shared" si="41"/>
        <v>1.5811388300841898</v>
      </c>
      <c r="Z103" s="68">
        <f t="shared" si="42"/>
        <v>0</v>
      </c>
      <c r="AA103" s="66" t="str">
        <f t="shared" si="43"/>
        <v>Negligible</v>
      </c>
      <c r="AB103" s="69" t="str">
        <f t="shared" si="44"/>
        <v>Tidak Ada Indikasi Bias</v>
      </c>
    </row>
    <row r="104" spans="1:28" ht="27.6" x14ac:dyDescent="0.3">
      <c r="A104" s="67" t="str">
        <f>RAO!A98</f>
        <v>94. Ketidaksesuaian regulasi dapat berasal dari …</v>
      </c>
      <c r="B104" s="83">
        <f>RAO!B98</f>
        <v>1</v>
      </c>
      <c r="C104" s="83">
        <f>RAO!C98</f>
        <v>1</v>
      </c>
      <c r="D104" s="83">
        <f>RAO!D98</f>
        <v>1</v>
      </c>
      <c r="E104" s="83">
        <f>RAO!E98</f>
        <v>0</v>
      </c>
      <c r="F104" s="83">
        <f>RAO!F98</f>
        <v>1</v>
      </c>
      <c r="G104" s="83">
        <f>RAO!G98</f>
        <v>0</v>
      </c>
      <c r="H104" s="83">
        <f>RAO!H98</f>
        <v>0</v>
      </c>
      <c r="I104" s="83">
        <f>RAO!I98</f>
        <v>0</v>
      </c>
      <c r="J104" s="83">
        <f>RAO!J98</f>
        <v>0</v>
      </c>
      <c r="K104" s="83">
        <f>RAO!K98</f>
        <v>0</v>
      </c>
      <c r="L104" s="82">
        <f t="shared" si="30"/>
        <v>5</v>
      </c>
      <c r="M104" s="82">
        <f t="shared" si="31"/>
        <v>5</v>
      </c>
      <c r="N104" s="82">
        <f>SUMIF($B$8:$K$8,"Laki-Laki",RAO!B98:K98)</f>
        <v>2</v>
      </c>
      <c r="O104" s="82">
        <f>SUMIF($B$8:$K$8,"Perempuan",RAO!B98:K98)</f>
        <v>2</v>
      </c>
      <c r="P104" s="68">
        <f t="shared" si="32"/>
        <v>2</v>
      </c>
      <c r="Q104" s="68">
        <f t="shared" si="33"/>
        <v>2</v>
      </c>
      <c r="R104" s="68">
        <f t="shared" si="34"/>
        <v>0.40546510810816438</v>
      </c>
      <c r="S104" s="68">
        <f t="shared" si="35"/>
        <v>0.40546510810816438</v>
      </c>
      <c r="T104" s="68">
        <f t="shared" si="36"/>
        <v>0.54370889454254678</v>
      </c>
      <c r="U104" s="68">
        <f t="shared" si="37"/>
        <v>0.54370889454254678</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41.4" x14ac:dyDescent="0.3">
      <c r="A105" s="67" t="str">
        <f>RAO!A99</f>
        <v>95. Jika terjadi perubahan regulasi mendadak maka langkah pertama RA Officer adalah …</v>
      </c>
      <c r="B105" s="83">
        <f>RAO!B99</f>
        <v>1</v>
      </c>
      <c r="C105" s="83">
        <f>RAO!C99</f>
        <v>1</v>
      </c>
      <c r="D105" s="83">
        <f>RAO!D99</f>
        <v>0</v>
      </c>
      <c r="E105" s="83">
        <f>RAO!E99</f>
        <v>1</v>
      </c>
      <c r="F105" s="83">
        <f>RAO!F99</f>
        <v>0</v>
      </c>
      <c r="G105" s="83">
        <f>RAO!G99</f>
        <v>1</v>
      </c>
      <c r="H105" s="83">
        <f>RAO!H99</f>
        <v>0</v>
      </c>
      <c r="I105" s="83">
        <f>RAO!I99</f>
        <v>0</v>
      </c>
      <c r="J105" s="83">
        <f>RAO!J99</f>
        <v>0</v>
      </c>
      <c r="K105" s="83">
        <f>RAO!K99</f>
        <v>0</v>
      </c>
      <c r="L105" s="82">
        <f t="shared" si="30"/>
        <v>5</v>
      </c>
      <c r="M105" s="82">
        <f t="shared" si="31"/>
        <v>5</v>
      </c>
      <c r="N105" s="82">
        <f>SUMIF($B$8:$K$8,"Laki-Laki",RAO!B99:K99)</f>
        <v>2</v>
      </c>
      <c r="O105" s="82">
        <f>SUMIF($B$8:$K$8,"Perempuan",RAO!B99:K99)</f>
        <v>2</v>
      </c>
      <c r="P105" s="68">
        <f t="shared" si="32"/>
        <v>2</v>
      </c>
      <c r="Q105" s="68">
        <f t="shared" si="33"/>
        <v>2</v>
      </c>
      <c r="R105" s="68">
        <f t="shared" si="34"/>
        <v>0.40546510810816438</v>
      </c>
      <c r="S105" s="68">
        <f t="shared" si="35"/>
        <v>0.40546510810816438</v>
      </c>
      <c r="T105" s="68">
        <f t="shared" si="36"/>
        <v>0.54370889454254678</v>
      </c>
      <c r="U105" s="68">
        <f t="shared" si="37"/>
        <v>0.54370889454254678</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27.6" x14ac:dyDescent="0.3">
      <c r="A106" s="67" t="str">
        <f>RAO!A100</f>
        <v>96. Pengelolaan arsip dokumen RA bertujuan untuk …</v>
      </c>
      <c r="B106" s="83">
        <f>RAO!B100</f>
        <v>1</v>
      </c>
      <c r="C106" s="83">
        <f>RAO!C100</f>
        <v>1</v>
      </c>
      <c r="D106" s="83">
        <f>RAO!D100</f>
        <v>1</v>
      </c>
      <c r="E106" s="83">
        <f>RAO!E100</f>
        <v>1</v>
      </c>
      <c r="F106" s="83">
        <f>RAO!F100</f>
        <v>1</v>
      </c>
      <c r="G106" s="83">
        <f>RAO!G100</f>
        <v>1</v>
      </c>
      <c r="H106" s="83">
        <f>RAO!H100</f>
        <v>0</v>
      </c>
      <c r="I106" s="83">
        <f>RAO!I100</f>
        <v>0</v>
      </c>
      <c r="J106" s="83">
        <f>RAO!J100</f>
        <v>0</v>
      </c>
      <c r="K106" s="83">
        <f>RAO!K100</f>
        <v>0</v>
      </c>
      <c r="L106" s="82">
        <f t="shared" si="30"/>
        <v>5</v>
      </c>
      <c r="M106" s="82">
        <f t="shared" si="31"/>
        <v>5</v>
      </c>
      <c r="N106" s="82">
        <f>SUMIF($B$8:$K$8,"Laki-Laki",RAO!B100:K100)</f>
        <v>3</v>
      </c>
      <c r="O106" s="82">
        <f>SUMIF($B$8:$K$8,"Perempuan",RAO!B100:K100)</f>
        <v>3</v>
      </c>
      <c r="P106" s="68">
        <f t="shared" si="32"/>
        <v>3</v>
      </c>
      <c r="Q106" s="68">
        <f t="shared" si="33"/>
        <v>3</v>
      </c>
      <c r="R106" s="68">
        <f t="shared" si="34"/>
        <v>-0.40546510810816444</v>
      </c>
      <c r="S106" s="68">
        <f t="shared" si="35"/>
        <v>-0.40546510810816444</v>
      </c>
      <c r="T106" s="68">
        <f t="shared" si="36"/>
        <v>-0.26722132167378199</v>
      </c>
      <c r="U106" s="68">
        <f t="shared" si="37"/>
        <v>-0.26722132167378199</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27.6" x14ac:dyDescent="0.3">
      <c r="A107" s="67" t="str">
        <f>RAO!A101</f>
        <v>97. Salah satu prinsip utama compliance management adalah …</v>
      </c>
      <c r="B107" s="83">
        <f>RAO!B101</f>
        <v>1</v>
      </c>
      <c r="C107" s="83">
        <f>RAO!C101</f>
        <v>1</v>
      </c>
      <c r="D107" s="83">
        <f>RAO!D101</f>
        <v>1</v>
      </c>
      <c r="E107" s="83">
        <f>RAO!E101</f>
        <v>0</v>
      </c>
      <c r="F107" s="83">
        <f>RAO!F101</f>
        <v>1</v>
      </c>
      <c r="G107" s="83">
        <f>RAO!G101</f>
        <v>0</v>
      </c>
      <c r="H107" s="83">
        <f>RAO!H101</f>
        <v>1</v>
      </c>
      <c r="I107" s="83">
        <f>RAO!I101</f>
        <v>1</v>
      </c>
      <c r="J107" s="83">
        <f>RAO!J101</f>
        <v>0</v>
      </c>
      <c r="K107" s="83">
        <f>RAO!K101</f>
        <v>0</v>
      </c>
      <c r="L107" s="82">
        <f t="shared" si="30"/>
        <v>5</v>
      </c>
      <c r="M107" s="82">
        <f t="shared" si="31"/>
        <v>5</v>
      </c>
      <c r="N107" s="82">
        <f>SUMIF($B$8:$K$8,"Laki-Laki",RAO!B101:K101)</f>
        <v>3</v>
      </c>
      <c r="O107" s="82">
        <f>SUMIF($B$8:$K$8,"Perempuan",RAO!B101:K101)</f>
        <v>3</v>
      </c>
      <c r="P107" s="68">
        <f t="shared" si="32"/>
        <v>3</v>
      </c>
      <c r="Q107" s="68">
        <f t="shared" si="33"/>
        <v>3</v>
      </c>
      <c r="R107" s="68">
        <f t="shared" si="34"/>
        <v>-0.40546510810816444</v>
      </c>
      <c r="S107" s="68">
        <f t="shared" si="35"/>
        <v>-0.40546510810816444</v>
      </c>
      <c r="T107" s="68">
        <f t="shared" si="36"/>
        <v>-0.26722132167378199</v>
      </c>
      <c r="U107" s="68">
        <f t="shared" si="37"/>
        <v>-0.26722132167378199</v>
      </c>
      <c r="V107" s="68">
        <f t="shared" si="38"/>
        <v>0.91287092917527679</v>
      </c>
      <c r="W107" s="68">
        <f t="shared" si="39"/>
        <v>0.91287092917527679</v>
      </c>
      <c r="X107" s="68">
        <f t="shared" si="40"/>
        <v>0</v>
      </c>
      <c r="Y107" s="68">
        <f t="shared" si="41"/>
        <v>1.2909944487358056</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55.2" x14ac:dyDescent="0.3">
      <c r="A108" s="67" t="str">
        <f>RAO!A102</f>
        <v>98. Jika dokumen registrasi tidak diperbarui sesuai regulasi terbaru maka risiko yang mungkin terjadi adalah …</v>
      </c>
      <c r="B108" s="83">
        <f>RAO!B102</f>
        <v>0</v>
      </c>
      <c r="C108" s="83">
        <f>RAO!C102</f>
        <v>0</v>
      </c>
      <c r="D108" s="83">
        <f>RAO!D102</f>
        <v>1</v>
      </c>
      <c r="E108" s="83">
        <f>RAO!E102</f>
        <v>1</v>
      </c>
      <c r="F108" s="83">
        <f>RAO!F102</f>
        <v>1</v>
      </c>
      <c r="G108" s="83">
        <f>RAO!G102</f>
        <v>1</v>
      </c>
      <c r="H108" s="83">
        <f>RAO!H102</f>
        <v>0</v>
      </c>
      <c r="I108" s="83">
        <f>RAO!I102</f>
        <v>0</v>
      </c>
      <c r="J108" s="83">
        <f>RAO!J102</f>
        <v>0</v>
      </c>
      <c r="K108" s="83">
        <f>RAO!K102</f>
        <v>0</v>
      </c>
      <c r="L108" s="82">
        <f t="shared" si="30"/>
        <v>5</v>
      </c>
      <c r="M108" s="82">
        <f t="shared" si="31"/>
        <v>5</v>
      </c>
      <c r="N108" s="82">
        <f>SUMIF($B$8:$K$8,"Laki-Laki",RAO!B102:K102)</f>
        <v>2</v>
      </c>
      <c r="O108" s="82">
        <f>SUMIF($B$8:$K$8,"Perempuan",RAO!B102:K102)</f>
        <v>2</v>
      </c>
      <c r="P108" s="68">
        <f t="shared" si="32"/>
        <v>2</v>
      </c>
      <c r="Q108" s="68">
        <f t="shared" si="33"/>
        <v>2</v>
      </c>
      <c r="R108" s="68">
        <f t="shared" si="34"/>
        <v>0.40546510810816438</v>
      </c>
      <c r="S108" s="68">
        <f t="shared" si="35"/>
        <v>0.40546510810816438</v>
      </c>
      <c r="T108" s="68">
        <f t="shared" si="36"/>
        <v>0.54370889454254678</v>
      </c>
      <c r="U108" s="68">
        <f t="shared" si="37"/>
        <v>0.54370889454254678</v>
      </c>
      <c r="V108" s="68">
        <f t="shared" si="38"/>
        <v>0.91287092917527679</v>
      </c>
      <c r="W108" s="68">
        <f t="shared" si="39"/>
        <v>0.91287092917527679</v>
      </c>
      <c r="X108" s="68">
        <f t="shared" si="40"/>
        <v>0</v>
      </c>
      <c r="Y108" s="68">
        <f t="shared" si="41"/>
        <v>1.2909944487358056</v>
      </c>
      <c r="Z108" s="68">
        <f t="shared" si="45"/>
        <v>0</v>
      </c>
      <c r="AA108" s="66" t="str">
        <f t="shared" si="46"/>
        <v>Negligible</v>
      </c>
      <c r="AB108" s="69" t="str">
        <f t="shared" si="44"/>
        <v>Tidak Ada Indikasi Bias</v>
      </c>
    </row>
    <row r="109" spans="1:28" ht="41.4" x14ac:dyDescent="0.3">
      <c r="A109" s="67" t="str">
        <f>RAO!A103</f>
        <v>99. Perusahaan yang memiliki sistem regulatory affairs yang baik biasanya …</v>
      </c>
      <c r="B109" s="83">
        <f>RAO!B103</f>
        <v>1</v>
      </c>
      <c r="C109" s="83">
        <f>RAO!C103</f>
        <v>1</v>
      </c>
      <c r="D109" s="83">
        <f>RAO!D103</f>
        <v>0</v>
      </c>
      <c r="E109" s="83">
        <f>RAO!E103</f>
        <v>0</v>
      </c>
      <c r="F109" s="83">
        <f>RAO!F103</f>
        <v>0</v>
      </c>
      <c r="G109" s="83">
        <f>RAO!G103</f>
        <v>0</v>
      </c>
      <c r="H109" s="83">
        <f>RAO!H103</f>
        <v>0</v>
      </c>
      <c r="I109" s="83">
        <f>RAO!I103</f>
        <v>0</v>
      </c>
      <c r="J109" s="83">
        <f>RAO!J103</f>
        <v>0</v>
      </c>
      <c r="K109" s="83">
        <f>RAO!K103</f>
        <v>0</v>
      </c>
      <c r="L109" s="82">
        <f t="shared" si="30"/>
        <v>5</v>
      </c>
      <c r="M109" s="82">
        <f t="shared" si="31"/>
        <v>5</v>
      </c>
      <c r="N109" s="82">
        <f>SUMIF($B$8:$K$8,"Laki-Laki",RAO!B103:K103)</f>
        <v>1</v>
      </c>
      <c r="O109" s="82">
        <f>SUMIF($B$8:$K$8,"Perempuan",RAO!B103:K103)</f>
        <v>1</v>
      </c>
      <c r="P109" s="68">
        <f t="shared" si="32"/>
        <v>1</v>
      </c>
      <c r="Q109" s="68">
        <f t="shared" si="33"/>
        <v>1</v>
      </c>
      <c r="R109" s="68">
        <f t="shared" si="34"/>
        <v>1.3862943611198906</v>
      </c>
      <c r="S109" s="68">
        <f t="shared" si="35"/>
        <v>1.3862943611198906</v>
      </c>
      <c r="T109" s="68">
        <f t="shared" si="36"/>
        <v>1.524538147554273</v>
      </c>
      <c r="U109" s="68">
        <f t="shared" si="37"/>
        <v>1.524538147554273</v>
      </c>
      <c r="V109" s="68">
        <f t="shared" si="38"/>
        <v>1.1180339887498949</v>
      </c>
      <c r="W109" s="68">
        <f t="shared" si="39"/>
        <v>1.1180339887498949</v>
      </c>
      <c r="X109" s="68">
        <f t="shared" si="40"/>
        <v>0</v>
      </c>
      <c r="Y109" s="68">
        <f t="shared" si="41"/>
        <v>1.5811388300841898</v>
      </c>
      <c r="Z109" s="68">
        <f t="shared" si="45"/>
        <v>0</v>
      </c>
      <c r="AA109" s="66" t="str">
        <f t="shared" si="46"/>
        <v>Negligible</v>
      </c>
      <c r="AB109" s="69" t="str">
        <f t="shared" si="44"/>
        <v>Tidak Ada Indikasi Bias</v>
      </c>
    </row>
    <row r="110" spans="1:28" ht="41.4" x14ac:dyDescent="0.3">
      <c r="A110" s="67" t="str">
        <f>RAO!A104</f>
        <v>100. Tujuan akhir dari penerapan regulatory affairs dalam perusahaan adalah …</v>
      </c>
      <c r="B110" s="83">
        <f>RAO!B104</f>
        <v>1</v>
      </c>
      <c r="C110" s="83">
        <f>RAO!C104</f>
        <v>1</v>
      </c>
      <c r="D110" s="83">
        <f>RAO!D104</f>
        <v>1</v>
      </c>
      <c r="E110" s="83">
        <f>RAO!E104</f>
        <v>1</v>
      </c>
      <c r="F110" s="83">
        <f>RAO!F104</f>
        <v>1</v>
      </c>
      <c r="G110" s="83">
        <f>RAO!G104</f>
        <v>1</v>
      </c>
      <c r="H110" s="83">
        <f>RAO!H104</f>
        <v>0</v>
      </c>
      <c r="I110" s="83">
        <f>RAO!I104</f>
        <v>0</v>
      </c>
      <c r="J110" s="83">
        <f>RAO!J104</f>
        <v>0</v>
      </c>
      <c r="K110" s="83">
        <f>RAO!K104</f>
        <v>0</v>
      </c>
      <c r="L110" s="82">
        <f t="shared" si="30"/>
        <v>5</v>
      </c>
      <c r="M110" s="82">
        <f t="shared" si="31"/>
        <v>5</v>
      </c>
      <c r="N110" s="82">
        <f>SUMIF($B$8:$K$8,"Laki-Laki",RAO!B104:K104)</f>
        <v>3</v>
      </c>
      <c r="O110" s="82">
        <f>SUMIF($B$8:$K$8,"Perempuan",RAO!B104:K104)</f>
        <v>3</v>
      </c>
      <c r="P110" s="68">
        <f t="shared" si="32"/>
        <v>3</v>
      </c>
      <c r="Q110" s="68">
        <f t="shared" si="33"/>
        <v>3</v>
      </c>
      <c r="R110" s="68">
        <f t="shared" si="34"/>
        <v>-0.40546510810816444</v>
      </c>
      <c r="S110" s="68">
        <f t="shared" si="35"/>
        <v>-0.40546510810816444</v>
      </c>
      <c r="T110" s="68">
        <f t="shared" si="36"/>
        <v>-0.26722132167378199</v>
      </c>
      <c r="U110" s="68">
        <f t="shared" si="37"/>
        <v>-0.26722132167378199</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89</v>
      </c>
      <c r="C111" s="11">
        <f t="shared" si="47"/>
        <v>89</v>
      </c>
      <c r="D111" s="11">
        <f t="shared" si="47"/>
        <v>83</v>
      </c>
      <c r="E111" s="11">
        <f t="shared" si="47"/>
        <v>50</v>
      </c>
      <c r="F111" s="11">
        <f t="shared" si="47"/>
        <v>83</v>
      </c>
      <c r="G111" s="11">
        <f t="shared" si="47"/>
        <v>50</v>
      </c>
      <c r="H111" s="11">
        <f t="shared" si="47"/>
        <v>21</v>
      </c>
      <c r="I111" s="11">
        <f t="shared" si="47"/>
        <v>21</v>
      </c>
      <c r="J111" s="11">
        <f t="shared" si="47"/>
        <v>23</v>
      </c>
      <c r="K111" s="11">
        <f t="shared" si="47"/>
        <v>23</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D00D8-6835-40D4-B363-9F4367F862E1}">
  <dimension ref="A1:AC112"/>
  <sheetViews>
    <sheetView topLeftCell="L1" workbookViewId="0">
      <selection activeCell="R11" sqref="R1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2320</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RDO!B2</f>
        <v>Perempuan</v>
      </c>
      <c r="C8" s="86" t="str">
        <f>RDO!C2</f>
        <v>Laki-Laki</v>
      </c>
      <c r="D8" s="86" t="str">
        <f>RDO!D2</f>
        <v>Perempuan</v>
      </c>
      <c r="E8" s="86" t="str">
        <f>RDO!E2</f>
        <v>Perempuan</v>
      </c>
      <c r="F8" s="86" t="str">
        <f>RDO!F2</f>
        <v>Laki-Laki</v>
      </c>
      <c r="G8" s="86" t="str">
        <f>RDO!G2</f>
        <v>Laki-Laki</v>
      </c>
      <c r="H8" s="86" t="str">
        <f>RDO!H2</f>
        <v>Perempuan</v>
      </c>
      <c r="I8" s="86" t="str">
        <f>RDO!I2</f>
        <v>Laki-Laki</v>
      </c>
      <c r="J8" s="86" t="str">
        <f>RDO!J2</f>
        <v>Perempuan</v>
      </c>
      <c r="K8" s="86" t="str">
        <f>RDO!K2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RDO!A5</f>
        <v>1. Langkah pertama dalam merencanakan kegiatan R&amp;D adalah...</v>
      </c>
      <c r="B11" s="83">
        <f>RDO!B5</f>
        <v>1</v>
      </c>
      <c r="C11" s="83">
        <f>RDO!C5</f>
        <v>1</v>
      </c>
      <c r="D11" s="83">
        <f>RDO!D5</f>
        <v>1</v>
      </c>
      <c r="E11" s="83">
        <f>RDO!E5</f>
        <v>0</v>
      </c>
      <c r="F11" s="83">
        <f>RDO!F5</f>
        <v>1</v>
      </c>
      <c r="G11" s="83">
        <f>RDO!G5</f>
        <v>0</v>
      </c>
      <c r="H11" s="83">
        <f>RDO!H5</f>
        <v>0</v>
      </c>
      <c r="I11" s="83">
        <f>RDO!I5</f>
        <v>0</v>
      </c>
      <c r="J11" s="83">
        <f>RDO!J5</f>
        <v>1</v>
      </c>
      <c r="K11" s="83">
        <f>RDO!K5</f>
        <v>1</v>
      </c>
      <c r="L11" s="82">
        <f t="shared" ref="L11:L42" si="0">COUNTIF($B$8:$K$8,"Laki-Laki")</f>
        <v>5</v>
      </c>
      <c r="M11" s="82">
        <f t="shared" ref="M11:M42" si="1">COUNTIF($B$8:$K$8,"Perempuan")</f>
        <v>5</v>
      </c>
      <c r="N11" s="82">
        <f>SUMIF($B$8:$K$8,"Laki-Laki",RDO!B5:K5)</f>
        <v>3</v>
      </c>
      <c r="O11" s="82">
        <f>SUMIF($B$8:$K$8,"Perempuan",RDO!B5:K5)</f>
        <v>3</v>
      </c>
      <c r="P11" s="84">
        <f t="shared" ref="P11:P42" si="2">IF(N11=0,0.3,IF(N11=L11,L11-0.3,N11))</f>
        <v>3</v>
      </c>
      <c r="Q11" s="84">
        <f t="shared" ref="Q11:Q42" si="3">IF(O11=0,0.3,IF(O11=M11,M11-0.3,O11))</f>
        <v>3</v>
      </c>
      <c r="R11" s="84">
        <f t="shared" ref="R11:R42" si="4">LN((L11-P11)/P11)</f>
        <v>-0.40546510810816444</v>
      </c>
      <c r="S11" s="84">
        <f t="shared" ref="S11:S42" si="5">LN((M11-Q11)/Q11)</f>
        <v>-0.40546510810816444</v>
      </c>
      <c r="T11" s="84">
        <f t="shared" ref="T11:T42" si="6">R11-AVERAGE($R$11:$R$110)</f>
        <v>-0.13029087592974692</v>
      </c>
      <c r="U11" s="84">
        <f t="shared" ref="U11:U42" si="7">S11-AVERAGE($S$11:$S$110)</f>
        <v>-0.13029087592974692</v>
      </c>
      <c r="V11" s="84">
        <f t="shared" ref="V11:V42" si="8">SQRT(1/P11+1/(L11-P11))</f>
        <v>0.91287092917527679</v>
      </c>
      <c r="W11" s="84">
        <f t="shared" ref="W11:W42" si="9">SQRT(1/Q11+1/(M11-Q11))</f>
        <v>0.91287092917527679</v>
      </c>
      <c r="X11" s="84">
        <f t="shared" ref="X11:X42" si="10">T11-U11</f>
        <v>0</v>
      </c>
      <c r="Y11" s="84">
        <f t="shared" ref="Y11:Y42" si="11">SQRT(V11^2+W11^2)</f>
        <v>1.2909944487358056</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RDO!A6</f>
        <v>2. Dokumen perencanaan R&amp;D yang berisi latar belakang, tujuan, dan metode disebut...</v>
      </c>
      <c r="B12" s="83">
        <f>RDO!B6</f>
        <v>1</v>
      </c>
      <c r="C12" s="83">
        <f>RDO!C6</f>
        <v>1</v>
      </c>
      <c r="D12" s="83">
        <f>RDO!D6</f>
        <v>1</v>
      </c>
      <c r="E12" s="83">
        <f>RDO!E6</f>
        <v>1</v>
      </c>
      <c r="F12" s="83">
        <f>RDO!F6</f>
        <v>1</v>
      </c>
      <c r="G12" s="83">
        <f>RDO!G6</f>
        <v>1</v>
      </c>
      <c r="H12" s="83">
        <f>RDO!H6</f>
        <v>0</v>
      </c>
      <c r="I12" s="83">
        <f>RDO!I6</f>
        <v>0</v>
      </c>
      <c r="J12" s="83">
        <f>RDO!J6</f>
        <v>0</v>
      </c>
      <c r="K12" s="83">
        <f>RDO!K6</f>
        <v>0</v>
      </c>
      <c r="L12" s="82">
        <f t="shared" si="0"/>
        <v>5</v>
      </c>
      <c r="M12" s="82">
        <f t="shared" si="1"/>
        <v>5</v>
      </c>
      <c r="N12" s="82">
        <f>SUMIF($B$8:$K$8,"Laki-Laki",RDO!B6:K6)</f>
        <v>3</v>
      </c>
      <c r="O12" s="82">
        <f>SUMIF($B$8:$K$8,"Perempuan",RDO!B6:K6)</f>
        <v>3</v>
      </c>
      <c r="P12" s="68">
        <f t="shared" si="2"/>
        <v>3</v>
      </c>
      <c r="Q12" s="68">
        <f t="shared" si="3"/>
        <v>3</v>
      </c>
      <c r="R12" s="68">
        <f t="shared" si="4"/>
        <v>-0.40546510810816444</v>
      </c>
      <c r="S12" s="68">
        <f t="shared" si="5"/>
        <v>-0.40546510810816444</v>
      </c>
      <c r="T12" s="68">
        <f t="shared" si="6"/>
        <v>-0.13029087592974692</v>
      </c>
      <c r="U12" s="68">
        <f t="shared" si="7"/>
        <v>-0.13029087592974692</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69" x14ac:dyDescent="0.3">
      <c r="A13" s="67" t="str">
        <f>RDO!A7</f>
        <v>3. Analisis kebutuhan dalam perencanaan R&amp;D bertujuan untuk...</v>
      </c>
      <c r="B13" s="83">
        <f>RDO!B7</f>
        <v>1</v>
      </c>
      <c r="C13" s="83">
        <f>RDO!C7</f>
        <v>1</v>
      </c>
      <c r="D13" s="83">
        <f>RDO!D7</f>
        <v>1</v>
      </c>
      <c r="E13" s="83">
        <f>RDO!E7</f>
        <v>0</v>
      </c>
      <c r="F13" s="83">
        <f>RDO!F7</f>
        <v>1</v>
      </c>
      <c r="G13" s="83">
        <f>RDO!G7</f>
        <v>0</v>
      </c>
      <c r="H13" s="83">
        <f>RDO!H7</f>
        <v>0</v>
      </c>
      <c r="I13" s="83">
        <f>RDO!I7</f>
        <v>0</v>
      </c>
      <c r="J13" s="83">
        <f>RDO!J7</f>
        <v>0</v>
      </c>
      <c r="K13" s="83">
        <f>RDO!K7</f>
        <v>0</v>
      </c>
      <c r="L13" s="82">
        <f t="shared" si="0"/>
        <v>5</v>
      </c>
      <c r="M13" s="82">
        <f t="shared" si="1"/>
        <v>5</v>
      </c>
      <c r="N13" s="82">
        <f>SUMIF($B$8:$K$8,"Laki-Laki",RDO!B7:K7)</f>
        <v>2</v>
      </c>
      <c r="O13" s="82">
        <f>SUMIF($B$8:$K$8,"Perempuan",RDO!B7:K7)</f>
        <v>2</v>
      </c>
      <c r="P13" s="68">
        <f t="shared" si="2"/>
        <v>2</v>
      </c>
      <c r="Q13" s="68">
        <f t="shared" si="3"/>
        <v>2</v>
      </c>
      <c r="R13" s="68">
        <f t="shared" si="4"/>
        <v>0.40546510810816438</v>
      </c>
      <c r="S13" s="68">
        <f t="shared" si="5"/>
        <v>0.40546510810816438</v>
      </c>
      <c r="T13" s="68">
        <f t="shared" si="6"/>
        <v>0.68063934028658191</v>
      </c>
      <c r="U13" s="68">
        <f t="shared" si="7"/>
        <v>0.68063934028658191</v>
      </c>
      <c r="V13" s="68">
        <f t="shared" si="8"/>
        <v>0.91287092917527679</v>
      </c>
      <c r="W13" s="68">
        <f t="shared" si="9"/>
        <v>0.91287092917527679</v>
      </c>
      <c r="X13" s="68">
        <f t="shared" si="10"/>
        <v>0</v>
      </c>
      <c r="Y13" s="68">
        <f t="shared" si="11"/>
        <v>1.2909944487358056</v>
      </c>
      <c r="Z13" s="68">
        <f t="shared" si="12"/>
        <v>0</v>
      </c>
      <c r="AA13" s="66" t="str">
        <f t="shared" si="13"/>
        <v>Negligible</v>
      </c>
      <c r="AB13" s="69" t="str">
        <f t="shared" si="14"/>
        <v>Tidak Ada Indikasi Bias</v>
      </c>
    </row>
    <row r="14" spans="1:29" ht="55.2" x14ac:dyDescent="0.3">
      <c r="A14" s="67" t="str">
        <f>RDO!A8</f>
        <v>4. Studi literatur dilakukan untuk...</v>
      </c>
      <c r="B14" s="83">
        <f>RDO!B8</f>
        <v>1</v>
      </c>
      <c r="C14" s="83">
        <f>RDO!C8</f>
        <v>1</v>
      </c>
      <c r="D14" s="83">
        <f>RDO!D8</f>
        <v>1</v>
      </c>
      <c r="E14" s="83">
        <f>RDO!E8</f>
        <v>1</v>
      </c>
      <c r="F14" s="83">
        <f>RDO!F8</f>
        <v>1</v>
      </c>
      <c r="G14" s="83">
        <f>RDO!G8</f>
        <v>1</v>
      </c>
      <c r="H14" s="83">
        <f>RDO!H8</f>
        <v>0</v>
      </c>
      <c r="I14" s="83">
        <f>RDO!I8</f>
        <v>0</v>
      </c>
      <c r="J14" s="83">
        <f>RDO!J8</f>
        <v>1</v>
      </c>
      <c r="K14" s="83">
        <f>RDO!K8</f>
        <v>1</v>
      </c>
      <c r="L14" s="82">
        <f t="shared" si="0"/>
        <v>5</v>
      </c>
      <c r="M14" s="82">
        <f t="shared" si="1"/>
        <v>5</v>
      </c>
      <c r="N14" s="82">
        <f>SUMIF($B$8:$K$8,"Laki-Laki",RDO!B8:K8)</f>
        <v>4</v>
      </c>
      <c r="O14" s="82">
        <f>SUMIF($B$8:$K$8,"Perempuan",RDO!B8:K8)</f>
        <v>4</v>
      </c>
      <c r="P14" s="68">
        <f t="shared" si="2"/>
        <v>4</v>
      </c>
      <c r="Q14" s="68">
        <f t="shared" si="3"/>
        <v>4</v>
      </c>
      <c r="R14" s="68">
        <f t="shared" si="4"/>
        <v>-1.3862943611198906</v>
      </c>
      <c r="S14" s="68">
        <f t="shared" si="5"/>
        <v>-1.3862943611198906</v>
      </c>
      <c r="T14" s="68">
        <f t="shared" si="6"/>
        <v>-1.1111201289414732</v>
      </c>
      <c r="U14" s="68">
        <f t="shared" si="7"/>
        <v>-1.1111201289414732</v>
      </c>
      <c r="V14" s="68">
        <f t="shared" si="8"/>
        <v>1.1180339887498949</v>
      </c>
      <c r="W14" s="68">
        <f t="shared" si="9"/>
        <v>1.1180339887498949</v>
      </c>
      <c r="X14" s="68">
        <f t="shared" si="10"/>
        <v>0</v>
      </c>
      <c r="Y14" s="68">
        <f t="shared" si="11"/>
        <v>1.5811388300841898</v>
      </c>
      <c r="Z14" s="68">
        <f t="shared" si="12"/>
        <v>0</v>
      </c>
      <c r="AA14" s="66" t="str">
        <f t="shared" si="13"/>
        <v>Negligible</v>
      </c>
      <c r="AB14" s="69" t="str">
        <f t="shared" si="14"/>
        <v>Tidak Ada Indikasi Bias</v>
      </c>
    </row>
    <row r="15" spans="1:29" ht="55.2" x14ac:dyDescent="0.3">
      <c r="A15" s="67" t="str">
        <f>RDO!A9</f>
        <v>5. Dalam perencanaan R&amp;D, sumber daya yang perlu diidentifikasi meliputi...</v>
      </c>
      <c r="B15" s="83">
        <f>RDO!B9</f>
        <v>1</v>
      </c>
      <c r="C15" s="83">
        <f>RDO!C9</f>
        <v>1</v>
      </c>
      <c r="D15" s="83">
        <f>RDO!D9</f>
        <v>1</v>
      </c>
      <c r="E15" s="83">
        <f>RDO!E9</f>
        <v>1</v>
      </c>
      <c r="F15" s="83">
        <f>RDO!F9</f>
        <v>1</v>
      </c>
      <c r="G15" s="83">
        <f>RDO!G9</f>
        <v>1</v>
      </c>
      <c r="H15" s="83">
        <f>RDO!H9</f>
        <v>1</v>
      </c>
      <c r="I15" s="83">
        <f>RDO!I9</f>
        <v>1</v>
      </c>
      <c r="J15" s="83">
        <f>RDO!J9</f>
        <v>0</v>
      </c>
      <c r="K15" s="83">
        <f>RDO!K9</f>
        <v>0</v>
      </c>
      <c r="L15" s="82">
        <f t="shared" si="0"/>
        <v>5</v>
      </c>
      <c r="M15" s="82">
        <f t="shared" si="1"/>
        <v>5</v>
      </c>
      <c r="N15" s="82">
        <f>SUMIF($B$8:$K$8,"Laki-Laki",RDO!B9:K9)</f>
        <v>4</v>
      </c>
      <c r="O15" s="82">
        <f>SUMIF($B$8:$K$8,"Perempuan",RDO!B9:K9)</f>
        <v>4</v>
      </c>
      <c r="P15" s="68">
        <f t="shared" si="2"/>
        <v>4</v>
      </c>
      <c r="Q15" s="68">
        <f t="shared" si="3"/>
        <v>4</v>
      </c>
      <c r="R15" s="68">
        <f t="shared" si="4"/>
        <v>-1.3862943611198906</v>
      </c>
      <c r="S15" s="68">
        <f t="shared" si="5"/>
        <v>-1.3862943611198906</v>
      </c>
      <c r="T15" s="68">
        <f t="shared" si="6"/>
        <v>-1.1111201289414732</v>
      </c>
      <c r="U15" s="68">
        <f t="shared" si="7"/>
        <v>-1.1111201289414732</v>
      </c>
      <c r="V15" s="68">
        <f t="shared" si="8"/>
        <v>1.1180339887498949</v>
      </c>
      <c r="W15" s="68">
        <f t="shared" si="9"/>
        <v>1.1180339887498949</v>
      </c>
      <c r="X15" s="68">
        <f t="shared" si="10"/>
        <v>0</v>
      </c>
      <c r="Y15" s="68">
        <f t="shared" si="11"/>
        <v>1.5811388300841898</v>
      </c>
      <c r="Z15" s="68">
        <f t="shared" si="12"/>
        <v>0</v>
      </c>
      <c r="AA15" s="66" t="str">
        <f t="shared" si="13"/>
        <v>Negligible</v>
      </c>
      <c r="AB15" s="69" t="str">
        <f t="shared" si="14"/>
        <v>Tidak Ada Indikasi Bias</v>
      </c>
    </row>
    <row r="16" spans="1:29" ht="96.6" x14ac:dyDescent="0.3">
      <c r="A16" s="67" t="str">
        <f>RDO!A10</f>
        <v>6. Tujuan utama dari perencanaan R&amp;D adalah...</v>
      </c>
      <c r="B16" s="83">
        <f>RDO!B10</f>
        <v>0</v>
      </c>
      <c r="C16" s="83">
        <f>RDO!C10</f>
        <v>0</v>
      </c>
      <c r="D16" s="83">
        <f>RDO!D10</f>
        <v>0</v>
      </c>
      <c r="E16" s="83">
        <f>RDO!E10</f>
        <v>1</v>
      </c>
      <c r="F16" s="83">
        <f>RDO!F10</f>
        <v>0</v>
      </c>
      <c r="G16" s="83">
        <f>RDO!G10</f>
        <v>1</v>
      </c>
      <c r="H16" s="83">
        <f>RDO!H10</f>
        <v>0</v>
      </c>
      <c r="I16" s="83">
        <f>RDO!I10</f>
        <v>0</v>
      </c>
      <c r="J16" s="83">
        <f>RDO!J10</f>
        <v>1</v>
      </c>
      <c r="K16" s="83">
        <f>RDO!K10</f>
        <v>1</v>
      </c>
      <c r="L16" s="82">
        <f t="shared" si="0"/>
        <v>5</v>
      </c>
      <c r="M16" s="82">
        <f t="shared" si="1"/>
        <v>5</v>
      </c>
      <c r="N16" s="82">
        <f>SUMIF($B$8:$K$8,"Laki-Laki",RDO!B10:K10)</f>
        <v>2</v>
      </c>
      <c r="O16" s="82">
        <f>SUMIF($B$8:$K$8,"Perempuan",RDO!B10:K10)</f>
        <v>2</v>
      </c>
      <c r="P16" s="68">
        <f t="shared" si="2"/>
        <v>2</v>
      </c>
      <c r="Q16" s="68">
        <f t="shared" si="3"/>
        <v>2</v>
      </c>
      <c r="R16" s="68">
        <f t="shared" si="4"/>
        <v>0.40546510810816438</v>
      </c>
      <c r="S16" s="68">
        <f t="shared" si="5"/>
        <v>0.40546510810816438</v>
      </c>
      <c r="T16" s="68">
        <f t="shared" si="6"/>
        <v>0.68063934028658191</v>
      </c>
      <c r="U16" s="68">
        <f t="shared" si="7"/>
        <v>0.68063934028658191</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41.4" x14ac:dyDescent="0.3">
      <c r="A17" s="67" t="str">
        <f>RDO!A11</f>
        <v>7. Salah satu teknik pengumpulan data awal dalam perencanaan adalah...</v>
      </c>
      <c r="B17" s="83">
        <f>RDO!B11</f>
        <v>1</v>
      </c>
      <c r="C17" s="83">
        <f>RDO!C11</f>
        <v>1</v>
      </c>
      <c r="D17" s="83">
        <f>RDO!D11</f>
        <v>1</v>
      </c>
      <c r="E17" s="83">
        <f>RDO!E11</f>
        <v>1</v>
      </c>
      <c r="F17" s="83">
        <f>RDO!F11</f>
        <v>1</v>
      </c>
      <c r="G17" s="83">
        <f>RDO!G11</f>
        <v>1</v>
      </c>
      <c r="H17" s="83">
        <f>RDO!H11</f>
        <v>1</v>
      </c>
      <c r="I17" s="83">
        <f>RDO!I11</f>
        <v>1</v>
      </c>
      <c r="J17" s="83">
        <f>RDO!J11</f>
        <v>0</v>
      </c>
      <c r="K17" s="83">
        <f>RDO!K11</f>
        <v>0</v>
      </c>
      <c r="L17" s="82">
        <f t="shared" si="0"/>
        <v>5</v>
      </c>
      <c r="M17" s="82">
        <f t="shared" si="1"/>
        <v>5</v>
      </c>
      <c r="N17" s="82">
        <f>SUMIF($B$8:$K$8,"Laki-Laki",RDO!B11:K11)</f>
        <v>4</v>
      </c>
      <c r="O17" s="82">
        <f>SUMIF($B$8:$K$8,"Perempuan",RDO!B11:K11)</f>
        <v>4</v>
      </c>
      <c r="P17" s="68">
        <f t="shared" si="2"/>
        <v>4</v>
      </c>
      <c r="Q17" s="68">
        <f t="shared" si="3"/>
        <v>4</v>
      </c>
      <c r="R17" s="68">
        <f t="shared" si="4"/>
        <v>-1.3862943611198906</v>
      </c>
      <c r="S17" s="68">
        <f t="shared" si="5"/>
        <v>-1.3862943611198906</v>
      </c>
      <c r="T17" s="68">
        <f t="shared" si="6"/>
        <v>-1.1111201289414732</v>
      </c>
      <c r="U17" s="68">
        <f t="shared" si="7"/>
        <v>-1.1111201289414732</v>
      </c>
      <c r="V17" s="68">
        <f t="shared" si="8"/>
        <v>1.1180339887498949</v>
      </c>
      <c r="W17" s="68">
        <f t="shared" si="9"/>
        <v>1.1180339887498949</v>
      </c>
      <c r="X17" s="68">
        <f t="shared" si="10"/>
        <v>0</v>
      </c>
      <c r="Y17" s="68">
        <f t="shared" si="11"/>
        <v>1.5811388300841898</v>
      </c>
      <c r="Z17" s="68">
        <f t="shared" si="12"/>
        <v>0</v>
      </c>
      <c r="AA17" s="66" t="str">
        <f t="shared" si="13"/>
        <v>Negligible</v>
      </c>
      <c r="AB17" s="69" t="str">
        <f t="shared" si="14"/>
        <v>Tidak Ada Indikasi Bias</v>
      </c>
    </row>
    <row r="18" spans="1:28" ht="27.6" x14ac:dyDescent="0.3">
      <c r="A18" s="67" t="str">
        <f>RDO!A12</f>
        <v>8. Analisis SWOT dalam perencanaan R&amp;D digunakan untuk...</v>
      </c>
      <c r="B18" s="83">
        <f>RDO!B12</f>
        <v>0</v>
      </c>
      <c r="C18" s="83">
        <f>RDO!C12</f>
        <v>0</v>
      </c>
      <c r="D18" s="83">
        <f>RDO!D12</f>
        <v>1</v>
      </c>
      <c r="E18" s="83">
        <f>RDO!E12</f>
        <v>0</v>
      </c>
      <c r="F18" s="83">
        <f>RDO!F12</f>
        <v>1</v>
      </c>
      <c r="G18" s="83">
        <f>RDO!G12</f>
        <v>0</v>
      </c>
      <c r="H18" s="83">
        <f>RDO!H12</f>
        <v>0</v>
      </c>
      <c r="I18" s="83">
        <f>RDO!I12</f>
        <v>0</v>
      </c>
      <c r="J18" s="83">
        <f>RDO!J12</f>
        <v>0</v>
      </c>
      <c r="K18" s="83">
        <f>RDO!K12</f>
        <v>0</v>
      </c>
      <c r="L18" s="82">
        <f t="shared" si="0"/>
        <v>5</v>
      </c>
      <c r="M18" s="82">
        <f t="shared" si="1"/>
        <v>5</v>
      </c>
      <c r="N18" s="82">
        <f>SUMIF($B$8:$K$8,"Laki-Laki",RDO!B12:K12)</f>
        <v>1</v>
      </c>
      <c r="O18" s="82">
        <f>SUMIF($B$8:$K$8,"Perempuan",RDO!B12:K12)</f>
        <v>1</v>
      </c>
      <c r="P18" s="68">
        <f t="shared" si="2"/>
        <v>1</v>
      </c>
      <c r="Q18" s="68">
        <f t="shared" si="3"/>
        <v>1</v>
      </c>
      <c r="R18" s="68">
        <f t="shared" si="4"/>
        <v>1.3862943611198906</v>
      </c>
      <c r="S18" s="68">
        <f t="shared" si="5"/>
        <v>1.3862943611198906</v>
      </c>
      <c r="T18" s="68">
        <f t="shared" si="6"/>
        <v>1.661468593298308</v>
      </c>
      <c r="U18" s="68">
        <f t="shared" si="7"/>
        <v>1.661468593298308</v>
      </c>
      <c r="V18" s="68">
        <f t="shared" si="8"/>
        <v>1.1180339887498949</v>
      </c>
      <c r="W18" s="68">
        <f t="shared" si="9"/>
        <v>1.1180339887498949</v>
      </c>
      <c r="X18" s="68">
        <f t="shared" si="10"/>
        <v>0</v>
      </c>
      <c r="Y18" s="68">
        <f t="shared" si="11"/>
        <v>1.5811388300841898</v>
      </c>
      <c r="Z18" s="68">
        <f t="shared" si="12"/>
        <v>0</v>
      </c>
      <c r="AA18" s="66" t="str">
        <f t="shared" si="13"/>
        <v>Negligible</v>
      </c>
      <c r="AB18" s="69" t="str">
        <f t="shared" si="14"/>
        <v>Tidak Ada Indikasi Bias</v>
      </c>
    </row>
    <row r="19" spans="1:28" ht="27.6" x14ac:dyDescent="0.3">
      <c r="A19" s="67" t="str">
        <f>RDO!A13</f>
        <v>9. Tahapan pertama dalam menyusun proposal R&amp;D adalah...</v>
      </c>
      <c r="B19" s="83">
        <f>RDO!B13</f>
        <v>1</v>
      </c>
      <c r="C19" s="83">
        <f>RDO!C13</f>
        <v>1</v>
      </c>
      <c r="D19" s="83">
        <f>RDO!D13</f>
        <v>1</v>
      </c>
      <c r="E19" s="83">
        <f>RDO!E13</f>
        <v>0</v>
      </c>
      <c r="F19" s="83">
        <f>RDO!F13</f>
        <v>1</v>
      </c>
      <c r="G19" s="83">
        <f>RDO!G13</f>
        <v>0</v>
      </c>
      <c r="H19" s="83">
        <f>RDO!H13</f>
        <v>0</v>
      </c>
      <c r="I19" s="83">
        <f>RDO!I13</f>
        <v>0</v>
      </c>
      <c r="J19" s="83">
        <f>RDO!J13</f>
        <v>1</v>
      </c>
      <c r="K19" s="83">
        <f>RDO!K13</f>
        <v>1</v>
      </c>
      <c r="L19" s="82">
        <f t="shared" si="0"/>
        <v>5</v>
      </c>
      <c r="M19" s="82">
        <f t="shared" si="1"/>
        <v>5</v>
      </c>
      <c r="N19" s="82">
        <f>SUMIF($B$8:$K$8,"Laki-Laki",RDO!B13:K13)</f>
        <v>3</v>
      </c>
      <c r="O19" s="82">
        <f>SUMIF($B$8:$K$8,"Perempuan",RDO!B13:K13)</f>
        <v>3</v>
      </c>
      <c r="P19" s="68">
        <f t="shared" si="2"/>
        <v>3</v>
      </c>
      <c r="Q19" s="68">
        <f t="shared" si="3"/>
        <v>3</v>
      </c>
      <c r="R19" s="68">
        <f t="shared" si="4"/>
        <v>-0.40546510810816444</v>
      </c>
      <c r="S19" s="68">
        <f t="shared" si="5"/>
        <v>-0.40546510810816444</v>
      </c>
      <c r="T19" s="68">
        <f t="shared" si="6"/>
        <v>-0.13029087592974692</v>
      </c>
      <c r="U19" s="68">
        <f t="shared" si="7"/>
        <v>-0.13029087592974692</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27.6" x14ac:dyDescent="0.3">
      <c r="A20" s="67" t="str">
        <f>RDO!A14</f>
        <v>10. Ketersediaan teknologi dan tenaga ahli termasuk dalam analisis...</v>
      </c>
      <c r="B20" s="83">
        <f>RDO!B14</f>
        <v>1</v>
      </c>
      <c r="C20" s="83">
        <f>RDO!C14</f>
        <v>1</v>
      </c>
      <c r="D20" s="83">
        <f>RDO!D14</f>
        <v>1</v>
      </c>
      <c r="E20" s="83">
        <f>RDO!E14</f>
        <v>1</v>
      </c>
      <c r="F20" s="83">
        <f>RDO!F14</f>
        <v>1</v>
      </c>
      <c r="G20" s="83">
        <f>RDO!G14</f>
        <v>1</v>
      </c>
      <c r="H20" s="83">
        <f>RDO!H14</f>
        <v>0</v>
      </c>
      <c r="I20" s="83">
        <f>RDO!I14</f>
        <v>0</v>
      </c>
      <c r="J20" s="83">
        <f>RDO!J14</f>
        <v>1</v>
      </c>
      <c r="K20" s="83">
        <f>RDO!K14</f>
        <v>1</v>
      </c>
      <c r="L20" s="82">
        <f t="shared" si="0"/>
        <v>5</v>
      </c>
      <c r="M20" s="82">
        <f t="shared" si="1"/>
        <v>5</v>
      </c>
      <c r="N20" s="82">
        <f>SUMIF($B$8:$K$8,"Laki-Laki",RDO!B14:K14)</f>
        <v>4</v>
      </c>
      <c r="O20" s="82">
        <f>SUMIF($B$8:$K$8,"Perempuan",RDO!B14:K14)</f>
        <v>4</v>
      </c>
      <c r="P20" s="68">
        <f t="shared" si="2"/>
        <v>4</v>
      </c>
      <c r="Q20" s="68">
        <f t="shared" si="3"/>
        <v>4</v>
      </c>
      <c r="R20" s="68">
        <f t="shared" si="4"/>
        <v>-1.3862943611198906</v>
      </c>
      <c r="S20" s="68">
        <f t="shared" si="5"/>
        <v>-1.3862943611198906</v>
      </c>
      <c r="T20" s="68">
        <f t="shared" si="6"/>
        <v>-1.1111201289414732</v>
      </c>
      <c r="U20" s="68">
        <f t="shared" si="7"/>
        <v>-1.1111201289414732</v>
      </c>
      <c r="V20" s="68">
        <f t="shared" si="8"/>
        <v>1.1180339887498949</v>
      </c>
      <c r="W20" s="68">
        <f t="shared" si="9"/>
        <v>1.1180339887498949</v>
      </c>
      <c r="X20" s="68">
        <f t="shared" si="10"/>
        <v>0</v>
      </c>
      <c r="Y20" s="68">
        <f t="shared" si="11"/>
        <v>1.5811388300841898</v>
      </c>
      <c r="Z20" s="68">
        <f t="shared" si="12"/>
        <v>0</v>
      </c>
      <c r="AA20" s="66" t="str">
        <f t="shared" si="13"/>
        <v>Negligible</v>
      </c>
      <c r="AB20" s="69" t="str">
        <f t="shared" si="14"/>
        <v>Tidak Ada Indikasi Bias</v>
      </c>
    </row>
    <row r="21" spans="1:28" ht="27.6" x14ac:dyDescent="0.3">
      <c r="A21" s="67" t="str">
        <f>RDO!A15</f>
        <v>11. Perencanaan waktu dalam R&amp;D biasanya dituangkan dalam bentuk...</v>
      </c>
      <c r="B21" s="83">
        <f>RDO!B15</f>
        <v>1</v>
      </c>
      <c r="C21" s="83">
        <f>RDO!C15</f>
        <v>1</v>
      </c>
      <c r="D21" s="83">
        <f>RDO!D15</f>
        <v>1</v>
      </c>
      <c r="E21" s="83">
        <f>RDO!E15</f>
        <v>1</v>
      </c>
      <c r="F21" s="83">
        <f>RDO!F15</f>
        <v>1</v>
      </c>
      <c r="G21" s="83">
        <f>RDO!G15</f>
        <v>1</v>
      </c>
      <c r="H21" s="83">
        <f>RDO!H15</f>
        <v>0</v>
      </c>
      <c r="I21" s="83">
        <f>RDO!I15</f>
        <v>0</v>
      </c>
      <c r="J21" s="83">
        <f>RDO!J15</f>
        <v>1</v>
      </c>
      <c r="K21" s="83">
        <f>RDO!K15</f>
        <v>1</v>
      </c>
      <c r="L21" s="82">
        <f t="shared" si="0"/>
        <v>5</v>
      </c>
      <c r="M21" s="82">
        <f t="shared" si="1"/>
        <v>5</v>
      </c>
      <c r="N21" s="82">
        <f>SUMIF($B$8:$K$8,"Laki-Laki",RDO!B15:K15)</f>
        <v>4</v>
      </c>
      <c r="O21" s="82">
        <f>SUMIF($B$8:$K$8,"Perempuan",RDO!B15:K15)</f>
        <v>4</v>
      </c>
      <c r="P21" s="68">
        <f t="shared" si="2"/>
        <v>4</v>
      </c>
      <c r="Q21" s="68">
        <f t="shared" si="3"/>
        <v>4</v>
      </c>
      <c r="R21" s="68">
        <f t="shared" si="4"/>
        <v>-1.3862943611198906</v>
      </c>
      <c r="S21" s="68">
        <f t="shared" si="5"/>
        <v>-1.3862943611198906</v>
      </c>
      <c r="T21" s="68">
        <f t="shared" si="6"/>
        <v>-1.1111201289414732</v>
      </c>
      <c r="U21" s="68">
        <f t="shared" si="7"/>
        <v>-1.1111201289414732</v>
      </c>
      <c r="V21" s="68">
        <f t="shared" si="8"/>
        <v>1.1180339887498949</v>
      </c>
      <c r="W21" s="68">
        <f t="shared" si="9"/>
        <v>1.1180339887498949</v>
      </c>
      <c r="X21" s="68">
        <f t="shared" si="10"/>
        <v>0</v>
      </c>
      <c r="Y21" s="68">
        <f t="shared" si="11"/>
        <v>1.5811388300841898</v>
      </c>
      <c r="Z21" s="68">
        <f t="shared" si="12"/>
        <v>0</v>
      </c>
      <c r="AA21" s="66" t="str">
        <f t="shared" si="13"/>
        <v>Negligible</v>
      </c>
      <c r="AB21" s="69" t="str">
        <f t="shared" si="14"/>
        <v>Tidak Ada Indikasi Bias</v>
      </c>
    </row>
    <row r="22" spans="1:28" ht="41.4" x14ac:dyDescent="0.3">
      <c r="A22" s="67" t="str">
        <f>RDO!A16</f>
        <v>12. Tujuan dari penetapan indikator keberhasilan dalam perencanaan R&amp;D adalah...</v>
      </c>
      <c r="B22" s="83">
        <f>RDO!B16</f>
        <v>1</v>
      </c>
      <c r="C22" s="83">
        <f>RDO!C16</f>
        <v>1</v>
      </c>
      <c r="D22" s="83">
        <f>RDO!D16</f>
        <v>1</v>
      </c>
      <c r="E22" s="83">
        <f>RDO!E16</f>
        <v>0</v>
      </c>
      <c r="F22" s="83">
        <f>RDO!F16</f>
        <v>1</v>
      </c>
      <c r="G22" s="83">
        <f>RDO!G16</f>
        <v>0</v>
      </c>
      <c r="H22" s="83">
        <f>RDO!H16</f>
        <v>1</v>
      </c>
      <c r="I22" s="83">
        <f>RDO!I16</f>
        <v>1</v>
      </c>
      <c r="J22" s="83">
        <f>RDO!J16</f>
        <v>0</v>
      </c>
      <c r="K22" s="83">
        <f>RDO!K16</f>
        <v>0</v>
      </c>
      <c r="L22" s="82">
        <f t="shared" si="0"/>
        <v>5</v>
      </c>
      <c r="M22" s="82">
        <f t="shared" si="1"/>
        <v>5</v>
      </c>
      <c r="N22" s="82">
        <f>SUMIF($B$8:$K$8,"Laki-Laki",RDO!B16:K16)</f>
        <v>3</v>
      </c>
      <c r="O22" s="82">
        <f>SUMIF($B$8:$K$8,"Perempuan",RDO!B16:K16)</f>
        <v>3</v>
      </c>
      <c r="P22" s="68">
        <f t="shared" si="2"/>
        <v>3</v>
      </c>
      <c r="Q22" s="68">
        <f t="shared" si="3"/>
        <v>3</v>
      </c>
      <c r="R22" s="68">
        <f t="shared" si="4"/>
        <v>-0.40546510810816444</v>
      </c>
      <c r="S22" s="68">
        <f t="shared" si="5"/>
        <v>-0.40546510810816444</v>
      </c>
      <c r="T22" s="68">
        <f t="shared" si="6"/>
        <v>-0.13029087592974692</v>
      </c>
      <c r="U22" s="68">
        <f t="shared" si="7"/>
        <v>-0.13029087592974692</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41.4" x14ac:dyDescent="0.3">
      <c r="A23" s="67" t="str">
        <f>RDO!A17</f>
        <v>13. Faktor eksternal yang mempengaruhi perencanaan R&amp;D adalah...</v>
      </c>
      <c r="B23" s="83">
        <f>RDO!B17</f>
        <v>1</v>
      </c>
      <c r="C23" s="83">
        <f>RDO!C17</f>
        <v>1</v>
      </c>
      <c r="D23" s="83">
        <f>RDO!D17</f>
        <v>1</v>
      </c>
      <c r="E23" s="83">
        <f>RDO!E17</f>
        <v>1</v>
      </c>
      <c r="F23" s="83">
        <f>RDO!F17</f>
        <v>1</v>
      </c>
      <c r="G23" s="83">
        <f>RDO!G17</f>
        <v>1</v>
      </c>
      <c r="H23" s="83">
        <f>RDO!H17</f>
        <v>0</v>
      </c>
      <c r="I23" s="83">
        <f>RDO!I17</f>
        <v>0</v>
      </c>
      <c r="J23" s="83">
        <f>RDO!J17</f>
        <v>0</v>
      </c>
      <c r="K23" s="83">
        <f>RDO!K17</f>
        <v>0</v>
      </c>
      <c r="L23" s="82">
        <f t="shared" si="0"/>
        <v>5</v>
      </c>
      <c r="M23" s="82">
        <f t="shared" si="1"/>
        <v>5</v>
      </c>
      <c r="N23" s="82">
        <f>SUMIF($B$8:$K$8,"Laki-Laki",RDO!B17:K17)</f>
        <v>3</v>
      </c>
      <c r="O23" s="82">
        <f>SUMIF($B$8:$K$8,"Perempuan",RDO!B17:K17)</f>
        <v>3</v>
      </c>
      <c r="P23" s="68">
        <f t="shared" si="2"/>
        <v>3</v>
      </c>
      <c r="Q23" s="68">
        <f t="shared" si="3"/>
        <v>3</v>
      </c>
      <c r="R23" s="68">
        <f t="shared" si="4"/>
        <v>-0.40546510810816444</v>
      </c>
      <c r="S23" s="68">
        <f t="shared" si="5"/>
        <v>-0.40546510810816444</v>
      </c>
      <c r="T23" s="68">
        <f t="shared" si="6"/>
        <v>-0.13029087592974692</v>
      </c>
      <c r="U23" s="68">
        <f t="shared" si="7"/>
        <v>-0.13029087592974692</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27.6" x14ac:dyDescent="0.3">
      <c r="A24" s="67" t="str">
        <f>RDO!A18</f>
        <v>14. Metode penelitian yang dipilih harus sesuai dengan...</v>
      </c>
      <c r="B24" s="83">
        <f>RDO!B18</f>
        <v>1</v>
      </c>
      <c r="C24" s="83">
        <f>RDO!C18</f>
        <v>1</v>
      </c>
      <c r="D24" s="83">
        <f>RDO!D18</f>
        <v>1</v>
      </c>
      <c r="E24" s="83">
        <f>RDO!E18</f>
        <v>1</v>
      </c>
      <c r="F24" s="83">
        <f>RDO!F18</f>
        <v>1</v>
      </c>
      <c r="G24" s="83">
        <f>RDO!G18</f>
        <v>1</v>
      </c>
      <c r="H24" s="83">
        <f>RDO!H18</f>
        <v>0</v>
      </c>
      <c r="I24" s="83">
        <f>RDO!I18</f>
        <v>0</v>
      </c>
      <c r="J24" s="83">
        <f>RDO!J18</f>
        <v>0</v>
      </c>
      <c r="K24" s="83">
        <f>RDO!K18</f>
        <v>0</v>
      </c>
      <c r="L24" s="82">
        <f t="shared" si="0"/>
        <v>5</v>
      </c>
      <c r="M24" s="82">
        <f t="shared" si="1"/>
        <v>5</v>
      </c>
      <c r="N24" s="82">
        <f>SUMIF($B$8:$K$8,"Laki-Laki",RDO!B18:K18)</f>
        <v>3</v>
      </c>
      <c r="O24" s="82">
        <f>SUMIF($B$8:$K$8,"Perempuan",RDO!B18:K18)</f>
        <v>3</v>
      </c>
      <c r="P24" s="68">
        <f t="shared" si="2"/>
        <v>3</v>
      </c>
      <c r="Q24" s="68">
        <f t="shared" si="3"/>
        <v>3</v>
      </c>
      <c r="R24" s="68">
        <f t="shared" si="4"/>
        <v>-0.40546510810816444</v>
      </c>
      <c r="S24" s="68">
        <f t="shared" si="5"/>
        <v>-0.40546510810816444</v>
      </c>
      <c r="T24" s="68">
        <f t="shared" si="6"/>
        <v>-0.13029087592974692</v>
      </c>
      <c r="U24" s="68">
        <f t="shared" si="7"/>
        <v>-0.13029087592974692</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27.6" x14ac:dyDescent="0.3">
      <c r="A25" s="67" t="str">
        <f>RDO!A19</f>
        <v>15. Perencanaan R&amp;D yang baik harus bersifat...</v>
      </c>
      <c r="B25" s="83">
        <f>RDO!B19</f>
        <v>1</v>
      </c>
      <c r="C25" s="83">
        <f>RDO!C19</f>
        <v>1</v>
      </c>
      <c r="D25" s="83">
        <f>RDO!D19</f>
        <v>1</v>
      </c>
      <c r="E25" s="83">
        <f>RDO!E19</f>
        <v>1</v>
      </c>
      <c r="F25" s="83">
        <f>RDO!F19</f>
        <v>1</v>
      </c>
      <c r="G25" s="83">
        <f>RDO!G19</f>
        <v>1</v>
      </c>
      <c r="H25" s="83">
        <f>RDO!H19</f>
        <v>0</v>
      </c>
      <c r="I25" s="83">
        <f>RDO!I19</f>
        <v>0</v>
      </c>
      <c r="J25" s="83">
        <f>RDO!J19</f>
        <v>0</v>
      </c>
      <c r="K25" s="83">
        <f>RDO!K19</f>
        <v>0</v>
      </c>
      <c r="L25" s="82">
        <f t="shared" si="0"/>
        <v>5</v>
      </c>
      <c r="M25" s="82">
        <f t="shared" si="1"/>
        <v>5</v>
      </c>
      <c r="N25" s="82">
        <f>SUMIF($B$8:$K$8,"Laki-Laki",RDO!B19:K19)</f>
        <v>3</v>
      </c>
      <c r="O25" s="82">
        <f>SUMIF($B$8:$K$8,"Perempuan",RDO!B19:K19)</f>
        <v>3</v>
      </c>
      <c r="P25" s="68">
        <f t="shared" si="2"/>
        <v>3</v>
      </c>
      <c r="Q25" s="68">
        <f t="shared" si="3"/>
        <v>3</v>
      </c>
      <c r="R25" s="68">
        <f t="shared" si="4"/>
        <v>-0.40546510810816444</v>
      </c>
      <c r="S25" s="68">
        <f t="shared" si="5"/>
        <v>-0.40546510810816444</v>
      </c>
      <c r="T25" s="68">
        <f t="shared" si="6"/>
        <v>-0.13029087592974692</v>
      </c>
      <c r="U25" s="68">
        <f t="shared" si="7"/>
        <v>-0.13029087592974692</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27.6" x14ac:dyDescent="0.3">
      <c r="A26" s="67" t="str">
        <f>RDO!A20</f>
        <v>16. Anggaran dalam proposal R&amp;D mencakup...</v>
      </c>
      <c r="B26" s="83">
        <f>RDO!B20</f>
        <v>1</v>
      </c>
      <c r="C26" s="83">
        <f>RDO!C20</f>
        <v>1</v>
      </c>
      <c r="D26" s="83">
        <f>RDO!D20</f>
        <v>1</v>
      </c>
      <c r="E26" s="83">
        <f>RDO!E20</f>
        <v>1</v>
      </c>
      <c r="F26" s="83">
        <f>RDO!F20</f>
        <v>1</v>
      </c>
      <c r="G26" s="83">
        <f>RDO!G20</f>
        <v>1</v>
      </c>
      <c r="H26" s="83">
        <f>RDO!H20</f>
        <v>0</v>
      </c>
      <c r="I26" s="83">
        <f>RDO!I20</f>
        <v>0</v>
      </c>
      <c r="J26" s="83">
        <f>RDO!J20</f>
        <v>0</v>
      </c>
      <c r="K26" s="83">
        <f>RDO!K20</f>
        <v>0</v>
      </c>
      <c r="L26" s="82">
        <f t="shared" si="0"/>
        <v>5</v>
      </c>
      <c r="M26" s="82">
        <f t="shared" si="1"/>
        <v>5</v>
      </c>
      <c r="N26" s="82">
        <f>SUMIF($B$8:$K$8,"Laki-Laki",RDO!B20:K20)</f>
        <v>3</v>
      </c>
      <c r="O26" s="82">
        <f>SUMIF($B$8:$K$8,"Perempuan",RDO!B20:K20)</f>
        <v>3</v>
      </c>
      <c r="P26" s="68">
        <f t="shared" si="2"/>
        <v>3</v>
      </c>
      <c r="Q26" s="68">
        <f t="shared" si="3"/>
        <v>3</v>
      </c>
      <c r="R26" s="68">
        <f t="shared" si="4"/>
        <v>-0.40546510810816444</v>
      </c>
      <c r="S26" s="68">
        <f t="shared" si="5"/>
        <v>-0.40546510810816444</v>
      </c>
      <c r="T26" s="68">
        <f t="shared" si="6"/>
        <v>-0.13029087592974692</v>
      </c>
      <c r="U26" s="68">
        <f t="shared" si="7"/>
        <v>-0.13029087592974692</v>
      </c>
      <c r="V26" s="68">
        <f t="shared" si="8"/>
        <v>0.91287092917527679</v>
      </c>
      <c r="W26" s="68">
        <f t="shared" si="9"/>
        <v>0.91287092917527679</v>
      </c>
      <c r="X26" s="68">
        <f t="shared" si="10"/>
        <v>0</v>
      </c>
      <c r="Y26" s="68">
        <f t="shared" si="11"/>
        <v>1.2909944487358056</v>
      </c>
      <c r="Z26" s="68">
        <f t="shared" si="12"/>
        <v>0</v>
      </c>
      <c r="AA26" s="66" t="str">
        <f t="shared" si="13"/>
        <v>Negligible</v>
      </c>
      <c r="AB26" s="69" t="str">
        <f t="shared" si="14"/>
        <v>Tidak Ada Indikasi Bias</v>
      </c>
    </row>
    <row r="27" spans="1:28" ht="27.6" x14ac:dyDescent="0.3">
      <c r="A27" s="67" t="str">
        <f>RDO!A21</f>
        <v>17. Salah satu langkah dalam analisis kelayakan adalah...</v>
      </c>
      <c r="B27" s="83">
        <f>RDO!B21</f>
        <v>1</v>
      </c>
      <c r="C27" s="83">
        <f>RDO!C21</f>
        <v>1</v>
      </c>
      <c r="D27" s="83">
        <f>RDO!D21</f>
        <v>1</v>
      </c>
      <c r="E27" s="83">
        <f>RDO!E21</f>
        <v>1</v>
      </c>
      <c r="F27" s="83">
        <f>RDO!F21</f>
        <v>1</v>
      </c>
      <c r="G27" s="83">
        <f>RDO!G21</f>
        <v>1</v>
      </c>
      <c r="H27" s="83">
        <f>RDO!H21</f>
        <v>0</v>
      </c>
      <c r="I27" s="83">
        <f>RDO!I21</f>
        <v>0</v>
      </c>
      <c r="J27" s="83">
        <f>RDO!J21</f>
        <v>0</v>
      </c>
      <c r="K27" s="83">
        <f>RDO!K21</f>
        <v>0</v>
      </c>
      <c r="L27" s="82">
        <f t="shared" si="0"/>
        <v>5</v>
      </c>
      <c r="M27" s="82">
        <f t="shared" si="1"/>
        <v>5</v>
      </c>
      <c r="N27" s="82">
        <f>SUMIF($B$8:$K$8,"Laki-Laki",RDO!B21:K21)</f>
        <v>3</v>
      </c>
      <c r="O27" s="82">
        <f>SUMIF($B$8:$K$8,"Perempuan",RDO!B21:K21)</f>
        <v>3</v>
      </c>
      <c r="P27" s="68">
        <f t="shared" si="2"/>
        <v>3</v>
      </c>
      <c r="Q27" s="68">
        <f t="shared" si="3"/>
        <v>3</v>
      </c>
      <c r="R27" s="68">
        <f t="shared" si="4"/>
        <v>-0.40546510810816444</v>
      </c>
      <c r="S27" s="68">
        <f t="shared" si="5"/>
        <v>-0.40546510810816444</v>
      </c>
      <c r="T27" s="68">
        <f t="shared" si="6"/>
        <v>-0.13029087592974692</v>
      </c>
      <c r="U27" s="68">
        <f t="shared" si="7"/>
        <v>-0.13029087592974692</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ht="27.6" x14ac:dyDescent="0.3">
      <c r="A28" s="67" t="str">
        <f>RDO!A22</f>
        <v>18. Tujuan dari studi pendahuluan dalam perencanaan R&amp;D adalah...</v>
      </c>
      <c r="B28" s="83">
        <f>RDO!B22</f>
        <v>1</v>
      </c>
      <c r="C28" s="83">
        <f>RDO!C22</f>
        <v>1</v>
      </c>
      <c r="D28" s="83">
        <f>RDO!D22</f>
        <v>1</v>
      </c>
      <c r="E28" s="83">
        <f>RDO!E22</f>
        <v>1</v>
      </c>
      <c r="F28" s="83">
        <f>RDO!F22</f>
        <v>1</v>
      </c>
      <c r="G28" s="83">
        <f>RDO!G22</f>
        <v>1</v>
      </c>
      <c r="H28" s="83">
        <f>RDO!H22</f>
        <v>1</v>
      </c>
      <c r="I28" s="83">
        <f>RDO!I22</f>
        <v>1</v>
      </c>
      <c r="J28" s="83">
        <f>RDO!J22</f>
        <v>0</v>
      </c>
      <c r="K28" s="83">
        <f>RDO!K22</f>
        <v>0</v>
      </c>
      <c r="L28" s="82">
        <f t="shared" si="0"/>
        <v>5</v>
      </c>
      <c r="M28" s="82">
        <f t="shared" si="1"/>
        <v>5</v>
      </c>
      <c r="N28" s="82">
        <f>SUMIF($B$8:$K$8,"Laki-Laki",RDO!B22:K22)</f>
        <v>4</v>
      </c>
      <c r="O28" s="82">
        <f>SUMIF($B$8:$K$8,"Perempuan",RDO!B22:K22)</f>
        <v>4</v>
      </c>
      <c r="P28" s="68">
        <f t="shared" si="2"/>
        <v>4</v>
      </c>
      <c r="Q28" s="68">
        <f t="shared" si="3"/>
        <v>4</v>
      </c>
      <c r="R28" s="68">
        <f t="shared" si="4"/>
        <v>-1.3862943611198906</v>
      </c>
      <c r="S28" s="68">
        <f t="shared" si="5"/>
        <v>-1.3862943611198906</v>
      </c>
      <c r="T28" s="68">
        <f t="shared" si="6"/>
        <v>-1.1111201289414732</v>
      </c>
      <c r="U28" s="68">
        <f t="shared" si="7"/>
        <v>-1.1111201289414732</v>
      </c>
      <c r="V28" s="68">
        <f t="shared" si="8"/>
        <v>1.1180339887498949</v>
      </c>
      <c r="W28" s="68">
        <f t="shared" si="9"/>
        <v>1.1180339887498949</v>
      </c>
      <c r="X28" s="68">
        <f t="shared" si="10"/>
        <v>0</v>
      </c>
      <c r="Y28" s="68">
        <f t="shared" si="11"/>
        <v>1.5811388300841898</v>
      </c>
      <c r="Z28" s="68">
        <f t="shared" si="12"/>
        <v>0</v>
      </c>
      <c r="AA28" s="66" t="str">
        <f t="shared" si="13"/>
        <v>Negligible</v>
      </c>
      <c r="AB28" s="69" t="str">
        <f t="shared" si="14"/>
        <v>Tidak Ada Indikasi Bias</v>
      </c>
    </row>
    <row r="29" spans="1:28" ht="41.4" x14ac:dyDescent="0.3">
      <c r="A29" s="67" t="str">
        <f>RDO!A23</f>
        <v>19. Perencanaan R&amp;D harus mempertimbangkan aspek etika, terutama jika melibatkan...</v>
      </c>
      <c r="B29" s="83">
        <f>RDO!B23</f>
        <v>1</v>
      </c>
      <c r="C29" s="83">
        <f>RDO!C23</f>
        <v>1</v>
      </c>
      <c r="D29" s="83">
        <f>RDO!D23</f>
        <v>1</v>
      </c>
      <c r="E29" s="83">
        <f>RDO!E23</f>
        <v>1</v>
      </c>
      <c r="F29" s="83">
        <f>RDO!F23</f>
        <v>1</v>
      </c>
      <c r="G29" s="83">
        <f>RDO!G23</f>
        <v>1</v>
      </c>
      <c r="H29" s="83">
        <f>RDO!H23</f>
        <v>0</v>
      </c>
      <c r="I29" s="83">
        <f>RDO!I23</f>
        <v>0</v>
      </c>
      <c r="J29" s="83">
        <f>RDO!J23</f>
        <v>0</v>
      </c>
      <c r="K29" s="83">
        <f>RDO!K23</f>
        <v>0</v>
      </c>
      <c r="L29" s="82">
        <f t="shared" si="0"/>
        <v>5</v>
      </c>
      <c r="M29" s="82">
        <f t="shared" si="1"/>
        <v>5</v>
      </c>
      <c r="N29" s="82">
        <f>SUMIF($B$8:$K$8,"Laki-Laki",RDO!B23:K23)</f>
        <v>3</v>
      </c>
      <c r="O29" s="82">
        <f>SUMIF($B$8:$K$8,"Perempuan",RDO!B23:K23)</f>
        <v>3</v>
      </c>
      <c r="P29" s="68">
        <f t="shared" si="2"/>
        <v>3</v>
      </c>
      <c r="Q29" s="68">
        <f t="shared" si="3"/>
        <v>3</v>
      </c>
      <c r="R29" s="68">
        <f t="shared" si="4"/>
        <v>-0.40546510810816444</v>
      </c>
      <c r="S29" s="68">
        <f t="shared" si="5"/>
        <v>-0.40546510810816444</v>
      </c>
      <c r="T29" s="68">
        <f t="shared" si="6"/>
        <v>-0.13029087592974692</v>
      </c>
      <c r="U29" s="68">
        <f t="shared" si="7"/>
        <v>-0.13029087592974692</v>
      </c>
      <c r="V29" s="68">
        <f t="shared" si="8"/>
        <v>0.91287092917527679</v>
      </c>
      <c r="W29" s="68">
        <f t="shared" si="9"/>
        <v>0.91287092917527679</v>
      </c>
      <c r="X29" s="68">
        <f t="shared" si="10"/>
        <v>0</v>
      </c>
      <c r="Y29" s="68">
        <f t="shared" si="11"/>
        <v>1.2909944487358056</v>
      </c>
      <c r="Z29" s="68">
        <f t="shared" si="12"/>
        <v>0</v>
      </c>
      <c r="AA29" s="66" t="str">
        <f t="shared" si="13"/>
        <v>Negligible</v>
      </c>
      <c r="AB29" s="69" t="str">
        <f t="shared" si="14"/>
        <v>Tidak Ada Indikasi Bias</v>
      </c>
    </row>
    <row r="30" spans="1:28" ht="27.6" x14ac:dyDescent="0.3">
      <c r="A30" s="67" t="str">
        <f>RDO!A24</f>
        <v>20. Hasil dari perencanaan R&amp;D yang baik adalah...</v>
      </c>
      <c r="B30" s="83">
        <f>RDO!B24</f>
        <v>1</v>
      </c>
      <c r="C30" s="83">
        <f>RDO!C24</f>
        <v>1</v>
      </c>
      <c r="D30" s="83">
        <f>RDO!D24</f>
        <v>1</v>
      </c>
      <c r="E30" s="83">
        <f>RDO!E24</f>
        <v>0</v>
      </c>
      <c r="F30" s="83">
        <f>RDO!F24</f>
        <v>1</v>
      </c>
      <c r="G30" s="83">
        <f>RDO!G24</f>
        <v>0</v>
      </c>
      <c r="H30" s="83">
        <f>RDO!H24</f>
        <v>0</v>
      </c>
      <c r="I30" s="83">
        <f>RDO!I24</f>
        <v>0</v>
      </c>
      <c r="J30" s="83">
        <f>RDO!J24</f>
        <v>0</v>
      </c>
      <c r="K30" s="83">
        <f>RDO!K24</f>
        <v>0</v>
      </c>
      <c r="L30" s="82">
        <f t="shared" si="0"/>
        <v>5</v>
      </c>
      <c r="M30" s="82">
        <f t="shared" si="1"/>
        <v>5</v>
      </c>
      <c r="N30" s="82">
        <f>SUMIF($B$8:$K$8,"Laki-Laki",RDO!B24:K24)</f>
        <v>2</v>
      </c>
      <c r="O30" s="82">
        <f>SUMIF($B$8:$K$8,"Perempuan",RDO!B24:K24)</f>
        <v>2</v>
      </c>
      <c r="P30" s="68">
        <f t="shared" si="2"/>
        <v>2</v>
      </c>
      <c r="Q30" s="68">
        <f t="shared" si="3"/>
        <v>2</v>
      </c>
      <c r="R30" s="68">
        <f t="shared" si="4"/>
        <v>0.40546510810816438</v>
      </c>
      <c r="S30" s="68">
        <f t="shared" si="5"/>
        <v>0.40546510810816438</v>
      </c>
      <c r="T30" s="68">
        <f t="shared" si="6"/>
        <v>0.68063934028658191</v>
      </c>
      <c r="U30" s="68">
        <f t="shared" si="7"/>
        <v>0.68063934028658191</v>
      </c>
      <c r="V30" s="68">
        <f t="shared" si="8"/>
        <v>0.91287092917527679</v>
      </c>
      <c r="W30" s="68">
        <f t="shared" si="9"/>
        <v>0.91287092917527679</v>
      </c>
      <c r="X30" s="68">
        <f t="shared" si="10"/>
        <v>0</v>
      </c>
      <c r="Y30" s="68">
        <f t="shared" si="11"/>
        <v>1.2909944487358056</v>
      </c>
      <c r="Z30" s="68">
        <f t="shared" si="12"/>
        <v>0</v>
      </c>
      <c r="AA30" s="66" t="str">
        <f t="shared" si="13"/>
        <v>Negligible</v>
      </c>
      <c r="AB30" s="69" t="str">
        <f t="shared" si="14"/>
        <v>Tidak Ada Indikasi Bias</v>
      </c>
    </row>
    <row r="31" spans="1:28" ht="27.6" x14ac:dyDescent="0.3">
      <c r="A31" s="67" t="str">
        <f>RDO!A25</f>
        <v>21. Pelaksanaan R&amp;D dimulai setelah...</v>
      </c>
      <c r="B31" s="83">
        <f>RDO!B25</f>
        <v>1</v>
      </c>
      <c r="C31" s="83">
        <f>RDO!C25</f>
        <v>1</v>
      </c>
      <c r="D31" s="83">
        <f>RDO!D25</f>
        <v>0</v>
      </c>
      <c r="E31" s="83">
        <f>RDO!E25</f>
        <v>1</v>
      </c>
      <c r="F31" s="83">
        <f>RDO!F25</f>
        <v>0</v>
      </c>
      <c r="G31" s="83">
        <f>RDO!G25</f>
        <v>1</v>
      </c>
      <c r="H31" s="83">
        <f>RDO!H25</f>
        <v>0</v>
      </c>
      <c r="I31" s="83">
        <f>RDO!I25</f>
        <v>0</v>
      </c>
      <c r="J31" s="83">
        <f>RDO!J25</f>
        <v>0</v>
      </c>
      <c r="K31" s="83">
        <f>RDO!K25</f>
        <v>0</v>
      </c>
      <c r="L31" s="82">
        <f t="shared" si="0"/>
        <v>5</v>
      </c>
      <c r="M31" s="82">
        <f t="shared" si="1"/>
        <v>5</v>
      </c>
      <c r="N31" s="82">
        <f>SUMIF($B$8:$K$8,"Laki-Laki",RDO!B25:K25)</f>
        <v>2</v>
      </c>
      <c r="O31" s="82">
        <f>SUMIF($B$8:$K$8,"Perempuan",RDO!B25:K25)</f>
        <v>2</v>
      </c>
      <c r="P31" s="68">
        <f t="shared" si="2"/>
        <v>2</v>
      </c>
      <c r="Q31" s="68">
        <f t="shared" si="3"/>
        <v>2</v>
      </c>
      <c r="R31" s="68">
        <f t="shared" si="4"/>
        <v>0.40546510810816438</v>
      </c>
      <c r="S31" s="68">
        <f t="shared" si="5"/>
        <v>0.40546510810816438</v>
      </c>
      <c r="T31" s="68">
        <f t="shared" si="6"/>
        <v>0.68063934028658191</v>
      </c>
      <c r="U31" s="68">
        <f t="shared" si="7"/>
        <v>0.68063934028658191</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27.6" x14ac:dyDescent="0.3">
      <c r="A32" s="67" t="str">
        <f>RDO!A26</f>
        <v>22. Pengumpulan data primer dilakukan melalui...</v>
      </c>
      <c r="B32" s="83">
        <f>RDO!B26</f>
        <v>1</v>
      </c>
      <c r="C32" s="83">
        <f>RDO!C26</f>
        <v>1</v>
      </c>
      <c r="D32" s="83">
        <f>RDO!D26</f>
        <v>1</v>
      </c>
      <c r="E32" s="83">
        <f>RDO!E26</f>
        <v>0</v>
      </c>
      <c r="F32" s="83">
        <f>RDO!F26</f>
        <v>1</v>
      </c>
      <c r="G32" s="83">
        <f>RDO!G26</f>
        <v>0</v>
      </c>
      <c r="H32" s="83">
        <f>RDO!H26</f>
        <v>0</v>
      </c>
      <c r="I32" s="83">
        <f>RDO!I26</f>
        <v>0</v>
      </c>
      <c r="J32" s="83">
        <f>RDO!J26</f>
        <v>0</v>
      </c>
      <c r="K32" s="83">
        <f>RDO!K26</f>
        <v>0</v>
      </c>
      <c r="L32" s="82">
        <f t="shared" si="0"/>
        <v>5</v>
      </c>
      <c r="M32" s="82">
        <f t="shared" si="1"/>
        <v>5</v>
      </c>
      <c r="N32" s="82">
        <f>SUMIF($B$8:$K$8,"Laki-Laki",RDO!B26:K26)</f>
        <v>2</v>
      </c>
      <c r="O32" s="82">
        <f>SUMIF($B$8:$K$8,"Perempuan",RDO!B26:K26)</f>
        <v>2</v>
      </c>
      <c r="P32" s="68">
        <f t="shared" si="2"/>
        <v>2</v>
      </c>
      <c r="Q32" s="68">
        <f t="shared" si="3"/>
        <v>2</v>
      </c>
      <c r="R32" s="68">
        <f t="shared" si="4"/>
        <v>0.40546510810816438</v>
      </c>
      <c r="S32" s="68">
        <f t="shared" si="5"/>
        <v>0.40546510810816438</v>
      </c>
      <c r="T32" s="68">
        <f t="shared" si="6"/>
        <v>0.68063934028658191</v>
      </c>
      <c r="U32" s="68">
        <f t="shared" si="7"/>
        <v>0.68063934028658191</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x14ac:dyDescent="0.3">
      <c r="A33" s="67" t="str">
        <f>RDO!A27</f>
        <v>23. Instrumen penelitian harus...</v>
      </c>
      <c r="B33" s="83">
        <f>RDO!B27</f>
        <v>1</v>
      </c>
      <c r="C33" s="83">
        <f>RDO!C27</f>
        <v>1</v>
      </c>
      <c r="D33" s="83">
        <f>RDO!D27</f>
        <v>0</v>
      </c>
      <c r="E33" s="83">
        <f>RDO!E27</f>
        <v>0</v>
      </c>
      <c r="F33" s="83">
        <f>RDO!F27</f>
        <v>0</v>
      </c>
      <c r="G33" s="83">
        <f>RDO!G27</f>
        <v>0</v>
      </c>
      <c r="H33" s="83">
        <f>RDO!H27</f>
        <v>0</v>
      </c>
      <c r="I33" s="83">
        <f>RDO!I27</f>
        <v>0</v>
      </c>
      <c r="J33" s="83">
        <f>RDO!J27</f>
        <v>0</v>
      </c>
      <c r="K33" s="83">
        <f>RDO!K27</f>
        <v>0</v>
      </c>
      <c r="L33" s="82">
        <f t="shared" si="0"/>
        <v>5</v>
      </c>
      <c r="M33" s="82">
        <f t="shared" si="1"/>
        <v>5</v>
      </c>
      <c r="N33" s="82">
        <f>SUMIF($B$8:$K$8,"Laki-Laki",RDO!B27:K27)</f>
        <v>1</v>
      </c>
      <c r="O33" s="82">
        <f>SUMIF($B$8:$K$8,"Perempuan",RDO!B27:K27)</f>
        <v>1</v>
      </c>
      <c r="P33" s="68">
        <f t="shared" si="2"/>
        <v>1</v>
      </c>
      <c r="Q33" s="68">
        <f t="shared" si="3"/>
        <v>1</v>
      </c>
      <c r="R33" s="68">
        <f t="shared" si="4"/>
        <v>1.3862943611198906</v>
      </c>
      <c r="S33" s="68">
        <f t="shared" si="5"/>
        <v>1.3862943611198906</v>
      </c>
      <c r="T33" s="68">
        <f t="shared" si="6"/>
        <v>1.661468593298308</v>
      </c>
      <c r="U33" s="68">
        <f t="shared" si="7"/>
        <v>1.661468593298308</v>
      </c>
      <c r="V33" s="68">
        <f t="shared" si="8"/>
        <v>1.1180339887498949</v>
      </c>
      <c r="W33" s="68">
        <f t="shared" si="9"/>
        <v>1.1180339887498949</v>
      </c>
      <c r="X33" s="68">
        <f t="shared" si="10"/>
        <v>0</v>
      </c>
      <c r="Y33" s="68">
        <f t="shared" si="11"/>
        <v>1.5811388300841898</v>
      </c>
      <c r="Z33" s="68">
        <f t="shared" si="12"/>
        <v>0</v>
      </c>
      <c r="AA33" s="66" t="str">
        <f t="shared" si="13"/>
        <v>Negligible</v>
      </c>
      <c r="AB33" s="69" t="str">
        <f t="shared" si="14"/>
        <v>Tidak Ada Indikasi Bias</v>
      </c>
    </row>
    <row r="34" spans="1:28" ht="27.6" x14ac:dyDescent="0.3">
      <c r="A34" s="67" t="str">
        <f>RDO!A28</f>
        <v>24. Teknik sampling bertujuan untuk...</v>
      </c>
      <c r="B34" s="83">
        <f>RDO!B28</f>
        <v>1</v>
      </c>
      <c r="C34" s="83">
        <f>RDO!C28</f>
        <v>1</v>
      </c>
      <c r="D34" s="83">
        <f>RDO!D28</f>
        <v>1</v>
      </c>
      <c r="E34" s="83">
        <f>RDO!E28</f>
        <v>0</v>
      </c>
      <c r="F34" s="83">
        <f>RDO!F28</f>
        <v>1</v>
      </c>
      <c r="G34" s="83">
        <f>RDO!G28</f>
        <v>0</v>
      </c>
      <c r="H34" s="83">
        <f>RDO!H28</f>
        <v>0</v>
      </c>
      <c r="I34" s="83">
        <f>RDO!I28</f>
        <v>0</v>
      </c>
      <c r="J34" s="83">
        <f>RDO!J28</f>
        <v>1</v>
      </c>
      <c r="K34" s="83">
        <f>RDO!K28</f>
        <v>1</v>
      </c>
      <c r="L34" s="82">
        <f t="shared" si="0"/>
        <v>5</v>
      </c>
      <c r="M34" s="82">
        <f t="shared" si="1"/>
        <v>5</v>
      </c>
      <c r="N34" s="82">
        <f>SUMIF($B$8:$K$8,"Laki-Laki",RDO!B28:K28)</f>
        <v>3</v>
      </c>
      <c r="O34" s="82">
        <f>SUMIF($B$8:$K$8,"Perempuan",RDO!B28:K28)</f>
        <v>3</v>
      </c>
      <c r="P34" s="68">
        <f t="shared" si="2"/>
        <v>3</v>
      </c>
      <c r="Q34" s="68">
        <f t="shared" si="3"/>
        <v>3</v>
      </c>
      <c r="R34" s="68">
        <f t="shared" si="4"/>
        <v>-0.40546510810816444</v>
      </c>
      <c r="S34" s="68">
        <f t="shared" si="5"/>
        <v>-0.40546510810816444</v>
      </c>
      <c r="T34" s="68">
        <f t="shared" si="6"/>
        <v>-0.13029087592974692</v>
      </c>
      <c r="U34" s="68">
        <f t="shared" si="7"/>
        <v>-0.13029087592974692</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27.6" x14ac:dyDescent="0.3">
      <c r="A35" s="67" t="str">
        <f>RDO!A29</f>
        <v>25. Dalam eksperimen, variabel yang dimanipulasi disebut...</v>
      </c>
      <c r="B35" s="83">
        <f>RDO!B29</f>
        <v>1</v>
      </c>
      <c r="C35" s="83">
        <f>RDO!C29</f>
        <v>1</v>
      </c>
      <c r="D35" s="83">
        <f>RDO!D29</f>
        <v>1</v>
      </c>
      <c r="E35" s="83">
        <f>RDO!E29</f>
        <v>1</v>
      </c>
      <c r="F35" s="83">
        <f>RDO!F29</f>
        <v>1</v>
      </c>
      <c r="G35" s="83">
        <f>RDO!G29</f>
        <v>1</v>
      </c>
      <c r="H35" s="83">
        <f>RDO!H29</f>
        <v>1</v>
      </c>
      <c r="I35" s="83">
        <f>RDO!I29</f>
        <v>1</v>
      </c>
      <c r="J35" s="83">
        <f>RDO!J29</f>
        <v>0</v>
      </c>
      <c r="K35" s="83">
        <f>RDO!K29</f>
        <v>0</v>
      </c>
      <c r="L35" s="82">
        <f t="shared" si="0"/>
        <v>5</v>
      </c>
      <c r="M35" s="82">
        <f t="shared" si="1"/>
        <v>5</v>
      </c>
      <c r="N35" s="82">
        <f>SUMIF($B$8:$K$8,"Laki-Laki",RDO!B29:K29)</f>
        <v>4</v>
      </c>
      <c r="O35" s="82">
        <f>SUMIF($B$8:$K$8,"Perempuan",RDO!B29:K29)</f>
        <v>4</v>
      </c>
      <c r="P35" s="68">
        <f t="shared" si="2"/>
        <v>4</v>
      </c>
      <c r="Q35" s="68">
        <f t="shared" si="3"/>
        <v>4</v>
      </c>
      <c r="R35" s="68">
        <f t="shared" si="4"/>
        <v>-1.3862943611198906</v>
      </c>
      <c r="S35" s="68">
        <f t="shared" si="5"/>
        <v>-1.3862943611198906</v>
      </c>
      <c r="T35" s="68">
        <f t="shared" si="6"/>
        <v>-1.1111201289414732</v>
      </c>
      <c r="U35" s="68">
        <f t="shared" si="7"/>
        <v>-1.1111201289414732</v>
      </c>
      <c r="V35" s="68">
        <f t="shared" si="8"/>
        <v>1.1180339887498949</v>
      </c>
      <c r="W35" s="68">
        <f t="shared" si="9"/>
        <v>1.1180339887498949</v>
      </c>
      <c r="X35" s="68">
        <f t="shared" si="10"/>
        <v>0</v>
      </c>
      <c r="Y35" s="68">
        <f t="shared" si="11"/>
        <v>1.5811388300841898</v>
      </c>
      <c r="Z35" s="68">
        <f t="shared" si="12"/>
        <v>0</v>
      </c>
      <c r="AA35" s="66" t="str">
        <f t="shared" si="13"/>
        <v>Negligible</v>
      </c>
      <c r="AB35" s="69" t="str">
        <f t="shared" si="14"/>
        <v>Tidak Ada Indikasi Bias</v>
      </c>
    </row>
    <row r="36" spans="1:28" ht="27.6" x14ac:dyDescent="0.3">
      <c r="A36" s="67" t="str">
        <f>RDO!A30</f>
        <v>26. Data kualitatif biasanya diperoleh dari...</v>
      </c>
      <c r="B36" s="83">
        <f>RDO!B30</f>
        <v>1</v>
      </c>
      <c r="C36" s="83">
        <f>RDO!C30</f>
        <v>1</v>
      </c>
      <c r="D36" s="83">
        <f>RDO!D30</f>
        <v>1</v>
      </c>
      <c r="E36" s="83">
        <f>RDO!E30</f>
        <v>0</v>
      </c>
      <c r="F36" s="83">
        <f>RDO!F30</f>
        <v>1</v>
      </c>
      <c r="G36" s="83">
        <f>RDO!G30</f>
        <v>0</v>
      </c>
      <c r="H36" s="83">
        <f>RDO!H30</f>
        <v>1</v>
      </c>
      <c r="I36" s="83">
        <f>RDO!I30</f>
        <v>1</v>
      </c>
      <c r="J36" s="83">
        <f>RDO!J30</f>
        <v>0</v>
      </c>
      <c r="K36" s="83">
        <f>RDO!K30</f>
        <v>0</v>
      </c>
      <c r="L36" s="82">
        <f t="shared" si="0"/>
        <v>5</v>
      </c>
      <c r="M36" s="82">
        <f t="shared" si="1"/>
        <v>5</v>
      </c>
      <c r="N36" s="82">
        <f>SUMIF($B$8:$K$8,"Laki-Laki",RDO!B30:K30)</f>
        <v>3</v>
      </c>
      <c r="O36" s="82">
        <f>SUMIF($B$8:$K$8,"Perempuan",RDO!B30:K30)</f>
        <v>3</v>
      </c>
      <c r="P36" s="68">
        <f t="shared" si="2"/>
        <v>3</v>
      </c>
      <c r="Q36" s="68">
        <f t="shared" si="3"/>
        <v>3</v>
      </c>
      <c r="R36" s="68">
        <f t="shared" si="4"/>
        <v>-0.40546510810816444</v>
      </c>
      <c r="S36" s="68">
        <f t="shared" si="5"/>
        <v>-0.40546510810816444</v>
      </c>
      <c r="T36" s="68">
        <f t="shared" si="6"/>
        <v>-0.13029087592974692</v>
      </c>
      <c r="U36" s="68">
        <f t="shared" si="7"/>
        <v>-0.13029087592974692</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ht="27.6" x14ac:dyDescent="0.3">
      <c r="A37" s="67" t="str">
        <f>RDO!A31</f>
        <v>27. Dokumentasi selama pelaksanaan R&amp;D penting untuk...</v>
      </c>
      <c r="B37" s="83">
        <f>RDO!B31</f>
        <v>1</v>
      </c>
      <c r="C37" s="83">
        <f>RDO!C31</f>
        <v>1</v>
      </c>
      <c r="D37" s="83">
        <f>RDO!D31</f>
        <v>1</v>
      </c>
      <c r="E37" s="83">
        <f>RDO!E31</f>
        <v>1</v>
      </c>
      <c r="F37" s="83">
        <f>RDO!F31</f>
        <v>1</v>
      </c>
      <c r="G37" s="83">
        <f>RDO!G31</f>
        <v>1</v>
      </c>
      <c r="H37" s="83">
        <f>RDO!H31</f>
        <v>0</v>
      </c>
      <c r="I37" s="83">
        <f>RDO!I31</f>
        <v>0</v>
      </c>
      <c r="J37" s="83">
        <f>RDO!J31</f>
        <v>0</v>
      </c>
      <c r="K37" s="83">
        <f>RDO!K31</f>
        <v>0</v>
      </c>
      <c r="L37" s="82">
        <f t="shared" si="0"/>
        <v>5</v>
      </c>
      <c r="M37" s="82">
        <f t="shared" si="1"/>
        <v>5</v>
      </c>
      <c r="N37" s="82">
        <f>SUMIF($B$8:$K$8,"Laki-Laki",RDO!B31:K31)</f>
        <v>3</v>
      </c>
      <c r="O37" s="82">
        <f>SUMIF($B$8:$K$8,"Perempuan",RDO!B31:K31)</f>
        <v>3</v>
      </c>
      <c r="P37" s="68">
        <f t="shared" si="2"/>
        <v>3</v>
      </c>
      <c r="Q37" s="68">
        <f t="shared" si="3"/>
        <v>3</v>
      </c>
      <c r="R37" s="68">
        <f t="shared" si="4"/>
        <v>-0.40546510810816444</v>
      </c>
      <c r="S37" s="68">
        <f t="shared" si="5"/>
        <v>-0.40546510810816444</v>
      </c>
      <c r="T37" s="68">
        <f t="shared" si="6"/>
        <v>-0.13029087592974692</v>
      </c>
      <c r="U37" s="68">
        <f t="shared" si="7"/>
        <v>-0.13029087592974692</v>
      </c>
      <c r="V37" s="68">
        <f t="shared" si="8"/>
        <v>0.91287092917527679</v>
      </c>
      <c r="W37" s="68">
        <f t="shared" si="9"/>
        <v>0.91287092917527679</v>
      </c>
      <c r="X37" s="68">
        <f t="shared" si="10"/>
        <v>0</v>
      </c>
      <c r="Y37" s="68">
        <f t="shared" si="11"/>
        <v>1.2909944487358056</v>
      </c>
      <c r="Z37" s="68">
        <f t="shared" si="12"/>
        <v>0</v>
      </c>
      <c r="AA37" s="66" t="str">
        <f t="shared" si="13"/>
        <v>Negligible</v>
      </c>
      <c r="AB37" s="69" t="str">
        <f t="shared" si="14"/>
        <v>Tidak Ada Indikasi Bias</v>
      </c>
    </row>
    <row r="38" spans="1:28" ht="27.6" x14ac:dyDescent="0.3">
      <c r="A38" s="67" t="str">
        <f>RDO!A32</f>
        <v>28. Salah satu tantangan dalam pelaksanaan R&amp;D adalah...</v>
      </c>
      <c r="B38" s="83">
        <f>RDO!B32</f>
        <v>1</v>
      </c>
      <c r="C38" s="83">
        <f>RDO!C32</f>
        <v>1</v>
      </c>
      <c r="D38" s="83">
        <f>RDO!D32</f>
        <v>1</v>
      </c>
      <c r="E38" s="83">
        <f>RDO!E32</f>
        <v>1</v>
      </c>
      <c r="F38" s="83">
        <f>RDO!F32</f>
        <v>1</v>
      </c>
      <c r="G38" s="83">
        <f>RDO!G32</f>
        <v>1</v>
      </c>
      <c r="H38" s="83">
        <f>RDO!H32</f>
        <v>0</v>
      </c>
      <c r="I38" s="83">
        <f>RDO!I32</f>
        <v>0</v>
      </c>
      <c r="J38" s="83">
        <f>RDO!J32</f>
        <v>0</v>
      </c>
      <c r="K38" s="83">
        <f>RDO!K32</f>
        <v>0</v>
      </c>
      <c r="L38" s="82">
        <f t="shared" si="0"/>
        <v>5</v>
      </c>
      <c r="M38" s="82">
        <f t="shared" si="1"/>
        <v>5</v>
      </c>
      <c r="N38" s="82">
        <f>SUMIF($B$8:$K$8,"Laki-Laki",RDO!B32:K32)</f>
        <v>3</v>
      </c>
      <c r="O38" s="82">
        <f>SUMIF($B$8:$K$8,"Perempuan",RDO!B32:K32)</f>
        <v>3</v>
      </c>
      <c r="P38" s="68">
        <f t="shared" si="2"/>
        <v>3</v>
      </c>
      <c r="Q38" s="68">
        <f t="shared" si="3"/>
        <v>3</v>
      </c>
      <c r="R38" s="68">
        <f t="shared" si="4"/>
        <v>-0.40546510810816444</v>
      </c>
      <c r="S38" s="68">
        <f t="shared" si="5"/>
        <v>-0.40546510810816444</v>
      </c>
      <c r="T38" s="68">
        <f t="shared" si="6"/>
        <v>-0.13029087592974692</v>
      </c>
      <c r="U38" s="68">
        <f t="shared" si="7"/>
        <v>-0.13029087592974692</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27.6" x14ac:dyDescent="0.3">
      <c r="A39" s="67" t="str">
        <f>RDO!A33</f>
        <v>29. Uji coba produk dalam R&amp;D bertujuan untuk...</v>
      </c>
      <c r="B39" s="83">
        <f>RDO!B33</f>
        <v>0</v>
      </c>
      <c r="C39" s="83">
        <f>RDO!C33</f>
        <v>0</v>
      </c>
      <c r="D39" s="83">
        <f>RDO!D33</f>
        <v>0</v>
      </c>
      <c r="E39" s="83">
        <f>RDO!E33</f>
        <v>0</v>
      </c>
      <c r="F39" s="83">
        <f>RDO!F33</f>
        <v>0</v>
      </c>
      <c r="G39" s="83">
        <f>RDO!G33</f>
        <v>0</v>
      </c>
      <c r="H39" s="83">
        <f>RDO!H33</f>
        <v>1</v>
      </c>
      <c r="I39" s="83">
        <f>RDO!I33</f>
        <v>1</v>
      </c>
      <c r="J39" s="83">
        <f>RDO!J33</f>
        <v>0</v>
      </c>
      <c r="K39" s="83">
        <f>RDO!K33</f>
        <v>0</v>
      </c>
      <c r="L39" s="82">
        <f t="shared" si="0"/>
        <v>5</v>
      </c>
      <c r="M39" s="82">
        <f t="shared" si="1"/>
        <v>5</v>
      </c>
      <c r="N39" s="82">
        <f>SUMIF($B$8:$K$8,"Laki-Laki",RDO!B33:K33)</f>
        <v>1</v>
      </c>
      <c r="O39" s="82">
        <f>SUMIF($B$8:$K$8,"Perempuan",RDO!B33:K33)</f>
        <v>1</v>
      </c>
      <c r="P39" s="68">
        <f t="shared" si="2"/>
        <v>1</v>
      </c>
      <c r="Q39" s="68">
        <f t="shared" si="3"/>
        <v>1</v>
      </c>
      <c r="R39" s="68">
        <f t="shared" si="4"/>
        <v>1.3862943611198906</v>
      </c>
      <c r="S39" s="68">
        <f t="shared" si="5"/>
        <v>1.3862943611198906</v>
      </c>
      <c r="T39" s="68">
        <f t="shared" si="6"/>
        <v>1.661468593298308</v>
      </c>
      <c r="U39" s="68">
        <f t="shared" si="7"/>
        <v>1.661468593298308</v>
      </c>
      <c r="V39" s="68">
        <f t="shared" si="8"/>
        <v>1.1180339887498949</v>
      </c>
      <c r="W39" s="68">
        <f t="shared" si="9"/>
        <v>1.1180339887498949</v>
      </c>
      <c r="X39" s="68">
        <f t="shared" si="10"/>
        <v>0</v>
      </c>
      <c r="Y39" s="68">
        <f t="shared" si="11"/>
        <v>1.5811388300841898</v>
      </c>
      <c r="Z39" s="68">
        <f t="shared" si="12"/>
        <v>0</v>
      </c>
      <c r="AA39" s="66" t="str">
        <f t="shared" si="13"/>
        <v>Negligible</v>
      </c>
      <c r="AB39" s="69" t="str">
        <f t="shared" si="14"/>
        <v>Tidak Ada Indikasi Bias</v>
      </c>
    </row>
    <row r="40" spans="1:28" ht="27.6" x14ac:dyDescent="0.3">
      <c r="A40" s="67" t="str">
        <f>RDO!A34</f>
        <v>30. Dalam pengembangan produk, iterasi dilakukan untuk...</v>
      </c>
      <c r="B40" s="83">
        <f>RDO!B34</f>
        <v>1</v>
      </c>
      <c r="C40" s="83">
        <f>RDO!C34</f>
        <v>1</v>
      </c>
      <c r="D40" s="83">
        <f>RDO!D34</f>
        <v>1</v>
      </c>
      <c r="E40" s="83">
        <f>RDO!E34</f>
        <v>0</v>
      </c>
      <c r="F40" s="83">
        <f>RDO!F34</f>
        <v>1</v>
      </c>
      <c r="G40" s="83">
        <f>RDO!G34</f>
        <v>0</v>
      </c>
      <c r="H40" s="83">
        <f>RDO!H34</f>
        <v>0</v>
      </c>
      <c r="I40" s="83">
        <f>RDO!I34</f>
        <v>0</v>
      </c>
      <c r="J40" s="83">
        <f>RDO!J34</f>
        <v>0</v>
      </c>
      <c r="K40" s="83">
        <f>RDO!K34</f>
        <v>0</v>
      </c>
      <c r="L40" s="82">
        <f t="shared" si="0"/>
        <v>5</v>
      </c>
      <c r="M40" s="82">
        <f t="shared" si="1"/>
        <v>5</v>
      </c>
      <c r="N40" s="82">
        <f>SUMIF($B$8:$K$8,"Laki-Laki",RDO!B34:K34)</f>
        <v>2</v>
      </c>
      <c r="O40" s="82">
        <f>SUMIF($B$8:$K$8,"Perempuan",RDO!B34:K34)</f>
        <v>2</v>
      </c>
      <c r="P40" s="68">
        <f t="shared" si="2"/>
        <v>2</v>
      </c>
      <c r="Q40" s="68">
        <f t="shared" si="3"/>
        <v>2</v>
      </c>
      <c r="R40" s="68">
        <f t="shared" si="4"/>
        <v>0.40546510810816438</v>
      </c>
      <c r="S40" s="68">
        <f t="shared" si="5"/>
        <v>0.40546510810816438</v>
      </c>
      <c r="T40" s="68">
        <f t="shared" si="6"/>
        <v>0.68063934028658191</v>
      </c>
      <c r="U40" s="68">
        <f t="shared" si="7"/>
        <v>0.68063934028658191</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27.6" x14ac:dyDescent="0.3">
      <c r="A41" s="67" t="str">
        <f>RDO!A35</f>
        <v>31. Data sekunder dapat diperoleh dari...</v>
      </c>
      <c r="B41" s="83">
        <f>RDO!B35</f>
        <v>1</v>
      </c>
      <c r="C41" s="83">
        <f>RDO!C35</f>
        <v>1</v>
      </c>
      <c r="D41" s="83">
        <f>RDO!D35</f>
        <v>1</v>
      </c>
      <c r="E41" s="83">
        <f>RDO!E35</f>
        <v>0</v>
      </c>
      <c r="F41" s="83">
        <f>RDO!F35</f>
        <v>1</v>
      </c>
      <c r="G41" s="83">
        <f>RDO!G35</f>
        <v>0</v>
      </c>
      <c r="H41" s="83">
        <f>RDO!H35</f>
        <v>0</v>
      </c>
      <c r="I41" s="83">
        <f>RDO!I35</f>
        <v>0</v>
      </c>
      <c r="J41" s="83">
        <f>RDO!J35</f>
        <v>1</v>
      </c>
      <c r="K41" s="83">
        <f>RDO!K35</f>
        <v>1</v>
      </c>
      <c r="L41" s="82">
        <f t="shared" si="0"/>
        <v>5</v>
      </c>
      <c r="M41" s="82">
        <f t="shared" si="1"/>
        <v>5</v>
      </c>
      <c r="N41" s="82">
        <f>SUMIF($B$8:$K$8,"Laki-Laki",RDO!B35:K35)</f>
        <v>3</v>
      </c>
      <c r="O41" s="82">
        <f>SUMIF($B$8:$K$8,"Perempuan",RDO!B35:K35)</f>
        <v>3</v>
      </c>
      <c r="P41" s="68">
        <f t="shared" si="2"/>
        <v>3</v>
      </c>
      <c r="Q41" s="68">
        <f t="shared" si="3"/>
        <v>3</v>
      </c>
      <c r="R41" s="68">
        <f t="shared" si="4"/>
        <v>-0.40546510810816444</v>
      </c>
      <c r="S41" s="68">
        <f t="shared" si="5"/>
        <v>-0.40546510810816444</v>
      </c>
      <c r="T41" s="68">
        <f t="shared" si="6"/>
        <v>-0.13029087592974692</v>
      </c>
      <c r="U41" s="68">
        <f t="shared" si="7"/>
        <v>-0.13029087592974692</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27.6" x14ac:dyDescent="0.3">
      <c r="A42" s="67" t="str">
        <f>RDO!A36</f>
        <v>32. Validitas data dalam penelitian berarti...</v>
      </c>
      <c r="B42" s="83">
        <f>RDO!B36</f>
        <v>1</v>
      </c>
      <c r="C42" s="83">
        <f>RDO!C36</f>
        <v>1</v>
      </c>
      <c r="D42" s="83">
        <f>RDO!D36</f>
        <v>1</v>
      </c>
      <c r="E42" s="83">
        <f>RDO!E36</f>
        <v>0</v>
      </c>
      <c r="F42" s="83">
        <f>RDO!F36</f>
        <v>1</v>
      </c>
      <c r="G42" s="83">
        <f>RDO!G36</f>
        <v>0</v>
      </c>
      <c r="H42" s="83">
        <f>RDO!H36</f>
        <v>0</v>
      </c>
      <c r="I42" s="83">
        <f>RDO!I36</f>
        <v>0</v>
      </c>
      <c r="J42" s="83">
        <f>RDO!J36</f>
        <v>1</v>
      </c>
      <c r="K42" s="83">
        <f>RDO!K36</f>
        <v>1</v>
      </c>
      <c r="L42" s="82">
        <f t="shared" si="0"/>
        <v>5</v>
      </c>
      <c r="M42" s="82">
        <f t="shared" si="1"/>
        <v>5</v>
      </c>
      <c r="N42" s="82">
        <f>SUMIF($B$8:$K$8,"Laki-Laki",RDO!B36:K36)</f>
        <v>3</v>
      </c>
      <c r="O42" s="82">
        <f>SUMIF($B$8:$K$8,"Perempuan",RDO!B36:K36)</f>
        <v>3</v>
      </c>
      <c r="P42" s="68">
        <f t="shared" si="2"/>
        <v>3</v>
      </c>
      <c r="Q42" s="68">
        <f t="shared" si="3"/>
        <v>3</v>
      </c>
      <c r="R42" s="68">
        <f t="shared" si="4"/>
        <v>-0.40546510810816444</v>
      </c>
      <c r="S42" s="68">
        <f t="shared" si="5"/>
        <v>-0.40546510810816444</v>
      </c>
      <c r="T42" s="68">
        <f t="shared" si="6"/>
        <v>-0.13029087592974692</v>
      </c>
      <c r="U42" s="68">
        <f t="shared" si="7"/>
        <v>-0.13029087592974692</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x14ac:dyDescent="0.3">
      <c r="A43" s="67" t="str">
        <f>RDO!A37</f>
        <v>33. Reliabilitas instrumen berarti...</v>
      </c>
      <c r="B43" s="83">
        <f>RDO!B37</f>
        <v>1</v>
      </c>
      <c r="C43" s="83">
        <f>RDO!C37</f>
        <v>1</v>
      </c>
      <c r="D43" s="83">
        <f>RDO!D37</f>
        <v>1</v>
      </c>
      <c r="E43" s="83">
        <f>RDO!E37</f>
        <v>1</v>
      </c>
      <c r="F43" s="83">
        <f>RDO!F37</f>
        <v>1</v>
      </c>
      <c r="G43" s="83">
        <f>RDO!G37</f>
        <v>1</v>
      </c>
      <c r="H43" s="83">
        <f>RDO!H37</f>
        <v>0</v>
      </c>
      <c r="I43" s="83">
        <f>RDO!I37</f>
        <v>0</v>
      </c>
      <c r="J43" s="83">
        <f>RDO!J37</f>
        <v>0</v>
      </c>
      <c r="K43" s="83">
        <f>RDO!K37</f>
        <v>0</v>
      </c>
      <c r="L43" s="82">
        <f t="shared" ref="L43:L74" si="15">COUNTIF($B$8:$K$8,"Laki-Laki")</f>
        <v>5</v>
      </c>
      <c r="M43" s="82">
        <f t="shared" ref="M43:M74" si="16">COUNTIF($B$8:$K$8,"Perempuan")</f>
        <v>5</v>
      </c>
      <c r="N43" s="82">
        <f>SUMIF($B$8:$K$8,"Laki-Laki",RDO!B37:K37)</f>
        <v>3</v>
      </c>
      <c r="O43" s="82">
        <f>SUMIF($B$8:$K$8,"Perempuan",RDO!B37:K37)</f>
        <v>3</v>
      </c>
      <c r="P43" s="68">
        <f t="shared" ref="P43:P74" si="17">IF(N43=0,0.3,IF(N43=L43,L43-0.3,N43))</f>
        <v>3</v>
      </c>
      <c r="Q43" s="68">
        <f t="shared" ref="Q43:Q74" si="18">IF(O43=0,0.3,IF(O43=M43,M43-0.3,O43))</f>
        <v>3</v>
      </c>
      <c r="R43" s="68">
        <f t="shared" ref="R43:R74" si="19">LN((L43-P43)/P43)</f>
        <v>-0.40546510810816444</v>
      </c>
      <c r="S43" s="68">
        <f t="shared" ref="S43:S74" si="20">LN((M43-Q43)/Q43)</f>
        <v>-0.40546510810816444</v>
      </c>
      <c r="T43" s="68">
        <f t="shared" ref="T43:T74" si="21">R43-AVERAGE($R$11:$R$110)</f>
        <v>-0.13029087592974692</v>
      </c>
      <c r="U43" s="68">
        <f t="shared" ref="U43:U74" si="22">S43-AVERAGE($S$11:$S$110)</f>
        <v>-0.13029087592974692</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27.6" x14ac:dyDescent="0.3">
      <c r="A44" s="67" t="str">
        <f>RDO!A38</f>
        <v>34. Salah satu etika dalam pelaksanaan R&amp;D adalah...</v>
      </c>
      <c r="B44" s="83">
        <f>RDO!B38</f>
        <v>1</v>
      </c>
      <c r="C44" s="83">
        <f>RDO!C38</f>
        <v>1</v>
      </c>
      <c r="D44" s="83">
        <f>RDO!D38</f>
        <v>1</v>
      </c>
      <c r="E44" s="83">
        <f>RDO!E38</f>
        <v>1</v>
      </c>
      <c r="F44" s="83">
        <f>RDO!F38</f>
        <v>1</v>
      </c>
      <c r="G44" s="83">
        <f>RDO!G38</f>
        <v>1</v>
      </c>
      <c r="H44" s="83">
        <f>RDO!H38</f>
        <v>0</v>
      </c>
      <c r="I44" s="83">
        <f>RDO!I38</f>
        <v>0</v>
      </c>
      <c r="J44" s="83">
        <f>RDO!J38</f>
        <v>0</v>
      </c>
      <c r="K44" s="83">
        <f>RDO!K38</f>
        <v>0</v>
      </c>
      <c r="L44" s="82">
        <f t="shared" si="15"/>
        <v>5</v>
      </c>
      <c r="M44" s="82">
        <f t="shared" si="16"/>
        <v>5</v>
      </c>
      <c r="N44" s="82">
        <f>SUMIF($B$8:$K$8,"Laki-Laki",RDO!B38:K38)</f>
        <v>3</v>
      </c>
      <c r="O44" s="82">
        <f>SUMIF($B$8:$K$8,"Perempuan",RDO!B38:K38)</f>
        <v>3</v>
      </c>
      <c r="P44" s="68">
        <f t="shared" si="17"/>
        <v>3</v>
      </c>
      <c r="Q44" s="68">
        <f t="shared" si="18"/>
        <v>3</v>
      </c>
      <c r="R44" s="68">
        <f t="shared" si="19"/>
        <v>-0.40546510810816444</v>
      </c>
      <c r="S44" s="68">
        <f t="shared" si="20"/>
        <v>-0.40546510810816444</v>
      </c>
      <c r="T44" s="68">
        <f t="shared" si="21"/>
        <v>-0.13029087592974692</v>
      </c>
      <c r="U44" s="68">
        <f t="shared" si="22"/>
        <v>-0.13029087592974692</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27.6" x14ac:dyDescent="0.3">
      <c r="A45" s="67" t="str">
        <f>RDO!A39</f>
        <v>35. Pengolahan data kuantitatif biasanya menggunakan...</v>
      </c>
      <c r="B45" s="83">
        <f>RDO!B39</f>
        <v>0</v>
      </c>
      <c r="C45" s="83">
        <f>RDO!C39</f>
        <v>0</v>
      </c>
      <c r="D45" s="83">
        <f>RDO!D39</f>
        <v>1</v>
      </c>
      <c r="E45" s="83">
        <f>RDO!E39</f>
        <v>0</v>
      </c>
      <c r="F45" s="83">
        <f>RDO!F39</f>
        <v>1</v>
      </c>
      <c r="G45" s="83">
        <f>RDO!G39</f>
        <v>0</v>
      </c>
      <c r="H45" s="83">
        <f>RDO!H39</f>
        <v>0</v>
      </c>
      <c r="I45" s="83">
        <f>RDO!I39</f>
        <v>0</v>
      </c>
      <c r="J45" s="83">
        <f>RDO!J39</f>
        <v>0</v>
      </c>
      <c r="K45" s="83">
        <f>RDO!K39</f>
        <v>0</v>
      </c>
      <c r="L45" s="82">
        <f t="shared" si="15"/>
        <v>5</v>
      </c>
      <c r="M45" s="82">
        <f t="shared" si="16"/>
        <v>5</v>
      </c>
      <c r="N45" s="82">
        <f>SUMIF($B$8:$K$8,"Laki-Laki",RDO!B39:K39)</f>
        <v>1</v>
      </c>
      <c r="O45" s="82">
        <f>SUMIF($B$8:$K$8,"Perempuan",RDO!B39:K39)</f>
        <v>1</v>
      </c>
      <c r="P45" s="68">
        <f t="shared" si="17"/>
        <v>1</v>
      </c>
      <c r="Q45" s="68">
        <f t="shared" si="18"/>
        <v>1</v>
      </c>
      <c r="R45" s="68">
        <f t="shared" si="19"/>
        <v>1.3862943611198906</v>
      </c>
      <c r="S45" s="68">
        <f t="shared" si="20"/>
        <v>1.3862943611198906</v>
      </c>
      <c r="T45" s="68">
        <f t="shared" si="21"/>
        <v>1.661468593298308</v>
      </c>
      <c r="U45" s="68">
        <f t="shared" si="22"/>
        <v>1.661468593298308</v>
      </c>
      <c r="V45" s="68">
        <f t="shared" si="23"/>
        <v>1.1180339887498949</v>
      </c>
      <c r="W45" s="68">
        <f t="shared" si="24"/>
        <v>1.1180339887498949</v>
      </c>
      <c r="X45" s="68">
        <f t="shared" si="25"/>
        <v>0</v>
      </c>
      <c r="Y45" s="68">
        <f t="shared" si="26"/>
        <v>1.5811388300841898</v>
      </c>
      <c r="Z45" s="68">
        <f t="shared" si="27"/>
        <v>0</v>
      </c>
      <c r="AA45" s="66" t="str">
        <f t="shared" si="28"/>
        <v>Negligible</v>
      </c>
      <c r="AB45" s="69" t="str">
        <f t="shared" si="29"/>
        <v>Tidak Ada Indikasi Bias</v>
      </c>
    </row>
    <row r="46" spans="1:28" ht="27.6" x14ac:dyDescent="0.3">
      <c r="A46" s="67" t="str">
        <f>RDO!A40</f>
        <v>36. Dalam pengembangan produk, prototipe dibuat untuk...</v>
      </c>
      <c r="B46" s="83">
        <f>RDO!B40</f>
        <v>1</v>
      </c>
      <c r="C46" s="83">
        <f>RDO!C40</f>
        <v>1</v>
      </c>
      <c r="D46" s="83">
        <f>RDO!D40</f>
        <v>1</v>
      </c>
      <c r="E46" s="83">
        <f>RDO!E40</f>
        <v>1</v>
      </c>
      <c r="F46" s="83">
        <f>RDO!F40</f>
        <v>1</v>
      </c>
      <c r="G46" s="83">
        <f>RDO!G40</f>
        <v>1</v>
      </c>
      <c r="H46" s="83">
        <f>RDO!H40</f>
        <v>0</v>
      </c>
      <c r="I46" s="83">
        <f>RDO!I40</f>
        <v>0</v>
      </c>
      <c r="J46" s="83">
        <f>RDO!J40</f>
        <v>0</v>
      </c>
      <c r="K46" s="83">
        <f>RDO!K40</f>
        <v>0</v>
      </c>
      <c r="L46" s="82">
        <f t="shared" si="15"/>
        <v>5</v>
      </c>
      <c r="M46" s="82">
        <f t="shared" si="16"/>
        <v>5</v>
      </c>
      <c r="N46" s="82">
        <f>SUMIF($B$8:$K$8,"Laki-Laki",RDO!B40:K40)</f>
        <v>3</v>
      </c>
      <c r="O46" s="82">
        <f>SUMIF($B$8:$K$8,"Perempuan",RDO!B40:K40)</f>
        <v>3</v>
      </c>
      <c r="P46" s="68">
        <f t="shared" si="17"/>
        <v>3</v>
      </c>
      <c r="Q46" s="68">
        <f t="shared" si="18"/>
        <v>3</v>
      </c>
      <c r="R46" s="68">
        <f t="shared" si="19"/>
        <v>-0.40546510810816444</v>
      </c>
      <c r="S46" s="68">
        <f t="shared" si="20"/>
        <v>-0.40546510810816444</v>
      </c>
      <c r="T46" s="68">
        <f t="shared" si="21"/>
        <v>-0.13029087592974692</v>
      </c>
      <c r="U46" s="68">
        <f t="shared" si="22"/>
        <v>-0.13029087592974692</v>
      </c>
      <c r="V46" s="68">
        <f t="shared" si="23"/>
        <v>0.91287092917527679</v>
      </c>
      <c r="W46" s="68">
        <f t="shared" si="24"/>
        <v>0.91287092917527679</v>
      </c>
      <c r="X46" s="68">
        <f t="shared" si="25"/>
        <v>0</v>
      </c>
      <c r="Y46" s="68">
        <f t="shared" si="26"/>
        <v>1.2909944487358056</v>
      </c>
      <c r="Z46" s="68">
        <f t="shared" si="27"/>
        <v>0</v>
      </c>
      <c r="AA46" s="66" t="str">
        <f t="shared" si="28"/>
        <v>Negligible</v>
      </c>
      <c r="AB46" s="69" t="str">
        <f t="shared" si="29"/>
        <v>Tidak Ada Indikasi Bias</v>
      </c>
    </row>
    <row r="47" spans="1:28" ht="27.6" x14ac:dyDescent="0.3">
      <c r="A47" s="67" t="str">
        <f>RDO!A41</f>
        <v>37. Observasi partisipatif berarti peneliti...</v>
      </c>
      <c r="B47" s="83">
        <f>RDO!B41</f>
        <v>0</v>
      </c>
      <c r="C47" s="83">
        <f>RDO!C41</f>
        <v>0</v>
      </c>
      <c r="D47" s="83">
        <f>RDO!D41</f>
        <v>0</v>
      </c>
      <c r="E47" s="83">
        <f>RDO!E41</f>
        <v>1</v>
      </c>
      <c r="F47" s="83">
        <f>RDO!F41</f>
        <v>0</v>
      </c>
      <c r="G47" s="83">
        <f>RDO!G41</f>
        <v>1</v>
      </c>
      <c r="H47" s="83">
        <f>RDO!H41</f>
        <v>0</v>
      </c>
      <c r="I47" s="83">
        <f>RDO!I41</f>
        <v>0</v>
      </c>
      <c r="J47" s="83">
        <f>RDO!J41</f>
        <v>1</v>
      </c>
      <c r="K47" s="83">
        <f>RDO!K41</f>
        <v>1</v>
      </c>
      <c r="L47" s="82">
        <f t="shared" si="15"/>
        <v>5</v>
      </c>
      <c r="M47" s="82">
        <f t="shared" si="16"/>
        <v>5</v>
      </c>
      <c r="N47" s="82">
        <f>SUMIF($B$8:$K$8,"Laki-Laki",RDO!B41:K41)</f>
        <v>2</v>
      </c>
      <c r="O47" s="82">
        <f>SUMIF($B$8:$K$8,"Perempuan",RDO!B41:K41)</f>
        <v>2</v>
      </c>
      <c r="P47" s="68">
        <f t="shared" si="17"/>
        <v>2</v>
      </c>
      <c r="Q47" s="68">
        <f t="shared" si="18"/>
        <v>2</v>
      </c>
      <c r="R47" s="68">
        <f t="shared" si="19"/>
        <v>0.40546510810816438</v>
      </c>
      <c r="S47" s="68">
        <f t="shared" si="20"/>
        <v>0.40546510810816438</v>
      </c>
      <c r="T47" s="68">
        <f t="shared" si="21"/>
        <v>0.68063934028658191</v>
      </c>
      <c r="U47" s="68">
        <f t="shared" si="22"/>
        <v>0.68063934028658191</v>
      </c>
      <c r="V47" s="68">
        <f t="shared" si="23"/>
        <v>0.91287092917527679</v>
      </c>
      <c r="W47" s="68">
        <f t="shared" si="24"/>
        <v>0.91287092917527679</v>
      </c>
      <c r="X47" s="68">
        <f t="shared" si="25"/>
        <v>0</v>
      </c>
      <c r="Y47" s="68">
        <f t="shared" si="26"/>
        <v>1.2909944487358056</v>
      </c>
      <c r="Z47" s="68">
        <f t="shared" si="27"/>
        <v>0</v>
      </c>
      <c r="AA47" s="66" t="str">
        <f t="shared" si="28"/>
        <v>Negligible</v>
      </c>
      <c r="AB47" s="69" t="str">
        <f t="shared" si="29"/>
        <v>Tidak Ada Indikasi Bias</v>
      </c>
    </row>
    <row r="48" spans="1:28" ht="27.6" x14ac:dyDescent="0.3">
      <c r="A48" s="67" t="str">
        <f>RDO!A42</f>
        <v>38. Fokus grup diskusi (FGD) termasuk metode...</v>
      </c>
      <c r="B48" s="83">
        <f>RDO!B42</f>
        <v>1</v>
      </c>
      <c r="C48" s="83">
        <f>RDO!C42</f>
        <v>1</v>
      </c>
      <c r="D48" s="83">
        <f>RDO!D42</f>
        <v>1</v>
      </c>
      <c r="E48" s="83">
        <f>RDO!E42</f>
        <v>1</v>
      </c>
      <c r="F48" s="83">
        <f>RDO!F42</f>
        <v>1</v>
      </c>
      <c r="G48" s="83">
        <f>RDO!G42</f>
        <v>1</v>
      </c>
      <c r="H48" s="83">
        <f>RDO!H42</f>
        <v>0</v>
      </c>
      <c r="I48" s="83">
        <f>RDO!I42</f>
        <v>0</v>
      </c>
      <c r="J48" s="83">
        <f>RDO!J42</f>
        <v>1</v>
      </c>
      <c r="K48" s="83">
        <f>RDO!K42</f>
        <v>1</v>
      </c>
      <c r="L48" s="82">
        <f t="shared" si="15"/>
        <v>5</v>
      </c>
      <c r="M48" s="82">
        <f t="shared" si="16"/>
        <v>5</v>
      </c>
      <c r="N48" s="82">
        <f>SUMIF($B$8:$K$8,"Laki-Laki",RDO!B42:K42)</f>
        <v>4</v>
      </c>
      <c r="O48" s="82">
        <f>SUMIF($B$8:$K$8,"Perempuan",RDO!B42:K42)</f>
        <v>4</v>
      </c>
      <c r="P48" s="68">
        <f t="shared" si="17"/>
        <v>4</v>
      </c>
      <c r="Q48" s="68">
        <f t="shared" si="18"/>
        <v>4</v>
      </c>
      <c r="R48" s="68">
        <f t="shared" si="19"/>
        <v>-1.3862943611198906</v>
      </c>
      <c r="S48" s="68">
        <f t="shared" si="20"/>
        <v>-1.3862943611198906</v>
      </c>
      <c r="T48" s="68">
        <f t="shared" si="21"/>
        <v>-1.1111201289414732</v>
      </c>
      <c r="U48" s="68">
        <f t="shared" si="22"/>
        <v>-1.1111201289414732</v>
      </c>
      <c r="V48" s="68">
        <f t="shared" si="23"/>
        <v>1.1180339887498949</v>
      </c>
      <c r="W48" s="68">
        <f t="shared" si="24"/>
        <v>1.1180339887498949</v>
      </c>
      <c r="X48" s="68">
        <f t="shared" si="25"/>
        <v>0</v>
      </c>
      <c r="Y48" s="68">
        <f t="shared" si="26"/>
        <v>1.5811388300841898</v>
      </c>
      <c r="Z48" s="68">
        <f t="shared" si="27"/>
        <v>0</v>
      </c>
      <c r="AA48" s="66" t="str">
        <f t="shared" si="28"/>
        <v>Negligible</v>
      </c>
      <c r="AB48" s="69" t="str">
        <f t="shared" si="29"/>
        <v>Tidak Ada Indikasi Bias</v>
      </c>
    </row>
    <row r="49" spans="1:28" ht="27.6" x14ac:dyDescent="0.3">
      <c r="A49" s="67" t="str">
        <f>RDO!A43</f>
        <v>39. Pelaksanaan R&amp;D harus mengikuti...</v>
      </c>
      <c r="B49" s="83">
        <f>RDO!B43</f>
        <v>0</v>
      </c>
      <c r="C49" s="83">
        <f>RDO!C43</f>
        <v>0</v>
      </c>
      <c r="D49" s="83">
        <f>RDO!D43</f>
        <v>1</v>
      </c>
      <c r="E49" s="83">
        <f>RDO!E43</f>
        <v>0</v>
      </c>
      <c r="F49" s="83">
        <f>RDO!F43</f>
        <v>1</v>
      </c>
      <c r="G49" s="83">
        <f>RDO!G43</f>
        <v>0</v>
      </c>
      <c r="H49" s="83">
        <f>RDO!H43</f>
        <v>1</v>
      </c>
      <c r="I49" s="83">
        <f>RDO!I43</f>
        <v>1</v>
      </c>
      <c r="J49" s="83">
        <f>RDO!J43</f>
        <v>1</v>
      </c>
      <c r="K49" s="83">
        <f>RDO!K43</f>
        <v>1</v>
      </c>
      <c r="L49" s="82">
        <f t="shared" si="15"/>
        <v>5</v>
      </c>
      <c r="M49" s="82">
        <f t="shared" si="16"/>
        <v>5</v>
      </c>
      <c r="N49" s="82">
        <f>SUMIF($B$8:$K$8,"Laki-Laki",RDO!B43:K43)</f>
        <v>3</v>
      </c>
      <c r="O49" s="82">
        <f>SUMIF($B$8:$K$8,"Perempuan",RDO!B43:K43)</f>
        <v>3</v>
      </c>
      <c r="P49" s="68">
        <f t="shared" si="17"/>
        <v>3</v>
      </c>
      <c r="Q49" s="68">
        <f t="shared" si="18"/>
        <v>3</v>
      </c>
      <c r="R49" s="68">
        <f t="shared" si="19"/>
        <v>-0.40546510810816444</v>
      </c>
      <c r="S49" s="68">
        <f t="shared" si="20"/>
        <v>-0.40546510810816444</v>
      </c>
      <c r="T49" s="68">
        <f t="shared" si="21"/>
        <v>-0.13029087592974692</v>
      </c>
      <c r="U49" s="68">
        <f t="shared" si="22"/>
        <v>-0.13029087592974692</v>
      </c>
      <c r="V49" s="68">
        <f t="shared" si="23"/>
        <v>0.91287092917527679</v>
      </c>
      <c r="W49" s="68">
        <f t="shared" si="24"/>
        <v>0.91287092917527679</v>
      </c>
      <c r="X49" s="68">
        <f t="shared" si="25"/>
        <v>0</v>
      </c>
      <c r="Y49" s="68">
        <f t="shared" si="26"/>
        <v>1.2909944487358056</v>
      </c>
      <c r="Z49" s="68">
        <f t="shared" si="27"/>
        <v>0</v>
      </c>
      <c r="AA49" s="66" t="str">
        <f t="shared" si="28"/>
        <v>Negligible</v>
      </c>
      <c r="AB49" s="69" t="str">
        <f t="shared" si="29"/>
        <v>Tidak Ada Indikasi Bias</v>
      </c>
    </row>
    <row r="50" spans="1:28" ht="27.6" x14ac:dyDescent="0.3">
      <c r="A50" s="67" t="str">
        <f>RDO!A44</f>
        <v>40. Hasil sementara dari pelaksanaan R&amp;D sebaiknya...</v>
      </c>
      <c r="B50" s="83">
        <f>RDO!B44</f>
        <v>1</v>
      </c>
      <c r="C50" s="83">
        <f>RDO!C44</f>
        <v>1</v>
      </c>
      <c r="D50" s="83">
        <f>RDO!D44</f>
        <v>1</v>
      </c>
      <c r="E50" s="83">
        <f>RDO!E44</f>
        <v>1</v>
      </c>
      <c r="F50" s="83">
        <f>RDO!F44</f>
        <v>1</v>
      </c>
      <c r="G50" s="83">
        <f>RDO!G44</f>
        <v>1</v>
      </c>
      <c r="H50" s="83">
        <f>RDO!H44</f>
        <v>0</v>
      </c>
      <c r="I50" s="83">
        <f>RDO!I44</f>
        <v>0</v>
      </c>
      <c r="J50" s="83">
        <f>RDO!J44</f>
        <v>1</v>
      </c>
      <c r="K50" s="83">
        <f>RDO!K44</f>
        <v>1</v>
      </c>
      <c r="L50" s="82">
        <f t="shared" si="15"/>
        <v>5</v>
      </c>
      <c r="M50" s="82">
        <f t="shared" si="16"/>
        <v>5</v>
      </c>
      <c r="N50" s="82">
        <f>SUMIF($B$8:$K$8,"Laki-Laki",RDO!B44:K44)</f>
        <v>4</v>
      </c>
      <c r="O50" s="82">
        <f>SUMIF($B$8:$K$8,"Perempuan",RDO!B44:K44)</f>
        <v>4</v>
      </c>
      <c r="P50" s="68">
        <f t="shared" si="17"/>
        <v>4</v>
      </c>
      <c r="Q50" s="68">
        <f t="shared" si="18"/>
        <v>4</v>
      </c>
      <c r="R50" s="68">
        <f t="shared" si="19"/>
        <v>-1.3862943611198906</v>
      </c>
      <c r="S50" s="68">
        <f t="shared" si="20"/>
        <v>-1.3862943611198906</v>
      </c>
      <c r="T50" s="68">
        <f t="shared" si="21"/>
        <v>-1.1111201289414732</v>
      </c>
      <c r="U50" s="68">
        <f t="shared" si="22"/>
        <v>-1.1111201289414732</v>
      </c>
      <c r="V50" s="68">
        <f t="shared" si="23"/>
        <v>1.1180339887498949</v>
      </c>
      <c r="W50" s="68">
        <f t="shared" si="24"/>
        <v>1.1180339887498949</v>
      </c>
      <c r="X50" s="68">
        <f t="shared" si="25"/>
        <v>0</v>
      </c>
      <c r="Y50" s="68">
        <f t="shared" si="26"/>
        <v>1.5811388300841898</v>
      </c>
      <c r="Z50" s="68">
        <f t="shared" si="27"/>
        <v>0</v>
      </c>
      <c r="AA50" s="66" t="str">
        <f t="shared" si="28"/>
        <v>Negligible</v>
      </c>
      <c r="AB50" s="69" t="str">
        <f t="shared" si="29"/>
        <v>Tidak Ada Indikasi Bias</v>
      </c>
    </row>
    <row r="51" spans="1:28" x14ac:dyDescent="0.3">
      <c r="A51" s="67" t="str">
        <f>RDO!A45</f>
        <v>41. Analisis data bertujuan untuk...</v>
      </c>
      <c r="B51" s="83">
        <f>RDO!B45</f>
        <v>1</v>
      </c>
      <c r="C51" s="83">
        <f>RDO!C45</f>
        <v>1</v>
      </c>
      <c r="D51" s="83">
        <f>RDO!D45</f>
        <v>0</v>
      </c>
      <c r="E51" s="83">
        <f>RDO!E45</f>
        <v>1</v>
      </c>
      <c r="F51" s="83">
        <f>RDO!F45</f>
        <v>0</v>
      </c>
      <c r="G51" s="83">
        <f>RDO!G45</f>
        <v>1</v>
      </c>
      <c r="H51" s="83">
        <f>RDO!H45</f>
        <v>0</v>
      </c>
      <c r="I51" s="83">
        <f>RDO!I45</f>
        <v>0</v>
      </c>
      <c r="J51" s="83">
        <f>RDO!J45</f>
        <v>0</v>
      </c>
      <c r="K51" s="83">
        <f>RDO!K45</f>
        <v>0</v>
      </c>
      <c r="L51" s="82">
        <f t="shared" si="15"/>
        <v>5</v>
      </c>
      <c r="M51" s="82">
        <f t="shared" si="16"/>
        <v>5</v>
      </c>
      <c r="N51" s="82">
        <f>SUMIF($B$8:$K$8,"Laki-Laki",RDO!B45:K45)</f>
        <v>2</v>
      </c>
      <c r="O51" s="82">
        <f>SUMIF($B$8:$K$8,"Perempuan",RDO!B45:K45)</f>
        <v>2</v>
      </c>
      <c r="P51" s="68">
        <f t="shared" si="17"/>
        <v>2</v>
      </c>
      <c r="Q51" s="68">
        <f t="shared" si="18"/>
        <v>2</v>
      </c>
      <c r="R51" s="68">
        <f t="shared" si="19"/>
        <v>0.40546510810816438</v>
      </c>
      <c r="S51" s="68">
        <f t="shared" si="20"/>
        <v>0.40546510810816438</v>
      </c>
      <c r="T51" s="68">
        <f t="shared" si="21"/>
        <v>0.68063934028658191</v>
      </c>
      <c r="U51" s="68">
        <f t="shared" si="22"/>
        <v>0.68063934028658191</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27.6" x14ac:dyDescent="0.3">
      <c r="A52" s="67" t="str">
        <f>RDO!A46</f>
        <v>42. Validasi hasil penelitian dilakukan untuk...</v>
      </c>
      <c r="B52" s="83">
        <f>RDO!B46</f>
        <v>1</v>
      </c>
      <c r="C52" s="83">
        <f>RDO!C46</f>
        <v>1</v>
      </c>
      <c r="D52" s="83">
        <f>RDO!D46</f>
        <v>1</v>
      </c>
      <c r="E52" s="83">
        <f>RDO!E46</f>
        <v>1</v>
      </c>
      <c r="F52" s="83">
        <f>RDO!F46</f>
        <v>1</v>
      </c>
      <c r="G52" s="83">
        <f>RDO!G46</f>
        <v>1</v>
      </c>
      <c r="H52" s="83">
        <f>RDO!H46</f>
        <v>1</v>
      </c>
      <c r="I52" s="83">
        <f>RDO!I46</f>
        <v>1</v>
      </c>
      <c r="J52" s="83">
        <f>RDO!J46</f>
        <v>0</v>
      </c>
      <c r="K52" s="83">
        <f>RDO!K46</f>
        <v>0</v>
      </c>
      <c r="L52" s="82">
        <f t="shared" si="15"/>
        <v>5</v>
      </c>
      <c r="M52" s="82">
        <f t="shared" si="16"/>
        <v>5</v>
      </c>
      <c r="N52" s="82">
        <f>SUMIF($B$8:$K$8,"Laki-Laki",RDO!B46:K46)</f>
        <v>4</v>
      </c>
      <c r="O52" s="82">
        <f>SUMIF($B$8:$K$8,"Perempuan",RDO!B46:K46)</f>
        <v>4</v>
      </c>
      <c r="P52" s="68">
        <f t="shared" si="17"/>
        <v>4</v>
      </c>
      <c r="Q52" s="68">
        <f t="shared" si="18"/>
        <v>4</v>
      </c>
      <c r="R52" s="68">
        <f t="shared" si="19"/>
        <v>-1.3862943611198906</v>
      </c>
      <c r="S52" s="68">
        <f t="shared" si="20"/>
        <v>-1.3862943611198906</v>
      </c>
      <c r="T52" s="68">
        <f t="shared" si="21"/>
        <v>-1.1111201289414732</v>
      </c>
      <c r="U52" s="68">
        <f t="shared" si="22"/>
        <v>-1.1111201289414732</v>
      </c>
      <c r="V52" s="68">
        <f t="shared" si="23"/>
        <v>1.1180339887498949</v>
      </c>
      <c r="W52" s="68">
        <f t="shared" si="24"/>
        <v>1.1180339887498949</v>
      </c>
      <c r="X52" s="68">
        <f t="shared" si="25"/>
        <v>0</v>
      </c>
      <c r="Y52" s="68">
        <f t="shared" si="26"/>
        <v>1.5811388300841898</v>
      </c>
      <c r="Z52" s="68">
        <f t="shared" si="27"/>
        <v>0</v>
      </c>
      <c r="AA52" s="66" t="str">
        <f t="shared" si="28"/>
        <v>Negligible</v>
      </c>
      <c r="AB52" s="69" t="str">
        <f t="shared" si="29"/>
        <v>Tidak Ada Indikasi Bias</v>
      </c>
    </row>
    <row r="53" spans="1:28" ht="41.4" x14ac:dyDescent="0.3">
      <c r="A53" s="67" t="str">
        <f>RDO!A47</f>
        <v>43. Uji statistik yang digunakan untuk membandingkan dua rata-rata adalah...</v>
      </c>
      <c r="B53" s="83">
        <f>RDO!B47</f>
        <v>1</v>
      </c>
      <c r="C53" s="83">
        <f>RDO!C47</f>
        <v>1</v>
      </c>
      <c r="D53" s="83">
        <f>RDO!D47</f>
        <v>1</v>
      </c>
      <c r="E53" s="83">
        <f>RDO!E47</f>
        <v>1</v>
      </c>
      <c r="F53" s="83">
        <f>RDO!F47</f>
        <v>1</v>
      </c>
      <c r="G53" s="83">
        <f>RDO!G47</f>
        <v>1</v>
      </c>
      <c r="H53" s="83">
        <f>RDO!H47</f>
        <v>0</v>
      </c>
      <c r="I53" s="83">
        <f>RDO!I47</f>
        <v>0</v>
      </c>
      <c r="J53" s="83">
        <f>RDO!J47</f>
        <v>0</v>
      </c>
      <c r="K53" s="83">
        <f>RDO!K47</f>
        <v>0</v>
      </c>
      <c r="L53" s="82">
        <f t="shared" si="15"/>
        <v>5</v>
      </c>
      <c r="M53" s="82">
        <f t="shared" si="16"/>
        <v>5</v>
      </c>
      <c r="N53" s="82">
        <f>SUMIF($B$8:$K$8,"Laki-Laki",RDO!B47:K47)</f>
        <v>3</v>
      </c>
      <c r="O53" s="82">
        <f>SUMIF($B$8:$K$8,"Perempuan",RDO!B47:K47)</f>
        <v>3</v>
      </c>
      <c r="P53" s="68">
        <f t="shared" si="17"/>
        <v>3</v>
      </c>
      <c r="Q53" s="68">
        <f t="shared" si="18"/>
        <v>3</v>
      </c>
      <c r="R53" s="68">
        <f t="shared" si="19"/>
        <v>-0.40546510810816444</v>
      </c>
      <c r="S53" s="68">
        <f t="shared" si="20"/>
        <v>-0.40546510810816444</v>
      </c>
      <c r="T53" s="68">
        <f t="shared" si="21"/>
        <v>-0.13029087592974692</v>
      </c>
      <c r="U53" s="68">
        <f t="shared" si="22"/>
        <v>-0.13029087592974692</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ht="27.6" x14ac:dyDescent="0.3">
      <c r="A54" s="67" t="str">
        <f>RDO!A48</f>
        <v>44. Validasi internal berkaitan dengan...</v>
      </c>
      <c r="B54" s="83">
        <f>RDO!B48</f>
        <v>1</v>
      </c>
      <c r="C54" s="83">
        <f>RDO!C48</f>
        <v>1</v>
      </c>
      <c r="D54" s="83">
        <f>RDO!D48</f>
        <v>1</v>
      </c>
      <c r="E54" s="83">
        <f>RDO!E48</f>
        <v>1</v>
      </c>
      <c r="F54" s="83">
        <f>RDO!F48</f>
        <v>1</v>
      </c>
      <c r="G54" s="83">
        <f>RDO!G48</f>
        <v>1</v>
      </c>
      <c r="H54" s="83">
        <f>RDO!H48</f>
        <v>0</v>
      </c>
      <c r="I54" s="83">
        <f>RDO!I48</f>
        <v>0</v>
      </c>
      <c r="J54" s="83">
        <f>RDO!J48</f>
        <v>1</v>
      </c>
      <c r="K54" s="83">
        <f>RDO!K48</f>
        <v>1</v>
      </c>
      <c r="L54" s="82">
        <f t="shared" si="15"/>
        <v>5</v>
      </c>
      <c r="M54" s="82">
        <f t="shared" si="16"/>
        <v>5</v>
      </c>
      <c r="N54" s="82">
        <f>SUMIF($B$8:$K$8,"Laki-Laki",RDO!B48:K48)</f>
        <v>4</v>
      </c>
      <c r="O54" s="82">
        <f>SUMIF($B$8:$K$8,"Perempuan",RDO!B48:K48)</f>
        <v>4</v>
      </c>
      <c r="P54" s="68">
        <f t="shared" si="17"/>
        <v>4</v>
      </c>
      <c r="Q54" s="68">
        <f t="shared" si="18"/>
        <v>4</v>
      </c>
      <c r="R54" s="68">
        <f t="shared" si="19"/>
        <v>-1.3862943611198906</v>
      </c>
      <c r="S54" s="68">
        <f t="shared" si="20"/>
        <v>-1.3862943611198906</v>
      </c>
      <c r="T54" s="68">
        <f t="shared" si="21"/>
        <v>-1.1111201289414732</v>
      </c>
      <c r="U54" s="68">
        <f t="shared" si="22"/>
        <v>-1.1111201289414732</v>
      </c>
      <c r="V54" s="68">
        <f t="shared" si="23"/>
        <v>1.1180339887498949</v>
      </c>
      <c r="W54" s="68">
        <f t="shared" si="24"/>
        <v>1.1180339887498949</v>
      </c>
      <c r="X54" s="68">
        <f t="shared" si="25"/>
        <v>0</v>
      </c>
      <c r="Y54" s="68">
        <f t="shared" si="26"/>
        <v>1.5811388300841898</v>
      </c>
      <c r="Z54" s="68">
        <f t="shared" si="27"/>
        <v>0</v>
      </c>
      <c r="AA54" s="66" t="str">
        <f t="shared" si="28"/>
        <v>Negligible</v>
      </c>
      <c r="AB54" s="69" t="str">
        <f t="shared" si="29"/>
        <v>Tidak Ada Indikasi Bias</v>
      </c>
    </row>
    <row r="55" spans="1:28" ht="27.6" x14ac:dyDescent="0.3">
      <c r="A55" s="67" t="str">
        <f>RDO!A49</f>
        <v>45. Triangulasi data dilakukan untuk...</v>
      </c>
      <c r="B55" s="83">
        <f>RDO!B49</f>
        <v>1</v>
      </c>
      <c r="C55" s="83">
        <f>RDO!C49</f>
        <v>1</v>
      </c>
      <c r="D55" s="83">
        <f>RDO!D49</f>
        <v>1</v>
      </c>
      <c r="E55" s="83">
        <f>RDO!E49</f>
        <v>0</v>
      </c>
      <c r="F55" s="83">
        <f>RDO!F49</f>
        <v>1</v>
      </c>
      <c r="G55" s="83">
        <f>RDO!G49</f>
        <v>0</v>
      </c>
      <c r="H55" s="83">
        <f>RDO!H49</f>
        <v>0</v>
      </c>
      <c r="I55" s="83">
        <f>RDO!I49</f>
        <v>0</v>
      </c>
      <c r="J55" s="83">
        <f>RDO!J49</f>
        <v>0</v>
      </c>
      <c r="K55" s="83">
        <f>RDO!K49</f>
        <v>0</v>
      </c>
      <c r="L55" s="82">
        <f t="shared" si="15"/>
        <v>5</v>
      </c>
      <c r="M55" s="82">
        <f t="shared" si="16"/>
        <v>5</v>
      </c>
      <c r="N55" s="82">
        <f>SUMIF($B$8:$K$8,"Laki-Laki",RDO!B49:K49)</f>
        <v>2</v>
      </c>
      <c r="O55" s="82">
        <f>SUMIF($B$8:$K$8,"Perempuan",RDO!B49:K49)</f>
        <v>2</v>
      </c>
      <c r="P55" s="68">
        <f t="shared" si="17"/>
        <v>2</v>
      </c>
      <c r="Q55" s="68">
        <f t="shared" si="18"/>
        <v>2</v>
      </c>
      <c r="R55" s="68">
        <f t="shared" si="19"/>
        <v>0.40546510810816438</v>
      </c>
      <c r="S55" s="68">
        <f t="shared" si="20"/>
        <v>0.40546510810816438</v>
      </c>
      <c r="T55" s="68">
        <f t="shared" si="21"/>
        <v>0.68063934028658191</v>
      </c>
      <c r="U55" s="68">
        <f t="shared" si="22"/>
        <v>0.68063934028658191</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27.6" x14ac:dyDescent="0.3">
      <c r="A56" s="67" t="str">
        <f>RDO!A50</f>
        <v>46. Dalam analisis kualitatif, teknik yang digunakan adalah...</v>
      </c>
      <c r="B56" s="83">
        <f>RDO!B50</f>
        <v>0</v>
      </c>
      <c r="C56" s="83">
        <f>RDO!C50</f>
        <v>0</v>
      </c>
      <c r="D56" s="83">
        <f>RDO!D50</f>
        <v>1</v>
      </c>
      <c r="E56" s="83">
        <f>RDO!E50</f>
        <v>0</v>
      </c>
      <c r="F56" s="83">
        <f>RDO!F50</f>
        <v>1</v>
      </c>
      <c r="G56" s="83">
        <f>RDO!G50</f>
        <v>0</v>
      </c>
      <c r="H56" s="83">
        <f>RDO!H50</f>
        <v>0</v>
      </c>
      <c r="I56" s="83">
        <f>RDO!I50</f>
        <v>0</v>
      </c>
      <c r="J56" s="83">
        <f>RDO!J50</f>
        <v>0</v>
      </c>
      <c r="K56" s="83">
        <f>RDO!K50</f>
        <v>0</v>
      </c>
      <c r="L56" s="82">
        <f t="shared" si="15"/>
        <v>5</v>
      </c>
      <c r="M56" s="82">
        <f t="shared" si="16"/>
        <v>5</v>
      </c>
      <c r="N56" s="82">
        <f>SUMIF($B$8:$K$8,"Laki-Laki",RDO!B50:K50)</f>
        <v>1</v>
      </c>
      <c r="O56" s="82">
        <f>SUMIF($B$8:$K$8,"Perempuan",RDO!B50:K50)</f>
        <v>1</v>
      </c>
      <c r="P56" s="68">
        <f t="shared" si="17"/>
        <v>1</v>
      </c>
      <c r="Q56" s="68">
        <f t="shared" si="18"/>
        <v>1</v>
      </c>
      <c r="R56" s="68">
        <f t="shared" si="19"/>
        <v>1.3862943611198906</v>
      </c>
      <c r="S56" s="68">
        <f t="shared" si="20"/>
        <v>1.3862943611198906</v>
      </c>
      <c r="T56" s="68">
        <f t="shared" si="21"/>
        <v>1.661468593298308</v>
      </c>
      <c r="U56" s="68">
        <f t="shared" si="22"/>
        <v>1.661468593298308</v>
      </c>
      <c r="V56" s="68">
        <f t="shared" si="23"/>
        <v>1.1180339887498949</v>
      </c>
      <c r="W56" s="68">
        <f t="shared" si="24"/>
        <v>1.1180339887498949</v>
      </c>
      <c r="X56" s="68">
        <f t="shared" si="25"/>
        <v>0</v>
      </c>
      <c r="Y56" s="68">
        <f t="shared" si="26"/>
        <v>1.5811388300841898</v>
      </c>
      <c r="Z56" s="68">
        <f t="shared" si="27"/>
        <v>0</v>
      </c>
      <c r="AA56" s="66" t="str">
        <f t="shared" si="28"/>
        <v>Negligible</v>
      </c>
      <c r="AB56" s="69" t="str">
        <f t="shared" si="29"/>
        <v>Tidak Ada Indikasi Bias</v>
      </c>
    </row>
    <row r="57" spans="1:28" ht="27.6" x14ac:dyDescent="0.3">
      <c r="A57" s="67" t="str">
        <f>RDO!A51</f>
        <v>47. Validasi eksternal berkaitan dengan...</v>
      </c>
      <c r="B57" s="83">
        <f>RDO!B51</f>
        <v>1</v>
      </c>
      <c r="C57" s="83">
        <f>RDO!C51</f>
        <v>1</v>
      </c>
      <c r="D57" s="83">
        <f>RDO!D51</f>
        <v>1</v>
      </c>
      <c r="E57" s="83">
        <f>RDO!E51</f>
        <v>0</v>
      </c>
      <c r="F57" s="83">
        <f>RDO!F51</f>
        <v>1</v>
      </c>
      <c r="G57" s="83">
        <f>RDO!G51</f>
        <v>0</v>
      </c>
      <c r="H57" s="83">
        <f>RDO!H51</f>
        <v>0</v>
      </c>
      <c r="I57" s="83">
        <f>RDO!I51</f>
        <v>0</v>
      </c>
      <c r="J57" s="83">
        <f>RDO!J51</f>
        <v>0</v>
      </c>
      <c r="K57" s="83">
        <f>RDO!K51</f>
        <v>0</v>
      </c>
      <c r="L57" s="82">
        <f t="shared" si="15"/>
        <v>5</v>
      </c>
      <c r="M57" s="82">
        <f t="shared" si="16"/>
        <v>5</v>
      </c>
      <c r="N57" s="82">
        <f>SUMIF($B$8:$K$8,"Laki-Laki",RDO!B51:K51)</f>
        <v>2</v>
      </c>
      <c r="O57" s="82">
        <f>SUMIF($B$8:$K$8,"Perempuan",RDO!B51:K51)</f>
        <v>2</v>
      </c>
      <c r="P57" s="68">
        <f t="shared" si="17"/>
        <v>2</v>
      </c>
      <c r="Q57" s="68">
        <f t="shared" si="18"/>
        <v>2</v>
      </c>
      <c r="R57" s="68">
        <f t="shared" si="19"/>
        <v>0.40546510810816438</v>
      </c>
      <c r="S57" s="68">
        <f t="shared" si="20"/>
        <v>0.40546510810816438</v>
      </c>
      <c r="T57" s="68">
        <f t="shared" si="21"/>
        <v>0.68063934028658191</v>
      </c>
      <c r="U57" s="68">
        <f t="shared" si="22"/>
        <v>0.68063934028658191</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27.6" x14ac:dyDescent="0.3">
      <c r="A58" s="67" t="str">
        <f>RDO!A52</f>
        <v>48. Uji normalitas data dilakukan sebelum...</v>
      </c>
      <c r="B58" s="83">
        <f>RDO!B52</f>
        <v>1</v>
      </c>
      <c r="C58" s="83">
        <f>RDO!C52</f>
        <v>1</v>
      </c>
      <c r="D58" s="83">
        <f>RDO!D52</f>
        <v>1</v>
      </c>
      <c r="E58" s="83">
        <f>RDO!E52</f>
        <v>1</v>
      </c>
      <c r="F58" s="83">
        <f>RDO!F52</f>
        <v>1</v>
      </c>
      <c r="G58" s="83">
        <f>RDO!G52</f>
        <v>1</v>
      </c>
      <c r="H58" s="83">
        <f>RDO!H52</f>
        <v>0</v>
      </c>
      <c r="I58" s="83">
        <f>RDO!I52</f>
        <v>0</v>
      </c>
      <c r="J58" s="83">
        <f>RDO!J52</f>
        <v>0</v>
      </c>
      <c r="K58" s="83">
        <f>RDO!K52</f>
        <v>0</v>
      </c>
      <c r="L58" s="82">
        <f t="shared" si="15"/>
        <v>5</v>
      </c>
      <c r="M58" s="82">
        <f t="shared" si="16"/>
        <v>5</v>
      </c>
      <c r="N58" s="82">
        <f>SUMIF($B$8:$K$8,"Laki-Laki",RDO!B52:K52)</f>
        <v>3</v>
      </c>
      <c r="O58" s="82">
        <f>SUMIF($B$8:$K$8,"Perempuan",RDO!B52:K52)</f>
        <v>3</v>
      </c>
      <c r="P58" s="68">
        <f t="shared" si="17"/>
        <v>3</v>
      </c>
      <c r="Q58" s="68">
        <f t="shared" si="18"/>
        <v>3</v>
      </c>
      <c r="R58" s="68">
        <f t="shared" si="19"/>
        <v>-0.40546510810816444</v>
      </c>
      <c r="S58" s="68">
        <f t="shared" si="20"/>
        <v>-0.40546510810816444</v>
      </c>
      <c r="T58" s="68">
        <f t="shared" si="21"/>
        <v>-0.13029087592974692</v>
      </c>
      <c r="U58" s="68">
        <f t="shared" si="22"/>
        <v>-0.13029087592974692</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27.6" x14ac:dyDescent="0.3">
      <c r="A59" s="67" t="str">
        <f>RDO!A53</f>
        <v>49. Jika data tidak berdistribusi normal, maka digunakan uji...</v>
      </c>
      <c r="B59" s="83">
        <f>RDO!B53</f>
        <v>1</v>
      </c>
      <c r="C59" s="83">
        <f>RDO!C53</f>
        <v>1</v>
      </c>
      <c r="D59" s="83">
        <f>RDO!D53</f>
        <v>1</v>
      </c>
      <c r="E59" s="83">
        <f>RDO!E53</f>
        <v>1</v>
      </c>
      <c r="F59" s="83">
        <f>RDO!F53</f>
        <v>1</v>
      </c>
      <c r="G59" s="83">
        <f>RDO!G53</f>
        <v>1</v>
      </c>
      <c r="H59" s="83">
        <f>RDO!H53</f>
        <v>0</v>
      </c>
      <c r="I59" s="83">
        <f>RDO!I53</f>
        <v>0</v>
      </c>
      <c r="J59" s="83">
        <f>RDO!J53</f>
        <v>1</v>
      </c>
      <c r="K59" s="83">
        <f>RDO!K53</f>
        <v>1</v>
      </c>
      <c r="L59" s="82">
        <f t="shared" si="15"/>
        <v>5</v>
      </c>
      <c r="M59" s="82">
        <f t="shared" si="16"/>
        <v>5</v>
      </c>
      <c r="N59" s="82">
        <f>SUMIF($B$8:$K$8,"Laki-Laki",RDO!B53:K53)</f>
        <v>4</v>
      </c>
      <c r="O59" s="82">
        <f>SUMIF($B$8:$K$8,"Perempuan",RDO!B53:K53)</f>
        <v>4</v>
      </c>
      <c r="P59" s="68">
        <f t="shared" si="17"/>
        <v>4</v>
      </c>
      <c r="Q59" s="68">
        <f t="shared" si="18"/>
        <v>4</v>
      </c>
      <c r="R59" s="68">
        <f t="shared" si="19"/>
        <v>-1.3862943611198906</v>
      </c>
      <c r="S59" s="68">
        <f t="shared" si="20"/>
        <v>-1.3862943611198906</v>
      </c>
      <c r="T59" s="68">
        <f t="shared" si="21"/>
        <v>-1.1111201289414732</v>
      </c>
      <c r="U59" s="68">
        <f t="shared" si="22"/>
        <v>-1.1111201289414732</v>
      </c>
      <c r="V59" s="68">
        <f t="shared" si="23"/>
        <v>1.1180339887498949</v>
      </c>
      <c r="W59" s="68">
        <f t="shared" si="24"/>
        <v>1.1180339887498949</v>
      </c>
      <c r="X59" s="68">
        <f t="shared" si="25"/>
        <v>0</v>
      </c>
      <c r="Y59" s="68">
        <f t="shared" si="26"/>
        <v>1.5811388300841898</v>
      </c>
      <c r="Z59" s="68">
        <f t="shared" si="27"/>
        <v>0</v>
      </c>
      <c r="AA59" s="66" t="str">
        <f t="shared" si="28"/>
        <v>Negligible</v>
      </c>
      <c r="AB59" s="69" t="str">
        <f t="shared" si="29"/>
        <v>Tidak Ada Indikasi Bias</v>
      </c>
    </row>
    <row r="60" spans="1:28" ht="27.6" x14ac:dyDescent="0.3">
      <c r="A60" s="67" t="str">
        <f>RDO!A54</f>
        <v>50. Koefisien korelasi digunakan untuk...</v>
      </c>
      <c r="B60" s="83">
        <f>RDO!B54</f>
        <v>1</v>
      </c>
      <c r="C60" s="83">
        <f>RDO!C54</f>
        <v>1</v>
      </c>
      <c r="D60" s="83">
        <f>RDO!D54</f>
        <v>1</v>
      </c>
      <c r="E60" s="83">
        <f>RDO!E54</f>
        <v>0</v>
      </c>
      <c r="F60" s="83">
        <f>RDO!F54</f>
        <v>1</v>
      </c>
      <c r="G60" s="83">
        <f>RDO!G54</f>
        <v>0</v>
      </c>
      <c r="H60" s="83">
        <f>RDO!H54</f>
        <v>0</v>
      </c>
      <c r="I60" s="83">
        <f>RDO!I54</f>
        <v>0</v>
      </c>
      <c r="J60" s="83">
        <f>RDO!J54</f>
        <v>1</v>
      </c>
      <c r="K60" s="83">
        <f>RDO!K54</f>
        <v>1</v>
      </c>
      <c r="L60" s="82">
        <f t="shared" si="15"/>
        <v>5</v>
      </c>
      <c r="M60" s="82">
        <f t="shared" si="16"/>
        <v>5</v>
      </c>
      <c r="N60" s="82">
        <f>SUMIF($B$8:$K$8,"Laki-Laki",RDO!B54:K54)</f>
        <v>3</v>
      </c>
      <c r="O60" s="82">
        <f>SUMIF($B$8:$K$8,"Perempuan",RDO!B54:K54)</f>
        <v>3</v>
      </c>
      <c r="P60" s="68">
        <f t="shared" si="17"/>
        <v>3</v>
      </c>
      <c r="Q60" s="68">
        <f t="shared" si="18"/>
        <v>3</v>
      </c>
      <c r="R60" s="68">
        <f t="shared" si="19"/>
        <v>-0.40546510810816444</v>
      </c>
      <c r="S60" s="68">
        <f t="shared" si="20"/>
        <v>-0.40546510810816444</v>
      </c>
      <c r="T60" s="68">
        <f t="shared" si="21"/>
        <v>-0.13029087592974692</v>
      </c>
      <c r="U60" s="68">
        <f t="shared" si="22"/>
        <v>-0.13029087592974692</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69" x14ac:dyDescent="0.3">
      <c r="A61" s="67" t="str">
        <f>RDO!A55</f>
        <v>51. QMS ISO 9001 mengenai Mengendalikan Operasional dan Penyedia Eksternal secara langsung merujuk pada pemenuhan persyaratan ISO 9001 klausul...</v>
      </c>
      <c r="B61" s="83">
        <f>RDO!B55</f>
        <v>0</v>
      </c>
      <c r="C61" s="83">
        <f>RDO!C55</f>
        <v>0</v>
      </c>
      <c r="D61" s="83">
        <f>RDO!D55</f>
        <v>0</v>
      </c>
      <c r="E61" s="83">
        <f>RDO!E55</f>
        <v>1</v>
      </c>
      <c r="F61" s="83">
        <f>RDO!F55</f>
        <v>0</v>
      </c>
      <c r="G61" s="83">
        <f>RDO!G55</f>
        <v>1</v>
      </c>
      <c r="H61" s="83">
        <f>RDO!H55</f>
        <v>0</v>
      </c>
      <c r="I61" s="83">
        <f>RDO!I55</f>
        <v>0</v>
      </c>
      <c r="J61" s="83">
        <f>RDO!J55</f>
        <v>1</v>
      </c>
      <c r="K61" s="83">
        <f>RDO!K55</f>
        <v>1</v>
      </c>
      <c r="L61" s="82">
        <f t="shared" si="15"/>
        <v>5</v>
      </c>
      <c r="M61" s="82">
        <f t="shared" si="16"/>
        <v>5</v>
      </c>
      <c r="N61" s="82">
        <f>SUMIF($B$8:$K$8,"Laki-Laki",RDO!B55:K55)</f>
        <v>2</v>
      </c>
      <c r="O61" s="82">
        <f>SUMIF($B$8:$K$8,"Perempuan",RDO!B55:K55)</f>
        <v>2</v>
      </c>
      <c r="P61" s="68">
        <f t="shared" si="17"/>
        <v>2</v>
      </c>
      <c r="Q61" s="68">
        <f t="shared" si="18"/>
        <v>2</v>
      </c>
      <c r="R61" s="68">
        <f t="shared" si="19"/>
        <v>0.40546510810816438</v>
      </c>
      <c r="S61" s="68">
        <f t="shared" si="20"/>
        <v>0.40546510810816438</v>
      </c>
      <c r="T61" s="68">
        <f t="shared" si="21"/>
        <v>0.68063934028658191</v>
      </c>
      <c r="U61" s="68">
        <f t="shared" si="22"/>
        <v>0.68063934028658191</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ht="69" x14ac:dyDescent="0.3">
      <c r="A62" s="67" t="str">
        <f>RDO!A56</f>
        <v>52. Klausul 8 yang dianggap sebagai "inti" dari realisasi produk atau layanan. Proses realisasi ini mencakup tahapan berikut secara komprehensif, kecuali...</v>
      </c>
      <c r="B62" s="83">
        <f>RDO!B56</f>
        <v>1</v>
      </c>
      <c r="C62" s="83">
        <f>RDO!C56</f>
        <v>1</v>
      </c>
      <c r="D62" s="83">
        <f>RDO!D56</f>
        <v>1</v>
      </c>
      <c r="E62" s="83">
        <f>RDO!E56</f>
        <v>0</v>
      </c>
      <c r="F62" s="83">
        <f>RDO!F56</f>
        <v>1</v>
      </c>
      <c r="G62" s="83">
        <f>RDO!G56</f>
        <v>0</v>
      </c>
      <c r="H62" s="83">
        <f>RDO!H56</f>
        <v>0</v>
      </c>
      <c r="I62" s="83">
        <f>RDO!I56</f>
        <v>0</v>
      </c>
      <c r="J62" s="83">
        <f>RDO!J56</f>
        <v>1</v>
      </c>
      <c r="K62" s="83">
        <f>RDO!K56</f>
        <v>1</v>
      </c>
      <c r="L62" s="82">
        <f t="shared" si="15"/>
        <v>5</v>
      </c>
      <c r="M62" s="82">
        <f t="shared" si="16"/>
        <v>5</v>
      </c>
      <c r="N62" s="82">
        <f>SUMIF($B$8:$K$8,"Laki-Laki",RDO!B56:K56)</f>
        <v>3</v>
      </c>
      <c r="O62" s="82">
        <f>SUMIF($B$8:$K$8,"Perempuan",RDO!B56:K56)</f>
        <v>3</v>
      </c>
      <c r="P62" s="68">
        <f t="shared" si="17"/>
        <v>3</v>
      </c>
      <c r="Q62" s="68">
        <f t="shared" si="18"/>
        <v>3</v>
      </c>
      <c r="R62" s="68">
        <f t="shared" si="19"/>
        <v>-0.40546510810816444</v>
      </c>
      <c r="S62" s="68">
        <f t="shared" si="20"/>
        <v>-0.40546510810816444</v>
      </c>
      <c r="T62" s="68">
        <f t="shared" si="21"/>
        <v>-0.13029087592974692</v>
      </c>
      <c r="U62" s="68">
        <f t="shared" si="22"/>
        <v>-0.13029087592974692</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138" x14ac:dyDescent="0.3">
      <c r="A63" s="67" t="str">
        <f>RDO!A57</f>
        <v>53. Studi Kasus: Sebuah perusahaan manufaktur ingin memproduksi lini sepatu baru. Sebelum produksi massal dimulai, manajer mutu meminta tim menetapkan batas toleransi cacat jahitan dan kualitas lem. Dalam Kriteria Unjuk Kerja (KUK) "Merencanakan Operasional", hal ini merupakan perwujudan dari penetapan...</v>
      </c>
      <c r="B63" s="83">
        <f>RDO!B57</f>
        <v>1</v>
      </c>
      <c r="C63" s="83">
        <f>RDO!C57</f>
        <v>1</v>
      </c>
      <c r="D63" s="83">
        <f>RDO!D57</f>
        <v>1</v>
      </c>
      <c r="E63" s="83">
        <f>RDO!E57</f>
        <v>0</v>
      </c>
      <c r="F63" s="83">
        <f>RDO!F57</f>
        <v>1</v>
      </c>
      <c r="G63" s="83">
        <f>RDO!G57</f>
        <v>0</v>
      </c>
      <c r="H63" s="83">
        <f>RDO!H57</f>
        <v>0</v>
      </c>
      <c r="I63" s="83">
        <f>RDO!I57</f>
        <v>0</v>
      </c>
      <c r="J63" s="83">
        <f>RDO!J57</f>
        <v>1</v>
      </c>
      <c r="K63" s="83">
        <f>RDO!K57</f>
        <v>1</v>
      </c>
      <c r="L63" s="82">
        <f t="shared" si="15"/>
        <v>5</v>
      </c>
      <c r="M63" s="82">
        <f t="shared" si="16"/>
        <v>5</v>
      </c>
      <c r="N63" s="82">
        <f>SUMIF($B$8:$K$8,"Laki-Laki",RDO!B57:K57)</f>
        <v>3</v>
      </c>
      <c r="O63" s="82">
        <f>SUMIF($B$8:$K$8,"Perempuan",RDO!B57:K57)</f>
        <v>3</v>
      </c>
      <c r="P63" s="68">
        <f t="shared" si="17"/>
        <v>3</v>
      </c>
      <c r="Q63" s="68">
        <f t="shared" si="18"/>
        <v>3</v>
      </c>
      <c r="R63" s="68">
        <f t="shared" si="19"/>
        <v>-0.40546510810816444</v>
      </c>
      <c r="S63" s="68">
        <f t="shared" si="20"/>
        <v>-0.40546510810816444</v>
      </c>
      <c r="T63" s="68">
        <f t="shared" si="21"/>
        <v>-0.13029087592974692</v>
      </c>
      <c r="U63" s="68">
        <f t="shared" si="22"/>
        <v>-0.13029087592974692</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82.8" x14ac:dyDescent="0.3">
      <c r="A64" s="67" t="str">
        <f>RDO!A58</f>
        <v>54. Komunikasi dengan pelanggan bukan sekadar strategi pemasaran, melainkan persyaratan operasional QMS. Berdasarkan Kriteria Unjuk Kerja (KUK), komunikasi pelanggan di tahap operasional berfokus pada...</v>
      </c>
      <c r="B64" s="83">
        <f>RDO!B58</f>
        <v>1</v>
      </c>
      <c r="C64" s="83">
        <f>RDO!C58</f>
        <v>1</v>
      </c>
      <c r="D64" s="83">
        <f>RDO!D58</f>
        <v>1</v>
      </c>
      <c r="E64" s="83">
        <f>RDO!E58</f>
        <v>1</v>
      </c>
      <c r="F64" s="83">
        <f>RDO!F58</f>
        <v>1</v>
      </c>
      <c r="G64" s="83">
        <f>RDO!G58</f>
        <v>1</v>
      </c>
      <c r="H64" s="83">
        <f>RDO!H58</f>
        <v>0</v>
      </c>
      <c r="I64" s="83">
        <f>RDO!I58</f>
        <v>0</v>
      </c>
      <c r="J64" s="83">
        <f>RDO!J58</f>
        <v>0</v>
      </c>
      <c r="K64" s="83">
        <f>RDO!K58</f>
        <v>0</v>
      </c>
      <c r="L64" s="82">
        <f t="shared" si="15"/>
        <v>5</v>
      </c>
      <c r="M64" s="82">
        <f t="shared" si="16"/>
        <v>5</v>
      </c>
      <c r="N64" s="82">
        <f>SUMIF($B$8:$K$8,"Laki-Laki",RDO!B58:K58)</f>
        <v>3</v>
      </c>
      <c r="O64" s="82">
        <f>SUMIF($B$8:$K$8,"Perempuan",RDO!B58:K58)</f>
        <v>3</v>
      </c>
      <c r="P64" s="68">
        <f t="shared" si="17"/>
        <v>3</v>
      </c>
      <c r="Q64" s="68">
        <f t="shared" si="18"/>
        <v>3</v>
      </c>
      <c r="R64" s="68">
        <f t="shared" si="19"/>
        <v>-0.40546510810816444</v>
      </c>
      <c r="S64" s="68">
        <f t="shared" si="20"/>
        <v>-0.40546510810816444</v>
      </c>
      <c r="T64" s="68">
        <f t="shared" si="21"/>
        <v>-0.13029087592974692</v>
      </c>
      <c r="U64" s="68">
        <f t="shared" si="22"/>
        <v>-0.13029087592974692</v>
      </c>
      <c r="V64" s="68">
        <f t="shared" si="23"/>
        <v>0.91287092917527679</v>
      </c>
      <c r="W64" s="68">
        <f t="shared" si="24"/>
        <v>0.91287092917527679</v>
      </c>
      <c r="X64" s="68">
        <f t="shared" si="25"/>
        <v>0</v>
      </c>
      <c r="Y64" s="68">
        <f t="shared" si="26"/>
        <v>1.2909944487358056</v>
      </c>
      <c r="Z64" s="68">
        <f t="shared" si="27"/>
        <v>0</v>
      </c>
      <c r="AA64" s="66" t="str">
        <f t="shared" si="28"/>
        <v>Negligible</v>
      </c>
      <c r="AB64" s="69" t="str">
        <f t="shared" si="29"/>
        <v>Tidak Ada Indikasi Bias</v>
      </c>
    </row>
    <row r="65" spans="1:28" ht="124.2" x14ac:dyDescent="0.3">
      <c r="A65" s="67" t="str">
        <f>RDO!A59</f>
        <v>55. Studi Kasus: Perusahaan Anda tidak memproduksi kemasan sendiri, melainkan membelinya dari PT Kemasindo. Setelah 3 bulan, pengiriman dari PT Kemasindo sering terlambat. Tindakan apa yang disyaratkan oleh klausul "Mengendalikan Penyedia Eksternal" untuk mengatasi hal ini?</v>
      </c>
      <c r="B65" s="83">
        <f>RDO!B59</f>
        <v>1</v>
      </c>
      <c r="C65" s="83">
        <f>RDO!C59</f>
        <v>1</v>
      </c>
      <c r="D65" s="83">
        <f>RDO!D59</f>
        <v>1</v>
      </c>
      <c r="E65" s="83">
        <f>RDO!E59</f>
        <v>0</v>
      </c>
      <c r="F65" s="83">
        <f>RDO!F59</f>
        <v>1</v>
      </c>
      <c r="G65" s="83">
        <f>RDO!G59</f>
        <v>0</v>
      </c>
      <c r="H65" s="83">
        <f>RDO!H59</f>
        <v>0</v>
      </c>
      <c r="I65" s="83">
        <f>RDO!I59</f>
        <v>0</v>
      </c>
      <c r="J65" s="83">
        <f>RDO!J59</f>
        <v>1</v>
      </c>
      <c r="K65" s="83">
        <f>RDO!K59</f>
        <v>1</v>
      </c>
      <c r="L65" s="82">
        <f t="shared" si="15"/>
        <v>5</v>
      </c>
      <c r="M65" s="82">
        <f t="shared" si="16"/>
        <v>5</v>
      </c>
      <c r="N65" s="82">
        <f>SUMIF($B$8:$K$8,"Laki-Laki",RDO!B59:K59)</f>
        <v>3</v>
      </c>
      <c r="O65" s="82">
        <f>SUMIF($B$8:$K$8,"Perempuan",RDO!B59:K59)</f>
        <v>3</v>
      </c>
      <c r="P65" s="68">
        <f t="shared" si="17"/>
        <v>3</v>
      </c>
      <c r="Q65" s="68">
        <f t="shared" si="18"/>
        <v>3</v>
      </c>
      <c r="R65" s="68">
        <f t="shared" si="19"/>
        <v>-0.40546510810816444</v>
      </c>
      <c r="S65" s="68">
        <f t="shared" si="20"/>
        <v>-0.40546510810816444</v>
      </c>
      <c r="T65" s="68">
        <f t="shared" si="21"/>
        <v>-0.13029087592974692</v>
      </c>
      <c r="U65" s="68">
        <f t="shared" si="22"/>
        <v>-0.13029087592974692</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ht="96.6" x14ac:dyDescent="0.3">
      <c r="A66" s="67" t="str">
        <f>RDO!A60</f>
        <v>56. Menurut insight analisis kompetensi pada unit ini, asesi harus memahami bahwa pengendalian "penyedia eksternal" tidak hanya terbatas pada pemasok bahan baku fisik, tetapi juga wajib diterapkan secara ketat pada...</v>
      </c>
      <c r="B66" s="83">
        <f>RDO!B60</f>
        <v>1</v>
      </c>
      <c r="C66" s="83">
        <f>RDO!C60</f>
        <v>1</v>
      </c>
      <c r="D66" s="83">
        <f>RDO!D60</f>
        <v>1</v>
      </c>
      <c r="E66" s="83">
        <f>RDO!E60</f>
        <v>1</v>
      </c>
      <c r="F66" s="83">
        <f>RDO!F60</f>
        <v>1</v>
      </c>
      <c r="G66" s="83">
        <f>RDO!G60</f>
        <v>1</v>
      </c>
      <c r="H66" s="83">
        <f>RDO!H60</f>
        <v>0</v>
      </c>
      <c r="I66" s="83">
        <f>RDO!I60</f>
        <v>0</v>
      </c>
      <c r="J66" s="83">
        <f>RDO!J60</f>
        <v>1</v>
      </c>
      <c r="K66" s="83">
        <f>RDO!K60</f>
        <v>1</v>
      </c>
      <c r="L66" s="82">
        <f t="shared" si="15"/>
        <v>5</v>
      </c>
      <c r="M66" s="82">
        <f t="shared" si="16"/>
        <v>5</v>
      </c>
      <c r="N66" s="82">
        <f>SUMIF($B$8:$K$8,"Laki-Laki",RDO!B60:K60)</f>
        <v>4</v>
      </c>
      <c r="O66" s="82">
        <f>SUMIF($B$8:$K$8,"Perempuan",RDO!B60:K60)</f>
        <v>4</v>
      </c>
      <c r="P66" s="68">
        <f t="shared" si="17"/>
        <v>4</v>
      </c>
      <c r="Q66" s="68">
        <f t="shared" si="18"/>
        <v>4</v>
      </c>
      <c r="R66" s="68">
        <f t="shared" si="19"/>
        <v>-1.3862943611198906</v>
      </c>
      <c r="S66" s="68">
        <f t="shared" si="20"/>
        <v>-1.3862943611198906</v>
      </c>
      <c r="T66" s="68">
        <f t="shared" si="21"/>
        <v>-1.1111201289414732</v>
      </c>
      <c r="U66" s="68">
        <f t="shared" si="22"/>
        <v>-1.1111201289414732</v>
      </c>
      <c r="V66" s="68">
        <f t="shared" si="23"/>
        <v>1.1180339887498949</v>
      </c>
      <c r="W66" s="68">
        <f t="shared" si="24"/>
        <v>1.1180339887498949</v>
      </c>
      <c r="X66" s="68">
        <f t="shared" si="25"/>
        <v>0</v>
      </c>
      <c r="Y66" s="68">
        <f t="shared" si="26"/>
        <v>1.5811388300841898</v>
      </c>
      <c r="Z66" s="68">
        <f t="shared" si="27"/>
        <v>0</v>
      </c>
      <c r="AA66" s="66" t="str">
        <f t="shared" si="28"/>
        <v>Negligible</v>
      </c>
      <c r="AB66" s="69" t="str">
        <f t="shared" si="29"/>
        <v>Tidak Ada Indikasi Bias</v>
      </c>
    </row>
    <row r="67" spans="1:28" ht="96.6" x14ac:dyDescent="0.3">
      <c r="A67" s="67" t="str">
        <f>RDO!A61</f>
        <v>57. Studi Kasus: Sebuah bank menggunakan jasa pihak ketiga (perusahaan IT) untuk mengelola server mobile banking-nya. Sesuai pemahaman ISO 9001, bagaimana bank harus memperlakukan perusahaan IT tersebut?</v>
      </c>
      <c r="B67" s="83">
        <f>RDO!B61</f>
        <v>1</v>
      </c>
      <c r="C67" s="83">
        <f>RDO!C61</f>
        <v>1</v>
      </c>
      <c r="D67" s="83">
        <f>RDO!D61</f>
        <v>1</v>
      </c>
      <c r="E67" s="83">
        <f>RDO!E61</f>
        <v>0</v>
      </c>
      <c r="F67" s="83">
        <f>RDO!F61</f>
        <v>1</v>
      </c>
      <c r="G67" s="83">
        <f>RDO!G61</f>
        <v>0</v>
      </c>
      <c r="H67" s="83">
        <f>RDO!H61</f>
        <v>0</v>
      </c>
      <c r="I67" s="83">
        <f>RDO!I61</f>
        <v>0</v>
      </c>
      <c r="J67" s="83">
        <f>RDO!J61</f>
        <v>1</v>
      </c>
      <c r="K67" s="83">
        <f>RDO!K61</f>
        <v>1</v>
      </c>
      <c r="L67" s="82">
        <f t="shared" si="15"/>
        <v>5</v>
      </c>
      <c r="M67" s="82">
        <f t="shared" si="16"/>
        <v>5</v>
      </c>
      <c r="N67" s="82">
        <f>SUMIF($B$8:$K$8,"Laki-Laki",RDO!B61:K61)</f>
        <v>3</v>
      </c>
      <c r="O67" s="82">
        <f>SUMIF($B$8:$K$8,"Perempuan",RDO!B61:K61)</f>
        <v>3</v>
      </c>
      <c r="P67" s="68">
        <f t="shared" si="17"/>
        <v>3</v>
      </c>
      <c r="Q67" s="68">
        <f t="shared" si="18"/>
        <v>3</v>
      </c>
      <c r="R67" s="68">
        <f t="shared" si="19"/>
        <v>-0.40546510810816444</v>
      </c>
      <c r="S67" s="68">
        <f t="shared" si="20"/>
        <v>-0.40546510810816444</v>
      </c>
      <c r="T67" s="68">
        <f t="shared" si="21"/>
        <v>-0.13029087592974692</v>
      </c>
      <c r="U67" s="68">
        <f t="shared" si="22"/>
        <v>-0.13029087592974692</v>
      </c>
      <c r="V67" s="68">
        <f t="shared" si="23"/>
        <v>0.91287092917527679</v>
      </c>
      <c r="W67" s="68">
        <f t="shared" si="24"/>
        <v>0.91287092917527679</v>
      </c>
      <c r="X67" s="68">
        <f t="shared" si="25"/>
        <v>0</v>
      </c>
      <c r="Y67" s="68">
        <f t="shared" si="26"/>
        <v>1.2909944487358056</v>
      </c>
      <c r="Z67" s="68">
        <f t="shared" si="27"/>
        <v>0</v>
      </c>
      <c r="AA67" s="66" t="str">
        <f t="shared" si="28"/>
        <v>Negligible</v>
      </c>
      <c r="AB67" s="69" t="str">
        <f t="shared" si="29"/>
        <v>Tidak Ada Indikasi Bias</v>
      </c>
    </row>
    <row r="68" spans="1:28" ht="41.4" x14ac:dyDescent="0.3">
      <c r="A68" s="67" t="str">
        <f>RDO!A62</f>
        <v>58. Kriteria evaluasi dan seleksi vendor/supplier bertujuan untuk memastikan bahwa...</v>
      </c>
      <c r="B68" s="83">
        <f>RDO!B62</f>
        <v>1</v>
      </c>
      <c r="C68" s="83">
        <f>RDO!C62</f>
        <v>1</v>
      </c>
      <c r="D68" s="83">
        <f>RDO!D62</f>
        <v>1</v>
      </c>
      <c r="E68" s="83">
        <f>RDO!E62</f>
        <v>0</v>
      </c>
      <c r="F68" s="83">
        <f>RDO!F62</f>
        <v>1</v>
      </c>
      <c r="G68" s="83">
        <f>RDO!G62</f>
        <v>0</v>
      </c>
      <c r="H68" s="83">
        <f>RDO!H62</f>
        <v>1</v>
      </c>
      <c r="I68" s="83">
        <f>RDO!I62</f>
        <v>1</v>
      </c>
      <c r="J68" s="83">
        <f>RDO!J62</f>
        <v>0</v>
      </c>
      <c r="K68" s="83">
        <f>RDO!K62</f>
        <v>0</v>
      </c>
      <c r="L68" s="82">
        <f t="shared" si="15"/>
        <v>5</v>
      </c>
      <c r="M68" s="82">
        <f t="shared" si="16"/>
        <v>5</v>
      </c>
      <c r="N68" s="82">
        <f>SUMIF($B$8:$K$8,"Laki-Laki",RDO!B62:K62)</f>
        <v>3</v>
      </c>
      <c r="O68" s="82">
        <f>SUMIF($B$8:$K$8,"Perempuan",RDO!B62:K62)</f>
        <v>3</v>
      </c>
      <c r="P68" s="68">
        <f t="shared" si="17"/>
        <v>3</v>
      </c>
      <c r="Q68" s="68">
        <f t="shared" si="18"/>
        <v>3</v>
      </c>
      <c r="R68" s="68">
        <f t="shared" si="19"/>
        <v>-0.40546510810816444</v>
      </c>
      <c r="S68" s="68">
        <f t="shared" si="20"/>
        <v>-0.40546510810816444</v>
      </c>
      <c r="T68" s="68">
        <f t="shared" si="21"/>
        <v>-0.13029087592974692</v>
      </c>
      <c r="U68" s="68">
        <f t="shared" si="22"/>
        <v>-0.13029087592974692</v>
      </c>
      <c r="V68" s="68">
        <f t="shared" si="23"/>
        <v>0.91287092917527679</v>
      </c>
      <c r="W68" s="68">
        <f t="shared" si="24"/>
        <v>0.91287092917527679</v>
      </c>
      <c r="X68" s="68">
        <f t="shared" si="25"/>
        <v>0</v>
      </c>
      <c r="Y68" s="68">
        <f t="shared" si="26"/>
        <v>1.2909944487358056</v>
      </c>
      <c r="Z68" s="68">
        <f t="shared" si="27"/>
        <v>0</v>
      </c>
      <c r="AA68" s="66" t="str">
        <f t="shared" si="28"/>
        <v>Negligible</v>
      </c>
      <c r="AB68" s="69" t="str">
        <f t="shared" si="29"/>
        <v>Tidak Ada Indikasi Bias</v>
      </c>
    </row>
    <row r="69" spans="1:28" ht="69" x14ac:dyDescent="0.3">
      <c r="A69" s="67" t="str">
        <f>RDO!A63</f>
        <v>59. Sebelum perusahaan mengirimkan Purchase Order (PO) kepada pemasok, informasi pembelian harus dipastikan telah memenuhi prinsip...</v>
      </c>
      <c r="B69" s="83">
        <f>RDO!B63</f>
        <v>1</v>
      </c>
      <c r="C69" s="83">
        <f>RDO!C63</f>
        <v>1</v>
      </c>
      <c r="D69" s="83">
        <f>RDO!D63</f>
        <v>1</v>
      </c>
      <c r="E69" s="83">
        <f>RDO!E63</f>
        <v>0</v>
      </c>
      <c r="F69" s="83">
        <f>RDO!F63</f>
        <v>1</v>
      </c>
      <c r="G69" s="83">
        <f>RDO!G63</f>
        <v>0</v>
      </c>
      <c r="H69" s="83">
        <f>RDO!H63</f>
        <v>1</v>
      </c>
      <c r="I69" s="83">
        <f>RDO!I63</f>
        <v>1</v>
      </c>
      <c r="J69" s="83">
        <f>RDO!J63</f>
        <v>0</v>
      </c>
      <c r="K69" s="83">
        <f>RDO!K63</f>
        <v>0</v>
      </c>
      <c r="L69" s="82">
        <f t="shared" si="15"/>
        <v>5</v>
      </c>
      <c r="M69" s="82">
        <f t="shared" si="16"/>
        <v>5</v>
      </c>
      <c r="N69" s="82">
        <f>SUMIF($B$8:$K$8,"Laki-Laki",RDO!B63:K63)</f>
        <v>3</v>
      </c>
      <c r="O69" s="82">
        <f>SUMIF($B$8:$K$8,"Perempuan",RDO!B63:K63)</f>
        <v>3</v>
      </c>
      <c r="P69" s="68">
        <f t="shared" si="17"/>
        <v>3</v>
      </c>
      <c r="Q69" s="68">
        <f t="shared" si="18"/>
        <v>3</v>
      </c>
      <c r="R69" s="68">
        <f t="shared" si="19"/>
        <v>-0.40546510810816444</v>
      </c>
      <c r="S69" s="68">
        <f t="shared" si="20"/>
        <v>-0.40546510810816444</v>
      </c>
      <c r="T69" s="68">
        <f t="shared" si="21"/>
        <v>-0.13029087592974692</v>
      </c>
      <c r="U69" s="68">
        <f t="shared" si="22"/>
        <v>-0.13029087592974692</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82.8" x14ac:dyDescent="0.3">
      <c r="A70" s="67" t="str">
        <f>RDO!A64</f>
        <v>60. Produksi dilaksanakan dalam kondisi terkendali. Berikut ini yang merupakan elemen dari kondisi terkendali menurut Kriteria Unjuk Kerja (KUK) Mengendalikan Produksi adalah, kecuali...</v>
      </c>
      <c r="B70" s="83">
        <f>RDO!B64</f>
        <v>1</v>
      </c>
      <c r="C70" s="83">
        <f>RDO!C64</f>
        <v>1</v>
      </c>
      <c r="D70" s="83">
        <f>RDO!D64</f>
        <v>1</v>
      </c>
      <c r="E70" s="83">
        <f>RDO!E64</f>
        <v>1</v>
      </c>
      <c r="F70" s="83">
        <f>RDO!F64</f>
        <v>1</v>
      </c>
      <c r="G70" s="83">
        <f>RDO!G64</f>
        <v>1</v>
      </c>
      <c r="H70" s="83">
        <f>RDO!H64</f>
        <v>0</v>
      </c>
      <c r="I70" s="83">
        <f>RDO!I64</f>
        <v>0</v>
      </c>
      <c r="J70" s="83">
        <f>RDO!J64</f>
        <v>0</v>
      </c>
      <c r="K70" s="83">
        <f>RDO!K64</f>
        <v>0</v>
      </c>
      <c r="L70" s="82">
        <f t="shared" si="15"/>
        <v>5</v>
      </c>
      <c r="M70" s="82">
        <f t="shared" si="16"/>
        <v>5</v>
      </c>
      <c r="N70" s="82">
        <f>SUMIF($B$8:$K$8,"Laki-Laki",RDO!B64:K64)</f>
        <v>3</v>
      </c>
      <c r="O70" s="82">
        <f>SUMIF($B$8:$K$8,"Perempuan",RDO!B64:K64)</f>
        <v>3</v>
      </c>
      <c r="P70" s="68">
        <f t="shared" si="17"/>
        <v>3</v>
      </c>
      <c r="Q70" s="68">
        <f t="shared" si="18"/>
        <v>3</v>
      </c>
      <c r="R70" s="68">
        <f t="shared" si="19"/>
        <v>-0.40546510810816444</v>
      </c>
      <c r="S70" s="68">
        <f t="shared" si="20"/>
        <v>-0.40546510810816444</v>
      </c>
      <c r="T70" s="68">
        <f t="shared" si="21"/>
        <v>-0.13029087592974692</v>
      </c>
      <c r="U70" s="68">
        <f t="shared" si="22"/>
        <v>-0.13029087592974692</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110.4" x14ac:dyDescent="0.3">
      <c r="A71" s="67" t="str">
        <f>RDO!A65</f>
        <v>61. Studi Kasus: Seorang operator mesin potong bekerja tanpa mengetahui ukuran presisi yang harus dipotong karena gambar kerja (drawing) tidak diberikan kepadanya. Dalam audit, ini diklasifikasikan sebagai temuan ketidaksesuaian produksi karena hilangnya elemen...</v>
      </c>
      <c r="B71" s="83">
        <f>RDO!B65</f>
        <v>1</v>
      </c>
      <c r="C71" s="83">
        <f>RDO!C65</f>
        <v>1</v>
      </c>
      <c r="D71" s="83">
        <f>RDO!D65</f>
        <v>0</v>
      </c>
      <c r="E71" s="83">
        <f>RDO!E65</f>
        <v>1</v>
      </c>
      <c r="F71" s="83">
        <f>RDO!F65</f>
        <v>0</v>
      </c>
      <c r="G71" s="83">
        <f>RDO!G65</f>
        <v>1</v>
      </c>
      <c r="H71" s="83">
        <f>RDO!H65</f>
        <v>0</v>
      </c>
      <c r="I71" s="83">
        <f>RDO!I65</f>
        <v>0</v>
      </c>
      <c r="J71" s="83">
        <f>RDO!J65</f>
        <v>0</v>
      </c>
      <c r="K71" s="83">
        <f>RDO!K65</f>
        <v>0</v>
      </c>
      <c r="L71" s="82">
        <f t="shared" si="15"/>
        <v>5</v>
      </c>
      <c r="M71" s="82">
        <f t="shared" si="16"/>
        <v>5</v>
      </c>
      <c r="N71" s="82">
        <f>SUMIF($B$8:$K$8,"Laki-Laki",RDO!B65:K65)</f>
        <v>2</v>
      </c>
      <c r="O71" s="82">
        <f>SUMIF($B$8:$K$8,"Perempuan",RDO!B65:K65)</f>
        <v>2</v>
      </c>
      <c r="P71" s="68">
        <f t="shared" si="17"/>
        <v>2</v>
      </c>
      <c r="Q71" s="68">
        <f t="shared" si="18"/>
        <v>2</v>
      </c>
      <c r="R71" s="68">
        <f t="shared" si="19"/>
        <v>0.40546510810816438</v>
      </c>
      <c r="S71" s="68">
        <f t="shared" si="20"/>
        <v>0.40546510810816438</v>
      </c>
      <c r="T71" s="68">
        <f t="shared" si="21"/>
        <v>0.68063934028658191</v>
      </c>
      <c r="U71" s="68">
        <f t="shared" si="22"/>
        <v>0.68063934028658191</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ht="55.2" x14ac:dyDescent="0.3">
      <c r="A72" s="67" t="str">
        <f>RDO!A66</f>
        <v>62. Singkatan "NC Product" yang disebutkan dalam tahap identifikasi pengendalian produksi merujuk pada...</v>
      </c>
      <c r="B72" s="83">
        <f>RDO!B66</f>
        <v>1</v>
      </c>
      <c r="C72" s="83">
        <f>RDO!C66</f>
        <v>1</v>
      </c>
      <c r="D72" s="83">
        <f>RDO!D66</f>
        <v>1</v>
      </c>
      <c r="E72" s="83">
        <f>RDO!E66</f>
        <v>1</v>
      </c>
      <c r="F72" s="83">
        <f>RDO!F66</f>
        <v>1</v>
      </c>
      <c r="G72" s="83">
        <f>RDO!G66</f>
        <v>1</v>
      </c>
      <c r="H72" s="83">
        <f>RDO!H66</f>
        <v>1</v>
      </c>
      <c r="I72" s="83">
        <f>RDO!I66</f>
        <v>1</v>
      </c>
      <c r="J72" s="83">
        <f>RDO!J66</f>
        <v>0</v>
      </c>
      <c r="K72" s="83">
        <f>RDO!K66</f>
        <v>0</v>
      </c>
      <c r="L72" s="82">
        <f t="shared" si="15"/>
        <v>5</v>
      </c>
      <c r="M72" s="82">
        <f t="shared" si="16"/>
        <v>5</v>
      </c>
      <c r="N72" s="82">
        <f>SUMIF($B$8:$K$8,"Laki-Laki",RDO!B66:K66)</f>
        <v>4</v>
      </c>
      <c r="O72" s="82">
        <f>SUMIF($B$8:$K$8,"Perempuan",RDO!B66:K66)</f>
        <v>4</v>
      </c>
      <c r="P72" s="68">
        <f t="shared" si="17"/>
        <v>4</v>
      </c>
      <c r="Q72" s="68">
        <f t="shared" si="18"/>
        <v>4</v>
      </c>
      <c r="R72" s="68">
        <f t="shared" si="19"/>
        <v>-1.3862943611198906</v>
      </c>
      <c r="S72" s="68">
        <f t="shared" si="20"/>
        <v>-1.3862943611198906</v>
      </c>
      <c r="T72" s="68">
        <f t="shared" si="21"/>
        <v>-1.1111201289414732</v>
      </c>
      <c r="U72" s="68">
        <f t="shared" si="22"/>
        <v>-1.1111201289414732</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ht="82.8" x14ac:dyDescent="0.3">
      <c r="A73" s="67" t="str">
        <f>RDO!A67</f>
        <v>63. Ketika sebuah output teridentifikasi tidak sesuai (cacat), organisasi harus mengendalikannya. Salah satu tindakan pengendalian tersebut adalah "Rework", yang bermakna...</v>
      </c>
      <c r="B73" s="83">
        <f>RDO!B67</f>
        <v>1</v>
      </c>
      <c r="C73" s="83">
        <f>RDO!C67</f>
        <v>1</v>
      </c>
      <c r="D73" s="83">
        <f>RDO!D67</f>
        <v>1</v>
      </c>
      <c r="E73" s="83">
        <f>RDO!E67</f>
        <v>1</v>
      </c>
      <c r="F73" s="83">
        <f>RDO!F67</f>
        <v>1</v>
      </c>
      <c r="G73" s="83">
        <f>RDO!G67</f>
        <v>1</v>
      </c>
      <c r="H73" s="83">
        <f>RDO!H67</f>
        <v>0</v>
      </c>
      <c r="I73" s="83">
        <f>RDO!I67</f>
        <v>0</v>
      </c>
      <c r="J73" s="83">
        <f>RDO!J67</f>
        <v>1</v>
      </c>
      <c r="K73" s="83">
        <f>RDO!K67</f>
        <v>1</v>
      </c>
      <c r="L73" s="82">
        <f t="shared" si="15"/>
        <v>5</v>
      </c>
      <c r="M73" s="82">
        <f t="shared" si="16"/>
        <v>5</v>
      </c>
      <c r="N73" s="82">
        <f>SUMIF($B$8:$K$8,"Laki-Laki",RDO!B67:K67)</f>
        <v>4</v>
      </c>
      <c r="O73" s="82">
        <f>SUMIF($B$8:$K$8,"Perempuan",RDO!B67:K67)</f>
        <v>4</v>
      </c>
      <c r="P73" s="68">
        <f t="shared" si="17"/>
        <v>4</v>
      </c>
      <c r="Q73" s="68">
        <f t="shared" si="18"/>
        <v>4</v>
      </c>
      <c r="R73" s="68">
        <f t="shared" si="19"/>
        <v>-1.3862943611198906</v>
      </c>
      <c r="S73" s="68">
        <f t="shared" si="20"/>
        <v>-1.3862943611198906</v>
      </c>
      <c r="T73" s="68">
        <f t="shared" si="21"/>
        <v>-1.1111201289414732</v>
      </c>
      <c r="U73" s="68">
        <f t="shared" si="22"/>
        <v>-1.1111201289414732</v>
      </c>
      <c r="V73" s="68">
        <f t="shared" si="23"/>
        <v>1.1180339887498949</v>
      </c>
      <c r="W73" s="68">
        <f t="shared" si="24"/>
        <v>1.1180339887498949</v>
      </c>
      <c r="X73" s="68">
        <f t="shared" si="25"/>
        <v>0</v>
      </c>
      <c r="Y73" s="68">
        <f t="shared" si="26"/>
        <v>1.5811388300841898</v>
      </c>
      <c r="Z73" s="68">
        <f t="shared" si="27"/>
        <v>0</v>
      </c>
      <c r="AA73" s="66" t="str">
        <f t="shared" si="28"/>
        <v>Negligible</v>
      </c>
      <c r="AB73" s="69" t="str">
        <f t="shared" si="29"/>
        <v>Tidak Ada Indikasi Bias</v>
      </c>
    </row>
    <row r="74" spans="1:28" ht="55.2" x14ac:dyDescent="0.3">
      <c r="A74" s="67" t="str">
        <f>RDO!A68</f>
        <v>64. Selain Rework, organisasi dapat melakukan Scrap terhadap output yang tidak sesuai. Scrap berarti produk cacat tersebut...</v>
      </c>
      <c r="B74" s="83">
        <f>RDO!B68</f>
        <v>0</v>
      </c>
      <c r="C74" s="83">
        <f>RDO!C68</f>
        <v>0</v>
      </c>
      <c r="D74" s="83">
        <f>RDO!D68</f>
        <v>0</v>
      </c>
      <c r="E74" s="83">
        <f>RDO!E68</f>
        <v>1</v>
      </c>
      <c r="F74" s="83">
        <f>RDO!F68</f>
        <v>0</v>
      </c>
      <c r="G74" s="83">
        <f>RDO!G68</f>
        <v>1</v>
      </c>
      <c r="H74" s="83">
        <f>RDO!H68</f>
        <v>1</v>
      </c>
      <c r="I74" s="83">
        <f>RDO!I68</f>
        <v>1</v>
      </c>
      <c r="J74" s="83">
        <f>RDO!J68</f>
        <v>0</v>
      </c>
      <c r="K74" s="83">
        <f>RDO!K68</f>
        <v>0</v>
      </c>
      <c r="L74" s="82">
        <f t="shared" si="15"/>
        <v>5</v>
      </c>
      <c r="M74" s="82">
        <f t="shared" si="16"/>
        <v>5</v>
      </c>
      <c r="N74" s="82">
        <f>SUMIF($B$8:$K$8,"Laki-Laki",RDO!B68:K68)</f>
        <v>2</v>
      </c>
      <c r="O74" s="82">
        <f>SUMIF($B$8:$K$8,"Perempuan",RDO!B68:K68)</f>
        <v>2</v>
      </c>
      <c r="P74" s="68">
        <f t="shared" si="17"/>
        <v>2</v>
      </c>
      <c r="Q74" s="68">
        <f t="shared" si="18"/>
        <v>2</v>
      </c>
      <c r="R74" s="68">
        <f t="shared" si="19"/>
        <v>0.40546510810816438</v>
      </c>
      <c r="S74" s="68">
        <f t="shared" si="20"/>
        <v>0.40546510810816438</v>
      </c>
      <c r="T74" s="68">
        <f t="shared" si="21"/>
        <v>0.68063934028658191</v>
      </c>
      <c r="U74" s="68">
        <f t="shared" si="22"/>
        <v>0.68063934028658191</v>
      </c>
      <c r="V74" s="68">
        <f t="shared" si="23"/>
        <v>0.91287092917527679</v>
      </c>
      <c r="W74" s="68">
        <f t="shared" si="24"/>
        <v>0.91287092917527679</v>
      </c>
      <c r="X74" s="68">
        <f t="shared" si="25"/>
        <v>0</v>
      </c>
      <c r="Y74" s="68">
        <f t="shared" si="26"/>
        <v>1.2909944487358056</v>
      </c>
      <c r="Z74" s="68">
        <f t="shared" si="27"/>
        <v>0</v>
      </c>
      <c r="AA74" s="66" t="str">
        <f t="shared" si="28"/>
        <v>Negligible</v>
      </c>
      <c r="AB74" s="69" t="str">
        <f t="shared" si="29"/>
        <v>Tidak Ada Indikasi Bias</v>
      </c>
    </row>
    <row r="75" spans="1:28" ht="55.2" x14ac:dyDescent="0.3">
      <c r="A75" s="67" t="str">
        <f>RDO!A69</f>
        <v>65. Tindakan "Konsesi" (Concession) dalam menangani produk tidak sesuai merujuk pada kondisi di mana...</v>
      </c>
      <c r="B75" s="83">
        <f>RDO!B69</f>
        <v>1</v>
      </c>
      <c r="C75" s="83">
        <f>RDO!C69</f>
        <v>1</v>
      </c>
      <c r="D75" s="83">
        <f>RDO!D69</f>
        <v>0</v>
      </c>
      <c r="E75" s="83">
        <f>RDO!E69</f>
        <v>1</v>
      </c>
      <c r="F75" s="83">
        <f>RDO!F69</f>
        <v>0</v>
      </c>
      <c r="G75" s="83">
        <f>RDO!G69</f>
        <v>1</v>
      </c>
      <c r="H75" s="83">
        <f>RDO!H69</f>
        <v>0</v>
      </c>
      <c r="I75" s="83">
        <f>RDO!I69</f>
        <v>0</v>
      </c>
      <c r="J75" s="83">
        <f>RDO!J69</f>
        <v>0</v>
      </c>
      <c r="K75" s="83">
        <f>RDO!K69</f>
        <v>0</v>
      </c>
      <c r="L75" s="82">
        <f t="shared" ref="L75:L110" si="30">COUNTIF($B$8:$K$8,"Laki-Laki")</f>
        <v>5</v>
      </c>
      <c r="M75" s="82">
        <f t="shared" ref="M75:M110" si="31">COUNTIF($B$8:$K$8,"Perempuan")</f>
        <v>5</v>
      </c>
      <c r="N75" s="82">
        <f>SUMIF($B$8:$K$8,"Laki-Laki",RDO!B69:K69)</f>
        <v>2</v>
      </c>
      <c r="O75" s="82">
        <f>SUMIF($B$8:$K$8,"Perempuan",RDO!B69:K69)</f>
        <v>2</v>
      </c>
      <c r="P75" s="68">
        <f t="shared" ref="P75:P110" si="32">IF(N75=0,0.3,IF(N75=L75,L75-0.3,N75))</f>
        <v>2</v>
      </c>
      <c r="Q75" s="68">
        <f t="shared" ref="Q75:Q110" si="33">IF(O75=0,0.3,IF(O75=M75,M75-0.3,O75))</f>
        <v>2</v>
      </c>
      <c r="R75" s="68">
        <f t="shared" ref="R75:R110" si="34">LN((L75-P75)/P75)</f>
        <v>0.40546510810816438</v>
      </c>
      <c r="S75" s="68">
        <f t="shared" ref="S75:S110" si="35">LN((M75-Q75)/Q75)</f>
        <v>0.40546510810816438</v>
      </c>
      <c r="T75" s="68">
        <f t="shared" ref="T75:T110" si="36">R75-AVERAGE($R$11:$R$110)</f>
        <v>0.68063934028658191</v>
      </c>
      <c r="U75" s="68">
        <f t="shared" ref="U75:U110" si="37">S75-AVERAGE($S$11:$S$110)</f>
        <v>0.68063934028658191</v>
      </c>
      <c r="V75" s="68">
        <f t="shared" ref="V75:V110" si="38">SQRT(1/P75+1/(L75-P75))</f>
        <v>0.91287092917527679</v>
      </c>
      <c r="W75" s="68">
        <f t="shared" ref="W75:W110" si="39">SQRT(1/Q75+1/(M75-Q75))</f>
        <v>0.91287092917527679</v>
      </c>
      <c r="X75" s="68">
        <f t="shared" ref="X75:X110" si="40">T75-U75</f>
        <v>0</v>
      </c>
      <c r="Y75" s="68">
        <f t="shared" ref="Y75:Y110" si="41">SQRT(V75^2+W75^2)</f>
        <v>1.2909944487358056</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55.2" x14ac:dyDescent="0.3">
      <c r="A76" s="67" t="str">
        <f>RDO!A70</f>
        <v>66. Mengapa pengendalian klausul terkait "Output Tidak Sesuai" (Klausul 8.7) dipandang sangat kritis dalam analisis insight skema ini?</v>
      </c>
      <c r="B76" s="83">
        <f>RDO!B70</f>
        <v>1</v>
      </c>
      <c r="C76" s="83">
        <f>RDO!C70</f>
        <v>1</v>
      </c>
      <c r="D76" s="83">
        <f>RDO!D70</f>
        <v>0</v>
      </c>
      <c r="E76" s="83">
        <f>RDO!E70</f>
        <v>1</v>
      </c>
      <c r="F76" s="83">
        <f>RDO!F70</f>
        <v>0</v>
      </c>
      <c r="G76" s="83">
        <f>RDO!G70</f>
        <v>1</v>
      </c>
      <c r="H76" s="83">
        <f>RDO!H70</f>
        <v>0</v>
      </c>
      <c r="I76" s="83">
        <f>RDO!I70</f>
        <v>0</v>
      </c>
      <c r="J76" s="83">
        <f>RDO!J70</f>
        <v>0</v>
      </c>
      <c r="K76" s="83">
        <f>RDO!K70</f>
        <v>0</v>
      </c>
      <c r="L76" s="82">
        <f t="shared" si="30"/>
        <v>5</v>
      </c>
      <c r="M76" s="82">
        <f t="shared" si="31"/>
        <v>5</v>
      </c>
      <c r="N76" s="82">
        <f>SUMIF($B$8:$K$8,"Laki-Laki",RDO!B70:K70)</f>
        <v>2</v>
      </c>
      <c r="O76" s="82">
        <f>SUMIF($B$8:$K$8,"Perempuan",RDO!B70:K70)</f>
        <v>2</v>
      </c>
      <c r="P76" s="68">
        <f t="shared" si="32"/>
        <v>2</v>
      </c>
      <c r="Q76" s="68">
        <f t="shared" si="33"/>
        <v>2</v>
      </c>
      <c r="R76" s="68">
        <f t="shared" si="34"/>
        <v>0.40546510810816438</v>
      </c>
      <c r="S76" s="68">
        <f t="shared" si="35"/>
        <v>0.40546510810816438</v>
      </c>
      <c r="T76" s="68">
        <f t="shared" si="36"/>
        <v>0.68063934028658191</v>
      </c>
      <c r="U76" s="68">
        <f t="shared" si="37"/>
        <v>0.68063934028658191</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124.2" x14ac:dyDescent="0.3">
      <c r="A77" s="67" t="str">
        <f>RDO!A71</f>
        <v>67. Studi Kasus: Sebuah pabrik pakaian menemukan 100 kemeja yang jahitannya miring. Setelah dievaluasi, manajemen memutuskan untuk membuka kembali jahitan tersebut dan menjahitnya ulang dengan benar. Tindakan penanganan output tidak sesuai ini dikategorikan sebagai...</v>
      </c>
      <c r="B77" s="83">
        <f>RDO!B71</f>
        <v>1</v>
      </c>
      <c r="C77" s="83">
        <f>RDO!C71</f>
        <v>1</v>
      </c>
      <c r="D77" s="83">
        <f>RDO!D71</f>
        <v>1</v>
      </c>
      <c r="E77" s="83">
        <f>RDO!E71</f>
        <v>1</v>
      </c>
      <c r="F77" s="83">
        <f>RDO!F71</f>
        <v>1</v>
      </c>
      <c r="G77" s="83">
        <f>RDO!G71</f>
        <v>1</v>
      </c>
      <c r="H77" s="83">
        <f>RDO!H71</f>
        <v>0</v>
      </c>
      <c r="I77" s="83">
        <f>RDO!I71</f>
        <v>0</v>
      </c>
      <c r="J77" s="83">
        <f>RDO!J71</f>
        <v>0</v>
      </c>
      <c r="K77" s="83">
        <f>RDO!K71</f>
        <v>0</v>
      </c>
      <c r="L77" s="82">
        <f t="shared" si="30"/>
        <v>5</v>
      </c>
      <c r="M77" s="82">
        <f t="shared" si="31"/>
        <v>5</v>
      </c>
      <c r="N77" s="82">
        <f>SUMIF($B$8:$K$8,"Laki-Laki",RDO!B71:K71)</f>
        <v>3</v>
      </c>
      <c r="O77" s="82">
        <f>SUMIF($B$8:$K$8,"Perempuan",RDO!B71:K71)</f>
        <v>3</v>
      </c>
      <c r="P77" s="68">
        <f t="shared" si="32"/>
        <v>3</v>
      </c>
      <c r="Q77" s="68">
        <f t="shared" si="33"/>
        <v>3</v>
      </c>
      <c r="R77" s="68">
        <f t="shared" si="34"/>
        <v>-0.40546510810816444</v>
      </c>
      <c r="S77" s="68">
        <f t="shared" si="35"/>
        <v>-0.40546510810816444</v>
      </c>
      <c r="T77" s="68">
        <f t="shared" si="36"/>
        <v>-0.13029087592974692</v>
      </c>
      <c r="U77" s="68">
        <f t="shared" si="37"/>
        <v>-0.13029087592974692</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ht="69" x14ac:dyDescent="0.3">
      <c r="A78" s="67" t="str">
        <f>RDO!A72</f>
        <v>68. Studi Kasus: Perusahaan katering mendapat keluhan dari pelanggan bahwa makanan yang dikirim basi. Hal ini menunjukkan kegagalan pada Kriteria Unjuk Kerja (KUK)...</v>
      </c>
      <c r="B78" s="83">
        <f>RDO!B72</f>
        <v>1</v>
      </c>
      <c r="C78" s="83">
        <f>RDO!C72</f>
        <v>1</v>
      </c>
      <c r="D78" s="83">
        <f>RDO!D72</f>
        <v>1</v>
      </c>
      <c r="E78" s="83">
        <f>RDO!E72</f>
        <v>1</v>
      </c>
      <c r="F78" s="83">
        <f>RDO!F72</f>
        <v>1</v>
      </c>
      <c r="G78" s="83">
        <f>RDO!G72</f>
        <v>1</v>
      </c>
      <c r="H78" s="83">
        <f>RDO!H72</f>
        <v>1</v>
      </c>
      <c r="I78" s="83">
        <f>RDO!I72</f>
        <v>1</v>
      </c>
      <c r="J78" s="83">
        <f>RDO!J72</f>
        <v>0</v>
      </c>
      <c r="K78" s="83">
        <f>RDO!K72</f>
        <v>0</v>
      </c>
      <c r="L78" s="82">
        <f t="shared" si="30"/>
        <v>5</v>
      </c>
      <c r="M78" s="82">
        <f t="shared" si="31"/>
        <v>5</v>
      </c>
      <c r="N78" s="82">
        <f>SUMIF($B$8:$K$8,"Laki-Laki",RDO!B72:K72)</f>
        <v>4</v>
      </c>
      <c r="O78" s="82">
        <f>SUMIF($B$8:$K$8,"Perempuan",RDO!B72:K72)</f>
        <v>4</v>
      </c>
      <c r="P78" s="68">
        <f t="shared" si="32"/>
        <v>4</v>
      </c>
      <c r="Q78" s="68">
        <f t="shared" si="33"/>
        <v>4</v>
      </c>
      <c r="R78" s="68">
        <f t="shared" si="34"/>
        <v>-1.3862943611198906</v>
      </c>
      <c r="S78" s="68">
        <f t="shared" si="35"/>
        <v>-1.3862943611198906</v>
      </c>
      <c r="T78" s="68">
        <f t="shared" si="36"/>
        <v>-1.1111201289414732</v>
      </c>
      <c r="U78" s="68">
        <f t="shared" si="37"/>
        <v>-1.1111201289414732</v>
      </c>
      <c r="V78" s="68">
        <f t="shared" si="38"/>
        <v>1.1180339887498949</v>
      </c>
      <c r="W78" s="68">
        <f t="shared" si="39"/>
        <v>1.1180339887498949</v>
      </c>
      <c r="X78" s="68">
        <f t="shared" si="40"/>
        <v>0</v>
      </c>
      <c r="Y78" s="68">
        <f t="shared" si="41"/>
        <v>1.5811388300841898</v>
      </c>
      <c r="Z78" s="68">
        <f t="shared" si="42"/>
        <v>0</v>
      </c>
      <c r="AA78" s="66" t="str">
        <f t="shared" si="43"/>
        <v>Negligible</v>
      </c>
      <c r="AB78" s="69" t="str">
        <f t="shared" si="44"/>
        <v>Tidak Ada Indikasi Bias</v>
      </c>
    </row>
    <row r="79" spans="1:28" ht="69" x14ac:dyDescent="0.3">
      <c r="A79" s="67" t="str">
        <f>RDO!A73</f>
        <v>69. Pengendalian Purchasing mengharuskan pemantauan kinerja penyedia eksternal. Metrik yang paling tepat untuk memantau kinerja supplier bahan baku adalah...</v>
      </c>
      <c r="B79" s="83">
        <f>RDO!B73</f>
        <v>1</v>
      </c>
      <c r="C79" s="83">
        <f>RDO!C73</f>
        <v>1</v>
      </c>
      <c r="D79" s="83">
        <f>RDO!D73</f>
        <v>1</v>
      </c>
      <c r="E79" s="83">
        <f>RDO!E73</f>
        <v>1</v>
      </c>
      <c r="F79" s="83">
        <f>RDO!F73</f>
        <v>1</v>
      </c>
      <c r="G79" s="83">
        <f>RDO!G73</f>
        <v>1</v>
      </c>
      <c r="H79" s="83">
        <f>RDO!H73</f>
        <v>0</v>
      </c>
      <c r="I79" s="83">
        <f>RDO!I73</f>
        <v>0</v>
      </c>
      <c r="J79" s="83">
        <f>RDO!J73</f>
        <v>1</v>
      </c>
      <c r="K79" s="83">
        <f>RDO!K73</f>
        <v>1</v>
      </c>
      <c r="L79" s="82">
        <f t="shared" si="30"/>
        <v>5</v>
      </c>
      <c r="M79" s="82">
        <f t="shared" si="31"/>
        <v>5</v>
      </c>
      <c r="N79" s="82">
        <f>SUMIF($B$8:$K$8,"Laki-Laki",RDO!B73:K73)</f>
        <v>4</v>
      </c>
      <c r="O79" s="82">
        <f>SUMIF($B$8:$K$8,"Perempuan",RDO!B73:K73)</f>
        <v>4</v>
      </c>
      <c r="P79" s="68">
        <f t="shared" si="32"/>
        <v>4</v>
      </c>
      <c r="Q79" s="68">
        <f t="shared" si="33"/>
        <v>4</v>
      </c>
      <c r="R79" s="68">
        <f t="shared" si="34"/>
        <v>-1.3862943611198906</v>
      </c>
      <c r="S79" s="68">
        <f t="shared" si="35"/>
        <v>-1.3862943611198906</v>
      </c>
      <c r="T79" s="68">
        <f t="shared" si="36"/>
        <v>-1.1111201289414732</v>
      </c>
      <c r="U79" s="68">
        <f t="shared" si="37"/>
        <v>-1.1111201289414732</v>
      </c>
      <c r="V79" s="68">
        <f t="shared" si="38"/>
        <v>1.1180339887498949</v>
      </c>
      <c r="W79" s="68">
        <f t="shared" si="39"/>
        <v>1.1180339887498949</v>
      </c>
      <c r="X79" s="68">
        <f t="shared" si="40"/>
        <v>0</v>
      </c>
      <c r="Y79" s="68">
        <f t="shared" si="41"/>
        <v>1.5811388300841898</v>
      </c>
      <c r="Z79" s="68">
        <f t="shared" si="42"/>
        <v>0</v>
      </c>
      <c r="AA79" s="66" t="str">
        <f t="shared" si="43"/>
        <v>Negligible</v>
      </c>
      <c r="AB79" s="69" t="str">
        <f t="shared" si="44"/>
        <v>Tidak Ada Indikasi Bias</v>
      </c>
    </row>
    <row r="80" spans="1:28" ht="41.4" x14ac:dyDescent="0.3">
      <c r="A80" s="67" t="str">
        <f>RDO!A74</f>
        <v>70. Studi Kasus: Dalam industri jasa konsultasi, "produksi dilaksanakan dalam kondisi terkendali" berarti...</v>
      </c>
      <c r="B80" s="83">
        <f>RDO!B74</f>
        <v>1</v>
      </c>
      <c r="C80" s="83">
        <f>RDO!C74</f>
        <v>1</v>
      </c>
      <c r="D80" s="83">
        <f>RDO!D74</f>
        <v>1</v>
      </c>
      <c r="E80" s="83">
        <f>RDO!E74</f>
        <v>1</v>
      </c>
      <c r="F80" s="83">
        <f>RDO!F74</f>
        <v>1</v>
      </c>
      <c r="G80" s="83">
        <f>RDO!G74</f>
        <v>1</v>
      </c>
      <c r="H80" s="83">
        <f>RDO!H74</f>
        <v>0</v>
      </c>
      <c r="I80" s="83">
        <f>RDO!I74</f>
        <v>0</v>
      </c>
      <c r="J80" s="83">
        <f>RDO!J74</f>
        <v>0</v>
      </c>
      <c r="K80" s="83">
        <f>RDO!K74</f>
        <v>0</v>
      </c>
      <c r="L80" s="82">
        <f t="shared" si="30"/>
        <v>5</v>
      </c>
      <c r="M80" s="82">
        <f t="shared" si="31"/>
        <v>5</v>
      </c>
      <c r="N80" s="82">
        <f>SUMIF($B$8:$K$8,"Laki-Laki",RDO!B74:K74)</f>
        <v>3</v>
      </c>
      <c r="O80" s="82">
        <f>SUMIF($B$8:$K$8,"Perempuan",RDO!B74:K74)</f>
        <v>3</v>
      </c>
      <c r="P80" s="68">
        <f t="shared" si="32"/>
        <v>3</v>
      </c>
      <c r="Q80" s="68">
        <f t="shared" si="33"/>
        <v>3</v>
      </c>
      <c r="R80" s="68">
        <f t="shared" si="34"/>
        <v>-0.40546510810816444</v>
      </c>
      <c r="S80" s="68">
        <f t="shared" si="35"/>
        <v>-0.40546510810816444</v>
      </c>
      <c r="T80" s="68">
        <f t="shared" si="36"/>
        <v>-0.13029087592974692</v>
      </c>
      <c r="U80" s="68">
        <f t="shared" si="37"/>
        <v>-0.13029087592974692</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69" x14ac:dyDescent="0.3">
      <c r="A81" s="67" t="str">
        <f>RDO!A75</f>
        <v>71. Untuk menjamin produk dapat diterima di akhir proses operasional, parameter pengujian yang digunakan oleh petugas Quality Control (QC) harus didasarkan pada...</v>
      </c>
      <c r="B81" s="83">
        <f>RDO!B75</f>
        <v>0</v>
      </c>
      <c r="C81" s="83">
        <f>RDO!C75</f>
        <v>0</v>
      </c>
      <c r="D81" s="83">
        <f>RDO!D75</f>
        <v>1</v>
      </c>
      <c r="E81" s="83">
        <f>RDO!E75</f>
        <v>1</v>
      </c>
      <c r="F81" s="83">
        <f>RDO!F75</f>
        <v>1</v>
      </c>
      <c r="G81" s="83">
        <f>RDO!G75</f>
        <v>1</v>
      </c>
      <c r="H81" s="83">
        <f>RDO!H75</f>
        <v>0</v>
      </c>
      <c r="I81" s="83">
        <f>RDO!I75</f>
        <v>0</v>
      </c>
      <c r="J81" s="83">
        <f>RDO!J75</f>
        <v>0</v>
      </c>
      <c r="K81" s="83">
        <f>RDO!K75</f>
        <v>0</v>
      </c>
      <c r="L81" s="82">
        <f t="shared" si="30"/>
        <v>5</v>
      </c>
      <c r="M81" s="82">
        <f t="shared" si="31"/>
        <v>5</v>
      </c>
      <c r="N81" s="82">
        <f>SUMIF($B$8:$K$8,"Laki-Laki",RDO!B75:K75)</f>
        <v>2</v>
      </c>
      <c r="O81" s="82">
        <f>SUMIF($B$8:$K$8,"Perempuan",RDO!B75:K75)</f>
        <v>2</v>
      </c>
      <c r="P81" s="68">
        <f t="shared" si="32"/>
        <v>2</v>
      </c>
      <c r="Q81" s="68">
        <f t="shared" si="33"/>
        <v>2</v>
      </c>
      <c r="R81" s="68">
        <f t="shared" si="34"/>
        <v>0.40546510810816438</v>
      </c>
      <c r="S81" s="68">
        <f t="shared" si="35"/>
        <v>0.40546510810816438</v>
      </c>
      <c r="T81" s="68">
        <f t="shared" si="36"/>
        <v>0.68063934028658191</v>
      </c>
      <c r="U81" s="68">
        <f t="shared" si="37"/>
        <v>0.68063934028658191</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82.8" x14ac:dyDescent="0.3">
      <c r="A82" s="67" t="str">
        <f>RDO!A76</f>
        <v>72. Perencanaan desain dan pengembangan produk baru diatur kuat dalam unit ini. Apa fungsi mendasar dari "kriteria keberterimaan" pada tahap desain produk?</v>
      </c>
      <c r="B82" s="83">
        <f>RDO!B76</f>
        <v>1</v>
      </c>
      <c r="C82" s="83">
        <f>RDO!C76</f>
        <v>1</v>
      </c>
      <c r="D82" s="83">
        <f>RDO!D76</f>
        <v>1</v>
      </c>
      <c r="E82" s="83">
        <f>RDO!E76</f>
        <v>0</v>
      </c>
      <c r="F82" s="83">
        <f>RDO!F76</f>
        <v>1</v>
      </c>
      <c r="G82" s="83">
        <f>RDO!G76</f>
        <v>0</v>
      </c>
      <c r="H82" s="83">
        <f>RDO!H76</f>
        <v>0</v>
      </c>
      <c r="I82" s="83">
        <f>RDO!I76</f>
        <v>0</v>
      </c>
      <c r="J82" s="83">
        <f>RDO!J76</f>
        <v>1</v>
      </c>
      <c r="K82" s="83">
        <f>RDO!K76</f>
        <v>1</v>
      </c>
      <c r="L82" s="82">
        <f t="shared" si="30"/>
        <v>5</v>
      </c>
      <c r="M82" s="82">
        <f t="shared" si="31"/>
        <v>5</v>
      </c>
      <c r="N82" s="82">
        <f>SUMIF($B$8:$K$8,"Laki-Laki",RDO!B76:K76)</f>
        <v>3</v>
      </c>
      <c r="O82" s="82">
        <f>SUMIF($B$8:$K$8,"Perempuan",RDO!B76:K76)</f>
        <v>3</v>
      </c>
      <c r="P82" s="68">
        <f t="shared" si="32"/>
        <v>3</v>
      </c>
      <c r="Q82" s="68">
        <f t="shared" si="33"/>
        <v>3</v>
      </c>
      <c r="R82" s="68">
        <f t="shared" si="34"/>
        <v>-0.40546510810816444</v>
      </c>
      <c r="S82" s="68">
        <f t="shared" si="35"/>
        <v>-0.40546510810816444</v>
      </c>
      <c r="T82" s="68">
        <f t="shared" si="36"/>
        <v>-0.13029087592974692</v>
      </c>
      <c r="U82" s="68">
        <f t="shared" si="37"/>
        <v>-0.13029087592974692</v>
      </c>
      <c r="V82" s="68">
        <f t="shared" si="38"/>
        <v>0.91287092917527679</v>
      </c>
      <c r="W82" s="68">
        <f t="shared" si="39"/>
        <v>0.91287092917527679</v>
      </c>
      <c r="X82" s="68">
        <f t="shared" si="40"/>
        <v>0</v>
      </c>
      <c r="Y82" s="68">
        <f t="shared" si="41"/>
        <v>1.2909944487358056</v>
      </c>
      <c r="Z82" s="68">
        <f t="shared" si="42"/>
        <v>0</v>
      </c>
      <c r="AA82" s="66" t="str">
        <f t="shared" si="43"/>
        <v>Negligible</v>
      </c>
      <c r="AB82" s="69" t="str">
        <f t="shared" si="44"/>
        <v>Tidak Ada Indikasi Bias</v>
      </c>
    </row>
    <row r="83" spans="1:28" ht="69" x14ac:dyDescent="0.3">
      <c r="A83" s="67" t="str">
        <f>RDO!A77</f>
        <v>73. Identifikasi dan mampusur (Traceability) merupakan bagian penting saat mengendalikan operasional produksi. Hal ini bertujuan agar...</v>
      </c>
      <c r="B83" s="83">
        <f>RDO!B77</f>
        <v>1</v>
      </c>
      <c r="C83" s="83">
        <f>RDO!C77</f>
        <v>1</v>
      </c>
      <c r="D83" s="83">
        <f>RDO!D77</f>
        <v>1</v>
      </c>
      <c r="E83" s="83">
        <f>RDO!E77</f>
        <v>0</v>
      </c>
      <c r="F83" s="83">
        <f>RDO!F77</f>
        <v>1</v>
      </c>
      <c r="G83" s="83">
        <f>RDO!G77</f>
        <v>0</v>
      </c>
      <c r="H83" s="83">
        <f>RDO!H77</f>
        <v>0</v>
      </c>
      <c r="I83" s="83">
        <f>RDO!I77</f>
        <v>0</v>
      </c>
      <c r="J83" s="83">
        <f>RDO!J77</f>
        <v>1</v>
      </c>
      <c r="K83" s="83">
        <f>RDO!K77</f>
        <v>1</v>
      </c>
      <c r="L83" s="82">
        <f t="shared" si="30"/>
        <v>5</v>
      </c>
      <c r="M83" s="82">
        <f t="shared" si="31"/>
        <v>5</v>
      </c>
      <c r="N83" s="82">
        <f>SUMIF($B$8:$K$8,"Laki-Laki",RDO!B77:K77)</f>
        <v>3</v>
      </c>
      <c r="O83" s="82">
        <f>SUMIF($B$8:$K$8,"Perempuan",RDO!B77:K77)</f>
        <v>3</v>
      </c>
      <c r="P83" s="68">
        <f t="shared" si="32"/>
        <v>3</v>
      </c>
      <c r="Q83" s="68">
        <f t="shared" si="33"/>
        <v>3</v>
      </c>
      <c r="R83" s="68">
        <f t="shared" si="34"/>
        <v>-0.40546510810816444</v>
      </c>
      <c r="S83" s="68">
        <f t="shared" si="35"/>
        <v>-0.40546510810816444</v>
      </c>
      <c r="T83" s="68">
        <f t="shared" si="36"/>
        <v>-0.13029087592974692</v>
      </c>
      <c r="U83" s="68">
        <f t="shared" si="37"/>
        <v>-0.13029087592974692</v>
      </c>
      <c r="V83" s="68">
        <f t="shared" si="38"/>
        <v>0.91287092917527679</v>
      </c>
      <c r="W83" s="68">
        <f t="shared" si="39"/>
        <v>0.91287092917527679</v>
      </c>
      <c r="X83" s="68">
        <f t="shared" si="40"/>
        <v>0</v>
      </c>
      <c r="Y83" s="68">
        <f t="shared" si="41"/>
        <v>1.2909944487358056</v>
      </c>
      <c r="Z83" s="68">
        <f t="shared" si="42"/>
        <v>0</v>
      </c>
      <c r="AA83" s="66" t="str">
        <f t="shared" si="43"/>
        <v>Negligible</v>
      </c>
      <c r="AB83" s="69" t="str">
        <f t="shared" si="44"/>
        <v>Tidak Ada Indikasi Bias</v>
      </c>
    </row>
    <row r="84" spans="1:28" ht="55.2" x14ac:dyDescent="0.3">
      <c r="A84" s="67" t="str">
        <f>RDO!A78</f>
        <v>74. Apa implikasi nyata dari frasa "informasi pembelian dikomunikasikan dengan jelas" bagi seorang staf Purchasing?</v>
      </c>
      <c r="B84" s="83">
        <f>RDO!B78</f>
        <v>1</v>
      </c>
      <c r="C84" s="83">
        <f>RDO!C78</f>
        <v>1</v>
      </c>
      <c r="D84" s="83">
        <f>RDO!D78</f>
        <v>0</v>
      </c>
      <c r="E84" s="83">
        <f>RDO!E78</f>
        <v>1</v>
      </c>
      <c r="F84" s="83">
        <f>RDO!F78</f>
        <v>0</v>
      </c>
      <c r="G84" s="83">
        <f>RDO!G78</f>
        <v>1</v>
      </c>
      <c r="H84" s="83">
        <f>RDO!H78</f>
        <v>0</v>
      </c>
      <c r="I84" s="83">
        <f>RDO!I78</f>
        <v>0</v>
      </c>
      <c r="J84" s="83">
        <f>RDO!J78</f>
        <v>0</v>
      </c>
      <c r="K84" s="83">
        <f>RDO!K78</f>
        <v>0</v>
      </c>
      <c r="L84" s="82">
        <f t="shared" si="30"/>
        <v>5</v>
      </c>
      <c r="M84" s="82">
        <f t="shared" si="31"/>
        <v>5</v>
      </c>
      <c r="N84" s="82">
        <f>SUMIF($B$8:$K$8,"Laki-Laki",RDO!B78:K78)</f>
        <v>2</v>
      </c>
      <c r="O84" s="82">
        <f>SUMIF($B$8:$K$8,"Perempuan",RDO!B78:K78)</f>
        <v>2</v>
      </c>
      <c r="P84" s="68">
        <f t="shared" si="32"/>
        <v>2</v>
      </c>
      <c r="Q84" s="68">
        <f t="shared" si="33"/>
        <v>2</v>
      </c>
      <c r="R84" s="68">
        <f t="shared" si="34"/>
        <v>0.40546510810816438</v>
      </c>
      <c r="S84" s="68">
        <f t="shared" si="35"/>
        <v>0.40546510810816438</v>
      </c>
      <c r="T84" s="68">
        <f t="shared" si="36"/>
        <v>0.68063934028658191</v>
      </c>
      <c r="U84" s="68">
        <f t="shared" si="37"/>
        <v>0.68063934028658191</v>
      </c>
      <c r="V84" s="68">
        <f t="shared" si="38"/>
        <v>0.91287092917527679</v>
      </c>
      <c r="W84" s="68">
        <f t="shared" si="39"/>
        <v>0.91287092917527679</v>
      </c>
      <c r="X84" s="68">
        <f t="shared" si="40"/>
        <v>0</v>
      </c>
      <c r="Y84" s="68">
        <f t="shared" si="41"/>
        <v>1.2909944487358056</v>
      </c>
      <c r="Z84" s="68">
        <f t="shared" si="42"/>
        <v>0</v>
      </c>
      <c r="AA84" s="66" t="str">
        <f t="shared" si="43"/>
        <v>Negligible</v>
      </c>
      <c r="AB84" s="69" t="str">
        <f t="shared" si="44"/>
        <v>Tidak Ada Indikasi Bias</v>
      </c>
    </row>
    <row r="85" spans="1:28" ht="69" x14ac:dyDescent="0.3">
      <c r="A85" s="67" t="str">
        <f>RDO!A79</f>
        <v>75. Pengendalian Outsource sering kali lebih sulit daripada mengendalikan produksi internal. Oleh karena itu, ISO 9001 mensyaratkan organisasi untuk...</v>
      </c>
      <c r="B85" s="83">
        <f>RDO!B79</f>
        <v>1</v>
      </c>
      <c r="C85" s="83">
        <f>RDO!C79</f>
        <v>1</v>
      </c>
      <c r="D85" s="83">
        <f>RDO!D79</f>
        <v>1</v>
      </c>
      <c r="E85" s="83">
        <f>RDO!E79</f>
        <v>1</v>
      </c>
      <c r="F85" s="83">
        <f>RDO!F79</f>
        <v>1</v>
      </c>
      <c r="G85" s="83">
        <f>RDO!G79</f>
        <v>1</v>
      </c>
      <c r="H85" s="83">
        <f>RDO!H79</f>
        <v>0</v>
      </c>
      <c r="I85" s="83">
        <f>RDO!I79</f>
        <v>0</v>
      </c>
      <c r="J85" s="83">
        <f>RDO!J79</f>
        <v>0</v>
      </c>
      <c r="K85" s="83">
        <f>RDO!K79</f>
        <v>0</v>
      </c>
      <c r="L85" s="82">
        <f t="shared" si="30"/>
        <v>5</v>
      </c>
      <c r="M85" s="82">
        <f t="shared" si="31"/>
        <v>5</v>
      </c>
      <c r="N85" s="82">
        <f>SUMIF($B$8:$K$8,"Laki-Laki",RDO!B79:K79)</f>
        <v>3</v>
      </c>
      <c r="O85" s="82">
        <f>SUMIF($B$8:$K$8,"Perempuan",RDO!B79:K79)</f>
        <v>3</v>
      </c>
      <c r="P85" s="68">
        <f t="shared" si="32"/>
        <v>3</v>
      </c>
      <c r="Q85" s="68">
        <f t="shared" si="33"/>
        <v>3</v>
      </c>
      <c r="R85" s="68">
        <f t="shared" si="34"/>
        <v>-0.40546510810816444</v>
      </c>
      <c r="S85" s="68">
        <f t="shared" si="35"/>
        <v>-0.40546510810816444</v>
      </c>
      <c r="T85" s="68">
        <f t="shared" si="36"/>
        <v>-0.13029087592974692</v>
      </c>
      <c r="U85" s="68">
        <f t="shared" si="37"/>
        <v>-0.13029087592974692</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ht="151.80000000000001" x14ac:dyDescent="0.3">
      <c r="A86" s="67" t="str">
        <f>RDO!A80</f>
        <v>76. Studi Kasus: Sebuah produk alat kesehatan tidak lolos uji kualitas internal karena warnanya sedikit berbeda dari standar, namun fungsinya 100% normal. Klien menyatakan bersedia membeli produk tersebut dengan harga potongan karena perbedaan warna tidak mempengaruhi penggunaan. Tindakan melepas produk ini adalah contoh dari...</v>
      </c>
      <c r="B86" s="83">
        <f>RDO!B80</f>
        <v>1</v>
      </c>
      <c r="C86" s="83">
        <f>RDO!C80</f>
        <v>1</v>
      </c>
      <c r="D86" s="83">
        <f>RDO!D80</f>
        <v>0</v>
      </c>
      <c r="E86" s="83">
        <f>RDO!E80</f>
        <v>0</v>
      </c>
      <c r="F86" s="83">
        <f>RDO!F80</f>
        <v>0</v>
      </c>
      <c r="G86" s="83">
        <f>RDO!G80</f>
        <v>0</v>
      </c>
      <c r="H86" s="83">
        <f>RDO!H80</f>
        <v>0</v>
      </c>
      <c r="I86" s="83">
        <f>RDO!I80</f>
        <v>0</v>
      </c>
      <c r="J86" s="83">
        <f>RDO!J80</f>
        <v>0</v>
      </c>
      <c r="K86" s="83">
        <f>RDO!K80</f>
        <v>0</v>
      </c>
      <c r="L86" s="82">
        <f t="shared" si="30"/>
        <v>5</v>
      </c>
      <c r="M86" s="82">
        <f t="shared" si="31"/>
        <v>5</v>
      </c>
      <c r="N86" s="82">
        <f>SUMIF($B$8:$K$8,"Laki-Laki",RDO!B80:K80)</f>
        <v>1</v>
      </c>
      <c r="O86" s="82">
        <f>SUMIF($B$8:$K$8,"Perempuan",RDO!B80:K80)</f>
        <v>1</v>
      </c>
      <c r="P86" s="68">
        <f t="shared" si="32"/>
        <v>1</v>
      </c>
      <c r="Q86" s="68">
        <f t="shared" si="33"/>
        <v>1</v>
      </c>
      <c r="R86" s="68">
        <f t="shared" si="34"/>
        <v>1.3862943611198906</v>
      </c>
      <c r="S86" s="68">
        <f t="shared" si="35"/>
        <v>1.3862943611198906</v>
      </c>
      <c r="T86" s="68">
        <f t="shared" si="36"/>
        <v>1.661468593298308</v>
      </c>
      <c r="U86" s="68">
        <f t="shared" si="37"/>
        <v>1.661468593298308</v>
      </c>
      <c r="V86" s="68">
        <f t="shared" si="38"/>
        <v>1.1180339887498949</v>
      </c>
      <c r="W86" s="68">
        <f t="shared" si="39"/>
        <v>1.1180339887498949</v>
      </c>
      <c r="X86" s="68">
        <f t="shared" si="40"/>
        <v>0</v>
      </c>
      <c r="Y86" s="68">
        <f t="shared" si="41"/>
        <v>1.5811388300841898</v>
      </c>
      <c r="Z86" s="68">
        <f t="shared" si="42"/>
        <v>0</v>
      </c>
      <c r="AA86" s="66" t="str">
        <f t="shared" si="43"/>
        <v>Negligible</v>
      </c>
      <c r="AB86" s="69" t="str">
        <f t="shared" si="44"/>
        <v>Tidak Ada Indikasi Bias</v>
      </c>
    </row>
    <row r="87" spans="1:28" ht="55.2" x14ac:dyDescent="0.3">
      <c r="A87" s="67" t="str">
        <f>RDO!A81</f>
        <v>77. Salah satu tujuan dilakukannya evaluasi dan seleksi ulang terhadap vendor yang sudah bekerja sama lama adalah...</v>
      </c>
      <c r="B87" s="83">
        <f>RDO!B81</f>
        <v>0</v>
      </c>
      <c r="C87" s="83">
        <f>RDO!C81</f>
        <v>0</v>
      </c>
      <c r="D87" s="83">
        <f>RDO!D81</f>
        <v>1</v>
      </c>
      <c r="E87" s="83">
        <f>RDO!E81</f>
        <v>1</v>
      </c>
      <c r="F87" s="83">
        <f>RDO!F81</f>
        <v>1</v>
      </c>
      <c r="G87" s="83">
        <f>RDO!G81</f>
        <v>1</v>
      </c>
      <c r="H87" s="83">
        <f>RDO!H81</f>
        <v>0</v>
      </c>
      <c r="I87" s="83">
        <f>RDO!I81</f>
        <v>0</v>
      </c>
      <c r="J87" s="83">
        <f>RDO!J81</f>
        <v>0</v>
      </c>
      <c r="K87" s="83">
        <f>RDO!K81</f>
        <v>0</v>
      </c>
      <c r="L87" s="82">
        <f t="shared" si="30"/>
        <v>5</v>
      </c>
      <c r="M87" s="82">
        <f t="shared" si="31"/>
        <v>5</v>
      </c>
      <c r="N87" s="82">
        <f>SUMIF($B$8:$K$8,"Laki-Laki",RDO!B81:K81)</f>
        <v>2</v>
      </c>
      <c r="O87" s="82">
        <f>SUMIF($B$8:$K$8,"Perempuan",RDO!B81:K81)</f>
        <v>2</v>
      </c>
      <c r="P87" s="68">
        <f t="shared" si="32"/>
        <v>2</v>
      </c>
      <c r="Q87" s="68">
        <f t="shared" si="33"/>
        <v>2</v>
      </c>
      <c r="R87" s="68">
        <f t="shared" si="34"/>
        <v>0.40546510810816438</v>
      </c>
      <c r="S87" s="68">
        <f t="shared" si="35"/>
        <v>0.40546510810816438</v>
      </c>
      <c r="T87" s="68">
        <f t="shared" si="36"/>
        <v>0.68063934028658191</v>
      </c>
      <c r="U87" s="68">
        <f t="shared" si="37"/>
        <v>0.68063934028658191</v>
      </c>
      <c r="V87" s="68">
        <f t="shared" si="38"/>
        <v>0.91287092917527679</v>
      </c>
      <c r="W87" s="68">
        <f t="shared" si="39"/>
        <v>0.91287092917527679</v>
      </c>
      <c r="X87" s="68">
        <f t="shared" si="40"/>
        <v>0</v>
      </c>
      <c r="Y87" s="68">
        <f t="shared" si="41"/>
        <v>1.2909944487358056</v>
      </c>
      <c r="Z87" s="68">
        <f t="shared" si="42"/>
        <v>0</v>
      </c>
      <c r="AA87" s="66" t="str">
        <f t="shared" si="43"/>
        <v>Negligible</v>
      </c>
      <c r="AB87" s="69" t="str">
        <f t="shared" si="44"/>
        <v>Tidak Ada Indikasi Bias</v>
      </c>
    </row>
    <row r="88" spans="1:28" ht="69" x14ac:dyDescent="0.3">
      <c r="A88" s="67" t="str">
        <f>RDO!A82</f>
        <v>78. Jika pelanggan memberikan keluhan terkait malfungsi produk, Klausul 8 mensyaratkan agar organisasi merespons hal ini melalui Kriteria Unjuk Kerja (KUK)...</v>
      </c>
      <c r="B88" s="83">
        <f>RDO!B82</f>
        <v>1</v>
      </c>
      <c r="C88" s="83">
        <f>RDO!C82</f>
        <v>1</v>
      </c>
      <c r="D88" s="83">
        <f>RDO!D82</f>
        <v>1</v>
      </c>
      <c r="E88" s="83">
        <f>RDO!E82</f>
        <v>0</v>
      </c>
      <c r="F88" s="83">
        <f>RDO!F82</f>
        <v>1</v>
      </c>
      <c r="G88" s="83">
        <f>RDO!G82</f>
        <v>0</v>
      </c>
      <c r="H88" s="83">
        <f>RDO!H82</f>
        <v>1</v>
      </c>
      <c r="I88" s="83">
        <f>RDO!I82</f>
        <v>1</v>
      </c>
      <c r="J88" s="83">
        <f>RDO!J82</f>
        <v>0</v>
      </c>
      <c r="K88" s="83">
        <f>RDO!K82</f>
        <v>0</v>
      </c>
      <c r="L88" s="82">
        <f t="shared" si="30"/>
        <v>5</v>
      </c>
      <c r="M88" s="82">
        <f t="shared" si="31"/>
        <v>5</v>
      </c>
      <c r="N88" s="82">
        <f>SUMIF($B$8:$K$8,"Laki-Laki",RDO!B82:K82)</f>
        <v>3</v>
      </c>
      <c r="O88" s="82">
        <f>SUMIF($B$8:$K$8,"Perempuan",RDO!B82:K82)</f>
        <v>3</v>
      </c>
      <c r="P88" s="68">
        <f t="shared" si="32"/>
        <v>3</v>
      </c>
      <c r="Q88" s="68">
        <f t="shared" si="33"/>
        <v>3</v>
      </c>
      <c r="R88" s="68">
        <f t="shared" si="34"/>
        <v>-0.40546510810816444</v>
      </c>
      <c r="S88" s="68">
        <f t="shared" si="35"/>
        <v>-0.40546510810816444</v>
      </c>
      <c r="T88" s="68">
        <f t="shared" si="36"/>
        <v>-0.13029087592974692</v>
      </c>
      <c r="U88" s="68">
        <f t="shared" si="37"/>
        <v>-0.13029087592974692</v>
      </c>
      <c r="V88" s="68">
        <f t="shared" si="38"/>
        <v>0.91287092917527679</v>
      </c>
      <c r="W88" s="68">
        <f t="shared" si="39"/>
        <v>0.91287092917527679</v>
      </c>
      <c r="X88" s="68">
        <f t="shared" si="40"/>
        <v>0</v>
      </c>
      <c r="Y88" s="68">
        <f t="shared" si="41"/>
        <v>1.2909944487358056</v>
      </c>
      <c r="Z88" s="68">
        <f t="shared" si="42"/>
        <v>0</v>
      </c>
      <c r="AA88" s="66" t="str">
        <f t="shared" si="43"/>
        <v>Negligible</v>
      </c>
      <c r="AB88" s="69" t="str">
        <f t="shared" si="44"/>
        <v>Tidak Ada Indikasi Bias</v>
      </c>
    </row>
    <row r="89" spans="1:28" ht="82.8" x14ac:dyDescent="0.3">
      <c r="A89" s="67" t="str">
        <f>RDO!A83</f>
        <v>79. Dalam menjamin ketersediaan personel yang kompeten untuk proses produksi terkendali, bagian operasional sangat bergantung pada efektivitas pelaksanaan dari klausul apa?</v>
      </c>
      <c r="B89" s="83">
        <f>RDO!B83</f>
        <v>1</v>
      </c>
      <c r="C89" s="83">
        <f>RDO!C83</f>
        <v>1</v>
      </c>
      <c r="D89" s="83">
        <f>RDO!D83</f>
        <v>1</v>
      </c>
      <c r="E89" s="83">
        <f>RDO!E83</f>
        <v>0</v>
      </c>
      <c r="F89" s="83">
        <f>RDO!F83</f>
        <v>1</v>
      </c>
      <c r="G89" s="83">
        <f>RDO!G83</f>
        <v>0</v>
      </c>
      <c r="H89" s="83">
        <f>RDO!H83</f>
        <v>1</v>
      </c>
      <c r="I89" s="83">
        <f>RDO!I83</f>
        <v>1</v>
      </c>
      <c r="J89" s="83">
        <f>RDO!J83</f>
        <v>0</v>
      </c>
      <c r="K89" s="83">
        <f>RDO!K83</f>
        <v>0</v>
      </c>
      <c r="L89" s="82">
        <f t="shared" si="30"/>
        <v>5</v>
      </c>
      <c r="M89" s="82">
        <f t="shared" si="31"/>
        <v>5</v>
      </c>
      <c r="N89" s="82">
        <f>SUMIF($B$8:$K$8,"Laki-Laki",RDO!B83:K83)</f>
        <v>3</v>
      </c>
      <c r="O89" s="82">
        <f>SUMIF($B$8:$K$8,"Perempuan",RDO!B83:K83)</f>
        <v>3</v>
      </c>
      <c r="P89" s="68">
        <f t="shared" si="32"/>
        <v>3</v>
      </c>
      <c r="Q89" s="68">
        <f t="shared" si="33"/>
        <v>3</v>
      </c>
      <c r="R89" s="68">
        <f t="shared" si="34"/>
        <v>-0.40546510810816444</v>
      </c>
      <c r="S89" s="68">
        <f t="shared" si="35"/>
        <v>-0.40546510810816444</v>
      </c>
      <c r="T89" s="68">
        <f t="shared" si="36"/>
        <v>-0.13029087592974692</v>
      </c>
      <c r="U89" s="68">
        <f t="shared" si="37"/>
        <v>-0.13029087592974692</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82.8" x14ac:dyDescent="0.3">
      <c r="A90" s="67" t="str">
        <f>RDO!A84</f>
        <v>80. Di bawah sistem berbasis pemikiran risiko (ISO 9001:2015), sebelum melakukan "pelepasan produk" kepada pelanggan akhir, personel berwenang wajib memastikan bahwa...</v>
      </c>
      <c r="B90" s="83">
        <f>RDO!B84</f>
        <v>1</v>
      </c>
      <c r="C90" s="83">
        <f>RDO!C84</f>
        <v>1</v>
      </c>
      <c r="D90" s="83">
        <f>RDO!D84</f>
        <v>1</v>
      </c>
      <c r="E90" s="83">
        <f>RDO!E84</f>
        <v>1</v>
      </c>
      <c r="F90" s="83">
        <f>RDO!F84</f>
        <v>1</v>
      </c>
      <c r="G90" s="83">
        <f>RDO!G84</f>
        <v>1</v>
      </c>
      <c r="H90" s="83">
        <f>RDO!H84</f>
        <v>0</v>
      </c>
      <c r="I90" s="83">
        <f>RDO!I84</f>
        <v>0</v>
      </c>
      <c r="J90" s="83">
        <f>RDO!J84</f>
        <v>1</v>
      </c>
      <c r="K90" s="83">
        <f>RDO!K84</f>
        <v>1</v>
      </c>
      <c r="L90" s="82">
        <f t="shared" si="30"/>
        <v>5</v>
      </c>
      <c r="M90" s="82">
        <f t="shared" si="31"/>
        <v>5</v>
      </c>
      <c r="N90" s="82">
        <f>SUMIF($B$8:$K$8,"Laki-Laki",RDO!B84:K84)</f>
        <v>4</v>
      </c>
      <c r="O90" s="82">
        <f>SUMIF($B$8:$K$8,"Perempuan",RDO!B84:K84)</f>
        <v>4</v>
      </c>
      <c r="P90" s="68">
        <f t="shared" si="32"/>
        <v>4</v>
      </c>
      <c r="Q90" s="68">
        <f t="shared" si="33"/>
        <v>4</v>
      </c>
      <c r="R90" s="68">
        <f t="shared" si="34"/>
        <v>-1.3862943611198906</v>
      </c>
      <c r="S90" s="68">
        <f t="shared" si="35"/>
        <v>-1.3862943611198906</v>
      </c>
      <c r="T90" s="68">
        <f t="shared" si="36"/>
        <v>-1.1111201289414732</v>
      </c>
      <c r="U90" s="68">
        <f t="shared" si="37"/>
        <v>-1.1111201289414732</v>
      </c>
      <c r="V90" s="68">
        <f t="shared" si="38"/>
        <v>1.1180339887498949</v>
      </c>
      <c r="W90" s="68">
        <f t="shared" si="39"/>
        <v>1.1180339887498949</v>
      </c>
      <c r="X90" s="68">
        <f t="shared" si="40"/>
        <v>0</v>
      </c>
      <c r="Y90" s="68">
        <f t="shared" si="41"/>
        <v>1.5811388300841898</v>
      </c>
      <c r="Z90" s="68">
        <f t="shared" si="42"/>
        <v>0</v>
      </c>
      <c r="AA90" s="66" t="str">
        <f t="shared" si="43"/>
        <v>Negligible</v>
      </c>
      <c r="AB90" s="69" t="str">
        <f t="shared" si="44"/>
        <v>Tidak Ada Indikasi Bias</v>
      </c>
    </row>
    <row r="91" spans="1:28" ht="69" x14ac:dyDescent="0.3">
      <c r="A91" s="67" t="str">
        <f>RDO!A85</f>
        <v>81. Yang membahas mengenai evaluasi kinerja dan peningkatan berkelanjutan merujuk secara spesifik pada pemenuhan persyaratan ISO 9001 klausul...</v>
      </c>
      <c r="B91" s="83">
        <f>RDO!B85</f>
        <v>1</v>
      </c>
      <c r="C91" s="83">
        <f>RDO!C85</f>
        <v>1</v>
      </c>
      <c r="D91" s="83">
        <f>RDO!D85</f>
        <v>0</v>
      </c>
      <c r="E91" s="83">
        <f>RDO!E85</f>
        <v>1</v>
      </c>
      <c r="F91" s="83">
        <f>RDO!F85</f>
        <v>0</v>
      </c>
      <c r="G91" s="83">
        <f>RDO!G85</f>
        <v>1</v>
      </c>
      <c r="H91" s="83">
        <f>RDO!H85</f>
        <v>0</v>
      </c>
      <c r="I91" s="83">
        <f>RDO!I85</f>
        <v>0</v>
      </c>
      <c r="J91" s="83">
        <f>RDO!J85</f>
        <v>0</v>
      </c>
      <c r="K91" s="83">
        <f>RDO!K85</f>
        <v>0</v>
      </c>
      <c r="L91" s="82">
        <f t="shared" si="30"/>
        <v>5</v>
      </c>
      <c r="M91" s="82">
        <f t="shared" si="31"/>
        <v>5</v>
      </c>
      <c r="N91" s="82">
        <f>SUMIF($B$8:$K$8,"Laki-Laki",RDO!B85:K85)</f>
        <v>2</v>
      </c>
      <c r="O91" s="82">
        <f>SUMIF($B$8:$K$8,"Perempuan",RDO!B85:K85)</f>
        <v>2</v>
      </c>
      <c r="P91" s="68">
        <f t="shared" si="32"/>
        <v>2</v>
      </c>
      <c r="Q91" s="68">
        <f t="shared" si="33"/>
        <v>2</v>
      </c>
      <c r="R91" s="68">
        <f t="shared" si="34"/>
        <v>0.40546510810816438</v>
      </c>
      <c r="S91" s="68">
        <f t="shared" si="35"/>
        <v>0.40546510810816438</v>
      </c>
      <c r="T91" s="68">
        <f t="shared" si="36"/>
        <v>0.68063934028658191</v>
      </c>
      <c r="U91" s="68">
        <f t="shared" si="37"/>
        <v>0.68063934028658191</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ht="82.8" x14ac:dyDescent="0.3">
      <c r="A92" s="67" t="str">
        <f>RDO!A86</f>
        <v>82. Fokus utama yang menjadi indikator bahwa organisasi telah Melakukan Evaluasi Kinerja dan Peningkatan Berkelanjutan QMS. Manakah di bawah ini yang bukan merupakan fokus utama tsb?</v>
      </c>
      <c r="B92" s="83">
        <f>RDO!B86</f>
        <v>1</v>
      </c>
      <c r="C92" s="83">
        <f>RDO!C86</f>
        <v>1</v>
      </c>
      <c r="D92" s="83">
        <f>RDO!D86</f>
        <v>1</v>
      </c>
      <c r="E92" s="83">
        <f>RDO!E86</f>
        <v>0</v>
      </c>
      <c r="F92" s="83">
        <f>RDO!F86</f>
        <v>1</v>
      </c>
      <c r="G92" s="83">
        <f>RDO!G86</f>
        <v>0</v>
      </c>
      <c r="H92" s="83">
        <f>RDO!H86</f>
        <v>1</v>
      </c>
      <c r="I92" s="83">
        <f>RDO!I86</f>
        <v>1</v>
      </c>
      <c r="J92" s="83">
        <f>RDO!J86</f>
        <v>0</v>
      </c>
      <c r="K92" s="83">
        <f>RDO!K86</f>
        <v>0</v>
      </c>
      <c r="L92" s="82">
        <f t="shared" si="30"/>
        <v>5</v>
      </c>
      <c r="M92" s="82">
        <f t="shared" si="31"/>
        <v>5</v>
      </c>
      <c r="N92" s="82">
        <f>SUMIF($B$8:$K$8,"Laki-Laki",RDO!B86:K86)</f>
        <v>3</v>
      </c>
      <c r="O92" s="82">
        <f>SUMIF($B$8:$K$8,"Perempuan",RDO!B86:K86)</f>
        <v>3</v>
      </c>
      <c r="P92" s="68">
        <f t="shared" si="32"/>
        <v>3</v>
      </c>
      <c r="Q92" s="68">
        <f t="shared" si="33"/>
        <v>3</v>
      </c>
      <c r="R92" s="68">
        <f t="shared" si="34"/>
        <v>-0.40546510810816444</v>
      </c>
      <c r="S92" s="68">
        <f t="shared" si="35"/>
        <v>-0.40546510810816444</v>
      </c>
      <c r="T92" s="68">
        <f t="shared" si="36"/>
        <v>-0.13029087592974692</v>
      </c>
      <c r="U92" s="68">
        <f t="shared" si="37"/>
        <v>-0.13029087592974692</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ht="124.2" x14ac:dyDescent="0.3">
      <c r="A93" s="67" t="str">
        <f>RDO!A87</f>
        <v>83. Studi Kasus: Organisasi Anda ingin memastikan apakah produk dan layanan yang diberikan selama ini telah memenuhi ekspektasi pelanggan. Sesuai Kriteria Unjuk Kerja (KUK) "Memantau dan Mengukur Kinerja", metode valid apa yang direkomendasikan untuk melakukan pemantauan ini?</v>
      </c>
      <c r="B93" s="83">
        <f>RDO!B87</f>
        <v>1</v>
      </c>
      <c r="C93" s="83">
        <f>RDO!C87</f>
        <v>1</v>
      </c>
      <c r="D93" s="83">
        <f>RDO!D87</f>
        <v>1</v>
      </c>
      <c r="E93" s="83">
        <f>RDO!E87</f>
        <v>1</v>
      </c>
      <c r="F93" s="83">
        <f>RDO!F87</f>
        <v>1</v>
      </c>
      <c r="G93" s="83">
        <f>RDO!G87</f>
        <v>1</v>
      </c>
      <c r="H93" s="83">
        <f>RDO!H87</f>
        <v>1</v>
      </c>
      <c r="I93" s="83">
        <f>RDO!I87</f>
        <v>1</v>
      </c>
      <c r="J93" s="83">
        <f>RDO!J87</f>
        <v>0</v>
      </c>
      <c r="K93" s="83">
        <f>RDO!K87</f>
        <v>0</v>
      </c>
      <c r="L93" s="82">
        <f t="shared" si="30"/>
        <v>5</v>
      </c>
      <c r="M93" s="82">
        <f t="shared" si="31"/>
        <v>5</v>
      </c>
      <c r="N93" s="82">
        <f>SUMIF($B$8:$K$8,"Laki-Laki",RDO!B87:K87)</f>
        <v>4</v>
      </c>
      <c r="O93" s="82">
        <f>SUMIF($B$8:$K$8,"Perempuan",RDO!B87:K87)</f>
        <v>4</v>
      </c>
      <c r="P93" s="68">
        <f t="shared" si="32"/>
        <v>4</v>
      </c>
      <c r="Q93" s="68">
        <f t="shared" si="33"/>
        <v>4</v>
      </c>
      <c r="R93" s="68">
        <f t="shared" si="34"/>
        <v>-1.3862943611198906</v>
      </c>
      <c r="S93" s="68">
        <f t="shared" si="35"/>
        <v>-1.3862943611198906</v>
      </c>
      <c r="T93" s="68">
        <f t="shared" si="36"/>
        <v>-1.1111201289414732</v>
      </c>
      <c r="U93" s="68">
        <f t="shared" si="37"/>
        <v>-1.1111201289414732</v>
      </c>
      <c r="V93" s="68">
        <f t="shared" si="38"/>
        <v>1.1180339887498949</v>
      </c>
      <c r="W93" s="68">
        <f t="shared" si="39"/>
        <v>1.1180339887498949</v>
      </c>
      <c r="X93" s="68">
        <f t="shared" si="40"/>
        <v>0</v>
      </c>
      <c r="Y93" s="68">
        <f t="shared" si="41"/>
        <v>1.5811388300841898</v>
      </c>
      <c r="Z93" s="68">
        <f t="shared" si="42"/>
        <v>0</v>
      </c>
      <c r="AA93" s="66" t="str">
        <f t="shared" si="43"/>
        <v>Negligible</v>
      </c>
      <c r="AB93" s="69" t="str">
        <f t="shared" si="44"/>
        <v>Tidak Ada Indikasi Bias</v>
      </c>
    </row>
    <row r="94" spans="1:28" ht="110.4" x14ac:dyDescent="0.3">
      <c r="A94" s="67" t="str">
        <f>RDO!A88</f>
        <v>84. Data mengenai tingkat cacat produk, waktu respons layanan, dan skor kepuasan pelanggan telah dikumpulkan oleh tim Quality Assurance bulan ini. Langkah esensial apa yang harus dilakukan selanjutnya terhadap data dan informasi tersebut?</v>
      </c>
      <c r="B94" s="83">
        <f>RDO!B88</f>
        <v>1</v>
      </c>
      <c r="C94" s="83">
        <f>RDO!C88</f>
        <v>1</v>
      </c>
      <c r="D94" s="83">
        <f>RDO!D88</f>
        <v>0</v>
      </c>
      <c r="E94" s="83">
        <f>RDO!E88</f>
        <v>1</v>
      </c>
      <c r="F94" s="83">
        <f>RDO!F88</f>
        <v>0</v>
      </c>
      <c r="G94" s="83">
        <f>RDO!G88</f>
        <v>1</v>
      </c>
      <c r="H94" s="83">
        <f>RDO!H88</f>
        <v>0</v>
      </c>
      <c r="I94" s="83">
        <f>RDO!I88</f>
        <v>0</v>
      </c>
      <c r="J94" s="83">
        <f>RDO!J88</f>
        <v>0</v>
      </c>
      <c r="K94" s="83">
        <f>RDO!K88</f>
        <v>0</v>
      </c>
      <c r="L94" s="82">
        <f t="shared" si="30"/>
        <v>5</v>
      </c>
      <c r="M94" s="82">
        <f t="shared" si="31"/>
        <v>5</v>
      </c>
      <c r="N94" s="82">
        <f>SUMIF($B$8:$K$8,"Laki-Laki",RDO!B88:K88)</f>
        <v>2</v>
      </c>
      <c r="O94" s="82">
        <f>SUMIF($B$8:$K$8,"Perempuan",RDO!B88:K88)</f>
        <v>2</v>
      </c>
      <c r="P94" s="68">
        <f t="shared" si="32"/>
        <v>2</v>
      </c>
      <c r="Q94" s="68">
        <f t="shared" si="33"/>
        <v>2</v>
      </c>
      <c r="R94" s="68">
        <f t="shared" si="34"/>
        <v>0.40546510810816438</v>
      </c>
      <c r="S94" s="68">
        <f t="shared" si="35"/>
        <v>0.40546510810816438</v>
      </c>
      <c r="T94" s="68">
        <f t="shared" si="36"/>
        <v>0.68063934028658191</v>
      </c>
      <c r="U94" s="68">
        <f t="shared" si="37"/>
        <v>0.68063934028658191</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ht="124.2" x14ac:dyDescent="0.3">
      <c r="A95" s="67" t="str">
        <f>RDO!A89</f>
        <v>85. Studi Kasus: Seorang Lead Auditor Internal di perusahaan sedang menyusun jadwal audit untuk tahun depan. Agar sesuai dengan Kriteria Unjuk Kerja (KUK) "Melaksanakan Audit Internal", dasar utama apa yang harus digunakan dalam menyusun program/jadwal audit tersebut?</v>
      </c>
      <c r="B95" s="83">
        <f>RDO!B89</f>
        <v>1</v>
      </c>
      <c r="C95" s="83">
        <f>RDO!C89</f>
        <v>1</v>
      </c>
      <c r="D95" s="83">
        <f>RDO!D89</f>
        <v>0</v>
      </c>
      <c r="E95" s="83">
        <f>RDO!E89</f>
        <v>0</v>
      </c>
      <c r="F95" s="83">
        <f>RDO!F89</f>
        <v>0</v>
      </c>
      <c r="G95" s="83">
        <f>RDO!G89</f>
        <v>0</v>
      </c>
      <c r="H95" s="83">
        <f>RDO!H89</f>
        <v>0</v>
      </c>
      <c r="I95" s="83">
        <f>RDO!I89</f>
        <v>0</v>
      </c>
      <c r="J95" s="83">
        <f>RDO!J89</f>
        <v>0</v>
      </c>
      <c r="K95" s="83">
        <f>RDO!K89</f>
        <v>0</v>
      </c>
      <c r="L95" s="82">
        <f t="shared" si="30"/>
        <v>5</v>
      </c>
      <c r="M95" s="82">
        <f t="shared" si="31"/>
        <v>5</v>
      </c>
      <c r="N95" s="82">
        <f>SUMIF($B$8:$K$8,"Laki-Laki",RDO!B89:K89)</f>
        <v>1</v>
      </c>
      <c r="O95" s="82">
        <f>SUMIF($B$8:$K$8,"Perempuan",RDO!B89:K89)</f>
        <v>1</v>
      </c>
      <c r="P95" s="68">
        <f t="shared" si="32"/>
        <v>1</v>
      </c>
      <c r="Q95" s="68">
        <f t="shared" si="33"/>
        <v>1</v>
      </c>
      <c r="R95" s="68">
        <f t="shared" si="34"/>
        <v>1.3862943611198906</v>
      </c>
      <c r="S95" s="68">
        <f t="shared" si="35"/>
        <v>1.3862943611198906</v>
      </c>
      <c r="T95" s="68">
        <f t="shared" si="36"/>
        <v>1.661468593298308</v>
      </c>
      <c r="U95" s="68">
        <f t="shared" si="37"/>
        <v>1.661468593298308</v>
      </c>
      <c r="V95" s="68">
        <f t="shared" si="38"/>
        <v>1.1180339887498949</v>
      </c>
      <c r="W95" s="68">
        <f t="shared" si="39"/>
        <v>1.1180339887498949</v>
      </c>
      <c r="X95" s="68">
        <f t="shared" si="40"/>
        <v>0</v>
      </c>
      <c r="Y95" s="68">
        <f t="shared" si="41"/>
        <v>1.5811388300841898</v>
      </c>
      <c r="Z95" s="68">
        <f t="shared" si="42"/>
        <v>0</v>
      </c>
      <c r="AA95" s="66" t="str">
        <f t="shared" si="43"/>
        <v>Negligible</v>
      </c>
      <c r="AB95" s="69" t="str">
        <f t="shared" si="44"/>
        <v>Tidak Ada Indikasi Bias</v>
      </c>
    </row>
    <row r="96" spans="1:28" ht="96.6" x14ac:dyDescent="0.3">
      <c r="A96" s="67" t="str">
        <f>RDO!A90</f>
        <v>86. Audit internal bukan semata-mata mencari kesalahan karyawan, melainkan memiliki tujuan strategis yang jelas. Tujuan utama dilaksanakannya audit tersebut adalah untuk memastikan bahwa proses operasional berjalan...</v>
      </c>
      <c r="B96" s="83">
        <f>RDO!B90</f>
        <v>1</v>
      </c>
      <c r="C96" s="83">
        <f>RDO!C90</f>
        <v>1</v>
      </c>
      <c r="D96" s="83">
        <f>RDO!D90</f>
        <v>1</v>
      </c>
      <c r="E96" s="83">
        <f>RDO!E90</f>
        <v>1</v>
      </c>
      <c r="F96" s="83">
        <f>RDO!F90</f>
        <v>1</v>
      </c>
      <c r="G96" s="83">
        <f>RDO!G90</f>
        <v>1</v>
      </c>
      <c r="H96" s="83">
        <f>RDO!H90</f>
        <v>1</v>
      </c>
      <c r="I96" s="83">
        <f>RDO!I90</f>
        <v>1</v>
      </c>
      <c r="J96" s="83">
        <f>RDO!J90</f>
        <v>0</v>
      </c>
      <c r="K96" s="83">
        <f>RDO!K90</f>
        <v>0</v>
      </c>
      <c r="L96" s="82">
        <f t="shared" si="30"/>
        <v>5</v>
      </c>
      <c r="M96" s="82">
        <f t="shared" si="31"/>
        <v>5</v>
      </c>
      <c r="N96" s="82">
        <f>SUMIF($B$8:$K$8,"Laki-Laki",RDO!B90:K90)</f>
        <v>4</v>
      </c>
      <c r="O96" s="82">
        <f>SUMIF($B$8:$K$8,"Perempuan",RDO!B90:K90)</f>
        <v>4</v>
      </c>
      <c r="P96" s="68">
        <f t="shared" si="32"/>
        <v>4</v>
      </c>
      <c r="Q96" s="68">
        <f t="shared" si="33"/>
        <v>4</v>
      </c>
      <c r="R96" s="68">
        <f t="shared" si="34"/>
        <v>-1.3862943611198906</v>
      </c>
      <c r="S96" s="68">
        <f t="shared" si="35"/>
        <v>-1.3862943611198906</v>
      </c>
      <c r="T96" s="68">
        <f t="shared" si="36"/>
        <v>-1.1111201289414732</v>
      </c>
      <c r="U96" s="68">
        <f t="shared" si="37"/>
        <v>-1.1111201289414732</v>
      </c>
      <c r="V96" s="68">
        <f t="shared" si="38"/>
        <v>1.1180339887498949</v>
      </c>
      <c r="W96" s="68">
        <f t="shared" si="39"/>
        <v>1.1180339887498949</v>
      </c>
      <c r="X96" s="68">
        <f t="shared" si="40"/>
        <v>0</v>
      </c>
      <c r="Y96" s="68">
        <f t="shared" si="41"/>
        <v>1.5811388300841898</v>
      </c>
      <c r="Z96" s="68">
        <f t="shared" si="42"/>
        <v>0</v>
      </c>
      <c r="AA96" s="66" t="str">
        <f t="shared" si="43"/>
        <v>Negligible</v>
      </c>
      <c r="AB96" s="69" t="str">
        <f t="shared" si="44"/>
        <v>Tidak Ada Indikasi Bias</v>
      </c>
    </row>
    <row r="97" spans="1:28" ht="96.6" x14ac:dyDescent="0.3">
      <c r="A97" s="67" t="str">
        <f>RDO!A91</f>
        <v>87. Terkait dengan elemen "Melakukan Tinjauan Manajemen &amp; Peningkatan", apa bentuk bukti konkret (kewajiban dokumentasi) yang harus dipenuhi organisasi saat menyelenggarakan Rapat Tinjauan Manajemen (Management Review)?</v>
      </c>
      <c r="B97" s="83">
        <f>RDO!B91</f>
        <v>1</v>
      </c>
      <c r="C97" s="83">
        <f>RDO!C91</f>
        <v>1</v>
      </c>
      <c r="D97" s="83">
        <f>RDO!D91</f>
        <v>1</v>
      </c>
      <c r="E97" s="83">
        <f>RDO!E91</f>
        <v>1</v>
      </c>
      <c r="F97" s="83">
        <f>RDO!F91</f>
        <v>1</v>
      </c>
      <c r="G97" s="83">
        <f>RDO!G91</f>
        <v>1</v>
      </c>
      <c r="H97" s="83">
        <f>RDO!H91</f>
        <v>0</v>
      </c>
      <c r="I97" s="83">
        <f>RDO!I91</f>
        <v>0</v>
      </c>
      <c r="J97" s="83">
        <f>RDO!J91</f>
        <v>1</v>
      </c>
      <c r="K97" s="83">
        <f>RDO!K91</f>
        <v>1</v>
      </c>
      <c r="L97" s="82">
        <f t="shared" si="30"/>
        <v>5</v>
      </c>
      <c r="M97" s="82">
        <f t="shared" si="31"/>
        <v>5</v>
      </c>
      <c r="N97" s="82">
        <f>SUMIF($B$8:$K$8,"Laki-Laki",RDO!B91:K91)</f>
        <v>4</v>
      </c>
      <c r="O97" s="82">
        <f>SUMIF($B$8:$K$8,"Perempuan",RDO!B91:K91)</f>
        <v>4</v>
      </c>
      <c r="P97" s="68">
        <f t="shared" si="32"/>
        <v>4</v>
      </c>
      <c r="Q97" s="68">
        <f t="shared" si="33"/>
        <v>4</v>
      </c>
      <c r="R97" s="68">
        <f t="shared" si="34"/>
        <v>-1.3862943611198906</v>
      </c>
      <c r="S97" s="68">
        <f t="shared" si="35"/>
        <v>-1.3862943611198906</v>
      </c>
      <c r="T97" s="68">
        <f t="shared" si="36"/>
        <v>-1.1111201289414732</v>
      </c>
      <c r="U97" s="68">
        <f t="shared" si="37"/>
        <v>-1.1111201289414732</v>
      </c>
      <c r="V97" s="68">
        <f t="shared" si="38"/>
        <v>1.1180339887498949</v>
      </c>
      <c r="W97" s="68">
        <f t="shared" si="39"/>
        <v>1.1180339887498949</v>
      </c>
      <c r="X97" s="68">
        <f t="shared" si="40"/>
        <v>0</v>
      </c>
      <c r="Y97" s="68">
        <f t="shared" si="41"/>
        <v>1.5811388300841898</v>
      </c>
      <c r="Z97" s="68">
        <f t="shared" si="42"/>
        <v>0</v>
      </c>
      <c r="AA97" s="66" t="str">
        <f t="shared" si="43"/>
        <v>Negligible</v>
      </c>
      <c r="AB97" s="69" t="str">
        <f t="shared" si="44"/>
        <v>Tidak Ada Indikasi Bias</v>
      </c>
    </row>
    <row r="98" spans="1:28" ht="124.2" x14ac:dyDescent="0.3">
      <c r="A98" s="67" t="str">
        <f>RDO!A92</f>
        <v>88. Studi Kasus: Pada saat audit internal di area Gudang, auditor menemukan Ketidaksesuaian (Non-Conformity/NC), di mana bahan baku tidak ditempatkan di palet yang benar. Sebelum merumuskan "Tindakan Korektif", langkah analitis apa yang wajib dilakukan asesi/auditee?</v>
      </c>
      <c r="B98" s="83">
        <f>RDO!B92</f>
        <v>1</v>
      </c>
      <c r="C98" s="83">
        <f>RDO!C92</f>
        <v>1</v>
      </c>
      <c r="D98" s="83">
        <f>RDO!D92</f>
        <v>1</v>
      </c>
      <c r="E98" s="83">
        <f>RDO!E92</f>
        <v>1</v>
      </c>
      <c r="F98" s="83">
        <f>RDO!F92</f>
        <v>1</v>
      </c>
      <c r="G98" s="83">
        <f>RDO!G92</f>
        <v>1</v>
      </c>
      <c r="H98" s="83">
        <f>RDO!H92</f>
        <v>0</v>
      </c>
      <c r="I98" s="83">
        <f>RDO!I92</f>
        <v>0</v>
      </c>
      <c r="J98" s="83">
        <f>RDO!J92</f>
        <v>1</v>
      </c>
      <c r="K98" s="83">
        <f>RDO!K92</f>
        <v>1</v>
      </c>
      <c r="L98" s="82">
        <f t="shared" si="30"/>
        <v>5</v>
      </c>
      <c r="M98" s="82">
        <f t="shared" si="31"/>
        <v>5</v>
      </c>
      <c r="N98" s="82">
        <f>SUMIF($B$8:$K$8,"Laki-Laki",RDO!B92:K92)</f>
        <v>4</v>
      </c>
      <c r="O98" s="82">
        <f>SUMIF($B$8:$K$8,"Perempuan",RDO!B92:K92)</f>
        <v>4</v>
      </c>
      <c r="P98" s="68">
        <f t="shared" si="32"/>
        <v>4</v>
      </c>
      <c r="Q98" s="68">
        <f t="shared" si="33"/>
        <v>4</v>
      </c>
      <c r="R98" s="68">
        <f t="shared" si="34"/>
        <v>-1.3862943611198906</v>
      </c>
      <c r="S98" s="68">
        <f t="shared" si="35"/>
        <v>-1.3862943611198906</v>
      </c>
      <c r="T98" s="68">
        <f t="shared" si="36"/>
        <v>-1.1111201289414732</v>
      </c>
      <c r="U98" s="68">
        <f t="shared" si="37"/>
        <v>-1.1111201289414732</v>
      </c>
      <c r="V98" s="68">
        <f t="shared" si="38"/>
        <v>1.1180339887498949</v>
      </c>
      <c r="W98" s="68">
        <f t="shared" si="39"/>
        <v>1.1180339887498949</v>
      </c>
      <c r="X98" s="68">
        <f t="shared" si="40"/>
        <v>0</v>
      </c>
      <c r="Y98" s="68">
        <f t="shared" si="41"/>
        <v>1.5811388300841898</v>
      </c>
      <c r="Z98" s="68">
        <f t="shared" si="42"/>
        <v>0</v>
      </c>
      <c r="AA98" s="66" t="str">
        <f t="shared" si="43"/>
        <v>Negligible</v>
      </c>
      <c r="AB98" s="69" t="str">
        <f t="shared" si="44"/>
        <v>Tidak Ada Indikasi Bias</v>
      </c>
    </row>
    <row r="99" spans="1:28" ht="96.6" x14ac:dyDescent="0.3">
      <c r="A99" s="67" t="str">
        <f>RDO!A93</f>
        <v>89. Mengapa penggunaan Root Cause Analysis (RCA) dianggap sebagai syarat mutlak dalam Kriteria Unjuk Kerja (KUK) "Melakukan Tinjauan Manajemen &amp; Peningkatan" ketika menangani sebuah ketidaksesuaian (NC)?</v>
      </c>
      <c r="B99" s="83">
        <f>RDO!B93</f>
        <v>1</v>
      </c>
      <c r="C99" s="83">
        <f>RDO!C93</f>
        <v>1</v>
      </c>
      <c r="D99" s="83">
        <f>RDO!D93</f>
        <v>0</v>
      </c>
      <c r="E99" s="83">
        <f>RDO!E93</f>
        <v>0</v>
      </c>
      <c r="F99" s="83">
        <f>RDO!F93</f>
        <v>0</v>
      </c>
      <c r="G99" s="83">
        <f>RDO!G93</f>
        <v>0</v>
      </c>
      <c r="H99" s="83">
        <f>RDO!H93</f>
        <v>0</v>
      </c>
      <c r="I99" s="83">
        <f>RDO!I93</f>
        <v>0</v>
      </c>
      <c r="J99" s="83">
        <f>RDO!J93</f>
        <v>0</v>
      </c>
      <c r="K99" s="83">
        <f>RDO!K93</f>
        <v>0</v>
      </c>
      <c r="L99" s="82">
        <f t="shared" si="30"/>
        <v>5</v>
      </c>
      <c r="M99" s="82">
        <f t="shared" si="31"/>
        <v>5</v>
      </c>
      <c r="N99" s="82">
        <f>SUMIF($B$8:$K$8,"Laki-Laki",RDO!B93:K93)</f>
        <v>1</v>
      </c>
      <c r="O99" s="82">
        <f>SUMIF($B$8:$K$8,"Perempuan",RDO!B93:K93)</f>
        <v>1</v>
      </c>
      <c r="P99" s="68">
        <f t="shared" si="32"/>
        <v>1</v>
      </c>
      <c r="Q99" s="68">
        <f t="shared" si="33"/>
        <v>1</v>
      </c>
      <c r="R99" s="68">
        <f t="shared" si="34"/>
        <v>1.3862943611198906</v>
      </c>
      <c r="S99" s="68">
        <f t="shared" si="35"/>
        <v>1.3862943611198906</v>
      </c>
      <c r="T99" s="68">
        <f t="shared" si="36"/>
        <v>1.661468593298308</v>
      </c>
      <c r="U99" s="68">
        <f t="shared" si="37"/>
        <v>1.661468593298308</v>
      </c>
      <c r="V99" s="68">
        <f t="shared" si="38"/>
        <v>1.1180339887498949</v>
      </c>
      <c r="W99" s="68">
        <f t="shared" si="39"/>
        <v>1.1180339887498949</v>
      </c>
      <c r="X99" s="68">
        <f t="shared" si="40"/>
        <v>0</v>
      </c>
      <c r="Y99" s="68">
        <f t="shared" si="41"/>
        <v>1.5811388300841898</v>
      </c>
      <c r="Z99" s="68">
        <f t="shared" si="42"/>
        <v>0</v>
      </c>
      <c r="AA99" s="66" t="str">
        <f t="shared" si="43"/>
        <v>Negligible</v>
      </c>
      <c r="AB99" s="69" t="str">
        <f t="shared" si="44"/>
        <v>Tidak Ada Indikasi Bias</v>
      </c>
    </row>
    <row r="100" spans="1:28" ht="110.4" x14ac:dyDescent="0.3">
      <c r="A100" s="67" t="str">
        <f>RDO!A94</f>
        <v>90. Dalam siklus Sistem Manajemen Mutu, tahap akhir dari QMS.9001 akan memicu perbaikan sistem di masa depan. Berdasarkan elemen yang ada, proses apa yang secara langsung merepresentasikan "peningkatan berkelanjutan" paska temuan masalah?</v>
      </c>
      <c r="B100" s="83">
        <f>RDO!B94</f>
        <v>1</v>
      </c>
      <c r="C100" s="83">
        <f>RDO!C94</f>
        <v>1</v>
      </c>
      <c r="D100" s="83">
        <f>RDO!D94</f>
        <v>0</v>
      </c>
      <c r="E100" s="83">
        <f>RDO!E94</f>
        <v>0</v>
      </c>
      <c r="F100" s="83">
        <f>RDO!F94</f>
        <v>0</v>
      </c>
      <c r="G100" s="83">
        <f>RDO!G94</f>
        <v>0</v>
      </c>
      <c r="H100" s="83">
        <f>RDO!H94</f>
        <v>0</v>
      </c>
      <c r="I100" s="83">
        <f>RDO!I94</f>
        <v>0</v>
      </c>
      <c r="J100" s="83">
        <f>RDO!J94</f>
        <v>0</v>
      </c>
      <c r="K100" s="83">
        <f>RDO!K94</f>
        <v>0</v>
      </c>
      <c r="L100" s="82">
        <f t="shared" si="30"/>
        <v>5</v>
      </c>
      <c r="M100" s="82">
        <f t="shared" si="31"/>
        <v>5</v>
      </c>
      <c r="N100" s="82">
        <f>SUMIF($B$8:$K$8,"Laki-Laki",RDO!B94:K94)</f>
        <v>1</v>
      </c>
      <c r="O100" s="82">
        <f>SUMIF($B$8:$K$8,"Perempuan",RDO!B94:K94)</f>
        <v>1</v>
      </c>
      <c r="P100" s="68">
        <f t="shared" si="32"/>
        <v>1</v>
      </c>
      <c r="Q100" s="68">
        <f t="shared" si="33"/>
        <v>1</v>
      </c>
      <c r="R100" s="68">
        <f t="shared" si="34"/>
        <v>1.3862943611198906</v>
      </c>
      <c r="S100" s="68">
        <f t="shared" si="35"/>
        <v>1.3862943611198906</v>
      </c>
      <c r="T100" s="68">
        <f t="shared" si="36"/>
        <v>1.661468593298308</v>
      </c>
      <c r="U100" s="68">
        <f t="shared" si="37"/>
        <v>1.661468593298308</v>
      </c>
      <c r="V100" s="68">
        <f t="shared" si="38"/>
        <v>1.1180339887498949</v>
      </c>
      <c r="W100" s="68">
        <f t="shared" si="39"/>
        <v>1.1180339887498949</v>
      </c>
      <c r="X100" s="68">
        <f t="shared" si="40"/>
        <v>0</v>
      </c>
      <c r="Y100" s="68">
        <f t="shared" si="41"/>
        <v>1.5811388300841898</v>
      </c>
      <c r="Z100" s="68">
        <f t="shared" si="42"/>
        <v>0</v>
      </c>
      <c r="AA100" s="66" t="str">
        <f t="shared" si="43"/>
        <v>Negligible</v>
      </c>
      <c r="AB100" s="69" t="str">
        <f t="shared" si="44"/>
        <v>Tidak Ada Indikasi Bias</v>
      </c>
    </row>
    <row r="101" spans="1:28" ht="69" x14ac:dyDescent="0.3">
      <c r="A101" s="67" t="str">
        <f>RDO!A95</f>
        <v>91. Peran QMS dalam Kinerja: Apa peran strategis utama ISO 9001:2015 dalam mendorong peningkatan kinerja organisasi secara keseluruhan?</v>
      </c>
      <c r="B101" s="83">
        <f>RDO!B95</f>
        <v>1</v>
      </c>
      <c r="C101" s="83">
        <f>RDO!C95</f>
        <v>1</v>
      </c>
      <c r="D101" s="83">
        <f>RDO!D95</f>
        <v>1</v>
      </c>
      <c r="E101" s="83">
        <f>RDO!E95</f>
        <v>1</v>
      </c>
      <c r="F101" s="83">
        <f>RDO!F95</f>
        <v>1</v>
      </c>
      <c r="G101" s="83">
        <f>RDO!G95</f>
        <v>1</v>
      </c>
      <c r="H101" s="83">
        <f>RDO!H95</f>
        <v>1</v>
      </c>
      <c r="I101" s="83">
        <f>RDO!I95</f>
        <v>1</v>
      </c>
      <c r="J101" s="83">
        <f>RDO!J95</f>
        <v>0</v>
      </c>
      <c r="K101" s="83">
        <f>RDO!K95</f>
        <v>0</v>
      </c>
      <c r="L101" s="82">
        <f t="shared" si="30"/>
        <v>5</v>
      </c>
      <c r="M101" s="82">
        <f t="shared" si="31"/>
        <v>5</v>
      </c>
      <c r="N101" s="82">
        <f>SUMIF($B$8:$K$8,"Laki-Laki",RDO!B95:K95)</f>
        <v>4</v>
      </c>
      <c r="O101" s="82">
        <f>SUMIF($B$8:$K$8,"Perempuan",RDO!B95:K95)</f>
        <v>4</v>
      </c>
      <c r="P101" s="68">
        <f t="shared" si="32"/>
        <v>4</v>
      </c>
      <c r="Q101" s="68">
        <f t="shared" si="33"/>
        <v>4</v>
      </c>
      <c r="R101" s="68">
        <f t="shared" si="34"/>
        <v>-1.3862943611198906</v>
      </c>
      <c r="S101" s="68">
        <f t="shared" si="35"/>
        <v>-1.3862943611198906</v>
      </c>
      <c r="T101" s="68">
        <f t="shared" si="36"/>
        <v>-1.1111201289414732</v>
      </c>
      <c r="U101" s="68">
        <f t="shared" si="37"/>
        <v>-1.1111201289414732</v>
      </c>
      <c r="V101" s="68">
        <f t="shared" si="38"/>
        <v>1.1180339887498949</v>
      </c>
      <c r="W101" s="68">
        <f t="shared" si="39"/>
        <v>1.1180339887498949</v>
      </c>
      <c r="X101" s="68">
        <f t="shared" si="40"/>
        <v>0</v>
      </c>
      <c r="Y101" s="68">
        <f t="shared" si="41"/>
        <v>1.5811388300841898</v>
      </c>
      <c r="Z101" s="68">
        <f t="shared" si="42"/>
        <v>0</v>
      </c>
      <c r="AA101" s="66" t="str">
        <f t="shared" si="43"/>
        <v>Negligible</v>
      </c>
      <c r="AB101" s="69" t="str">
        <f t="shared" si="44"/>
        <v>Tidak Ada Indikasi Bias</v>
      </c>
    </row>
    <row r="102" spans="1:28" ht="96.6" x14ac:dyDescent="0.3">
      <c r="A102" s="67" t="str">
        <f>RDO!A96</f>
        <v>92. Langkah Implementasi (Tahap Awal): Langkah krusial pertama yang idealnya dilakukan oleh seorang implementer sebelum mulai menyusun dokumen Sistem Manajemen Mutu secara masif adalah...</v>
      </c>
      <c r="B102" s="83">
        <f>RDO!B96</f>
        <v>0</v>
      </c>
      <c r="C102" s="83">
        <f>RDO!C96</f>
        <v>0</v>
      </c>
      <c r="D102" s="83">
        <f>RDO!D96</f>
        <v>1</v>
      </c>
      <c r="E102" s="83">
        <f>RDO!E96</f>
        <v>0</v>
      </c>
      <c r="F102" s="83">
        <f>RDO!F96</f>
        <v>1</v>
      </c>
      <c r="G102" s="83">
        <f>RDO!G96</f>
        <v>0</v>
      </c>
      <c r="H102" s="83">
        <f>RDO!H96</f>
        <v>0</v>
      </c>
      <c r="I102" s="83">
        <f>RDO!I96</f>
        <v>0</v>
      </c>
      <c r="J102" s="83">
        <f>RDO!J96</f>
        <v>0</v>
      </c>
      <c r="K102" s="83">
        <f>RDO!K96</f>
        <v>0</v>
      </c>
      <c r="L102" s="82">
        <f t="shared" si="30"/>
        <v>5</v>
      </c>
      <c r="M102" s="82">
        <f t="shared" si="31"/>
        <v>5</v>
      </c>
      <c r="N102" s="82">
        <f>SUMIF($B$8:$K$8,"Laki-Laki",RDO!B96:K96)</f>
        <v>1</v>
      </c>
      <c r="O102" s="82">
        <f>SUMIF($B$8:$K$8,"Perempuan",RDO!B96:K96)</f>
        <v>1</v>
      </c>
      <c r="P102" s="68">
        <f t="shared" si="32"/>
        <v>1</v>
      </c>
      <c r="Q102" s="68">
        <f t="shared" si="33"/>
        <v>1</v>
      </c>
      <c r="R102" s="68">
        <f t="shared" si="34"/>
        <v>1.3862943611198906</v>
      </c>
      <c r="S102" s="68">
        <f t="shared" si="35"/>
        <v>1.3862943611198906</v>
      </c>
      <c r="T102" s="68">
        <f t="shared" si="36"/>
        <v>1.661468593298308</v>
      </c>
      <c r="U102" s="68">
        <f t="shared" si="37"/>
        <v>1.661468593298308</v>
      </c>
      <c r="V102" s="68">
        <f t="shared" si="38"/>
        <v>1.1180339887498949</v>
      </c>
      <c r="W102" s="68">
        <f t="shared" si="39"/>
        <v>1.1180339887498949</v>
      </c>
      <c r="X102" s="68">
        <f t="shared" si="40"/>
        <v>0</v>
      </c>
      <c r="Y102" s="68">
        <f t="shared" si="41"/>
        <v>1.5811388300841898</v>
      </c>
      <c r="Z102" s="68">
        <f t="shared" si="42"/>
        <v>0</v>
      </c>
      <c r="AA102" s="66" t="str">
        <f t="shared" si="43"/>
        <v>Negligible</v>
      </c>
      <c r="AB102" s="69" t="str">
        <f t="shared" si="44"/>
        <v>Tidak Ada Indikasi Bias</v>
      </c>
    </row>
    <row r="103" spans="1:28" ht="151.80000000000001" x14ac:dyDescent="0.3">
      <c r="A103" s="67" t="str">
        <f>RDO!A97</f>
        <v>93. Langkah Implementasi (Konteks Organisasi): Studi Kasus: Sebuah fasilitas roastery kopi skala menengah berencana menerapkan ISO 9001 untuk menembus pasar ekspor. Setelah mengidentifikasi isu internal-eksternal dan menetapkan ruang lingkup (klausul 4), langkah strategis berikutnya yang menuntut keterlibatan langsung pimpinan puncak (klausul 5) adalah...</v>
      </c>
      <c r="B103" s="83">
        <f>RDO!B97</f>
        <v>1</v>
      </c>
      <c r="C103" s="83">
        <f>RDO!C97</f>
        <v>1</v>
      </c>
      <c r="D103" s="83">
        <f>RDO!D97</f>
        <v>1</v>
      </c>
      <c r="E103" s="83">
        <f>RDO!E97</f>
        <v>0</v>
      </c>
      <c r="F103" s="83">
        <f>RDO!F97</f>
        <v>1</v>
      </c>
      <c r="G103" s="83">
        <f>RDO!G97</f>
        <v>0</v>
      </c>
      <c r="H103" s="83">
        <f>RDO!H97</f>
        <v>0</v>
      </c>
      <c r="I103" s="83">
        <f>RDO!I97</f>
        <v>0</v>
      </c>
      <c r="J103" s="83">
        <f>RDO!J97</f>
        <v>1</v>
      </c>
      <c r="K103" s="83">
        <f>RDO!K97</f>
        <v>1</v>
      </c>
      <c r="L103" s="82">
        <f t="shared" si="30"/>
        <v>5</v>
      </c>
      <c r="M103" s="82">
        <f t="shared" si="31"/>
        <v>5</v>
      </c>
      <c r="N103" s="82">
        <f>SUMIF($B$8:$K$8,"Laki-Laki",RDO!B97:K97)</f>
        <v>3</v>
      </c>
      <c r="O103" s="82">
        <f>SUMIF($B$8:$K$8,"Perempuan",RDO!B97:K97)</f>
        <v>3</v>
      </c>
      <c r="P103" s="68">
        <f t="shared" si="32"/>
        <v>3</v>
      </c>
      <c r="Q103" s="68">
        <f t="shared" si="33"/>
        <v>3</v>
      </c>
      <c r="R103" s="68">
        <f t="shared" si="34"/>
        <v>-0.40546510810816444</v>
      </c>
      <c r="S103" s="68">
        <f t="shared" si="35"/>
        <v>-0.40546510810816444</v>
      </c>
      <c r="T103" s="68">
        <f t="shared" si="36"/>
        <v>-0.13029087592974692</v>
      </c>
      <c r="U103" s="68">
        <f t="shared" si="37"/>
        <v>-0.13029087592974692</v>
      </c>
      <c r="V103" s="68">
        <f t="shared" si="38"/>
        <v>0.91287092917527679</v>
      </c>
      <c r="W103" s="68">
        <f t="shared" si="39"/>
        <v>0.91287092917527679</v>
      </c>
      <c r="X103" s="68">
        <f t="shared" si="40"/>
        <v>0</v>
      </c>
      <c r="Y103" s="68">
        <f t="shared" si="41"/>
        <v>1.2909944487358056</v>
      </c>
      <c r="Z103" s="68">
        <f t="shared" si="42"/>
        <v>0</v>
      </c>
      <c r="AA103" s="66" t="str">
        <f t="shared" si="43"/>
        <v>Negligible</v>
      </c>
      <c r="AB103" s="69" t="str">
        <f t="shared" si="44"/>
        <v>Tidak Ada Indikasi Bias</v>
      </c>
    </row>
    <row r="104" spans="1:28" ht="96.6" x14ac:dyDescent="0.3">
      <c r="A104" s="67" t="str">
        <f>RDO!A98</f>
        <v>94. Peran QMS dalam Efisiensi: Bagaimana prinsip implementasi ISO 9001:2015 yang benar dapat berkontribusi langsung terhadap peningkatan efisiensi operasional suatu fasilitas produksi atau laboratorium pengujian?</v>
      </c>
      <c r="B104" s="83">
        <f>RDO!B98</f>
        <v>1</v>
      </c>
      <c r="C104" s="83">
        <f>RDO!C98</f>
        <v>1</v>
      </c>
      <c r="D104" s="83">
        <f>RDO!D98</f>
        <v>1</v>
      </c>
      <c r="E104" s="83">
        <f>RDO!E98</f>
        <v>0</v>
      </c>
      <c r="F104" s="83">
        <f>RDO!F98</f>
        <v>1</v>
      </c>
      <c r="G104" s="83">
        <f>RDO!G98</f>
        <v>0</v>
      </c>
      <c r="H104" s="83">
        <f>RDO!H98</f>
        <v>0</v>
      </c>
      <c r="I104" s="83">
        <f>RDO!I98</f>
        <v>0</v>
      </c>
      <c r="J104" s="83">
        <f>RDO!J98</f>
        <v>1</v>
      </c>
      <c r="K104" s="83">
        <f>RDO!K98</f>
        <v>1</v>
      </c>
      <c r="L104" s="82">
        <f t="shared" si="30"/>
        <v>5</v>
      </c>
      <c r="M104" s="82">
        <f t="shared" si="31"/>
        <v>5</v>
      </c>
      <c r="N104" s="82">
        <f>SUMIF($B$8:$K$8,"Laki-Laki",RDO!B98:K98)</f>
        <v>3</v>
      </c>
      <c r="O104" s="82">
        <f>SUMIF($B$8:$K$8,"Perempuan",RDO!B98:K98)</f>
        <v>3</v>
      </c>
      <c r="P104" s="68">
        <f t="shared" si="32"/>
        <v>3</v>
      </c>
      <c r="Q104" s="68">
        <f t="shared" si="33"/>
        <v>3</v>
      </c>
      <c r="R104" s="68">
        <f t="shared" si="34"/>
        <v>-0.40546510810816444</v>
      </c>
      <c r="S104" s="68">
        <f t="shared" si="35"/>
        <v>-0.40546510810816444</v>
      </c>
      <c r="T104" s="68">
        <f t="shared" si="36"/>
        <v>-0.13029087592974692</v>
      </c>
      <c r="U104" s="68">
        <f t="shared" si="37"/>
        <v>-0.13029087592974692</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55.2" x14ac:dyDescent="0.3">
      <c r="A105" s="67" t="str">
        <f>RDO!A99</f>
        <v>95. Langkah Implementasi (Perencanaan): Dalam tahap perencanaan (Plan) implementasi QMS, organisasi diwajibkan untuk...</v>
      </c>
      <c r="B105" s="83">
        <f>RDO!B99</f>
        <v>1</v>
      </c>
      <c r="C105" s="83">
        <f>RDO!C99</f>
        <v>1</v>
      </c>
      <c r="D105" s="83">
        <f>RDO!D99</f>
        <v>1</v>
      </c>
      <c r="E105" s="83">
        <f>RDO!E99</f>
        <v>1</v>
      </c>
      <c r="F105" s="83">
        <f>RDO!F99</f>
        <v>1</v>
      </c>
      <c r="G105" s="83">
        <f>RDO!G99</f>
        <v>1</v>
      </c>
      <c r="H105" s="83">
        <f>RDO!H99</f>
        <v>1</v>
      </c>
      <c r="I105" s="83">
        <f>RDO!I99</f>
        <v>1</v>
      </c>
      <c r="J105" s="83">
        <f>RDO!J99</f>
        <v>0</v>
      </c>
      <c r="K105" s="83">
        <f>RDO!K99</f>
        <v>0</v>
      </c>
      <c r="L105" s="82">
        <f t="shared" si="30"/>
        <v>5</v>
      </c>
      <c r="M105" s="82">
        <f t="shared" si="31"/>
        <v>5</v>
      </c>
      <c r="N105" s="82">
        <f>SUMIF($B$8:$K$8,"Laki-Laki",RDO!B99:K99)</f>
        <v>4</v>
      </c>
      <c r="O105" s="82">
        <f>SUMIF($B$8:$K$8,"Perempuan",RDO!B99:K99)</f>
        <v>4</v>
      </c>
      <c r="P105" s="68">
        <f t="shared" si="32"/>
        <v>4</v>
      </c>
      <c r="Q105" s="68">
        <f t="shared" si="33"/>
        <v>4</v>
      </c>
      <c r="R105" s="68">
        <f t="shared" si="34"/>
        <v>-1.3862943611198906</v>
      </c>
      <c r="S105" s="68">
        <f t="shared" si="35"/>
        <v>-1.3862943611198906</v>
      </c>
      <c r="T105" s="68">
        <f t="shared" si="36"/>
        <v>-1.1111201289414732</v>
      </c>
      <c r="U105" s="68">
        <f t="shared" si="37"/>
        <v>-1.1111201289414732</v>
      </c>
      <c r="V105" s="68">
        <f t="shared" si="38"/>
        <v>1.1180339887498949</v>
      </c>
      <c r="W105" s="68">
        <f t="shared" si="39"/>
        <v>1.1180339887498949</v>
      </c>
      <c r="X105" s="68">
        <f t="shared" si="40"/>
        <v>0</v>
      </c>
      <c r="Y105" s="68">
        <f t="shared" si="41"/>
        <v>1.5811388300841898</v>
      </c>
      <c r="Z105" s="68">
        <f t="shared" si="42"/>
        <v>0</v>
      </c>
      <c r="AA105" s="66" t="str">
        <f t="shared" si="43"/>
        <v>Negligible</v>
      </c>
      <c r="AB105" s="69" t="str">
        <f t="shared" si="44"/>
        <v>Tidak Ada Indikasi Bias</v>
      </c>
    </row>
    <row r="106" spans="1:28" ht="110.4" x14ac:dyDescent="0.3">
      <c r="A106" s="67" t="str">
        <f>RDO!A100</f>
        <v>96. Langkah Implementasi (Dukungan &amp; Operasional): Setelah prosedur dan sistem dirancang, tantangan terbesar dalam fase penerapan aktual (Do) adalah memastikan sistem tersebut benar-benar dijalankan. Langkah implementasi apa yang paling efektif untuk memastikannya?</v>
      </c>
      <c r="B106" s="83">
        <f>RDO!B100</f>
        <v>1</v>
      </c>
      <c r="C106" s="83">
        <f>RDO!C100</f>
        <v>1</v>
      </c>
      <c r="D106" s="83">
        <f>RDO!D100</f>
        <v>1</v>
      </c>
      <c r="E106" s="83">
        <f>RDO!E100</f>
        <v>0</v>
      </c>
      <c r="F106" s="83">
        <f>RDO!F100</f>
        <v>1</v>
      </c>
      <c r="G106" s="83">
        <f>RDO!G100</f>
        <v>0</v>
      </c>
      <c r="H106" s="83">
        <f>RDO!H100</f>
        <v>0</v>
      </c>
      <c r="I106" s="83">
        <f>RDO!I100</f>
        <v>0</v>
      </c>
      <c r="J106" s="83">
        <f>RDO!J100</f>
        <v>0</v>
      </c>
      <c r="K106" s="83">
        <f>RDO!K100</f>
        <v>0</v>
      </c>
      <c r="L106" s="82">
        <f t="shared" si="30"/>
        <v>5</v>
      </c>
      <c r="M106" s="82">
        <f t="shared" si="31"/>
        <v>5</v>
      </c>
      <c r="N106" s="82">
        <f>SUMIF($B$8:$K$8,"Laki-Laki",RDO!B100:K100)</f>
        <v>2</v>
      </c>
      <c r="O106" s="82">
        <f>SUMIF($B$8:$K$8,"Perempuan",RDO!B100:K100)</f>
        <v>2</v>
      </c>
      <c r="P106" s="68">
        <f t="shared" si="32"/>
        <v>2</v>
      </c>
      <c r="Q106" s="68">
        <f t="shared" si="33"/>
        <v>2</v>
      </c>
      <c r="R106" s="68">
        <f t="shared" si="34"/>
        <v>0.40546510810816438</v>
      </c>
      <c r="S106" s="68">
        <f t="shared" si="35"/>
        <v>0.40546510810816438</v>
      </c>
      <c r="T106" s="68">
        <f t="shared" si="36"/>
        <v>0.68063934028658191</v>
      </c>
      <c r="U106" s="68">
        <f t="shared" si="37"/>
        <v>0.68063934028658191</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110.4" x14ac:dyDescent="0.3">
      <c r="A107" s="67" t="str">
        <f>RDO!A101</f>
        <v>97. Peran QMS (Evaluasi Kinerja): Peningkatan kinerja organisasi melalui QMS sangat bergantung pada tahap evaluasi (Check) dalam siklus PDCA. Instrumen wajib apa yang digariskan oleh standar untuk mengevaluasi efektivitas sistem ini secara menyeluruh?</v>
      </c>
      <c r="B107" s="83">
        <f>RDO!B101</f>
        <v>1</v>
      </c>
      <c r="C107" s="83">
        <f>RDO!C101</f>
        <v>1</v>
      </c>
      <c r="D107" s="83">
        <f>RDO!D101</f>
        <v>1</v>
      </c>
      <c r="E107" s="83">
        <f>RDO!E101</f>
        <v>0</v>
      </c>
      <c r="F107" s="83">
        <f>RDO!F101</f>
        <v>1</v>
      </c>
      <c r="G107" s="83">
        <f>RDO!G101</f>
        <v>0</v>
      </c>
      <c r="H107" s="83">
        <f>RDO!H101</f>
        <v>1</v>
      </c>
      <c r="I107" s="83">
        <f>RDO!I101</f>
        <v>1</v>
      </c>
      <c r="J107" s="83">
        <f>RDO!J101</f>
        <v>0</v>
      </c>
      <c r="K107" s="83">
        <f>RDO!K101</f>
        <v>0</v>
      </c>
      <c r="L107" s="82">
        <f t="shared" si="30"/>
        <v>5</v>
      </c>
      <c r="M107" s="82">
        <f t="shared" si="31"/>
        <v>5</v>
      </c>
      <c r="N107" s="82">
        <f>SUMIF($B$8:$K$8,"Laki-Laki",RDO!B101:K101)</f>
        <v>3</v>
      </c>
      <c r="O107" s="82">
        <f>SUMIF($B$8:$K$8,"Perempuan",RDO!B101:K101)</f>
        <v>3</v>
      </c>
      <c r="P107" s="68">
        <f t="shared" si="32"/>
        <v>3</v>
      </c>
      <c r="Q107" s="68">
        <f t="shared" si="33"/>
        <v>3</v>
      </c>
      <c r="R107" s="68">
        <f t="shared" si="34"/>
        <v>-0.40546510810816444</v>
      </c>
      <c r="S107" s="68">
        <f t="shared" si="35"/>
        <v>-0.40546510810816444</v>
      </c>
      <c r="T107" s="68">
        <f t="shared" si="36"/>
        <v>-0.13029087592974692</v>
      </c>
      <c r="U107" s="68">
        <f t="shared" si="37"/>
        <v>-0.13029087592974692</v>
      </c>
      <c r="V107" s="68">
        <f t="shared" si="38"/>
        <v>0.91287092917527679</v>
      </c>
      <c r="W107" s="68">
        <f t="shared" si="39"/>
        <v>0.91287092917527679</v>
      </c>
      <c r="X107" s="68">
        <f t="shared" si="40"/>
        <v>0</v>
      </c>
      <c r="Y107" s="68">
        <f t="shared" si="41"/>
        <v>1.2909944487358056</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138" x14ac:dyDescent="0.3">
      <c r="A108" s="67" t="str">
        <f>RDO!A102</f>
        <v>98. Langkah Implementasi (Tindakan Korektif): Studi Kasus: Memasuki bulan ke-4 proses implementasi di sebuah pabrik pengolahan pangan, ditemukan bahwa formulir pengendalian kualitas bahan baku sering dibiarkan kosong oleh operator mesin. Langkah yang tepat bagi implementer untuk mengatasi hal ini adalah...</v>
      </c>
      <c r="B108" s="83">
        <f>RDO!B102</f>
        <v>0</v>
      </c>
      <c r="C108" s="83">
        <f>RDO!C102</f>
        <v>0</v>
      </c>
      <c r="D108" s="83">
        <f>RDO!D102</f>
        <v>1</v>
      </c>
      <c r="E108" s="83">
        <f>RDO!E102</f>
        <v>1</v>
      </c>
      <c r="F108" s="83">
        <f>RDO!F102</f>
        <v>1</v>
      </c>
      <c r="G108" s="83">
        <f>RDO!G102</f>
        <v>1</v>
      </c>
      <c r="H108" s="83">
        <f>RDO!H102</f>
        <v>0</v>
      </c>
      <c r="I108" s="83">
        <f>RDO!I102</f>
        <v>0</v>
      </c>
      <c r="J108" s="83">
        <f>RDO!J102</f>
        <v>0</v>
      </c>
      <c r="K108" s="83">
        <f>RDO!K102</f>
        <v>0</v>
      </c>
      <c r="L108" s="82">
        <f t="shared" si="30"/>
        <v>5</v>
      </c>
      <c r="M108" s="82">
        <f t="shared" si="31"/>
        <v>5</v>
      </c>
      <c r="N108" s="82">
        <f>SUMIF($B$8:$K$8,"Laki-Laki",RDO!B102:K102)</f>
        <v>2</v>
      </c>
      <c r="O108" s="82">
        <f>SUMIF($B$8:$K$8,"Perempuan",RDO!B102:K102)</f>
        <v>2</v>
      </c>
      <c r="P108" s="68">
        <f t="shared" si="32"/>
        <v>2</v>
      </c>
      <c r="Q108" s="68">
        <f t="shared" si="33"/>
        <v>2</v>
      </c>
      <c r="R108" s="68">
        <f t="shared" si="34"/>
        <v>0.40546510810816438</v>
      </c>
      <c r="S108" s="68">
        <f t="shared" si="35"/>
        <v>0.40546510810816438</v>
      </c>
      <c r="T108" s="68">
        <f t="shared" si="36"/>
        <v>0.68063934028658191</v>
      </c>
      <c r="U108" s="68">
        <f t="shared" si="37"/>
        <v>0.68063934028658191</v>
      </c>
      <c r="V108" s="68">
        <f t="shared" si="38"/>
        <v>0.91287092917527679</v>
      </c>
      <c r="W108" s="68">
        <f t="shared" si="39"/>
        <v>0.91287092917527679</v>
      </c>
      <c r="X108" s="68">
        <f t="shared" si="40"/>
        <v>0</v>
      </c>
      <c r="Y108" s="68">
        <f t="shared" si="41"/>
        <v>1.2909944487358056</v>
      </c>
      <c r="Z108" s="68">
        <f t="shared" si="45"/>
        <v>0</v>
      </c>
      <c r="AA108" s="66" t="str">
        <f t="shared" si="46"/>
        <v>Negligible</v>
      </c>
      <c r="AB108" s="69" t="str">
        <f t="shared" si="44"/>
        <v>Tidak Ada Indikasi Bias</v>
      </c>
    </row>
    <row r="109" spans="1:28" ht="110.4" x14ac:dyDescent="0.3">
      <c r="A109" s="67" t="str">
        <f>RDO!A103</f>
        <v>99. Langkah Implementasi (Persiapan Sertifikasi): Sebelum sebuah organisasi dapat mengklaim kesiapan penuh untuk diaudit oleh Badan Sertifikasi eksternal, organisasi wajib memastikan bahwa mereka setidaknya telah melaksanakan satu siklus penuh dari...</v>
      </c>
      <c r="B109" s="83">
        <f>RDO!B103</f>
        <v>1</v>
      </c>
      <c r="C109" s="83">
        <f>RDO!C103</f>
        <v>1</v>
      </c>
      <c r="D109" s="83">
        <f>RDO!D103</f>
        <v>1</v>
      </c>
      <c r="E109" s="83">
        <f>RDO!E103</f>
        <v>0</v>
      </c>
      <c r="F109" s="83">
        <f>RDO!F103</f>
        <v>1</v>
      </c>
      <c r="G109" s="83">
        <f>RDO!G103</f>
        <v>0</v>
      </c>
      <c r="H109" s="83">
        <f>RDO!H103</f>
        <v>0</v>
      </c>
      <c r="I109" s="83">
        <f>RDO!I103</f>
        <v>0</v>
      </c>
      <c r="J109" s="83">
        <f>RDO!J103</f>
        <v>0</v>
      </c>
      <c r="K109" s="83">
        <f>RDO!K103</f>
        <v>0</v>
      </c>
      <c r="L109" s="82">
        <f t="shared" si="30"/>
        <v>5</v>
      </c>
      <c r="M109" s="82">
        <f t="shared" si="31"/>
        <v>5</v>
      </c>
      <c r="N109" s="82">
        <f>SUMIF($B$8:$K$8,"Laki-Laki",RDO!B103:K103)</f>
        <v>2</v>
      </c>
      <c r="O109" s="82">
        <f>SUMIF($B$8:$K$8,"Perempuan",RDO!B103:K103)</f>
        <v>2</v>
      </c>
      <c r="P109" s="68">
        <f t="shared" si="32"/>
        <v>2</v>
      </c>
      <c r="Q109" s="68">
        <f t="shared" si="33"/>
        <v>2</v>
      </c>
      <c r="R109" s="68">
        <f t="shared" si="34"/>
        <v>0.40546510810816438</v>
      </c>
      <c r="S109" s="68">
        <f t="shared" si="35"/>
        <v>0.40546510810816438</v>
      </c>
      <c r="T109" s="68">
        <f t="shared" si="36"/>
        <v>0.68063934028658191</v>
      </c>
      <c r="U109" s="68">
        <f t="shared" si="37"/>
        <v>0.68063934028658191</v>
      </c>
      <c r="V109" s="68">
        <f t="shared" si="38"/>
        <v>0.91287092917527679</v>
      </c>
      <c r="W109" s="68">
        <f t="shared" si="39"/>
        <v>0.91287092917527679</v>
      </c>
      <c r="X109" s="68">
        <f t="shared" si="40"/>
        <v>0</v>
      </c>
      <c r="Y109" s="68">
        <f t="shared" si="41"/>
        <v>1.2909944487358056</v>
      </c>
      <c r="Z109" s="68">
        <f t="shared" si="45"/>
        <v>0</v>
      </c>
      <c r="AA109" s="66" t="str">
        <f t="shared" si="46"/>
        <v>Negligible</v>
      </c>
      <c r="AB109" s="69" t="str">
        <f t="shared" si="44"/>
        <v>Tidak Ada Indikasi Bias</v>
      </c>
    </row>
    <row r="110" spans="1:28" ht="82.8" x14ac:dyDescent="0.3">
      <c r="A110" s="67" t="str">
        <f>RDO!A104</f>
        <v>100. Peran QMS (Jangka Panjang): Pada akhirnya, peran esensial jangka panjang dari implementasi QMS ISO 9001:2015 yang paling berdampak kuat pada kelangsungan hidup organisasi adalah...</v>
      </c>
      <c r="B110" s="83">
        <f>RDO!B104</f>
        <v>1</v>
      </c>
      <c r="C110" s="83">
        <f>RDO!C104</f>
        <v>1</v>
      </c>
      <c r="D110" s="83">
        <f>RDO!D104</f>
        <v>1</v>
      </c>
      <c r="E110" s="83">
        <f>RDO!E104</f>
        <v>1</v>
      </c>
      <c r="F110" s="83">
        <f>RDO!F104</f>
        <v>1</v>
      </c>
      <c r="G110" s="83">
        <f>RDO!G104</f>
        <v>1</v>
      </c>
      <c r="H110" s="83">
        <f>RDO!H104</f>
        <v>0</v>
      </c>
      <c r="I110" s="83">
        <f>RDO!I104</f>
        <v>0</v>
      </c>
      <c r="J110" s="83">
        <f>RDO!J104</f>
        <v>0</v>
      </c>
      <c r="K110" s="83">
        <f>RDO!K104</f>
        <v>0</v>
      </c>
      <c r="L110" s="82">
        <f t="shared" si="30"/>
        <v>5</v>
      </c>
      <c r="M110" s="82">
        <f t="shared" si="31"/>
        <v>5</v>
      </c>
      <c r="N110" s="82">
        <f>SUMIF($B$8:$K$8,"Laki-Laki",RDO!B104:K104)</f>
        <v>3</v>
      </c>
      <c r="O110" s="82">
        <f>SUMIF($B$8:$K$8,"Perempuan",RDO!B104:K104)</f>
        <v>3</v>
      </c>
      <c r="P110" s="68">
        <f t="shared" si="32"/>
        <v>3</v>
      </c>
      <c r="Q110" s="68">
        <f t="shared" si="33"/>
        <v>3</v>
      </c>
      <c r="R110" s="68">
        <f t="shared" si="34"/>
        <v>-0.40546510810816444</v>
      </c>
      <c r="S110" s="68">
        <f t="shared" si="35"/>
        <v>-0.40546510810816444</v>
      </c>
      <c r="T110" s="68">
        <f t="shared" si="36"/>
        <v>-0.13029087592974692</v>
      </c>
      <c r="U110" s="68">
        <f t="shared" si="37"/>
        <v>-0.13029087592974692</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87</v>
      </c>
      <c r="C111" s="11">
        <f t="shared" si="47"/>
        <v>87</v>
      </c>
      <c r="D111" s="11">
        <f t="shared" si="47"/>
        <v>82</v>
      </c>
      <c r="E111" s="11">
        <f t="shared" si="47"/>
        <v>59</v>
      </c>
      <c r="F111" s="11">
        <f t="shared" si="47"/>
        <v>82</v>
      </c>
      <c r="G111" s="11">
        <f t="shared" si="47"/>
        <v>59</v>
      </c>
      <c r="H111" s="11">
        <f t="shared" si="47"/>
        <v>22</v>
      </c>
      <c r="I111" s="11">
        <f t="shared" si="47"/>
        <v>22</v>
      </c>
      <c r="J111" s="11">
        <f t="shared" si="47"/>
        <v>31</v>
      </c>
      <c r="K111" s="11">
        <f t="shared" si="47"/>
        <v>31</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82313-9A1C-46FB-AC19-0AC2EFA8E2FC}">
  <dimension ref="A1:AC112"/>
  <sheetViews>
    <sheetView topLeftCell="L1"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2321</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QAO!B2</f>
        <v>Perempuan</v>
      </c>
      <c r="C8" s="86" t="str">
        <f>QAO!C2</f>
        <v>Laki-Laki</v>
      </c>
      <c r="D8" s="86" t="str">
        <f>QAO!D2</f>
        <v>Perempuan</v>
      </c>
      <c r="E8" s="86" t="str">
        <f>QAO!E2</f>
        <v>Perempuan</v>
      </c>
      <c r="F8" s="86" t="str">
        <f>QAO!F2</f>
        <v>Laki-Laki</v>
      </c>
      <c r="G8" s="86" t="str">
        <f>QAO!G2</f>
        <v>Laki-Laki</v>
      </c>
      <c r="H8" s="86" t="str">
        <f>QAO!H2</f>
        <v>Perempuan</v>
      </c>
      <c r="I8" s="86" t="str">
        <f>QAO!I2</f>
        <v>Laki-Laki</v>
      </c>
      <c r="J8" s="86" t="str">
        <f>QAO!J2</f>
        <v>Perempuan</v>
      </c>
      <c r="K8" s="86" t="str">
        <f>QAO!K2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QAO!A5</f>
        <v>1. Tujuan utama dari pengendalian dokumen dalam sistem manajemen mutu adalah untuk memastikan...</v>
      </c>
      <c r="B11" s="83">
        <f>QAO!B5</f>
        <v>1</v>
      </c>
      <c r="C11" s="83">
        <f>QAO!C5</f>
        <v>1</v>
      </c>
      <c r="D11" s="83">
        <f>QAO!D5</f>
        <v>0</v>
      </c>
      <c r="E11" s="83">
        <f>QAO!E5</f>
        <v>0</v>
      </c>
      <c r="F11" s="83">
        <f>QAO!F5</f>
        <v>0</v>
      </c>
      <c r="G11" s="83">
        <f>QAO!G5</f>
        <v>0</v>
      </c>
      <c r="H11" s="83">
        <f>QAO!H5</f>
        <v>0</v>
      </c>
      <c r="I11" s="83">
        <f>QAO!I5</f>
        <v>0</v>
      </c>
      <c r="J11" s="83">
        <f>QAO!J5</f>
        <v>0</v>
      </c>
      <c r="K11" s="83">
        <f>QAO!K5</f>
        <v>0</v>
      </c>
      <c r="L11" s="82">
        <f t="shared" ref="L11:L42" si="0">COUNTIF($B$8:$K$8,"Laki-Laki")</f>
        <v>5</v>
      </c>
      <c r="M11" s="82">
        <f t="shared" ref="M11:M42" si="1">COUNTIF($B$8:$K$8,"Perempuan")</f>
        <v>5</v>
      </c>
      <c r="N11" s="82">
        <f>SUMIF($B$8:$K$8,"Laki-Laki",QAO!B5:K5)</f>
        <v>1</v>
      </c>
      <c r="O11" s="82">
        <f>SUMIF($B$8:$K$8,"Perempuan",QAO!B5:K5)</f>
        <v>1</v>
      </c>
      <c r="P11" s="84">
        <f t="shared" ref="P11:P42" si="2">IF(N11=0,0.3,IF(N11=L11,L11-0.3,N11))</f>
        <v>1</v>
      </c>
      <c r="Q11" s="84">
        <f t="shared" ref="Q11:Q42" si="3">IF(O11=0,0.3,IF(O11=M11,M11-0.3,O11))</f>
        <v>1</v>
      </c>
      <c r="R11" s="84">
        <f t="shared" ref="R11:R42" si="4">LN((L11-P11)/P11)</f>
        <v>1.3862943611198906</v>
      </c>
      <c r="S11" s="84">
        <f t="shared" ref="S11:S42" si="5">LN((M11-Q11)/Q11)</f>
        <v>1.3862943611198906</v>
      </c>
      <c r="T11" s="84">
        <f t="shared" ref="T11:T42" si="6">R11-AVERAGE($R$11:$R$110)</f>
        <v>1.3210342941449777</v>
      </c>
      <c r="U11" s="84">
        <f t="shared" ref="U11:U42" si="7">S11-AVERAGE($S$11:$S$110)</f>
        <v>1.3210342941449777</v>
      </c>
      <c r="V11" s="84">
        <f t="shared" ref="V11:V42" si="8">SQRT(1/P11+1/(L11-P11))</f>
        <v>1.1180339887498949</v>
      </c>
      <c r="W11" s="84">
        <f t="shared" ref="W11:W42" si="9">SQRT(1/Q11+1/(M11-Q11))</f>
        <v>1.1180339887498949</v>
      </c>
      <c r="X11" s="84">
        <f t="shared" ref="X11:X42" si="10">T11-U11</f>
        <v>0</v>
      </c>
      <c r="Y11" s="84">
        <f t="shared" ref="Y11:Y42" si="11">SQRT(V11^2+W11^2)</f>
        <v>1.5811388300841898</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QAO!A6</f>
        <v>2. Yang termasuk dalam kategori "dokumen eksternal" yang harus dikendalikan adalah...</v>
      </c>
      <c r="B12" s="83">
        <f>QAO!B6</f>
        <v>0</v>
      </c>
      <c r="C12" s="83">
        <f>QAO!C6</f>
        <v>0</v>
      </c>
      <c r="D12" s="83">
        <f>QAO!D6</f>
        <v>1</v>
      </c>
      <c r="E12" s="83">
        <f>QAO!E6</f>
        <v>1</v>
      </c>
      <c r="F12" s="83">
        <f>QAO!F6</f>
        <v>1</v>
      </c>
      <c r="G12" s="83">
        <f>QAO!G6</f>
        <v>1</v>
      </c>
      <c r="H12" s="83">
        <f>QAO!H6</f>
        <v>0</v>
      </c>
      <c r="I12" s="83">
        <f>QAO!I6</f>
        <v>0</v>
      </c>
      <c r="J12" s="83">
        <f>QAO!J6</f>
        <v>0</v>
      </c>
      <c r="K12" s="83">
        <f>QAO!K6</f>
        <v>0</v>
      </c>
      <c r="L12" s="82">
        <f t="shared" si="0"/>
        <v>5</v>
      </c>
      <c r="M12" s="82">
        <f t="shared" si="1"/>
        <v>5</v>
      </c>
      <c r="N12" s="82">
        <f>SUMIF($B$8:$K$8,"Laki-Laki",QAO!B6:K6)</f>
        <v>2</v>
      </c>
      <c r="O12" s="82">
        <f>SUMIF($B$8:$K$8,"Perempuan",QAO!B6:K6)</f>
        <v>2</v>
      </c>
      <c r="P12" s="68">
        <f t="shared" si="2"/>
        <v>2</v>
      </c>
      <c r="Q12" s="68">
        <f t="shared" si="3"/>
        <v>2</v>
      </c>
      <c r="R12" s="68">
        <f t="shared" si="4"/>
        <v>0.40546510810816438</v>
      </c>
      <c r="S12" s="68">
        <f t="shared" si="5"/>
        <v>0.40546510810816438</v>
      </c>
      <c r="T12" s="68">
        <f t="shared" si="6"/>
        <v>0.34020504113325156</v>
      </c>
      <c r="U12" s="68">
        <f t="shared" si="7"/>
        <v>0.34020504113325156</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69" x14ac:dyDescent="0.3">
      <c r="A13" s="67" t="str">
        <f>QAO!A7</f>
        <v>3. Ketika sebuah prosedur operasional standar (SOP) direvisi, informasi apa yang paling penting untuk dicatat dalam "riwayat perubahan"?</v>
      </c>
      <c r="B13" s="83">
        <f>QAO!B7</f>
        <v>1</v>
      </c>
      <c r="C13" s="83">
        <f>QAO!C7</f>
        <v>1</v>
      </c>
      <c r="D13" s="83">
        <f>QAO!D7</f>
        <v>0</v>
      </c>
      <c r="E13" s="83">
        <f>QAO!E7</f>
        <v>0</v>
      </c>
      <c r="F13" s="83">
        <f>QAO!F7</f>
        <v>0</v>
      </c>
      <c r="G13" s="83">
        <f>QAO!G7</f>
        <v>0</v>
      </c>
      <c r="H13" s="83">
        <f>QAO!H7</f>
        <v>0</v>
      </c>
      <c r="I13" s="83">
        <f>QAO!I7</f>
        <v>0</v>
      </c>
      <c r="J13" s="83">
        <f>QAO!J7</f>
        <v>0</v>
      </c>
      <c r="K13" s="83">
        <f>QAO!K7</f>
        <v>0</v>
      </c>
      <c r="L13" s="82">
        <f t="shared" si="0"/>
        <v>5</v>
      </c>
      <c r="M13" s="82">
        <f t="shared" si="1"/>
        <v>5</v>
      </c>
      <c r="N13" s="82">
        <f>SUMIF($B$8:$K$8,"Laki-Laki",QAO!B7:K7)</f>
        <v>1</v>
      </c>
      <c r="O13" s="82">
        <f>SUMIF($B$8:$K$8,"Perempuan",QAO!B7:K7)</f>
        <v>1</v>
      </c>
      <c r="P13" s="68">
        <f t="shared" si="2"/>
        <v>1</v>
      </c>
      <c r="Q13" s="68">
        <f t="shared" si="3"/>
        <v>1</v>
      </c>
      <c r="R13" s="68">
        <f t="shared" si="4"/>
        <v>1.3862943611198906</v>
      </c>
      <c r="S13" s="68">
        <f t="shared" si="5"/>
        <v>1.3862943611198906</v>
      </c>
      <c r="T13" s="68">
        <f t="shared" si="6"/>
        <v>1.3210342941449777</v>
      </c>
      <c r="U13" s="68">
        <f t="shared" si="7"/>
        <v>1.3210342941449777</v>
      </c>
      <c r="V13" s="68">
        <f t="shared" si="8"/>
        <v>1.1180339887498949</v>
      </c>
      <c r="W13" s="68">
        <f t="shared" si="9"/>
        <v>1.1180339887498949</v>
      </c>
      <c r="X13" s="68">
        <f t="shared" si="10"/>
        <v>0</v>
      </c>
      <c r="Y13" s="68">
        <f t="shared" si="11"/>
        <v>1.5811388300841898</v>
      </c>
      <c r="Z13" s="68">
        <f t="shared" si="12"/>
        <v>0</v>
      </c>
      <c r="AA13" s="66" t="str">
        <f t="shared" si="13"/>
        <v>Negligible</v>
      </c>
      <c r="AB13" s="69" t="str">
        <f t="shared" si="14"/>
        <v>Tidak Ada Indikasi Bias</v>
      </c>
    </row>
    <row r="14" spans="1:29" ht="55.2" x14ac:dyDescent="0.3">
      <c r="A14" s="67" t="str">
        <f>QAO!A8</f>
        <v>4. Apa yang dimaksud dengan "dokumen kedaluwarsa" yang ditarik dari peredaran?</v>
      </c>
      <c r="B14" s="83">
        <f>QAO!B8</f>
        <v>1</v>
      </c>
      <c r="C14" s="83">
        <f>QAO!C8</f>
        <v>1</v>
      </c>
      <c r="D14" s="83">
        <f>QAO!D8</f>
        <v>1</v>
      </c>
      <c r="E14" s="83">
        <f>QAO!E8</f>
        <v>0</v>
      </c>
      <c r="F14" s="83">
        <f>QAO!F8</f>
        <v>1</v>
      </c>
      <c r="G14" s="83">
        <f>QAO!G8</f>
        <v>0</v>
      </c>
      <c r="H14" s="83">
        <f>QAO!H8</f>
        <v>0</v>
      </c>
      <c r="I14" s="83">
        <f>QAO!I8</f>
        <v>0</v>
      </c>
      <c r="J14" s="83">
        <f>QAO!J8</f>
        <v>1</v>
      </c>
      <c r="K14" s="83">
        <f>QAO!K8</f>
        <v>1</v>
      </c>
      <c r="L14" s="82">
        <f t="shared" si="0"/>
        <v>5</v>
      </c>
      <c r="M14" s="82">
        <f t="shared" si="1"/>
        <v>5</v>
      </c>
      <c r="N14" s="82">
        <f>SUMIF($B$8:$K$8,"Laki-Laki",QAO!B8:K8)</f>
        <v>3</v>
      </c>
      <c r="O14" s="82">
        <f>SUMIF($B$8:$K$8,"Perempuan",QAO!B8:K8)</f>
        <v>3</v>
      </c>
      <c r="P14" s="68">
        <f t="shared" si="2"/>
        <v>3</v>
      </c>
      <c r="Q14" s="68">
        <f t="shared" si="3"/>
        <v>3</v>
      </c>
      <c r="R14" s="68">
        <f t="shared" si="4"/>
        <v>-0.40546510810816444</v>
      </c>
      <c r="S14" s="68">
        <f t="shared" si="5"/>
        <v>-0.40546510810816444</v>
      </c>
      <c r="T14" s="68">
        <f t="shared" si="6"/>
        <v>-0.47072517508307726</v>
      </c>
      <c r="U14" s="68">
        <f t="shared" si="7"/>
        <v>-0.47072517508307726</v>
      </c>
      <c r="V14" s="68">
        <f t="shared" si="8"/>
        <v>0.91287092917527679</v>
      </c>
      <c r="W14" s="68">
        <f t="shared" si="9"/>
        <v>0.91287092917527679</v>
      </c>
      <c r="X14" s="68">
        <f t="shared" si="10"/>
        <v>0</v>
      </c>
      <c r="Y14" s="68">
        <f t="shared" si="11"/>
        <v>1.2909944487358056</v>
      </c>
      <c r="Z14" s="68">
        <f t="shared" si="12"/>
        <v>0</v>
      </c>
      <c r="AA14" s="66" t="str">
        <f t="shared" si="13"/>
        <v>Negligible</v>
      </c>
      <c r="AB14" s="69" t="str">
        <f t="shared" si="14"/>
        <v>Tidak Ada Indikasi Bias</v>
      </c>
    </row>
    <row r="15" spans="1:29" ht="55.2" x14ac:dyDescent="0.3">
      <c r="A15" s="67" t="str">
        <f>QAO!A9</f>
        <v>5. Seorang QA Officer menemukan salinan SOP versi lama masih digunakan di lantai produksi. Tindakan pertama yang harus dilakukan adalah...</v>
      </c>
      <c r="B15" s="83">
        <f>QAO!B9</f>
        <v>1</v>
      </c>
      <c r="C15" s="83">
        <f>QAO!C9</f>
        <v>1</v>
      </c>
      <c r="D15" s="83">
        <f>QAO!D9</f>
        <v>0</v>
      </c>
      <c r="E15" s="83">
        <f>QAO!E9</f>
        <v>0</v>
      </c>
      <c r="F15" s="83">
        <f>QAO!F9</f>
        <v>0</v>
      </c>
      <c r="G15" s="83">
        <f>QAO!G9</f>
        <v>0</v>
      </c>
      <c r="H15" s="83">
        <f>QAO!H9</f>
        <v>0</v>
      </c>
      <c r="I15" s="83">
        <f>QAO!I9</f>
        <v>0</v>
      </c>
      <c r="J15" s="83">
        <f>QAO!J9</f>
        <v>0</v>
      </c>
      <c r="K15" s="83">
        <f>QAO!K9</f>
        <v>0</v>
      </c>
      <c r="L15" s="82">
        <f t="shared" si="0"/>
        <v>5</v>
      </c>
      <c r="M15" s="82">
        <f t="shared" si="1"/>
        <v>5</v>
      </c>
      <c r="N15" s="82">
        <f>SUMIF($B$8:$K$8,"Laki-Laki",QAO!B9:K9)</f>
        <v>1</v>
      </c>
      <c r="O15" s="82">
        <f>SUMIF($B$8:$K$8,"Perempuan",QAO!B9:K9)</f>
        <v>1</v>
      </c>
      <c r="P15" s="68">
        <f t="shared" si="2"/>
        <v>1</v>
      </c>
      <c r="Q15" s="68">
        <f t="shared" si="3"/>
        <v>1</v>
      </c>
      <c r="R15" s="68">
        <f t="shared" si="4"/>
        <v>1.3862943611198906</v>
      </c>
      <c r="S15" s="68">
        <f t="shared" si="5"/>
        <v>1.3862943611198906</v>
      </c>
      <c r="T15" s="68">
        <f t="shared" si="6"/>
        <v>1.3210342941449777</v>
      </c>
      <c r="U15" s="68">
        <f t="shared" si="7"/>
        <v>1.3210342941449777</v>
      </c>
      <c r="V15" s="68">
        <f t="shared" si="8"/>
        <v>1.1180339887498949</v>
      </c>
      <c r="W15" s="68">
        <f t="shared" si="9"/>
        <v>1.1180339887498949</v>
      </c>
      <c r="X15" s="68">
        <f t="shared" si="10"/>
        <v>0</v>
      </c>
      <c r="Y15" s="68">
        <f t="shared" si="11"/>
        <v>1.5811388300841898</v>
      </c>
      <c r="Z15" s="68">
        <f t="shared" si="12"/>
        <v>0</v>
      </c>
      <c r="AA15" s="66" t="str">
        <f t="shared" si="13"/>
        <v>Negligible</v>
      </c>
      <c r="AB15" s="69" t="str">
        <f t="shared" si="14"/>
        <v>Tidak Ada Indikasi Bias</v>
      </c>
    </row>
    <row r="16" spans="1:29" ht="96.6" x14ac:dyDescent="0.3">
      <c r="A16" s="67" t="str">
        <f>QAO!A10</f>
        <v>6. Dalam pengendalian rekaman mutu, penetapan "masa retensi" bertujuan untuk...</v>
      </c>
      <c r="B16" s="83">
        <f>QAO!B10</f>
        <v>1</v>
      </c>
      <c r="C16" s="83">
        <f>QAO!C10</f>
        <v>1</v>
      </c>
      <c r="D16" s="83">
        <f>QAO!D10</f>
        <v>1</v>
      </c>
      <c r="E16" s="83">
        <f>QAO!E10</f>
        <v>0</v>
      </c>
      <c r="F16" s="83">
        <f>QAO!F10</f>
        <v>1</v>
      </c>
      <c r="G16" s="83">
        <f>QAO!G10</f>
        <v>0</v>
      </c>
      <c r="H16" s="83">
        <f>QAO!H10</f>
        <v>0</v>
      </c>
      <c r="I16" s="83">
        <f>QAO!I10</f>
        <v>0</v>
      </c>
      <c r="J16" s="83">
        <f>QAO!J10</f>
        <v>1</v>
      </c>
      <c r="K16" s="83">
        <f>QAO!K10</f>
        <v>1</v>
      </c>
      <c r="L16" s="82">
        <f t="shared" si="0"/>
        <v>5</v>
      </c>
      <c r="M16" s="82">
        <f t="shared" si="1"/>
        <v>5</v>
      </c>
      <c r="N16" s="82">
        <f>SUMIF($B$8:$K$8,"Laki-Laki",QAO!B10:K10)</f>
        <v>3</v>
      </c>
      <c r="O16" s="82">
        <f>SUMIF($B$8:$K$8,"Perempuan",QAO!B10:K10)</f>
        <v>3</v>
      </c>
      <c r="P16" s="68">
        <f t="shared" si="2"/>
        <v>3</v>
      </c>
      <c r="Q16" s="68">
        <f t="shared" si="3"/>
        <v>3</v>
      </c>
      <c r="R16" s="68">
        <f t="shared" si="4"/>
        <v>-0.40546510810816444</v>
      </c>
      <c r="S16" s="68">
        <f t="shared" si="5"/>
        <v>-0.40546510810816444</v>
      </c>
      <c r="T16" s="68">
        <f t="shared" si="6"/>
        <v>-0.47072517508307726</v>
      </c>
      <c r="U16" s="68">
        <f t="shared" si="7"/>
        <v>-0.47072517508307726</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41.4" x14ac:dyDescent="0.3">
      <c r="A17" s="67" t="str">
        <f>QAO!A11</f>
        <v>7. Perbedaan mendasar antara "dokumen" dan "rekaman" dalam sistem manajemen mutu adalah...</v>
      </c>
      <c r="B17" s="83">
        <f>QAO!B11</f>
        <v>1</v>
      </c>
      <c r="C17" s="83">
        <f>QAO!C11</f>
        <v>1</v>
      </c>
      <c r="D17" s="83">
        <f>QAO!D11</f>
        <v>1</v>
      </c>
      <c r="E17" s="83">
        <f>QAO!E11</f>
        <v>0</v>
      </c>
      <c r="F17" s="83">
        <f>QAO!F11</f>
        <v>1</v>
      </c>
      <c r="G17" s="83">
        <f>QAO!G11</f>
        <v>0</v>
      </c>
      <c r="H17" s="83">
        <f>QAO!H11</f>
        <v>0</v>
      </c>
      <c r="I17" s="83">
        <f>QAO!I11</f>
        <v>0</v>
      </c>
      <c r="J17" s="83">
        <f>QAO!J11</f>
        <v>0</v>
      </c>
      <c r="K17" s="83">
        <f>QAO!K11</f>
        <v>0</v>
      </c>
      <c r="L17" s="82">
        <f t="shared" si="0"/>
        <v>5</v>
      </c>
      <c r="M17" s="82">
        <f t="shared" si="1"/>
        <v>5</v>
      </c>
      <c r="N17" s="82">
        <f>SUMIF($B$8:$K$8,"Laki-Laki",QAO!B11:K11)</f>
        <v>2</v>
      </c>
      <c r="O17" s="82">
        <f>SUMIF($B$8:$K$8,"Perempuan",QAO!B11:K11)</f>
        <v>2</v>
      </c>
      <c r="P17" s="68">
        <f t="shared" si="2"/>
        <v>2</v>
      </c>
      <c r="Q17" s="68">
        <f t="shared" si="3"/>
        <v>2</v>
      </c>
      <c r="R17" s="68">
        <f t="shared" si="4"/>
        <v>0.40546510810816438</v>
      </c>
      <c r="S17" s="68">
        <f t="shared" si="5"/>
        <v>0.40546510810816438</v>
      </c>
      <c r="T17" s="68">
        <f t="shared" si="6"/>
        <v>0.34020504113325156</v>
      </c>
      <c r="U17" s="68">
        <f t="shared" si="7"/>
        <v>0.34020504113325156</v>
      </c>
      <c r="V17" s="68">
        <f t="shared" si="8"/>
        <v>0.91287092917527679</v>
      </c>
      <c r="W17" s="68">
        <f t="shared" si="9"/>
        <v>0.91287092917527679</v>
      </c>
      <c r="X17" s="68">
        <f t="shared" si="10"/>
        <v>0</v>
      </c>
      <c r="Y17" s="68">
        <f t="shared" si="11"/>
        <v>1.2909944487358056</v>
      </c>
      <c r="Z17" s="68">
        <f t="shared" si="12"/>
        <v>0</v>
      </c>
      <c r="AA17" s="66" t="str">
        <f t="shared" si="13"/>
        <v>Negligible</v>
      </c>
      <c r="AB17" s="69" t="str">
        <f t="shared" si="14"/>
        <v>Tidak Ada Indikasi Bias</v>
      </c>
    </row>
    <row r="18" spans="1:28" ht="41.4" x14ac:dyDescent="0.3">
      <c r="A18" s="67" t="str">
        <f>QAO!A12</f>
        <v>8. Sebelum didistribusikan, sebuah dokumen sistem manajemen mutu harus melalui proses...</v>
      </c>
      <c r="B18" s="83">
        <f>QAO!B12</f>
        <v>1</v>
      </c>
      <c r="C18" s="83">
        <f>QAO!C12</f>
        <v>1</v>
      </c>
      <c r="D18" s="83">
        <f>QAO!D12</f>
        <v>1</v>
      </c>
      <c r="E18" s="83">
        <f>QAO!E12</f>
        <v>1</v>
      </c>
      <c r="F18" s="83">
        <f>QAO!F12</f>
        <v>1</v>
      </c>
      <c r="G18" s="83">
        <f>QAO!G12</f>
        <v>1</v>
      </c>
      <c r="H18" s="83">
        <f>QAO!H12</f>
        <v>0</v>
      </c>
      <c r="I18" s="83">
        <f>QAO!I12</f>
        <v>0</v>
      </c>
      <c r="J18" s="83">
        <f>QAO!J12</f>
        <v>1</v>
      </c>
      <c r="K18" s="83">
        <f>QAO!K12</f>
        <v>1</v>
      </c>
      <c r="L18" s="82">
        <f t="shared" si="0"/>
        <v>5</v>
      </c>
      <c r="M18" s="82">
        <f t="shared" si="1"/>
        <v>5</v>
      </c>
      <c r="N18" s="82">
        <f>SUMIF($B$8:$K$8,"Laki-Laki",QAO!B12:K12)</f>
        <v>4</v>
      </c>
      <c r="O18" s="82">
        <f>SUMIF($B$8:$K$8,"Perempuan",QAO!B12:K12)</f>
        <v>4</v>
      </c>
      <c r="P18" s="68">
        <f t="shared" si="2"/>
        <v>4</v>
      </c>
      <c r="Q18" s="68">
        <f t="shared" si="3"/>
        <v>4</v>
      </c>
      <c r="R18" s="68">
        <f t="shared" si="4"/>
        <v>-1.3862943611198906</v>
      </c>
      <c r="S18" s="68">
        <f t="shared" si="5"/>
        <v>-1.3862943611198906</v>
      </c>
      <c r="T18" s="68">
        <f t="shared" si="6"/>
        <v>-1.4515544280948034</v>
      </c>
      <c r="U18" s="68">
        <f t="shared" si="7"/>
        <v>-1.4515544280948034</v>
      </c>
      <c r="V18" s="68">
        <f t="shared" si="8"/>
        <v>1.1180339887498949</v>
      </c>
      <c r="W18" s="68">
        <f t="shared" si="9"/>
        <v>1.1180339887498949</v>
      </c>
      <c r="X18" s="68">
        <f t="shared" si="10"/>
        <v>0</v>
      </c>
      <c r="Y18" s="68">
        <f t="shared" si="11"/>
        <v>1.5811388300841898</v>
      </c>
      <c r="Z18" s="68">
        <f t="shared" si="12"/>
        <v>0</v>
      </c>
      <c r="AA18" s="66" t="str">
        <f t="shared" si="13"/>
        <v>Negligible</v>
      </c>
      <c r="AB18" s="69" t="str">
        <f t="shared" si="14"/>
        <v>Tidak Ada Indikasi Bias</v>
      </c>
    </row>
    <row r="19" spans="1:28" ht="41.4" x14ac:dyDescent="0.3">
      <c r="A19" s="67" t="str">
        <f>QAO!A13</f>
        <v>9. Sistem penyimpanan rekaman mutu (baik fisik maupun elektronik) harus menjamin kemudahan...</v>
      </c>
      <c r="B19" s="83">
        <f>QAO!B13</f>
        <v>1</v>
      </c>
      <c r="C19" s="83">
        <f>QAO!C13</f>
        <v>1</v>
      </c>
      <c r="D19" s="83">
        <f>QAO!D13</f>
        <v>1</v>
      </c>
      <c r="E19" s="83">
        <f>QAO!E13</f>
        <v>1</v>
      </c>
      <c r="F19" s="83">
        <f>QAO!F13</f>
        <v>1</v>
      </c>
      <c r="G19" s="83">
        <f>QAO!G13</f>
        <v>1</v>
      </c>
      <c r="H19" s="83">
        <f>QAO!H13</f>
        <v>0</v>
      </c>
      <c r="I19" s="83">
        <f>QAO!I13</f>
        <v>0</v>
      </c>
      <c r="J19" s="83">
        <f>QAO!J13</f>
        <v>0</v>
      </c>
      <c r="K19" s="83">
        <f>QAO!K13</f>
        <v>0</v>
      </c>
      <c r="L19" s="82">
        <f t="shared" si="0"/>
        <v>5</v>
      </c>
      <c r="M19" s="82">
        <f t="shared" si="1"/>
        <v>5</v>
      </c>
      <c r="N19" s="82">
        <f>SUMIF($B$8:$K$8,"Laki-Laki",QAO!B13:K13)</f>
        <v>3</v>
      </c>
      <c r="O19" s="82">
        <f>SUMIF($B$8:$K$8,"Perempuan",QAO!B13:K13)</f>
        <v>3</v>
      </c>
      <c r="P19" s="68">
        <f t="shared" si="2"/>
        <v>3</v>
      </c>
      <c r="Q19" s="68">
        <f t="shared" si="3"/>
        <v>3</v>
      </c>
      <c r="R19" s="68">
        <f t="shared" si="4"/>
        <v>-0.40546510810816444</v>
      </c>
      <c r="S19" s="68">
        <f t="shared" si="5"/>
        <v>-0.40546510810816444</v>
      </c>
      <c r="T19" s="68">
        <f t="shared" si="6"/>
        <v>-0.47072517508307726</v>
      </c>
      <c r="U19" s="68">
        <f t="shared" si="7"/>
        <v>-0.47072517508307726</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55.2" x14ac:dyDescent="0.3">
      <c r="A20" s="67" t="str">
        <f>QAO!A14</f>
        <v>10. Salah satu elemen dalam mengelola dokumen adalah "Mengidentifikasi kebutuhan dokumen". Langkah ini mencakup...</v>
      </c>
      <c r="B20" s="83">
        <f>QAO!B14</f>
        <v>1</v>
      </c>
      <c r="C20" s="83">
        <f>QAO!C14</f>
        <v>1</v>
      </c>
      <c r="D20" s="83">
        <f>QAO!D14</f>
        <v>0</v>
      </c>
      <c r="E20" s="83">
        <f>QAO!E14</f>
        <v>1</v>
      </c>
      <c r="F20" s="83">
        <f>QAO!F14</f>
        <v>0</v>
      </c>
      <c r="G20" s="83">
        <f>QAO!G14</f>
        <v>1</v>
      </c>
      <c r="H20" s="83">
        <f>QAO!H14</f>
        <v>0</v>
      </c>
      <c r="I20" s="83">
        <f>QAO!I14</f>
        <v>0</v>
      </c>
      <c r="J20" s="83">
        <f>QAO!J14</f>
        <v>0</v>
      </c>
      <c r="K20" s="83">
        <f>QAO!K14</f>
        <v>0</v>
      </c>
      <c r="L20" s="82">
        <f t="shared" si="0"/>
        <v>5</v>
      </c>
      <c r="M20" s="82">
        <f t="shared" si="1"/>
        <v>5</v>
      </c>
      <c r="N20" s="82">
        <f>SUMIF($B$8:$K$8,"Laki-Laki",QAO!B14:K14)</f>
        <v>2</v>
      </c>
      <c r="O20" s="82">
        <f>SUMIF($B$8:$K$8,"Perempuan",QAO!B14:K14)</f>
        <v>2</v>
      </c>
      <c r="P20" s="68">
        <f t="shared" si="2"/>
        <v>2</v>
      </c>
      <c r="Q20" s="68">
        <f t="shared" si="3"/>
        <v>2</v>
      </c>
      <c r="R20" s="68">
        <f t="shared" si="4"/>
        <v>0.40546510810816438</v>
      </c>
      <c r="S20" s="68">
        <f t="shared" si="5"/>
        <v>0.40546510810816438</v>
      </c>
      <c r="T20" s="68">
        <f t="shared" si="6"/>
        <v>0.34020504113325156</v>
      </c>
      <c r="U20" s="68">
        <f t="shared" si="7"/>
        <v>0.34020504113325156</v>
      </c>
      <c r="V20" s="68">
        <f t="shared" si="8"/>
        <v>0.91287092917527679</v>
      </c>
      <c r="W20" s="68">
        <f t="shared" si="9"/>
        <v>0.91287092917527679</v>
      </c>
      <c r="X20" s="68">
        <f t="shared" si="10"/>
        <v>0</v>
      </c>
      <c r="Y20" s="68">
        <f t="shared" si="11"/>
        <v>1.2909944487358056</v>
      </c>
      <c r="Z20" s="68">
        <f t="shared" si="12"/>
        <v>0</v>
      </c>
      <c r="AA20" s="66" t="str">
        <f t="shared" si="13"/>
        <v>Negligible</v>
      </c>
      <c r="AB20" s="69" t="str">
        <f t="shared" si="14"/>
        <v>Tidak Ada Indikasi Bias</v>
      </c>
    </row>
    <row r="21" spans="1:28" ht="55.2" x14ac:dyDescent="0.3">
      <c r="A21" s="67" t="str">
        <f>QAO!A15</f>
        <v>11. Jika suatu dokumen eksternal seperti peraturan pemerintah berubah, tanggung jawab QA Officer adalah...</v>
      </c>
      <c r="B21" s="83">
        <f>QAO!B15</f>
        <v>1</v>
      </c>
      <c r="C21" s="83">
        <f>QAO!C15</f>
        <v>1</v>
      </c>
      <c r="D21" s="83">
        <f>QAO!D15</f>
        <v>1</v>
      </c>
      <c r="E21" s="83">
        <f>QAO!E15</f>
        <v>0</v>
      </c>
      <c r="F21" s="83">
        <f>QAO!F15</f>
        <v>1</v>
      </c>
      <c r="G21" s="83">
        <f>QAO!G15</f>
        <v>0</v>
      </c>
      <c r="H21" s="83">
        <f>QAO!H15</f>
        <v>0</v>
      </c>
      <c r="I21" s="83">
        <f>QAO!I15</f>
        <v>0</v>
      </c>
      <c r="J21" s="83">
        <f>QAO!J15</f>
        <v>0</v>
      </c>
      <c r="K21" s="83">
        <f>QAO!K15</f>
        <v>0</v>
      </c>
      <c r="L21" s="82">
        <f t="shared" si="0"/>
        <v>5</v>
      </c>
      <c r="M21" s="82">
        <f t="shared" si="1"/>
        <v>5</v>
      </c>
      <c r="N21" s="82">
        <f>SUMIF($B$8:$K$8,"Laki-Laki",QAO!B15:K15)</f>
        <v>2</v>
      </c>
      <c r="O21" s="82">
        <f>SUMIF($B$8:$K$8,"Perempuan",QAO!B15:K15)</f>
        <v>2</v>
      </c>
      <c r="P21" s="68">
        <f t="shared" si="2"/>
        <v>2</v>
      </c>
      <c r="Q21" s="68">
        <f t="shared" si="3"/>
        <v>2</v>
      </c>
      <c r="R21" s="68">
        <f t="shared" si="4"/>
        <v>0.40546510810816438</v>
      </c>
      <c r="S21" s="68">
        <f t="shared" si="5"/>
        <v>0.40546510810816438</v>
      </c>
      <c r="T21" s="68">
        <f t="shared" si="6"/>
        <v>0.34020504113325156</v>
      </c>
      <c r="U21" s="68">
        <f t="shared" si="7"/>
        <v>0.34020504113325156</v>
      </c>
      <c r="V21" s="68">
        <f t="shared" si="8"/>
        <v>0.91287092917527679</v>
      </c>
      <c r="W21" s="68">
        <f t="shared" si="9"/>
        <v>0.91287092917527679</v>
      </c>
      <c r="X21" s="68">
        <f t="shared" si="10"/>
        <v>0</v>
      </c>
      <c r="Y21" s="68">
        <f t="shared" si="11"/>
        <v>1.2909944487358056</v>
      </c>
      <c r="Z21" s="68">
        <f t="shared" si="12"/>
        <v>0</v>
      </c>
      <c r="AA21" s="66" t="str">
        <f t="shared" si="13"/>
        <v>Negligible</v>
      </c>
      <c r="AB21" s="69" t="str">
        <f t="shared" si="14"/>
        <v>Tidak Ada Indikasi Bias</v>
      </c>
    </row>
    <row r="22" spans="1:28" ht="41.4" x14ac:dyDescent="0.3">
      <c r="A22" s="67" t="str">
        <f>QAO!A16</f>
        <v>12. Memusnahkan rekaman yang sudah melewati masa retensi harus dilakukan...</v>
      </c>
      <c r="B22" s="83">
        <f>QAO!B16</f>
        <v>1</v>
      </c>
      <c r="C22" s="83">
        <f>QAO!C16</f>
        <v>1</v>
      </c>
      <c r="D22" s="83">
        <f>QAO!D16</f>
        <v>0</v>
      </c>
      <c r="E22" s="83">
        <f>QAO!E16</f>
        <v>0</v>
      </c>
      <c r="F22" s="83">
        <f>QAO!F16</f>
        <v>0</v>
      </c>
      <c r="G22" s="83">
        <f>QAO!G16</f>
        <v>0</v>
      </c>
      <c r="H22" s="83">
        <f>QAO!H16</f>
        <v>0</v>
      </c>
      <c r="I22" s="83">
        <f>QAO!I16</f>
        <v>0</v>
      </c>
      <c r="J22" s="83">
        <f>QAO!J16</f>
        <v>0</v>
      </c>
      <c r="K22" s="83">
        <f>QAO!K16</f>
        <v>0</v>
      </c>
      <c r="L22" s="82">
        <f t="shared" si="0"/>
        <v>5</v>
      </c>
      <c r="M22" s="82">
        <f t="shared" si="1"/>
        <v>5</v>
      </c>
      <c r="N22" s="82">
        <f>SUMIF($B$8:$K$8,"Laki-Laki",QAO!B16:K16)</f>
        <v>1</v>
      </c>
      <c r="O22" s="82">
        <f>SUMIF($B$8:$K$8,"Perempuan",QAO!B16:K16)</f>
        <v>1</v>
      </c>
      <c r="P22" s="68">
        <f t="shared" si="2"/>
        <v>1</v>
      </c>
      <c r="Q22" s="68">
        <f t="shared" si="3"/>
        <v>1</v>
      </c>
      <c r="R22" s="68">
        <f t="shared" si="4"/>
        <v>1.3862943611198906</v>
      </c>
      <c r="S22" s="68">
        <f t="shared" si="5"/>
        <v>1.3862943611198906</v>
      </c>
      <c r="T22" s="68">
        <f t="shared" si="6"/>
        <v>1.3210342941449777</v>
      </c>
      <c r="U22" s="68">
        <f t="shared" si="7"/>
        <v>1.3210342941449777</v>
      </c>
      <c r="V22" s="68">
        <f t="shared" si="8"/>
        <v>1.1180339887498949</v>
      </c>
      <c r="W22" s="68">
        <f t="shared" si="9"/>
        <v>1.1180339887498949</v>
      </c>
      <c r="X22" s="68">
        <f t="shared" si="10"/>
        <v>0</v>
      </c>
      <c r="Y22" s="68">
        <f t="shared" si="11"/>
        <v>1.5811388300841898</v>
      </c>
      <c r="Z22" s="68">
        <f t="shared" si="12"/>
        <v>0</v>
      </c>
      <c r="AA22" s="66" t="str">
        <f t="shared" si="13"/>
        <v>Negligible</v>
      </c>
      <c r="AB22" s="69" t="str">
        <f t="shared" si="14"/>
        <v>Tidak Ada Indikasi Bias</v>
      </c>
    </row>
    <row r="23" spans="1:28" ht="55.2" x14ac:dyDescent="0.3">
      <c r="A23" s="67" t="str">
        <f>QAO!A17</f>
        <v>13. Langkah pertama dalam mengimplementasikan SMM adalah memahami persyaratan standar. Hal ini mencakup identifikasi terhadap...</v>
      </c>
      <c r="B23" s="83">
        <f>QAO!B17</f>
        <v>1</v>
      </c>
      <c r="C23" s="83">
        <f>QAO!C17</f>
        <v>1</v>
      </c>
      <c r="D23" s="83">
        <f>QAO!D17</f>
        <v>0</v>
      </c>
      <c r="E23" s="83">
        <f>QAO!E17</f>
        <v>1</v>
      </c>
      <c r="F23" s="83">
        <f>QAO!F17</f>
        <v>0</v>
      </c>
      <c r="G23" s="83">
        <f>QAO!G17</f>
        <v>1</v>
      </c>
      <c r="H23" s="83">
        <f>QAO!H17</f>
        <v>0</v>
      </c>
      <c r="I23" s="83">
        <f>QAO!I17</f>
        <v>0</v>
      </c>
      <c r="J23" s="83">
        <f>QAO!J17</f>
        <v>0</v>
      </c>
      <c r="K23" s="83">
        <f>QAO!K17</f>
        <v>0</v>
      </c>
      <c r="L23" s="82">
        <f t="shared" si="0"/>
        <v>5</v>
      </c>
      <c r="M23" s="82">
        <f t="shared" si="1"/>
        <v>5</v>
      </c>
      <c r="N23" s="82">
        <f>SUMIF($B$8:$K$8,"Laki-Laki",QAO!B17:K17)</f>
        <v>2</v>
      </c>
      <c r="O23" s="82">
        <f>SUMIF($B$8:$K$8,"Perempuan",QAO!B17:K17)</f>
        <v>2</v>
      </c>
      <c r="P23" s="68">
        <f t="shared" si="2"/>
        <v>2</v>
      </c>
      <c r="Q23" s="68">
        <f t="shared" si="3"/>
        <v>2</v>
      </c>
      <c r="R23" s="68">
        <f t="shared" si="4"/>
        <v>0.40546510810816438</v>
      </c>
      <c r="S23" s="68">
        <f t="shared" si="5"/>
        <v>0.40546510810816438</v>
      </c>
      <c r="T23" s="68">
        <f t="shared" si="6"/>
        <v>0.34020504113325156</v>
      </c>
      <c r="U23" s="68">
        <f t="shared" si="7"/>
        <v>0.34020504113325156</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27.6" x14ac:dyDescent="0.3">
      <c r="A24" s="67" t="str">
        <f>QAO!A18</f>
        <v>14. Kebijakan mutu dan sasaran mutu dirumuskan dalam tahap...</v>
      </c>
      <c r="B24" s="83">
        <f>QAO!B18</f>
        <v>1</v>
      </c>
      <c r="C24" s="83">
        <f>QAO!C18</f>
        <v>1</v>
      </c>
      <c r="D24" s="83">
        <f>QAO!D18</f>
        <v>1</v>
      </c>
      <c r="E24" s="83">
        <f>QAO!E18</f>
        <v>1</v>
      </c>
      <c r="F24" s="83">
        <f>QAO!F18</f>
        <v>1</v>
      </c>
      <c r="G24" s="83">
        <f>QAO!G18</f>
        <v>1</v>
      </c>
      <c r="H24" s="83">
        <f>QAO!H18</f>
        <v>0</v>
      </c>
      <c r="I24" s="83">
        <f>QAO!I18</f>
        <v>0</v>
      </c>
      <c r="J24" s="83">
        <f>QAO!J18</f>
        <v>1</v>
      </c>
      <c r="K24" s="83">
        <f>QAO!K18</f>
        <v>1</v>
      </c>
      <c r="L24" s="82">
        <f t="shared" si="0"/>
        <v>5</v>
      </c>
      <c r="M24" s="82">
        <f t="shared" si="1"/>
        <v>5</v>
      </c>
      <c r="N24" s="82">
        <f>SUMIF($B$8:$K$8,"Laki-Laki",QAO!B18:K18)</f>
        <v>4</v>
      </c>
      <c r="O24" s="82">
        <f>SUMIF($B$8:$K$8,"Perempuan",QAO!B18:K18)</f>
        <v>4</v>
      </c>
      <c r="P24" s="68">
        <f t="shared" si="2"/>
        <v>4</v>
      </c>
      <c r="Q24" s="68">
        <f t="shared" si="3"/>
        <v>4</v>
      </c>
      <c r="R24" s="68">
        <f t="shared" si="4"/>
        <v>-1.3862943611198906</v>
      </c>
      <c r="S24" s="68">
        <f t="shared" si="5"/>
        <v>-1.3862943611198906</v>
      </c>
      <c r="T24" s="68">
        <f t="shared" si="6"/>
        <v>-1.4515544280948034</v>
      </c>
      <c r="U24" s="68">
        <f t="shared" si="7"/>
        <v>-1.4515544280948034</v>
      </c>
      <c r="V24" s="68">
        <f t="shared" si="8"/>
        <v>1.1180339887498949</v>
      </c>
      <c r="W24" s="68">
        <f t="shared" si="9"/>
        <v>1.1180339887498949</v>
      </c>
      <c r="X24" s="68">
        <f t="shared" si="10"/>
        <v>0</v>
      </c>
      <c r="Y24" s="68">
        <f t="shared" si="11"/>
        <v>1.5811388300841898</v>
      </c>
      <c r="Z24" s="68">
        <f t="shared" si="12"/>
        <v>0</v>
      </c>
      <c r="AA24" s="66" t="str">
        <f t="shared" si="13"/>
        <v>Negligible</v>
      </c>
      <c r="AB24" s="69" t="str">
        <f t="shared" si="14"/>
        <v>Tidak Ada Indikasi Bias</v>
      </c>
    </row>
    <row r="25" spans="1:28" ht="41.4" x14ac:dyDescent="0.3">
      <c r="A25" s="67" t="str">
        <f>QAO!A19</f>
        <v>15. Mengapa risiko dan peluang perlu diidentifikasi dalam perencanaan SMM?</v>
      </c>
      <c r="B25" s="83">
        <f>QAO!B19</f>
        <v>0</v>
      </c>
      <c r="C25" s="83">
        <f>QAO!C19</f>
        <v>0</v>
      </c>
      <c r="D25" s="83">
        <f>QAO!D19</f>
        <v>1</v>
      </c>
      <c r="E25" s="83">
        <f>QAO!E19</f>
        <v>0</v>
      </c>
      <c r="F25" s="83">
        <f>QAO!F19</f>
        <v>1</v>
      </c>
      <c r="G25" s="83">
        <f>QAO!G19</f>
        <v>0</v>
      </c>
      <c r="H25" s="83">
        <f>QAO!H19</f>
        <v>0</v>
      </c>
      <c r="I25" s="83">
        <f>QAO!I19</f>
        <v>0</v>
      </c>
      <c r="J25" s="83">
        <f>QAO!J19</f>
        <v>0</v>
      </c>
      <c r="K25" s="83">
        <f>QAO!K19</f>
        <v>0</v>
      </c>
      <c r="L25" s="82">
        <f t="shared" si="0"/>
        <v>5</v>
      </c>
      <c r="M25" s="82">
        <f t="shared" si="1"/>
        <v>5</v>
      </c>
      <c r="N25" s="82">
        <f>SUMIF($B$8:$K$8,"Laki-Laki",QAO!B19:K19)</f>
        <v>1</v>
      </c>
      <c r="O25" s="82">
        <f>SUMIF($B$8:$K$8,"Perempuan",QAO!B19:K19)</f>
        <v>1</v>
      </c>
      <c r="P25" s="68">
        <f t="shared" si="2"/>
        <v>1</v>
      </c>
      <c r="Q25" s="68">
        <f t="shared" si="3"/>
        <v>1</v>
      </c>
      <c r="R25" s="68">
        <f t="shared" si="4"/>
        <v>1.3862943611198906</v>
      </c>
      <c r="S25" s="68">
        <f t="shared" si="5"/>
        <v>1.3862943611198906</v>
      </c>
      <c r="T25" s="68">
        <f t="shared" si="6"/>
        <v>1.3210342941449777</v>
      </c>
      <c r="U25" s="68">
        <f t="shared" si="7"/>
        <v>1.3210342941449777</v>
      </c>
      <c r="V25" s="68">
        <f t="shared" si="8"/>
        <v>1.1180339887498949</v>
      </c>
      <c r="W25" s="68">
        <f t="shared" si="9"/>
        <v>1.1180339887498949</v>
      </c>
      <c r="X25" s="68">
        <f t="shared" si="10"/>
        <v>0</v>
      </c>
      <c r="Y25" s="68">
        <f t="shared" si="11"/>
        <v>1.5811388300841898</v>
      </c>
      <c r="Z25" s="68">
        <f t="shared" si="12"/>
        <v>0</v>
      </c>
      <c r="AA25" s="66" t="str">
        <f t="shared" si="13"/>
        <v>Negligible</v>
      </c>
      <c r="AB25" s="69" t="str">
        <f t="shared" si="14"/>
        <v>Tidak Ada Indikasi Bias</v>
      </c>
    </row>
    <row r="26" spans="1:28" ht="41.4" x14ac:dyDescent="0.3">
      <c r="A26" s="67" t="str">
        <f>QAO!A20</f>
        <v>16. Implementasi SMM yang efektif mensyaratkan ketersediaan sumber daya yang memadai, kecuali...</v>
      </c>
      <c r="B26" s="83">
        <f>QAO!B20</f>
        <v>0</v>
      </c>
      <c r="C26" s="83">
        <f>QAO!C20</f>
        <v>0</v>
      </c>
      <c r="D26" s="83">
        <f>QAO!D20</f>
        <v>1</v>
      </c>
      <c r="E26" s="83">
        <f>QAO!E20</f>
        <v>0</v>
      </c>
      <c r="F26" s="83">
        <f>QAO!F20</f>
        <v>1</v>
      </c>
      <c r="G26" s="83">
        <f>QAO!G20</f>
        <v>0</v>
      </c>
      <c r="H26" s="83">
        <f>QAO!H20</f>
        <v>0</v>
      </c>
      <c r="I26" s="83">
        <f>QAO!I20</f>
        <v>0</v>
      </c>
      <c r="J26" s="83">
        <f>QAO!J20</f>
        <v>0</v>
      </c>
      <c r="K26" s="83">
        <f>QAO!K20</f>
        <v>0</v>
      </c>
      <c r="L26" s="82">
        <f t="shared" si="0"/>
        <v>5</v>
      </c>
      <c r="M26" s="82">
        <f t="shared" si="1"/>
        <v>5</v>
      </c>
      <c r="N26" s="82">
        <f>SUMIF($B$8:$K$8,"Laki-Laki",QAO!B20:K20)</f>
        <v>1</v>
      </c>
      <c r="O26" s="82">
        <f>SUMIF($B$8:$K$8,"Perempuan",QAO!B20:K20)</f>
        <v>1</v>
      </c>
      <c r="P26" s="68">
        <f t="shared" si="2"/>
        <v>1</v>
      </c>
      <c r="Q26" s="68">
        <f t="shared" si="3"/>
        <v>1</v>
      </c>
      <c r="R26" s="68">
        <f t="shared" si="4"/>
        <v>1.3862943611198906</v>
      </c>
      <c r="S26" s="68">
        <f t="shared" si="5"/>
        <v>1.3862943611198906</v>
      </c>
      <c r="T26" s="68">
        <f t="shared" si="6"/>
        <v>1.3210342941449777</v>
      </c>
      <c r="U26" s="68">
        <f t="shared" si="7"/>
        <v>1.3210342941449777</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41.4" x14ac:dyDescent="0.3">
      <c r="A27" s="67" t="str">
        <f>QAO!A21</f>
        <v>17. Pemantauan dan evaluasi kinerja SMM dilakukan dengan cara menetapkan dan memantau...</v>
      </c>
      <c r="B27" s="83">
        <f>QAO!B21</f>
        <v>1</v>
      </c>
      <c r="C27" s="83">
        <f>QAO!C21</f>
        <v>1</v>
      </c>
      <c r="D27" s="83">
        <f>QAO!D21</f>
        <v>1</v>
      </c>
      <c r="E27" s="83">
        <f>QAO!E21</f>
        <v>0</v>
      </c>
      <c r="F27" s="83">
        <f>QAO!F21</f>
        <v>1</v>
      </c>
      <c r="G27" s="83">
        <f>QAO!G21</f>
        <v>0</v>
      </c>
      <c r="H27" s="83">
        <f>QAO!H21</f>
        <v>0</v>
      </c>
      <c r="I27" s="83">
        <f>QAO!I21</f>
        <v>0</v>
      </c>
      <c r="J27" s="83">
        <f>QAO!J21</f>
        <v>0</v>
      </c>
      <c r="K27" s="83">
        <f>QAO!K21</f>
        <v>0</v>
      </c>
      <c r="L27" s="82">
        <f t="shared" si="0"/>
        <v>5</v>
      </c>
      <c r="M27" s="82">
        <f t="shared" si="1"/>
        <v>5</v>
      </c>
      <c r="N27" s="82">
        <f>SUMIF($B$8:$K$8,"Laki-Laki",QAO!B21:K21)</f>
        <v>2</v>
      </c>
      <c r="O27" s="82">
        <f>SUMIF($B$8:$K$8,"Perempuan",QAO!B21:K21)</f>
        <v>2</v>
      </c>
      <c r="P27" s="68">
        <f t="shared" si="2"/>
        <v>2</v>
      </c>
      <c r="Q27" s="68">
        <f t="shared" si="3"/>
        <v>2</v>
      </c>
      <c r="R27" s="68">
        <f t="shared" si="4"/>
        <v>0.40546510810816438</v>
      </c>
      <c r="S27" s="68">
        <f t="shared" si="5"/>
        <v>0.40546510810816438</v>
      </c>
      <c r="T27" s="68">
        <f t="shared" si="6"/>
        <v>0.34020504113325156</v>
      </c>
      <c r="U27" s="68">
        <f t="shared" si="7"/>
        <v>0.34020504113325156</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ht="27.6" x14ac:dyDescent="0.3">
      <c r="A28" s="67" t="str">
        <f>QAO!A22</f>
        <v>18. Data hasil pemantauan kinerja SMM dianalisis untuk tujuan...</v>
      </c>
      <c r="B28" s="83">
        <f>QAO!B22</f>
        <v>1</v>
      </c>
      <c r="C28" s="83">
        <f>QAO!C22</f>
        <v>1</v>
      </c>
      <c r="D28" s="83">
        <f>QAO!D22</f>
        <v>1</v>
      </c>
      <c r="E28" s="83">
        <f>QAO!E22</f>
        <v>0</v>
      </c>
      <c r="F28" s="83">
        <f>QAO!F22</f>
        <v>1</v>
      </c>
      <c r="G28" s="83">
        <f>QAO!G22</f>
        <v>0</v>
      </c>
      <c r="H28" s="83">
        <f>QAO!H22</f>
        <v>1</v>
      </c>
      <c r="I28" s="83">
        <f>QAO!I22</f>
        <v>1</v>
      </c>
      <c r="J28" s="83">
        <f>QAO!J22</f>
        <v>0</v>
      </c>
      <c r="K28" s="83">
        <f>QAO!K22</f>
        <v>0</v>
      </c>
      <c r="L28" s="82">
        <f t="shared" si="0"/>
        <v>5</v>
      </c>
      <c r="M28" s="82">
        <f t="shared" si="1"/>
        <v>5</v>
      </c>
      <c r="N28" s="82">
        <f>SUMIF($B$8:$K$8,"Laki-Laki",QAO!B22:K22)</f>
        <v>3</v>
      </c>
      <c r="O28" s="82">
        <f>SUMIF($B$8:$K$8,"Perempuan",QAO!B22:K22)</f>
        <v>3</v>
      </c>
      <c r="P28" s="68">
        <f t="shared" si="2"/>
        <v>3</v>
      </c>
      <c r="Q28" s="68">
        <f t="shared" si="3"/>
        <v>3</v>
      </c>
      <c r="R28" s="68">
        <f t="shared" si="4"/>
        <v>-0.40546510810816444</v>
      </c>
      <c r="S28" s="68">
        <f t="shared" si="5"/>
        <v>-0.40546510810816444</v>
      </c>
      <c r="T28" s="68">
        <f t="shared" si="6"/>
        <v>-0.47072517508307726</v>
      </c>
      <c r="U28" s="68">
        <f t="shared" si="7"/>
        <v>-0.47072517508307726</v>
      </c>
      <c r="V28" s="68">
        <f t="shared" si="8"/>
        <v>0.91287092917527679</v>
      </c>
      <c r="W28" s="68">
        <f t="shared" si="9"/>
        <v>0.91287092917527679</v>
      </c>
      <c r="X28" s="68">
        <f t="shared" si="10"/>
        <v>0</v>
      </c>
      <c r="Y28" s="68">
        <f t="shared" si="11"/>
        <v>1.2909944487358056</v>
      </c>
      <c r="Z28" s="68">
        <f t="shared" si="12"/>
        <v>0</v>
      </c>
      <c r="AA28" s="66" t="str">
        <f t="shared" si="13"/>
        <v>Negligible</v>
      </c>
      <c r="AB28" s="69" t="str">
        <f t="shared" si="14"/>
        <v>Tidak Ada Indikasi Bias</v>
      </c>
    </row>
    <row r="29" spans="1:28" ht="27.6" x14ac:dyDescent="0.3">
      <c r="A29" s="67" t="str">
        <f>QAO!A23</f>
        <v>19. Tinjauan Manajemen adalah kegiatan yang dilakukan untuk...</v>
      </c>
      <c r="B29" s="83">
        <f>QAO!B23</f>
        <v>1</v>
      </c>
      <c r="C29" s="83">
        <f>QAO!C23</f>
        <v>1</v>
      </c>
      <c r="D29" s="83">
        <f>QAO!D23</f>
        <v>1</v>
      </c>
      <c r="E29" s="83">
        <f>QAO!E23</f>
        <v>0</v>
      </c>
      <c r="F29" s="83">
        <f>QAO!F23</f>
        <v>1</v>
      </c>
      <c r="G29" s="83">
        <f>QAO!G23</f>
        <v>0</v>
      </c>
      <c r="H29" s="83">
        <f>QAO!H23</f>
        <v>1</v>
      </c>
      <c r="I29" s="83">
        <f>QAO!I23</f>
        <v>1</v>
      </c>
      <c r="J29" s="83">
        <f>QAO!J23</f>
        <v>0</v>
      </c>
      <c r="K29" s="83">
        <f>QAO!K23</f>
        <v>0</v>
      </c>
      <c r="L29" s="82">
        <f t="shared" si="0"/>
        <v>5</v>
      </c>
      <c r="M29" s="82">
        <f t="shared" si="1"/>
        <v>5</v>
      </c>
      <c r="N29" s="82">
        <f>SUMIF($B$8:$K$8,"Laki-Laki",QAO!B23:K23)</f>
        <v>3</v>
      </c>
      <c r="O29" s="82">
        <f>SUMIF($B$8:$K$8,"Perempuan",QAO!B23:K23)</f>
        <v>3</v>
      </c>
      <c r="P29" s="68">
        <f t="shared" si="2"/>
        <v>3</v>
      </c>
      <c r="Q29" s="68">
        <f t="shared" si="3"/>
        <v>3</v>
      </c>
      <c r="R29" s="68">
        <f t="shared" si="4"/>
        <v>-0.40546510810816444</v>
      </c>
      <c r="S29" s="68">
        <f t="shared" si="5"/>
        <v>-0.40546510810816444</v>
      </c>
      <c r="T29" s="68">
        <f t="shared" si="6"/>
        <v>-0.47072517508307726</v>
      </c>
      <c r="U29" s="68">
        <f t="shared" si="7"/>
        <v>-0.47072517508307726</v>
      </c>
      <c r="V29" s="68">
        <f t="shared" si="8"/>
        <v>0.91287092917527679</v>
      </c>
      <c r="W29" s="68">
        <f t="shared" si="9"/>
        <v>0.91287092917527679</v>
      </c>
      <c r="X29" s="68">
        <f t="shared" si="10"/>
        <v>0</v>
      </c>
      <c r="Y29" s="68">
        <f t="shared" si="11"/>
        <v>1.2909944487358056</v>
      </c>
      <c r="Z29" s="68">
        <f t="shared" si="12"/>
        <v>0</v>
      </c>
      <c r="AA29" s="66" t="str">
        <f t="shared" si="13"/>
        <v>Negligible</v>
      </c>
      <c r="AB29" s="69" t="str">
        <f t="shared" si="14"/>
        <v>Tidak Ada Indikasi Bias</v>
      </c>
    </row>
    <row r="30" spans="1:28" ht="27.6" x14ac:dyDescent="0.3">
      <c r="A30" s="67" t="str">
        <f>QAO!A24</f>
        <v>20. Dalam komunikasi internal terkait mutu, QA Officer berperan untuk...</v>
      </c>
      <c r="B30" s="83">
        <f>QAO!B24</f>
        <v>0</v>
      </c>
      <c r="C30" s="83">
        <f>QAO!C24</f>
        <v>0</v>
      </c>
      <c r="D30" s="83">
        <f>QAO!D24</f>
        <v>1</v>
      </c>
      <c r="E30" s="83">
        <f>QAO!E24</f>
        <v>0</v>
      </c>
      <c r="F30" s="83">
        <f>QAO!F24</f>
        <v>1</v>
      </c>
      <c r="G30" s="83">
        <f>QAO!G24</f>
        <v>0</v>
      </c>
      <c r="H30" s="83">
        <f>QAO!H24</f>
        <v>0</v>
      </c>
      <c r="I30" s="83">
        <f>QAO!I24</f>
        <v>0</v>
      </c>
      <c r="J30" s="83">
        <f>QAO!J24</f>
        <v>0</v>
      </c>
      <c r="K30" s="83">
        <f>QAO!K24</f>
        <v>0</v>
      </c>
      <c r="L30" s="82">
        <f t="shared" si="0"/>
        <v>5</v>
      </c>
      <c r="M30" s="82">
        <f t="shared" si="1"/>
        <v>5</v>
      </c>
      <c r="N30" s="82">
        <f>SUMIF($B$8:$K$8,"Laki-Laki",QAO!B24:K24)</f>
        <v>1</v>
      </c>
      <c r="O30" s="82">
        <f>SUMIF($B$8:$K$8,"Perempuan",QAO!B24:K24)</f>
        <v>1</v>
      </c>
      <c r="P30" s="68">
        <f t="shared" si="2"/>
        <v>1</v>
      </c>
      <c r="Q30" s="68">
        <f t="shared" si="3"/>
        <v>1</v>
      </c>
      <c r="R30" s="68">
        <f t="shared" si="4"/>
        <v>1.3862943611198906</v>
      </c>
      <c r="S30" s="68">
        <f t="shared" si="5"/>
        <v>1.3862943611198906</v>
      </c>
      <c r="T30" s="68">
        <f t="shared" si="6"/>
        <v>1.3210342941449777</v>
      </c>
      <c r="U30" s="68">
        <f t="shared" si="7"/>
        <v>1.3210342941449777</v>
      </c>
      <c r="V30" s="68">
        <f t="shared" si="8"/>
        <v>1.1180339887498949</v>
      </c>
      <c r="W30" s="68">
        <f t="shared" si="9"/>
        <v>1.1180339887498949</v>
      </c>
      <c r="X30" s="68">
        <f t="shared" si="10"/>
        <v>0</v>
      </c>
      <c r="Y30" s="68">
        <f t="shared" si="11"/>
        <v>1.5811388300841898</v>
      </c>
      <c r="Z30" s="68">
        <f t="shared" si="12"/>
        <v>0</v>
      </c>
      <c r="AA30" s="66" t="str">
        <f t="shared" si="13"/>
        <v>Negligible</v>
      </c>
      <c r="AB30" s="69" t="str">
        <f t="shared" si="14"/>
        <v>Tidak Ada Indikasi Bias</v>
      </c>
    </row>
    <row r="31" spans="1:28" ht="41.4" x14ac:dyDescent="0.3">
      <c r="A31" s="67" t="str">
        <f>QAO!A25</f>
        <v>21. Budaya mutu dan perbaikan berkelanjutan harus dipromosikan di...</v>
      </c>
      <c r="B31" s="83">
        <f>QAO!B25</f>
        <v>1</v>
      </c>
      <c r="C31" s="83">
        <f>QAO!C25</f>
        <v>1</v>
      </c>
      <c r="D31" s="83">
        <f>QAO!D25</f>
        <v>1</v>
      </c>
      <c r="E31" s="83">
        <f>QAO!E25</f>
        <v>0</v>
      </c>
      <c r="F31" s="83">
        <f>QAO!F25</f>
        <v>1</v>
      </c>
      <c r="G31" s="83">
        <f>QAO!G25</f>
        <v>0</v>
      </c>
      <c r="H31" s="83">
        <f>QAO!H25</f>
        <v>1</v>
      </c>
      <c r="I31" s="83">
        <f>QAO!I25</f>
        <v>1</v>
      </c>
      <c r="J31" s="83">
        <f>QAO!J25</f>
        <v>0</v>
      </c>
      <c r="K31" s="83">
        <f>QAO!K25</f>
        <v>0</v>
      </c>
      <c r="L31" s="82">
        <f t="shared" si="0"/>
        <v>5</v>
      </c>
      <c r="M31" s="82">
        <f t="shared" si="1"/>
        <v>5</v>
      </c>
      <c r="N31" s="82">
        <f>SUMIF($B$8:$K$8,"Laki-Laki",QAO!B25:K25)</f>
        <v>3</v>
      </c>
      <c r="O31" s="82">
        <f>SUMIF($B$8:$K$8,"Perempuan",QAO!B25:K25)</f>
        <v>3</v>
      </c>
      <c r="P31" s="68">
        <f t="shared" si="2"/>
        <v>3</v>
      </c>
      <c r="Q31" s="68">
        <f t="shared" si="3"/>
        <v>3</v>
      </c>
      <c r="R31" s="68">
        <f t="shared" si="4"/>
        <v>-0.40546510810816444</v>
      </c>
      <c r="S31" s="68">
        <f t="shared" si="5"/>
        <v>-0.40546510810816444</v>
      </c>
      <c r="T31" s="68">
        <f t="shared" si="6"/>
        <v>-0.47072517508307726</v>
      </c>
      <c r="U31" s="68">
        <f t="shared" si="7"/>
        <v>-0.47072517508307726</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41.4" x14ac:dyDescent="0.3">
      <c r="A32" s="67" t="str">
        <f>QAO!A26</f>
        <v>22. Rencana tindakan perbaikan yang disusun dari hasil audit atau analisis data harus bersifat...</v>
      </c>
      <c r="B32" s="83">
        <f>QAO!B26</f>
        <v>1</v>
      </c>
      <c r="C32" s="83">
        <f>QAO!C26</f>
        <v>1</v>
      </c>
      <c r="D32" s="83">
        <f>QAO!D26</f>
        <v>1</v>
      </c>
      <c r="E32" s="83">
        <f>QAO!E26</f>
        <v>0</v>
      </c>
      <c r="F32" s="83">
        <f>QAO!F26</f>
        <v>1</v>
      </c>
      <c r="G32" s="83">
        <f>QAO!G26</f>
        <v>0</v>
      </c>
      <c r="H32" s="83">
        <f>QAO!H26</f>
        <v>0</v>
      </c>
      <c r="I32" s="83">
        <f>QAO!I26</f>
        <v>0</v>
      </c>
      <c r="J32" s="83">
        <f>QAO!J26</f>
        <v>1</v>
      </c>
      <c r="K32" s="83">
        <f>QAO!K26</f>
        <v>1</v>
      </c>
      <c r="L32" s="82">
        <f t="shared" si="0"/>
        <v>5</v>
      </c>
      <c r="M32" s="82">
        <f t="shared" si="1"/>
        <v>5</v>
      </c>
      <c r="N32" s="82">
        <f>SUMIF($B$8:$K$8,"Laki-Laki",QAO!B26:K26)</f>
        <v>3</v>
      </c>
      <c r="O32" s="82">
        <f>SUMIF($B$8:$K$8,"Perempuan",QAO!B26:K26)</f>
        <v>3</v>
      </c>
      <c r="P32" s="68">
        <f t="shared" si="2"/>
        <v>3</v>
      </c>
      <c r="Q32" s="68">
        <f t="shared" si="3"/>
        <v>3</v>
      </c>
      <c r="R32" s="68">
        <f t="shared" si="4"/>
        <v>-0.40546510810816444</v>
      </c>
      <c r="S32" s="68">
        <f t="shared" si="5"/>
        <v>-0.40546510810816444</v>
      </c>
      <c r="T32" s="68">
        <f t="shared" si="6"/>
        <v>-0.47072517508307726</v>
      </c>
      <c r="U32" s="68">
        <f t="shared" si="7"/>
        <v>-0.47072517508307726</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ht="41.4" x14ac:dyDescent="0.3">
      <c r="A33" s="67" t="str">
        <f>QAO!A27</f>
        <v>23. Standar yang paling umum dijadikan acuan dalam implementasi SMM adalah...</v>
      </c>
      <c r="B33" s="83">
        <f>QAO!B27</f>
        <v>1</v>
      </c>
      <c r="C33" s="83">
        <f>QAO!C27</f>
        <v>1</v>
      </c>
      <c r="D33" s="83">
        <f>QAO!D27</f>
        <v>1</v>
      </c>
      <c r="E33" s="83">
        <f>QAO!E27</f>
        <v>0</v>
      </c>
      <c r="F33" s="83">
        <f>QAO!F27</f>
        <v>1</v>
      </c>
      <c r="G33" s="83">
        <f>QAO!G27</f>
        <v>0</v>
      </c>
      <c r="H33" s="83">
        <f>QAO!H27</f>
        <v>0</v>
      </c>
      <c r="I33" s="83">
        <f>QAO!I27</f>
        <v>0</v>
      </c>
      <c r="J33" s="83">
        <f>QAO!J27</f>
        <v>1</v>
      </c>
      <c r="K33" s="83">
        <f>QAO!K27</f>
        <v>1</v>
      </c>
      <c r="L33" s="82">
        <f t="shared" si="0"/>
        <v>5</v>
      </c>
      <c r="M33" s="82">
        <f t="shared" si="1"/>
        <v>5</v>
      </c>
      <c r="N33" s="82">
        <f>SUMIF($B$8:$K$8,"Laki-Laki",QAO!B27:K27)</f>
        <v>3</v>
      </c>
      <c r="O33" s="82">
        <f>SUMIF($B$8:$K$8,"Perempuan",QAO!B27:K27)</f>
        <v>3</v>
      </c>
      <c r="P33" s="68">
        <f t="shared" si="2"/>
        <v>3</v>
      </c>
      <c r="Q33" s="68">
        <f t="shared" si="3"/>
        <v>3</v>
      </c>
      <c r="R33" s="68">
        <f t="shared" si="4"/>
        <v>-0.40546510810816444</v>
      </c>
      <c r="S33" s="68">
        <f t="shared" si="5"/>
        <v>-0.40546510810816444</v>
      </c>
      <c r="T33" s="68">
        <f t="shared" si="6"/>
        <v>-0.47072517508307726</v>
      </c>
      <c r="U33" s="68">
        <f t="shared" si="7"/>
        <v>-0.47072517508307726</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ht="41.4" x14ac:dyDescent="0.3">
      <c r="A34" s="67" t="str">
        <f>QAO!A28</f>
        <v>24. Efektivitas tindakan perbaikan diverifikasi untuk memastikan bahwa...</v>
      </c>
      <c r="B34" s="83">
        <f>QAO!B28</f>
        <v>1</v>
      </c>
      <c r="C34" s="83">
        <f>QAO!C28</f>
        <v>1</v>
      </c>
      <c r="D34" s="83">
        <f>QAO!D28</f>
        <v>1</v>
      </c>
      <c r="E34" s="83">
        <f>QAO!E28</f>
        <v>1</v>
      </c>
      <c r="F34" s="83">
        <f>QAO!F28</f>
        <v>1</v>
      </c>
      <c r="G34" s="83">
        <f>QAO!G28</f>
        <v>1</v>
      </c>
      <c r="H34" s="83">
        <f>QAO!H28</f>
        <v>0</v>
      </c>
      <c r="I34" s="83">
        <f>QAO!I28</f>
        <v>0</v>
      </c>
      <c r="J34" s="83">
        <f>QAO!J28</f>
        <v>0</v>
      </c>
      <c r="K34" s="83">
        <f>QAO!K28</f>
        <v>0</v>
      </c>
      <c r="L34" s="82">
        <f t="shared" si="0"/>
        <v>5</v>
      </c>
      <c r="M34" s="82">
        <f t="shared" si="1"/>
        <v>5</v>
      </c>
      <c r="N34" s="82">
        <f>SUMIF($B$8:$K$8,"Laki-Laki",QAO!B28:K28)</f>
        <v>3</v>
      </c>
      <c r="O34" s="82">
        <f>SUMIF($B$8:$K$8,"Perempuan",QAO!B28:K28)</f>
        <v>3</v>
      </c>
      <c r="P34" s="68">
        <f t="shared" si="2"/>
        <v>3</v>
      </c>
      <c r="Q34" s="68">
        <f t="shared" si="3"/>
        <v>3</v>
      </c>
      <c r="R34" s="68">
        <f t="shared" si="4"/>
        <v>-0.40546510810816444</v>
      </c>
      <c r="S34" s="68">
        <f t="shared" si="5"/>
        <v>-0.40546510810816444</v>
      </c>
      <c r="T34" s="68">
        <f t="shared" si="6"/>
        <v>-0.47072517508307726</v>
      </c>
      <c r="U34" s="68">
        <f t="shared" si="7"/>
        <v>-0.47072517508307726</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27.6" x14ac:dyDescent="0.3">
      <c r="A35" s="67" t="str">
        <f>QAO!A29</f>
        <v>25. Tujuan utama audit internal sistem manajemen mutu adalah...</v>
      </c>
      <c r="B35" s="83">
        <f>QAO!B29</f>
        <v>0</v>
      </c>
      <c r="C35" s="83">
        <f>QAO!C29</f>
        <v>0</v>
      </c>
      <c r="D35" s="83">
        <f>QAO!D29</f>
        <v>1</v>
      </c>
      <c r="E35" s="83">
        <f>QAO!E29</f>
        <v>1</v>
      </c>
      <c r="F35" s="83">
        <f>QAO!F29</f>
        <v>1</v>
      </c>
      <c r="G35" s="83">
        <f>QAO!G29</f>
        <v>1</v>
      </c>
      <c r="H35" s="83">
        <f>QAO!H29</f>
        <v>0</v>
      </c>
      <c r="I35" s="83">
        <f>QAO!I29</f>
        <v>0</v>
      </c>
      <c r="J35" s="83">
        <f>QAO!J29</f>
        <v>0</v>
      </c>
      <c r="K35" s="83">
        <f>QAO!K29</f>
        <v>0</v>
      </c>
      <c r="L35" s="82">
        <f t="shared" si="0"/>
        <v>5</v>
      </c>
      <c r="M35" s="82">
        <f t="shared" si="1"/>
        <v>5</v>
      </c>
      <c r="N35" s="82">
        <f>SUMIF($B$8:$K$8,"Laki-Laki",QAO!B29:K29)</f>
        <v>2</v>
      </c>
      <c r="O35" s="82">
        <f>SUMIF($B$8:$K$8,"Perempuan",QAO!B29:K29)</f>
        <v>2</v>
      </c>
      <c r="P35" s="68">
        <f t="shared" si="2"/>
        <v>2</v>
      </c>
      <c r="Q35" s="68">
        <f t="shared" si="3"/>
        <v>2</v>
      </c>
      <c r="R35" s="68">
        <f t="shared" si="4"/>
        <v>0.40546510810816438</v>
      </c>
      <c r="S35" s="68">
        <f t="shared" si="5"/>
        <v>0.40546510810816438</v>
      </c>
      <c r="T35" s="68">
        <f t="shared" si="6"/>
        <v>0.34020504113325156</v>
      </c>
      <c r="U35" s="68">
        <f t="shared" si="7"/>
        <v>0.34020504113325156</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ht="27.6" x14ac:dyDescent="0.3">
      <c r="A36" s="67" t="str">
        <f>QAO!A30</f>
        <v>26. Seorang auditor internal harus memiliki sifat...</v>
      </c>
      <c r="B36" s="83">
        <f>QAO!B30</f>
        <v>1</v>
      </c>
      <c r="C36" s="83">
        <f>QAO!C30</f>
        <v>1</v>
      </c>
      <c r="D36" s="83">
        <f>QAO!D30</f>
        <v>1</v>
      </c>
      <c r="E36" s="83">
        <f>QAO!E30</f>
        <v>1</v>
      </c>
      <c r="F36" s="83">
        <f>QAO!F30</f>
        <v>1</v>
      </c>
      <c r="G36" s="83">
        <f>QAO!G30</f>
        <v>1</v>
      </c>
      <c r="H36" s="83">
        <f>QAO!H30</f>
        <v>0</v>
      </c>
      <c r="I36" s="83">
        <f>QAO!I30</f>
        <v>0</v>
      </c>
      <c r="J36" s="83">
        <f>QAO!J30</f>
        <v>1</v>
      </c>
      <c r="K36" s="83">
        <f>QAO!K30</f>
        <v>1</v>
      </c>
      <c r="L36" s="82">
        <f t="shared" si="0"/>
        <v>5</v>
      </c>
      <c r="M36" s="82">
        <f t="shared" si="1"/>
        <v>5</v>
      </c>
      <c r="N36" s="82">
        <f>SUMIF($B$8:$K$8,"Laki-Laki",QAO!B30:K30)</f>
        <v>4</v>
      </c>
      <c r="O36" s="82">
        <f>SUMIF($B$8:$K$8,"Perempuan",QAO!B30:K30)</f>
        <v>4</v>
      </c>
      <c r="P36" s="68">
        <f t="shared" si="2"/>
        <v>4</v>
      </c>
      <c r="Q36" s="68">
        <f t="shared" si="3"/>
        <v>4</v>
      </c>
      <c r="R36" s="68">
        <f t="shared" si="4"/>
        <v>-1.3862943611198906</v>
      </c>
      <c r="S36" s="68">
        <f t="shared" si="5"/>
        <v>-1.3862943611198906</v>
      </c>
      <c r="T36" s="68">
        <f t="shared" si="6"/>
        <v>-1.4515544280948034</v>
      </c>
      <c r="U36" s="68">
        <f t="shared" si="7"/>
        <v>-1.4515544280948034</v>
      </c>
      <c r="V36" s="68">
        <f t="shared" si="8"/>
        <v>1.1180339887498949</v>
      </c>
      <c r="W36" s="68">
        <f t="shared" si="9"/>
        <v>1.1180339887498949</v>
      </c>
      <c r="X36" s="68">
        <f t="shared" si="10"/>
        <v>0</v>
      </c>
      <c r="Y36" s="68">
        <f t="shared" si="11"/>
        <v>1.5811388300841898</v>
      </c>
      <c r="Z36" s="68">
        <f t="shared" si="12"/>
        <v>0</v>
      </c>
      <c r="AA36" s="66" t="str">
        <f t="shared" si="13"/>
        <v>Negligible</v>
      </c>
      <c r="AB36" s="69" t="str">
        <f t="shared" si="14"/>
        <v>Tidak Ada Indikasi Bias</v>
      </c>
    </row>
    <row r="37" spans="1:28" ht="41.4" x14ac:dyDescent="0.3">
      <c r="A37" s="67" t="str">
        <f>QAO!A31</f>
        <v>27. Dokumen kerja audit yang berisi daftar pertanyaan atau hal-hal yang perlu diverifikasi disebut...</v>
      </c>
      <c r="B37" s="83">
        <f>QAO!B31</f>
        <v>1</v>
      </c>
      <c r="C37" s="83">
        <f>QAO!C31</f>
        <v>1</v>
      </c>
      <c r="D37" s="83">
        <f>QAO!D31</f>
        <v>1</v>
      </c>
      <c r="E37" s="83">
        <f>QAO!E31</f>
        <v>1</v>
      </c>
      <c r="F37" s="83">
        <f>QAO!F31</f>
        <v>1</v>
      </c>
      <c r="G37" s="83">
        <f>QAO!G31</f>
        <v>1</v>
      </c>
      <c r="H37" s="83">
        <f>QAO!H31</f>
        <v>0</v>
      </c>
      <c r="I37" s="83">
        <f>QAO!I31</f>
        <v>0</v>
      </c>
      <c r="J37" s="83">
        <f>QAO!J31</f>
        <v>1</v>
      </c>
      <c r="K37" s="83">
        <f>QAO!K31</f>
        <v>1</v>
      </c>
      <c r="L37" s="82">
        <f t="shared" si="0"/>
        <v>5</v>
      </c>
      <c r="M37" s="82">
        <f t="shared" si="1"/>
        <v>5</v>
      </c>
      <c r="N37" s="82">
        <f>SUMIF($B$8:$K$8,"Laki-Laki",QAO!B31:K31)</f>
        <v>4</v>
      </c>
      <c r="O37" s="82">
        <f>SUMIF($B$8:$K$8,"Perempuan",QAO!B31:K31)</f>
        <v>4</v>
      </c>
      <c r="P37" s="68">
        <f t="shared" si="2"/>
        <v>4</v>
      </c>
      <c r="Q37" s="68">
        <f t="shared" si="3"/>
        <v>4</v>
      </c>
      <c r="R37" s="68">
        <f t="shared" si="4"/>
        <v>-1.3862943611198906</v>
      </c>
      <c r="S37" s="68">
        <f t="shared" si="5"/>
        <v>-1.3862943611198906</v>
      </c>
      <c r="T37" s="68">
        <f t="shared" si="6"/>
        <v>-1.4515544280948034</v>
      </c>
      <c r="U37" s="68">
        <f t="shared" si="7"/>
        <v>-1.4515544280948034</v>
      </c>
      <c r="V37" s="68">
        <f t="shared" si="8"/>
        <v>1.1180339887498949</v>
      </c>
      <c r="W37" s="68">
        <f t="shared" si="9"/>
        <v>1.1180339887498949</v>
      </c>
      <c r="X37" s="68">
        <f t="shared" si="10"/>
        <v>0</v>
      </c>
      <c r="Y37" s="68">
        <f t="shared" si="11"/>
        <v>1.5811388300841898</v>
      </c>
      <c r="Z37" s="68">
        <f t="shared" si="12"/>
        <v>0</v>
      </c>
      <c r="AA37" s="66" t="str">
        <f t="shared" si="13"/>
        <v>Negligible</v>
      </c>
      <c r="AB37" s="69" t="str">
        <f t="shared" si="14"/>
        <v>Tidak Ada Indikasi Bias</v>
      </c>
    </row>
    <row r="38" spans="1:28" ht="41.4" x14ac:dyDescent="0.3">
      <c r="A38" s="67" t="str">
        <f>QAO!A32</f>
        <v>28. Rapat pembukaan (opening meeting) sebelum audit dilaksanakan bertujuan untuk...</v>
      </c>
      <c r="B38" s="83">
        <f>QAO!B32</f>
        <v>1</v>
      </c>
      <c r="C38" s="83">
        <f>QAO!C32</f>
        <v>1</v>
      </c>
      <c r="D38" s="83">
        <f>QAO!D32</f>
        <v>1</v>
      </c>
      <c r="E38" s="83">
        <f>QAO!E32</f>
        <v>1</v>
      </c>
      <c r="F38" s="83">
        <f>QAO!F32</f>
        <v>1</v>
      </c>
      <c r="G38" s="83">
        <f>QAO!G32</f>
        <v>1</v>
      </c>
      <c r="H38" s="83">
        <f>QAO!H32</f>
        <v>0</v>
      </c>
      <c r="I38" s="83">
        <f>QAO!I32</f>
        <v>0</v>
      </c>
      <c r="J38" s="83">
        <f>QAO!J32</f>
        <v>0</v>
      </c>
      <c r="K38" s="83">
        <f>QAO!K32</f>
        <v>0</v>
      </c>
      <c r="L38" s="82">
        <f t="shared" si="0"/>
        <v>5</v>
      </c>
      <c r="M38" s="82">
        <f t="shared" si="1"/>
        <v>5</v>
      </c>
      <c r="N38" s="82">
        <f>SUMIF($B$8:$K$8,"Laki-Laki",QAO!B32:K32)</f>
        <v>3</v>
      </c>
      <c r="O38" s="82">
        <f>SUMIF($B$8:$K$8,"Perempuan",QAO!B32:K32)</f>
        <v>3</v>
      </c>
      <c r="P38" s="68">
        <f t="shared" si="2"/>
        <v>3</v>
      </c>
      <c r="Q38" s="68">
        <f t="shared" si="3"/>
        <v>3</v>
      </c>
      <c r="R38" s="68">
        <f t="shared" si="4"/>
        <v>-0.40546510810816444</v>
      </c>
      <c r="S38" s="68">
        <f t="shared" si="5"/>
        <v>-0.40546510810816444</v>
      </c>
      <c r="T38" s="68">
        <f t="shared" si="6"/>
        <v>-0.47072517508307726</v>
      </c>
      <c r="U38" s="68">
        <f t="shared" si="7"/>
        <v>-0.47072517508307726</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27.6" x14ac:dyDescent="0.3">
      <c r="A39" s="67" t="str">
        <f>QAO!A33</f>
        <v>29. Metode pengumpulan bukti audit yang valid meliputi...</v>
      </c>
      <c r="B39" s="83">
        <f>QAO!B33</f>
        <v>1</v>
      </c>
      <c r="C39" s="83">
        <f>QAO!C33</f>
        <v>1</v>
      </c>
      <c r="D39" s="83">
        <f>QAO!D33</f>
        <v>1</v>
      </c>
      <c r="E39" s="83">
        <f>QAO!E33</f>
        <v>1</v>
      </c>
      <c r="F39" s="83">
        <f>QAO!F33</f>
        <v>1</v>
      </c>
      <c r="G39" s="83">
        <f>QAO!G33</f>
        <v>1</v>
      </c>
      <c r="H39" s="83">
        <f>QAO!H33</f>
        <v>0</v>
      </c>
      <c r="I39" s="83">
        <f>QAO!I33</f>
        <v>0</v>
      </c>
      <c r="J39" s="83">
        <f>QAO!J33</f>
        <v>0</v>
      </c>
      <c r="K39" s="83">
        <f>QAO!K33</f>
        <v>0</v>
      </c>
      <c r="L39" s="82">
        <f t="shared" si="0"/>
        <v>5</v>
      </c>
      <c r="M39" s="82">
        <f t="shared" si="1"/>
        <v>5</v>
      </c>
      <c r="N39" s="82">
        <f>SUMIF($B$8:$K$8,"Laki-Laki",QAO!B33:K33)</f>
        <v>3</v>
      </c>
      <c r="O39" s="82">
        <f>SUMIF($B$8:$K$8,"Perempuan",QAO!B33:K33)</f>
        <v>3</v>
      </c>
      <c r="P39" s="68">
        <f t="shared" si="2"/>
        <v>3</v>
      </c>
      <c r="Q39" s="68">
        <f t="shared" si="3"/>
        <v>3</v>
      </c>
      <c r="R39" s="68">
        <f t="shared" si="4"/>
        <v>-0.40546510810816444</v>
      </c>
      <c r="S39" s="68">
        <f t="shared" si="5"/>
        <v>-0.40546510810816444</v>
      </c>
      <c r="T39" s="68">
        <f t="shared" si="6"/>
        <v>-0.47072517508307726</v>
      </c>
      <c r="U39" s="68">
        <f t="shared" si="7"/>
        <v>-0.47072517508307726</v>
      </c>
      <c r="V39" s="68">
        <f t="shared" si="8"/>
        <v>0.91287092917527679</v>
      </c>
      <c r="W39" s="68">
        <f t="shared" si="9"/>
        <v>0.91287092917527679</v>
      </c>
      <c r="X39" s="68">
        <f t="shared" si="10"/>
        <v>0</v>
      </c>
      <c r="Y39" s="68">
        <f t="shared" si="11"/>
        <v>1.2909944487358056</v>
      </c>
      <c r="Z39" s="68">
        <f t="shared" si="12"/>
        <v>0</v>
      </c>
      <c r="AA39" s="66" t="str">
        <f t="shared" si="13"/>
        <v>Negligible</v>
      </c>
      <c r="AB39" s="69" t="str">
        <f t="shared" si="14"/>
        <v>Tidak Ada Indikasi Bias</v>
      </c>
    </row>
    <row r="40" spans="1:28" ht="41.4" x14ac:dyDescent="0.3">
      <c r="A40" s="67" t="str">
        <f>QAO!A34</f>
        <v>30. Sebuah "temuan audit" yang berupa ketidaksesuaian harus dicatat secara...</v>
      </c>
      <c r="B40" s="83">
        <f>QAO!B34</f>
        <v>1</v>
      </c>
      <c r="C40" s="83">
        <f>QAO!C34</f>
        <v>1</v>
      </c>
      <c r="D40" s="83">
        <f>QAO!D34</f>
        <v>1</v>
      </c>
      <c r="E40" s="83">
        <f>QAO!E34</f>
        <v>1</v>
      </c>
      <c r="F40" s="83">
        <f>QAO!F34</f>
        <v>1</v>
      </c>
      <c r="G40" s="83">
        <f>QAO!G34</f>
        <v>1</v>
      </c>
      <c r="H40" s="83">
        <f>QAO!H34</f>
        <v>1</v>
      </c>
      <c r="I40" s="83">
        <f>QAO!I34</f>
        <v>1</v>
      </c>
      <c r="J40" s="83">
        <f>QAO!J34</f>
        <v>0</v>
      </c>
      <c r="K40" s="83">
        <f>QAO!K34</f>
        <v>0</v>
      </c>
      <c r="L40" s="82">
        <f t="shared" si="0"/>
        <v>5</v>
      </c>
      <c r="M40" s="82">
        <f t="shared" si="1"/>
        <v>5</v>
      </c>
      <c r="N40" s="82">
        <f>SUMIF($B$8:$K$8,"Laki-Laki",QAO!B34:K34)</f>
        <v>4</v>
      </c>
      <c r="O40" s="82">
        <f>SUMIF($B$8:$K$8,"Perempuan",QAO!B34:K34)</f>
        <v>4</v>
      </c>
      <c r="P40" s="68">
        <f t="shared" si="2"/>
        <v>4</v>
      </c>
      <c r="Q40" s="68">
        <f t="shared" si="3"/>
        <v>4</v>
      </c>
      <c r="R40" s="68">
        <f t="shared" si="4"/>
        <v>-1.3862943611198906</v>
      </c>
      <c r="S40" s="68">
        <f t="shared" si="5"/>
        <v>-1.3862943611198906</v>
      </c>
      <c r="T40" s="68">
        <f t="shared" si="6"/>
        <v>-1.4515544280948034</v>
      </c>
      <c r="U40" s="68">
        <f t="shared" si="7"/>
        <v>-1.4515544280948034</v>
      </c>
      <c r="V40" s="68">
        <f t="shared" si="8"/>
        <v>1.1180339887498949</v>
      </c>
      <c r="W40" s="68">
        <f t="shared" si="9"/>
        <v>1.1180339887498949</v>
      </c>
      <c r="X40" s="68">
        <f t="shared" si="10"/>
        <v>0</v>
      </c>
      <c r="Y40" s="68">
        <f t="shared" si="11"/>
        <v>1.5811388300841898</v>
      </c>
      <c r="Z40" s="68">
        <f t="shared" si="12"/>
        <v>0</v>
      </c>
      <c r="AA40" s="66" t="str">
        <f t="shared" si="13"/>
        <v>Negligible</v>
      </c>
      <c r="AB40" s="69" t="str">
        <f t="shared" si="14"/>
        <v>Tidak Ada Indikasi Bias</v>
      </c>
    </row>
    <row r="41" spans="1:28" ht="27.6" x14ac:dyDescent="0.3">
      <c r="A41" s="67" t="str">
        <f>QAO!A35</f>
        <v>31. Setelah audit selesai, tim auditor menyusun laporan audit yang berisi...</v>
      </c>
      <c r="B41" s="83">
        <f>QAO!B35</f>
        <v>0</v>
      </c>
      <c r="C41" s="83">
        <f>QAO!C35</f>
        <v>0</v>
      </c>
      <c r="D41" s="83">
        <f>QAO!D35</f>
        <v>1</v>
      </c>
      <c r="E41" s="83">
        <f>QAO!E35</f>
        <v>0</v>
      </c>
      <c r="F41" s="83">
        <f>QAO!F35</f>
        <v>1</v>
      </c>
      <c r="G41" s="83">
        <f>QAO!G35</f>
        <v>0</v>
      </c>
      <c r="H41" s="83">
        <f>QAO!H35</f>
        <v>0</v>
      </c>
      <c r="I41" s="83">
        <f>QAO!I35</f>
        <v>0</v>
      </c>
      <c r="J41" s="83">
        <f>QAO!J35</f>
        <v>0</v>
      </c>
      <c r="K41" s="83">
        <f>QAO!K35</f>
        <v>0</v>
      </c>
      <c r="L41" s="82">
        <f t="shared" si="0"/>
        <v>5</v>
      </c>
      <c r="M41" s="82">
        <f t="shared" si="1"/>
        <v>5</v>
      </c>
      <c r="N41" s="82">
        <f>SUMIF($B$8:$K$8,"Laki-Laki",QAO!B35:K35)</f>
        <v>1</v>
      </c>
      <c r="O41" s="82">
        <f>SUMIF($B$8:$K$8,"Perempuan",QAO!B35:K35)</f>
        <v>1</v>
      </c>
      <c r="P41" s="68">
        <f t="shared" si="2"/>
        <v>1</v>
      </c>
      <c r="Q41" s="68">
        <f t="shared" si="3"/>
        <v>1</v>
      </c>
      <c r="R41" s="68">
        <f t="shared" si="4"/>
        <v>1.3862943611198906</v>
      </c>
      <c r="S41" s="68">
        <f t="shared" si="5"/>
        <v>1.3862943611198906</v>
      </c>
      <c r="T41" s="68">
        <f t="shared" si="6"/>
        <v>1.3210342941449777</v>
      </c>
      <c r="U41" s="68">
        <f t="shared" si="7"/>
        <v>1.3210342941449777</v>
      </c>
      <c r="V41" s="68">
        <f t="shared" si="8"/>
        <v>1.1180339887498949</v>
      </c>
      <c r="W41" s="68">
        <f t="shared" si="9"/>
        <v>1.1180339887498949</v>
      </c>
      <c r="X41" s="68">
        <f t="shared" si="10"/>
        <v>0</v>
      </c>
      <c r="Y41" s="68">
        <f t="shared" si="11"/>
        <v>1.5811388300841898</v>
      </c>
      <c r="Z41" s="68">
        <f t="shared" si="12"/>
        <v>0</v>
      </c>
      <c r="AA41" s="66" t="str">
        <f t="shared" si="13"/>
        <v>Negligible</v>
      </c>
      <c r="AB41" s="69" t="str">
        <f t="shared" si="14"/>
        <v>Tidak Ada Indikasi Bias</v>
      </c>
    </row>
    <row r="42" spans="1:28" ht="27.6" x14ac:dyDescent="0.3">
      <c r="A42" s="67" t="str">
        <f>QAO!A36</f>
        <v>32. Hasil audit disampaikan kepada auditee dan manajemen melalui...</v>
      </c>
      <c r="B42" s="83">
        <f>QAO!B36</f>
        <v>1</v>
      </c>
      <c r="C42" s="83">
        <f>QAO!C36</f>
        <v>1</v>
      </c>
      <c r="D42" s="83">
        <f>QAO!D36</f>
        <v>0</v>
      </c>
      <c r="E42" s="83">
        <f>QAO!E36</f>
        <v>1</v>
      </c>
      <c r="F42" s="83">
        <f>QAO!F36</f>
        <v>0</v>
      </c>
      <c r="G42" s="83">
        <f>QAO!G36</f>
        <v>1</v>
      </c>
      <c r="H42" s="83">
        <f>QAO!H36</f>
        <v>0</v>
      </c>
      <c r="I42" s="83">
        <f>QAO!I36</f>
        <v>0</v>
      </c>
      <c r="J42" s="83">
        <f>QAO!J36</f>
        <v>0</v>
      </c>
      <c r="K42" s="83">
        <f>QAO!K36</f>
        <v>0</v>
      </c>
      <c r="L42" s="82">
        <f t="shared" si="0"/>
        <v>5</v>
      </c>
      <c r="M42" s="82">
        <f t="shared" si="1"/>
        <v>5</v>
      </c>
      <c r="N42" s="82">
        <f>SUMIF($B$8:$K$8,"Laki-Laki",QAO!B36:K36)</f>
        <v>2</v>
      </c>
      <c r="O42" s="82">
        <f>SUMIF($B$8:$K$8,"Perempuan",QAO!B36:K36)</f>
        <v>2</v>
      </c>
      <c r="P42" s="68">
        <f t="shared" si="2"/>
        <v>2</v>
      </c>
      <c r="Q42" s="68">
        <f t="shared" si="3"/>
        <v>2</v>
      </c>
      <c r="R42" s="68">
        <f t="shared" si="4"/>
        <v>0.40546510810816438</v>
      </c>
      <c r="S42" s="68">
        <f t="shared" si="5"/>
        <v>0.40546510810816438</v>
      </c>
      <c r="T42" s="68">
        <f t="shared" si="6"/>
        <v>0.34020504113325156</v>
      </c>
      <c r="U42" s="68">
        <f t="shared" si="7"/>
        <v>0.34020504113325156</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ht="27.6" x14ac:dyDescent="0.3">
      <c r="A43" s="67" t="str">
        <f>QAO!A37</f>
        <v>33. Jika ditemukan ketidaksesuaian, auditee wajib melakukan...</v>
      </c>
      <c r="B43" s="83">
        <f>QAO!B37</f>
        <v>1</v>
      </c>
      <c r="C43" s="83">
        <f>QAO!C37</f>
        <v>1</v>
      </c>
      <c r="D43" s="83">
        <f>QAO!D37</f>
        <v>1</v>
      </c>
      <c r="E43" s="83">
        <f>QAO!E37</f>
        <v>0</v>
      </c>
      <c r="F43" s="83">
        <f>QAO!F37</f>
        <v>1</v>
      </c>
      <c r="G43" s="83">
        <f>QAO!G37</f>
        <v>0</v>
      </c>
      <c r="H43" s="83">
        <f>QAO!H37</f>
        <v>0</v>
      </c>
      <c r="I43" s="83">
        <f>QAO!I37</f>
        <v>0</v>
      </c>
      <c r="J43" s="83">
        <f>QAO!J37</f>
        <v>1</v>
      </c>
      <c r="K43" s="83">
        <f>QAO!K37</f>
        <v>1</v>
      </c>
      <c r="L43" s="82">
        <f t="shared" ref="L43:L74" si="15">COUNTIF($B$8:$K$8,"Laki-Laki")</f>
        <v>5</v>
      </c>
      <c r="M43" s="82">
        <f t="shared" ref="M43:M74" si="16">COUNTIF($B$8:$K$8,"Perempuan")</f>
        <v>5</v>
      </c>
      <c r="N43" s="82">
        <f>SUMIF($B$8:$K$8,"Laki-Laki",QAO!B37:K37)</f>
        <v>3</v>
      </c>
      <c r="O43" s="82">
        <f>SUMIF($B$8:$K$8,"Perempuan",QAO!B37:K37)</f>
        <v>3</v>
      </c>
      <c r="P43" s="68">
        <f t="shared" ref="P43:P74" si="17">IF(N43=0,0.3,IF(N43=L43,L43-0.3,N43))</f>
        <v>3</v>
      </c>
      <c r="Q43" s="68">
        <f t="shared" ref="Q43:Q74" si="18">IF(O43=0,0.3,IF(O43=M43,M43-0.3,O43))</f>
        <v>3</v>
      </c>
      <c r="R43" s="68">
        <f t="shared" ref="R43:R74" si="19">LN((L43-P43)/P43)</f>
        <v>-0.40546510810816444</v>
      </c>
      <c r="S43" s="68">
        <f t="shared" ref="S43:S74" si="20">LN((M43-Q43)/Q43)</f>
        <v>-0.40546510810816444</v>
      </c>
      <c r="T43" s="68">
        <f t="shared" ref="T43:T74" si="21">R43-AVERAGE($R$11:$R$110)</f>
        <v>-0.47072517508307726</v>
      </c>
      <c r="U43" s="68">
        <f t="shared" ref="U43:U74" si="22">S43-AVERAGE($S$11:$S$110)</f>
        <v>-0.47072517508307726</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27.6" x14ac:dyDescent="0.3">
      <c r="A44" s="67" t="str">
        <f>QAO!A38</f>
        <v>34. Peran QA Officer setelah laporan audit diterbitkan adalah...</v>
      </c>
      <c r="B44" s="83">
        <f>QAO!B38</f>
        <v>1</v>
      </c>
      <c r="C44" s="83">
        <f>QAO!C38</f>
        <v>1</v>
      </c>
      <c r="D44" s="83">
        <f>QAO!D38</f>
        <v>1</v>
      </c>
      <c r="E44" s="83">
        <f>QAO!E38</f>
        <v>0</v>
      </c>
      <c r="F44" s="83">
        <f>QAO!F38</f>
        <v>1</v>
      </c>
      <c r="G44" s="83">
        <f>QAO!G38</f>
        <v>0</v>
      </c>
      <c r="H44" s="83">
        <f>QAO!H38</f>
        <v>0</v>
      </c>
      <c r="I44" s="83">
        <f>QAO!I38</f>
        <v>0</v>
      </c>
      <c r="J44" s="83">
        <f>QAO!J38</f>
        <v>0</v>
      </c>
      <c r="K44" s="83">
        <f>QAO!K38</f>
        <v>0</v>
      </c>
      <c r="L44" s="82">
        <f t="shared" si="15"/>
        <v>5</v>
      </c>
      <c r="M44" s="82">
        <f t="shared" si="16"/>
        <v>5</v>
      </c>
      <c r="N44" s="82">
        <f>SUMIF($B$8:$K$8,"Laki-Laki",QAO!B38:K38)</f>
        <v>2</v>
      </c>
      <c r="O44" s="82">
        <f>SUMIF($B$8:$K$8,"Perempuan",QAO!B38:K38)</f>
        <v>2</v>
      </c>
      <c r="P44" s="68">
        <f t="shared" si="17"/>
        <v>2</v>
      </c>
      <c r="Q44" s="68">
        <f t="shared" si="18"/>
        <v>2</v>
      </c>
      <c r="R44" s="68">
        <f t="shared" si="19"/>
        <v>0.40546510810816438</v>
      </c>
      <c r="S44" s="68">
        <f t="shared" si="20"/>
        <v>0.40546510810816438</v>
      </c>
      <c r="T44" s="68">
        <f t="shared" si="21"/>
        <v>0.34020504113325156</v>
      </c>
      <c r="U44" s="68">
        <f t="shared" si="22"/>
        <v>0.34020504113325156</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41.4" x14ac:dyDescent="0.3">
      <c r="A45" s="67" t="str">
        <f>QAO!A39</f>
        <v>35. Verifikasi efektivitas tindakan korektif bertujuan untuk memastikan bahwa...</v>
      </c>
      <c r="B45" s="83">
        <f>QAO!B39</f>
        <v>0</v>
      </c>
      <c r="C45" s="83">
        <f>QAO!C39</f>
        <v>0</v>
      </c>
      <c r="D45" s="83">
        <f>QAO!D39</f>
        <v>1</v>
      </c>
      <c r="E45" s="83">
        <f>QAO!E39</f>
        <v>0</v>
      </c>
      <c r="F45" s="83">
        <f>QAO!F39</f>
        <v>1</v>
      </c>
      <c r="G45" s="83">
        <f>QAO!G39</f>
        <v>0</v>
      </c>
      <c r="H45" s="83">
        <f>QAO!H39</f>
        <v>0</v>
      </c>
      <c r="I45" s="83">
        <f>QAO!I39</f>
        <v>0</v>
      </c>
      <c r="J45" s="83">
        <f>QAO!J39</f>
        <v>0</v>
      </c>
      <c r="K45" s="83">
        <f>QAO!K39</f>
        <v>0</v>
      </c>
      <c r="L45" s="82">
        <f t="shared" si="15"/>
        <v>5</v>
      </c>
      <c r="M45" s="82">
        <f t="shared" si="16"/>
        <v>5</v>
      </c>
      <c r="N45" s="82">
        <f>SUMIF($B$8:$K$8,"Laki-Laki",QAO!B39:K39)</f>
        <v>1</v>
      </c>
      <c r="O45" s="82">
        <f>SUMIF($B$8:$K$8,"Perempuan",QAO!B39:K39)</f>
        <v>1</v>
      </c>
      <c r="P45" s="68">
        <f t="shared" si="17"/>
        <v>1</v>
      </c>
      <c r="Q45" s="68">
        <f t="shared" si="18"/>
        <v>1</v>
      </c>
      <c r="R45" s="68">
        <f t="shared" si="19"/>
        <v>1.3862943611198906</v>
      </c>
      <c r="S45" s="68">
        <f t="shared" si="20"/>
        <v>1.3862943611198906</v>
      </c>
      <c r="T45" s="68">
        <f t="shared" si="21"/>
        <v>1.3210342941449777</v>
      </c>
      <c r="U45" s="68">
        <f t="shared" si="22"/>
        <v>1.3210342941449777</v>
      </c>
      <c r="V45" s="68">
        <f t="shared" si="23"/>
        <v>1.1180339887498949</v>
      </c>
      <c r="W45" s="68">
        <f t="shared" si="24"/>
        <v>1.1180339887498949</v>
      </c>
      <c r="X45" s="68">
        <f t="shared" si="25"/>
        <v>0</v>
      </c>
      <c r="Y45" s="68">
        <f t="shared" si="26"/>
        <v>1.5811388300841898</v>
      </c>
      <c r="Z45" s="68">
        <f t="shared" si="27"/>
        <v>0</v>
      </c>
      <c r="AA45" s="66" t="str">
        <f t="shared" si="28"/>
        <v>Negligible</v>
      </c>
      <c r="AB45" s="69" t="str">
        <f t="shared" si="29"/>
        <v>Tidak Ada Indikasi Bias</v>
      </c>
    </row>
    <row r="46" spans="1:28" ht="27.6" x14ac:dyDescent="0.3">
      <c r="A46" s="67" t="str">
        <f>QAO!A40</f>
        <v>36. Kinerja auditor dapat dievaluasi berdasarkan...</v>
      </c>
      <c r="B46" s="83">
        <f>QAO!B40</f>
        <v>1</v>
      </c>
      <c r="C46" s="83">
        <f>QAO!C40</f>
        <v>1</v>
      </c>
      <c r="D46" s="83">
        <f>QAO!D40</f>
        <v>1</v>
      </c>
      <c r="E46" s="83">
        <f>QAO!E40</f>
        <v>0</v>
      </c>
      <c r="F46" s="83">
        <f>QAO!F40</f>
        <v>1</v>
      </c>
      <c r="G46" s="83">
        <f>QAO!G40</f>
        <v>0</v>
      </c>
      <c r="H46" s="83">
        <f>QAO!H40</f>
        <v>0</v>
      </c>
      <c r="I46" s="83">
        <f>QAO!I40</f>
        <v>0</v>
      </c>
      <c r="J46" s="83">
        <f>QAO!J40</f>
        <v>0</v>
      </c>
      <c r="K46" s="83">
        <f>QAO!K40</f>
        <v>0</v>
      </c>
      <c r="L46" s="82">
        <f t="shared" si="15"/>
        <v>5</v>
      </c>
      <c r="M46" s="82">
        <f t="shared" si="16"/>
        <v>5</v>
      </c>
      <c r="N46" s="82">
        <f>SUMIF($B$8:$K$8,"Laki-Laki",QAO!B40:K40)</f>
        <v>2</v>
      </c>
      <c r="O46" s="82">
        <f>SUMIF($B$8:$K$8,"Perempuan",QAO!B40:K40)</f>
        <v>2</v>
      </c>
      <c r="P46" s="68">
        <f t="shared" si="17"/>
        <v>2</v>
      </c>
      <c r="Q46" s="68">
        <f t="shared" si="18"/>
        <v>2</v>
      </c>
      <c r="R46" s="68">
        <f t="shared" si="19"/>
        <v>0.40546510810816438</v>
      </c>
      <c r="S46" s="68">
        <f t="shared" si="20"/>
        <v>0.40546510810816438</v>
      </c>
      <c r="T46" s="68">
        <f t="shared" si="21"/>
        <v>0.34020504113325156</v>
      </c>
      <c r="U46" s="68">
        <f t="shared" si="22"/>
        <v>0.34020504113325156</v>
      </c>
      <c r="V46" s="68">
        <f t="shared" si="23"/>
        <v>0.91287092917527679</v>
      </c>
      <c r="W46" s="68">
        <f t="shared" si="24"/>
        <v>0.91287092917527679</v>
      </c>
      <c r="X46" s="68">
        <f t="shared" si="25"/>
        <v>0</v>
      </c>
      <c r="Y46" s="68">
        <f t="shared" si="26"/>
        <v>1.2909944487358056</v>
      </c>
      <c r="Z46" s="68">
        <f t="shared" si="27"/>
        <v>0</v>
      </c>
      <c r="AA46" s="66" t="str">
        <f t="shared" si="28"/>
        <v>Negligible</v>
      </c>
      <c r="AB46" s="69" t="str">
        <f t="shared" si="29"/>
        <v>Tidak Ada Indikasi Bias</v>
      </c>
    </row>
    <row r="47" spans="1:28" ht="27.6" x14ac:dyDescent="0.3">
      <c r="A47" s="67" t="str">
        <f>QAO!A41</f>
        <v>37. Program audit internal harus disusun berdasarkan...</v>
      </c>
      <c r="B47" s="83">
        <f>QAO!B41</f>
        <v>0</v>
      </c>
      <c r="C47" s="83">
        <f>QAO!C41</f>
        <v>0</v>
      </c>
      <c r="D47" s="83">
        <f>QAO!D41</f>
        <v>1</v>
      </c>
      <c r="E47" s="83">
        <f>QAO!E41</f>
        <v>1</v>
      </c>
      <c r="F47" s="83">
        <f>QAO!F41</f>
        <v>1</v>
      </c>
      <c r="G47" s="83">
        <f>QAO!G41</f>
        <v>1</v>
      </c>
      <c r="H47" s="83">
        <f>QAO!H41</f>
        <v>0</v>
      </c>
      <c r="I47" s="83">
        <f>QAO!I41</f>
        <v>0</v>
      </c>
      <c r="J47" s="83">
        <f>QAO!J41</f>
        <v>0</v>
      </c>
      <c r="K47" s="83">
        <f>QAO!K41</f>
        <v>0</v>
      </c>
      <c r="L47" s="82">
        <f t="shared" si="15"/>
        <v>5</v>
      </c>
      <c r="M47" s="82">
        <f t="shared" si="16"/>
        <v>5</v>
      </c>
      <c r="N47" s="82">
        <f>SUMIF($B$8:$K$8,"Laki-Laki",QAO!B41:K41)</f>
        <v>2</v>
      </c>
      <c r="O47" s="82">
        <f>SUMIF($B$8:$K$8,"Perempuan",QAO!B41:K41)</f>
        <v>2</v>
      </c>
      <c r="P47" s="68">
        <f t="shared" si="17"/>
        <v>2</v>
      </c>
      <c r="Q47" s="68">
        <f t="shared" si="18"/>
        <v>2</v>
      </c>
      <c r="R47" s="68">
        <f t="shared" si="19"/>
        <v>0.40546510810816438</v>
      </c>
      <c r="S47" s="68">
        <f t="shared" si="20"/>
        <v>0.40546510810816438</v>
      </c>
      <c r="T47" s="68">
        <f t="shared" si="21"/>
        <v>0.34020504113325156</v>
      </c>
      <c r="U47" s="68">
        <f t="shared" si="22"/>
        <v>0.34020504113325156</v>
      </c>
      <c r="V47" s="68">
        <f t="shared" si="23"/>
        <v>0.91287092917527679</v>
      </c>
      <c r="W47" s="68">
        <f t="shared" si="24"/>
        <v>0.91287092917527679</v>
      </c>
      <c r="X47" s="68">
        <f t="shared" si="25"/>
        <v>0</v>
      </c>
      <c r="Y47" s="68">
        <f t="shared" si="26"/>
        <v>1.2909944487358056</v>
      </c>
      <c r="Z47" s="68">
        <f t="shared" si="27"/>
        <v>0</v>
      </c>
      <c r="AA47" s="66" t="str">
        <f t="shared" si="28"/>
        <v>Negligible</v>
      </c>
      <c r="AB47" s="69" t="str">
        <f t="shared" si="29"/>
        <v>Tidak Ada Indikasi Bias</v>
      </c>
    </row>
    <row r="48" spans="1:28" ht="41.4" x14ac:dyDescent="0.3">
      <c r="A48" s="67" t="str">
        <f>QAO!A42</f>
        <v>38. Dalam memilih tim auditor, faktor yang paling penting untuk dipertimbangkan adalah...</v>
      </c>
      <c r="B48" s="83">
        <f>QAO!B42</f>
        <v>1</v>
      </c>
      <c r="C48" s="83">
        <f>QAO!C42</f>
        <v>1</v>
      </c>
      <c r="D48" s="83">
        <f>QAO!D42</f>
        <v>0</v>
      </c>
      <c r="E48" s="83">
        <f>QAO!E42</f>
        <v>1</v>
      </c>
      <c r="F48" s="83">
        <f>QAO!F42</f>
        <v>0</v>
      </c>
      <c r="G48" s="83">
        <f>QAO!G42</f>
        <v>1</v>
      </c>
      <c r="H48" s="83">
        <f>QAO!H42</f>
        <v>0</v>
      </c>
      <c r="I48" s="83">
        <f>QAO!I42</f>
        <v>0</v>
      </c>
      <c r="J48" s="83">
        <f>QAO!J42</f>
        <v>0</v>
      </c>
      <c r="K48" s="83">
        <f>QAO!K42</f>
        <v>0</v>
      </c>
      <c r="L48" s="82">
        <f t="shared" si="15"/>
        <v>5</v>
      </c>
      <c r="M48" s="82">
        <f t="shared" si="16"/>
        <v>5</v>
      </c>
      <c r="N48" s="82">
        <f>SUMIF($B$8:$K$8,"Laki-Laki",QAO!B42:K42)</f>
        <v>2</v>
      </c>
      <c r="O48" s="82">
        <f>SUMIF($B$8:$K$8,"Perempuan",QAO!B42:K42)</f>
        <v>2</v>
      </c>
      <c r="P48" s="68">
        <f t="shared" si="17"/>
        <v>2</v>
      </c>
      <c r="Q48" s="68">
        <f t="shared" si="18"/>
        <v>2</v>
      </c>
      <c r="R48" s="68">
        <f t="shared" si="19"/>
        <v>0.40546510810816438</v>
      </c>
      <c r="S48" s="68">
        <f t="shared" si="20"/>
        <v>0.40546510810816438</v>
      </c>
      <c r="T48" s="68">
        <f t="shared" si="21"/>
        <v>0.34020504113325156</v>
      </c>
      <c r="U48" s="68">
        <f t="shared" si="22"/>
        <v>0.34020504113325156</v>
      </c>
      <c r="V48" s="68">
        <f t="shared" si="23"/>
        <v>0.91287092917527679</v>
      </c>
      <c r="W48" s="68">
        <f t="shared" si="24"/>
        <v>0.91287092917527679</v>
      </c>
      <c r="X48" s="68">
        <f t="shared" si="25"/>
        <v>0</v>
      </c>
      <c r="Y48" s="68">
        <f t="shared" si="26"/>
        <v>1.2909944487358056</v>
      </c>
      <c r="Z48" s="68">
        <f t="shared" si="27"/>
        <v>0</v>
      </c>
      <c r="AA48" s="66" t="str">
        <f t="shared" si="28"/>
        <v>Negligible</v>
      </c>
      <c r="AB48" s="69" t="str">
        <f t="shared" si="29"/>
        <v>Tidak Ada Indikasi Bias</v>
      </c>
    </row>
    <row r="49" spans="1:28" ht="27.6" x14ac:dyDescent="0.3">
      <c r="A49" s="67" t="str">
        <f>QAO!A43</f>
        <v>39. Ketidaksesuaian didefinisikan sebagai...</v>
      </c>
      <c r="B49" s="83">
        <f>QAO!B43</f>
        <v>1</v>
      </c>
      <c r="C49" s="83">
        <f>QAO!C43</f>
        <v>1</v>
      </c>
      <c r="D49" s="83">
        <f>QAO!D43</f>
        <v>1</v>
      </c>
      <c r="E49" s="83">
        <f>QAO!E43</f>
        <v>0</v>
      </c>
      <c r="F49" s="83">
        <f>QAO!F43</f>
        <v>1</v>
      </c>
      <c r="G49" s="83">
        <f>QAO!G43</f>
        <v>0</v>
      </c>
      <c r="H49" s="83">
        <f>QAO!H43</f>
        <v>0</v>
      </c>
      <c r="I49" s="83">
        <f>QAO!I43</f>
        <v>0</v>
      </c>
      <c r="J49" s="83">
        <f>QAO!J43</f>
        <v>0</v>
      </c>
      <c r="K49" s="83">
        <f>QAO!K43</f>
        <v>0</v>
      </c>
      <c r="L49" s="82">
        <f t="shared" si="15"/>
        <v>5</v>
      </c>
      <c r="M49" s="82">
        <f t="shared" si="16"/>
        <v>5</v>
      </c>
      <c r="N49" s="82">
        <f>SUMIF($B$8:$K$8,"Laki-Laki",QAO!B43:K43)</f>
        <v>2</v>
      </c>
      <c r="O49" s="82">
        <f>SUMIF($B$8:$K$8,"Perempuan",QAO!B43:K43)</f>
        <v>2</v>
      </c>
      <c r="P49" s="68">
        <f t="shared" si="17"/>
        <v>2</v>
      </c>
      <c r="Q49" s="68">
        <f t="shared" si="18"/>
        <v>2</v>
      </c>
      <c r="R49" s="68">
        <f t="shared" si="19"/>
        <v>0.40546510810816438</v>
      </c>
      <c r="S49" s="68">
        <f t="shared" si="20"/>
        <v>0.40546510810816438</v>
      </c>
      <c r="T49" s="68">
        <f t="shared" si="21"/>
        <v>0.34020504113325156</v>
      </c>
      <c r="U49" s="68">
        <f t="shared" si="22"/>
        <v>0.34020504113325156</v>
      </c>
      <c r="V49" s="68">
        <f t="shared" si="23"/>
        <v>0.91287092917527679</v>
      </c>
      <c r="W49" s="68">
        <f t="shared" si="24"/>
        <v>0.91287092917527679</v>
      </c>
      <c r="X49" s="68">
        <f t="shared" si="25"/>
        <v>0</v>
      </c>
      <c r="Y49" s="68">
        <f t="shared" si="26"/>
        <v>1.2909944487358056</v>
      </c>
      <c r="Z49" s="68">
        <f t="shared" si="27"/>
        <v>0</v>
      </c>
      <c r="AA49" s="66" t="str">
        <f t="shared" si="28"/>
        <v>Negligible</v>
      </c>
      <c r="AB49" s="69" t="str">
        <f t="shared" si="29"/>
        <v>Tidak Ada Indikasi Bias</v>
      </c>
    </row>
    <row r="50" spans="1:28" ht="41.4" x14ac:dyDescent="0.3">
      <c r="A50" s="67" t="str">
        <f>QAO!A44</f>
        <v>40. Sumber-sumber identifikasi ketidaksesuaian dapat berasal dari, kecuali...</v>
      </c>
      <c r="B50" s="83">
        <f>QAO!B44</f>
        <v>1</v>
      </c>
      <c r="C50" s="83">
        <f>QAO!C44</f>
        <v>1</v>
      </c>
      <c r="D50" s="83">
        <f>QAO!D44</f>
        <v>1</v>
      </c>
      <c r="E50" s="83">
        <f>QAO!E44</f>
        <v>0</v>
      </c>
      <c r="F50" s="83">
        <f>QAO!F44</f>
        <v>1</v>
      </c>
      <c r="G50" s="83">
        <f>QAO!G44</f>
        <v>0</v>
      </c>
      <c r="H50" s="83">
        <f>QAO!H44</f>
        <v>1</v>
      </c>
      <c r="I50" s="83">
        <f>QAO!I44</f>
        <v>1</v>
      </c>
      <c r="J50" s="83">
        <f>QAO!J44</f>
        <v>0</v>
      </c>
      <c r="K50" s="83">
        <f>QAO!K44</f>
        <v>0</v>
      </c>
      <c r="L50" s="82">
        <f t="shared" si="15"/>
        <v>5</v>
      </c>
      <c r="M50" s="82">
        <f t="shared" si="16"/>
        <v>5</v>
      </c>
      <c r="N50" s="82">
        <f>SUMIF($B$8:$K$8,"Laki-Laki",QAO!B44:K44)</f>
        <v>3</v>
      </c>
      <c r="O50" s="82">
        <f>SUMIF($B$8:$K$8,"Perempuan",QAO!B44:K44)</f>
        <v>3</v>
      </c>
      <c r="P50" s="68">
        <f t="shared" si="17"/>
        <v>3</v>
      </c>
      <c r="Q50" s="68">
        <f t="shared" si="18"/>
        <v>3</v>
      </c>
      <c r="R50" s="68">
        <f t="shared" si="19"/>
        <v>-0.40546510810816444</v>
      </c>
      <c r="S50" s="68">
        <f t="shared" si="20"/>
        <v>-0.40546510810816444</v>
      </c>
      <c r="T50" s="68">
        <f t="shared" si="21"/>
        <v>-0.47072517508307726</v>
      </c>
      <c r="U50" s="68">
        <f t="shared" si="22"/>
        <v>-0.47072517508307726</v>
      </c>
      <c r="V50" s="68">
        <f t="shared" si="23"/>
        <v>0.91287092917527679</v>
      </c>
      <c r="W50" s="68">
        <f t="shared" si="24"/>
        <v>0.91287092917527679</v>
      </c>
      <c r="X50" s="68">
        <f t="shared" si="25"/>
        <v>0</v>
      </c>
      <c r="Y50" s="68">
        <f t="shared" si="26"/>
        <v>1.2909944487358056</v>
      </c>
      <c r="Z50" s="68">
        <f t="shared" si="27"/>
        <v>0</v>
      </c>
      <c r="AA50" s="66" t="str">
        <f t="shared" si="28"/>
        <v>Negligible</v>
      </c>
      <c r="AB50" s="69" t="str">
        <f t="shared" si="29"/>
        <v>Tidak Ada Indikasi Bias</v>
      </c>
    </row>
    <row r="51" spans="1:28" ht="41.4" x14ac:dyDescent="0.3">
      <c r="A51" s="67" t="str">
        <f>QAO!A45</f>
        <v>41. Langkah pertama dalam mengendalikan produk yang tidak sesuai adalah...</v>
      </c>
      <c r="B51" s="83">
        <f>QAO!B45</f>
        <v>0</v>
      </c>
      <c r="C51" s="83">
        <f>QAO!C45</f>
        <v>0</v>
      </c>
      <c r="D51" s="83">
        <f>QAO!D45</f>
        <v>0</v>
      </c>
      <c r="E51" s="83">
        <f>QAO!E45</f>
        <v>0</v>
      </c>
      <c r="F51" s="83">
        <f>QAO!F45</f>
        <v>0</v>
      </c>
      <c r="G51" s="83">
        <f>QAO!G45</f>
        <v>0</v>
      </c>
      <c r="H51" s="83">
        <f>QAO!H45</f>
        <v>1</v>
      </c>
      <c r="I51" s="83">
        <f>QAO!I45</f>
        <v>1</v>
      </c>
      <c r="J51" s="83">
        <f>QAO!J45</f>
        <v>0</v>
      </c>
      <c r="K51" s="83">
        <f>QAO!K45</f>
        <v>0</v>
      </c>
      <c r="L51" s="82">
        <f t="shared" si="15"/>
        <v>5</v>
      </c>
      <c r="M51" s="82">
        <f t="shared" si="16"/>
        <v>5</v>
      </c>
      <c r="N51" s="82">
        <f>SUMIF($B$8:$K$8,"Laki-Laki",QAO!B45:K45)</f>
        <v>1</v>
      </c>
      <c r="O51" s="82">
        <f>SUMIF($B$8:$K$8,"Perempuan",QAO!B45:K45)</f>
        <v>1</v>
      </c>
      <c r="P51" s="68">
        <f t="shared" si="17"/>
        <v>1</v>
      </c>
      <c r="Q51" s="68">
        <f t="shared" si="18"/>
        <v>1</v>
      </c>
      <c r="R51" s="68">
        <f t="shared" si="19"/>
        <v>1.3862943611198906</v>
      </c>
      <c r="S51" s="68">
        <f t="shared" si="20"/>
        <v>1.3862943611198906</v>
      </c>
      <c r="T51" s="68">
        <f t="shared" si="21"/>
        <v>1.3210342941449777</v>
      </c>
      <c r="U51" s="68">
        <f t="shared" si="22"/>
        <v>1.3210342941449777</v>
      </c>
      <c r="V51" s="68">
        <f t="shared" si="23"/>
        <v>1.1180339887498949</v>
      </c>
      <c r="W51" s="68">
        <f t="shared" si="24"/>
        <v>1.1180339887498949</v>
      </c>
      <c r="X51" s="68">
        <f t="shared" si="25"/>
        <v>0</v>
      </c>
      <c r="Y51" s="68">
        <f t="shared" si="26"/>
        <v>1.5811388300841898</v>
      </c>
      <c r="Z51" s="68">
        <f t="shared" si="27"/>
        <v>0</v>
      </c>
      <c r="AA51" s="66" t="str">
        <f t="shared" si="28"/>
        <v>Negligible</v>
      </c>
      <c r="AB51" s="69" t="str">
        <f t="shared" si="29"/>
        <v>Tidak Ada Indikasi Bias</v>
      </c>
    </row>
    <row r="52" spans="1:28" ht="41.4" x14ac:dyDescent="0.3">
      <c r="A52" s="67" t="str">
        <f>QAO!A46</f>
        <v>42. Tindakan pengendalian segera untuk ketidaksesuaian dapat berupa...</v>
      </c>
      <c r="B52" s="83">
        <f>QAO!B46</f>
        <v>1</v>
      </c>
      <c r="C52" s="83">
        <f>QAO!C46</f>
        <v>1</v>
      </c>
      <c r="D52" s="83">
        <f>QAO!D46</f>
        <v>0</v>
      </c>
      <c r="E52" s="83">
        <f>QAO!E46</f>
        <v>0</v>
      </c>
      <c r="F52" s="83">
        <f>QAO!F46</f>
        <v>0</v>
      </c>
      <c r="G52" s="83">
        <f>QAO!G46</f>
        <v>0</v>
      </c>
      <c r="H52" s="83">
        <f>QAO!H46</f>
        <v>0</v>
      </c>
      <c r="I52" s="83">
        <f>QAO!I46</f>
        <v>0</v>
      </c>
      <c r="J52" s="83">
        <f>QAO!J46</f>
        <v>0</v>
      </c>
      <c r="K52" s="83">
        <f>QAO!K46</f>
        <v>0</v>
      </c>
      <c r="L52" s="82">
        <f t="shared" si="15"/>
        <v>5</v>
      </c>
      <c r="M52" s="82">
        <f t="shared" si="16"/>
        <v>5</v>
      </c>
      <c r="N52" s="82">
        <f>SUMIF($B$8:$K$8,"Laki-Laki",QAO!B46:K46)</f>
        <v>1</v>
      </c>
      <c r="O52" s="82">
        <f>SUMIF($B$8:$K$8,"Perempuan",QAO!B46:K46)</f>
        <v>1</v>
      </c>
      <c r="P52" s="68">
        <f t="shared" si="17"/>
        <v>1</v>
      </c>
      <c r="Q52" s="68">
        <f t="shared" si="18"/>
        <v>1</v>
      </c>
      <c r="R52" s="68">
        <f t="shared" si="19"/>
        <v>1.3862943611198906</v>
      </c>
      <c r="S52" s="68">
        <f t="shared" si="20"/>
        <v>1.3862943611198906</v>
      </c>
      <c r="T52" s="68">
        <f t="shared" si="21"/>
        <v>1.3210342941449777</v>
      </c>
      <c r="U52" s="68">
        <f t="shared" si="22"/>
        <v>1.3210342941449777</v>
      </c>
      <c r="V52" s="68">
        <f t="shared" si="23"/>
        <v>1.1180339887498949</v>
      </c>
      <c r="W52" s="68">
        <f t="shared" si="24"/>
        <v>1.1180339887498949</v>
      </c>
      <c r="X52" s="68">
        <f t="shared" si="25"/>
        <v>0</v>
      </c>
      <c r="Y52" s="68">
        <f t="shared" si="26"/>
        <v>1.5811388300841898</v>
      </c>
      <c r="Z52" s="68">
        <f t="shared" si="27"/>
        <v>0</v>
      </c>
      <c r="AA52" s="66" t="str">
        <f t="shared" si="28"/>
        <v>Negligible</v>
      </c>
      <c r="AB52" s="69" t="str">
        <f t="shared" si="29"/>
        <v>Tidak Ada Indikasi Bias</v>
      </c>
    </row>
    <row r="53" spans="1:28" ht="55.2" x14ac:dyDescent="0.3">
      <c r="A53" s="67" t="str">
        <f>QAO!A47</f>
        <v>43. Setelah produk tidak sesuai diidentifikasi, keputusan penanganan (seperti perbaikan, pengerjaan ulang, atau scrap) ditetapkan oleh...</v>
      </c>
      <c r="B53" s="83">
        <f>QAO!B47</f>
        <v>0</v>
      </c>
      <c r="C53" s="83">
        <f>QAO!C47</f>
        <v>0</v>
      </c>
      <c r="D53" s="83">
        <f>QAO!D47</f>
        <v>1</v>
      </c>
      <c r="E53" s="83">
        <f>QAO!E47</f>
        <v>1</v>
      </c>
      <c r="F53" s="83">
        <f>QAO!F47</f>
        <v>1</v>
      </c>
      <c r="G53" s="83">
        <f>QAO!G47</f>
        <v>1</v>
      </c>
      <c r="H53" s="83">
        <f>QAO!H47</f>
        <v>0</v>
      </c>
      <c r="I53" s="83">
        <f>QAO!I47</f>
        <v>0</v>
      </c>
      <c r="J53" s="83">
        <f>QAO!J47</f>
        <v>0</v>
      </c>
      <c r="K53" s="83">
        <f>QAO!K47</f>
        <v>0</v>
      </c>
      <c r="L53" s="82">
        <f t="shared" si="15"/>
        <v>5</v>
      </c>
      <c r="M53" s="82">
        <f t="shared" si="16"/>
        <v>5</v>
      </c>
      <c r="N53" s="82">
        <f>SUMIF($B$8:$K$8,"Laki-Laki",QAO!B47:K47)</f>
        <v>2</v>
      </c>
      <c r="O53" s="82">
        <f>SUMIF($B$8:$K$8,"Perempuan",QAO!B47:K47)</f>
        <v>2</v>
      </c>
      <c r="P53" s="68">
        <f t="shared" si="17"/>
        <v>2</v>
      </c>
      <c r="Q53" s="68">
        <f t="shared" si="18"/>
        <v>2</v>
      </c>
      <c r="R53" s="68">
        <f t="shared" si="19"/>
        <v>0.40546510810816438</v>
      </c>
      <c r="S53" s="68">
        <f t="shared" si="20"/>
        <v>0.40546510810816438</v>
      </c>
      <c r="T53" s="68">
        <f t="shared" si="21"/>
        <v>0.34020504113325156</v>
      </c>
      <c r="U53" s="68">
        <f t="shared" si="22"/>
        <v>0.34020504113325156</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ht="41.4" x14ac:dyDescent="0.3">
      <c r="A54" s="67" t="str">
        <f>QAO!A48</f>
        <v>44. Setelah produk diperbaiki (dikerjakan ulang), langkah selanjutnya adalah...</v>
      </c>
      <c r="B54" s="83">
        <f>QAO!B48</f>
        <v>1</v>
      </c>
      <c r="C54" s="83">
        <f>QAO!C48</f>
        <v>1</v>
      </c>
      <c r="D54" s="83">
        <f>QAO!D48</f>
        <v>1</v>
      </c>
      <c r="E54" s="83">
        <f>QAO!E48</f>
        <v>0</v>
      </c>
      <c r="F54" s="83">
        <f>QAO!F48</f>
        <v>1</v>
      </c>
      <c r="G54" s="83">
        <f>QAO!G48</f>
        <v>0</v>
      </c>
      <c r="H54" s="83">
        <f>QAO!H48</f>
        <v>0</v>
      </c>
      <c r="I54" s="83">
        <f>QAO!I48</f>
        <v>0</v>
      </c>
      <c r="J54" s="83">
        <f>QAO!J48</f>
        <v>0</v>
      </c>
      <c r="K54" s="83">
        <f>QAO!K48</f>
        <v>0</v>
      </c>
      <c r="L54" s="82">
        <f t="shared" si="15"/>
        <v>5</v>
      </c>
      <c r="M54" s="82">
        <f t="shared" si="16"/>
        <v>5</v>
      </c>
      <c r="N54" s="82">
        <f>SUMIF($B$8:$K$8,"Laki-Laki",QAO!B48:K48)</f>
        <v>2</v>
      </c>
      <c r="O54" s="82">
        <f>SUMIF($B$8:$K$8,"Perempuan",QAO!B48:K48)</f>
        <v>2</v>
      </c>
      <c r="P54" s="68">
        <f t="shared" si="17"/>
        <v>2</v>
      </c>
      <c r="Q54" s="68">
        <f t="shared" si="18"/>
        <v>2</v>
      </c>
      <c r="R54" s="68">
        <f t="shared" si="19"/>
        <v>0.40546510810816438</v>
      </c>
      <c r="S54" s="68">
        <f t="shared" si="20"/>
        <v>0.40546510810816438</v>
      </c>
      <c r="T54" s="68">
        <f t="shared" si="21"/>
        <v>0.34020504113325156</v>
      </c>
      <c r="U54" s="68">
        <f t="shared" si="22"/>
        <v>0.34020504113325156</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41.4" x14ac:dyDescent="0.3">
      <c r="A55" s="67" t="str">
        <f>QAO!A49</f>
        <v>45. Menganalisis akar penyebab (root cause analysis) ketidaksesuaian bertujuan untuk...</v>
      </c>
      <c r="B55" s="83">
        <f>QAO!B49</f>
        <v>1</v>
      </c>
      <c r="C55" s="83">
        <f>QAO!C49</f>
        <v>1</v>
      </c>
      <c r="D55" s="83">
        <f>QAO!D49</f>
        <v>1</v>
      </c>
      <c r="E55" s="83">
        <f>QAO!E49</f>
        <v>0</v>
      </c>
      <c r="F55" s="83">
        <f>QAO!F49</f>
        <v>1</v>
      </c>
      <c r="G55" s="83">
        <f>QAO!G49</f>
        <v>0</v>
      </c>
      <c r="H55" s="83">
        <f>QAO!H49</f>
        <v>0</v>
      </c>
      <c r="I55" s="83">
        <f>QAO!I49</f>
        <v>0</v>
      </c>
      <c r="J55" s="83">
        <f>QAO!J49</f>
        <v>1</v>
      </c>
      <c r="K55" s="83">
        <f>QAO!K49</f>
        <v>1</v>
      </c>
      <c r="L55" s="82">
        <f t="shared" si="15"/>
        <v>5</v>
      </c>
      <c r="M55" s="82">
        <f t="shared" si="16"/>
        <v>5</v>
      </c>
      <c r="N55" s="82">
        <f>SUMIF($B$8:$K$8,"Laki-Laki",QAO!B49:K49)</f>
        <v>3</v>
      </c>
      <c r="O55" s="82">
        <f>SUMIF($B$8:$K$8,"Perempuan",QAO!B49:K49)</f>
        <v>3</v>
      </c>
      <c r="P55" s="68">
        <f t="shared" si="17"/>
        <v>3</v>
      </c>
      <c r="Q55" s="68">
        <f t="shared" si="18"/>
        <v>3</v>
      </c>
      <c r="R55" s="68">
        <f t="shared" si="19"/>
        <v>-0.40546510810816444</v>
      </c>
      <c r="S55" s="68">
        <f t="shared" si="20"/>
        <v>-0.40546510810816444</v>
      </c>
      <c r="T55" s="68">
        <f t="shared" si="21"/>
        <v>-0.47072517508307726</v>
      </c>
      <c r="U55" s="68">
        <f t="shared" si="22"/>
        <v>-0.47072517508307726</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27.6" x14ac:dyDescent="0.3">
      <c r="A56" s="67" t="str">
        <f>QAO!A50</f>
        <v>46. Rencana tindakan korektif disusun berdasarkan...</v>
      </c>
      <c r="B56" s="83">
        <f>QAO!B50</f>
        <v>1</v>
      </c>
      <c r="C56" s="83">
        <f>QAO!C50</f>
        <v>1</v>
      </c>
      <c r="D56" s="83">
        <f>QAO!D50</f>
        <v>1</v>
      </c>
      <c r="E56" s="83">
        <f>QAO!E50</f>
        <v>0</v>
      </c>
      <c r="F56" s="83">
        <f>QAO!F50</f>
        <v>1</v>
      </c>
      <c r="G56" s="83">
        <f>QAO!G50</f>
        <v>0</v>
      </c>
      <c r="H56" s="83">
        <f>QAO!H50</f>
        <v>1</v>
      </c>
      <c r="I56" s="83">
        <f>QAO!I50</f>
        <v>1</v>
      </c>
      <c r="J56" s="83">
        <f>QAO!J50</f>
        <v>0</v>
      </c>
      <c r="K56" s="83">
        <f>QAO!K50</f>
        <v>0</v>
      </c>
      <c r="L56" s="82">
        <f t="shared" si="15"/>
        <v>5</v>
      </c>
      <c r="M56" s="82">
        <f t="shared" si="16"/>
        <v>5</v>
      </c>
      <c r="N56" s="82">
        <f>SUMIF($B$8:$K$8,"Laki-Laki",QAO!B50:K50)</f>
        <v>3</v>
      </c>
      <c r="O56" s="82">
        <f>SUMIF($B$8:$K$8,"Perempuan",QAO!B50:K50)</f>
        <v>3</v>
      </c>
      <c r="P56" s="68">
        <f t="shared" si="17"/>
        <v>3</v>
      </c>
      <c r="Q56" s="68">
        <f t="shared" si="18"/>
        <v>3</v>
      </c>
      <c r="R56" s="68">
        <f t="shared" si="19"/>
        <v>-0.40546510810816444</v>
      </c>
      <c r="S56" s="68">
        <f t="shared" si="20"/>
        <v>-0.40546510810816444</v>
      </c>
      <c r="T56" s="68">
        <f t="shared" si="21"/>
        <v>-0.47072517508307726</v>
      </c>
      <c r="U56" s="68">
        <f t="shared" si="22"/>
        <v>-0.47072517508307726</v>
      </c>
      <c r="V56" s="68">
        <f t="shared" si="23"/>
        <v>0.91287092917527679</v>
      </c>
      <c r="W56" s="68">
        <f t="shared" si="24"/>
        <v>0.91287092917527679</v>
      </c>
      <c r="X56" s="68">
        <f t="shared" si="25"/>
        <v>0</v>
      </c>
      <c r="Y56" s="68">
        <f t="shared" si="26"/>
        <v>1.2909944487358056</v>
      </c>
      <c r="Z56" s="68">
        <f t="shared" si="27"/>
        <v>0</v>
      </c>
      <c r="AA56" s="66" t="str">
        <f t="shared" si="28"/>
        <v>Negligible</v>
      </c>
      <c r="AB56" s="69" t="str">
        <f t="shared" si="29"/>
        <v>Tidak Ada Indikasi Bias</v>
      </c>
    </row>
    <row r="57" spans="1:28" ht="27.6" x14ac:dyDescent="0.3">
      <c r="A57" s="67" t="str">
        <f>QAO!A51</f>
        <v>47. Hasil penanganan ketidaksesuaian harus..</v>
      </c>
      <c r="B57" s="83">
        <f>QAO!B51</f>
        <v>1</v>
      </c>
      <c r="C57" s="83">
        <f>QAO!C51</f>
        <v>1</v>
      </c>
      <c r="D57" s="83">
        <f>QAO!D51</f>
        <v>1</v>
      </c>
      <c r="E57" s="83">
        <f>QAO!E51</f>
        <v>1</v>
      </c>
      <c r="F57" s="83">
        <f>QAO!F51</f>
        <v>1</v>
      </c>
      <c r="G57" s="83">
        <f>QAO!G51</f>
        <v>1</v>
      </c>
      <c r="H57" s="83">
        <f>QAO!H51</f>
        <v>1</v>
      </c>
      <c r="I57" s="83">
        <f>QAO!I51</f>
        <v>1</v>
      </c>
      <c r="J57" s="83">
        <f>QAO!J51</f>
        <v>0</v>
      </c>
      <c r="K57" s="83">
        <f>QAO!K51</f>
        <v>0</v>
      </c>
      <c r="L57" s="82">
        <f t="shared" si="15"/>
        <v>5</v>
      </c>
      <c r="M57" s="82">
        <f t="shared" si="16"/>
        <v>5</v>
      </c>
      <c r="N57" s="82">
        <f>SUMIF($B$8:$K$8,"Laki-Laki",QAO!B51:K51)</f>
        <v>4</v>
      </c>
      <c r="O57" s="82">
        <f>SUMIF($B$8:$K$8,"Perempuan",QAO!B51:K51)</f>
        <v>4</v>
      </c>
      <c r="P57" s="68">
        <f t="shared" si="17"/>
        <v>4</v>
      </c>
      <c r="Q57" s="68">
        <f t="shared" si="18"/>
        <v>4</v>
      </c>
      <c r="R57" s="68">
        <f t="shared" si="19"/>
        <v>-1.3862943611198906</v>
      </c>
      <c r="S57" s="68">
        <f t="shared" si="20"/>
        <v>-1.3862943611198906</v>
      </c>
      <c r="T57" s="68">
        <f t="shared" si="21"/>
        <v>-1.4515544280948034</v>
      </c>
      <c r="U57" s="68">
        <f t="shared" si="22"/>
        <v>-1.4515544280948034</v>
      </c>
      <c r="V57" s="68">
        <f t="shared" si="23"/>
        <v>1.1180339887498949</v>
      </c>
      <c r="W57" s="68">
        <f t="shared" si="24"/>
        <v>1.1180339887498949</v>
      </c>
      <c r="X57" s="68">
        <f t="shared" si="25"/>
        <v>0</v>
      </c>
      <c r="Y57" s="68">
        <f t="shared" si="26"/>
        <v>1.5811388300841898</v>
      </c>
      <c r="Z57" s="68">
        <f t="shared" si="27"/>
        <v>0</v>
      </c>
      <c r="AA57" s="66" t="str">
        <f t="shared" si="28"/>
        <v>Negligible</v>
      </c>
      <c r="AB57" s="69" t="str">
        <f t="shared" si="29"/>
        <v>Tidak Ada Indikasi Bias</v>
      </c>
    </row>
    <row r="58" spans="1:28" ht="55.2" x14ac:dyDescent="0.3">
      <c r="A58" s="67" t="str">
        <f>QAO!A52</f>
        <v>48. Sebuah batch produk ditemukan cacat setelah melalui proses produksi. Tindakan pengendalian yang paling tepat adalah...</v>
      </c>
      <c r="B58" s="83">
        <f>QAO!B52</f>
        <v>1</v>
      </c>
      <c r="C58" s="83">
        <f>QAO!C52</f>
        <v>1</v>
      </c>
      <c r="D58" s="83">
        <f>QAO!D52</f>
        <v>0</v>
      </c>
      <c r="E58" s="83">
        <f>QAO!E52</f>
        <v>1</v>
      </c>
      <c r="F58" s="83">
        <f>QAO!F52</f>
        <v>0</v>
      </c>
      <c r="G58" s="83">
        <f>QAO!G52</f>
        <v>1</v>
      </c>
      <c r="H58" s="83">
        <f>QAO!H52</f>
        <v>0</v>
      </c>
      <c r="I58" s="83">
        <f>QAO!I52</f>
        <v>0</v>
      </c>
      <c r="J58" s="83">
        <f>QAO!J52</f>
        <v>0</v>
      </c>
      <c r="K58" s="83">
        <f>QAO!K52</f>
        <v>0</v>
      </c>
      <c r="L58" s="82">
        <f t="shared" si="15"/>
        <v>5</v>
      </c>
      <c r="M58" s="82">
        <f t="shared" si="16"/>
        <v>5</v>
      </c>
      <c r="N58" s="82">
        <f>SUMIF($B$8:$K$8,"Laki-Laki",QAO!B52:K52)</f>
        <v>2</v>
      </c>
      <c r="O58" s="82">
        <f>SUMIF($B$8:$K$8,"Perempuan",QAO!B52:K52)</f>
        <v>2</v>
      </c>
      <c r="P58" s="68">
        <f t="shared" si="17"/>
        <v>2</v>
      </c>
      <c r="Q58" s="68">
        <f t="shared" si="18"/>
        <v>2</v>
      </c>
      <c r="R58" s="68">
        <f t="shared" si="19"/>
        <v>0.40546510810816438</v>
      </c>
      <c r="S58" s="68">
        <f t="shared" si="20"/>
        <v>0.40546510810816438</v>
      </c>
      <c r="T58" s="68">
        <f t="shared" si="21"/>
        <v>0.34020504113325156</v>
      </c>
      <c r="U58" s="68">
        <f t="shared" si="22"/>
        <v>0.34020504113325156</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27.6" x14ac:dyDescent="0.3">
      <c r="A59" s="67" t="str">
        <f>QAO!A53</f>
        <v>49. Apa perbedaan utama antara "koreksi" dan "tindakan korektif"?</v>
      </c>
      <c r="B59" s="83">
        <f>QAO!B53</f>
        <v>1</v>
      </c>
      <c r="C59" s="83">
        <f>QAO!C53</f>
        <v>1</v>
      </c>
      <c r="D59" s="83">
        <f>QAO!D53</f>
        <v>1</v>
      </c>
      <c r="E59" s="83">
        <f>QAO!E53</f>
        <v>0</v>
      </c>
      <c r="F59" s="83">
        <f>QAO!F53</f>
        <v>1</v>
      </c>
      <c r="G59" s="83">
        <f>QAO!G53</f>
        <v>0</v>
      </c>
      <c r="H59" s="83">
        <f>QAO!H53</f>
        <v>0</v>
      </c>
      <c r="I59" s="83">
        <f>QAO!I53</f>
        <v>0</v>
      </c>
      <c r="J59" s="83">
        <f>QAO!J53</f>
        <v>0</v>
      </c>
      <c r="K59" s="83">
        <f>QAO!K53</f>
        <v>0</v>
      </c>
      <c r="L59" s="82">
        <f t="shared" si="15"/>
        <v>5</v>
      </c>
      <c r="M59" s="82">
        <f t="shared" si="16"/>
        <v>5</v>
      </c>
      <c r="N59" s="82">
        <f>SUMIF($B$8:$K$8,"Laki-Laki",QAO!B53:K53)</f>
        <v>2</v>
      </c>
      <c r="O59" s="82">
        <f>SUMIF($B$8:$K$8,"Perempuan",QAO!B53:K53)</f>
        <v>2</v>
      </c>
      <c r="P59" s="68">
        <f t="shared" si="17"/>
        <v>2</v>
      </c>
      <c r="Q59" s="68">
        <f t="shared" si="18"/>
        <v>2</v>
      </c>
      <c r="R59" s="68">
        <f t="shared" si="19"/>
        <v>0.40546510810816438</v>
      </c>
      <c r="S59" s="68">
        <f t="shared" si="20"/>
        <v>0.40546510810816438</v>
      </c>
      <c r="T59" s="68">
        <f t="shared" si="21"/>
        <v>0.34020504113325156</v>
      </c>
      <c r="U59" s="68">
        <f t="shared" si="22"/>
        <v>0.34020504113325156</v>
      </c>
      <c r="V59" s="68">
        <f t="shared" si="23"/>
        <v>0.91287092917527679</v>
      </c>
      <c r="W59" s="68">
        <f t="shared" si="24"/>
        <v>0.91287092917527679</v>
      </c>
      <c r="X59" s="68">
        <f t="shared" si="25"/>
        <v>0</v>
      </c>
      <c r="Y59" s="68">
        <f t="shared" si="26"/>
        <v>1.2909944487358056</v>
      </c>
      <c r="Z59" s="68">
        <f t="shared" si="27"/>
        <v>0</v>
      </c>
      <c r="AA59" s="66" t="str">
        <f t="shared" si="28"/>
        <v>Negligible</v>
      </c>
      <c r="AB59" s="69" t="str">
        <f t="shared" si="29"/>
        <v>Tidak Ada Indikasi Bias</v>
      </c>
    </row>
    <row r="60" spans="1:28" ht="27.6" x14ac:dyDescent="0.3">
      <c r="A60" s="67" t="str">
        <f>QAO!A54</f>
        <v>50. Contoh dari "tindakan pencegahan" adalah...</v>
      </c>
      <c r="B60" s="83">
        <f>QAO!B54</f>
        <v>1</v>
      </c>
      <c r="C60" s="83">
        <f>QAO!C54</f>
        <v>1</v>
      </c>
      <c r="D60" s="83">
        <f>QAO!D54</f>
        <v>1</v>
      </c>
      <c r="E60" s="83">
        <f>QAO!E54</f>
        <v>0</v>
      </c>
      <c r="F60" s="83">
        <f>QAO!F54</f>
        <v>1</v>
      </c>
      <c r="G60" s="83">
        <f>QAO!G54</f>
        <v>0</v>
      </c>
      <c r="H60" s="83">
        <f>QAO!H54</f>
        <v>0</v>
      </c>
      <c r="I60" s="83">
        <f>QAO!I54</f>
        <v>0</v>
      </c>
      <c r="J60" s="83">
        <f>QAO!J54</f>
        <v>0</v>
      </c>
      <c r="K60" s="83">
        <f>QAO!K54</f>
        <v>0</v>
      </c>
      <c r="L60" s="82">
        <f t="shared" si="15"/>
        <v>5</v>
      </c>
      <c r="M60" s="82">
        <f t="shared" si="16"/>
        <v>5</v>
      </c>
      <c r="N60" s="82">
        <f>SUMIF($B$8:$K$8,"Laki-Laki",QAO!B54:K54)</f>
        <v>2</v>
      </c>
      <c r="O60" s="82">
        <f>SUMIF($B$8:$K$8,"Perempuan",QAO!B54:K54)</f>
        <v>2</v>
      </c>
      <c r="P60" s="68">
        <f t="shared" si="17"/>
        <v>2</v>
      </c>
      <c r="Q60" s="68">
        <f t="shared" si="18"/>
        <v>2</v>
      </c>
      <c r="R60" s="68">
        <f t="shared" si="19"/>
        <v>0.40546510810816438</v>
      </c>
      <c r="S60" s="68">
        <f t="shared" si="20"/>
        <v>0.40546510810816438</v>
      </c>
      <c r="T60" s="68">
        <f t="shared" si="21"/>
        <v>0.34020504113325156</v>
      </c>
      <c r="U60" s="68">
        <f t="shared" si="22"/>
        <v>0.34020504113325156</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55.2" x14ac:dyDescent="0.3">
      <c r="A61" s="67" t="str">
        <f>QAO!A55</f>
        <v>51. Sebuah mesin sering macet dan menyebabkan produk cacat. Setelah diperbaiki, masalah terulang lagi. Ini menandakan bahwa...</v>
      </c>
      <c r="B61" s="83">
        <f>QAO!B55</f>
        <v>1</v>
      </c>
      <c r="C61" s="83">
        <f>QAO!C55</f>
        <v>1</v>
      </c>
      <c r="D61" s="83">
        <f>QAO!D55</f>
        <v>1</v>
      </c>
      <c r="E61" s="83">
        <f>QAO!E55</f>
        <v>0</v>
      </c>
      <c r="F61" s="83">
        <f>QAO!F55</f>
        <v>1</v>
      </c>
      <c r="G61" s="83">
        <f>QAO!G55</f>
        <v>0</v>
      </c>
      <c r="H61" s="83">
        <f>QAO!H55</f>
        <v>0</v>
      </c>
      <c r="I61" s="83">
        <f>QAO!I55</f>
        <v>0</v>
      </c>
      <c r="J61" s="83">
        <f>QAO!J55</f>
        <v>1</v>
      </c>
      <c r="K61" s="83">
        <f>QAO!K55</f>
        <v>1</v>
      </c>
      <c r="L61" s="82">
        <f t="shared" si="15"/>
        <v>5</v>
      </c>
      <c r="M61" s="82">
        <f t="shared" si="16"/>
        <v>5</v>
      </c>
      <c r="N61" s="82">
        <f>SUMIF($B$8:$K$8,"Laki-Laki",QAO!B55:K55)</f>
        <v>3</v>
      </c>
      <c r="O61" s="82">
        <f>SUMIF($B$8:$K$8,"Perempuan",QAO!B55:K55)</f>
        <v>3</v>
      </c>
      <c r="P61" s="68">
        <f t="shared" si="17"/>
        <v>3</v>
      </c>
      <c r="Q61" s="68">
        <f t="shared" si="18"/>
        <v>3</v>
      </c>
      <c r="R61" s="68">
        <f t="shared" si="19"/>
        <v>-0.40546510810816444</v>
      </c>
      <c r="S61" s="68">
        <f t="shared" si="20"/>
        <v>-0.40546510810816444</v>
      </c>
      <c r="T61" s="68">
        <f t="shared" si="21"/>
        <v>-0.47072517508307726</v>
      </c>
      <c r="U61" s="68">
        <f t="shared" si="22"/>
        <v>-0.47072517508307726</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ht="41.4" x14ac:dyDescent="0.3">
      <c r="A62" s="67" t="str">
        <f>QAO!A56</f>
        <v>52. Dalam merencanakan tindakan korektif, aspek-aspek berikut harus ditetapkan dengan jelas, kecuali...</v>
      </c>
      <c r="B62" s="83">
        <f>QAO!B56</f>
        <v>1</v>
      </c>
      <c r="C62" s="83">
        <f>QAO!C56</f>
        <v>1</v>
      </c>
      <c r="D62" s="83">
        <f>QAO!D56</f>
        <v>1</v>
      </c>
      <c r="E62" s="83">
        <f>QAO!E56</f>
        <v>0</v>
      </c>
      <c r="F62" s="83">
        <f>QAO!F56</f>
        <v>1</v>
      </c>
      <c r="G62" s="83">
        <f>QAO!G56</f>
        <v>0</v>
      </c>
      <c r="H62" s="83">
        <f>QAO!H56</f>
        <v>0</v>
      </c>
      <c r="I62" s="83">
        <f>QAO!I56</f>
        <v>0</v>
      </c>
      <c r="J62" s="83">
        <f>QAO!J56</f>
        <v>0</v>
      </c>
      <c r="K62" s="83">
        <f>QAO!K56</f>
        <v>0</v>
      </c>
      <c r="L62" s="82">
        <f t="shared" si="15"/>
        <v>5</v>
      </c>
      <c r="M62" s="82">
        <f t="shared" si="16"/>
        <v>5</v>
      </c>
      <c r="N62" s="82">
        <f>SUMIF($B$8:$K$8,"Laki-Laki",QAO!B56:K56)</f>
        <v>2</v>
      </c>
      <c r="O62" s="82">
        <f>SUMIF($B$8:$K$8,"Perempuan",QAO!B56:K56)</f>
        <v>2</v>
      </c>
      <c r="P62" s="68">
        <f t="shared" si="17"/>
        <v>2</v>
      </c>
      <c r="Q62" s="68">
        <f t="shared" si="18"/>
        <v>2</v>
      </c>
      <c r="R62" s="68">
        <f t="shared" si="19"/>
        <v>0.40546510810816438</v>
      </c>
      <c r="S62" s="68">
        <f t="shared" si="20"/>
        <v>0.40546510810816438</v>
      </c>
      <c r="T62" s="68">
        <f t="shared" si="21"/>
        <v>0.34020504113325156</v>
      </c>
      <c r="U62" s="68">
        <f t="shared" si="22"/>
        <v>0.34020504113325156</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41.4" x14ac:dyDescent="0.3">
      <c r="A63" s="67" t="str">
        <f>QAO!A57</f>
        <v>53. Prioritas penanganan ketidaksesuaian (baik aktual maupun potensial) ditentukan berdasarkan...</v>
      </c>
      <c r="B63" s="83">
        <f>QAO!B57</f>
        <v>1</v>
      </c>
      <c r="C63" s="83">
        <f>QAO!C57</f>
        <v>1</v>
      </c>
      <c r="D63" s="83">
        <f>QAO!D57</f>
        <v>0</v>
      </c>
      <c r="E63" s="83">
        <f>QAO!E57</f>
        <v>1</v>
      </c>
      <c r="F63" s="83">
        <f>QAO!F57</f>
        <v>0</v>
      </c>
      <c r="G63" s="83">
        <f>QAO!G57</f>
        <v>1</v>
      </c>
      <c r="H63" s="83">
        <f>QAO!H57</f>
        <v>0</v>
      </c>
      <c r="I63" s="83">
        <f>QAO!I57</f>
        <v>0</v>
      </c>
      <c r="J63" s="83">
        <f>QAO!J57</f>
        <v>0</v>
      </c>
      <c r="K63" s="83">
        <f>QAO!K57</f>
        <v>0</v>
      </c>
      <c r="L63" s="82">
        <f t="shared" si="15"/>
        <v>5</v>
      </c>
      <c r="M63" s="82">
        <f t="shared" si="16"/>
        <v>5</v>
      </c>
      <c r="N63" s="82">
        <f>SUMIF($B$8:$K$8,"Laki-Laki",QAO!B57:K57)</f>
        <v>2</v>
      </c>
      <c r="O63" s="82">
        <f>SUMIF($B$8:$K$8,"Perempuan",QAO!B57:K57)</f>
        <v>2</v>
      </c>
      <c r="P63" s="68">
        <f t="shared" si="17"/>
        <v>2</v>
      </c>
      <c r="Q63" s="68">
        <f t="shared" si="18"/>
        <v>2</v>
      </c>
      <c r="R63" s="68">
        <f t="shared" si="19"/>
        <v>0.40546510810816438</v>
      </c>
      <c r="S63" s="68">
        <f t="shared" si="20"/>
        <v>0.40546510810816438</v>
      </c>
      <c r="T63" s="68">
        <f t="shared" si="21"/>
        <v>0.34020504113325156</v>
      </c>
      <c r="U63" s="68">
        <f t="shared" si="22"/>
        <v>0.34020504113325156</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41.4" x14ac:dyDescent="0.3">
      <c r="A64" s="67" t="str">
        <f>QAO!A58</f>
        <v>54. Setelah tindakan korektif dilaksanakan, langkah krusial berikutnya adalah...</v>
      </c>
      <c r="B64" s="83">
        <f>QAO!B58</f>
        <v>0</v>
      </c>
      <c r="C64" s="83">
        <f>QAO!C58</f>
        <v>0</v>
      </c>
      <c r="D64" s="83">
        <f>QAO!D58</f>
        <v>1</v>
      </c>
      <c r="E64" s="83">
        <f>QAO!E58</f>
        <v>0</v>
      </c>
      <c r="F64" s="83">
        <f>QAO!F58</f>
        <v>1</v>
      </c>
      <c r="G64" s="83">
        <f>QAO!G58</f>
        <v>0</v>
      </c>
      <c r="H64" s="83">
        <f>QAO!H58</f>
        <v>0</v>
      </c>
      <c r="I64" s="83">
        <f>QAO!I58</f>
        <v>0</v>
      </c>
      <c r="J64" s="83">
        <f>QAO!J58</f>
        <v>0</v>
      </c>
      <c r="K64" s="83">
        <f>QAO!K58</f>
        <v>0</v>
      </c>
      <c r="L64" s="82">
        <f t="shared" si="15"/>
        <v>5</v>
      </c>
      <c r="M64" s="82">
        <f t="shared" si="16"/>
        <v>5</v>
      </c>
      <c r="N64" s="82">
        <f>SUMIF($B$8:$K$8,"Laki-Laki",QAO!B58:K58)</f>
        <v>1</v>
      </c>
      <c r="O64" s="82">
        <f>SUMIF($B$8:$K$8,"Perempuan",QAO!B58:K58)</f>
        <v>1</v>
      </c>
      <c r="P64" s="68">
        <f t="shared" si="17"/>
        <v>1</v>
      </c>
      <c r="Q64" s="68">
        <f t="shared" si="18"/>
        <v>1</v>
      </c>
      <c r="R64" s="68">
        <f t="shared" si="19"/>
        <v>1.3862943611198906</v>
      </c>
      <c r="S64" s="68">
        <f t="shared" si="20"/>
        <v>1.3862943611198906</v>
      </c>
      <c r="T64" s="68">
        <f t="shared" si="21"/>
        <v>1.3210342941449777</v>
      </c>
      <c r="U64" s="68">
        <f t="shared" si="22"/>
        <v>1.3210342941449777</v>
      </c>
      <c r="V64" s="68">
        <f t="shared" si="23"/>
        <v>1.1180339887498949</v>
      </c>
      <c r="W64" s="68">
        <f t="shared" si="24"/>
        <v>1.1180339887498949</v>
      </c>
      <c r="X64" s="68">
        <f t="shared" si="25"/>
        <v>0</v>
      </c>
      <c r="Y64" s="68">
        <f t="shared" si="26"/>
        <v>1.5811388300841898</v>
      </c>
      <c r="Z64" s="68">
        <f t="shared" si="27"/>
        <v>0</v>
      </c>
      <c r="AA64" s="66" t="str">
        <f t="shared" si="28"/>
        <v>Negligible</v>
      </c>
      <c r="AB64" s="69" t="str">
        <f t="shared" si="29"/>
        <v>Tidak Ada Indikasi Bias</v>
      </c>
    </row>
    <row r="65" spans="1:28" ht="41.4" x14ac:dyDescent="0.3">
      <c r="A65" s="67" t="str">
        <f>QAO!A59</f>
        <v>55. Jika hasil verifikasi menunjukkan tindakan korektif tidak efektif, maka yang harus dilakukan adalah...</v>
      </c>
      <c r="B65" s="83">
        <f>QAO!B59</f>
        <v>1</v>
      </c>
      <c r="C65" s="83">
        <f>QAO!C59</f>
        <v>1</v>
      </c>
      <c r="D65" s="83">
        <f>QAO!D59</f>
        <v>1</v>
      </c>
      <c r="E65" s="83">
        <f>QAO!E59</f>
        <v>0</v>
      </c>
      <c r="F65" s="83">
        <f>QAO!F59</f>
        <v>1</v>
      </c>
      <c r="G65" s="83">
        <f>QAO!G59</f>
        <v>0</v>
      </c>
      <c r="H65" s="83">
        <f>QAO!H59</f>
        <v>0</v>
      </c>
      <c r="I65" s="83">
        <f>QAO!I59</f>
        <v>0</v>
      </c>
      <c r="J65" s="83">
        <f>QAO!J59</f>
        <v>1</v>
      </c>
      <c r="K65" s="83">
        <f>QAO!K59</f>
        <v>1</v>
      </c>
      <c r="L65" s="82">
        <f t="shared" si="15"/>
        <v>5</v>
      </c>
      <c r="M65" s="82">
        <f t="shared" si="16"/>
        <v>5</v>
      </c>
      <c r="N65" s="82">
        <f>SUMIF($B$8:$K$8,"Laki-Laki",QAO!B59:K59)</f>
        <v>3</v>
      </c>
      <c r="O65" s="82">
        <f>SUMIF($B$8:$K$8,"Perempuan",QAO!B59:K59)</f>
        <v>3</v>
      </c>
      <c r="P65" s="68">
        <f t="shared" si="17"/>
        <v>3</v>
      </c>
      <c r="Q65" s="68">
        <f t="shared" si="18"/>
        <v>3</v>
      </c>
      <c r="R65" s="68">
        <f t="shared" si="19"/>
        <v>-0.40546510810816444</v>
      </c>
      <c r="S65" s="68">
        <f t="shared" si="20"/>
        <v>-0.40546510810816444</v>
      </c>
      <c r="T65" s="68">
        <f t="shared" si="21"/>
        <v>-0.47072517508307726</v>
      </c>
      <c r="U65" s="68">
        <f t="shared" si="22"/>
        <v>-0.47072517508307726</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ht="41.4" x14ac:dyDescent="0.3">
      <c r="A66" s="67" t="str">
        <f>QAO!A60</f>
        <v>56. Sumber informasi untuk mengidentifikasi kebutuhan tindakan pencegahan dapat berasal dari...</v>
      </c>
      <c r="B66" s="83">
        <f>QAO!B60</f>
        <v>1</v>
      </c>
      <c r="C66" s="83">
        <f>QAO!C60</f>
        <v>1</v>
      </c>
      <c r="D66" s="83">
        <f>QAO!D60</f>
        <v>1</v>
      </c>
      <c r="E66" s="83">
        <f>QAO!E60</f>
        <v>0</v>
      </c>
      <c r="F66" s="83">
        <f>QAO!F60</f>
        <v>1</v>
      </c>
      <c r="G66" s="83">
        <f>QAO!G60</f>
        <v>0</v>
      </c>
      <c r="H66" s="83">
        <f>QAO!H60</f>
        <v>0</v>
      </c>
      <c r="I66" s="83">
        <f>QAO!I60</f>
        <v>0</v>
      </c>
      <c r="J66" s="83">
        <f>QAO!J60</f>
        <v>1</v>
      </c>
      <c r="K66" s="83">
        <f>QAO!K60</f>
        <v>1</v>
      </c>
      <c r="L66" s="82">
        <f t="shared" si="15"/>
        <v>5</v>
      </c>
      <c r="M66" s="82">
        <f t="shared" si="16"/>
        <v>5</v>
      </c>
      <c r="N66" s="82">
        <f>SUMIF($B$8:$K$8,"Laki-Laki",QAO!B60:K60)</f>
        <v>3</v>
      </c>
      <c r="O66" s="82">
        <f>SUMIF($B$8:$K$8,"Perempuan",QAO!B60:K60)</f>
        <v>3</v>
      </c>
      <c r="P66" s="68">
        <f t="shared" si="17"/>
        <v>3</v>
      </c>
      <c r="Q66" s="68">
        <f t="shared" si="18"/>
        <v>3</v>
      </c>
      <c r="R66" s="68">
        <f t="shared" si="19"/>
        <v>-0.40546510810816444</v>
      </c>
      <c r="S66" s="68">
        <f t="shared" si="20"/>
        <v>-0.40546510810816444</v>
      </c>
      <c r="T66" s="68">
        <f t="shared" si="21"/>
        <v>-0.47072517508307726</v>
      </c>
      <c r="U66" s="68">
        <f t="shared" si="22"/>
        <v>-0.47072517508307726</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41.4" x14ac:dyDescent="0.3">
      <c r="A67" s="67" t="str">
        <f>QAO!A61</f>
        <v>57. Tindakan korektif dan pencegahan terdokumentasi dengan baik bertujuan untuk...</v>
      </c>
      <c r="B67" s="83">
        <f>QAO!B61</f>
        <v>1</v>
      </c>
      <c r="C67" s="83">
        <f>QAO!C61</f>
        <v>1</v>
      </c>
      <c r="D67" s="83">
        <f>QAO!D61</f>
        <v>1</v>
      </c>
      <c r="E67" s="83">
        <f>QAO!E61</f>
        <v>1</v>
      </c>
      <c r="F67" s="83">
        <f>QAO!F61</f>
        <v>1</v>
      </c>
      <c r="G67" s="83">
        <f>QAO!G61</f>
        <v>1</v>
      </c>
      <c r="H67" s="83">
        <f>QAO!H61</f>
        <v>0</v>
      </c>
      <c r="I67" s="83">
        <f>QAO!I61</f>
        <v>0</v>
      </c>
      <c r="J67" s="83">
        <f>QAO!J61</f>
        <v>1</v>
      </c>
      <c r="K67" s="83">
        <f>QAO!K61</f>
        <v>1</v>
      </c>
      <c r="L67" s="82">
        <f t="shared" si="15"/>
        <v>5</v>
      </c>
      <c r="M67" s="82">
        <f t="shared" si="16"/>
        <v>5</v>
      </c>
      <c r="N67" s="82">
        <f>SUMIF($B$8:$K$8,"Laki-Laki",QAO!B61:K61)</f>
        <v>4</v>
      </c>
      <c r="O67" s="82">
        <f>SUMIF($B$8:$K$8,"Perempuan",QAO!B61:K61)</f>
        <v>4</v>
      </c>
      <c r="P67" s="68">
        <f t="shared" si="17"/>
        <v>4</v>
      </c>
      <c r="Q67" s="68">
        <f t="shared" si="18"/>
        <v>4</v>
      </c>
      <c r="R67" s="68">
        <f t="shared" si="19"/>
        <v>-1.3862943611198906</v>
      </c>
      <c r="S67" s="68">
        <f t="shared" si="20"/>
        <v>-1.3862943611198906</v>
      </c>
      <c r="T67" s="68">
        <f t="shared" si="21"/>
        <v>-1.4515544280948034</v>
      </c>
      <c r="U67" s="68">
        <f t="shared" si="22"/>
        <v>-1.4515544280948034</v>
      </c>
      <c r="V67" s="68">
        <f t="shared" si="23"/>
        <v>1.1180339887498949</v>
      </c>
      <c r="W67" s="68">
        <f t="shared" si="24"/>
        <v>1.1180339887498949</v>
      </c>
      <c r="X67" s="68">
        <f t="shared" si="25"/>
        <v>0</v>
      </c>
      <c r="Y67" s="68">
        <f t="shared" si="26"/>
        <v>1.5811388300841898</v>
      </c>
      <c r="Z67" s="68">
        <f t="shared" si="27"/>
        <v>0</v>
      </c>
      <c r="AA67" s="66" t="str">
        <f t="shared" si="28"/>
        <v>Negligible</v>
      </c>
      <c r="AB67" s="69" t="str">
        <f t="shared" si="29"/>
        <v>Tidak Ada Indikasi Bias</v>
      </c>
    </row>
    <row r="68" spans="1:28" ht="27.6" x14ac:dyDescent="0.3">
      <c r="A68" s="67" t="str">
        <f>QAO!A62</f>
        <v>58. Efektivitas tindakan pencegahan dapat diukur dengan...</v>
      </c>
      <c r="B68" s="83">
        <f>QAO!B62</f>
        <v>1</v>
      </c>
      <c r="C68" s="83">
        <f>QAO!C62</f>
        <v>1</v>
      </c>
      <c r="D68" s="83">
        <f>QAO!D62</f>
        <v>1</v>
      </c>
      <c r="E68" s="83">
        <f>QAO!E62</f>
        <v>0</v>
      </c>
      <c r="F68" s="83">
        <f>QAO!F62</f>
        <v>1</v>
      </c>
      <c r="G68" s="83">
        <f>QAO!G62</f>
        <v>0</v>
      </c>
      <c r="H68" s="83">
        <f>QAO!H62</f>
        <v>0</v>
      </c>
      <c r="I68" s="83">
        <f>QAO!I62</f>
        <v>0</v>
      </c>
      <c r="J68" s="83">
        <f>QAO!J62</f>
        <v>1</v>
      </c>
      <c r="K68" s="83">
        <f>QAO!K62</f>
        <v>1</v>
      </c>
      <c r="L68" s="82">
        <f t="shared" si="15"/>
        <v>5</v>
      </c>
      <c r="M68" s="82">
        <f t="shared" si="16"/>
        <v>5</v>
      </c>
      <c r="N68" s="82">
        <f>SUMIF($B$8:$K$8,"Laki-Laki",QAO!B62:K62)</f>
        <v>3</v>
      </c>
      <c r="O68" s="82">
        <f>SUMIF($B$8:$K$8,"Perempuan",QAO!B62:K62)</f>
        <v>3</v>
      </c>
      <c r="P68" s="68">
        <f t="shared" si="17"/>
        <v>3</v>
      </c>
      <c r="Q68" s="68">
        <f t="shared" si="18"/>
        <v>3</v>
      </c>
      <c r="R68" s="68">
        <f t="shared" si="19"/>
        <v>-0.40546510810816444</v>
      </c>
      <c r="S68" s="68">
        <f t="shared" si="20"/>
        <v>-0.40546510810816444</v>
      </c>
      <c r="T68" s="68">
        <f t="shared" si="21"/>
        <v>-0.47072517508307726</v>
      </c>
      <c r="U68" s="68">
        <f t="shared" si="22"/>
        <v>-0.47072517508307726</v>
      </c>
      <c r="V68" s="68">
        <f t="shared" si="23"/>
        <v>0.91287092917527679</v>
      </c>
      <c r="W68" s="68">
        <f t="shared" si="24"/>
        <v>0.91287092917527679</v>
      </c>
      <c r="X68" s="68">
        <f t="shared" si="25"/>
        <v>0</v>
      </c>
      <c r="Y68" s="68">
        <f t="shared" si="26"/>
        <v>1.2909944487358056</v>
      </c>
      <c r="Z68" s="68">
        <f t="shared" si="27"/>
        <v>0</v>
      </c>
      <c r="AA68" s="66" t="str">
        <f t="shared" si="28"/>
        <v>Negligible</v>
      </c>
      <c r="AB68" s="69" t="str">
        <f t="shared" si="29"/>
        <v>Tidak Ada Indikasi Bias</v>
      </c>
    </row>
    <row r="69" spans="1:28" ht="41.4" x14ac:dyDescent="0.3">
      <c r="A69" s="67" t="str">
        <f>QAO!A63</f>
        <v>59. Siapa yang bertanggung jawab untuk memantau pelaksanaan tindakan korektif?</v>
      </c>
      <c r="B69" s="83">
        <f>QAO!B63</f>
        <v>1</v>
      </c>
      <c r="C69" s="83">
        <f>QAO!C63</f>
        <v>1</v>
      </c>
      <c r="D69" s="83">
        <f>QAO!D63</f>
        <v>1</v>
      </c>
      <c r="E69" s="83">
        <f>QAO!E63</f>
        <v>0</v>
      </c>
      <c r="F69" s="83">
        <f>QAO!F63</f>
        <v>1</v>
      </c>
      <c r="G69" s="83">
        <f>QAO!G63</f>
        <v>0</v>
      </c>
      <c r="H69" s="83">
        <f>QAO!H63</f>
        <v>0</v>
      </c>
      <c r="I69" s="83">
        <f>QAO!I63</f>
        <v>0</v>
      </c>
      <c r="J69" s="83">
        <f>QAO!J63</f>
        <v>0</v>
      </c>
      <c r="K69" s="83">
        <f>QAO!K63</f>
        <v>0</v>
      </c>
      <c r="L69" s="82">
        <f t="shared" si="15"/>
        <v>5</v>
      </c>
      <c r="M69" s="82">
        <f t="shared" si="16"/>
        <v>5</v>
      </c>
      <c r="N69" s="82">
        <f>SUMIF($B$8:$K$8,"Laki-Laki",QAO!B63:K63)</f>
        <v>2</v>
      </c>
      <c r="O69" s="82">
        <f>SUMIF($B$8:$K$8,"Perempuan",QAO!B63:K63)</f>
        <v>2</v>
      </c>
      <c r="P69" s="68">
        <f t="shared" si="17"/>
        <v>2</v>
      </c>
      <c r="Q69" s="68">
        <f t="shared" si="18"/>
        <v>2</v>
      </c>
      <c r="R69" s="68">
        <f t="shared" si="19"/>
        <v>0.40546510810816438</v>
      </c>
      <c r="S69" s="68">
        <f t="shared" si="20"/>
        <v>0.40546510810816438</v>
      </c>
      <c r="T69" s="68">
        <f t="shared" si="21"/>
        <v>0.34020504113325156</v>
      </c>
      <c r="U69" s="68">
        <f t="shared" si="22"/>
        <v>0.34020504113325156</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41.4" x14ac:dyDescent="0.3">
      <c r="A70" s="67" t="str">
        <f>QAO!A64</f>
        <v>60. Sikap yang paling penting dalam melaksanakan tindakan korektif adalah...</v>
      </c>
      <c r="B70" s="83">
        <f>QAO!B64</f>
        <v>1</v>
      </c>
      <c r="C70" s="83">
        <f>QAO!C64</f>
        <v>1</v>
      </c>
      <c r="D70" s="83">
        <f>QAO!D64</f>
        <v>1</v>
      </c>
      <c r="E70" s="83">
        <f>QAO!E64</f>
        <v>0</v>
      </c>
      <c r="F70" s="83">
        <f>QAO!F64</f>
        <v>1</v>
      </c>
      <c r="G70" s="83">
        <f>QAO!G64</f>
        <v>0</v>
      </c>
      <c r="H70" s="83">
        <f>QAO!H64</f>
        <v>0</v>
      </c>
      <c r="I70" s="83">
        <f>QAO!I64</f>
        <v>0</v>
      </c>
      <c r="J70" s="83">
        <f>QAO!J64</f>
        <v>1</v>
      </c>
      <c r="K70" s="83">
        <f>QAO!K64</f>
        <v>1</v>
      </c>
      <c r="L70" s="82">
        <f t="shared" si="15"/>
        <v>5</v>
      </c>
      <c r="M70" s="82">
        <f t="shared" si="16"/>
        <v>5</v>
      </c>
      <c r="N70" s="82">
        <f>SUMIF($B$8:$K$8,"Laki-Laki",QAO!B64:K64)</f>
        <v>3</v>
      </c>
      <c r="O70" s="82">
        <f>SUMIF($B$8:$K$8,"Perempuan",QAO!B64:K64)</f>
        <v>3</v>
      </c>
      <c r="P70" s="68">
        <f t="shared" si="17"/>
        <v>3</v>
      </c>
      <c r="Q70" s="68">
        <f t="shared" si="18"/>
        <v>3</v>
      </c>
      <c r="R70" s="68">
        <f t="shared" si="19"/>
        <v>-0.40546510810816444</v>
      </c>
      <c r="S70" s="68">
        <f t="shared" si="20"/>
        <v>-0.40546510810816444</v>
      </c>
      <c r="T70" s="68">
        <f t="shared" si="21"/>
        <v>-0.47072517508307726</v>
      </c>
      <c r="U70" s="68">
        <f t="shared" si="22"/>
        <v>-0.47072517508307726</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41.4" x14ac:dyDescent="0.3">
      <c r="A71" s="67" t="str">
        <f>QAO!A65</f>
        <v>61. Perbedaan utama tindakan korektif dan pencegahan terletak pada...</v>
      </c>
      <c r="B71" s="83">
        <f>QAO!B65</f>
        <v>1</v>
      </c>
      <c r="C71" s="83">
        <f>QAO!C65</f>
        <v>1</v>
      </c>
      <c r="D71" s="83">
        <f>QAO!D65</f>
        <v>1</v>
      </c>
      <c r="E71" s="83">
        <f>QAO!E65</f>
        <v>1</v>
      </c>
      <c r="F71" s="83">
        <f>QAO!F65</f>
        <v>1</v>
      </c>
      <c r="G71" s="83">
        <f>QAO!G65</f>
        <v>1</v>
      </c>
      <c r="H71" s="83">
        <f>QAO!H65</f>
        <v>0</v>
      </c>
      <c r="I71" s="83">
        <f>QAO!I65</f>
        <v>0</v>
      </c>
      <c r="J71" s="83">
        <f>QAO!J65</f>
        <v>1</v>
      </c>
      <c r="K71" s="83">
        <f>QAO!K65</f>
        <v>1</v>
      </c>
      <c r="L71" s="82">
        <f t="shared" si="15"/>
        <v>5</v>
      </c>
      <c r="M71" s="82">
        <f t="shared" si="16"/>
        <v>5</v>
      </c>
      <c r="N71" s="82">
        <f>SUMIF($B$8:$K$8,"Laki-Laki",QAO!B65:K65)</f>
        <v>4</v>
      </c>
      <c r="O71" s="82">
        <f>SUMIF($B$8:$K$8,"Perempuan",QAO!B65:K65)</f>
        <v>4</v>
      </c>
      <c r="P71" s="68">
        <f t="shared" si="17"/>
        <v>4</v>
      </c>
      <c r="Q71" s="68">
        <f t="shared" si="18"/>
        <v>4</v>
      </c>
      <c r="R71" s="68">
        <f t="shared" si="19"/>
        <v>-1.3862943611198906</v>
      </c>
      <c r="S71" s="68">
        <f t="shared" si="20"/>
        <v>-1.3862943611198906</v>
      </c>
      <c r="T71" s="68">
        <f t="shared" si="21"/>
        <v>-1.4515544280948034</v>
      </c>
      <c r="U71" s="68">
        <f t="shared" si="22"/>
        <v>-1.4515544280948034</v>
      </c>
      <c r="V71" s="68">
        <f t="shared" si="23"/>
        <v>1.1180339887498949</v>
      </c>
      <c r="W71" s="68">
        <f t="shared" si="24"/>
        <v>1.1180339887498949</v>
      </c>
      <c r="X71" s="68">
        <f t="shared" si="25"/>
        <v>0</v>
      </c>
      <c r="Y71" s="68">
        <f t="shared" si="26"/>
        <v>1.5811388300841898</v>
      </c>
      <c r="Z71" s="68">
        <f t="shared" si="27"/>
        <v>0</v>
      </c>
      <c r="AA71" s="66" t="str">
        <f t="shared" si="28"/>
        <v>Negligible</v>
      </c>
      <c r="AB71" s="69" t="str">
        <f t="shared" si="29"/>
        <v>Tidak Ada Indikasi Bias</v>
      </c>
    </row>
    <row r="72" spans="1:28" ht="27.6" x14ac:dyDescent="0.3">
      <c r="A72" s="67" t="str">
        <f>QAO!A66</f>
        <v>62. Dalam konteks SMM, "risiko" diartikan sebagai...</v>
      </c>
      <c r="B72" s="83">
        <f>QAO!B66</f>
        <v>1</v>
      </c>
      <c r="C72" s="83">
        <f>QAO!C66</f>
        <v>1</v>
      </c>
      <c r="D72" s="83">
        <f>QAO!D66</f>
        <v>1</v>
      </c>
      <c r="E72" s="83">
        <f>QAO!E66</f>
        <v>0</v>
      </c>
      <c r="F72" s="83">
        <f>QAO!F66</f>
        <v>1</v>
      </c>
      <c r="G72" s="83">
        <f>QAO!G66</f>
        <v>0</v>
      </c>
      <c r="H72" s="83">
        <f>QAO!H66</f>
        <v>0</v>
      </c>
      <c r="I72" s="83">
        <f>QAO!I66</f>
        <v>0</v>
      </c>
      <c r="J72" s="83">
        <f>QAO!J66</f>
        <v>0</v>
      </c>
      <c r="K72" s="83">
        <f>QAO!K66</f>
        <v>0</v>
      </c>
      <c r="L72" s="82">
        <f t="shared" si="15"/>
        <v>5</v>
      </c>
      <c r="M72" s="82">
        <f t="shared" si="16"/>
        <v>5</v>
      </c>
      <c r="N72" s="82">
        <f>SUMIF($B$8:$K$8,"Laki-Laki",QAO!B66:K66)</f>
        <v>2</v>
      </c>
      <c r="O72" s="82">
        <f>SUMIF($B$8:$K$8,"Perempuan",QAO!B66:K66)</f>
        <v>2</v>
      </c>
      <c r="P72" s="68">
        <f t="shared" si="17"/>
        <v>2</v>
      </c>
      <c r="Q72" s="68">
        <f t="shared" si="18"/>
        <v>2</v>
      </c>
      <c r="R72" s="68">
        <f t="shared" si="19"/>
        <v>0.40546510810816438</v>
      </c>
      <c r="S72" s="68">
        <f t="shared" si="20"/>
        <v>0.40546510810816438</v>
      </c>
      <c r="T72" s="68">
        <f t="shared" si="21"/>
        <v>0.34020504113325156</v>
      </c>
      <c r="U72" s="68">
        <f t="shared" si="22"/>
        <v>0.34020504113325156</v>
      </c>
      <c r="V72" s="68">
        <f t="shared" si="23"/>
        <v>0.91287092917527679</v>
      </c>
      <c r="W72" s="68">
        <f t="shared" si="24"/>
        <v>0.91287092917527679</v>
      </c>
      <c r="X72" s="68">
        <f t="shared" si="25"/>
        <v>0</v>
      </c>
      <c r="Y72" s="68">
        <f t="shared" si="26"/>
        <v>1.2909944487358056</v>
      </c>
      <c r="Z72" s="68">
        <f t="shared" si="27"/>
        <v>0</v>
      </c>
      <c r="AA72" s="66" t="str">
        <f t="shared" si="28"/>
        <v>Negligible</v>
      </c>
      <c r="AB72" s="69" t="str">
        <f t="shared" si="29"/>
        <v>Tidak Ada Indikasi Bias</v>
      </c>
    </row>
    <row r="73" spans="1:28" ht="27.6" x14ac:dyDescent="0.3">
      <c r="A73" s="67" t="str">
        <f>QAO!A67</f>
        <v>63. Tujuan dari analisis risiko dan peluang adalah untuk...</v>
      </c>
      <c r="B73" s="83">
        <f>QAO!B67</f>
        <v>1</v>
      </c>
      <c r="C73" s="83">
        <f>QAO!C67</f>
        <v>1</v>
      </c>
      <c r="D73" s="83">
        <f>QAO!D67</f>
        <v>1</v>
      </c>
      <c r="E73" s="83">
        <f>QAO!E67</f>
        <v>1</v>
      </c>
      <c r="F73" s="83">
        <f>QAO!F67</f>
        <v>1</v>
      </c>
      <c r="G73" s="83">
        <f>QAO!G67</f>
        <v>1</v>
      </c>
      <c r="H73" s="83">
        <f>QAO!H67</f>
        <v>0</v>
      </c>
      <c r="I73" s="83">
        <f>QAO!I67</f>
        <v>0</v>
      </c>
      <c r="J73" s="83">
        <f>QAO!J67</f>
        <v>1</v>
      </c>
      <c r="K73" s="83">
        <f>QAO!K67</f>
        <v>1</v>
      </c>
      <c r="L73" s="82">
        <f t="shared" si="15"/>
        <v>5</v>
      </c>
      <c r="M73" s="82">
        <f t="shared" si="16"/>
        <v>5</v>
      </c>
      <c r="N73" s="82">
        <f>SUMIF($B$8:$K$8,"Laki-Laki",QAO!B67:K67)</f>
        <v>4</v>
      </c>
      <c r="O73" s="82">
        <f>SUMIF($B$8:$K$8,"Perempuan",QAO!B67:K67)</f>
        <v>4</v>
      </c>
      <c r="P73" s="68">
        <f t="shared" si="17"/>
        <v>4</v>
      </c>
      <c r="Q73" s="68">
        <f t="shared" si="18"/>
        <v>4</v>
      </c>
      <c r="R73" s="68">
        <f t="shared" si="19"/>
        <v>-1.3862943611198906</v>
      </c>
      <c r="S73" s="68">
        <f t="shared" si="20"/>
        <v>-1.3862943611198906</v>
      </c>
      <c r="T73" s="68">
        <f t="shared" si="21"/>
        <v>-1.4515544280948034</v>
      </c>
      <c r="U73" s="68">
        <f t="shared" si="22"/>
        <v>-1.4515544280948034</v>
      </c>
      <c r="V73" s="68">
        <f t="shared" si="23"/>
        <v>1.1180339887498949</v>
      </c>
      <c r="W73" s="68">
        <f t="shared" si="24"/>
        <v>1.1180339887498949</v>
      </c>
      <c r="X73" s="68">
        <f t="shared" si="25"/>
        <v>0</v>
      </c>
      <c r="Y73" s="68">
        <f t="shared" si="26"/>
        <v>1.5811388300841898</v>
      </c>
      <c r="Z73" s="68">
        <f t="shared" si="27"/>
        <v>0</v>
      </c>
      <c r="AA73" s="66" t="str">
        <f t="shared" si="28"/>
        <v>Negligible</v>
      </c>
      <c r="AB73" s="69" t="str">
        <f t="shared" si="29"/>
        <v>Tidak Ada Indikasi Bias</v>
      </c>
    </row>
    <row r="74" spans="1:28" ht="27.6" x14ac:dyDescent="0.3">
      <c r="A74" s="67" t="str">
        <f>QAO!A68</f>
        <v>64. Langkah pertama dalam analisis risiko adalah...</v>
      </c>
      <c r="B74" s="83">
        <f>QAO!B68</f>
        <v>1</v>
      </c>
      <c r="C74" s="83">
        <f>QAO!C68</f>
        <v>1</v>
      </c>
      <c r="D74" s="83">
        <f>QAO!D68</f>
        <v>1</v>
      </c>
      <c r="E74" s="83">
        <f>QAO!E68</f>
        <v>0</v>
      </c>
      <c r="F74" s="83">
        <f>QAO!F68</f>
        <v>1</v>
      </c>
      <c r="G74" s="83">
        <f>QAO!G68</f>
        <v>0</v>
      </c>
      <c r="H74" s="83">
        <f>QAO!H68</f>
        <v>1</v>
      </c>
      <c r="I74" s="83">
        <f>QAO!I68</f>
        <v>1</v>
      </c>
      <c r="J74" s="83">
        <f>QAO!J68</f>
        <v>0</v>
      </c>
      <c r="K74" s="83">
        <f>QAO!K68</f>
        <v>0</v>
      </c>
      <c r="L74" s="82">
        <f t="shared" si="15"/>
        <v>5</v>
      </c>
      <c r="M74" s="82">
        <f t="shared" si="16"/>
        <v>5</v>
      </c>
      <c r="N74" s="82">
        <f>SUMIF($B$8:$K$8,"Laki-Laki",QAO!B68:K68)</f>
        <v>3</v>
      </c>
      <c r="O74" s="82">
        <f>SUMIF($B$8:$K$8,"Perempuan",QAO!B68:K68)</f>
        <v>3</v>
      </c>
      <c r="P74" s="68">
        <f t="shared" si="17"/>
        <v>3</v>
      </c>
      <c r="Q74" s="68">
        <f t="shared" si="18"/>
        <v>3</v>
      </c>
      <c r="R74" s="68">
        <f t="shared" si="19"/>
        <v>-0.40546510810816444</v>
      </c>
      <c r="S74" s="68">
        <f t="shared" si="20"/>
        <v>-0.40546510810816444</v>
      </c>
      <c r="T74" s="68">
        <f t="shared" si="21"/>
        <v>-0.47072517508307726</v>
      </c>
      <c r="U74" s="68">
        <f t="shared" si="22"/>
        <v>-0.47072517508307726</v>
      </c>
      <c r="V74" s="68">
        <f t="shared" si="23"/>
        <v>0.91287092917527679</v>
      </c>
      <c r="W74" s="68">
        <f t="shared" si="24"/>
        <v>0.91287092917527679</v>
      </c>
      <c r="X74" s="68">
        <f t="shared" si="25"/>
        <v>0</v>
      </c>
      <c r="Y74" s="68">
        <f t="shared" si="26"/>
        <v>1.2909944487358056</v>
      </c>
      <c r="Z74" s="68">
        <f t="shared" si="27"/>
        <v>0</v>
      </c>
      <c r="AA74" s="66" t="str">
        <f t="shared" si="28"/>
        <v>Negligible</v>
      </c>
      <c r="AB74" s="69" t="str">
        <f t="shared" si="29"/>
        <v>Tidak Ada Indikasi Bias</v>
      </c>
    </row>
    <row r="75" spans="1:28" ht="27.6" x14ac:dyDescent="0.3">
      <c r="A75" s="67" t="str">
        <f>QAO!A69</f>
        <v>65. Tingkat risiko biasanya ditentukan oleh dua faktor, yaitu...</v>
      </c>
      <c r="B75" s="83">
        <f>QAO!B69</f>
        <v>1</v>
      </c>
      <c r="C75" s="83">
        <f>QAO!C69</f>
        <v>1</v>
      </c>
      <c r="D75" s="83">
        <f>QAO!D69</f>
        <v>0</v>
      </c>
      <c r="E75" s="83">
        <f>QAO!E69</f>
        <v>0</v>
      </c>
      <c r="F75" s="83">
        <f>QAO!F69</f>
        <v>0</v>
      </c>
      <c r="G75" s="83">
        <f>QAO!G69</f>
        <v>0</v>
      </c>
      <c r="H75" s="83">
        <f>QAO!H69</f>
        <v>0</v>
      </c>
      <c r="I75" s="83">
        <f>QAO!I69</f>
        <v>0</v>
      </c>
      <c r="J75" s="83">
        <f>QAO!J69</f>
        <v>0</v>
      </c>
      <c r="K75" s="83">
        <f>QAO!K69</f>
        <v>0</v>
      </c>
      <c r="L75" s="82">
        <f t="shared" ref="L75:L110" si="30">COUNTIF($B$8:$K$8,"Laki-Laki")</f>
        <v>5</v>
      </c>
      <c r="M75" s="82">
        <f t="shared" ref="M75:M110" si="31">COUNTIF($B$8:$K$8,"Perempuan")</f>
        <v>5</v>
      </c>
      <c r="N75" s="82">
        <f>SUMIF($B$8:$K$8,"Laki-Laki",QAO!B69:K69)</f>
        <v>1</v>
      </c>
      <c r="O75" s="82">
        <f>SUMIF($B$8:$K$8,"Perempuan",QAO!B69:K69)</f>
        <v>1</v>
      </c>
      <c r="P75" s="68">
        <f t="shared" ref="P75:P110" si="32">IF(N75=0,0.3,IF(N75=L75,L75-0.3,N75))</f>
        <v>1</v>
      </c>
      <c r="Q75" s="68">
        <f t="shared" ref="Q75:Q110" si="33">IF(O75=0,0.3,IF(O75=M75,M75-0.3,O75))</f>
        <v>1</v>
      </c>
      <c r="R75" s="68">
        <f t="shared" ref="R75:R110" si="34">LN((L75-P75)/P75)</f>
        <v>1.3862943611198906</v>
      </c>
      <c r="S75" s="68">
        <f t="shared" ref="S75:S110" si="35">LN((M75-Q75)/Q75)</f>
        <v>1.3862943611198906</v>
      </c>
      <c r="T75" s="68">
        <f t="shared" ref="T75:T110" si="36">R75-AVERAGE($R$11:$R$110)</f>
        <v>1.3210342941449777</v>
      </c>
      <c r="U75" s="68">
        <f t="shared" ref="U75:U110" si="37">S75-AVERAGE($S$11:$S$110)</f>
        <v>1.3210342941449777</v>
      </c>
      <c r="V75" s="68">
        <f t="shared" ref="V75:V110" si="38">SQRT(1/P75+1/(L75-P75))</f>
        <v>1.1180339887498949</v>
      </c>
      <c r="W75" s="68">
        <f t="shared" ref="W75:W110" si="39">SQRT(1/Q75+1/(M75-Q75))</f>
        <v>1.1180339887498949</v>
      </c>
      <c r="X75" s="68">
        <f t="shared" ref="X75:X110" si="40">T75-U75</f>
        <v>0</v>
      </c>
      <c r="Y75" s="68">
        <f t="shared" ref="Y75:Y110" si="41">SQRT(V75^2+W75^2)</f>
        <v>1.5811388300841898</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41.4" x14ac:dyDescent="0.3">
      <c r="A76" s="67" t="str">
        <f>QAO!A70</f>
        <v>66. Setelah risiko diidentifikasi dan dianalisis, langkah selanjutnya adalah...</v>
      </c>
      <c r="B76" s="83">
        <f>QAO!B70</f>
        <v>1</v>
      </c>
      <c r="C76" s="83">
        <f>QAO!C70</f>
        <v>1</v>
      </c>
      <c r="D76" s="83">
        <f>QAO!D70</f>
        <v>0</v>
      </c>
      <c r="E76" s="83">
        <f>QAO!E70</f>
        <v>0</v>
      </c>
      <c r="F76" s="83">
        <f>QAO!F70</f>
        <v>0</v>
      </c>
      <c r="G76" s="83">
        <f>QAO!G70</f>
        <v>0</v>
      </c>
      <c r="H76" s="83">
        <f>QAO!H70</f>
        <v>1</v>
      </c>
      <c r="I76" s="83">
        <f>QAO!I70</f>
        <v>1</v>
      </c>
      <c r="J76" s="83">
        <f>QAO!J70</f>
        <v>1</v>
      </c>
      <c r="K76" s="83">
        <f>QAO!K70</f>
        <v>1</v>
      </c>
      <c r="L76" s="82">
        <f t="shared" si="30"/>
        <v>5</v>
      </c>
      <c r="M76" s="82">
        <f t="shared" si="31"/>
        <v>5</v>
      </c>
      <c r="N76" s="82">
        <f>SUMIF($B$8:$K$8,"Laki-Laki",QAO!B70:K70)</f>
        <v>3</v>
      </c>
      <c r="O76" s="82">
        <f>SUMIF($B$8:$K$8,"Perempuan",QAO!B70:K70)</f>
        <v>3</v>
      </c>
      <c r="P76" s="68">
        <f t="shared" si="32"/>
        <v>3</v>
      </c>
      <c r="Q76" s="68">
        <f t="shared" si="33"/>
        <v>3</v>
      </c>
      <c r="R76" s="68">
        <f t="shared" si="34"/>
        <v>-0.40546510810816444</v>
      </c>
      <c r="S76" s="68">
        <f t="shared" si="35"/>
        <v>-0.40546510810816444</v>
      </c>
      <c r="T76" s="68">
        <f t="shared" si="36"/>
        <v>-0.47072517508307726</v>
      </c>
      <c r="U76" s="68">
        <f t="shared" si="37"/>
        <v>-0.47072517508307726</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27.6" x14ac:dyDescent="0.3">
      <c r="A77" s="67" t="str">
        <f>QAO!A71</f>
        <v>67. Contoh identifikasi peluang dalam SMM adalah…</v>
      </c>
      <c r="B77" s="83">
        <f>QAO!B71</f>
        <v>1</v>
      </c>
      <c r="C77" s="83">
        <f>QAO!C71</f>
        <v>1</v>
      </c>
      <c r="D77" s="83">
        <f>QAO!D71</f>
        <v>1</v>
      </c>
      <c r="E77" s="83">
        <f>QAO!E71</f>
        <v>0</v>
      </c>
      <c r="F77" s="83">
        <f>QAO!F71</f>
        <v>1</v>
      </c>
      <c r="G77" s="83">
        <f>QAO!G71</f>
        <v>0</v>
      </c>
      <c r="H77" s="83">
        <f>QAO!H71</f>
        <v>0</v>
      </c>
      <c r="I77" s="83">
        <f>QAO!I71</f>
        <v>0</v>
      </c>
      <c r="J77" s="83">
        <f>QAO!J71</f>
        <v>1</v>
      </c>
      <c r="K77" s="83">
        <f>QAO!K71</f>
        <v>1</v>
      </c>
      <c r="L77" s="82">
        <f t="shared" si="30"/>
        <v>5</v>
      </c>
      <c r="M77" s="82">
        <f t="shared" si="31"/>
        <v>5</v>
      </c>
      <c r="N77" s="82">
        <f>SUMIF($B$8:$K$8,"Laki-Laki",QAO!B71:K71)</f>
        <v>3</v>
      </c>
      <c r="O77" s="82">
        <f>SUMIF($B$8:$K$8,"Perempuan",QAO!B71:K71)</f>
        <v>3</v>
      </c>
      <c r="P77" s="68">
        <f t="shared" si="32"/>
        <v>3</v>
      </c>
      <c r="Q77" s="68">
        <f t="shared" si="33"/>
        <v>3</v>
      </c>
      <c r="R77" s="68">
        <f t="shared" si="34"/>
        <v>-0.40546510810816444</v>
      </c>
      <c r="S77" s="68">
        <f t="shared" si="35"/>
        <v>-0.40546510810816444</v>
      </c>
      <c r="T77" s="68">
        <f t="shared" si="36"/>
        <v>-0.47072517508307726</v>
      </c>
      <c r="U77" s="68">
        <f t="shared" si="37"/>
        <v>-0.47072517508307726</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ht="27.6" x14ac:dyDescent="0.3">
      <c r="A78" s="67" t="str">
        <f>QAO!A72</f>
        <v>68. Peluang yang telah diidentifikasi harus dianalisis untuk menentukan...</v>
      </c>
      <c r="B78" s="83">
        <f>QAO!B72</f>
        <v>1</v>
      </c>
      <c r="C78" s="83">
        <f>QAO!C72</f>
        <v>1</v>
      </c>
      <c r="D78" s="83">
        <f>QAO!D72</f>
        <v>1</v>
      </c>
      <c r="E78" s="83">
        <f>QAO!E72</f>
        <v>1</v>
      </c>
      <c r="F78" s="83">
        <f>QAO!F72</f>
        <v>1</v>
      </c>
      <c r="G78" s="83">
        <f>QAO!G72</f>
        <v>1</v>
      </c>
      <c r="H78" s="83">
        <f>QAO!H72</f>
        <v>0</v>
      </c>
      <c r="I78" s="83">
        <f>QAO!I72</f>
        <v>0</v>
      </c>
      <c r="J78" s="83">
        <f>QAO!J72</f>
        <v>0</v>
      </c>
      <c r="K78" s="83">
        <f>QAO!K72</f>
        <v>0</v>
      </c>
      <c r="L78" s="82">
        <f t="shared" si="30"/>
        <v>5</v>
      </c>
      <c r="M78" s="82">
        <f t="shared" si="31"/>
        <v>5</v>
      </c>
      <c r="N78" s="82">
        <f>SUMIF($B$8:$K$8,"Laki-Laki",QAO!B72:K72)</f>
        <v>3</v>
      </c>
      <c r="O78" s="82">
        <f>SUMIF($B$8:$K$8,"Perempuan",QAO!B72:K72)</f>
        <v>3</v>
      </c>
      <c r="P78" s="68">
        <f t="shared" si="32"/>
        <v>3</v>
      </c>
      <c r="Q78" s="68">
        <f t="shared" si="33"/>
        <v>3</v>
      </c>
      <c r="R78" s="68">
        <f t="shared" si="34"/>
        <v>-0.40546510810816444</v>
      </c>
      <c r="S78" s="68">
        <f t="shared" si="35"/>
        <v>-0.40546510810816444</v>
      </c>
      <c r="T78" s="68">
        <f t="shared" si="36"/>
        <v>-0.47072517508307726</v>
      </c>
      <c r="U78" s="68">
        <f t="shared" si="37"/>
        <v>-0.47072517508307726</v>
      </c>
      <c r="V78" s="68">
        <f t="shared" si="38"/>
        <v>0.91287092917527679</v>
      </c>
      <c r="W78" s="68">
        <f t="shared" si="39"/>
        <v>0.91287092917527679</v>
      </c>
      <c r="X78" s="68">
        <f t="shared" si="40"/>
        <v>0</v>
      </c>
      <c r="Y78" s="68">
        <f t="shared" si="41"/>
        <v>1.2909944487358056</v>
      </c>
      <c r="Z78" s="68">
        <f t="shared" si="42"/>
        <v>0</v>
      </c>
      <c r="AA78" s="66" t="str">
        <f t="shared" si="43"/>
        <v>Negligible</v>
      </c>
      <c r="AB78" s="69" t="str">
        <f t="shared" si="44"/>
        <v>Tidak Ada Indikasi Bias</v>
      </c>
    </row>
    <row r="79" spans="1:28" ht="27.6" x14ac:dyDescent="0.3">
      <c r="A79" s="67" t="str">
        <f>QAO!A73</f>
        <v>69. Rencana tindakan untuk mengatasi risiko harus mencakup...</v>
      </c>
      <c r="B79" s="83">
        <f>QAO!B73</f>
        <v>1</v>
      </c>
      <c r="C79" s="83">
        <f>QAO!C73</f>
        <v>1</v>
      </c>
      <c r="D79" s="83">
        <f>QAO!D73</f>
        <v>0</v>
      </c>
      <c r="E79" s="83">
        <f>QAO!E73</f>
        <v>1</v>
      </c>
      <c r="F79" s="83">
        <f>QAO!F73</f>
        <v>0</v>
      </c>
      <c r="G79" s="83">
        <f>QAO!G73</f>
        <v>1</v>
      </c>
      <c r="H79" s="83">
        <f>QAO!H73</f>
        <v>0</v>
      </c>
      <c r="I79" s="83">
        <f>QAO!I73</f>
        <v>0</v>
      </c>
      <c r="J79" s="83">
        <f>QAO!J73</f>
        <v>0</v>
      </c>
      <c r="K79" s="83">
        <f>QAO!K73</f>
        <v>0</v>
      </c>
      <c r="L79" s="82">
        <f t="shared" si="30"/>
        <v>5</v>
      </c>
      <c r="M79" s="82">
        <f t="shared" si="31"/>
        <v>5</v>
      </c>
      <c r="N79" s="82">
        <f>SUMIF($B$8:$K$8,"Laki-Laki",QAO!B73:K73)</f>
        <v>2</v>
      </c>
      <c r="O79" s="82">
        <f>SUMIF($B$8:$K$8,"Perempuan",QAO!B73:K73)</f>
        <v>2</v>
      </c>
      <c r="P79" s="68">
        <f t="shared" si="32"/>
        <v>2</v>
      </c>
      <c r="Q79" s="68">
        <f t="shared" si="33"/>
        <v>2</v>
      </c>
      <c r="R79" s="68">
        <f t="shared" si="34"/>
        <v>0.40546510810816438</v>
      </c>
      <c r="S79" s="68">
        <f t="shared" si="35"/>
        <v>0.40546510810816438</v>
      </c>
      <c r="T79" s="68">
        <f t="shared" si="36"/>
        <v>0.34020504113325156</v>
      </c>
      <c r="U79" s="68">
        <f t="shared" si="37"/>
        <v>0.34020504113325156</v>
      </c>
      <c r="V79" s="68">
        <f t="shared" si="38"/>
        <v>0.91287092917527679</v>
      </c>
      <c r="W79" s="68">
        <f t="shared" si="39"/>
        <v>0.91287092917527679</v>
      </c>
      <c r="X79" s="68">
        <f t="shared" si="40"/>
        <v>0</v>
      </c>
      <c r="Y79" s="68">
        <f t="shared" si="41"/>
        <v>1.2909944487358056</v>
      </c>
      <c r="Z79" s="68">
        <f t="shared" si="42"/>
        <v>0</v>
      </c>
      <c r="AA79" s="66" t="str">
        <f t="shared" si="43"/>
        <v>Negligible</v>
      </c>
      <c r="AB79" s="69" t="str">
        <f t="shared" si="44"/>
        <v>Tidak Ada Indikasi Bias</v>
      </c>
    </row>
    <row r="80" spans="1:28" ht="27.6" x14ac:dyDescent="0.3">
      <c r="A80" s="67" t="str">
        <f>QAO!A74</f>
        <v>70. Efektivitas tindakan pengendalian risiko harus...</v>
      </c>
      <c r="B80" s="83">
        <f>QAO!B74</f>
        <v>1</v>
      </c>
      <c r="C80" s="83">
        <f>QAO!C74</f>
        <v>1</v>
      </c>
      <c r="D80" s="83">
        <f>QAO!D74</f>
        <v>1</v>
      </c>
      <c r="E80" s="83">
        <f>QAO!E74</f>
        <v>0</v>
      </c>
      <c r="F80" s="83">
        <f>QAO!F74</f>
        <v>1</v>
      </c>
      <c r="G80" s="83">
        <f>QAO!G74</f>
        <v>0</v>
      </c>
      <c r="H80" s="83">
        <f>QAO!H74</f>
        <v>1</v>
      </c>
      <c r="I80" s="83">
        <f>QAO!I74</f>
        <v>1</v>
      </c>
      <c r="J80" s="83">
        <f>QAO!J74</f>
        <v>0</v>
      </c>
      <c r="K80" s="83">
        <f>QAO!K74</f>
        <v>0</v>
      </c>
      <c r="L80" s="82">
        <f t="shared" si="30"/>
        <v>5</v>
      </c>
      <c r="M80" s="82">
        <f t="shared" si="31"/>
        <v>5</v>
      </c>
      <c r="N80" s="82">
        <f>SUMIF($B$8:$K$8,"Laki-Laki",QAO!B74:K74)</f>
        <v>3</v>
      </c>
      <c r="O80" s="82">
        <f>SUMIF($B$8:$K$8,"Perempuan",QAO!B74:K74)</f>
        <v>3</v>
      </c>
      <c r="P80" s="68">
        <f t="shared" si="32"/>
        <v>3</v>
      </c>
      <c r="Q80" s="68">
        <f t="shared" si="33"/>
        <v>3</v>
      </c>
      <c r="R80" s="68">
        <f t="shared" si="34"/>
        <v>-0.40546510810816444</v>
      </c>
      <c r="S80" s="68">
        <f t="shared" si="35"/>
        <v>-0.40546510810816444</v>
      </c>
      <c r="T80" s="68">
        <f t="shared" si="36"/>
        <v>-0.47072517508307726</v>
      </c>
      <c r="U80" s="68">
        <f t="shared" si="37"/>
        <v>-0.47072517508307726</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41.4" x14ac:dyDescent="0.3">
      <c r="A81" s="67" t="str">
        <f>QAO!A75</f>
        <v>71. Standar internasional yang menjadi acuan utama untuk manajemen risiko adalah...</v>
      </c>
      <c r="B81" s="83">
        <f>QAO!B75</f>
        <v>1</v>
      </c>
      <c r="C81" s="83">
        <f>QAO!C75</f>
        <v>1</v>
      </c>
      <c r="D81" s="83">
        <f>QAO!D75</f>
        <v>1</v>
      </c>
      <c r="E81" s="83">
        <f>QAO!E75</f>
        <v>1</v>
      </c>
      <c r="F81" s="83">
        <f>QAO!F75</f>
        <v>1</v>
      </c>
      <c r="G81" s="83">
        <f>QAO!G75</f>
        <v>1</v>
      </c>
      <c r="H81" s="83">
        <f>QAO!H75</f>
        <v>0</v>
      </c>
      <c r="I81" s="83">
        <f>QAO!I75</f>
        <v>0</v>
      </c>
      <c r="J81" s="83">
        <f>QAO!J75</f>
        <v>0</v>
      </c>
      <c r="K81" s="83">
        <f>QAO!K75</f>
        <v>0</v>
      </c>
      <c r="L81" s="82">
        <f t="shared" si="30"/>
        <v>5</v>
      </c>
      <c r="M81" s="82">
        <f t="shared" si="31"/>
        <v>5</v>
      </c>
      <c r="N81" s="82">
        <f>SUMIF($B$8:$K$8,"Laki-Laki",QAO!B75:K75)</f>
        <v>3</v>
      </c>
      <c r="O81" s="82">
        <f>SUMIF($B$8:$K$8,"Perempuan",QAO!B75:K75)</f>
        <v>3</v>
      </c>
      <c r="P81" s="68">
        <f t="shared" si="32"/>
        <v>3</v>
      </c>
      <c r="Q81" s="68">
        <f t="shared" si="33"/>
        <v>3</v>
      </c>
      <c r="R81" s="68">
        <f t="shared" si="34"/>
        <v>-0.40546510810816444</v>
      </c>
      <c r="S81" s="68">
        <f t="shared" si="35"/>
        <v>-0.40546510810816444</v>
      </c>
      <c r="T81" s="68">
        <f t="shared" si="36"/>
        <v>-0.47072517508307726</v>
      </c>
      <c r="U81" s="68">
        <f t="shared" si="37"/>
        <v>-0.47072517508307726</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41.4" x14ac:dyDescent="0.3">
      <c r="A82" s="67" t="str">
        <f>QAO!A76</f>
        <v>72. Tujuan utama dari pemantauan dan pengukuran kinerja mutu adalah...</v>
      </c>
      <c r="B82" s="83">
        <f>QAO!B76</f>
        <v>0</v>
      </c>
      <c r="C82" s="83">
        <f>QAO!C76</f>
        <v>0</v>
      </c>
      <c r="D82" s="83">
        <f>QAO!D76</f>
        <v>1</v>
      </c>
      <c r="E82" s="83">
        <f>QAO!E76</f>
        <v>0</v>
      </c>
      <c r="F82" s="83">
        <f>QAO!F76</f>
        <v>1</v>
      </c>
      <c r="G82" s="83">
        <f>QAO!G76</f>
        <v>0</v>
      </c>
      <c r="H82" s="83">
        <f>QAO!H76</f>
        <v>0</v>
      </c>
      <c r="I82" s="83">
        <f>QAO!I76</f>
        <v>0</v>
      </c>
      <c r="J82" s="83">
        <f>QAO!J76</f>
        <v>0</v>
      </c>
      <c r="K82" s="83">
        <f>QAO!K76</f>
        <v>0</v>
      </c>
      <c r="L82" s="82">
        <f t="shared" si="30"/>
        <v>5</v>
      </c>
      <c r="M82" s="82">
        <f t="shared" si="31"/>
        <v>5</v>
      </c>
      <c r="N82" s="82">
        <f>SUMIF($B$8:$K$8,"Laki-Laki",QAO!B76:K76)</f>
        <v>1</v>
      </c>
      <c r="O82" s="82">
        <f>SUMIF($B$8:$K$8,"Perempuan",QAO!B76:K76)</f>
        <v>1</v>
      </c>
      <c r="P82" s="68">
        <f t="shared" si="32"/>
        <v>1</v>
      </c>
      <c r="Q82" s="68">
        <f t="shared" si="33"/>
        <v>1</v>
      </c>
      <c r="R82" s="68">
        <f t="shared" si="34"/>
        <v>1.3862943611198906</v>
      </c>
      <c r="S82" s="68">
        <f t="shared" si="35"/>
        <v>1.3862943611198906</v>
      </c>
      <c r="T82" s="68">
        <f t="shared" si="36"/>
        <v>1.3210342941449777</v>
      </c>
      <c r="U82" s="68">
        <f t="shared" si="37"/>
        <v>1.3210342941449777</v>
      </c>
      <c r="V82" s="68">
        <f t="shared" si="38"/>
        <v>1.1180339887498949</v>
      </c>
      <c r="W82" s="68">
        <f t="shared" si="39"/>
        <v>1.1180339887498949</v>
      </c>
      <c r="X82" s="68">
        <f t="shared" si="40"/>
        <v>0</v>
      </c>
      <c r="Y82" s="68">
        <f t="shared" si="41"/>
        <v>1.5811388300841898</v>
      </c>
      <c r="Z82" s="68">
        <f t="shared" si="42"/>
        <v>0</v>
      </c>
      <c r="AA82" s="66" t="str">
        <f t="shared" si="43"/>
        <v>Negligible</v>
      </c>
      <c r="AB82" s="69" t="str">
        <f t="shared" si="44"/>
        <v>Tidak Ada Indikasi Bias</v>
      </c>
    </row>
    <row r="83" spans="1:28" ht="27.6" x14ac:dyDescent="0.3">
      <c r="A83" s="67" t="str">
        <f>QAO!A77</f>
        <v>73. Indikator kinerja mutu (KPI) yang baik harus bersifat...</v>
      </c>
      <c r="B83" s="83">
        <f>QAO!B77</f>
        <v>1</v>
      </c>
      <c r="C83" s="83">
        <f>QAO!C77</f>
        <v>1</v>
      </c>
      <c r="D83" s="83">
        <f>QAO!D77</f>
        <v>0</v>
      </c>
      <c r="E83" s="83">
        <f>QAO!E77</f>
        <v>0</v>
      </c>
      <c r="F83" s="83">
        <f>QAO!F77</f>
        <v>0</v>
      </c>
      <c r="G83" s="83">
        <f>QAO!G77</f>
        <v>0</v>
      </c>
      <c r="H83" s="83">
        <f>QAO!H77</f>
        <v>0</v>
      </c>
      <c r="I83" s="83">
        <f>QAO!I77</f>
        <v>0</v>
      </c>
      <c r="J83" s="83">
        <f>QAO!J77</f>
        <v>0</v>
      </c>
      <c r="K83" s="83">
        <f>QAO!K77</f>
        <v>0</v>
      </c>
      <c r="L83" s="82">
        <f t="shared" si="30"/>
        <v>5</v>
      </c>
      <c r="M83" s="82">
        <f t="shared" si="31"/>
        <v>5</v>
      </c>
      <c r="N83" s="82">
        <f>SUMIF($B$8:$K$8,"Laki-Laki",QAO!B77:K77)</f>
        <v>1</v>
      </c>
      <c r="O83" s="82">
        <f>SUMIF($B$8:$K$8,"Perempuan",QAO!B77:K77)</f>
        <v>1</v>
      </c>
      <c r="P83" s="68">
        <f t="shared" si="32"/>
        <v>1</v>
      </c>
      <c r="Q83" s="68">
        <f t="shared" si="33"/>
        <v>1</v>
      </c>
      <c r="R83" s="68">
        <f t="shared" si="34"/>
        <v>1.3862943611198906</v>
      </c>
      <c r="S83" s="68">
        <f t="shared" si="35"/>
        <v>1.3862943611198906</v>
      </c>
      <c r="T83" s="68">
        <f t="shared" si="36"/>
        <v>1.3210342941449777</v>
      </c>
      <c r="U83" s="68">
        <f t="shared" si="37"/>
        <v>1.3210342941449777</v>
      </c>
      <c r="V83" s="68">
        <f t="shared" si="38"/>
        <v>1.1180339887498949</v>
      </c>
      <c r="W83" s="68">
        <f t="shared" si="39"/>
        <v>1.1180339887498949</v>
      </c>
      <c r="X83" s="68">
        <f t="shared" si="40"/>
        <v>0</v>
      </c>
      <c r="Y83" s="68">
        <f t="shared" si="41"/>
        <v>1.5811388300841898</v>
      </c>
      <c r="Z83" s="68">
        <f t="shared" si="42"/>
        <v>0</v>
      </c>
      <c r="AA83" s="66" t="str">
        <f t="shared" si="43"/>
        <v>Negligible</v>
      </c>
      <c r="AB83" s="69" t="str">
        <f t="shared" si="44"/>
        <v>Tidak Ada Indikasi Bias</v>
      </c>
    </row>
    <row r="84" spans="1:28" ht="41.4" x14ac:dyDescent="0.3">
      <c r="A84" s="67" t="str">
        <f>QAO!A78</f>
        <v>74. Sebelum digunakan, peralatan ukur yang mempengaruhi validitas hasil pengukuran harus dipastikan...</v>
      </c>
      <c r="B84" s="83">
        <f>QAO!B78</f>
        <v>1</v>
      </c>
      <c r="C84" s="83">
        <f>QAO!C78</f>
        <v>1</v>
      </c>
      <c r="D84" s="83">
        <f>QAO!D78</f>
        <v>1</v>
      </c>
      <c r="E84" s="83">
        <f>QAO!E78</f>
        <v>1</v>
      </c>
      <c r="F84" s="83">
        <f>QAO!F78</f>
        <v>1</v>
      </c>
      <c r="G84" s="83">
        <f>QAO!G78</f>
        <v>1</v>
      </c>
      <c r="H84" s="83">
        <f>QAO!H78</f>
        <v>0</v>
      </c>
      <c r="I84" s="83">
        <f>QAO!I78</f>
        <v>0</v>
      </c>
      <c r="J84" s="83">
        <f>QAO!J78</f>
        <v>1</v>
      </c>
      <c r="K84" s="83">
        <f>QAO!K78</f>
        <v>1</v>
      </c>
      <c r="L84" s="82">
        <f t="shared" si="30"/>
        <v>5</v>
      </c>
      <c r="M84" s="82">
        <f t="shared" si="31"/>
        <v>5</v>
      </c>
      <c r="N84" s="82">
        <f>SUMIF($B$8:$K$8,"Laki-Laki",QAO!B78:K78)</f>
        <v>4</v>
      </c>
      <c r="O84" s="82">
        <f>SUMIF($B$8:$K$8,"Perempuan",QAO!B78:K78)</f>
        <v>4</v>
      </c>
      <c r="P84" s="68">
        <f t="shared" si="32"/>
        <v>4</v>
      </c>
      <c r="Q84" s="68">
        <f t="shared" si="33"/>
        <v>4</v>
      </c>
      <c r="R84" s="68">
        <f t="shared" si="34"/>
        <v>-1.3862943611198906</v>
      </c>
      <c r="S84" s="68">
        <f t="shared" si="35"/>
        <v>-1.3862943611198906</v>
      </c>
      <c r="T84" s="68">
        <f t="shared" si="36"/>
        <v>-1.4515544280948034</v>
      </c>
      <c r="U84" s="68">
        <f t="shared" si="37"/>
        <v>-1.4515544280948034</v>
      </c>
      <c r="V84" s="68">
        <f t="shared" si="38"/>
        <v>1.1180339887498949</v>
      </c>
      <c r="W84" s="68">
        <f t="shared" si="39"/>
        <v>1.1180339887498949</v>
      </c>
      <c r="X84" s="68">
        <f t="shared" si="40"/>
        <v>0</v>
      </c>
      <c r="Y84" s="68">
        <f t="shared" si="41"/>
        <v>1.5811388300841898</v>
      </c>
      <c r="Z84" s="68">
        <f t="shared" si="42"/>
        <v>0</v>
      </c>
      <c r="AA84" s="66" t="str">
        <f t="shared" si="43"/>
        <v>Negligible</v>
      </c>
      <c r="AB84" s="69" t="str">
        <f t="shared" si="44"/>
        <v>Tidak Ada Indikasi Bias</v>
      </c>
    </row>
    <row r="85" spans="1:28" ht="41.4" x14ac:dyDescent="0.3">
      <c r="A85" s="67" t="str">
        <f>QAO!A79</f>
        <v>75. Data hasil pemantauan dan pengukuran harus dikumpulkan secara...</v>
      </c>
      <c r="B85" s="83">
        <f>QAO!B79</f>
        <v>1</v>
      </c>
      <c r="C85" s="83">
        <f>QAO!C79</f>
        <v>1</v>
      </c>
      <c r="D85" s="83">
        <f>QAO!D79</f>
        <v>1</v>
      </c>
      <c r="E85" s="83">
        <f>QAO!E79</f>
        <v>1</v>
      </c>
      <c r="F85" s="83">
        <f>QAO!F79</f>
        <v>1</v>
      </c>
      <c r="G85" s="83">
        <f>QAO!G79</f>
        <v>1</v>
      </c>
      <c r="H85" s="83">
        <f>QAO!H79</f>
        <v>0</v>
      </c>
      <c r="I85" s="83">
        <f>QAO!I79</f>
        <v>0</v>
      </c>
      <c r="J85" s="83">
        <f>QAO!J79</f>
        <v>0</v>
      </c>
      <c r="K85" s="83">
        <f>QAO!K79</f>
        <v>0</v>
      </c>
      <c r="L85" s="82">
        <f t="shared" si="30"/>
        <v>5</v>
      </c>
      <c r="M85" s="82">
        <f t="shared" si="31"/>
        <v>5</v>
      </c>
      <c r="N85" s="82">
        <f>SUMIF($B$8:$K$8,"Laki-Laki",QAO!B79:K79)</f>
        <v>3</v>
      </c>
      <c r="O85" s="82">
        <f>SUMIF($B$8:$K$8,"Perempuan",QAO!B79:K79)</f>
        <v>3</v>
      </c>
      <c r="P85" s="68">
        <f t="shared" si="32"/>
        <v>3</v>
      </c>
      <c r="Q85" s="68">
        <f t="shared" si="33"/>
        <v>3</v>
      </c>
      <c r="R85" s="68">
        <f t="shared" si="34"/>
        <v>-0.40546510810816444</v>
      </c>
      <c r="S85" s="68">
        <f t="shared" si="35"/>
        <v>-0.40546510810816444</v>
      </c>
      <c r="T85" s="68">
        <f t="shared" si="36"/>
        <v>-0.47072517508307726</v>
      </c>
      <c r="U85" s="68">
        <f t="shared" si="37"/>
        <v>-0.47072517508307726</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ht="27.6" x14ac:dyDescent="0.3">
      <c r="A86" s="67" t="str">
        <f>QAO!A80</f>
        <v>76. Analisis data kinerja mutu bertujuan untuk mengidentifikasi...</v>
      </c>
      <c r="B86" s="83">
        <f>QAO!B80</f>
        <v>0</v>
      </c>
      <c r="C86" s="83">
        <f>QAO!C80</f>
        <v>0</v>
      </c>
      <c r="D86" s="83">
        <f>QAO!D80</f>
        <v>0</v>
      </c>
      <c r="E86" s="83">
        <f>QAO!E80</f>
        <v>0</v>
      </c>
      <c r="F86" s="83">
        <f>QAO!F80</f>
        <v>0</v>
      </c>
      <c r="G86" s="83">
        <f>QAO!G80</f>
        <v>0</v>
      </c>
      <c r="H86" s="83">
        <f>QAO!H80</f>
        <v>1</v>
      </c>
      <c r="I86" s="83">
        <f>QAO!I80</f>
        <v>1</v>
      </c>
      <c r="J86" s="83">
        <f>QAO!J80</f>
        <v>0</v>
      </c>
      <c r="K86" s="83">
        <f>QAO!K80</f>
        <v>0</v>
      </c>
      <c r="L86" s="82">
        <f t="shared" si="30"/>
        <v>5</v>
      </c>
      <c r="M86" s="82">
        <f t="shared" si="31"/>
        <v>5</v>
      </c>
      <c r="N86" s="82">
        <f>SUMIF($B$8:$K$8,"Laki-Laki",QAO!B80:K80)</f>
        <v>1</v>
      </c>
      <c r="O86" s="82">
        <f>SUMIF($B$8:$K$8,"Perempuan",QAO!B80:K80)</f>
        <v>1</v>
      </c>
      <c r="P86" s="68">
        <f t="shared" si="32"/>
        <v>1</v>
      </c>
      <c r="Q86" s="68">
        <f t="shared" si="33"/>
        <v>1</v>
      </c>
      <c r="R86" s="68">
        <f t="shared" si="34"/>
        <v>1.3862943611198906</v>
      </c>
      <c r="S86" s="68">
        <f t="shared" si="35"/>
        <v>1.3862943611198906</v>
      </c>
      <c r="T86" s="68">
        <f t="shared" si="36"/>
        <v>1.3210342941449777</v>
      </c>
      <c r="U86" s="68">
        <f t="shared" si="37"/>
        <v>1.3210342941449777</v>
      </c>
      <c r="V86" s="68">
        <f t="shared" si="38"/>
        <v>1.1180339887498949</v>
      </c>
      <c r="W86" s="68">
        <f t="shared" si="39"/>
        <v>1.1180339887498949</v>
      </c>
      <c r="X86" s="68">
        <f t="shared" si="40"/>
        <v>0</v>
      </c>
      <c r="Y86" s="68">
        <f t="shared" si="41"/>
        <v>1.5811388300841898</v>
      </c>
      <c r="Z86" s="68">
        <f t="shared" si="42"/>
        <v>0</v>
      </c>
      <c r="AA86" s="66" t="str">
        <f t="shared" si="43"/>
        <v>Negligible</v>
      </c>
      <c r="AB86" s="69" t="str">
        <f t="shared" si="44"/>
        <v>Tidak Ada Indikasi Bias</v>
      </c>
    </row>
    <row r="87" spans="1:28" ht="69" x14ac:dyDescent="0.3">
      <c r="A87" s="67" t="str">
        <f>QAO!A81</f>
        <v>77. Jika hasil pemantauan menunjukkan penyimpangan dari target yang ditetapkan, langkah pertama yang harus dilakukan adalah...</v>
      </c>
      <c r="B87" s="83">
        <f>QAO!B81</f>
        <v>1</v>
      </c>
      <c r="C87" s="83">
        <f>QAO!C81</f>
        <v>1</v>
      </c>
      <c r="D87" s="83">
        <f>QAO!D81</f>
        <v>0</v>
      </c>
      <c r="E87" s="83">
        <f>QAO!E81</f>
        <v>1</v>
      </c>
      <c r="F87" s="83">
        <f>QAO!F81</f>
        <v>0</v>
      </c>
      <c r="G87" s="83">
        <f>QAO!G81</f>
        <v>1</v>
      </c>
      <c r="H87" s="83">
        <f>QAO!H81</f>
        <v>0</v>
      </c>
      <c r="I87" s="83">
        <f>QAO!I81</f>
        <v>0</v>
      </c>
      <c r="J87" s="83">
        <f>QAO!J81</f>
        <v>0</v>
      </c>
      <c r="K87" s="83">
        <f>QAO!K81</f>
        <v>0</v>
      </c>
      <c r="L87" s="82">
        <f t="shared" si="30"/>
        <v>5</v>
      </c>
      <c r="M87" s="82">
        <f t="shared" si="31"/>
        <v>5</v>
      </c>
      <c r="N87" s="82">
        <f>SUMIF($B$8:$K$8,"Laki-Laki",QAO!B81:K81)</f>
        <v>2</v>
      </c>
      <c r="O87" s="82">
        <f>SUMIF($B$8:$K$8,"Perempuan",QAO!B81:K81)</f>
        <v>2</v>
      </c>
      <c r="P87" s="68">
        <f t="shared" si="32"/>
        <v>2</v>
      </c>
      <c r="Q87" s="68">
        <f t="shared" si="33"/>
        <v>2</v>
      </c>
      <c r="R87" s="68">
        <f t="shared" si="34"/>
        <v>0.40546510810816438</v>
      </c>
      <c r="S87" s="68">
        <f t="shared" si="35"/>
        <v>0.40546510810816438</v>
      </c>
      <c r="T87" s="68">
        <f t="shared" si="36"/>
        <v>0.34020504113325156</v>
      </c>
      <c r="U87" s="68">
        <f t="shared" si="37"/>
        <v>0.34020504113325156</v>
      </c>
      <c r="V87" s="68">
        <f t="shared" si="38"/>
        <v>0.91287092917527679</v>
      </c>
      <c r="W87" s="68">
        <f t="shared" si="39"/>
        <v>0.91287092917527679</v>
      </c>
      <c r="X87" s="68">
        <f t="shared" si="40"/>
        <v>0</v>
      </c>
      <c r="Y87" s="68">
        <f t="shared" si="41"/>
        <v>1.2909944487358056</v>
      </c>
      <c r="Z87" s="68">
        <f t="shared" si="42"/>
        <v>0</v>
      </c>
      <c r="AA87" s="66" t="str">
        <f t="shared" si="43"/>
        <v>Negligible</v>
      </c>
      <c r="AB87" s="69" t="str">
        <f t="shared" si="44"/>
        <v>Tidak Ada Indikasi Bias</v>
      </c>
    </row>
    <row r="88" spans="1:28" ht="27.6" x14ac:dyDescent="0.3">
      <c r="A88" s="67" t="str">
        <f>QAO!A82</f>
        <v>78. Laporan kinerja mutu yang baik harus disusun secara...</v>
      </c>
      <c r="B88" s="83">
        <f>QAO!B82</f>
        <v>1</v>
      </c>
      <c r="C88" s="83">
        <f>QAO!C82</f>
        <v>1</v>
      </c>
      <c r="D88" s="83">
        <f>QAO!D82</f>
        <v>1</v>
      </c>
      <c r="E88" s="83">
        <f>QAO!E82</f>
        <v>0</v>
      </c>
      <c r="F88" s="83">
        <f>QAO!F82</f>
        <v>1</v>
      </c>
      <c r="G88" s="83">
        <f>QAO!G82</f>
        <v>0</v>
      </c>
      <c r="H88" s="83">
        <f>QAO!H82</f>
        <v>0</v>
      </c>
      <c r="I88" s="83">
        <f>QAO!I82</f>
        <v>0</v>
      </c>
      <c r="J88" s="83">
        <f>QAO!J82</f>
        <v>0</v>
      </c>
      <c r="K88" s="83">
        <f>QAO!K82</f>
        <v>0</v>
      </c>
      <c r="L88" s="82">
        <f t="shared" si="30"/>
        <v>5</v>
      </c>
      <c r="M88" s="82">
        <f t="shared" si="31"/>
        <v>5</v>
      </c>
      <c r="N88" s="82">
        <f>SUMIF($B$8:$K$8,"Laki-Laki",QAO!B82:K82)</f>
        <v>2</v>
      </c>
      <c r="O88" s="82">
        <f>SUMIF($B$8:$K$8,"Perempuan",QAO!B82:K82)</f>
        <v>2</v>
      </c>
      <c r="P88" s="68">
        <f t="shared" si="32"/>
        <v>2</v>
      </c>
      <c r="Q88" s="68">
        <f t="shared" si="33"/>
        <v>2</v>
      </c>
      <c r="R88" s="68">
        <f t="shared" si="34"/>
        <v>0.40546510810816438</v>
      </c>
      <c r="S88" s="68">
        <f t="shared" si="35"/>
        <v>0.40546510810816438</v>
      </c>
      <c r="T88" s="68">
        <f t="shared" si="36"/>
        <v>0.34020504113325156</v>
      </c>
      <c r="U88" s="68">
        <f t="shared" si="37"/>
        <v>0.34020504113325156</v>
      </c>
      <c r="V88" s="68">
        <f t="shared" si="38"/>
        <v>0.91287092917527679</v>
      </c>
      <c r="W88" s="68">
        <f t="shared" si="39"/>
        <v>0.91287092917527679</v>
      </c>
      <c r="X88" s="68">
        <f t="shared" si="40"/>
        <v>0</v>
      </c>
      <c r="Y88" s="68">
        <f t="shared" si="41"/>
        <v>1.2909944487358056</v>
      </c>
      <c r="Z88" s="68">
        <f t="shared" si="42"/>
        <v>0</v>
      </c>
      <c r="AA88" s="66" t="str">
        <f t="shared" si="43"/>
        <v>Negligible</v>
      </c>
      <c r="AB88" s="69" t="str">
        <f t="shared" si="44"/>
        <v>Tidak Ada Indikasi Bias</v>
      </c>
    </row>
    <row r="89" spans="1:28" ht="27.6" x14ac:dyDescent="0.3">
      <c r="A89" s="67" t="str">
        <f>QAO!A83</f>
        <v>79. Hasil evaluasi kinerja mutu menjadi masukan penting bagi…</v>
      </c>
      <c r="B89" s="83">
        <f>QAO!B83</f>
        <v>1</v>
      </c>
      <c r="C89" s="83">
        <f>QAO!C83</f>
        <v>1</v>
      </c>
      <c r="D89" s="83">
        <f>QAO!D83</f>
        <v>1</v>
      </c>
      <c r="E89" s="83">
        <f>QAO!E83</f>
        <v>1</v>
      </c>
      <c r="F89" s="83">
        <f>QAO!F83</f>
        <v>1</v>
      </c>
      <c r="G89" s="83">
        <f>QAO!G83</f>
        <v>1</v>
      </c>
      <c r="H89" s="83">
        <f>QAO!H83</f>
        <v>0</v>
      </c>
      <c r="I89" s="83">
        <f>QAO!I83</f>
        <v>0</v>
      </c>
      <c r="J89" s="83">
        <f>QAO!J83</f>
        <v>1</v>
      </c>
      <c r="K89" s="83">
        <f>QAO!K83</f>
        <v>1</v>
      </c>
      <c r="L89" s="82">
        <f t="shared" si="30"/>
        <v>5</v>
      </c>
      <c r="M89" s="82">
        <f t="shared" si="31"/>
        <v>5</v>
      </c>
      <c r="N89" s="82">
        <f>SUMIF($B$8:$K$8,"Laki-Laki",QAO!B83:K83)</f>
        <v>4</v>
      </c>
      <c r="O89" s="82">
        <f>SUMIF($B$8:$K$8,"Perempuan",QAO!B83:K83)</f>
        <v>4</v>
      </c>
      <c r="P89" s="68">
        <f t="shared" si="32"/>
        <v>4</v>
      </c>
      <c r="Q89" s="68">
        <f t="shared" si="33"/>
        <v>4</v>
      </c>
      <c r="R89" s="68">
        <f t="shared" si="34"/>
        <v>-1.3862943611198906</v>
      </c>
      <c r="S89" s="68">
        <f t="shared" si="35"/>
        <v>-1.3862943611198906</v>
      </c>
      <c r="T89" s="68">
        <f t="shared" si="36"/>
        <v>-1.4515544280948034</v>
      </c>
      <c r="U89" s="68">
        <f t="shared" si="37"/>
        <v>-1.4515544280948034</v>
      </c>
      <c r="V89" s="68">
        <f t="shared" si="38"/>
        <v>1.1180339887498949</v>
      </c>
      <c r="W89" s="68">
        <f t="shared" si="39"/>
        <v>1.1180339887498949</v>
      </c>
      <c r="X89" s="68">
        <f t="shared" si="40"/>
        <v>0</v>
      </c>
      <c r="Y89" s="68">
        <f t="shared" si="41"/>
        <v>1.5811388300841898</v>
      </c>
      <c r="Z89" s="68">
        <f t="shared" si="42"/>
        <v>0</v>
      </c>
      <c r="AA89" s="66" t="str">
        <f t="shared" si="43"/>
        <v>Negligible</v>
      </c>
      <c r="AB89" s="69" t="str">
        <f t="shared" si="44"/>
        <v>Tidak Ada Indikasi Bias</v>
      </c>
    </row>
    <row r="90" spans="1:28" ht="41.4" x14ac:dyDescent="0.3">
      <c r="A90" s="67" t="str">
        <f>QAO!A84</f>
        <v>80. Rekaman hasil pemantauan dan pengukuran merupakan salah satu bentuk...</v>
      </c>
      <c r="B90" s="83">
        <f>QAO!B84</f>
        <v>1</v>
      </c>
      <c r="C90" s="83">
        <f>QAO!C84</f>
        <v>1</v>
      </c>
      <c r="D90" s="83">
        <f>QAO!D84</f>
        <v>1</v>
      </c>
      <c r="E90" s="83">
        <f>QAO!E84</f>
        <v>0</v>
      </c>
      <c r="F90" s="83">
        <f>QAO!F84</f>
        <v>1</v>
      </c>
      <c r="G90" s="83">
        <f>QAO!G84</f>
        <v>0</v>
      </c>
      <c r="H90" s="83">
        <f>QAO!H84</f>
        <v>0</v>
      </c>
      <c r="I90" s="83">
        <f>QAO!I84</f>
        <v>0</v>
      </c>
      <c r="J90" s="83">
        <f>QAO!J84</f>
        <v>1</v>
      </c>
      <c r="K90" s="83">
        <f>QAO!K84</f>
        <v>1</v>
      </c>
      <c r="L90" s="82">
        <f t="shared" si="30"/>
        <v>5</v>
      </c>
      <c r="M90" s="82">
        <f t="shared" si="31"/>
        <v>5</v>
      </c>
      <c r="N90" s="82">
        <f>SUMIF($B$8:$K$8,"Laki-Laki",QAO!B84:K84)</f>
        <v>3</v>
      </c>
      <c r="O90" s="82">
        <f>SUMIF($B$8:$K$8,"Perempuan",QAO!B84:K84)</f>
        <v>3</v>
      </c>
      <c r="P90" s="68">
        <f t="shared" si="32"/>
        <v>3</v>
      </c>
      <c r="Q90" s="68">
        <f t="shared" si="33"/>
        <v>3</v>
      </c>
      <c r="R90" s="68">
        <f t="shared" si="34"/>
        <v>-0.40546510810816444</v>
      </c>
      <c r="S90" s="68">
        <f t="shared" si="35"/>
        <v>-0.40546510810816444</v>
      </c>
      <c r="T90" s="68">
        <f t="shared" si="36"/>
        <v>-0.47072517508307726</v>
      </c>
      <c r="U90" s="68">
        <f t="shared" si="37"/>
        <v>-0.47072517508307726</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27.6" x14ac:dyDescent="0.3">
      <c r="A91" s="67" t="str">
        <f>QAO!A85</f>
        <v>81. Tujuan utama pengendalian rekaman mutu adalah untuk...</v>
      </c>
      <c r="B91" s="83">
        <f>QAO!B85</f>
        <v>1</v>
      </c>
      <c r="C91" s="83">
        <f>QAO!C85</f>
        <v>1</v>
      </c>
      <c r="D91" s="83">
        <f>QAO!D85</f>
        <v>1</v>
      </c>
      <c r="E91" s="83">
        <f>QAO!E85</f>
        <v>0</v>
      </c>
      <c r="F91" s="83">
        <f>QAO!F85</f>
        <v>1</v>
      </c>
      <c r="G91" s="83">
        <f>QAO!G85</f>
        <v>0</v>
      </c>
      <c r="H91" s="83">
        <f>QAO!H85</f>
        <v>0</v>
      </c>
      <c r="I91" s="83">
        <f>QAO!I85</f>
        <v>0</v>
      </c>
      <c r="J91" s="83">
        <f>QAO!J85</f>
        <v>1</v>
      </c>
      <c r="K91" s="83">
        <f>QAO!K85</f>
        <v>1</v>
      </c>
      <c r="L91" s="82">
        <f t="shared" si="30"/>
        <v>5</v>
      </c>
      <c r="M91" s="82">
        <f t="shared" si="31"/>
        <v>5</v>
      </c>
      <c r="N91" s="82">
        <f>SUMIF($B$8:$K$8,"Laki-Laki",QAO!B85:K85)</f>
        <v>3</v>
      </c>
      <c r="O91" s="82">
        <f>SUMIF($B$8:$K$8,"Perempuan",QAO!B85:K85)</f>
        <v>3</v>
      </c>
      <c r="P91" s="68">
        <f t="shared" si="32"/>
        <v>3</v>
      </c>
      <c r="Q91" s="68">
        <f t="shared" si="33"/>
        <v>3</v>
      </c>
      <c r="R91" s="68">
        <f t="shared" si="34"/>
        <v>-0.40546510810816444</v>
      </c>
      <c r="S91" s="68">
        <f t="shared" si="35"/>
        <v>-0.40546510810816444</v>
      </c>
      <c r="T91" s="68">
        <f t="shared" si="36"/>
        <v>-0.47072517508307726</v>
      </c>
      <c r="U91" s="68">
        <f t="shared" si="37"/>
        <v>-0.47072517508307726</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ht="27.6" x14ac:dyDescent="0.3">
      <c r="A92" s="67" t="str">
        <f>QAO!A86</f>
        <v>82. Rekaman mutu harus mudah dibaca, diidentifikasi, dan...</v>
      </c>
      <c r="B92" s="83">
        <f>QAO!B86</f>
        <v>1</v>
      </c>
      <c r="C92" s="83">
        <f>QAO!C86</f>
        <v>1</v>
      </c>
      <c r="D92" s="83">
        <f>QAO!D86</f>
        <v>1</v>
      </c>
      <c r="E92" s="83">
        <f>QAO!E86</f>
        <v>0</v>
      </c>
      <c r="F92" s="83">
        <f>QAO!F86</f>
        <v>1</v>
      </c>
      <c r="G92" s="83">
        <f>QAO!G86</f>
        <v>0</v>
      </c>
      <c r="H92" s="83">
        <f>QAO!H86</f>
        <v>0</v>
      </c>
      <c r="I92" s="83">
        <f>QAO!I86</f>
        <v>0</v>
      </c>
      <c r="J92" s="83">
        <f>QAO!J86</f>
        <v>0</v>
      </c>
      <c r="K92" s="83">
        <f>QAO!K86</f>
        <v>0</v>
      </c>
      <c r="L92" s="82">
        <f t="shared" si="30"/>
        <v>5</v>
      </c>
      <c r="M92" s="82">
        <f t="shared" si="31"/>
        <v>5</v>
      </c>
      <c r="N92" s="82">
        <f>SUMIF($B$8:$K$8,"Laki-Laki",QAO!B86:K86)</f>
        <v>2</v>
      </c>
      <c r="O92" s="82">
        <f>SUMIF($B$8:$K$8,"Perempuan",QAO!B86:K86)</f>
        <v>2</v>
      </c>
      <c r="P92" s="68">
        <f t="shared" si="32"/>
        <v>2</v>
      </c>
      <c r="Q92" s="68">
        <f t="shared" si="33"/>
        <v>2</v>
      </c>
      <c r="R92" s="68">
        <f t="shared" si="34"/>
        <v>0.40546510810816438</v>
      </c>
      <c r="S92" s="68">
        <f t="shared" si="35"/>
        <v>0.40546510810816438</v>
      </c>
      <c r="T92" s="68">
        <f t="shared" si="36"/>
        <v>0.34020504113325156</v>
      </c>
      <c r="U92" s="68">
        <f t="shared" si="37"/>
        <v>0.34020504113325156</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ht="41.4" x14ac:dyDescent="0.3">
      <c r="A93" s="67" t="str">
        <f>QAO!A87</f>
        <v>83. Sistem penyimpanan rekaman, baik secara manual maupun elektronik, harus menjamin...</v>
      </c>
      <c r="B93" s="83">
        <f>QAO!B87</f>
        <v>0</v>
      </c>
      <c r="C93" s="83">
        <f>QAO!C87</f>
        <v>0</v>
      </c>
      <c r="D93" s="83">
        <f>QAO!D87</f>
        <v>0</v>
      </c>
      <c r="E93" s="83">
        <f>QAO!E87</f>
        <v>0</v>
      </c>
      <c r="F93" s="83">
        <f>QAO!F87</f>
        <v>0</v>
      </c>
      <c r="G93" s="83">
        <f>QAO!G87</f>
        <v>0</v>
      </c>
      <c r="H93" s="83">
        <f>QAO!H87</f>
        <v>1</v>
      </c>
      <c r="I93" s="83">
        <f>QAO!I87</f>
        <v>1</v>
      </c>
      <c r="J93" s="83">
        <f>QAO!J87</f>
        <v>0</v>
      </c>
      <c r="K93" s="83">
        <f>QAO!K87</f>
        <v>0</v>
      </c>
      <c r="L93" s="82">
        <f t="shared" si="30"/>
        <v>5</v>
      </c>
      <c r="M93" s="82">
        <f t="shared" si="31"/>
        <v>5</v>
      </c>
      <c r="N93" s="82">
        <f>SUMIF($B$8:$K$8,"Laki-Laki",QAO!B87:K87)</f>
        <v>1</v>
      </c>
      <c r="O93" s="82">
        <f>SUMIF($B$8:$K$8,"Perempuan",QAO!B87:K87)</f>
        <v>1</v>
      </c>
      <c r="P93" s="68">
        <f t="shared" si="32"/>
        <v>1</v>
      </c>
      <c r="Q93" s="68">
        <f t="shared" si="33"/>
        <v>1</v>
      </c>
      <c r="R93" s="68">
        <f t="shared" si="34"/>
        <v>1.3862943611198906</v>
      </c>
      <c r="S93" s="68">
        <f t="shared" si="35"/>
        <v>1.3862943611198906</v>
      </c>
      <c r="T93" s="68">
        <f t="shared" si="36"/>
        <v>1.3210342941449777</v>
      </c>
      <c r="U93" s="68">
        <f t="shared" si="37"/>
        <v>1.3210342941449777</v>
      </c>
      <c r="V93" s="68">
        <f t="shared" si="38"/>
        <v>1.1180339887498949</v>
      </c>
      <c r="W93" s="68">
        <f t="shared" si="39"/>
        <v>1.1180339887498949</v>
      </c>
      <c r="X93" s="68">
        <f t="shared" si="40"/>
        <v>0</v>
      </c>
      <c r="Y93" s="68">
        <f t="shared" si="41"/>
        <v>1.5811388300841898</v>
      </c>
      <c r="Z93" s="68">
        <f t="shared" si="42"/>
        <v>0</v>
      </c>
      <c r="AA93" s="66" t="str">
        <f t="shared" si="43"/>
        <v>Negligible</v>
      </c>
      <c r="AB93" s="69" t="str">
        <f t="shared" si="44"/>
        <v>Tidak Ada Indikasi Bias</v>
      </c>
    </row>
    <row r="94" spans="1:28" ht="41.4" x14ac:dyDescent="0.3">
      <c r="A94" s="67" t="str">
        <f>QAO!A88</f>
        <v>84. Lama waktu penyimpanan suatu rekaman (masa retensi) ditetapkan berdasarkan...</v>
      </c>
      <c r="B94" s="83">
        <f>QAO!B88</f>
        <v>0</v>
      </c>
      <c r="C94" s="83">
        <f>QAO!C88</f>
        <v>0</v>
      </c>
      <c r="D94" s="83">
        <f>QAO!D88</f>
        <v>1</v>
      </c>
      <c r="E94" s="83">
        <f>QAO!E88</f>
        <v>0</v>
      </c>
      <c r="F94" s="83">
        <f>QAO!F88</f>
        <v>1</v>
      </c>
      <c r="G94" s="83">
        <f>QAO!G88</f>
        <v>0</v>
      </c>
      <c r="H94" s="83">
        <f>QAO!H88</f>
        <v>0</v>
      </c>
      <c r="I94" s="83">
        <f>QAO!I88</f>
        <v>0</v>
      </c>
      <c r="J94" s="83">
        <f>QAO!J88</f>
        <v>0</v>
      </c>
      <c r="K94" s="83">
        <f>QAO!K88</f>
        <v>0</v>
      </c>
      <c r="L94" s="82">
        <f t="shared" si="30"/>
        <v>5</v>
      </c>
      <c r="M94" s="82">
        <f t="shared" si="31"/>
        <v>5</v>
      </c>
      <c r="N94" s="82">
        <f>SUMIF($B$8:$K$8,"Laki-Laki",QAO!B88:K88)</f>
        <v>1</v>
      </c>
      <c r="O94" s="82">
        <f>SUMIF($B$8:$K$8,"Perempuan",QAO!B88:K88)</f>
        <v>1</v>
      </c>
      <c r="P94" s="68">
        <f t="shared" si="32"/>
        <v>1</v>
      </c>
      <c r="Q94" s="68">
        <f t="shared" si="33"/>
        <v>1</v>
      </c>
      <c r="R94" s="68">
        <f t="shared" si="34"/>
        <v>1.3862943611198906</v>
      </c>
      <c r="S94" s="68">
        <f t="shared" si="35"/>
        <v>1.3862943611198906</v>
      </c>
      <c r="T94" s="68">
        <f t="shared" si="36"/>
        <v>1.3210342941449777</v>
      </c>
      <c r="U94" s="68">
        <f t="shared" si="37"/>
        <v>1.3210342941449777</v>
      </c>
      <c r="V94" s="68">
        <f t="shared" si="38"/>
        <v>1.1180339887498949</v>
      </c>
      <c r="W94" s="68">
        <f t="shared" si="39"/>
        <v>1.1180339887498949</v>
      </c>
      <c r="X94" s="68">
        <f t="shared" si="40"/>
        <v>0</v>
      </c>
      <c r="Y94" s="68">
        <f t="shared" si="41"/>
        <v>1.5811388300841898</v>
      </c>
      <c r="Z94" s="68">
        <f t="shared" si="42"/>
        <v>0</v>
      </c>
      <c r="AA94" s="66" t="str">
        <f t="shared" si="43"/>
        <v>Negligible</v>
      </c>
      <c r="AB94" s="69" t="str">
        <f t="shared" si="44"/>
        <v>Tidak Ada Indikasi Bias</v>
      </c>
    </row>
    <row r="95" spans="1:28" ht="27.6" x14ac:dyDescent="0.3">
      <c r="A95" s="67" t="str">
        <f>QAO!A89</f>
        <v>85. Dalam menyusun laporan kinerja mutu, data dihimpun dari...</v>
      </c>
      <c r="B95" s="83">
        <f>QAO!B89</f>
        <v>1</v>
      </c>
      <c r="C95" s="83">
        <f>QAO!C89</f>
        <v>1</v>
      </c>
      <c r="D95" s="83">
        <f>QAO!D89</f>
        <v>0</v>
      </c>
      <c r="E95" s="83">
        <f>QAO!E89</f>
        <v>1</v>
      </c>
      <c r="F95" s="83">
        <f>QAO!F89</f>
        <v>0</v>
      </c>
      <c r="G95" s="83">
        <f>QAO!G89</f>
        <v>1</v>
      </c>
      <c r="H95" s="83">
        <f>QAO!H89</f>
        <v>0</v>
      </c>
      <c r="I95" s="83">
        <f>QAO!I89</f>
        <v>0</v>
      </c>
      <c r="J95" s="83">
        <f>QAO!J89</f>
        <v>0</v>
      </c>
      <c r="K95" s="83">
        <f>QAO!K89</f>
        <v>0</v>
      </c>
      <c r="L95" s="82">
        <f t="shared" si="30"/>
        <v>5</v>
      </c>
      <c r="M95" s="82">
        <f t="shared" si="31"/>
        <v>5</v>
      </c>
      <c r="N95" s="82">
        <f>SUMIF($B$8:$K$8,"Laki-Laki",QAO!B89:K89)</f>
        <v>2</v>
      </c>
      <c r="O95" s="82">
        <f>SUMIF($B$8:$K$8,"Perempuan",QAO!B89:K89)</f>
        <v>2</v>
      </c>
      <c r="P95" s="68">
        <f t="shared" si="32"/>
        <v>2</v>
      </c>
      <c r="Q95" s="68">
        <f t="shared" si="33"/>
        <v>2</v>
      </c>
      <c r="R95" s="68">
        <f t="shared" si="34"/>
        <v>0.40546510810816438</v>
      </c>
      <c r="S95" s="68">
        <f t="shared" si="35"/>
        <v>0.40546510810816438</v>
      </c>
      <c r="T95" s="68">
        <f t="shared" si="36"/>
        <v>0.34020504113325156</v>
      </c>
      <c r="U95" s="68">
        <f t="shared" si="37"/>
        <v>0.34020504113325156</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ht="27.6" x14ac:dyDescent="0.3">
      <c r="A96" s="67" t="str">
        <f>QAO!A90</f>
        <v>86. Laporan kinerja mutu yang baik harus mencantumkan...</v>
      </c>
      <c r="B96" s="83">
        <f>QAO!B90</f>
        <v>1</v>
      </c>
      <c r="C96" s="83">
        <f>QAO!C90</f>
        <v>1</v>
      </c>
      <c r="D96" s="83">
        <f>QAO!D90</f>
        <v>1</v>
      </c>
      <c r="E96" s="83">
        <f>QAO!E90</f>
        <v>0</v>
      </c>
      <c r="F96" s="83">
        <f>QAO!F90</f>
        <v>1</v>
      </c>
      <c r="G96" s="83">
        <f>QAO!G90</f>
        <v>0</v>
      </c>
      <c r="H96" s="83">
        <f>QAO!H90</f>
        <v>0</v>
      </c>
      <c r="I96" s="83">
        <f>QAO!I90</f>
        <v>0</v>
      </c>
      <c r="J96" s="83">
        <f>QAO!J90</f>
        <v>0</v>
      </c>
      <c r="K96" s="83">
        <f>QAO!K90</f>
        <v>0</v>
      </c>
      <c r="L96" s="82">
        <f t="shared" si="30"/>
        <v>5</v>
      </c>
      <c r="M96" s="82">
        <f t="shared" si="31"/>
        <v>5</v>
      </c>
      <c r="N96" s="82">
        <f>SUMIF($B$8:$K$8,"Laki-Laki",QAO!B90:K90)</f>
        <v>2</v>
      </c>
      <c r="O96" s="82">
        <f>SUMIF($B$8:$K$8,"Perempuan",QAO!B90:K90)</f>
        <v>2</v>
      </c>
      <c r="P96" s="68">
        <f t="shared" si="32"/>
        <v>2</v>
      </c>
      <c r="Q96" s="68">
        <f t="shared" si="33"/>
        <v>2</v>
      </c>
      <c r="R96" s="68">
        <f t="shared" si="34"/>
        <v>0.40546510810816438</v>
      </c>
      <c r="S96" s="68">
        <f t="shared" si="35"/>
        <v>0.40546510810816438</v>
      </c>
      <c r="T96" s="68">
        <f t="shared" si="36"/>
        <v>0.34020504113325156</v>
      </c>
      <c r="U96" s="68">
        <f t="shared" si="37"/>
        <v>0.34020504113325156</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27.6" x14ac:dyDescent="0.3">
      <c r="A97" s="67" t="str">
        <f>QAO!A91</f>
        <v>87. Laporan kinerja mutu disampaikan kepada...</v>
      </c>
      <c r="B97" s="83">
        <f>QAO!B91</f>
        <v>1</v>
      </c>
      <c r="C97" s="83">
        <f>QAO!C91</f>
        <v>1</v>
      </c>
      <c r="D97" s="83">
        <f>QAO!D91</f>
        <v>1</v>
      </c>
      <c r="E97" s="83">
        <f>QAO!E91</f>
        <v>1</v>
      </c>
      <c r="F97" s="83">
        <f>QAO!F91</f>
        <v>1</v>
      </c>
      <c r="G97" s="83">
        <f>QAO!G91</f>
        <v>1</v>
      </c>
      <c r="H97" s="83">
        <f>QAO!H91</f>
        <v>0</v>
      </c>
      <c r="I97" s="83">
        <f>QAO!I91</f>
        <v>0</v>
      </c>
      <c r="J97" s="83">
        <f>QAO!J91</f>
        <v>1</v>
      </c>
      <c r="K97" s="83">
        <f>QAO!K91</f>
        <v>1</v>
      </c>
      <c r="L97" s="82">
        <f t="shared" si="30"/>
        <v>5</v>
      </c>
      <c r="M97" s="82">
        <f t="shared" si="31"/>
        <v>5</v>
      </c>
      <c r="N97" s="82">
        <f>SUMIF($B$8:$K$8,"Laki-Laki",QAO!B91:K91)</f>
        <v>4</v>
      </c>
      <c r="O97" s="82">
        <f>SUMIF($B$8:$K$8,"Perempuan",QAO!B91:K91)</f>
        <v>4</v>
      </c>
      <c r="P97" s="68">
        <f t="shared" si="32"/>
        <v>4</v>
      </c>
      <c r="Q97" s="68">
        <f t="shared" si="33"/>
        <v>4</v>
      </c>
      <c r="R97" s="68">
        <f t="shared" si="34"/>
        <v>-1.3862943611198906</v>
      </c>
      <c r="S97" s="68">
        <f t="shared" si="35"/>
        <v>-1.3862943611198906</v>
      </c>
      <c r="T97" s="68">
        <f t="shared" si="36"/>
        <v>-1.4515544280948034</v>
      </c>
      <c r="U97" s="68">
        <f t="shared" si="37"/>
        <v>-1.4515544280948034</v>
      </c>
      <c r="V97" s="68">
        <f t="shared" si="38"/>
        <v>1.1180339887498949</v>
      </c>
      <c r="W97" s="68">
        <f t="shared" si="39"/>
        <v>1.1180339887498949</v>
      </c>
      <c r="X97" s="68">
        <f t="shared" si="40"/>
        <v>0</v>
      </c>
      <c r="Y97" s="68">
        <f t="shared" si="41"/>
        <v>1.5811388300841898</v>
      </c>
      <c r="Z97" s="68">
        <f t="shared" si="42"/>
        <v>0</v>
      </c>
      <c r="AA97" s="66" t="str">
        <f t="shared" si="43"/>
        <v>Negligible</v>
      </c>
      <c r="AB97" s="69" t="str">
        <f t="shared" si="44"/>
        <v>Tidak Ada Indikasi Bias</v>
      </c>
    </row>
    <row r="98" spans="1:28" ht="41.4" x14ac:dyDescent="0.3">
      <c r="A98" s="67" t="str">
        <f>QAO!A92</f>
        <v>88. Berdasarkan laporan kinerja, rekomendasi tindak lanjut dirumuskan untuk...</v>
      </c>
      <c r="B98" s="83">
        <f>QAO!B92</f>
        <v>0</v>
      </c>
      <c r="C98" s="83">
        <f>QAO!C92</f>
        <v>0</v>
      </c>
      <c r="D98" s="83">
        <f>QAO!D92</f>
        <v>1</v>
      </c>
      <c r="E98" s="83">
        <f>QAO!E92</f>
        <v>1</v>
      </c>
      <c r="F98" s="83">
        <f>QAO!F92</f>
        <v>1</v>
      </c>
      <c r="G98" s="83">
        <f>QAO!G92</f>
        <v>1</v>
      </c>
      <c r="H98" s="83">
        <f>QAO!H92</f>
        <v>0</v>
      </c>
      <c r="I98" s="83">
        <f>QAO!I92</f>
        <v>0</v>
      </c>
      <c r="J98" s="83">
        <f>QAO!J92</f>
        <v>0</v>
      </c>
      <c r="K98" s="83">
        <f>QAO!K92</f>
        <v>0</v>
      </c>
      <c r="L98" s="82">
        <f t="shared" si="30"/>
        <v>5</v>
      </c>
      <c r="M98" s="82">
        <f t="shared" si="31"/>
        <v>5</v>
      </c>
      <c r="N98" s="82">
        <f>SUMIF($B$8:$K$8,"Laki-Laki",QAO!B92:K92)</f>
        <v>2</v>
      </c>
      <c r="O98" s="82">
        <f>SUMIF($B$8:$K$8,"Perempuan",QAO!B92:K92)</f>
        <v>2</v>
      </c>
      <c r="P98" s="68">
        <f t="shared" si="32"/>
        <v>2</v>
      </c>
      <c r="Q98" s="68">
        <f t="shared" si="33"/>
        <v>2</v>
      </c>
      <c r="R98" s="68">
        <f t="shared" si="34"/>
        <v>0.40546510810816438</v>
      </c>
      <c r="S98" s="68">
        <f t="shared" si="35"/>
        <v>0.40546510810816438</v>
      </c>
      <c r="T98" s="68">
        <f t="shared" si="36"/>
        <v>0.34020504113325156</v>
      </c>
      <c r="U98" s="68">
        <f t="shared" si="37"/>
        <v>0.34020504113325156</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27.6" x14ac:dyDescent="0.3">
      <c r="A99" s="67" t="str">
        <f>QAO!A93</f>
        <v>89. Umpan balik dari manajemen atas laporan kinerja harus...</v>
      </c>
      <c r="B99" s="83">
        <f>QAO!B93</f>
        <v>1</v>
      </c>
      <c r="C99" s="83">
        <f>QAO!C93</f>
        <v>1</v>
      </c>
      <c r="D99" s="83">
        <f>QAO!D93</f>
        <v>0</v>
      </c>
      <c r="E99" s="83">
        <f>QAO!E93</f>
        <v>1</v>
      </c>
      <c r="F99" s="83">
        <f>QAO!F93</f>
        <v>0</v>
      </c>
      <c r="G99" s="83">
        <f>QAO!G93</f>
        <v>1</v>
      </c>
      <c r="H99" s="83">
        <f>QAO!H93</f>
        <v>0</v>
      </c>
      <c r="I99" s="83">
        <f>QAO!I93</f>
        <v>0</v>
      </c>
      <c r="J99" s="83">
        <f>QAO!J93</f>
        <v>0</v>
      </c>
      <c r="K99" s="83">
        <f>QAO!K93</f>
        <v>0</v>
      </c>
      <c r="L99" s="82">
        <f t="shared" si="30"/>
        <v>5</v>
      </c>
      <c r="M99" s="82">
        <f t="shared" si="31"/>
        <v>5</v>
      </c>
      <c r="N99" s="82">
        <f>SUMIF($B$8:$K$8,"Laki-Laki",QAO!B93:K93)</f>
        <v>2</v>
      </c>
      <c r="O99" s="82">
        <f>SUMIF($B$8:$K$8,"Perempuan",QAO!B93:K93)</f>
        <v>2</v>
      </c>
      <c r="P99" s="68">
        <f t="shared" si="32"/>
        <v>2</v>
      </c>
      <c r="Q99" s="68">
        <f t="shared" si="33"/>
        <v>2</v>
      </c>
      <c r="R99" s="68">
        <f t="shared" si="34"/>
        <v>0.40546510810816438</v>
      </c>
      <c r="S99" s="68">
        <f t="shared" si="35"/>
        <v>0.40546510810816438</v>
      </c>
      <c r="T99" s="68">
        <f t="shared" si="36"/>
        <v>0.34020504113325156</v>
      </c>
      <c r="U99" s="68">
        <f t="shared" si="37"/>
        <v>0.34020504113325156</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ht="27.6" x14ac:dyDescent="0.3">
      <c r="A100" s="67" t="str">
        <f>QAO!A94</f>
        <v>90. Status tindak lanjut dari rekomendasi laporan kinerja harus...</v>
      </c>
      <c r="B100" s="83">
        <f>QAO!B94</f>
        <v>0</v>
      </c>
      <c r="C100" s="83">
        <f>QAO!C94</f>
        <v>0</v>
      </c>
      <c r="D100" s="83">
        <f>QAO!D94</f>
        <v>1</v>
      </c>
      <c r="E100" s="83">
        <f>QAO!E94</f>
        <v>1</v>
      </c>
      <c r="F100" s="83">
        <f>QAO!F94</f>
        <v>1</v>
      </c>
      <c r="G100" s="83">
        <f>QAO!G94</f>
        <v>1</v>
      </c>
      <c r="H100" s="83">
        <f>QAO!H94</f>
        <v>0</v>
      </c>
      <c r="I100" s="83">
        <f>QAO!I94</f>
        <v>0</v>
      </c>
      <c r="J100" s="83">
        <f>QAO!J94</f>
        <v>0</v>
      </c>
      <c r="K100" s="83">
        <f>QAO!K94</f>
        <v>0</v>
      </c>
      <c r="L100" s="82">
        <f t="shared" si="30"/>
        <v>5</v>
      </c>
      <c r="M100" s="82">
        <f t="shared" si="31"/>
        <v>5</v>
      </c>
      <c r="N100" s="82">
        <f>SUMIF($B$8:$K$8,"Laki-Laki",QAO!B94:K94)</f>
        <v>2</v>
      </c>
      <c r="O100" s="82">
        <f>SUMIF($B$8:$K$8,"Perempuan",QAO!B94:K94)</f>
        <v>2</v>
      </c>
      <c r="P100" s="68">
        <f t="shared" si="32"/>
        <v>2</v>
      </c>
      <c r="Q100" s="68">
        <f t="shared" si="33"/>
        <v>2</v>
      </c>
      <c r="R100" s="68">
        <f t="shared" si="34"/>
        <v>0.40546510810816438</v>
      </c>
      <c r="S100" s="68">
        <f t="shared" si="35"/>
        <v>0.40546510810816438</v>
      </c>
      <c r="T100" s="68">
        <f t="shared" si="36"/>
        <v>0.34020504113325156</v>
      </c>
      <c r="U100" s="68">
        <f t="shared" si="37"/>
        <v>0.34020504113325156</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ht="41.4" x14ac:dyDescent="0.3">
      <c r="A101" s="67" t="str">
        <f>QAO!A95</f>
        <v>91. Filosofi "Kaizen" dalam manajemen mutu identik dengan prinsip...</v>
      </c>
      <c r="B101" s="83">
        <f>QAO!B95</f>
        <v>1</v>
      </c>
      <c r="C101" s="83">
        <f>QAO!C95</f>
        <v>1</v>
      </c>
      <c r="D101" s="83">
        <f>QAO!D95</f>
        <v>1</v>
      </c>
      <c r="E101" s="83">
        <f>QAO!E95</f>
        <v>1</v>
      </c>
      <c r="F101" s="83">
        <f>QAO!F95</f>
        <v>1</v>
      </c>
      <c r="G101" s="83">
        <f>QAO!G95</f>
        <v>1</v>
      </c>
      <c r="H101" s="83">
        <f>QAO!H95</f>
        <v>0</v>
      </c>
      <c r="I101" s="83">
        <f>QAO!I95</f>
        <v>0</v>
      </c>
      <c r="J101" s="83">
        <f>QAO!J95</f>
        <v>1</v>
      </c>
      <c r="K101" s="83">
        <f>QAO!K95</f>
        <v>1</v>
      </c>
      <c r="L101" s="82">
        <f t="shared" si="30"/>
        <v>5</v>
      </c>
      <c r="M101" s="82">
        <f t="shared" si="31"/>
        <v>5</v>
      </c>
      <c r="N101" s="82">
        <f>SUMIF($B$8:$K$8,"Laki-Laki",QAO!B95:K95)</f>
        <v>4</v>
      </c>
      <c r="O101" s="82">
        <f>SUMIF($B$8:$K$8,"Perempuan",QAO!B95:K95)</f>
        <v>4</v>
      </c>
      <c r="P101" s="68">
        <f t="shared" si="32"/>
        <v>4</v>
      </c>
      <c r="Q101" s="68">
        <f t="shared" si="33"/>
        <v>4</v>
      </c>
      <c r="R101" s="68">
        <f t="shared" si="34"/>
        <v>-1.3862943611198906</v>
      </c>
      <c r="S101" s="68">
        <f t="shared" si="35"/>
        <v>-1.3862943611198906</v>
      </c>
      <c r="T101" s="68">
        <f t="shared" si="36"/>
        <v>-1.4515544280948034</v>
      </c>
      <c r="U101" s="68">
        <f t="shared" si="37"/>
        <v>-1.4515544280948034</v>
      </c>
      <c r="V101" s="68">
        <f t="shared" si="38"/>
        <v>1.1180339887498949</v>
      </c>
      <c r="W101" s="68">
        <f t="shared" si="39"/>
        <v>1.1180339887498949</v>
      </c>
      <c r="X101" s="68">
        <f t="shared" si="40"/>
        <v>0</v>
      </c>
      <c r="Y101" s="68">
        <f t="shared" si="41"/>
        <v>1.5811388300841898</v>
      </c>
      <c r="Z101" s="68">
        <f t="shared" si="42"/>
        <v>0</v>
      </c>
      <c r="AA101" s="66" t="str">
        <f t="shared" si="43"/>
        <v>Negligible</v>
      </c>
      <c r="AB101" s="69" t="str">
        <f t="shared" si="44"/>
        <v>Tidak Ada Indikasi Bias</v>
      </c>
    </row>
    <row r="102" spans="1:28" ht="41.4" x14ac:dyDescent="0.3">
      <c r="A102" s="67" t="str">
        <f>QAO!A96</f>
        <v>92. Siklus PDCA (Plan-Do-Check-Act) adalah metodologi yang umum digunakan dalam...</v>
      </c>
      <c r="B102" s="83">
        <f>QAO!B96</f>
        <v>1</v>
      </c>
      <c r="C102" s="83">
        <f>QAO!C96</f>
        <v>1</v>
      </c>
      <c r="D102" s="83">
        <f>QAO!D96</f>
        <v>1</v>
      </c>
      <c r="E102" s="83">
        <f>QAO!E96</f>
        <v>1</v>
      </c>
      <c r="F102" s="83">
        <f>QAO!F96</f>
        <v>1</v>
      </c>
      <c r="G102" s="83">
        <f>QAO!G96</f>
        <v>1</v>
      </c>
      <c r="H102" s="83">
        <f>QAO!H96</f>
        <v>0</v>
      </c>
      <c r="I102" s="83">
        <f>QAO!I96</f>
        <v>0</v>
      </c>
      <c r="J102" s="83">
        <f>QAO!J96</f>
        <v>1</v>
      </c>
      <c r="K102" s="83">
        <f>QAO!K96</f>
        <v>1</v>
      </c>
      <c r="L102" s="82">
        <f t="shared" si="30"/>
        <v>5</v>
      </c>
      <c r="M102" s="82">
        <f t="shared" si="31"/>
        <v>5</v>
      </c>
      <c r="N102" s="82">
        <f>SUMIF($B$8:$K$8,"Laki-Laki",QAO!B96:K96)</f>
        <v>4</v>
      </c>
      <c r="O102" s="82">
        <f>SUMIF($B$8:$K$8,"Perempuan",QAO!B96:K96)</f>
        <v>4</v>
      </c>
      <c r="P102" s="68">
        <f t="shared" si="32"/>
        <v>4</v>
      </c>
      <c r="Q102" s="68">
        <f t="shared" si="33"/>
        <v>4</v>
      </c>
      <c r="R102" s="68">
        <f t="shared" si="34"/>
        <v>-1.3862943611198906</v>
      </c>
      <c r="S102" s="68">
        <f t="shared" si="35"/>
        <v>-1.3862943611198906</v>
      </c>
      <c r="T102" s="68">
        <f t="shared" si="36"/>
        <v>-1.4515544280948034</v>
      </c>
      <c r="U102" s="68">
        <f t="shared" si="37"/>
        <v>-1.4515544280948034</v>
      </c>
      <c r="V102" s="68">
        <f t="shared" si="38"/>
        <v>1.1180339887498949</v>
      </c>
      <c r="W102" s="68">
        <f t="shared" si="39"/>
        <v>1.1180339887498949</v>
      </c>
      <c r="X102" s="68">
        <f t="shared" si="40"/>
        <v>0</v>
      </c>
      <c r="Y102" s="68">
        <f t="shared" si="41"/>
        <v>1.5811388300841898</v>
      </c>
      <c r="Z102" s="68">
        <f t="shared" si="42"/>
        <v>0</v>
      </c>
      <c r="AA102" s="66" t="str">
        <f t="shared" si="43"/>
        <v>Negligible</v>
      </c>
      <c r="AB102" s="69" t="str">
        <f t="shared" si="44"/>
        <v>Tidak Ada Indikasi Bias</v>
      </c>
    </row>
    <row r="103" spans="1:28" ht="27.6" x14ac:dyDescent="0.3">
      <c r="A103" s="67" t="str">
        <f>QAO!A97</f>
        <v>93. Tahap "Check" dalam siklus PDCA berfokus pada...</v>
      </c>
      <c r="B103" s="83">
        <f>QAO!B97</f>
        <v>0</v>
      </c>
      <c r="C103" s="83">
        <f>QAO!C97</f>
        <v>0</v>
      </c>
      <c r="D103" s="83">
        <f>QAO!D97</f>
        <v>1</v>
      </c>
      <c r="E103" s="83">
        <f>QAO!E97</f>
        <v>0</v>
      </c>
      <c r="F103" s="83">
        <f>QAO!F97</f>
        <v>1</v>
      </c>
      <c r="G103" s="83">
        <f>QAO!G97</f>
        <v>0</v>
      </c>
      <c r="H103" s="83">
        <f>QAO!H97</f>
        <v>1</v>
      </c>
      <c r="I103" s="83">
        <f>QAO!I97</f>
        <v>1</v>
      </c>
      <c r="J103" s="83">
        <f>QAO!J97</f>
        <v>1</v>
      </c>
      <c r="K103" s="83">
        <f>QAO!K97</f>
        <v>1</v>
      </c>
      <c r="L103" s="82">
        <f t="shared" si="30"/>
        <v>5</v>
      </c>
      <c r="M103" s="82">
        <f t="shared" si="31"/>
        <v>5</v>
      </c>
      <c r="N103" s="82">
        <f>SUMIF($B$8:$K$8,"Laki-Laki",QAO!B97:K97)</f>
        <v>3</v>
      </c>
      <c r="O103" s="82">
        <f>SUMIF($B$8:$K$8,"Perempuan",QAO!B97:K97)</f>
        <v>3</v>
      </c>
      <c r="P103" s="68">
        <f t="shared" si="32"/>
        <v>3</v>
      </c>
      <c r="Q103" s="68">
        <f t="shared" si="33"/>
        <v>3</v>
      </c>
      <c r="R103" s="68">
        <f t="shared" si="34"/>
        <v>-0.40546510810816444</v>
      </c>
      <c r="S103" s="68">
        <f t="shared" si="35"/>
        <v>-0.40546510810816444</v>
      </c>
      <c r="T103" s="68">
        <f t="shared" si="36"/>
        <v>-0.47072517508307726</v>
      </c>
      <c r="U103" s="68">
        <f t="shared" si="37"/>
        <v>-0.47072517508307726</v>
      </c>
      <c r="V103" s="68">
        <f t="shared" si="38"/>
        <v>0.91287092917527679</v>
      </c>
      <c r="W103" s="68">
        <f t="shared" si="39"/>
        <v>0.91287092917527679</v>
      </c>
      <c r="X103" s="68">
        <f t="shared" si="40"/>
        <v>0</v>
      </c>
      <c r="Y103" s="68">
        <f t="shared" si="41"/>
        <v>1.2909944487358056</v>
      </c>
      <c r="Z103" s="68">
        <f t="shared" si="42"/>
        <v>0</v>
      </c>
      <c r="AA103" s="66" t="str">
        <f t="shared" si="43"/>
        <v>Negligible</v>
      </c>
      <c r="AB103" s="69" t="str">
        <f t="shared" si="44"/>
        <v>Tidak Ada Indikasi Bias</v>
      </c>
    </row>
    <row r="104" spans="1:28" ht="41.4" x14ac:dyDescent="0.3">
      <c r="A104" s="67" t="str">
        <f>QAO!A98</f>
        <v>94. Sumber utama untuk mengidentifikasi peluang perbaikan adalah, kecuali...</v>
      </c>
      <c r="B104" s="83">
        <f>QAO!B98</f>
        <v>0</v>
      </c>
      <c r="C104" s="83">
        <f>QAO!C98</f>
        <v>0</v>
      </c>
      <c r="D104" s="83">
        <f>QAO!D98</f>
        <v>1</v>
      </c>
      <c r="E104" s="83">
        <f>QAO!E98</f>
        <v>1</v>
      </c>
      <c r="F104" s="83">
        <f>QAO!F98</f>
        <v>1</v>
      </c>
      <c r="G104" s="83">
        <f>QAO!G98</f>
        <v>1</v>
      </c>
      <c r="H104" s="83">
        <f>QAO!H98</f>
        <v>0</v>
      </c>
      <c r="I104" s="83">
        <f>QAO!I98</f>
        <v>0</v>
      </c>
      <c r="J104" s="83">
        <f>QAO!J98</f>
        <v>0</v>
      </c>
      <c r="K104" s="83">
        <f>QAO!K98</f>
        <v>0</v>
      </c>
      <c r="L104" s="82">
        <f t="shared" si="30"/>
        <v>5</v>
      </c>
      <c r="M104" s="82">
        <f t="shared" si="31"/>
        <v>5</v>
      </c>
      <c r="N104" s="82">
        <f>SUMIF($B$8:$K$8,"Laki-Laki",QAO!B98:K98)</f>
        <v>2</v>
      </c>
      <c r="O104" s="82">
        <f>SUMIF($B$8:$K$8,"Perempuan",QAO!B98:K98)</f>
        <v>2</v>
      </c>
      <c r="P104" s="68">
        <f t="shared" si="32"/>
        <v>2</v>
      </c>
      <c r="Q104" s="68">
        <f t="shared" si="33"/>
        <v>2</v>
      </c>
      <c r="R104" s="68">
        <f t="shared" si="34"/>
        <v>0.40546510810816438</v>
      </c>
      <c r="S104" s="68">
        <f t="shared" si="35"/>
        <v>0.40546510810816438</v>
      </c>
      <c r="T104" s="68">
        <f t="shared" si="36"/>
        <v>0.34020504113325156</v>
      </c>
      <c r="U104" s="68">
        <f t="shared" si="37"/>
        <v>0.34020504113325156</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41.4" x14ac:dyDescent="0.3">
      <c r="A105" s="67" t="str">
        <f>QAO!A99</f>
        <v>95. Ketidaksesuaian berulang atau tren kinerja yang menurun merupakan indikasi bahwa...</v>
      </c>
      <c r="B105" s="83">
        <f>QAO!B99</f>
        <v>1</v>
      </c>
      <c r="C105" s="83">
        <f>QAO!C99</f>
        <v>1</v>
      </c>
      <c r="D105" s="83">
        <f>QAO!D99</f>
        <v>0</v>
      </c>
      <c r="E105" s="83">
        <f>QAO!E99</f>
        <v>0</v>
      </c>
      <c r="F105" s="83">
        <f>QAO!F99</f>
        <v>0</v>
      </c>
      <c r="G105" s="83">
        <f>QAO!G99</f>
        <v>0</v>
      </c>
      <c r="H105" s="83">
        <f>QAO!H99</f>
        <v>0</v>
      </c>
      <c r="I105" s="83">
        <f>QAO!I99</f>
        <v>0</v>
      </c>
      <c r="J105" s="83">
        <f>QAO!J99</f>
        <v>0</v>
      </c>
      <c r="K105" s="83">
        <f>QAO!K99</f>
        <v>0</v>
      </c>
      <c r="L105" s="82">
        <f t="shared" si="30"/>
        <v>5</v>
      </c>
      <c r="M105" s="82">
        <f t="shared" si="31"/>
        <v>5</v>
      </c>
      <c r="N105" s="82">
        <f>SUMIF($B$8:$K$8,"Laki-Laki",QAO!B99:K99)</f>
        <v>1</v>
      </c>
      <c r="O105" s="82">
        <f>SUMIF($B$8:$K$8,"Perempuan",QAO!B99:K99)</f>
        <v>1</v>
      </c>
      <c r="P105" s="68">
        <f t="shared" si="32"/>
        <v>1</v>
      </c>
      <c r="Q105" s="68">
        <f t="shared" si="33"/>
        <v>1</v>
      </c>
      <c r="R105" s="68">
        <f t="shared" si="34"/>
        <v>1.3862943611198906</v>
      </c>
      <c r="S105" s="68">
        <f t="shared" si="35"/>
        <v>1.3862943611198906</v>
      </c>
      <c r="T105" s="68">
        <f t="shared" si="36"/>
        <v>1.3210342941449777</v>
      </c>
      <c r="U105" s="68">
        <f t="shared" si="37"/>
        <v>1.3210342941449777</v>
      </c>
      <c r="V105" s="68">
        <f t="shared" si="38"/>
        <v>1.1180339887498949</v>
      </c>
      <c r="W105" s="68">
        <f t="shared" si="39"/>
        <v>1.1180339887498949</v>
      </c>
      <c r="X105" s="68">
        <f t="shared" si="40"/>
        <v>0</v>
      </c>
      <c r="Y105" s="68">
        <f t="shared" si="41"/>
        <v>1.5811388300841898</v>
      </c>
      <c r="Z105" s="68">
        <f t="shared" si="42"/>
        <v>0</v>
      </c>
      <c r="AA105" s="66" t="str">
        <f t="shared" si="43"/>
        <v>Negligible</v>
      </c>
      <c r="AB105" s="69" t="str">
        <f t="shared" si="44"/>
        <v>Tidak Ada Indikasi Bias</v>
      </c>
    </row>
    <row r="106" spans="1:28" ht="41.4" x14ac:dyDescent="0.3">
      <c r="A106" s="67" t="str">
        <f>QAO!A100</f>
        <v>96. Sebelum memulai program perbaikan, tujuan dan sasaran harus ditetapkan secara...</v>
      </c>
      <c r="B106" s="83">
        <f>QAO!B100</f>
        <v>1</v>
      </c>
      <c r="C106" s="83">
        <f>QAO!C100</f>
        <v>1</v>
      </c>
      <c r="D106" s="83">
        <f>QAO!D100</f>
        <v>1</v>
      </c>
      <c r="E106" s="83">
        <f>QAO!E100</f>
        <v>0</v>
      </c>
      <c r="F106" s="83">
        <f>QAO!F100</f>
        <v>1</v>
      </c>
      <c r="G106" s="83">
        <f>QAO!G100</f>
        <v>0</v>
      </c>
      <c r="H106" s="83">
        <f>QAO!H100</f>
        <v>1</v>
      </c>
      <c r="I106" s="83">
        <f>QAO!I100</f>
        <v>1</v>
      </c>
      <c r="J106" s="83">
        <f>QAO!J100</f>
        <v>0</v>
      </c>
      <c r="K106" s="83">
        <f>QAO!K100</f>
        <v>0</v>
      </c>
      <c r="L106" s="82">
        <f t="shared" si="30"/>
        <v>5</v>
      </c>
      <c r="M106" s="82">
        <f t="shared" si="31"/>
        <v>5</v>
      </c>
      <c r="N106" s="82">
        <f>SUMIF($B$8:$K$8,"Laki-Laki",QAO!B100:K100)</f>
        <v>3</v>
      </c>
      <c r="O106" s="82">
        <f>SUMIF($B$8:$K$8,"Perempuan",QAO!B100:K100)</f>
        <v>3</v>
      </c>
      <c r="P106" s="68">
        <f t="shared" si="32"/>
        <v>3</v>
      </c>
      <c r="Q106" s="68">
        <f t="shared" si="33"/>
        <v>3</v>
      </c>
      <c r="R106" s="68">
        <f t="shared" si="34"/>
        <v>-0.40546510810816444</v>
      </c>
      <c r="S106" s="68">
        <f t="shared" si="35"/>
        <v>-0.40546510810816444</v>
      </c>
      <c r="T106" s="68">
        <f t="shared" si="36"/>
        <v>-0.47072517508307726</v>
      </c>
      <c r="U106" s="68">
        <f t="shared" si="37"/>
        <v>-0.47072517508307726</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41.4" x14ac:dyDescent="0.3">
      <c r="A107" s="67" t="str">
        <f>QAO!A101</f>
        <v>97. Setelah program perbaikan dilaksanakan dan terbukti efektif, langkah selanjutnya adalah...</v>
      </c>
      <c r="B107" s="83">
        <f>QAO!B101</f>
        <v>1</v>
      </c>
      <c r="C107" s="83">
        <f>QAO!C101</f>
        <v>1</v>
      </c>
      <c r="D107" s="83">
        <f>QAO!D101</f>
        <v>1</v>
      </c>
      <c r="E107" s="83">
        <f>QAO!E101</f>
        <v>0</v>
      </c>
      <c r="F107" s="83">
        <f>QAO!F101</f>
        <v>1</v>
      </c>
      <c r="G107" s="83">
        <f>QAO!G101</f>
        <v>0</v>
      </c>
      <c r="H107" s="83">
        <f>QAO!H101</f>
        <v>1</v>
      </c>
      <c r="I107" s="83">
        <f>QAO!I101</f>
        <v>1</v>
      </c>
      <c r="J107" s="83">
        <f>QAO!J101</f>
        <v>0</v>
      </c>
      <c r="K107" s="83">
        <f>QAO!K101</f>
        <v>0</v>
      </c>
      <c r="L107" s="82">
        <f t="shared" si="30"/>
        <v>5</v>
      </c>
      <c r="M107" s="82">
        <f t="shared" si="31"/>
        <v>5</v>
      </c>
      <c r="N107" s="82">
        <f>SUMIF($B$8:$K$8,"Laki-Laki",QAO!B101:K101)</f>
        <v>3</v>
      </c>
      <c r="O107" s="82">
        <f>SUMIF($B$8:$K$8,"Perempuan",QAO!B101:K101)</f>
        <v>3</v>
      </c>
      <c r="P107" s="68">
        <f t="shared" si="32"/>
        <v>3</v>
      </c>
      <c r="Q107" s="68">
        <f t="shared" si="33"/>
        <v>3</v>
      </c>
      <c r="R107" s="68">
        <f t="shared" si="34"/>
        <v>-0.40546510810816444</v>
      </c>
      <c r="S107" s="68">
        <f t="shared" si="35"/>
        <v>-0.40546510810816444</v>
      </c>
      <c r="T107" s="68">
        <f t="shared" si="36"/>
        <v>-0.47072517508307726</v>
      </c>
      <c r="U107" s="68">
        <f t="shared" si="37"/>
        <v>-0.47072517508307726</v>
      </c>
      <c r="V107" s="68">
        <f t="shared" si="38"/>
        <v>0.91287092917527679</v>
      </c>
      <c r="W107" s="68">
        <f t="shared" si="39"/>
        <v>0.91287092917527679</v>
      </c>
      <c r="X107" s="68">
        <f t="shared" si="40"/>
        <v>0</v>
      </c>
      <c r="Y107" s="68">
        <f t="shared" si="41"/>
        <v>1.2909944487358056</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27.6" x14ac:dyDescent="0.3">
      <c r="A108" s="67" t="str">
        <f>QAO!A102</f>
        <v>98. Tujuan dari standardisasi praktik terbaik adalah untuk...</v>
      </c>
      <c r="B108" s="83">
        <f>QAO!B102</f>
        <v>1</v>
      </c>
      <c r="C108" s="83">
        <f>QAO!C102</f>
        <v>1</v>
      </c>
      <c r="D108" s="83">
        <f>QAO!D102</f>
        <v>1</v>
      </c>
      <c r="E108" s="83">
        <f>QAO!E102</f>
        <v>0</v>
      </c>
      <c r="F108" s="83">
        <f>QAO!F102</f>
        <v>1</v>
      </c>
      <c r="G108" s="83">
        <f>QAO!G102</f>
        <v>0</v>
      </c>
      <c r="H108" s="83">
        <f>QAO!H102</f>
        <v>1</v>
      </c>
      <c r="I108" s="83">
        <f>QAO!I102</f>
        <v>1</v>
      </c>
      <c r="J108" s="83">
        <f>QAO!J102</f>
        <v>0</v>
      </c>
      <c r="K108" s="83">
        <f>QAO!K102</f>
        <v>0</v>
      </c>
      <c r="L108" s="82">
        <f t="shared" si="30"/>
        <v>5</v>
      </c>
      <c r="M108" s="82">
        <f t="shared" si="31"/>
        <v>5</v>
      </c>
      <c r="N108" s="82">
        <f>SUMIF($B$8:$K$8,"Laki-Laki",QAO!B102:K102)</f>
        <v>3</v>
      </c>
      <c r="O108" s="82">
        <f>SUMIF($B$8:$K$8,"Perempuan",QAO!B102:K102)</f>
        <v>3</v>
      </c>
      <c r="P108" s="68">
        <f t="shared" si="32"/>
        <v>3</v>
      </c>
      <c r="Q108" s="68">
        <f t="shared" si="33"/>
        <v>3</v>
      </c>
      <c r="R108" s="68">
        <f t="shared" si="34"/>
        <v>-0.40546510810816444</v>
      </c>
      <c r="S108" s="68">
        <f t="shared" si="35"/>
        <v>-0.40546510810816444</v>
      </c>
      <c r="T108" s="68">
        <f t="shared" si="36"/>
        <v>-0.47072517508307726</v>
      </c>
      <c r="U108" s="68">
        <f t="shared" si="37"/>
        <v>-0.47072517508307726</v>
      </c>
      <c r="V108" s="68">
        <f t="shared" si="38"/>
        <v>0.91287092917527679</v>
      </c>
      <c r="W108" s="68">
        <f t="shared" si="39"/>
        <v>0.91287092917527679</v>
      </c>
      <c r="X108" s="68">
        <f t="shared" si="40"/>
        <v>0</v>
      </c>
      <c r="Y108" s="68">
        <f t="shared" si="41"/>
        <v>1.2909944487358056</v>
      </c>
      <c r="Z108" s="68">
        <f t="shared" si="45"/>
        <v>0</v>
      </c>
      <c r="AA108" s="66" t="str">
        <f t="shared" si="46"/>
        <v>Negligible</v>
      </c>
      <c r="AB108" s="69" t="str">
        <f t="shared" si="44"/>
        <v>Tidak Ada Indikasi Bias</v>
      </c>
    </row>
    <row r="109" spans="1:28" ht="41.4" x14ac:dyDescent="0.3">
      <c r="A109" s="67" t="str">
        <f>QAO!A103</f>
        <v>99. Keberhasilan perbaikan berkelanjutan sangat bergantung pada...</v>
      </c>
      <c r="B109" s="83">
        <f>QAO!B103</f>
        <v>0</v>
      </c>
      <c r="C109" s="83">
        <f>QAO!C103</f>
        <v>0</v>
      </c>
      <c r="D109" s="83">
        <f>QAO!D103</f>
        <v>1</v>
      </c>
      <c r="E109" s="83">
        <f>QAO!E103</f>
        <v>1</v>
      </c>
      <c r="F109" s="83">
        <f>QAO!F103</f>
        <v>1</v>
      </c>
      <c r="G109" s="83">
        <f>QAO!G103</f>
        <v>1</v>
      </c>
      <c r="H109" s="83">
        <f>QAO!H103</f>
        <v>0</v>
      </c>
      <c r="I109" s="83">
        <f>QAO!I103</f>
        <v>0</v>
      </c>
      <c r="J109" s="83">
        <f>QAO!J103</f>
        <v>0</v>
      </c>
      <c r="K109" s="83">
        <f>QAO!K103</f>
        <v>0</v>
      </c>
      <c r="L109" s="82">
        <f t="shared" si="30"/>
        <v>5</v>
      </c>
      <c r="M109" s="82">
        <f t="shared" si="31"/>
        <v>5</v>
      </c>
      <c r="N109" s="82">
        <f>SUMIF($B$8:$K$8,"Laki-Laki",QAO!B103:K103)</f>
        <v>2</v>
      </c>
      <c r="O109" s="82">
        <f>SUMIF($B$8:$K$8,"Perempuan",QAO!B103:K103)</f>
        <v>2</v>
      </c>
      <c r="P109" s="68">
        <f t="shared" si="32"/>
        <v>2</v>
      </c>
      <c r="Q109" s="68">
        <f t="shared" si="33"/>
        <v>2</v>
      </c>
      <c r="R109" s="68">
        <f t="shared" si="34"/>
        <v>0.40546510810816438</v>
      </c>
      <c r="S109" s="68">
        <f t="shared" si="35"/>
        <v>0.40546510810816438</v>
      </c>
      <c r="T109" s="68">
        <f t="shared" si="36"/>
        <v>0.34020504113325156</v>
      </c>
      <c r="U109" s="68">
        <f t="shared" si="37"/>
        <v>0.34020504113325156</v>
      </c>
      <c r="V109" s="68">
        <f t="shared" si="38"/>
        <v>0.91287092917527679</v>
      </c>
      <c r="W109" s="68">
        <f t="shared" si="39"/>
        <v>0.91287092917527679</v>
      </c>
      <c r="X109" s="68">
        <f t="shared" si="40"/>
        <v>0</v>
      </c>
      <c r="Y109" s="68">
        <f t="shared" si="41"/>
        <v>1.2909944487358056</v>
      </c>
      <c r="Z109" s="68">
        <f t="shared" si="45"/>
        <v>0</v>
      </c>
      <c r="AA109" s="66" t="str">
        <f t="shared" si="46"/>
        <v>Negligible</v>
      </c>
      <c r="AB109" s="69" t="str">
        <f t="shared" si="44"/>
        <v>Tidak Ada Indikasi Bias</v>
      </c>
    </row>
    <row r="110" spans="1:28" ht="55.2" x14ac:dyDescent="0.3">
      <c r="A110" s="67" t="str">
        <f>QAO!A104</f>
        <v>100. Hasil dan pembelajaran dari kegiatan perbaikan harus dilaporkan kepada manajemen sebagai bagian dari...</v>
      </c>
      <c r="B110" s="83">
        <f>QAO!B104</f>
        <v>1</v>
      </c>
      <c r="C110" s="83">
        <f>QAO!C104</f>
        <v>1</v>
      </c>
      <c r="D110" s="83">
        <f>QAO!D104</f>
        <v>1</v>
      </c>
      <c r="E110" s="83">
        <f>QAO!E104</f>
        <v>0</v>
      </c>
      <c r="F110" s="83">
        <f>QAO!F104</f>
        <v>1</v>
      </c>
      <c r="G110" s="83">
        <f>QAO!G104</f>
        <v>0</v>
      </c>
      <c r="H110" s="83">
        <f>QAO!H104</f>
        <v>0</v>
      </c>
      <c r="I110" s="83">
        <f>QAO!I104</f>
        <v>0</v>
      </c>
      <c r="J110" s="83">
        <f>QAO!J104</f>
        <v>1</v>
      </c>
      <c r="K110" s="83">
        <f>QAO!K104</f>
        <v>1</v>
      </c>
      <c r="L110" s="82">
        <f t="shared" si="30"/>
        <v>5</v>
      </c>
      <c r="M110" s="82">
        <f t="shared" si="31"/>
        <v>5</v>
      </c>
      <c r="N110" s="82">
        <f>SUMIF($B$8:$K$8,"Laki-Laki",QAO!B104:K104)</f>
        <v>3</v>
      </c>
      <c r="O110" s="82">
        <f>SUMIF($B$8:$K$8,"Perempuan",QAO!B104:K104)</f>
        <v>3</v>
      </c>
      <c r="P110" s="68">
        <f t="shared" si="32"/>
        <v>3</v>
      </c>
      <c r="Q110" s="68">
        <f t="shared" si="33"/>
        <v>3</v>
      </c>
      <c r="R110" s="68">
        <f t="shared" si="34"/>
        <v>-0.40546510810816444</v>
      </c>
      <c r="S110" s="68">
        <f t="shared" si="35"/>
        <v>-0.40546510810816444</v>
      </c>
      <c r="T110" s="68">
        <f t="shared" si="36"/>
        <v>-0.47072517508307726</v>
      </c>
      <c r="U110" s="68">
        <f t="shared" si="37"/>
        <v>-0.47072517508307726</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80</v>
      </c>
      <c r="C111" s="11">
        <f t="shared" si="47"/>
        <v>80</v>
      </c>
      <c r="D111" s="11">
        <f t="shared" si="47"/>
        <v>78</v>
      </c>
      <c r="E111" s="11">
        <f t="shared" si="47"/>
        <v>39</v>
      </c>
      <c r="F111" s="11">
        <f t="shared" si="47"/>
        <v>78</v>
      </c>
      <c r="G111" s="11">
        <f t="shared" si="47"/>
        <v>39</v>
      </c>
      <c r="H111" s="11">
        <f t="shared" si="47"/>
        <v>17</v>
      </c>
      <c r="I111" s="11">
        <f t="shared" si="47"/>
        <v>17</v>
      </c>
      <c r="J111" s="11">
        <f t="shared" si="47"/>
        <v>29</v>
      </c>
      <c r="K111" s="11">
        <f t="shared" si="47"/>
        <v>29</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7C89E-F486-4723-9B55-937B12FD5B38}">
  <dimension ref="A1:AC112"/>
  <sheetViews>
    <sheetView topLeftCell="L1"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2322</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QCA!B2</f>
        <v>Perempuan</v>
      </c>
      <c r="C8" s="86" t="str">
        <f>QCA!C2</f>
        <v>Laki-Laki</v>
      </c>
      <c r="D8" s="86" t="str">
        <f>QCA!D2</f>
        <v>Perempuan</v>
      </c>
      <c r="E8" s="86" t="str">
        <f>QCA!E2</f>
        <v>Perempuan</v>
      </c>
      <c r="F8" s="86" t="str">
        <f>QCA!F2</f>
        <v>Laki-Laki</v>
      </c>
      <c r="G8" s="86" t="str">
        <f>QCA!G2</f>
        <v>Laki-Laki</v>
      </c>
      <c r="H8" s="86" t="str">
        <f>QCA!H2</f>
        <v>Perempuan</v>
      </c>
      <c r="I8" s="86" t="str">
        <f>QCA!I2</f>
        <v>Laki-Laki</v>
      </c>
      <c r="J8" s="86" t="str">
        <f>QCA!J2</f>
        <v>Perempuan</v>
      </c>
      <c r="K8" s="86" t="str">
        <f>QCA!K2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QCA!A5</f>
        <v>1. Langkah pertama yang harus dilakukan analis QC ketika menerima permintaan pengujian baru adalah....</v>
      </c>
      <c r="B11" s="83">
        <f>QCA!B5</f>
        <v>1</v>
      </c>
      <c r="C11" s="83">
        <f>QCA!C5</f>
        <v>1</v>
      </c>
      <c r="D11" s="83">
        <f>QCA!D5</f>
        <v>1</v>
      </c>
      <c r="E11" s="83">
        <f>QCA!E5</f>
        <v>1</v>
      </c>
      <c r="F11" s="83">
        <f>QCA!F5</f>
        <v>1</v>
      </c>
      <c r="G11" s="83">
        <f>QCA!G5</f>
        <v>1</v>
      </c>
      <c r="H11" s="83">
        <f>QCA!H5</f>
        <v>0</v>
      </c>
      <c r="I11" s="83">
        <f>QCA!I5</f>
        <v>0</v>
      </c>
      <c r="J11" s="83">
        <f>QCA!J5</f>
        <v>0</v>
      </c>
      <c r="K11" s="83">
        <f>QCA!K5</f>
        <v>0</v>
      </c>
      <c r="L11" s="82">
        <f t="shared" ref="L11:L42" si="0">COUNTIF($B$8:$K$8,"Laki-Laki")</f>
        <v>5</v>
      </c>
      <c r="M11" s="82">
        <f t="shared" ref="M11:M42" si="1">COUNTIF($B$8:$K$8,"Perempuan")</f>
        <v>5</v>
      </c>
      <c r="N11" s="82">
        <f>SUMIF($B$8:$K$8,"Laki-Laki",QCA!B5:K5)</f>
        <v>3</v>
      </c>
      <c r="O11" s="82">
        <f>SUMIF($B$8:$K$8,"Perempuan",QCA!B5:K5)</f>
        <v>3</v>
      </c>
      <c r="P11" s="84">
        <f t="shared" ref="P11:P42" si="2">IF(N11=0,0.3,IF(N11=L11,L11-0.3,N11))</f>
        <v>3</v>
      </c>
      <c r="Q11" s="84">
        <f t="shared" ref="Q11:Q42" si="3">IF(O11=0,0.3,IF(O11=M11,M11-0.3,O11))</f>
        <v>3</v>
      </c>
      <c r="R11" s="84">
        <f t="shared" ref="R11:R42" si="4">LN((L11-P11)/P11)</f>
        <v>-0.40546510810816444</v>
      </c>
      <c r="S11" s="84">
        <f t="shared" ref="S11:S42" si="5">LN((M11-Q11)/Q11)</f>
        <v>-0.40546510810816444</v>
      </c>
      <c r="T11" s="84">
        <f t="shared" ref="T11:T42" si="6">R11-AVERAGE($R$11:$R$110)</f>
        <v>-0.2706193024096899</v>
      </c>
      <c r="U11" s="84">
        <f t="shared" ref="U11:U42" si="7">S11-AVERAGE($S$11:$S$110)</f>
        <v>-0.2706193024096899</v>
      </c>
      <c r="V11" s="84">
        <f t="shared" ref="V11:V42" si="8">SQRT(1/P11+1/(L11-P11))</f>
        <v>0.91287092917527679</v>
      </c>
      <c r="W11" s="84">
        <f t="shared" ref="W11:W42" si="9">SQRT(1/Q11+1/(M11-Q11))</f>
        <v>0.91287092917527679</v>
      </c>
      <c r="X11" s="84">
        <f t="shared" ref="X11:X42" si="10">T11-U11</f>
        <v>0</v>
      </c>
      <c r="Y11" s="84">
        <f t="shared" ref="Y11:Y42" si="11">SQRT(V11^2+W11^2)</f>
        <v>1.2909944487358056</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QCA!A6</f>
        <v>2. Apabila laboratorium tidak mampu memenuhi sebagian permintaan pengujian dari pelanggan, analis harus....</v>
      </c>
      <c r="B12" s="83">
        <f>QCA!B6</f>
        <v>1</v>
      </c>
      <c r="C12" s="83">
        <f>QCA!C6</f>
        <v>1</v>
      </c>
      <c r="D12" s="83">
        <f>QCA!D6</f>
        <v>1</v>
      </c>
      <c r="E12" s="83">
        <f>QCA!E6</f>
        <v>0</v>
      </c>
      <c r="F12" s="83">
        <f>QCA!F6</f>
        <v>1</v>
      </c>
      <c r="G12" s="83">
        <f>QCA!G6</f>
        <v>0</v>
      </c>
      <c r="H12" s="83">
        <f>QCA!H6</f>
        <v>1</v>
      </c>
      <c r="I12" s="83">
        <f>QCA!I6</f>
        <v>1</v>
      </c>
      <c r="J12" s="83">
        <f>QCA!J6</f>
        <v>0</v>
      </c>
      <c r="K12" s="83">
        <f>QCA!K6</f>
        <v>0</v>
      </c>
      <c r="L12" s="82">
        <f t="shared" si="0"/>
        <v>5</v>
      </c>
      <c r="M12" s="82">
        <f t="shared" si="1"/>
        <v>5</v>
      </c>
      <c r="N12" s="82">
        <f>SUMIF($B$8:$K$8,"Laki-Laki",QCA!B6:K6)</f>
        <v>3</v>
      </c>
      <c r="O12" s="82">
        <f>SUMIF($B$8:$K$8,"Perempuan",QCA!B6:K6)</f>
        <v>3</v>
      </c>
      <c r="P12" s="68">
        <f t="shared" si="2"/>
        <v>3</v>
      </c>
      <c r="Q12" s="68">
        <f t="shared" si="3"/>
        <v>3</v>
      </c>
      <c r="R12" s="68">
        <f t="shared" si="4"/>
        <v>-0.40546510810816444</v>
      </c>
      <c r="S12" s="68">
        <f t="shared" si="5"/>
        <v>-0.40546510810816444</v>
      </c>
      <c r="T12" s="68">
        <f t="shared" si="6"/>
        <v>-0.2706193024096899</v>
      </c>
      <c r="U12" s="68">
        <f t="shared" si="7"/>
        <v>-0.2706193024096899</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69" x14ac:dyDescent="0.3">
      <c r="A13" s="67" t="str">
        <f>QCA!A7</f>
        <v>3. Verifikasi kesiapan laboratorium sebelum menerima kontrak pengujian meliputi hal-hal berikut, KECUALI....</v>
      </c>
      <c r="B13" s="83">
        <f>QCA!B7</f>
        <v>1</v>
      </c>
      <c r="C13" s="83">
        <f>QCA!C7</f>
        <v>1</v>
      </c>
      <c r="D13" s="83">
        <f>QCA!D7</f>
        <v>1</v>
      </c>
      <c r="E13" s="83">
        <f>QCA!E7</f>
        <v>0</v>
      </c>
      <c r="F13" s="83">
        <f>QCA!F7</f>
        <v>1</v>
      </c>
      <c r="G13" s="83">
        <f>QCA!G7</f>
        <v>0</v>
      </c>
      <c r="H13" s="83">
        <f>QCA!H7</f>
        <v>0</v>
      </c>
      <c r="I13" s="83">
        <f>QCA!I7</f>
        <v>0</v>
      </c>
      <c r="J13" s="83">
        <f>QCA!J7</f>
        <v>1</v>
      </c>
      <c r="K13" s="83">
        <f>QCA!K7</f>
        <v>1</v>
      </c>
      <c r="L13" s="82">
        <f t="shared" si="0"/>
        <v>5</v>
      </c>
      <c r="M13" s="82">
        <f t="shared" si="1"/>
        <v>5</v>
      </c>
      <c r="N13" s="82">
        <f>SUMIF($B$8:$K$8,"Laki-Laki",QCA!B7:K7)</f>
        <v>3</v>
      </c>
      <c r="O13" s="82">
        <f>SUMIF($B$8:$K$8,"Perempuan",QCA!B7:K7)</f>
        <v>3</v>
      </c>
      <c r="P13" s="68">
        <f t="shared" si="2"/>
        <v>3</v>
      </c>
      <c r="Q13" s="68">
        <f t="shared" si="3"/>
        <v>3</v>
      </c>
      <c r="R13" s="68">
        <f t="shared" si="4"/>
        <v>-0.40546510810816444</v>
      </c>
      <c r="S13" s="68">
        <f t="shared" si="5"/>
        <v>-0.40546510810816444</v>
      </c>
      <c r="T13" s="68">
        <f t="shared" si="6"/>
        <v>-0.2706193024096899</v>
      </c>
      <c r="U13" s="68">
        <f t="shared" si="7"/>
        <v>-0.2706193024096899</v>
      </c>
      <c r="V13" s="68">
        <f t="shared" si="8"/>
        <v>0.91287092917527679</v>
      </c>
      <c r="W13" s="68">
        <f t="shared" si="9"/>
        <v>0.91287092917527679</v>
      </c>
      <c r="X13" s="68">
        <f t="shared" si="10"/>
        <v>0</v>
      </c>
      <c r="Y13" s="68">
        <f t="shared" si="11"/>
        <v>1.2909944487358056</v>
      </c>
      <c r="Z13" s="68">
        <f t="shared" si="12"/>
        <v>0</v>
      </c>
      <c r="AA13" s="66" t="str">
        <f t="shared" si="13"/>
        <v>Negligible</v>
      </c>
      <c r="AB13" s="69" t="str">
        <f t="shared" si="14"/>
        <v>Tidak Ada Indikasi Bias</v>
      </c>
    </row>
    <row r="14" spans="1:29" ht="55.2" x14ac:dyDescent="0.3">
      <c r="A14" s="67" t="str">
        <f>QCA!A8</f>
        <v>4. Dokumen yang menjadi acuan utama dalam pelaksanaan pengujian setelah kontrak disepakati adalah....</v>
      </c>
      <c r="B14" s="83">
        <f>QCA!B8</f>
        <v>0</v>
      </c>
      <c r="C14" s="83">
        <f>QCA!C8</f>
        <v>0</v>
      </c>
      <c r="D14" s="83">
        <f>QCA!D8</f>
        <v>0</v>
      </c>
      <c r="E14" s="83">
        <f>QCA!E8</f>
        <v>0</v>
      </c>
      <c r="F14" s="83">
        <f>QCA!F8</f>
        <v>0</v>
      </c>
      <c r="G14" s="83">
        <f>QCA!G8</f>
        <v>0</v>
      </c>
      <c r="H14" s="83">
        <f>QCA!H8</f>
        <v>0</v>
      </c>
      <c r="I14" s="83">
        <f>QCA!I8</f>
        <v>0</v>
      </c>
      <c r="J14" s="83">
        <f>QCA!J8</f>
        <v>1</v>
      </c>
      <c r="K14" s="83">
        <f>QCA!K8</f>
        <v>1</v>
      </c>
      <c r="L14" s="82">
        <f t="shared" si="0"/>
        <v>5</v>
      </c>
      <c r="M14" s="82">
        <f t="shared" si="1"/>
        <v>5</v>
      </c>
      <c r="N14" s="82">
        <f>SUMIF($B$8:$K$8,"Laki-Laki",QCA!B8:K8)</f>
        <v>1</v>
      </c>
      <c r="O14" s="82">
        <f>SUMIF($B$8:$K$8,"Perempuan",QCA!B8:K8)</f>
        <v>1</v>
      </c>
      <c r="P14" s="68">
        <f t="shared" si="2"/>
        <v>1</v>
      </c>
      <c r="Q14" s="68">
        <f t="shared" si="3"/>
        <v>1</v>
      </c>
      <c r="R14" s="68">
        <f t="shared" si="4"/>
        <v>1.3862943611198906</v>
      </c>
      <c r="S14" s="68">
        <f t="shared" si="5"/>
        <v>1.3862943611198906</v>
      </c>
      <c r="T14" s="68">
        <f t="shared" si="6"/>
        <v>1.5211401668183651</v>
      </c>
      <c r="U14" s="68">
        <f t="shared" si="7"/>
        <v>1.5211401668183651</v>
      </c>
      <c r="V14" s="68">
        <f t="shared" si="8"/>
        <v>1.1180339887498949</v>
      </c>
      <c r="W14" s="68">
        <f t="shared" si="9"/>
        <v>1.1180339887498949</v>
      </c>
      <c r="X14" s="68">
        <f t="shared" si="10"/>
        <v>0</v>
      </c>
      <c r="Y14" s="68">
        <f t="shared" si="11"/>
        <v>1.5811388300841898</v>
      </c>
      <c r="Z14" s="68">
        <f t="shared" si="12"/>
        <v>0</v>
      </c>
      <c r="AA14" s="66" t="str">
        <f t="shared" si="13"/>
        <v>Negligible</v>
      </c>
      <c r="AB14" s="69" t="str">
        <f t="shared" si="14"/>
        <v>Tidak Ada Indikasi Bias</v>
      </c>
    </row>
    <row r="15" spans="1:29" ht="55.2" x14ac:dyDescent="0.3">
      <c r="A15" s="67" t="str">
        <f>QCA!A9</f>
        <v>5. Apabila terjadi perubahan permintaan pengujian setelah pekerjaan dimulai, analis harus....</v>
      </c>
      <c r="B15" s="83">
        <f>QCA!B9</f>
        <v>1</v>
      </c>
      <c r="C15" s="83">
        <f>QCA!C9</f>
        <v>1</v>
      </c>
      <c r="D15" s="83">
        <f>QCA!D9</f>
        <v>1</v>
      </c>
      <c r="E15" s="83">
        <f>QCA!E9</f>
        <v>0</v>
      </c>
      <c r="F15" s="83">
        <f>QCA!F9</f>
        <v>1</v>
      </c>
      <c r="G15" s="83">
        <f>QCA!G9</f>
        <v>0</v>
      </c>
      <c r="H15" s="83">
        <f>QCA!H9</f>
        <v>1</v>
      </c>
      <c r="I15" s="83">
        <f>QCA!I9</f>
        <v>1</v>
      </c>
      <c r="J15" s="83">
        <f>QCA!J9</f>
        <v>0</v>
      </c>
      <c r="K15" s="83">
        <f>QCA!K9</f>
        <v>0</v>
      </c>
      <c r="L15" s="82">
        <f t="shared" si="0"/>
        <v>5</v>
      </c>
      <c r="M15" s="82">
        <f t="shared" si="1"/>
        <v>5</v>
      </c>
      <c r="N15" s="82">
        <f>SUMIF($B$8:$K$8,"Laki-Laki",QCA!B9:K9)</f>
        <v>3</v>
      </c>
      <c r="O15" s="82">
        <f>SUMIF($B$8:$K$8,"Perempuan",QCA!B9:K9)</f>
        <v>3</v>
      </c>
      <c r="P15" s="68">
        <f t="shared" si="2"/>
        <v>3</v>
      </c>
      <c r="Q15" s="68">
        <f t="shared" si="3"/>
        <v>3</v>
      </c>
      <c r="R15" s="68">
        <f t="shared" si="4"/>
        <v>-0.40546510810816444</v>
      </c>
      <c r="S15" s="68">
        <f t="shared" si="5"/>
        <v>-0.40546510810816444</v>
      </c>
      <c r="T15" s="68">
        <f t="shared" si="6"/>
        <v>-0.2706193024096899</v>
      </c>
      <c r="U15" s="68">
        <f t="shared" si="7"/>
        <v>-0.2706193024096899</v>
      </c>
      <c r="V15" s="68">
        <f t="shared" si="8"/>
        <v>0.91287092917527679</v>
      </c>
      <c r="W15" s="68">
        <f t="shared" si="9"/>
        <v>0.91287092917527679</v>
      </c>
      <c r="X15" s="68">
        <f t="shared" si="10"/>
        <v>0</v>
      </c>
      <c r="Y15" s="68">
        <f t="shared" si="11"/>
        <v>1.2909944487358056</v>
      </c>
      <c r="Z15" s="68">
        <f t="shared" si="12"/>
        <v>0</v>
      </c>
      <c r="AA15" s="66" t="str">
        <f t="shared" si="13"/>
        <v>Negligible</v>
      </c>
      <c r="AB15" s="69" t="str">
        <f t="shared" si="14"/>
        <v>Tidak Ada Indikasi Bias</v>
      </c>
    </row>
    <row r="16" spans="1:29" ht="96.6" x14ac:dyDescent="0.3">
      <c r="A16" s="67" t="str">
        <f>QCA!A10</f>
        <v>6. Tujuan utama kaji ulang kontrak pengujian adalah....</v>
      </c>
      <c r="B16" s="83">
        <f>QCA!B10</f>
        <v>1</v>
      </c>
      <c r="C16" s="83">
        <f>QCA!C10</f>
        <v>1</v>
      </c>
      <c r="D16" s="83">
        <f>QCA!D10</f>
        <v>1</v>
      </c>
      <c r="E16" s="83">
        <f>QCA!E10</f>
        <v>0</v>
      </c>
      <c r="F16" s="83">
        <f>QCA!F10</f>
        <v>1</v>
      </c>
      <c r="G16" s="83">
        <f>QCA!G10</f>
        <v>0</v>
      </c>
      <c r="H16" s="83">
        <f>QCA!H10</f>
        <v>0</v>
      </c>
      <c r="I16" s="83">
        <f>QCA!I10</f>
        <v>0</v>
      </c>
      <c r="J16" s="83">
        <f>QCA!J10</f>
        <v>0</v>
      </c>
      <c r="K16" s="83">
        <f>QCA!K10</f>
        <v>0</v>
      </c>
      <c r="L16" s="82">
        <f t="shared" si="0"/>
        <v>5</v>
      </c>
      <c r="M16" s="82">
        <f t="shared" si="1"/>
        <v>5</v>
      </c>
      <c r="N16" s="82">
        <f>SUMIF($B$8:$K$8,"Laki-Laki",QCA!B10:K10)</f>
        <v>2</v>
      </c>
      <c r="O16" s="82">
        <f>SUMIF($B$8:$K$8,"Perempuan",QCA!B10:K10)</f>
        <v>2</v>
      </c>
      <c r="P16" s="68">
        <f t="shared" si="2"/>
        <v>2</v>
      </c>
      <c r="Q16" s="68">
        <f t="shared" si="3"/>
        <v>2</v>
      </c>
      <c r="R16" s="68">
        <f t="shared" si="4"/>
        <v>0.40546510810816438</v>
      </c>
      <c r="S16" s="68">
        <f t="shared" si="5"/>
        <v>0.40546510810816438</v>
      </c>
      <c r="T16" s="68">
        <f t="shared" si="6"/>
        <v>0.54031091380663887</v>
      </c>
      <c r="U16" s="68">
        <f t="shared" si="7"/>
        <v>0.54031091380663887</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41.4" x14ac:dyDescent="0.3">
      <c r="A17" s="67" t="str">
        <f>QCA!A11</f>
        <v>7. Informasi yang TIDAK perlu dicantumkan dalam kontrak pengujian adalah....</v>
      </c>
      <c r="B17" s="83">
        <f>QCA!B11</f>
        <v>1</v>
      </c>
      <c r="C17" s="83">
        <f>QCA!C11</f>
        <v>1</v>
      </c>
      <c r="D17" s="83">
        <f>QCA!D11</f>
        <v>0</v>
      </c>
      <c r="E17" s="83">
        <f>QCA!E11</f>
        <v>1</v>
      </c>
      <c r="F17" s="83">
        <f>QCA!F11</f>
        <v>0</v>
      </c>
      <c r="G17" s="83">
        <f>QCA!G11</f>
        <v>1</v>
      </c>
      <c r="H17" s="83">
        <f>QCA!H11</f>
        <v>0</v>
      </c>
      <c r="I17" s="83">
        <f>QCA!I11</f>
        <v>0</v>
      </c>
      <c r="J17" s="83">
        <f>QCA!J11</f>
        <v>0</v>
      </c>
      <c r="K17" s="83">
        <f>QCA!K11</f>
        <v>0</v>
      </c>
      <c r="L17" s="82">
        <f t="shared" si="0"/>
        <v>5</v>
      </c>
      <c r="M17" s="82">
        <f t="shared" si="1"/>
        <v>5</v>
      </c>
      <c r="N17" s="82">
        <f>SUMIF($B$8:$K$8,"Laki-Laki",QCA!B11:K11)</f>
        <v>2</v>
      </c>
      <c r="O17" s="82">
        <f>SUMIF($B$8:$K$8,"Perempuan",QCA!B11:K11)</f>
        <v>2</v>
      </c>
      <c r="P17" s="68">
        <f t="shared" si="2"/>
        <v>2</v>
      </c>
      <c r="Q17" s="68">
        <f t="shared" si="3"/>
        <v>2</v>
      </c>
      <c r="R17" s="68">
        <f t="shared" si="4"/>
        <v>0.40546510810816438</v>
      </c>
      <c r="S17" s="68">
        <f t="shared" si="5"/>
        <v>0.40546510810816438</v>
      </c>
      <c r="T17" s="68">
        <f t="shared" si="6"/>
        <v>0.54031091380663887</v>
      </c>
      <c r="U17" s="68">
        <f t="shared" si="7"/>
        <v>0.54031091380663887</v>
      </c>
      <c r="V17" s="68">
        <f t="shared" si="8"/>
        <v>0.91287092917527679</v>
      </c>
      <c r="W17" s="68">
        <f t="shared" si="9"/>
        <v>0.91287092917527679</v>
      </c>
      <c r="X17" s="68">
        <f t="shared" si="10"/>
        <v>0</v>
      </c>
      <c r="Y17" s="68">
        <f t="shared" si="11"/>
        <v>1.2909944487358056</v>
      </c>
      <c r="Z17" s="68">
        <f t="shared" si="12"/>
        <v>0</v>
      </c>
      <c r="AA17" s="66" t="str">
        <f t="shared" si="13"/>
        <v>Negligible</v>
      </c>
      <c r="AB17" s="69" t="str">
        <f t="shared" si="14"/>
        <v>Tidak Ada Indikasi Bias</v>
      </c>
    </row>
    <row r="18" spans="1:28" ht="41.4" x14ac:dyDescent="0.3">
      <c r="A18" s="67" t="str">
        <f>QCA!A12</f>
        <v>8. Apabila pelanggan meminta metode pengujian yang tidak standar, analis harus....</v>
      </c>
      <c r="B18" s="83">
        <f>QCA!B12</f>
        <v>1</v>
      </c>
      <c r="C18" s="83">
        <f>QCA!C12</f>
        <v>1</v>
      </c>
      <c r="D18" s="83">
        <f>QCA!D12</f>
        <v>1</v>
      </c>
      <c r="E18" s="83">
        <f>QCA!E12</f>
        <v>0</v>
      </c>
      <c r="F18" s="83">
        <f>QCA!F12</f>
        <v>1</v>
      </c>
      <c r="G18" s="83">
        <f>QCA!G12</f>
        <v>0</v>
      </c>
      <c r="H18" s="83">
        <f>QCA!H12</f>
        <v>1</v>
      </c>
      <c r="I18" s="83">
        <f>QCA!I12</f>
        <v>1</v>
      </c>
      <c r="J18" s="83">
        <f>QCA!J12</f>
        <v>0</v>
      </c>
      <c r="K18" s="83">
        <f>QCA!K12</f>
        <v>0</v>
      </c>
      <c r="L18" s="82">
        <f t="shared" si="0"/>
        <v>5</v>
      </c>
      <c r="M18" s="82">
        <f t="shared" si="1"/>
        <v>5</v>
      </c>
      <c r="N18" s="82">
        <f>SUMIF($B$8:$K$8,"Laki-Laki",QCA!B12:K12)</f>
        <v>3</v>
      </c>
      <c r="O18" s="82">
        <f>SUMIF($B$8:$K$8,"Perempuan",QCA!B12:K12)</f>
        <v>3</v>
      </c>
      <c r="P18" s="68">
        <f t="shared" si="2"/>
        <v>3</v>
      </c>
      <c r="Q18" s="68">
        <f t="shared" si="3"/>
        <v>3</v>
      </c>
      <c r="R18" s="68">
        <f t="shared" si="4"/>
        <v>-0.40546510810816444</v>
      </c>
      <c r="S18" s="68">
        <f t="shared" si="5"/>
        <v>-0.40546510810816444</v>
      </c>
      <c r="T18" s="68">
        <f t="shared" si="6"/>
        <v>-0.2706193024096899</v>
      </c>
      <c r="U18" s="68">
        <f t="shared" si="7"/>
        <v>-0.2706193024096899</v>
      </c>
      <c r="V18" s="68">
        <f t="shared" si="8"/>
        <v>0.91287092917527679</v>
      </c>
      <c r="W18" s="68">
        <f t="shared" si="9"/>
        <v>0.91287092917527679</v>
      </c>
      <c r="X18" s="68">
        <f t="shared" si="10"/>
        <v>0</v>
      </c>
      <c r="Y18" s="68">
        <f t="shared" si="11"/>
        <v>1.2909944487358056</v>
      </c>
      <c r="Z18" s="68">
        <f t="shared" si="12"/>
        <v>0</v>
      </c>
      <c r="AA18" s="66" t="str">
        <f t="shared" si="13"/>
        <v>Negligible</v>
      </c>
      <c r="AB18" s="69" t="str">
        <f t="shared" si="14"/>
        <v>Tidak Ada Indikasi Bias</v>
      </c>
    </row>
    <row r="19" spans="1:28" ht="27.6" x14ac:dyDescent="0.3">
      <c r="A19" s="67" t="str">
        <f>QCA!A13</f>
        <v>9. Hasil kaji ulang kontrak harus didokumentasikan sebagai....</v>
      </c>
      <c r="B19" s="83">
        <f>QCA!B13</f>
        <v>0</v>
      </c>
      <c r="C19" s="83">
        <f>QCA!C13</f>
        <v>0</v>
      </c>
      <c r="D19" s="83">
        <f>QCA!D13</f>
        <v>0</v>
      </c>
      <c r="E19" s="83">
        <f>QCA!E13</f>
        <v>1</v>
      </c>
      <c r="F19" s="83">
        <f>QCA!F13</f>
        <v>0</v>
      </c>
      <c r="G19" s="83">
        <f>QCA!G13</f>
        <v>1</v>
      </c>
      <c r="H19" s="83">
        <f>QCA!H13</f>
        <v>1</v>
      </c>
      <c r="I19" s="83">
        <f>QCA!I13</f>
        <v>1</v>
      </c>
      <c r="J19" s="83">
        <f>QCA!J13</f>
        <v>0</v>
      </c>
      <c r="K19" s="83">
        <f>QCA!K13</f>
        <v>0</v>
      </c>
      <c r="L19" s="82">
        <f t="shared" si="0"/>
        <v>5</v>
      </c>
      <c r="M19" s="82">
        <f t="shared" si="1"/>
        <v>5</v>
      </c>
      <c r="N19" s="82">
        <f>SUMIF($B$8:$K$8,"Laki-Laki",QCA!B13:K13)</f>
        <v>2</v>
      </c>
      <c r="O19" s="82">
        <f>SUMIF($B$8:$K$8,"Perempuan",QCA!B13:K13)</f>
        <v>2</v>
      </c>
      <c r="P19" s="68">
        <f t="shared" si="2"/>
        <v>2</v>
      </c>
      <c r="Q19" s="68">
        <f t="shared" si="3"/>
        <v>2</v>
      </c>
      <c r="R19" s="68">
        <f t="shared" si="4"/>
        <v>0.40546510810816438</v>
      </c>
      <c r="S19" s="68">
        <f t="shared" si="5"/>
        <v>0.40546510810816438</v>
      </c>
      <c r="T19" s="68">
        <f t="shared" si="6"/>
        <v>0.54031091380663887</v>
      </c>
      <c r="U19" s="68">
        <f t="shared" si="7"/>
        <v>0.54031091380663887</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27.6" x14ac:dyDescent="0.3">
      <c r="A20" s="67" t="str">
        <f>QCA!A14</f>
        <v>10. Perbedaan antara permintaan awal dan hasil kaji ulang harus....</v>
      </c>
      <c r="B20" s="83">
        <f>QCA!B14</f>
        <v>1</v>
      </c>
      <c r="C20" s="83">
        <f>QCA!C14</f>
        <v>1</v>
      </c>
      <c r="D20" s="83">
        <f>QCA!D14</f>
        <v>1</v>
      </c>
      <c r="E20" s="83">
        <f>QCA!E14</f>
        <v>0</v>
      </c>
      <c r="F20" s="83">
        <f>QCA!F14</f>
        <v>1</v>
      </c>
      <c r="G20" s="83">
        <f>QCA!G14</f>
        <v>0</v>
      </c>
      <c r="H20" s="83">
        <f>QCA!H14</f>
        <v>0</v>
      </c>
      <c r="I20" s="83">
        <f>QCA!I14</f>
        <v>0</v>
      </c>
      <c r="J20" s="83">
        <f>QCA!J14</f>
        <v>0</v>
      </c>
      <c r="K20" s="83">
        <f>QCA!K14</f>
        <v>0</v>
      </c>
      <c r="L20" s="82">
        <f t="shared" si="0"/>
        <v>5</v>
      </c>
      <c r="M20" s="82">
        <f t="shared" si="1"/>
        <v>5</v>
      </c>
      <c r="N20" s="82">
        <f>SUMIF($B$8:$K$8,"Laki-Laki",QCA!B14:K14)</f>
        <v>2</v>
      </c>
      <c r="O20" s="82">
        <f>SUMIF($B$8:$K$8,"Perempuan",QCA!B14:K14)</f>
        <v>2</v>
      </c>
      <c r="P20" s="68">
        <f t="shared" si="2"/>
        <v>2</v>
      </c>
      <c r="Q20" s="68">
        <f t="shared" si="3"/>
        <v>2</v>
      </c>
      <c r="R20" s="68">
        <f t="shared" si="4"/>
        <v>0.40546510810816438</v>
      </c>
      <c r="S20" s="68">
        <f t="shared" si="5"/>
        <v>0.40546510810816438</v>
      </c>
      <c r="T20" s="68">
        <f t="shared" si="6"/>
        <v>0.54031091380663887</v>
      </c>
      <c r="U20" s="68">
        <f t="shared" si="7"/>
        <v>0.54031091380663887</v>
      </c>
      <c r="V20" s="68">
        <f t="shared" si="8"/>
        <v>0.91287092917527679</v>
      </c>
      <c r="W20" s="68">
        <f t="shared" si="9"/>
        <v>0.91287092917527679</v>
      </c>
      <c r="X20" s="68">
        <f t="shared" si="10"/>
        <v>0</v>
      </c>
      <c r="Y20" s="68">
        <f t="shared" si="11"/>
        <v>1.2909944487358056</v>
      </c>
      <c r="Z20" s="68">
        <f t="shared" si="12"/>
        <v>0</v>
      </c>
      <c r="AA20" s="66" t="str">
        <f t="shared" si="13"/>
        <v>Negligible</v>
      </c>
      <c r="AB20" s="69" t="str">
        <f t="shared" si="14"/>
        <v>Tidak Ada Indikasi Bias</v>
      </c>
    </row>
    <row r="21" spans="1:28" ht="27.6" x14ac:dyDescent="0.3">
      <c r="A21" s="67" t="str">
        <f>QCA!A15</f>
        <v>11. Yang dimaksud dengan verifikasi metode adalah....</v>
      </c>
      <c r="B21" s="83">
        <f>QCA!B15</f>
        <v>1</v>
      </c>
      <c r="C21" s="83">
        <f>QCA!C15</f>
        <v>1</v>
      </c>
      <c r="D21" s="83">
        <f>QCA!D15</f>
        <v>0</v>
      </c>
      <c r="E21" s="83">
        <f>QCA!E15</f>
        <v>0</v>
      </c>
      <c r="F21" s="83">
        <f>QCA!F15</f>
        <v>0</v>
      </c>
      <c r="G21" s="83">
        <f>QCA!G15</f>
        <v>0</v>
      </c>
      <c r="H21" s="83">
        <f>QCA!H15</f>
        <v>0</v>
      </c>
      <c r="I21" s="83">
        <f>QCA!I15</f>
        <v>0</v>
      </c>
      <c r="J21" s="83">
        <f>QCA!J15</f>
        <v>0</v>
      </c>
      <c r="K21" s="83">
        <f>QCA!K15</f>
        <v>0</v>
      </c>
      <c r="L21" s="82">
        <f t="shared" si="0"/>
        <v>5</v>
      </c>
      <c r="M21" s="82">
        <f t="shared" si="1"/>
        <v>5</v>
      </c>
      <c r="N21" s="82">
        <f>SUMIF($B$8:$K$8,"Laki-Laki",QCA!B15:K15)</f>
        <v>1</v>
      </c>
      <c r="O21" s="82">
        <f>SUMIF($B$8:$K$8,"Perempuan",QCA!B15:K15)</f>
        <v>1</v>
      </c>
      <c r="P21" s="68">
        <f t="shared" si="2"/>
        <v>1</v>
      </c>
      <c r="Q21" s="68">
        <f t="shared" si="3"/>
        <v>1</v>
      </c>
      <c r="R21" s="68">
        <f t="shared" si="4"/>
        <v>1.3862943611198906</v>
      </c>
      <c r="S21" s="68">
        <f t="shared" si="5"/>
        <v>1.3862943611198906</v>
      </c>
      <c r="T21" s="68">
        <f t="shared" si="6"/>
        <v>1.5211401668183651</v>
      </c>
      <c r="U21" s="68">
        <f t="shared" si="7"/>
        <v>1.5211401668183651</v>
      </c>
      <c r="V21" s="68">
        <f t="shared" si="8"/>
        <v>1.1180339887498949</v>
      </c>
      <c r="W21" s="68">
        <f t="shared" si="9"/>
        <v>1.1180339887498949</v>
      </c>
      <c r="X21" s="68">
        <f t="shared" si="10"/>
        <v>0</v>
      </c>
      <c r="Y21" s="68">
        <f t="shared" si="11"/>
        <v>1.5811388300841898</v>
      </c>
      <c r="Z21" s="68">
        <f t="shared" si="12"/>
        <v>0</v>
      </c>
      <c r="AA21" s="66" t="str">
        <f t="shared" si="13"/>
        <v>Negligible</v>
      </c>
      <c r="AB21" s="69" t="str">
        <f t="shared" si="14"/>
        <v>Tidak Ada Indikasi Bias</v>
      </c>
    </row>
    <row r="22" spans="1:28" ht="27.6" x14ac:dyDescent="0.3">
      <c r="A22" s="67" t="str">
        <f>QCA!A16</f>
        <v>12. Validasi metode wajib dilakukan untuk....</v>
      </c>
      <c r="B22" s="83">
        <f>QCA!B16</f>
        <v>1</v>
      </c>
      <c r="C22" s="83">
        <f>QCA!C16</f>
        <v>1</v>
      </c>
      <c r="D22" s="83">
        <f>QCA!D16</f>
        <v>1</v>
      </c>
      <c r="E22" s="83">
        <f>QCA!E16</f>
        <v>1</v>
      </c>
      <c r="F22" s="83">
        <f>QCA!F16</f>
        <v>1</v>
      </c>
      <c r="G22" s="83">
        <f>QCA!G16</f>
        <v>1</v>
      </c>
      <c r="H22" s="83">
        <f>QCA!H16</f>
        <v>0</v>
      </c>
      <c r="I22" s="83">
        <f>QCA!I16</f>
        <v>0</v>
      </c>
      <c r="J22" s="83">
        <f>QCA!J16</f>
        <v>0</v>
      </c>
      <c r="K22" s="83">
        <f>QCA!K16</f>
        <v>0</v>
      </c>
      <c r="L22" s="82">
        <f t="shared" si="0"/>
        <v>5</v>
      </c>
      <c r="M22" s="82">
        <f t="shared" si="1"/>
        <v>5</v>
      </c>
      <c r="N22" s="82">
        <f>SUMIF($B$8:$K$8,"Laki-Laki",QCA!B16:K16)</f>
        <v>3</v>
      </c>
      <c r="O22" s="82">
        <f>SUMIF($B$8:$K$8,"Perempuan",QCA!B16:K16)</f>
        <v>3</v>
      </c>
      <c r="P22" s="68">
        <f t="shared" si="2"/>
        <v>3</v>
      </c>
      <c r="Q22" s="68">
        <f t="shared" si="3"/>
        <v>3</v>
      </c>
      <c r="R22" s="68">
        <f t="shared" si="4"/>
        <v>-0.40546510810816444</v>
      </c>
      <c r="S22" s="68">
        <f t="shared" si="5"/>
        <v>-0.40546510810816444</v>
      </c>
      <c r="T22" s="68">
        <f t="shared" si="6"/>
        <v>-0.2706193024096899</v>
      </c>
      <c r="U22" s="68">
        <f t="shared" si="7"/>
        <v>-0.2706193024096899</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55.2" x14ac:dyDescent="0.3">
      <c r="A23" s="67" t="str">
        <f>QCA!A17</f>
        <v>13. Parameter validasi metode yang digunakan untuk mengukur kedekatan hasil uji dengan nilai sebenarnya disebut....</v>
      </c>
      <c r="B23" s="83">
        <f>QCA!B17</f>
        <v>1</v>
      </c>
      <c r="C23" s="83">
        <f>QCA!C17</f>
        <v>1</v>
      </c>
      <c r="D23" s="83">
        <f>QCA!D17</f>
        <v>1</v>
      </c>
      <c r="E23" s="83">
        <f>QCA!E17</f>
        <v>1</v>
      </c>
      <c r="F23" s="83">
        <f>QCA!F17</f>
        <v>1</v>
      </c>
      <c r="G23" s="83">
        <f>QCA!G17</f>
        <v>1</v>
      </c>
      <c r="H23" s="83">
        <f>QCA!H17</f>
        <v>0</v>
      </c>
      <c r="I23" s="83">
        <f>QCA!I17</f>
        <v>0</v>
      </c>
      <c r="J23" s="83">
        <f>QCA!J17</f>
        <v>0</v>
      </c>
      <c r="K23" s="83">
        <f>QCA!K17</f>
        <v>0</v>
      </c>
      <c r="L23" s="82">
        <f t="shared" si="0"/>
        <v>5</v>
      </c>
      <c r="M23" s="82">
        <f t="shared" si="1"/>
        <v>5</v>
      </c>
      <c r="N23" s="82">
        <f>SUMIF($B$8:$K$8,"Laki-Laki",QCA!B17:K17)</f>
        <v>3</v>
      </c>
      <c r="O23" s="82">
        <f>SUMIF($B$8:$K$8,"Perempuan",QCA!B17:K17)</f>
        <v>3</v>
      </c>
      <c r="P23" s="68">
        <f t="shared" si="2"/>
        <v>3</v>
      </c>
      <c r="Q23" s="68">
        <f t="shared" si="3"/>
        <v>3</v>
      </c>
      <c r="R23" s="68">
        <f t="shared" si="4"/>
        <v>-0.40546510810816444</v>
      </c>
      <c r="S23" s="68">
        <f t="shared" si="5"/>
        <v>-0.40546510810816444</v>
      </c>
      <c r="T23" s="68">
        <f t="shared" si="6"/>
        <v>-0.2706193024096899</v>
      </c>
      <c r="U23" s="68">
        <f t="shared" si="7"/>
        <v>-0.2706193024096899</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55.2" x14ac:dyDescent="0.3">
      <c r="A24" s="67" t="str">
        <f>QCA!A18</f>
        <v>14. Parameter validasi yang mengukur kemampuan metode membedakan analit dari komponen lain dalam matriks sampel adalah....</v>
      </c>
      <c r="B24" s="83">
        <f>QCA!B18</f>
        <v>1</v>
      </c>
      <c r="C24" s="83">
        <f>QCA!C18</f>
        <v>1</v>
      </c>
      <c r="D24" s="83">
        <f>QCA!D18</f>
        <v>1</v>
      </c>
      <c r="E24" s="83">
        <f>QCA!E18</f>
        <v>1</v>
      </c>
      <c r="F24" s="83">
        <f>QCA!F18</f>
        <v>1</v>
      </c>
      <c r="G24" s="83">
        <f>QCA!G18</f>
        <v>1</v>
      </c>
      <c r="H24" s="83">
        <f>QCA!H18</f>
        <v>0</v>
      </c>
      <c r="I24" s="83">
        <f>QCA!I18</f>
        <v>0</v>
      </c>
      <c r="J24" s="83">
        <f>QCA!J18</f>
        <v>0</v>
      </c>
      <c r="K24" s="83">
        <f>QCA!K18</f>
        <v>0</v>
      </c>
      <c r="L24" s="82">
        <f t="shared" si="0"/>
        <v>5</v>
      </c>
      <c r="M24" s="82">
        <f t="shared" si="1"/>
        <v>5</v>
      </c>
      <c r="N24" s="82">
        <f>SUMIF($B$8:$K$8,"Laki-Laki",QCA!B18:K18)</f>
        <v>3</v>
      </c>
      <c r="O24" s="82">
        <f>SUMIF($B$8:$K$8,"Perempuan",QCA!B18:K18)</f>
        <v>3</v>
      </c>
      <c r="P24" s="68">
        <f t="shared" si="2"/>
        <v>3</v>
      </c>
      <c r="Q24" s="68">
        <f t="shared" si="3"/>
        <v>3</v>
      </c>
      <c r="R24" s="68">
        <f t="shared" si="4"/>
        <v>-0.40546510810816444</v>
      </c>
      <c r="S24" s="68">
        <f t="shared" si="5"/>
        <v>-0.40546510810816444</v>
      </c>
      <c r="T24" s="68">
        <f t="shared" si="6"/>
        <v>-0.2706193024096899</v>
      </c>
      <c r="U24" s="68">
        <f t="shared" si="7"/>
        <v>-0.2706193024096899</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55.2" x14ac:dyDescent="0.3">
      <c r="A25" s="67" t="str">
        <f>QCA!A19</f>
        <v>15. Konsistensi hasil pengujian pada pengulangan yang sama (repeatability) termasuk dalam parameter....</v>
      </c>
      <c r="B25" s="83">
        <f>QCA!B19</f>
        <v>0</v>
      </c>
      <c r="C25" s="83">
        <f>QCA!C19</f>
        <v>0</v>
      </c>
      <c r="D25" s="83">
        <f>QCA!D19</f>
        <v>1</v>
      </c>
      <c r="E25" s="83">
        <f>QCA!E19</f>
        <v>0</v>
      </c>
      <c r="F25" s="83">
        <f>QCA!F19</f>
        <v>1</v>
      </c>
      <c r="G25" s="83">
        <f>QCA!G19</f>
        <v>0</v>
      </c>
      <c r="H25" s="83">
        <f>QCA!H19</f>
        <v>0</v>
      </c>
      <c r="I25" s="83">
        <f>QCA!I19</f>
        <v>0</v>
      </c>
      <c r="J25" s="83">
        <f>QCA!J19</f>
        <v>0</v>
      </c>
      <c r="K25" s="83">
        <f>QCA!K19</f>
        <v>0</v>
      </c>
      <c r="L25" s="82">
        <f t="shared" si="0"/>
        <v>5</v>
      </c>
      <c r="M25" s="82">
        <f t="shared" si="1"/>
        <v>5</v>
      </c>
      <c r="N25" s="82">
        <f>SUMIF($B$8:$K$8,"Laki-Laki",QCA!B19:K19)</f>
        <v>1</v>
      </c>
      <c r="O25" s="82">
        <f>SUMIF($B$8:$K$8,"Perempuan",QCA!B19:K19)</f>
        <v>1</v>
      </c>
      <c r="P25" s="68">
        <f t="shared" si="2"/>
        <v>1</v>
      </c>
      <c r="Q25" s="68">
        <f t="shared" si="3"/>
        <v>1</v>
      </c>
      <c r="R25" s="68">
        <f t="shared" si="4"/>
        <v>1.3862943611198906</v>
      </c>
      <c r="S25" s="68">
        <f t="shared" si="5"/>
        <v>1.3862943611198906</v>
      </c>
      <c r="T25" s="68">
        <f t="shared" si="6"/>
        <v>1.5211401668183651</v>
      </c>
      <c r="U25" s="68">
        <f t="shared" si="7"/>
        <v>1.5211401668183651</v>
      </c>
      <c r="V25" s="68">
        <f t="shared" si="8"/>
        <v>1.1180339887498949</v>
      </c>
      <c r="W25" s="68">
        <f t="shared" si="9"/>
        <v>1.1180339887498949</v>
      </c>
      <c r="X25" s="68">
        <f t="shared" si="10"/>
        <v>0</v>
      </c>
      <c r="Y25" s="68">
        <f t="shared" si="11"/>
        <v>1.5811388300841898</v>
      </c>
      <c r="Z25" s="68">
        <f t="shared" si="12"/>
        <v>0</v>
      </c>
      <c r="AA25" s="66" t="str">
        <f t="shared" si="13"/>
        <v>Negligible</v>
      </c>
      <c r="AB25" s="69" t="str">
        <f t="shared" si="14"/>
        <v>Tidak Ada Indikasi Bias</v>
      </c>
    </row>
    <row r="26" spans="1:28" ht="41.4" x14ac:dyDescent="0.3">
      <c r="A26" s="67" t="str">
        <f>QCA!A20</f>
        <v>16. Bahan yang paling tepat digunakan untuk verifikasi akurasi metode adalah....</v>
      </c>
      <c r="B26" s="83">
        <f>QCA!B20</f>
        <v>1</v>
      </c>
      <c r="C26" s="83">
        <f>QCA!C20</f>
        <v>1</v>
      </c>
      <c r="D26" s="83">
        <f>QCA!D20</f>
        <v>1</v>
      </c>
      <c r="E26" s="83">
        <f>QCA!E20</f>
        <v>1</v>
      </c>
      <c r="F26" s="83">
        <f>QCA!F20</f>
        <v>1</v>
      </c>
      <c r="G26" s="83">
        <f>QCA!G20</f>
        <v>1</v>
      </c>
      <c r="H26" s="83">
        <f>QCA!H20</f>
        <v>1</v>
      </c>
      <c r="I26" s="83">
        <f>QCA!I20</f>
        <v>1</v>
      </c>
      <c r="J26" s="83">
        <f>QCA!J20</f>
        <v>0</v>
      </c>
      <c r="K26" s="83">
        <f>QCA!K20</f>
        <v>0</v>
      </c>
      <c r="L26" s="82">
        <f t="shared" si="0"/>
        <v>5</v>
      </c>
      <c r="M26" s="82">
        <f t="shared" si="1"/>
        <v>5</v>
      </c>
      <c r="N26" s="82">
        <f>SUMIF($B$8:$K$8,"Laki-Laki",QCA!B20:K20)</f>
        <v>4</v>
      </c>
      <c r="O26" s="82">
        <f>SUMIF($B$8:$K$8,"Perempuan",QCA!B20:K20)</f>
        <v>4</v>
      </c>
      <c r="P26" s="68">
        <f t="shared" si="2"/>
        <v>4</v>
      </c>
      <c r="Q26" s="68">
        <f t="shared" si="3"/>
        <v>4</v>
      </c>
      <c r="R26" s="68">
        <f t="shared" si="4"/>
        <v>-1.3862943611198906</v>
      </c>
      <c r="S26" s="68">
        <f t="shared" si="5"/>
        <v>-1.3862943611198906</v>
      </c>
      <c r="T26" s="68">
        <f t="shared" si="6"/>
        <v>-1.2514485554214161</v>
      </c>
      <c r="U26" s="68">
        <f t="shared" si="7"/>
        <v>-1.2514485554214161</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27.6" x14ac:dyDescent="0.3">
      <c r="A27" s="67" t="str">
        <f>QCA!A21</f>
        <v>17. Linearitas dalam validasi metode menunjukkan....</v>
      </c>
      <c r="B27" s="83">
        <f>QCA!B21</f>
        <v>0</v>
      </c>
      <c r="C27" s="83">
        <f>QCA!C21</f>
        <v>0</v>
      </c>
      <c r="D27" s="83">
        <f>QCA!D21</f>
        <v>1</v>
      </c>
      <c r="E27" s="83">
        <f>QCA!E21</f>
        <v>0</v>
      </c>
      <c r="F27" s="83">
        <f>QCA!F21</f>
        <v>1</v>
      </c>
      <c r="G27" s="83">
        <f>QCA!G21</f>
        <v>0</v>
      </c>
      <c r="H27" s="83">
        <f>QCA!H21</f>
        <v>0</v>
      </c>
      <c r="I27" s="83">
        <f>QCA!I21</f>
        <v>0</v>
      </c>
      <c r="J27" s="83">
        <f>QCA!J21</f>
        <v>0</v>
      </c>
      <c r="K27" s="83">
        <f>QCA!K21</f>
        <v>0</v>
      </c>
      <c r="L27" s="82">
        <f t="shared" si="0"/>
        <v>5</v>
      </c>
      <c r="M27" s="82">
        <f t="shared" si="1"/>
        <v>5</v>
      </c>
      <c r="N27" s="82">
        <f>SUMIF($B$8:$K$8,"Laki-Laki",QCA!B21:K21)</f>
        <v>1</v>
      </c>
      <c r="O27" s="82">
        <f>SUMIF($B$8:$K$8,"Perempuan",QCA!B21:K21)</f>
        <v>1</v>
      </c>
      <c r="P27" s="68">
        <f t="shared" si="2"/>
        <v>1</v>
      </c>
      <c r="Q27" s="68">
        <f t="shared" si="3"/>
        <v>1</v>
      </c>
      <c r="R27" s="68">
        <f t="shared" si="4"/>
        <v>1.3862943611198906</v>
      </c>
      <c r="S27" s="68">
        <f t="shared" si="5"/>
        <v>1.3862943611198906</v>
      </c>
      <c r="T27" s="68">
        <f t="shared" si="6"/>
        <v>1.5211401668183651</v>
      </c>
      <c r="U27" s="68">
        <f t="shared" si="7"/>
        <v>1.5211401668183651</v>
      </c>
      <c r="V27" s="68">
        <f t="shared" si="8"/>
        <v>1.1180339887498949</v>
      </c>
      <c r="W27" s="68">
        <f t="shared" si="9"/>
        <v>1.1180339887498949</v>
      </c>
      <c r="X27" s="68">
        <f t="shared" si="10"/>
        <v>0</v>
      </c>
      <c r="Y27" s="68">
        <f t="shared" si="11"/>
        <v>1.5811388300841898</v>
      </c>
      <c r="Z27" s="68">
        <f t="shared" si="12"/>
        <v>0</v>
      </c>
      <c r="AA27" s="66" t="str">
        <f t="shared" si="13"/>
        <v>Negligible</v>
      </c>
      <c r="AB27" s="69" t="str">
        <f t="shared" si="14"/>
        <v>Tidak Ada Indikasi Bias</v>
      </c>
    </row>
    <row r="28" spans="1:28" x14ac:dyDescent="0.3">
      <c r="A28" s="67" t="str">
        <f>QCA!A22</f>
        <v>18. Batas deteksi (LOD) adalah....</v>
      </c>
      <c r="B28" s="83">
        <f>QCA!B22</f>
        <v>1</v>
      </c>
      <c r="C28" s="83">
        <f>QCA!C22</f>
        <v>1</v>
      </c>
      <c r="D28" s="83">
        <f>QCA!D22</f>
        <v>1</v>
      </c>
      <c r="E28" s="83">
        <f>QCA!E22</f>
        <v>1</v>
      </c>
      <c r="F28" s="83">
        <f>QCA!F22</f>
        <v>1</v>
      </c>
      <c r="G28" s="83">
        <f>QCA!G22</f>
        <v>1</v>
      </c>
      <c r="H28" s="83">
        <f>QCA!H22</f>
        <v>0</v>
      </c>
      <c r="I28" s="83">
        <f>QCA!I22</f>
        <v>0</v>
      </c>
      <c r="J28" s="83">
        <f>QCA!J22</f>
        <v>0</v>
      </c>
      <c r="K28" s="83">
        <f>QCA!K22</f>
        <v>0</v>
      </c>
      <c r="L28" s="82">
        <f t="shared" si="0"/>
        <v>5</v>
      </c>
      <c r="M28" s="82">
        <f t="shared" si="1"/>
        <v>5</v>
      </c>
      <c r="N28" s="82">
        <f>SUMIF($B$8:$K$8,"Laki-Laki",QCA!B22:K22)</f>
        <v>3</v>
      </c>
      <c r="O28" s="82">
        <f>SUMIF($B$8:$K$8,"Perempuan",QCA!B22:K22)</f>
        <v>3</v>
      </c>
      <c r="P28" s="68">
        <f t="shared" si="2"/>
        <v>3</v>
      </c>
      <c r="Q28" s="68">
        <f t="shared" si="3"/>
        <v>3</v>
      </c>
      <c r="R28" s="68">
        <f t="shared" si="4"/>
        <v>-0.40546510810816444</v>
      </c>
      <c r="S28" s="68">
        <f t="shared" si="5"/>
        <v>-0.40546510810816444</v>
      </c>
      <c r="T28" s="68">
        <f t="shared" si="6"/>
        <v>-0.2706193024096899</v>
      </c>
      <c r="U28" s="68">
        <f t="shared" si="7"/>
        <v>-0.2706193024096899</v>
      </c>
      <c r="V28" s="68">
        <f t="shared" si="8"/>
        <v>0.91287092917527679</v>
      </c>
      <c r="W28" s="68">
        <f t="shared" si="9"/>
        <v>0.91287092917527679</v>
      </c>
      <c r="X28" s="68">
        <f t="shared" si="10"/>
        <v>0</v>
      </c>
      <c r="Y28" s="68">
        <f t="shared" si="11"/>
        <v>1.2909944487358056</v>
      </c>
      <c r="Z28" s="68">
        <f t="shared" si="12"/>
        <v>0</v>
      </c>
      <c r="AA28" s="66" t="str">
        <f t="shared" si="13"/>
        <v>Negligible</v>
      </c>
      <c r="AB28" s="69" t="str">
        <f t="shared" si="14"/>
        <v>Tidak Ada Indikasi Bias</v>
      </c>
    </row>
    <row r="29" spans="1:28" x14ac:dyDescent="0.3">
      <c r="A29" s="67" t="str">
        <f>QCA!A23</f>
        <v>19. Batas kuantifikasi (LOQ) adalah....</v>
      </c>
      <c r="B29" s="83">
        <f>QCA!B23</f>
        <v>1</v>
      </c>
      <c r="C29" s="83">
        <f>QCA!C23</f>
        <v>1</v>
      </c>
      <c r="D29" s="83">
        <f>QCA!D23</f>
        <v>0</v>
      </c>
      <c r="E29" s="83">
        <f>QCA!E23</f>
        <v>1</v>
      </c>
      <c r="F29" s="83">
        <f>QCA!F23</f>
        <v>0</v>
      </c>
      <c r="G29" s="83">
        <f>QCA!G23</f>
        <v>1</v>
      </c>
      <c r="H29" s="83">
        <f>QCA!H23</f>
        <v>1</v>
      </c>
      <c r="I29" s="83">
        <f>QCA!I23</f>
        <v>1</v>
      </c>
      <c r="J29" s="83">
        <f>QCA!J23</f>
        <v>1</v>
      </c>
      <c r="K29" s="83">
        <f>QCA!K23</f>
        <v>1</v>
      </c>
      <c r="L29" s="82">
        <f t="shared" si="0"/>
        <v>5</v>
      </c>
      <c r="M29" s="82">
        <f t="shared" si="1"/>
        <v>5</v>
      </c>
      <c r="N29" s="82">
        <f>SUMIF($B$8:$K$8,"Laki-Laki",QCA!B23:K23)</f>
        <v>4</v>
      </c>
      <c r="O29" s="82">
        <f>SUMIF($B$8:$K$8,"Perempuan",QCA!B23:K23)</f>
        <v>4</v>
      </c>
      <c r="P29" s="68">
        <f t="shared" si="2"/>
        <v>4</v>
      </c>
      <c r="Q29" s="68">
        <f t="shared" si="3"/>
        <v>4</v>
      </c>
      <c r="R29" s="68">
        <f t="shared" si="4"/>
        <v>-1.3862943611198906</v>
      </c>
      <c r="S29" s="68">
        <f t="shared" si="5"/>
        <v>-1.3862943611198906</v>
      </c>
      <c r="T29" s="68">
        <f t="shared" si="6"/>
        <v>-1.2514485554214161</v>
      </c>
      <c r="U29" s="68">
        <f t="shared" si="7"/>
        <v>-1.2514485554214161</v>
      </c>
      <c r="V29" s="68">
        <f t="shared" si="8"/>
        <v>1.1180339887498949</v>
      </c>
      <c r="W29" s="68">
        <f t="shared" si="9"/>
        <v>1.1180339887498949</v>
      </c>
      <c r="X29" s="68">
        <f t="shared" si="10"/>
        <v>0</v>
      </c>
      <c r="Y29" s="68">
        <f t="shared" si="11"/>
        <v>1.5811388300841898</v>
      </c>
      <c r="Z29" s="68">
        <f t="shared" si="12"/>
        <v>0</v>
      </c>
      <c r="AA29" s="66" t="str">
        <f t="shared" si="13"/>
        <v>Negligible</v>
      </c>
      <c r="AB29" s="69" t="str">
        <f t="shared" si="14"/>
        <v>Tidak Ada Indikasi Bias</v>
      </c>
    </row>
    <row r="30" spans="1:28" ht="41.4" x14ac:dyDescent="0.3">
      <c r="A30" s="67" t="str">
        <f>QCA!A24</f>
        <v>20. Apabila hasil verifikasi metode tidak memenuhi kriteria penerimaan, analis harus....</v>
      </c>
      <c r="B30" s="83">
        <f>QCA!B24</f>
        <v>1</v>
      </c>
      <c r="C30" s="83">
        <f>QCA!C24</f>
        <v>1</v>
      </c>
      <c r="D30" s="83">
        <f>QCA!D24</f>
        <v>0</v>
      </c>
      <c r="E30" s="83">
        <f>QCA!E24</f>
        <v>1</v>
      </c>
      <c r="F30" s="83">
        <f>QCA!F24</f>
        <v>0</v>
      </c>
      <c r="G30" s="83">
        <f>QCA!G24</f>
        <v>1</v>
      </c>
      <c r="H30" s="83">
        <f>QCA!H24</f>
        <v>0</v>
      </c>
      <c r="I30" s="83">
        <f>QCA!I24</f>
        <v>0</v>
      </c>
      <c r="J30" s="83">
        <f>QCA!J24</f>
        <v>0</v>
      </c>
      <c r="K30" s="83">
        <f>QCA!K24</f>
        <v>0</v>
      </c>
      <c r="L30" s="82">
        <f t="shared" si="0"/>
        <v>5</v>
      </c>
      <c r="M30" s="82">
        <f t="shared" si="1"/>
        <v>5</v>
      </c>
      <c r="N30" s="82">
        <f>SUMIF($B$8:$K$8,"Laki-Laki",QCA!B24:K24)</f>
        <v>2</v>
      </c>
      <c r="O30" s="82">
        <f>SUMIF($B$8:$K$8,"Perempuan",QCA!B24:K24)</f>
        <v>2</v>
      </c>
      <c r="P30" s="68">
        <f t="shared" si="2"/>
        <v>2</v>
      </c>
      <c r="Q30" s="68">
        <f t="shared" si="3"/>
        <v>2</v>
      </c>
      <c r="R30" s="68">
        <f t="shared" si="4"/>
        <v>0.40546510810816438</v>
      </c>
      <c r="S30" s="68">
        <f t="shared" si="5"/>
        <v>0.40546510810816438</v>
      </c>
      <c r="T30" s="68">
        <f t="shared" si="6"/>
        <v>0.54031091380663887</v>
      </c>
      <c r="U30" s="68">
        <f t="shared" si="7"/>
        <v>0.54031091380663887</v>
      </c>
      <c r="V30" s="68">
        <f t="shared" si="8"/>
        <v>0.91287092917527679</v>
      </c>
      <c r="W30" s="68">
        <f t="shared" si="9"/>
        <v>0.91287092917527679</v>
      </c>
      <c r="X30" s="68">
        <f t="shared" si="10"/>
        <v>0</v>
      </c>
      <c r="Y30" s="68">
        <f t="shared" si="11"/>
        <v>1.2909944487358056</v>
      </c>
      <c r="Z30" s="68">
        <f t="shared" si="12"/>
        <v>0</v>
      </c>
      <c r="AA30" s="66" t="str">
        <f t="shared" si="13"/>
        <v>Negligible</v>
      </c>
      <c r="AB30" s="69" t="str">
        <f t="shared" si="14"/>
        <v>Tidak Ada Indikasi Bias</v>
      </c>
    </row>
    <row r="31" spans="1:28" ht="41.4" x14ac:dyDescent="0.3">
      <c r="A31" s="67" t="str">
        <f>QCA!A25</f>
        <v>21. Metode standar yang telah diverifikasi kinerjanya perlu dipantau secara berkala melalui....</v>
      </c>
      <c r="B31" s="83">
        <f>QCA!B25</f>
        <v>1</v>
      </c>
      <c r="C31" s="83">
        <f>QCA!C25</f>
        <v>1</v>
      </c>
      <c r="D31" s="83">
        <f>QCA!D25</f>
        <v>1</v>
      </c>
      <c r="E31" s="83">
        <f>QCA!E25</f>
        <v>0</v>
      </c>
      <c r="F31" s="83">
        <f>QCA!F25</f>
        <v>1</v>
      </c>
      <c r="G31" s="83">
        <f>QCA!G25</f>
        <v>0</v>
      </c>
      <c r="H31" s="83">
        <f>QCA!H25</f>
        <v>1</v>
      </c>
      <c r="I31" s="83">
        <f>QCA!I25</f>
        <v>1</v>
      </c>
      <c r="J31" s="83">
        <f>QCA!J25</f>
        <v>0</v>
      </c>
      <c r="K31" s="83">
        <f>QCA!K25</f>
        <v>0</v>
      </c>
      <c r="L31" s="82">
        <f t="shared" si="0"/>
        <v>5</v>
      </c>
      <c r="M31" s="82">
        <f t="shared" si="1"/>
        <v>5</v>
      </c>
      <c r="N31" s="82">
        <f>SUMIF($B$8:$K$8,"Laki-Laki",QCA!B25:K25)</f>
        <v>3</v>
      </c>
      <c r="O31" s="82">
        <f>SUMIF($B$8:$K$8,"Perempuan",QCA!B25:K25)</f>
        <v>3</v>
      </c>
      <c r="P31" s="68">
        <f t="shared" si="2"/>
        <v>3</v>
      </c>
      <c r="Q31" s="68">
        <f t="shared" si="3"/>
        <v>3</v>
      </c>
      <c r="R31" s="68">
        <f t="shared" si="4"/>
        <v>-0.40546510810816444</v>
      </c>
      <c r="S31" s="68">
        <f t="shared" si="5"/>
        <v>-0.40546510810816444</v>
      </c>
      <c r="T31" s="68">
        <f t="shared" si="6"/>
        <v>-0.2706193024096899</v>
      </c>
      <c r="U31" s="68">
        <f t="shared" si="7"/>
        <v>-0.2706193024096899</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41.4" x14ac:dyDescent="0.3">
      <c r="A32" s="67" t="str">
        <f>QCA!A26</f>
        <v>22. Dokumentasi hasil validasi metode harus mencakup hal-hal berikut, KECUALI....</v>
      </c>
      <c r="B32" s="83">
        <f>QCA!B26</f>
        <v>0</v>
      </c>
      <c r="C32" s="83">
        <f>QCA!C26</f>
        <v>0</v>
      </c>
      <c r="D32" s="83">
        <f>QCA!D26</f>
        <v>1</v>
      </c>
      <c r="E32" s="83">
        <f>QCA!E26</f>
        <v>0</v>
      </c>
      <c r="F32" s="83">
        <f>QCA!F26</f>
        <v>1</v>
      </c>
      <c r="G32" s="83">
        <f>QCA!G26</f>
        <v>0</v>
      </c>
      <c r="H32" s="83">
        <f>QCA!H26</f>
        <v>0</v>
      </c>
      <c r="I32" s="83">
        <f>QCA!I26</f>
        <v>0</v>
      </c>
      <c r="J32" s="83">
        <f>QCA!J26</f>
        <v>0</v>
      </c>
      <c r="K32" s="83">
        <f>QCA!K26</f>
        <v>0</v>
      </c>
      <c r="L32" s="82">
        <f t="shared" si="0"/>
        <v>5</v>
      </c>
      <c r="M32" s="82">
        <f t="shared" si="1"/>
        <v>5</v>
      </c>
      <c r="N32" s="82">
        <f>SUMIF($B$8:$K$8,"Laki-Laki",QCA!B26:K26)</f>
        <v>1</v>
      </c>
      <c r="O32" s="82">
        <f>SUMIF($B$8:$K$8,"Perempuan",QCA!B26:K26)</f>
        <v>1</v>
      </c>
      <c r="P32" s="68">
        <f t="shared" si="2"/>
        <v>1</v>
      </c>
      <c r="Q32" s="68">
        <f t="shared" si="3"/>
        <v>1</v>
      </c>
      <c r="R32" s="68">
        <f t="shared" si="4"/>
        <v>1.3862943611198906</v>
      </c>
      <c r="S32" s="68">
        <f t="shared" si="5"/>
        <v>1.3862943611198906</v>
      </c>
      <c r="T32" s="68">
        <f t="shared" si="6"/>
        <v>1.5211401668183651</v>
      </c>
      <c r="U32" s="68">
        <f t="shared" si="7"/>
        <v>1.5211401668183651</v>
      </c>
      <c r="V32" s="68">
        <f t="shared" si="8"/>
        <v>1.1180339887498949</v>
      </c>
      <c r="W32" s="68">
        <f t="shared" si="9"/>
        <v>1.1180339887498949</v>
      </c>
      <c r="X32" s="68">
        <f t="shared" si="10"/>
        <v>0</v>
      </c>
      <c r="Y32" s="68">
        <f t="shared" si="11"/>
        <v>1.5811388300841898</v>
      </c>
      <c r="Z32" s="68">
        <f t="shared" si="12"/>
        <v>0</v>
      </c>
      <c r="AA32" s="66" t="str">
        <f t="shared" si="13"/>
        <v>Negligible</v>
      </c>
      <c r="AB32" s="69" t="str">
        <f t="shared" si="14"/>
        <v>Tidak Ada Indikasi Bias</v>
      </c>
    </row>
    <row r="33" spans="1:28" ht="27.6" x14ac:dyDescent="0.3">
      <c r="A33" s="67" t="str">
        <f>QCA!A27</f>
        <v>23. Ruggedness/ketangguhan metode mengukur....</v>
      </c>
      <c r="B33" s="83">
        <f>QCA!B27</f>
        <v>1</v>
      </c>
      <c r="C33" s="83">
        <f>QCA!C27</f>
        <v>1</v>
      </c>
      <c r="D33" s="83">
        <f>QCA!D27</f>
        <v>1</v>
      </c>
      <c r="E33" s="83">
        <f>QCA!E27</f>
        <v>1</v>
      </c>
      <c r="F33" s="83">
        <f>QCA!F27</f>
        <v>1</v>
      </c>
      <c r="G33" s="83">
        <f>QCA!G27</f>
        <v>1</v>
      </c>
      <c r="H33" s="83">
        <f>QCA!H27</f>
        <v>0</v>
      </c>
      <c r="I33" s="83">
        <f>QCA!I27</f>
        <v>0</v>
      </c>
      <c r="J33" s="83">
        <f>QCA!J27</f>
        <v>0</v>
      </c>
      <c r="K33" s="83">
        <f>QCA!K27</f>
        <v>0</v>
      </c>
      <c r="L33" s="82">
        <f t="shared" si="0"/>
        <v>5</v>
      </c>
      <c r="M33" s="82">
        <f t="shared" si="1"/>
        <v>5</v>
      </c>
      <c r="N33" s="82">
        <f>SUMIF($B$8:$K$8,"Laki-Laki",QCA!B27:K27)</f>
        <v>3</v>
      </c>
      <c r="O33" s="82">
        <f>SUMIF($B$8:$K$8,"Perempuan",QCA!B27:K27)</f>
        <v>3</v>
      </c>
      <c r="P33" s="68">
        <f t="shared" si="2"/>
        <v>3</v>
      </c>
      <c r="Q33" s="68">
        <f t="shared" si="3"/>
        <v>3</v>
      </c>
      <c r="R33" s="68">
        <f t="shared" si="4"/>
        <v>-0.40546510810816444</v>
      </c>
      <c r="S33" s="68">
        <f t="shared" si="5"/>
        <v>-0.40546510810816444</v>
      </c>
      <c r="T33" s="68">
        <f t="shared" si="6"/>
        <v>-0.2706193024096899</v>
      </c>
      <c r="U33" s="68">
        <f t="shared" si="7"/>
        <v>-0.2706193024096899</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ht="27.6" x14ac:dyDescent="0.3">
      <c r="A34" s="67" t="str">
        <f>QCA!A28</f>
        <v>24. Recovery (% perolehan kembali) digunakan untuk mengevaluasi....</v>
      </c>
      <c r="B34" s="83">
        <f>QCA!B28</f>
        <v>1</v>
      </c>
      <c r="C34" s="83">
        <f>QCA!C28</f>
        <v>1</v>
      </c>
      <c r="D34" s="83">
        <f>QCA!D28</f>
        <v>1</v>
      </c>
      <c r="E34" s="83">
        <f>QCA!E28</f>
        <v>1</v>
      </c>
      <c r="F34" s="83">
        <f>QCA!F28</f>
        <v>1</v>
      </c>
      <c r="G34" s="83">
        <f>QCA!G28</f>
        <v>1</v>
      </c>
      <c r="H34" s="83">
        <f>QCA!H28</f>
        <v>0</v>
      </c>
      <c r="I34" s="83">
        <f>QCA!I28</f>
        <v>0</v>
      </c>
      <c r="J34" s="83">
        <f>QCA!J28</f>
        <v>1</v>
      </c>
      <c r="K34" s="83">
        <f>QCA!K28</f>
        <v>1</v>
      </c>
      <c r="L34" s="82">
        <f t="shared" si="0"/>
        <v>5</v>
      </c>
      <c r="M34" s="82">
        <f t="shared" si="1"/>
        <v>5</v>
      </c>
      <c r="N34" s="82">
        <f>SUMIF($B$8:$K$8,"Laki-Laki",QCA!B28:K28)</f>
        <v>4</v>
      </c>
      <c r="O34" s="82">
        <f>SUMIF($B$8:$K$8,"Perempuan",QCA!B28:K28)</f>
        <v>4</v>
      </c>
      <c r="P34" s="68">
        <f t="shared" si="2"/>
        <v>4</v>
      </c>
      <c r="Q34" s="68">
        <f t="shared" si="3"/>
        <v>4</v>
      </c>
      <c r="R34" s="68">
        <f t="shared" si="4"/>
        <v>-1.3862943611198906</v>
      </c>
      <c r="S34" s="68">
        <f t="shared" si="5"/>
        <v>-1.3862943611198906</v>
      </c>
      <c r="T34" s="68">
        <f t="shared" si="6"/>
        <v>-1.2514485554214161</v>
      </c>
      <c r="U34" s="68">
        <f t="shared" si="7"/>
        <v>-1.2514485554214161</v>
      </c>
      <c r="V34" s="68">
        <f t="shared" si="8"/>
        <v>1.1180339887498949</v>
      </c>
      <c r="W34" s="68">
        <f t="shared" si="9"/>
        <v>1.1180339887498949</v>
      </c>
      <c r="X34" s="68">
        <f t="shared" si="10"/>
        <v>0</v>
      </c>
      <c r="Y34" s="68">
        <f t="shared" si="11"/>
        <v>1.5811388300841898</v>
      </c>
      <c r="Z34" s="68">
        <f t="shared" si="12"/>
        <v>0</v>
      </c>
      <c r="AA34" s="66" t="str">
        <f t="shared" si="13"/>
        <v>Negligible</v>
      </c>
      <c r="AB34" s="69" t="str">
        <f t="shared" si="14"/>
        <v>Tidak Ada Indikasi Bias</v>
      </c>
    </row>
    <row r="35" spans="1:28" ht="69" x14ac:dyDescent="0.3">
      <c r="A35" s="67" t="str">
        <f>QCA!A29</f>
        <v>25. Apabila metode standar akan digunakan untuk matriks sampel yang berbeda dari ruang lingkup aslinya maka yang harus dilakukan adalah....</v>
      </c>
      <c r="B35" s="83">
        <f>QCA!B29</f>
        <v>1</v>
      </c>
      <c r="C35" s="83">
        <f>QCA!C29</f>
        <v>1</v>
      </c>
      <c r="D35" s="83">
        <f>QCA!D29</f>
        <v>1</v>
      </c>
      <c r="E35" s="83">
        <f>QCA!E29</f>
        <v>1</v>
      </c>
      <c r="F35" s="83">
        <f>QCA!F29</f>
        <v>1</v>
      </c>
      <c r="G35" s="83">
        <f>QCA!G29</f>
        <v>1</v>
      </c>
      <c r="H35" s="83">
        <f>QCA!H29</f>
        <v>0</v>
      </c>
      <c r="I35" s="83">
        <f>QCA!I29</f>
        <v>0</v>
      </c>
      <c r="J35" s="83">
        <f>QCA!J29</f>
        <v>1</v>
      </c>
      <c r="K35" s="83">
        <f>QCA!K29</f>
        <v>1</v>
      </c>
      <c r="L35" s="82">
        <f t="shared" si="0"/>
        <v>5</v>
      </c>
      <c r="M35" s="82">
        <f t="shared" si="1"/>
        <v>5</v>
      </c>
      <c r="N35" s="82">
        <f>SUMIF($B$8:$K$8,"Laki-Laki",QCA!B29:K29)</f>
        <v>4</v>
      </c>
      <c r="O35" s="82">
        <f>SUMIF($B$8:$K$8,"Perempuan",QCA!B29:K29)</f>
        <v>4</v>
      </c>
      <c r="P35" s="68">
        <f t="shared" si="2"/>
        <v>4</v>
      </c>
      <c r="Q35" s="68">
        <f t="shared" si="3"/>
        <v>4</v>
      </c>
      <c r="R35" s="68">
        <f t="shared" si="4"/>
        <v>-1.3862943611198906</v>
      </c>
      <c r="S35" s="68">
        <f t="shared" si="5"/>
        <v>-1.3862943611198906</v>
      </c>
      <c r="T35" s="68">
        <f t="shared" si="6"/>
        <v>-1.2514485554214161</v>
      </c>
      <c r="U35" s="68">
        <f t="shared" si="7"/>
        <v>-1.2514485554214161</v>
      </c>
      <c r="V35" s="68">
        <f t="shared" si="8"/>
        <v>1.1180339887498949</v>
      </c>
      <c r="W35" s="68">
        <f t="shared" si="9"/>
        <v>1.1180339887498949</v>
      </c>
      <c r="X35" s="68">
        <f t="shared" si="10"/>
        <v>0</v>
      </c>
      <c r="Y35" s="68">
        <f t="shared" si="11"/>
        <v>1.5811388300841898</v>
      </c>
      <c r="Z35" s="68">
        <f t="shared" si="12"/>
        <v>0</v>
      </c>
      <c r="AA35" s="66" t="str">
        <f t="shared" si="13"/>
        <v>Negligible</v>
      </c>
      <c r="AB35" s="69" t="str">
        <f t="shared" si="14"/>
        <v>Tidak Ada Indikasi Bias</v>
      </c>
    </row>
    <row r="36" spans="1:28" ht="27.6" x14ac:dyDescent="0.3">
      <c r="A36" s="67" t="str">
        <f>QCA!A30</f>
        <v>26. Tujuan utama pengambilan sampel yang representatif adalah....</v>
      </c>
      <c r="B36" s="83">
        <f>QCA!B30</f>
        <v>0</v>
      </c>
      <c r="C36" s="83">
        <f>QCA!C30</f>
        <v>0</v>
      </c>
      <c r="D36" s="83">
        <f>QCA!D30</f>
        <v>1</v>
      </c>
      <c r="E36" s="83">
        <f>QCA!E30</f>
        <v>0</v>
      </c>
      <c r="F36" s="83">
        <f>QCA!F30</f>
        <v>1</v>
      </c>
      <c r="G36" s="83">
        <f>QCA!G30</f>
        <v>0</v>
      </c>
      <c r="H36" s="83">
        <f>QCA!H30</f>
        <v>1</v>
      </c>
      <c r="I36" s="83">
        <f>QCA!I30</f>
        <v>1</v>
      </c>
      <c r="J36" s="83">
        <f>QCA!J30</f>
        <v>1</v>
      </c>
      <c r="K36" s="83">
        <f>QCA!K30</f>
        <v>1</v>
      </c>
      <c r="L36" s="82">
        <f t="shared" si="0"/>
        <v>5</v>
      </c>
      <c r="M36" s="82">
        <f t="shared" si="1"/>
        <v>5</v>
      </c>
      <c r="N36" s="82">
        <f>SUMIF($B$8:$K$8,"Laki-Laki",QCA!B30:K30)</f>
        <v>3</v>
      </c>
      <c r="O36" s="82">
        <f>SUMIF($B$8:$K$8,"Perempuan",QCA!B30:K30)</f>
        <v>3</v>
      </c>
      <c r="P36" s="68">
        <f t="shared" si="2"/>
        <v>3</v>
      </c>
      <c r="Q36" s="68">
        <f t="shared" si="3"/>
        <v>3</v>
      </c>
      <c r="R36" s="68">
        <f t="shared" si="4"/>
        <v>-0.40546510810816444</v>
      </c>
      <c r="S36" s="68">
        <f t="shared" si="5"/>
        <v>-0.40546510810816444</v>
      </c>
      <c r="T36" s="68">
        <f t="shared" si="6"/>
        <v>-0.2706193024096899</v>
      </c>
      <c r="U36" s="68">
        <f t="shared" si="7"/>
        <v>-0.2706193024096899</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ht="41.4" x14ac:dyDescent="0.3">
      <c r="A37" s="67" t="str">
        <f>QCA!A31</f>
        <v>27. Alat pelindung diri yang WAJIB digunakan saat pengambilan sampel bahan kimia berbahaya adalah....</v>
      </c>
      <c r="B37" s="83">
        <f>QCA!B31</f>
        <v>1</v>
      </c>
      <c r="C37" s="83">
        <f>QCA!C31</f>
        <v>1</v>
      </c>
      <c r="D37" s="83">
        <f>QCA!D31</f>
        <v>1</v>
      </c>
      <c r="E37" s="83">
        <f>QCA!E31</f>
        <v>0</v>
      </c>
      <c r="F37" s="83">
        <f>QCA!F31</f>
        <v>1</v>
      </c>
      <c r="G37" s="83">
        <f>QCA!G31</f>
        <v>0</v>
      </c>
      <c r="H37" s="83">
        <f>QCA!H31</f>
        <v>0</v>
      </c>
      <c r="I37" s="83">
        <f>QCA!I31</f>
        <v>0</v>
      </c>
      <c r="J37" s="83">
        <f>QCA!J31</f>
        <v>0</v>
      </c>
      <c r="K37" s="83">
        <f>QCA!K31</f>
        <v>0</v>
      </c>
      <c r="L37" s="82">
        <f t="shared" si="0"/>
        <v>5</v>
      </c>
      <c r="M37" s="82">
        <f t="shared" si="1"/>
        <v>5</v>
      </c>
      <c r="N37" s="82">
        <f>SUMIF($B$8:$K$8,"Laki-Laki",QCA!B31:K31)</f>
        <v>2</v>
      </c>
      <c r="O37" s="82">
        <f>SUMIF($B$8:$K$8,"Perempuan",QCA!B31:K31)</f>
        <v>2</v>
      </c>
      <c r="P37" s="68">
        <f t="shared" si="2"/>
        <v>2</v>
      </c>
      <c r="Q37" s="68">
        <f t="shared" si="3"/>
        <v>2</v>
      </c>
      <c r="R37" s="68">
        <f t="shared" si="4"/>
        <v>0.40546510810816438</v>
      </c>
      <c r="S37" s="68">
        <f t="shared" si="5"/>
        <v>0.40546510810816438</v>
      </c>
      <c r="T37" s="68">
        <f t="shared" si="6"/>
        <v>0.54031091380663887</v>
      </c>
      <c r="U37" s="68">
        <f t="shared" si="7"/>
        <v>0.54031091380663887</v>
      </c>
      <c r="V37" s="68">
        <f t="shared" si="8"/>
        <v>0.91287092917527679</v>
      </c>
      <c r="W37" s="68">
        <f t="shared" si="9"/>
        <v>0.91287092917527679</v>
      </c>
      <c r="X37" s="68">
        <f t="shared" si="10"/>
        <v>0</v>
      </c>
      <c r="Y37" s="68">
        <f t="shared" si="11"/>
        <v>1.2909944487358056</v>
      </c>
      <c r="Z37" s="68">
        <f t="shared" si="12"/>
        <v>0</v>
      </c>
      <c r="AA37" s="66" t="str">
        <f t="shared" si="13"/>
        <v>Negligible</v>
      </c>
      <c r="AB37" s="69" t="str">
        <f t="shared" si="14"/>
        <v>Tidak Ada Indikasi Bias</v>
      </c>
    </row>
    <row r="38" spans="1:28" ht="41.4" x14ac:dyDescent="0.3">
      <c r="A38" s="67" t="str">
        <f>QCA!A32</f>
        <v>28. Informasi minimal yang harus tercantum pada label sampel adalah....</v>
      </c>
      <c r="B38" s="83">
        <f>QCA!B32</f>
        <v>1</v>
      </c>
      <c r="C38" s="83">
        <f>QCA!C32</f>
        <v>1</v>
      </c>
      <c r="D38" s="83">
        <f>QCA!D32</f>
        <v>1</v>
      </c>
      <c r="E38" s="83">
        <f>QCA!E32</f>
        <v>0</v>
      </c>
      <c r="F38" s="83">
        <f>QCA!F32</f>
        <v>1</v>
      </c>
      <c r="G38" s="83">
        <f>QCA!G32</f>
        <v>0</v>
      </c>
      <c r="H38" s="83">
        <f>QCA!H32</f>
        <v>1</v>
      </c>
      <c r="I38" s="83">
        <f>QCA!I32</f>
        <v>1</v>
      </c>
      <c r="J38" s="83">
        <f>QCA!J32</f>
        <v>0</v>
      </c>
      <c r="K38" s="83">
        <f>QCA!K32</f>
        <v>0</v>
      </c>
      <c r="L38" s="82">
        <f t="shared" si="0"/>
        <v>5</v>
      </c>
      <c r="M38" s="82">
        <f t="shared" si="1"/>
        <v>5</v>
      </c>
      <c r="N38" s="82">
        <f>SUMIF($B$8:$K$8,"Laki-Laki",QCA!B32:K32)</f>
        <v>3</v>
      </c>
      <c r="O38" s="82">
        <f>SUMIF($B$8:$K$8,"Perempuan",QCA!B32:K32)</f>
        <v>3</v>
      </c>
      <c r="P38" s="68">
        <f t="shared" si="2"/>
        <v>3</v>
      </c>
      <c r="Q38" s="68">
        <f t="shared" si="3"/>
        <v>3</v>
      </c>
      <c r="R38" s="68">
        <f t="shared" si="4"/>
        <v>-0.40546510810816444</v>
      </c>
      <c r="S38" s="68">
        <f t="shared" si="5"/>
        <v>-0.40546510810816444</v>
      </c>
      <c r="T38" s="68">
        <f t="shared" si="6"/>
        <v>-0.2706193024096899</v>
      </c>
      <c r="U38" s="68">
        <f t="shared" si="7"/>
        <v>-0.2706193024096899</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41.4" x14ac:dyDescent="0.3">
      <c r="A39" s="67" t="str">
        <f>QCA!A33</f>
        <v>29. Sampel yang memerlukan kondisi dingin selama transportasi harus disimpan dalam....</v>
      </c>
      <c r="B39" s="83">
        <f>QCA!B33</f>
        <v>1</v>
      </c>
      <c r="C39" s="83">
        <f>QCA!C33</f>
        <v>1</v>
      </c>
      <c r="D39" s="83">
        <f>QCA!D33</f>
        <v>1</v>
      </c>
      <c r="E39" s="83">
        <f>QCA!E33</f>
        <v>0</v>
      </c>
      <c r="F39" s="83">
        <f>QCA!F33</f>
        <v>1</v>
      </c>
      <c r="G39" s="83">
        <f>QCA!G33</f>
        <v>0</v>
      </c>
      <c r="H39" s="83">
        <f>QCA!H33</f>
        <v>0</v>
      </c>
      <c r="I39" s="83">
        <f>QCA!I33</f>
        <v>0</v>
      </c>
      <c r="J39" s="83">
        <f>QCA!J33</f>
        <v>1</v>
      </c>
      <c r="K39" s="83">
        <f>QCA!K33</f>
        <v>1</v>
      </c>
      <c r="L39" s="82">
        <f t="shared" si="0"/>
        <v>5</v>
      </c>
      <c r="M39" s="82">
        <f t="shared" si="1"/>
        <v>5</v>
      </c>
      <c r="N39" s="82">
        <f>SUMIF($B$8:$K$8,"Laki-Laki",QCA!B33:K33)</f>
        <v>3</v>
      </c>
      <c r="O39" s="82">
        <f>SUMIF($B$8:$K$8,"Perempuan",QCA!B33:K33)</f>
        <v>3</v>
      </c>
      <c r="P39" s="68">
        <f t="shared" si="2"/>
        <v>3</v>
      </c>
      <c r="Q39" s="68">
        <f t="shared" si="3"/>
        <v>3</v>
      </c>
      <c r="R39" s="68">
        <f t="shared" si="4"/>
        <v>-0.40546510810816444</v>
      </c>
      <c r="S39" s="68">
        <f t="shared" si="5"/>
        <v>-0.40546510810816444</v>
      </c>
      <c r="T39" s="68">
        <f t="shared" si="6"/>
        <v>-0.2706193024096899</v>
      </c>
      <c r="U39" s="68">
        <f t="shared" si="7"/>
        <v>-0.2706193024096899</v>
      </c>
      <c r="V39" s="68">
        <f t="shared" si="8"/>
        <v>0.91287092917527679</v>
      </c>
      <c r="W39" s="68">
        <f t="shared" si="9"/>
        <v>0.91287092917527679</v>
      </c>
      <c r="X39" s="68">
        <f t="shared" si="10"/>
        <v>0</v>
      </c>
      <c r="Y39" s="68">
        <f t="shared" si="11"/>
        <v>1.2909944487358056</v>
      </c>
      <c r="Z39" s="68">
        <f t="shared" si="12"/>
        <v>0</v>
      </c>
      <c r="AA39" s="66" t="str">
        <f t="shared" si="13"/>
        <v>Negligible</v>
      </c>
      <c r="AB39" s="69" t="str">
        <f t="shared" si="14"/>
        <v>Tidak Ada Indikasi Bias</v>
      </c>
    </row>
    <row r="40" spans="1:28" ht="55.2" x14ac:dyDescent="0.3">
      <c r="A40" s="67" t="str">
        <f>QCA!A34</f>
        <v>30. Teknik pengambilan sampel di mana setiap anggota populasi memiliki peluang yang sama untuk terpilih disebut....</v>
      </c>
      <c r="B40" s="83">
        <f>QCA!B34</f>
        <v>1</v>
      </c>
      <c r="C40" s="83">
        <f>QCA!C34</f>
        <v>1</v>
      </c>
      <c r="D40" s="83">
        <f>QCA!D34</f>
        <v>1</v>
      </c>
      <c r="E40" s="83">
        <f>QCA!E34</f>
        <v>0</v>
      </c>
      <c r="F40" s="83">
        <f>QCA!F34</f>
        <v>1</v>
      </c>
      <c r="G40" s="83">
        <f>QCA!G34</f>
        <v>0</v>
      </c>
      <c r="H40" s="83">
        <f>QCA!H34</f>
        <v>1</v>
      </c>
      <c r="I40" s="83">
        <f>QCA!I34</f>
        <v>1</v>
      </c>
      <c r="J40" s="83">
        <f>QCA!J34</f>
        <v>0</v>
      </c>
      <c r="K40" s="83">
        <f>QCA!K34</f>
        <v>0</v>
      </c>
      <c r="L40" s="82">
        <f t="shared" si="0"/>
        <v>5</v>
      </c>
      <c r="M40" s="82">
        <f t="shared" si="1"/>
        <v>5</v>
      </c>
      <c r="N40" s="82">
        <f>SUMIF($B$8:$K$8,"Laki-Laki",QCA!B34:K34)</f>
        <v>3</v>
      </c>
      <c r="O40" s="82">
        <f>SUMIF($B$8:$K$8,"Perempuan",QCA!B34:K34)</f>
        <v>3</v>
      </c>
      <c r="P40" s="68">
        <f t="shared" si="2"/>
        <v>3</v>
      </c>
      <c r="Q40" s="68">
        <f t="shared" si="3"/>
        <v>3</v>
      </c>
      <c r="R40" s="68">
        <f t="shared" si="4"/>
        <v>-0.40546510810816444</v>
      </c>
      <c r="S40" s="68">
        <f t="shared" si="5"/>
        <v>-0.40546510810816444</v>
      </c>
      <c r="T40" s="68">
        <f t="shared" si="6"/>
        <v>-0.2706193024096899</v>
      </c>
      <c r="U40" s="68">
        <f t="shared" si="7"/>
        <v>-0.2706193024096899</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41.4" x14ac:dyDescent="0.3">
      <c r="A41" s="67" t="str">
        <f>QCA!A35</f>
        <v>31. Apabila sampel yang diambil ternyata tidak mencukupi untuk kebutuhan analisis analis harus....</v>
      </c>
      <c r="B41" s="83">
        <f>QCA!B35</f>
        <v>1</v>
      </c>
      <c r="C41" s="83">
        <f>QCA!C35</f>
        <v>1</v>
      </c>
      <c r="D41" s="83">
        <f>QCA!D35</f>
        <v>0</v>
      </c>
      <c r="E41" s="83">
        <f>QCA!E35</f>
        <v>0</v>
      </c>
      <c r="F41" s="83">
        <f>QCA!F35</f>
        <v>0</v>
      </c>
      <c r="G41" s="83">
        <f>QCA!G35</f>
        <v>0</v>
      </c>
      <c r="H41" s="83">
        <f>QCA!H35</f>
        <v>0</v>
      </c>
      <c r="I41" s="83">
        <f>QCA!I35</f>
        <v>0</v>
      </c>
      <c r="J41" s="83">
        <f>QCA!J35</f>
        <v>0</v>
      </c>
      <c r="K41" s="83">
        <f>QCA!K35</f>
        <v>0</v>
      </c>
      <c r="L41" s="82">
        <f t="shared" si="0"/>
        <v>5</v>
      </c>
      <c r="M41" s="82">
        <f t="shared" si="1"/>
        <v>5</v>
      </c>
      <c r="N41" s="82">
        <f>SUMIF($B$8:$K$8,"Laki-Laki",QCA!B35:K35)</f>
        <v>1</v>
      </c>
      <c r="O41" s="82">
        <f>SUMIF($B$8:$K$8,"Perempuan",QCA!B35:K35)</f>
        <v>1</v>
      </c>
      <c r="P41" s="68">
        <f t="shared" si="2"/>
        <v>1</v>
      </c>
      <c r="Q41" s="68">
        <f t="shared" si="3"/>
        <v>1</v>
      </c>
      <c r="R41" s="68">
        <f t="shared" si="4"/>
        <v>1.3862943611198906</v>
      </c>
      <c r="S41" s="68">
        <f t="shared" si="5"/>
        <v>1.3862943611198906</v>
      </c>
      <c r="T41" s="68">
        <f t="shared" si="6"/>
        <v>1.5211401668183651</v>
      </c>
      <c r="U41" s="68">
        <f t="shared" si="7"/>
        <v>1.5211401668183651</v>
      </c>
      <c r="V41" s="68">
        <f t="shared" si="8"/>
        <v>1.1180339887498949</v>
      </c>
      <c r="W41" s="68">
        <f t="shared" si="9"/>
        <v>1.1180339887498949</v>
      </c>
      <c r="X41" s="68">
        <f t="shared" si="10"/>
        <v>0</v>
      </c>
      <c r="Y41" s="68">
        <f t="shared" si="11"/>
        <v>1.5811388300841898</v>
      </c>
      <c r="Z41" s="68">
        <f t="shared" si="12"/>
        <v>0</v>
      </c>
      <c r="AA41" s="66" t="str">
        <f t="shared" si="13"/>
        <v>Negligible</v>
      </c>
      <c r="AB41" s="69" t="str">
        <f t="shared" si="14"/>
        <v>Tidak Ada Indikasi Bias</v>
      </c>
    </row>
    <row r="42" spans="1:28" ht="27.6" x14ac:dyDescent="0.3">
      <c r="A42" s="67" t="str">
        <f>QCA!A36</f>
        <v>32. Formulir pencatatan sampling (log sheet) harus diisi....</v>
      </c>
      <c r="B42" s="83">
        <f>QCA!B36</f>
        <v>1</v>
      </c>
      <c r="C42" s="83">
        <f>QCA!C36</f>
        <v>1</v>
      </c>
      <c r="D42" s="83">
        <f>QCA!D36</f>
        <v>1</v>
      </c>
      <c r="E42" s="83">
        <f>QCA!E36</f>
        <v>0</v>
      </c>
      <c r="F42" s="83">
        <f>QCA!F36</f>
        <v>1</v>
      </c>
      <c r="G42" s="83">
        <f>QCA!G36</f>
        <v>0</v>
      </c>
      <c r="H42" s="83">
        <f>QCA!H36</f>
        <v>0</v>
      </c>
      <c r="I42" s="83">
        <f>QCA!I36</f>
        <v>0</v>
      </c>
      <c r="J42" s="83">
        <f>QCA!J36</f>
        <v>1</v>
      </c>
      <c r="K42" s="83">
        <f>QCA!K36</f>
        <v>1</v>
      </c>
      <c r="L42" s="82">
        <f t="shared" si="0"/>
        <v>5</v>
      </c>
      <c r="M42" s="82">
        <f t="shared" si="1"/>
        <v>5</v>
      </c>
      <c r="N42" s="82">
        <f>SUMIF($B$8:$K$8,"Laki-Laki",QCA!B36:K36)</f>
        <v>3</v>
      </c>
      <c r="O42" s="82">
        <f>SUMIF($B$8:$K$8,"Perempuan",QCA!B36:K36)</f>
        <v>3</v>
      </c>
      <c r="P42" s="68">
        <f t="shared" si="2"/>
        <v>3</v>
      </c>
      <c r="Q42" s="68">
        <f t="shared" si="3"/>
        <v>3</v>
      </c>
      <c r="R42" s="68">
        <f t="shared" si="4"/>
        <v>-0.40546510810816444</v>
      </c>
      <c r="S42" s="68">
        <f t="shared" si="5"/>
        <v>-0.40546510810816444</v>
      </c>
      <c r="T42" s="68">
        <f t="shared" si="6"/>
        <v>-0.2706193024096899</v>
      </c>
      <c r="U42" s="68">
        <f t="shared" si="7"/>
        <v>-0.2706193024096899</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ht="27.6" x14ac:dyDescent="0.3">
      <c r="A43" s="67" t="str">
        <f>QCA!A37</f>
        <v>33. Peralatan sampling yang telah digunakan harus....</v>
      </c>
      <c r="B43" s="83">
        <f>QCA!B37</f>
        <v>1</v>
      </c>
      <c r="C43" s="83">
        <f>QCA!C37</f>
        <v>1</v>
      </c>
      <c r="D43" s="83">
        <f>QCA!D37</f>
        <v>1</v>
      </c>
      <c r="E43" s="83">
        <f>QCA!E37</f>
        <v>1</v>
      </c>
      <c r="F43" s="83">
        <f>QCA!F37</f>
        <v>1</v>
      </c>
      <c r="G43" s="83">
        <f>QCA!G37</f>
        <v>1</v>
      </c>
      <c r="H43" s="83">
        <f>QCA!H37</f>
        <v>1</v>
      </c>
      <c r="I43" s="83">
        <f>QCA!I37</f>
        <v>1</v>
      </c>
      <c r="J43" s="83">
        <f>QCA!J37</f>
        <v>0</v>
      </c>
      <c r="K43" s="83">
        <f>QCA!K37</f>
        <v>0</v>
      </c>
      <c r="L43" s="82">
        <f t="shared" ref="L43:L74" si="15">COUNTIF($B$8:$K$8,"Laki-Laki")</f>
        <v>5</v>
      </c>
      <c r="M43" s="82">
        <f t="shared" ref="M43:M74" si="16">COUNTIF($B$8:$K$8,"Perempuan")</f>
        <v>5</v>
      </c>
      <c r="N43" s="82">
        <f>SUMIF($B$8:$K$8,"Laki-Laki",QCA!B37:K37)</f>
        <v>4</v>
      </c>
      <c r="O43" s="82">
        <f>SUMIF($B$8:$K$8,"Perempuan",QCA!B37:K37)</f>
        <v>4</v>
      </c>
      <c r="P43" s="68">
        <f t="shared" ref="P43:P74" si="17">IF(N43=0,0.3,IF(N43=L43,L43-0.3,N43))</f>
        <v>4</v>
      </c>
      <c r="Q43" s="68">
        <f t="shared" ref="Q43:Q74" si="18">IF(O43=0,0.3,IF(O43=M43,M43-0.3,O43))</f>
        <v>4</v>
      </c>
      <c r="R43" s="68">
        <f t="shared" ref="R43:R74" si="19">LN((L43-P43)/P43)</f>
        <v>-1.3862943611198906</v>
      </c>
      <c r="S43" s="68">
        <f t="shared" ref="S43:S74" si="20">LN((M43-Q43)/Q43)</f>
        <v>-1.3862943611198906</v>
      </c>
      <c r="T43" s="68">
        <f t="shared" ref="T43:T74" si="21">R43-AVERAGE($R$11:$R$110)</f>
        <v>-1.2514485554214161</v>
      </c>
      <c r="U43" s="68">
        <f t="shared" ref="U43:U74" si="22">S43-AVERAGE($S$11:$S$110)</f>
        <v>-1.2514485554214161</v>
      </c>
      <c r="V43" s="68">
        <f t="shared" ref="V43:V74" si="23">SQRT(1/P43+1/(L43-P43))</f>
        <v>1.1180339887498949</v>
      </c>
      <c r="W43" s="68">
        <f t="shared" ref="W43:W74" si="24">SQRT(1/Q43+1/(M43-Q43))</f>
        <v>1.1180339887498949</v>
      </c>
      <c r="X43" s="68">
        <f t="shared" ref="X43:X74" si="25">T43-U43</f>
        <v>0</v>
      </c>
      <c r="Y43" s="68">
        <f t="shared" ref="Y43:Y74" si="26">SQRT(V43^2+W43^2)</f>
        <v>1.5811388300841898</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x14ac:dyDescent="0.3">
      <c r="A44" s="67" t="str">
        <f>QCA!A38</f>
        <v>34. Sampel komposit adalah....</v>
      </c>
      <c r="B44" s="83">
        <f>QCA!B38</f>
        <v>1</v>
      </c>
      <c r="C44" s="83">
        <f>QCA!C38</f>
        <v>1</v>
      </c>
      <c r="D44" s="83">
        <f>QCA!D38</f>
        <v>1</v>
      </c>
      <c r="E44" s="83">
        <f>QCA!E38</f>
        <v>1</v>
      </c>
      <c r="F44" s="83">
        <f>QCA!F38</f>
        <v>1</v>
      </c>
      <c r="G44" s="83">
        <f>QCA!G38</f>
        <v>1</v>
      </c>
      <c r="H44" s="83">
        <f>QCA!H38</f>
        <v>1</v>
      </c>
      <c r="I44" s="83">
        <f>QCA!I38</f>
        <v>1</v>
      </c>
      <c r="J44" s="83">
        <f>QCA!J38</f>
        <v>0</v>
      </c>
      <c r="K44" s="83">
        <f>QCA!K38</f>
        <v>0</v>
      </c>
      <c r="L44" s="82">
        <f t="shared" si="15"/>
        <v>5</v>
      </c>
      <c r="M44" s="82">
        <f t="shared" si="16"/>
        <v>5</v>
      </c>
      <c r="N44" s="82">
        <f>SUMIF($B$8:$K$8,"Laki-Laki",QCA!B38:K38)</f>
        <v>4</v>
      </c>
      <c r="O44" s="82">
        <f>SUMIF($B$8:$K$8,"Perempuan",QCA!B38:K38)</f>
        <v>4</v>
      </c>
      <c r="P44" s="68">
        <f t="shared" si="17"/>
        <v>4</v>
      </c>
      <c r="Q44" s="68">
        <f t="shared" si="18"/>
        <v>4</v>
      </c>
      <c r="R44" s="68">
        <f t="shared" si="19"/>
        <v>-1.3862943611198906</v>
      </c>
      <c r="S44" s="68">
        <f t="shared" si="20"/>
        <v>-1.3862943611198906</v>
      </c>
      <c r="T44" s="68">
        <f t="shared" si="21"/>
        <v>-1.2514485554214161</v>
      </c>
      <c r="U44" s="68">
        <f t="shared" si="22"/>
        <v>-1.2514485554214161</v>
      </c>
      <c r="V44" s="68">
        <f t="shared" si="23"/>
        <v>1.1180339887498949</v>
      </c>
      <c r="W44" s="68">
        <f t="shared" si="24"/>
        <v>1.1180339887498949</v>
      </c>
      <c r="X44" s="68">
        <f t="shared" si="25"/>
        <v>0</v>
      </c>
      <c r="Y44" s="68">
        <f t="shared" si="26"/>
        <v>1.5811388300841898</v>
      </c>
      <c r="Z44" s="68">
        <f t="shared" si="27"/>
        <v>0</v>
      </c>
      <c r="AA44" s="66" t="str">
        <f t="shared" si="28"/>
        <v>Negligible</v>
      </c>
      <c r="AB44" s="69" t="str">
        <f t="shared" si="29"/>
        <v>Tidak Ada Indikasi Bias</v>
      </c>
    </row>
    <row r="45" spans="1:28" ht="41.4" x14ac:dyDescent="0.3">
      <c r="A45" s="67" t="str">
        <f>QCA!A39</f>
        <v>35. Serah terima sampel di laboratorium harus didokumentasikan dengan....</v>
      </c>
      <c r="B45" s="83">
        <f>QCA!B39</f>
        <v>0</v>
      </c>
      <c r="C45" s="83">
        <f>QCA!C39</f>
        <v>0</v>
      </c>
      <c r="D45" s="83">
        <f>QCA!D39</f>
        <v>1</v>
      </c>
      <c r="E45" s="83">
        <f>QCA!E39</f>
        <v>0</v>
      </c>
      <c r="F45" s="83">
        <f>QCA!F39</f>
        <v>1</v>
      </c>
      <c r="G45" s="83">
        <f>QCA!G39</f>
        <v>0</v>
      </c>
      <c r="H45" s="83">
        <f>QCA!H39</f>
        <v>1</v>
      </c>
      <c r="I45" s="83">
        <f>QCA!I39</f>
        <v>1</v>
      </c>
      <c r="J45" s="83">
        <f>QCA!J39</f>
        <v>1</v>
      </c>
      <c r="K45" s="83">
        <f>QCA!K39</f>
        <v>1</v>
      </c>
      <c r="L45" s="82">
        <f t="shared" si="15"/>
        <v>5</v>
      </c>
      <c r="M45" s="82">
        <f t="shared" si="16"/>
        <v>5</v>
      </c>
      <c r="N45" s="82">
        <f>SUMIF($B$8:$K$8,"Laki-Laki",QCA!B39:K39)</f>
        <v>3</v>
      </c>
      <c r="O45" s="82">
        <f>SUMIF($B$8:$K$8,"Perempuan",QCA!B39:K39)</f>
        <v>3</v>
      </c>
      <c r="P45" s="68">
        <f t="shared" si="17"/>
        <v>3</v>
      </c>
      <c r="Q45" s="68">
        <f t="shared" si="18"/>
        <v>3</v>
      </c>
      <c r="R45" s="68">
        <f t="shared" si="19"/>
        <v>-0.40546510810816444</v>
      </c>
      <c r="S45" s="68">
        <f t="shared" si="20"/>
        <v>-0.40546510810816444</v>
      </c>
      <c r="T45" s="68">
        <f t="shared" si="21"/>
        <v>-0.2706193024096899</v>
      </c>
      <c r="U45" s="68">
        <f t="shared" si="22"/>
        <v>-0.2706193024096899</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ht="41.4" x14ac:dyDescent="0.3">
      <c r="A46" s="67" t="str">
        <f>QCA!A40</f>
        <v>36. Langkah pertama setelah mengambil sampel dari area penyimpanan adalah....</v>
      </c>
      <c r="B46" s="83">
        <f>QCA!B40</f>
        <v>1</v>
      </c>
      <c r="C46" s="83">
        <f>QCA!C40</f>
        <v>1</v>
      </c>
      <c r="D46" s="83">
        <f>QCA!D40</f>
        <v>1</v>
      </c>
      <c r="E46" s="83">
        <f>QCA!E40</f>
        <v>1</v>
      </c>
      <c r="F46" s="83">
        <f>QCA!F40</f>
        <v>1</v>
      </c>
      <c r="G46" s="83">
        <f>QCA!G40</f>
        <v>1</v>
      </c>
      <c r="H46" s="83">
        <f>QCA!H40</f>
        <v>0</v>
      </c>
      <c r="I46" s="83">
        <f>QCA!I40</f>
        <v>0</v>
      </c>
      <c r="J46" s="83">
        <f>QCA!J40</f>
        <v>0</v>
      </c>
      <c r="K46" s="83">
        <f>QCA!K40</f>
        <v>0</v>
      </c>
      <c r="L46" s="82">
        <f t="shared" si="15"/>
        <v>5</v>
      </c>
      <c r="M46" s="82">
        <f t="shared" si="16"/>
        <v>5</v>
      </c>
      <c r="N46" s="82">
        <f>SUMIF($B$8:$K$8,"Laki-Laki",QCA!B40:K40)</f>
        <v>3</v>
      </c>
      <c r="O46" s="82">
        <f>SUMIF($B$8:$K$8,"Perempuan",QCA!B40:K40)</f>
        <v>3</v>
      </c>
      <c r="P46" s="68">
        <f t="shared" si="17"/>
        <v>3</v>
      </c>
      <c r="Q46" s="68">
        <f t="shared" si="18"/>
        <v>3</v>
      </c>
      <c r="R46" s="68">
        <f t="shared" si="19"/>
        <v>-0.40546510810816444</v>
      </c>
      <c r="S46" s="68">
        <f t="shared" si="20"/>
        <v>-0.40546510810816444</v>
      </c>
      <c r="T46" s="68">
        <f t="shared" si="21"/>
        <v>-0.2706193024096899</v>
      </c>
      <c r="U46" s="68">
        <f t="shared" si="22"/>
        <v>-0.2706193024096899</v>
      </c>
      <c r="V46" s="68">
        <f t="shared" si="23"/>
        <v>0.91287092917527679</v>
      </c>
      <c r="W46" s="68">
        <f t="shared" si="24"/>
        <v>0.91287092917527679</v>
      </c>
      <c r="X46" s="68">
        <f t="shared" si="25"/>
        <v>0</v>
      </c>
      <c r="Y46" s="68">
        <f t="shared" si="26"/>
        <v>1.2909944487358056</v>
      </c>
      <c r="Z46" s="68">
        <f t="shared" si="27"/>
        <v>0</v>
      </c>
      <c r="AA46" s="66" t="str">
        <f t="shared" si="28"/>
        <v>Negligible</v>
      </c>
      <c r="AB46" s="69" t="str">
        <f t="shared" si="29"/>
        <v>Tidak Ada Indikasi Bias</v>
      </c>
    </row>
    <row r="47" spans="1:28" ht="27.6" x14ac:dyDescent="0.3">
      <c r="A47" s="67" t="str">
        <f>QCA!A41</f>
        <v>37. Apabila ditemukan sampel bocor saat akan dipreparasi analis harus....</v>
      </c>
      <c r="B47" s="83">
        <f>QCA!B41</f>
        <v>1</v>
      </c>
      <c r="C47" s="83">
        <f>QCA!C41</f>
        <v>1</v>
      </c>
      <c r="D47" s="83">
        <f>QCA!D41</f>
        <v>0</v>
      </c>
      <c r="E47" s="83">
        <f>QCA!E41</f>
        <v>0</v>
      </c>
      <c r="F47" s="83">
        <f>QCA!F41</f>
        <v>0</v>
      </c>
      <c r="G47" s="83">
        <f>QCA!G41</f>
        <v>0</v>
      </c>
      <c r="H47" s="83">
        <f>QCA!H41</f>
        <v>0</v>
      </c>
      <c r="I47" s="83">
        <f>QCA!I41</f>
        <v>0</v>
      </c>
      <c r="J47" s="83">
        <f>QCA!J41</f>
        <v>0</v>
      </c>
      <c r="K47" s="83">
        <f>QCA!K41</f>
        <v>0</v>
      </c>
      <c r="L47" s="82">
        <f t="shared" si="15"/>
        <v>5</v>
      </c>
      <c r="M47" s="82">
        <f t="shared" si="16"/>
        <v>5</v>
      </c>
      <c r="N47" s="82">
        <f>SUMIF($B$8:$K$8,"Laki-Laki",QCA!B41:K41)</f>
        <v>1</v>
      </c>
      <c r="O47" s="82">
        <f>SUMIF($B$8:$K$8,"Perempuan",QCA!B41:K41)</f>
        <v>1</v>
      </c>
      <c r="P47" s="68">
        <f t="shared" si="17"/>
        <v>1</v>
      </c>
      <c r="Q47" s="68">
        <f t="shared" si="18"/>
        <v>1</v>
      </c>
      <c r="R47" s="68">
        <f t="shared" si="19"/>
        <v>1.3862943611198906</v>
      </c>
      <c r="S47" s="68">
        <f t="shared" si="20"/>
        <v>1.3862943611198906</v>
      </c>
      <c r="T47" s="68">
        <f t="shared" si="21"/>
        <v>1.5211401668183651</v>
      </c>
      <c r="U47" s="68">
        <f t="shared" si="22"/>
        <v>1.5211401668183651</v>
      </c>
      <c r="V47" s="68">
        <f t="shared" si="23"/>
        <v>1.1180339887498949</v>
      </c>
      <c r="W47" s="68">
        <f t="shared" si="24"/>
        <v>1.1180339887498949</v>
      </c>
      <c r="X47" s="68">
        <f t="shared" si="25"/>
        <v>0</v>
      </c>
      <c r="Y47" s="68">
        <f t="shared" si="26"/>
        <v>1.5811388300841898</v>
      </c>
      <c r="Z47" s="68">
        <f t="shared" si="27"/>
        <v>0</v>
      </c>
      <c r="AA47" s="66" t="str">
        <f t="shared" si="28"/>
        <v>Negligible</v>
      </c>
      <c r="AB47" s="69" t="str">
        <f t="shared" si="29"/>
        <v>Tidak Ada Indikasi Bias</v>
      </c>
    </row>
    <row r="48" spans="1:28" ht="41.4" x14ac:dyDescent="0.3">
      <c r="A48" s="67" t="str">
        <f>QCA!A42</f>
        <v>38. Tujuan pemberian label pada wadah sampel hasil preparasi adalah....</v>
      </c>
      <c r="B48" s="83">
        <f>QCA!B42</f>
        <v>1</v>
      </c>
      <c r="C48" s="83">
        <f>QCA!C42</f>
        <v>1</v>
      </c>
      <c r="D48" s="83">
        <f>QCA!D42</f>
        <v>1</v>
      </c>
      <c r="E48" s="83">
        <f>QCA!E42</f>
        <v>0</v>
      </c>
      <c r="F48" s="83">
        <f>QCA!F42</f>
        <v>1</v>
      </c>
      <c r="G48" s="83">
        <f>QCA!G42</f>
        <v>0</v>
      </c>
      <c r="H48" s="83">
        <f>QCA!H42</f>
        <v>1</v>
      </c>
      <c r="I48" s="83">
        <f>QCA!I42</f>
        <v>1</v>
      </c>
      <c r="J48" s="83">
        <f>QCA!J42</f>
        <v>0</v>
      </c>
      <c r="K48" s="83">
        <f>QCA!K42</f>
        <v>0</v>
      </c>
      <c r="L48" s="82">
        <f t="shared" si="15"/>
        <v>5</v>
      </c>
      <c r="M48" s="82">
        <f t="shared" si="16"/>
        <v>5</v>
      </c>
      <c r="N48" s="82">
        <f>SUMIF($B$8:$K$8,"Laki-Laki",QCA!B42:K42)</f>
        <v>3</v>
      </c>
      <c r="O48" s="82">
        <f>SUMIF($B$8:$K$8,"Perempuan",QCA!B42:K42)</f>
        <v>3</v>
      </c>
      <c r="P48" s="68">
        <f t="shared" si="17"/>
        <v>3</v>
      </c>
      <c r="Q48" s="68">
        <f t="shared" si="18"/>
        <v>3</v>
      </c>
      <c r="R48" s="68">
        <f t="shared" si="19"/>
        <v>-0.40546510810816444</v>
      </c>
      <c r="S48" s="68">
        <f t="shared" si="20"/>
        <v>-0.40546510810816444</v>
      </c>
      <c r="T48" s="68">
        <f t="shared" si="21"/>
        <v>-0.2706193024096899</v>
      </c>
      <c r="U48" s="68">
        <f t="shared" si="22"/>
        <v>-0.2706193024096899</v>
      </c>
      <c r="V48" s="68">
        <f t="shared" si="23"/>
        <v>0.91287092917527679</v>
      </c>
      <c r="W48" s="68">
        <f t="shared" si="24"/>
        <v>0.91287092917527679</v>
      </c>
      <c r="X48" s="68">
        <f t="shared" si="25"/>
        <v>0</v>
      </c>
      <c r="Y48" s="68">
        <f t="shared" si="26"/>
        <v>1.2909944487358056</v>
      </c>
      <c r="Z48" s="68">
        <f t="shared" si="27"/>
        <v>0</v>
      </c>
      <c r="AA48" s="66" t="str">
        <f t="shared" si="28"/>
        <v>Negligible</v>
      </c>
      <c r="AB48" s="69" t="str">
        <f t="shared" si="29"/>
        <v>Tidak Ada Indikasi Bias</v>
      </c>
    </row>
    <row r="49" spans="1:28" ht="27.6" x14ac:dyDescent="0.3">
      <c r="A49" s="67" t="str">
        <f>QCA!A43</f>
        <v>39. Peralatan preparasi harus dalam kondisi....</v>
      </c>
      <c r="B49" s="83">
        <f>QCA!B43</f>
        <v>0</v>
      </c>
      <c r="C49" s="83">
        <f>QCA!C43</f>
        <v>0</v>
      </c>
      <c r="D49" s="83">
        <f>QCA!D43</f>
        <v>0</v>
      </c>
      <c r="E49" s="83">
        <f>QCA!E43</f>
        <v>0</v>
      </c>
      <c r="F49" s="83">
        <f>QCA!F43</f>
        <v>0</v>
      </c>
      <c r="G49" s="83">
        <f>QCA!G43</f>
        <v>0</v>
      </c>
      <c r="H49" s="83">
        <f>QCA!H43</f>
        <v>1</v>
      </c>
      <c r="I49" s="83">
        <f>QCA!I43</f>
        <v>1</v>
      </c>
      <c r="J49" s="83">
        <f>QCA!J43</f>
        <v>0</v>
      </c>
      <c r="K49" s="83">
        <f>QCA!K43</f>
        <v>0</v>
      </c>
      <c r="L49" s="82">
        <f t="shared" si="15"/>
        <v>5</v>
      </c>
      <c r="M49" s="82">
        <f t="shared" si="16"/>
        <v>5</v>
      </c>
      <c r="N49" s="82">
        <f>SUMIF($B$8:$K$8,"Laki-Laki",QCA!B43:K43)</f>
        <v>1</v>
      </c>
      <c r="O49" s="82">
        <f>SUMIF($B$8:$K$8,"Perempuan",QCA!B43:K43)</f>
        <v>1</v>
      </c>
      <c r="P49" s="68">
        <f t="shared" si="17"/>
        <v>1</v>
      </c>
      <c r="Q49" s="68">
        <f t="shared" si="18"/>
        <v>1</v>
      </c>
      <c r="R49" s="68">
        <f t="shared" si="19"/>
        <v>1.3862943611198906</v>
      </c>
      <c r="S49" s="68">
        <f t="shared" si="20"/>
        <v>1.3862943611198906</v>
      </c>
      <c r="T49" s="68">
        <f t="shared" si="21"/>
        <v>1.5211401668183651</v>
      </c>
      <c r="U49" s="68">
        <f t="shared" si="22"/>
        <v>1.5211401668183651</v>
      </c>
      <c r="V49" s="68">
        <f t="shared" si="23"/>
        <v>1.1180339887498949</v>
      </c>
      <c r="W49" s="68">
        <f t="shared" si="24"/>
        <v>1.1180339887498949</v>
      </c>
      <c r="X49" s="68">
        <f t="shared" si="25"/>
        <v>0</v>
      </c>
      <c r="Y49" s="68">
        <f t="shared" si="26"/>
        <v>1.5811388300841898</v>
      </c>
      <c r="Z49" s="68">
        <f t="shared" si="27"/>
        <v>0</v>
      </c>
      <c r="AA49" s="66" t="str">
        <f t="shared" si="28"/>
        <v>Negligible</v>
      </c>
      <c r="AB49" s="69" t="str">
        <f t="shared" si="29"/>
        <v>Tidak Ada Indikasi Bias</v>
      </c>
    </row>
    <row r="50" spans="1:28" ht="27.6" x14ac:dyDescent="0.3">
      <c r="A50" s="67" t="str">
        <f>QCA!A44</f>
        <v>40. Sisa sampel dan limbah preparasi harus dibuang sesuai....</v>
      </c>
      <c r="B50" s="83">
        <f>QCA!B44</f>
        <v>1</v>
      </c>
      <c r="C50" s="83">
        <f>QCA!C44</f>
        <v>1</v>
      </c>
      <c r="D50" s="83">
        <f>QCA!D44</f>
        <v>1</v>
      </c>
      <c r="E50" s="83">
        <f>QCA!E44</f>
        <v>1</v>
      </c>
      <c r="F50" s="83">
        <f>QCA!F44</f>
        <v>1</v>
      </c>
      <c r="G50" s="83">
        <f>QCA!G44</f>
        <v>1</v>
      </c>
      <c r="H50" s="83">
        <f>QCA!H44</f>
        <v>0</v>
      </c>
      <c r="I50" s="83">
        <f>QCA!I44</f>
        <v>0</v>
      </c>
      <c r="J50" s="83">
        <f>QCA!J44</f>
        <v>0</v>
      </c>
      <c r="K50" s="83">
        <f>QCA!K44</f>
        <v>0</v>
      </c>
      <c r="L50" s="82">
        <f t="shared" si="15"/>
        <v>5</v>
      </c>
      <c r="M50" s="82">
        <f t="shared" si="16"/>
        <v>5</v>
      </c>
      <c r="N50" s="82">
        <f>SUMIF($B$8:$K$8,"Laki-Laki",QCA!B44:K44)</f>
        <v>3</v>
      </c>
      <c r="O50" s="82">
        <f>SUMIF($B$8:$K$8,"Perempuan",QCA!B44:K44)</f>
        <v>3</v>
      </c>
      <c r="P50" s="68">
        <f t="shared" si="17"/>
        <v>3</v>
      </c>
      <c r="Q50" s="68">
        <f t="shared" si="18"/>
        <v>3</v>
      </c>
      <c r="R50" s="68">
        <f t="shared" si="19"/>
        <v>-0.40546510810816444</v>
      </c>
      <c r="S50" s="68">
        <f t="shared" si="20"/>
        <v>-0.40546510810816444</v>
      </c>
      <c r="T50" s="68">
        <f t="shared" si="21"/>
        <v>-0.2706193024096899</v>
      </c>
      <c r="U50" s="68">
        <f t="shared" si="22"/>
        <v>-0.2706193024096899</v>
      </c>
      <c r="V50" s="68">
        <f t="shared" si="23"/>
        <v>0.91287092917527679</v>
      </c>
      <c r="W50" s="68">
        <f t="shared" si="24"/>
        <v>0.91287092917527679</v>
      </c>
      <c r="X50" s="68">
        <f t="shared" si="25"/>
        <v>0</v>
      </c>
      <c r="Y50" s="68">
        <f t="shared" si="26"/>
        <v>1.2909944487358056</v>
      </c>
      <c r="Z50" s="68">
        <f t="shared" si="27"/>
        <v>0</v>
      </c>
      <c r="AA50" s="66" t="str">
        <f t="shared" si="28"/>
        <v>Negligible</v>
      </c>
      <c r="AB50" s="69" t="str">
        <f t="shared" si="29"/>
        <v>Tidak Ada Indikasi Bias</v>
      </c>
    </row>
    <row r="51" spans="1:28" ht="41.4" x14ac:dyDescent="0.3">
      <c r="A51" s="67" t="str">
        <f>QCA!A45</f>
        <v>41. Preparasi sampel untuk analisis logam berat biasanya memerlukan proses....</v>
      </c>
      <c r="B51" s="83">
        <f>QCA!B45</f>
        <v>1</v>
      </c>
      <c r="C51" s="83">
        <f>QCA!C45</f>
        <v>1</v>
      </c>
      <c r="D51" s="83">
        <f>QCA!D45</f>
        <v>1</v>
      </c>
      <c r="E51" s="83">
        <f>QCA!E45</f>
        <v>0</v>
      </c>
      <c r="F51" s="83">
        <f>QCA!F45</f>
        <v>1</v>
      </c>
      <c r="G51" s="83">
        <f>QCA!G45</f>
        <v>0</v>
      </c>
      <c r="H51" s="83">
        <f>QCA!H45</f>
        <v>0</v>
      </c>
      <c r="I51" s="83">
        <f>QCA!I45</f>
        <v>0</v>
      </c>
      <c r="J51" s="83">
        <f>QCA!J45</f>
        <v>1</v>
      </c>
      <c r="K51" s="83">
        <f>QCA!K45</f>
        <v>1</v>
      </c>
      <c r="L51" s="82">
        <f t="shared" si="15"/>
        <v>5</v>
      </c>
      <c r="M51" s="82">
        <f t="shared" si="16"/>
        <v>5</v>
      </c>
      <c r="N51" s="82">
        <f>SUMIF($B$8:$K$8,"Laki-Laki",QCA!B45:K45)</f>
        <v>3</v>
      </c>
      <c r="O51" s="82">
        <f>SUMIF($B$8:$K$8,"Perempuan",QCA!B45:K45)</f>
        <v>3</v>
      </c>
      <c r="P51" s="68">
        <f t="shared" si="17"/>
        <v>3</v>
      </c>
      <c r="Q51" s="68">
        <f t="shared" si="18"/>
        <v>3</v>
      </c>
      <c r="R51" s="68">
        <f t="shared" si="19"/>
        <v>-0.40546510810816444</v>
      </c>
      <c r="S51" s="68">
        <f t="shared" si="20"/>
        <v>-0.40546510810816444</v>
      </c>
      <c r="T51" s="68">
        <f t="shared" si="21"/>
        <v>-0.2706193024096899</v>
      </c>
      <c r="U51" s="68">
        <f t="shared" si="22"/>
        <v>-0.2706193024096899</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27.6" x14ac:dyDescent="0.3">
      <c r="A52" s="67" t="str">
        <f>QCA!A46</f>
        <v>42. Sampel cadangan (retained sample) disimpan untuk tujuan....</v>
      </c>
      <c r="B52" s="83">
        <f>QCA!B46</f>
        <v>1</v>
      </c>
      <c r="C52" s="83">
        <f>QCA!C46</f>
        <v>1</v>
      </c>
      <c r="D52" s="83">
        <f>QCA!D46</f>
        <v>1</v>
      </c>
      <c r="E52" s="83">
        <f>QCA!E46</f>
        <v>0</v>
      </c>
      <c r="F52" s="83">
        <f>QCA!F46</f>
        <v>1</v>
      </c>
      <c r="G52" s="83">
        <f>QCA!G46</f>
        <v>0</v>
      </c>
      <c r="H52" s="83">
        <f>QCA!H46</f>
        <v>0</v>
      </c>
      <c r="I52" s="83">
        <f>QCA!I46</f>
        <v>0</v>
      </c>
      <c r="J52" s="83">
        <f>QCA!J46</f>
        <v>0</v>
      </c>
      <c r="K52" s="83">
        <f>QCA!K46</f>
        <v>0</v>
      </c>
      <c r="L52" s="82">
        <f t="shared" si="15"/>
        <v>5</v>
      </c>
      <c r="M52" s="82">
        <f t="shared" si="16"/>
        <v>5</v>
      </c>
      <c r="N52" s="82">
        <f>SUMIF($B$8:$K$8,"Laki-Laki",QCA!B46:K46)</f>
        <v>2</v>
      </c>
      <c r="O52" s="82">
        <f>SUMIF($B$8:$K$8,"Perempuan",QCA!B46:K46)</f>
        <v>2</v>
      </c>
      <c r="P52" s="68">
        <f t="shared" si="17"/>
        <v>2</v>
      </c>
      <c r="Q52" s="68">
        <f t="shared" si="18"/>
        <v>2</v>
      </c>
      <c r="R52" s="68">
        <f t="shared" si="19"/>
        <v>0.40546510810816438</v>
      </c>
      <c r="S52" s="68">
        <f t="shared" si="20"/>
        <v>0.40546510810816438</v>
      </c>
      <c r="T52" s="68">
        <f t="shared" si="21"/>
        <v>0.54031091380663887</v>
      </c>
      <c r="U52" s="68">
        <f t="shared" si="22"/>
        <v>0.54031091380663887</v>
      </c>
      <c r="V52" s="68">
        <f t="shared" si="23"/>
        <v>0.91287092917527679</v>
      </c>
      <c r="W52" s="68">
        <f t="shared" si="24"/>
        <v>0.91287092917527679</v>
      </c>
      <c r="X52" s="68">
        <f t="shared" si="25"/>
        <v>0</v>
      </c>
      <c r="Y52" s="68">
        <f t="shared" si="26"/>
        <v>1.2909944487358056</v>
      </c>
      <c r="Z52" s="68">
        <f t="shared" si="27"/>
        <v>0</v>
      </c>
      <c r="AA52" s="66" t="str">
        <f t="shared" si="28"/>
        <v>Negligible</v>
      </c>
      <c r="AB52" s="69" t="str">
        <f t="shared" si="29"/>
        <v>Tidak Ada Indikasi Bias</v>
      </c>
    </row>
    <row r="53" spans="1:28" ht="27.6" x14ac:dyDescent="0.3">
      <c r="A53" s="67" t="str">
        <f>QCA!A47</f>
        <v>43. Area kerja preparasi harus dijaga kebersihannya untuk....</v>
      </c>
      <c r="B53" s="83">
        <f>QCA!B47</f>
        <v>1</v>
      </c>
      <c r="C53" s="83">
        <f>QCA!C47</f>
        <v>1</v>
      </c>
      <c r="D53" s="83">
        <f>QCA!D47</f>
        <v>1</v>
      </c>
      <c r="E53" s="83">
        <f>QCA!E47</f>
        <v>1</v>
      </c>
      <c r="F53" s="83">
        <f>QCA!F47</f>
        <v>1</v>
      </c>
      <c r="G53" s="83">
        <f>QCA!G47</f>
        <v>1</v>
      </c>
      <c r="H53" s="83">
        <f>QCA!H47</f>
        <v>0</v>
      </c>
      <c r="I53" s="83">
        <f>QCA!I47</f>
        <v>0</v>
      </c>
      <c r="J53" s="83">
        <f>QCA!J47</f>
        <v>0</v>
      </c>
      <c r="K53" s="83">
        <f>QCA!K47</f>
        <v>0</v>
      </c>
      <c r="L53" s="82">
        <f t="shared" si="15"/>
        <v>5</v>
      </c>
      <c r="M53" s="82">
        <f t="shared" si="16"/>
        <v>5</v>
      </c>
      <c r="N53" s="82">
        <f>SUMIF($B$8:$K$8,"Laki-Laki",QCA!B47:K47)</f>
        <v>3</v>
      </c>
      <c r="O53" s="82">
        <f>SUMIF($B$8:$K$8,"Perempuan",QCA!B47:K47)</f>
        <v>3</v>
      </c>
      <c r="P53" s="68">
        <f t="shared" si="17"/>
        <v>3</v>
      </c>
      <c r="Q53" s="68">
        <f t="shared" si="18"/>
        <v>3</v>
      </c>
      <c r="R53" s="68">
        <f t="shared" si="19"/>
        <v>-0.40546510810816444</v>
      </c>
      <c r="S53" s="68">
        <f t="shared" si="20"/>
        <v>-0.40546510810816444</v>
      </c>
      <c r="T53" s="68">
        <f t="shared" si="21"/>
        <v>-0.2706193024096899</v>
      </c>
      <c r="U53" s="68">
        <f t="shared" si="22"/>
        <v>-0.2706193024096899</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ht="55.2" x14ac:dyDescent="0.3">
      <c r="A54" s="67" t="str">
        <f>QCA!A48</f>
        <v>44. Apabila sampel memerlukan perlakuan khusus seperti perlindungan dari cahaya maka sampel harus....</v>
      </c>
      <c r="B54" s="83">
        <f>QCA!B48</f>
        <v>1</v>
      </c>
      <c r="C54" s="83">
        <f>QCA!C48</f>
        <v>1</v>
      </c>
      <c r="D54" s="83">
        <f>QCA!D48</f>
        <v>1</v>
      </c>
      <c r="E54" s="83">
        <f>QCA!E48</f>
        <v>1</v>
      </c>
      <c r="F54" s="83">
        <f>QCA!F48</f>
        <v>1</v>
      </c>
      <c r="G54" s="83">
        <f>QCA!G48</f>
        <v>1</v>
      </c>
      <c r="H54" s="83">
        <f>QCA!H48</f>
        <v>0</v>
      </c>
      <c r="I54" s="83">
        <f>QCA!I48</f>
        <v>0</v>
      </c>
      <c r="J54" s="83">
        <f>QCA!J48</f>
        <v>0</v>
      </c>
      <c r="K54" s="83">
        <f>QCA!K48</f>
        <v>0</v>
      </c>
      <c r="L54" s="82">
        <f t="shared" si="15"/>
        <v>5</v>
      </c>
      <c r="M54" s="82">
        <f t="shared" si="16"/>
        <v>5</v>
      </c>
      <c r="N54" s="82">
        <f>SUMIF($B$8:$K$8,"Laki-Laki",QCA!B48:K48)</f>
        <v>3</v>
      </c>
      <c r="O54" s="82">
        <f>SUMIF($B$8:$K$8,"Perempuan",QCA!B48:K48)</f>
        <v>3</v>
      </c>
      <c r="P54" s="68">
        <f t="shared" si="17"/>
        <v>3</v>
      </c>
      <c r="Q54" s="68">
        <f t="shared" si="18"/>
        <v>3</v>
      </c>
      <c r="R54" s="68">
        <f t="shared" si="19"/>
        <v>-0.40546510810816444</v>
      </c>
      <c r="S54" s="68">
        <f t="shared" si="20"/>
        <v>-0.40546510810816444</v>
      </c>
      <c r="T54" s="68">
        <f t="shared" si="21"/>
        <v>-0.2706193024096899</v>
      </c>
      <c r="U54" s="68">
        <f t="shared" si="22"/>
        <v>-0.2706193024096899</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27.6" x14ac:dyDescent="0.3">
      <c r="A55" s="67" t="str">
        <f>QCA!A49</f>
        <v>45. Setelah preparasi selesai sampel siap uji harus....</v>
      </c>
      <c r="B55" s="83">
        <f>QCA!B49</f>
        <v>1</v>
      </c>
      <c r="C55" s="83">
        <f>QCA!C49</f>
        <v>1</v>
      </c>
      <c r="D55" s="83">
        <f>QCA!D49</f>
        <v>1</v>
      </c>
      <c r="E55" s="83">
        <f>QCA!E49</f>
        <v>0</v>
      </c>
      <c r="F55" s="83">
        <f>QCA!F49</f>
        <v>1</v>
      </c>
      <c r="G55" s="83">
        <f>QCA!G49</f>
        <v>0</v>
      </c>
      <c r="H55" s="83">
        <f>QCA!H49</f>
        <v>1</v>
      </c>
      <c r="I55" s="83">
        <f>QCA!I49</f>
        <v>1</v>
      </c>
      <c r="J55" s="83">
        <f>QCA!J49</f>
        <v>0</v>
      </c>
      <c r="K55" s="83">
        <f>QCA!K49</f>
        <v>0</v>
      </c>
      <c r="L55" s="82">
        <f t="shared" si="15"/>
        <v>5</v>
      </c>
      <c r="M55" s="82">
        <f t="shared" si="16"/>
        <v>5</v>
      </c>
      <c r="N55" s="82">
        <f>SUMIF($B$8:$K$8,"Laki-Laki",QCA!B49:K49)</f>
        <v>3</v>
      </c>
      <c r="O55" s="82">
        <f>SUMIF($B$8:$K$8,"Perempuan",QCA!B49:K49)</f>
        <v>3</v>
      </c>
      <c r="P55" s="68">
        <f t="shared" si="17"/>
        <v>3</v>
      </c>
      <c r="Q55" s="68">
        <f t="shared" si="18"/>
        <v>3</v>
      </c>
      <c r="R55" s="68">
        <f t="shared" si="19"/>
        <v>-0.40546510810816444</v>
      </c>
      <c r="S55" s="68">
        <f t="shared" si="20"/>
        <v>-0.40546510810816444</v>
      </c>
      <c r="T55" s="68">
        <f t="shared" si="21"/>
        <v>-0.2706193024096899</v>
      </c>
      <c r="U55" s="68">
        <f t="shared" si="22"/>
        <v>-0.2706193024096899</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27.6" x14ac:dyDescent="0.3">
      <c r="A56" s="67" t="str">
        <f>QCA!A50</f>
        <v>46. Rekaman teknis pengujian harus dicatat....</v>
      </c>
      <c r="B56" s="83">
        <f>QCA!B50</f>
        <v>1</v>
      </c>
      <c r="C56" s="83">
        <f>QCA!C50</f>
        <v>1</v>
      </c>
      <c r="D56" s="83">
        <f>QCA!D50</f>
        <v>1</v>
      </c>
      <c r="E56" s="83">
        <f>QCA!E50</f>
        <v>1</v>
      </c>
      <c r="F56" s="83">
        <f>QCA!F50</f>
        <v>1</v>
      </c>
      <c r="G56" s="83">
        <f>QCA!G50</f>
        <v>1</v>
      </c>
      <c r="H56" s="83">
        <f>QCA!H50</f>
        <v>0</v>
      </c>
      <c r="I56" s="83">
        <f>QCA!I50</f>
        <v>0</v>
      </c>
      <c r="J56" s="83">
        <f>QCA!J50</f>
        <v>0</v>
      </c>
      <c r="K56" s="83">
        <f>QCA!K50</f>
        <v>0</v>
      </c>
      <c r="L56" s="82">
        <f t="shared" si="15"/>
        <v>5</v>
      </c>
      <c r="M56" s="82">
        <f t="shared" si="16"/>
        <v>5</v>
      </c>
      <c r="N56" s="82">
        <f>SUMIF($B$8:$K$8,"Laki-Laki",QCA!B50:K50)</f>
        <v>3</v>
      </c>
      <c r="O56" s="82">
        <f>SUMIF($B$8:$K$8,"Perempuan",QCA!B50:K50)</f>
        <v>3</v>
      </c>
      <c r="P56" s="68">
        <f t="shared" si="17"/>
        <v>3</v>
      </c>
      <c r="Q56" s="68">
        <f t="shared" si="18"/>
        <v>3</v>
      </c>
      <c r="R56" s="68">
        <f t="shared" si="19"/>
        <v>-0.40546510810816444</v>
      </c>
      <c r="S56" s="68">
        <f t="shared" si="20"/>
        <v>-0.40546510810816444</v>
      </c>
      <c r="T56" s="68">
        <f t="shared" si="21"/>
        <v>-0.2706193024096899</v>
      </c>
      <c r="U56" s="68">
        <f t="shared" si="22"/>
        <v>-0.2706193024096899</v>
      </c>
      <c r="V56" s="68">
        <f t="shared" si="23"/>
        <v>0.91287092917527679</v>
      </c>
      <c r="W56" s="68">
        <f t="shared" si="24"/>
        <v>0.91287092917527679</v>
      </c>
      <c r="X56" s="68">
        <f t="shared" si="25"/>
        <v>0</v>
      </c>
      <c r="Y56" s="68">
        <f t="shared" si="26"/>
        <v>1.2909944487358056</v>
      </c>
      <c r="Z56" s="68">
        <f t="shared" si="27"/>
        <v>0</v>
      </c>
      <c r="AA56" s="66" t="str">
        <f t="shared" si="28"/>
        <v>Negligible</v>
      </c>
      <c r="AB56" s="69" t="str">
        <f t="shared" si="29"/>
        <v>Tidak Ada Indikasi Bias</v>
      </c>
    </row>
    <row r="57" spans="1:28" ht="41.4" x14ac:dyDescent="0.3">
      <c r="A57" s="67" t="str">
        <f>QCA!A51</f>
        <v>47. Apabila terjadi kesalahan penulisan pada rekaman teknis koreksi dilakukan dengan cara....</v>
      </c>
      <c r="B57" s="83">
        <f>QCA!B51</f>
        <v>0</v>
      </c>
      <c r="C57" s="83">
        <f>QCA!C51</f>
        <v>0</v>
      </c>
      <c r="D57" s="83">
        <f>QCA!D51</f>
        <v>1</v>
      </c>
      <c r="E57" s="83">
        <f>QCA!E51</f>
        <v>1</v>
      </c>
      <c r="F57" s="83">
        <f>QCA!F51</f>
        <v>1</v>
      </c>
      <c r="G57" s="83">
        <f>QCA!G51</f>
        <v>1</v>
      </c>
      <c r="H57" s="83">
        <f>QCA!H51</f>
        <v>0</v>
      </c>
      <c r="I57" s="83">
        <f>QCA!I51</f>
        <v>0</v>
      </c>
      <c r="J57" s="83">
        <f>QCA!J51</f>
        <v>0</v>
      </c>
      <c r="K57" s="83">
        <f>QCA!K51</f>
        <v>0</v>
      </c>
      <c r="L57" s="82">
        <f t="shared" si="15"/>
        <v>5</v>
      </c>
      <c r="M57" s="82">
        <f t="shared" si="16"/>
        <v>5</v>
      </c>
      <c r="N57" s="82">
        <f>SUMIF($B$8:$K$8,"Laki-Laki",QCA!B51:K51)</f>
        <v>2</v>
      </c>
      <c r="O57" s="82">
        <f>SUMIF($B$8:$K$8,"Perempuan",QCA!B51:K51)</f>
        <v>2</v>
      </c>
      <c r="P57" s="68">
        <f t="shared" si="17"/>
        <v>2</v>
      </c>
      <c r="Q57" s="68">
        <f t="shared" si="18"/>
        <v>2</v>
      </c>
      <c r="R57" s="68">
        <f t="shared" si="19"/>
        <v>0.40546510810816438</v>
      </c>
      <c r="S57" s="68">
        <f t="shared" si="20"/>
        <v>0.40546510810816438</v>
      </c>
      <c r="T57" s="68">
        <f t="shared" si="21"/>
        <v>0.54031091380663887</v>
      </c>
      <c r="U57" s="68">
        <f t="shared" si="22"/>
        <v>0.54031091380663887</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27.6" x14ac:dyDescent="0.3">
      <c r="A58" s="67" t="str">
        <f>QCA!A52</f>
        <v>48. Tujuan utama pengelolaan rekaman teknis adalah....</v>
      </c>
      <c r="B58" s="83">
        <f>QCA!B52</f>
        <v>1</v>
      </c>
      <c r="C58" s="83">
        <f>QCA!C52</f>
        <v>1</v>
      </c>
      <c r="D58" s="83">
        <f>QCA!D52</f>
        <v>1</v>
      </c>
      <c r="E58" s="83">
        <f>QCA!E52</f>
        <v>0</v>
      </c>
      <c r="F58" s="83">
        <f>QCA!F52</f>
        <v>1</v>
      </c>
      <c r="G58" s="83">
        <f>QCA!G52</f>
        <v>0</v>
      </c>
      <c r="H58" s="83">
        <f>QCA!H52</f>
        <v>0</v>
      </c>
      <c r="I58" s="83">
        <f>QCA!I52</f>
        <v>0</v>
      </c>
      <c r="J58" s="83">
        <f>QCA!J52</f>
        <v>1</v>
      </c>
      <c r="K58" s="83">
        <f>QCA!K52</f>
        <v>1</v>
      </c>
      <c r="L58" s="82">
        <f t="shared" si="15"/>
        <v>5</v>
      </c>
      <c r="M58" s="82">
        <f t="shared" si="16"/>
        <v>5</v>
      </c>
      <c r="N58" s="82">
        <f>SUMIF($B$8:$K$8,"Laki-Laki",QCA!B52:K52)</f>
        <v>3</v>
      </c>
      <c r="O58" s="82">
        <f>SUMIF($B$8:$K$8,"Perempuan",QCA!B52:K52)</f>
        <v>3</v>
      </c>
      <c r="P58" s="68">
        <f t="shared" si="17"/>
        <v>3</v>
      </c>
      <c r="Q58" s="68">
        <f t="shared" si="18"/>
        <v>3</v>
      </c>
      <c r="R58" s="68">
        <f t="shared" si="19"/>
        <v>-0.40546510810816444</v>
      </c>
      <c r="S58" s="68">
        <f t="shared" si="20"/>
        <v>-0.40546510810816444</v>
      </c>
      <c r="T58" s="68">
        <f t="shared" si="21"/>
        <v>-0.2706193024096899</v>
      </c>
      <c r="U58" s="68">
        <f t="shared" si="22"/>
        <v>-0.2706193024096899</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27.6" x14ac:dyDescent="0.3">
      <c r="A59" s="67" t="str">
        <f>QCA!A53</f>
        <v>49. Rekaman teknis harus disimpan di tempat yang....</v>
      </c>
      <c r="B59" s="83">
        <f>QCA!B53</f>
        <v>1</v>
      </c>
      <c r="C59" s="83">
        <f>QCA!C53</f>
        <v>1</v>
      </c>
      <c r="D59" s="83">
        <f>QCA!D53</f>
        <v>1</v>
      </c>
      <c r="E59" s="83">
        <f>QCA!E53</f>
        <v>0</v>
      </c>
      <c r="F59" s="83">
        <f>QCA!F53</f>
        <v>1</v>
      </c>
      <c r="G59" s="83">
        <f>QCA!G53</f>
        <v>0</v>
      </c>
      <c r="H59" s="83">
        <f>QCA!H53</f>
        <v>0</v>
      </c>
      <c r="I59" s="83">
        <f>QCA!I53</f>
        <v>0</v>
      </c>
      <c r="J59" s="83">
        <f>QCA!J53</f>
        <v>0</v>
      </c>
      <c r="K59" s="83">
        <f>QCA!K53</f>
        <v>0</v>
      </c>
      <c r="L59" s="82">
        <f t="shared" si="15"/>
        <v>5</v>
      </c>
      <c r="M59" s="82">
        <f t="shared" si="16"/>
        <v>5</v>
      </c>
      <c r="N59" s="82">
        <f>SUMIF($B$8:$K$8,"Laki-Laki",QCA!B53:K53)</f>
        <v>2</v>
      </c>
      <c r="O59" s="82">
        <f>SUMIF($B$8:$K$8,"Perempuan",QCA!B53:K53)</f>
        <v>2</v>
      </c>
      <c r="P59" s="68">
        <f t="shared" si="17"/>
        <v>2</v>
      </c>
      <c r="Q59" s="68">
        <f t="shared" si="18"/>
        <v>2</v>
      </c>
      <c r="R59" s="68">
        <f t="shared" si="19"/>
        <v>0.40546510810816438</v>
      </c>
      <c r="S59" s="68">
        <f t="shared" si="20"/>
        <v>0.40546510810816438</v>
      </c>
      <c r="T59" s="68">
        <f t="shared" si="21"/>
        <v>0.54031091380663887</v>
      </c>
      <c r="U59" s="68">
        <f t="shared" si="22"/>
        <v>0.54031091380663887</v>
      </c>
      <c r="V59" s="68">
        <f t="shared" si="23"/>
        <v>0.91287092917527679</v>
      </c>
      <c r="W59" s="68">
        <f t="shared" si="24"/>
        <v>0.91287092917527679</v>
      </c>
      <c r="X59" s="68">
        <f t="shared" si="25"/>
        <v>0</v>
      </c>
      <c r="Y59" s="68">
        <f t="shared" si="26"/>
        <v>1.2909944487358056</v>
      </c>
      <c r="Z59" s="68">
        <f t="shared" si="27"/>
        <v>0</v>
      </c>
      <c r="AA59" s="66" t="str">
        <f t="shared" si="28"/>
        <v>Negligible</v>
      </c>
      <c r="AB59" s="69" t="str">
        <f t="shared" si="29"/>
        <v>Tidak Ada Indikasi Bias</v>
      </c>
    </row>
    <row r="60" spans="1:28" ht="27.6" x14ac:dyDescent="0.3">
      <c r="A60" s="67" t="str">
        <f>QCA!A54</f>
        <v>50. Masa simpan rekaman teknis ditentukan berdasarkan....</v>
      </c>
      <c r="B60" s="83">
        <f>QCA!B54</f>
        <v>1</v>
      </c>
      <c r="C60" s="83">
        <f>QCA!C54</f>
        <v>1</v>
      </c>
      <c r="D60" s="83">
        <f>QCA!D54</f>
        <v>1</v>
      </c>
      <c r="E60" s="83">
        <f>QCA!E54</f>
        <v>1</v>
      </c>
      <c r="F60" s="83">
        <f>QCA!F54</f>
        <v>1</v>
      </c>
      <c r="G60" s="83">
        <f>QCA!G54</f>
        <v>1</v>
      </c>
      <c r="H60" s="83">
        <f>QCA!H54</f>
        <v>0</v>
      </c>
      <c r="I60" s="83">
        <f>QCA!I54</f>
        <v>0</v>
      </c>
      <c r="J60" s="83">
        <f>QCA!J54</f>
        <v>0</v>
      </c>
      <c r="K60" s="83">
        <f>QCA!K54</f>
        <v>0</v>
      </c>
      <c r="L60" s="82">
        <f t="shared" si="15"/>
        <v>5</v>
      </c>
      <c r="M60" s="82">
        <f t="shared" si="16"/>
        <v>5</v>
      </c>
      <c r="N60" s="82">
        <f>SUMIF($B$8:$K$8,"Laki-Laki",QCA!B54:K54)</f>
        <v>3</v>
      </c>
      <c r="O60" s="82">
        <f>SUMIF($B$8:$K$8,"Perempuan",QCA!B54:K54)</f>
        <v>3</v>
      </c>
      <c r="P60" s="68">
        <f t="shared" si="17"/>
        <v>3</v>
      </c>
      <c r="Q60" s="68">
        <f t="shared" si="18"/>
        <v>3</v>
      </c>
      <c r="R60" s="68">
        <f t="shared" si="19"/>
        <v>-0.40546510810816444</v>
      </c>
      <c r="S60" s="68">
        <f t="shared" si="20"/>
        <v>-0.40546510810816444</v>
      </c>
      <c r="T60" s="68">
        <f t="shared" si="21"/>
        <v>-0.2706193024096899</v>
      </c>
      <c r="U60" s="68">
        <f t="shared" si="22"/>
        <v>-0.2706193024096899</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27.6" x14ac:dyDescent="0.3">
      <c r="A61" s="67" t="str">
        <f>QCA!A55</f>
        <v>51. Data mentah hasil pengujian yang dicatat meliputi....</v>
      </c>
      <c r="B61" s="83">
        <f>QCA!B55</f>
        <v>1</v>
      </c>
      <c r="C61" s="83">
        <f>QCA!C55</f>
        <v>1</v>
      </c>
      <c r="D61" s="83">
        <f>QCA!D55</f>
        <v>1</v>
      </c>
      <c r="E61" s="83">
        <f>QCA!E55</f>
        <v>0</v>
      </c>
      <c r="F61" s="83">
        <f>QCA!F55</f>
        <v>1</v>
      </c>
      <c r="G61" s="83">
        <f>QCA!G55</f>
        <v>0</v>
      </c>
      <c r="H61" s="83">
        <f>QCA!H55</f>
        <v>0</v>
      </c>
      <c r="I61" s="83">
        <f>QCA!I55</f>
        <v>0</v>
      </c>
      <c r="J61" s="83">
        <f>QCA!J55</f>
        <v>0</v>
      </c>
      <c r="K61" s="83">
        <f>QCA!K55</f>
        <v>0</v>
      </c>
      <c r="L61" s="82">
        <f t="shared" si="15"/>
        <v>5</v>
      </c>
      <c r="M61" s="82">
        <f t="shared" si="16"/>
        <v>5</v>
      </c>
      <c r="N61" s="82">
        <f>SUMIF($B$8:$K$8,"Laki-Laki",QCA!B55:K55)</f>
        <v>2</v>
      </c>
      <c r="O61" s="82">
        <f>SUMIF($B$8:$K$8,"Perempuan",QCA!B55:K55)</f>
        <v>2</v>
      </c>
      <c r="P61" s="68">
        <f t="shared" si="17"/>
        <v>2</v>
      </c>
      <c r="Q61" s="68">
        <f t="shared" si="18"/>
        <v>2</v>
      </c>
      <c r="R61" s="68">
        <f t="shared" si="19"/>
        <v>0.40546510810816438</v>
      </c>
      <c r="S61" s="68">
        <f t="shared" si="20"/>
        <v>0.40546510810816438</v>
      </c>
      <c r="T61" s="68">
        <f t="shared" si="21"/>
        <v>0.54031091380663887</v>
      </c>
      <c r="U61" s="68">
        <f t="shared" si="22"/>
        <v>0.54031091380663887</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ht="27.6" x14ac:dyDescent="0.3">
      <c r="A62" s="67" t="str">
        <f>QCA!A56</f>
        <v>52. Verifikasi kelengkapan rekaman teknis dilakukan oleh....</v>
      </c>
      <c r="B62" s="83">
        <f>QCA!B56</f>
        <v>0</v>
      </c>
      <c r="C62" s="83">
        <f>QCA!C56</f>
        <v>0</v>
      </c>
      <c r="D62" s="83">
        <f>QCA!D56</f>
        <v>1</v>
      </c>
      <c r="E62" s="83">
        <f>QCA!E56</f>
        <v>1</v>
      </c>
      <c r="F62" s="83">
        <f>QCA!F56</f>
        <v>1</v>
      </c>
      <c r="G62" s="83">
        <f>QCA!G56</f>
        <v>1</v>
      </c>
      <c r="H62" s="83">
        <f>QCA!H56</f>
        <v>0</v>
      </c>
      <c r="I62" s="83">
        <f>QCA!I56</f>
        <v>0</v>
      </c>
      <c r="J62" s="83">
        <f>QCA!J56</f>
        <v>0</v>
      </c>
      <c r="K62" s="83">
        <f>QCA!K56</f>
        <v>0</v>
      </c>
      <c r="L62" s="82">
        <f t="shared" si="15"/>
        <v>5</v>
      </c>
      <c r="M62" s="82">
        <f t="shared" si="16"/>
        <v>5</v>
      </c>
      <c r="N62" s="82">
        <f>SUMIF($B$8:$K$8,"Laki-Laki",QCA!B56:K56)</f>
        <v>2</v>
      </c>
      <c r="O62" s="82">
        <f>SUMIF($B$8:$K$8,"Perempuan",QCA!B56:K56)</f>
        <v>2</v>
      </c>
      <c r="P62" s="68">
        <f t="shared" si="17"/>
        <v>2</v>
      </c>
      <c r="Q62" s="68">
        <f t="shared" si="18"/>
        <v>2</v>
      </c>
      <c r="R62" s="68">
        <f t="shared" si="19"/>
        <v>0.40546510810816438</v>
      </c>
      <c r="S62" s="68">
        <f t="shared" si="20"/>
        <v>0.40546510810816438</v>
      </c>
      <c r="T62" s="68">
        <f t="shared" si="21"/>
        <v>0.54031091380663887</v>
      </c>
      <c r="U62" s="68">
        <f t="shared" si="22"/>
        <v>0.54031091380663887</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27.6" x14ac:dyDescent="0.3">
      <c r="A63" s="67" t="str">
        <f>QCA!A57</f>
        <v>53. Akses terhadap rekaman teknis sebaiknya....</v>
      </c>
      <c r="B63" s="83">
        <f>QCA!B57</f>
        <v>1</v>
      </c>
      <c r="C63" s="83">
        <f>QCA!C57</f>
        <v>1</v>
      </c>
      <c r="D63" s="83">
        <f>QCA!D57</f>
        <v>1</v>
      </c>
      <c r="E63" s="83">
        <f>QCA!E57</f>
        <v>0</v>
      </c>
      <c r="F63" s="83">
        <f>QCA!F57</f>
        <v>1</v>
      </c>
      <c r="G63" s="83">
        <f>QCA!G57</f>
        <v>0</v>
      </c>
      <c r="H63" s="83">
        <f>QCA!H57</f>
        <v>0</v>
      </c>
      <c r="I63" s="83">
        <f>QCA!I57</f>
        <v>0</v>
      </c>
      <c r="J63" s="83">
        <f>QCA!J57</f>
        <v>0</v>
      </c>
      <c r="K63" s="83">
        <f>QCA!K57</f>
        <v>0</v>
      </c>
      <c r="L63" s="82">
        <f t="shared" si="15"/>
        <v>5</v>
      </c>
      <c r="M63" s="82">
        <f t="shared" si="16"/>
        <v>5</v>
      </c>
      <c r="N63" s="82">
        <f>SUMIF($B$8:$K$8,"Laki-Laki",QCA!B57:K57)</f>
        <v>2</v>
      </c>
      <c r="O63" s="82">
        <f>SUMIF($B$8:$K$8,"Perempuan",QCA!B57:K57)</f>
        <v>2</v>
      </c>
      <c r="P63" s="68">
        <f t="shared" si="17"/>
        <v>2</v>
      </c>
      <c r="Q63" s="68">
        <f t="shared" si="18"/>
        <v>2</v>
      </c>
      <c r="R63" s="68">
        <f t="shared" si="19"/>
        <v>0.40546510810816438</v>
      </c>
      <c r="S63" s="68">
        <f t="shared" si="20"/>
        <v>0.40546510810816438</v>
      </c>
      <c r="T63" s="68">
        <f t="shared" si="21"/>
        <v>0.54031091380663887</v>
      </c>
      <c r="U63" s="68">
        <f t="shared" si="22"/>
        <v>0.54031091380663887</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41.4" x14ac:dyDescent="0.3">
      <c r="A64" s="67" t="str">
        <f>QCA!A58</f>
        <v>54. Pemusnahan rekaman teknis yang telah melewati masa simpan harus....</v>
      </c>
      <c r="B64" s="83">
        <f>QCA!B58</f>
        <v>0</v>
      </c>
      <c r="C64" s="83">
        <f>QCA!C58</f>
        <v>0</v>
      </c>
      <c r="D64" s="83">
        <f>QCA!D58</f>
        <v>1</v>
      </c>
      <c r="E64" s="83">
        <f>QCA!E58</f>
        <v>1</v>
      </c>
      <c r="F64" s="83">
        <f>QCA!F58</f>
        <v>1</v>
      </c>
      <c r="G64" s="83">
        <f>QCA!G58</f>
        <v>1</v>
      </c>
      <c r="H64" s="83">
        <f>QCA!H58</f>
        <v>0</v>
      </c>
      <c r="I64" s="83">
        <f>QCA!I58</f>
        <v>0</v>
      </c>
      <c r="J64" s="83">
        <f>QCA!J58</f>
        <v>0</v>
      </c>
      <c r="K64" s="83">
        <f>QCA!K58</f>
        <v>0</v>
      </c>
      <c r="L64" s="82">
        <f t="shared" si="15"/>
        <v>5</v>
      </c>
      <c r="M64" s="82">
        <f t="shared" si="16"/>
        <v>5</v>
      </c>
      <c r="N64" s="82">
        <f>SUMIF($B$8:$K$8,"Laki-Laki",QCA!B58:K58)</f>
        <v>2</v>
      </c>
      <c r="O64" s="82">
        <f>SUMIF($B$8:$K$8,"Perempuan",QCA!B58:K58)</f>
        <v>2</v>
      </c>
      <c r="P64" s="68">
        <f t="shared" si="17"/>
        <v>2</v>
      </c>
      <c r="Q64" s="68">
        <f t="shared" si="18"/>
        <v>2</v>
      </c>
      <c r="R64" s="68">
        <f t="shared" si="19"/>
        <v>0.40546510810816438</v>
      </c>
      <c r="S64" s="68">
        <f t="shared" si="20"/>
        <v>0.40546510810816438</v>
      </c>
      <c r="T64" s="68">
        <f t="shared" si="21"/>
        <v>0.54031091380663887</v>
      </c>
      <c r="U64" s="68">
        <f t="shared" si="22"/>
        <v>0.54031091380663887</v>
      </c>
      <c r="V64" s="68">
        <f t="shared" si="23"/>
        <v>0.91287092917527679</v>
      </c>
      <c r="W64" s="68">
        <f t="shared" si="24"/>
        <v>0.91287092917527679</v>
      </c>
      <c r="X64" s="68">
        <f t="shared" si="25"/>
        <v>0</v>
      </c>
      <c r="Y64" s="68">
        <f t="shared" si="26"/>
        <v>1.2909944487358056</v>
      </c>
      <c r="Z64" s="68">
        <f t="shared" si="27"/>
        <v>0</v>
      </c>
      <c r="AA64" s="66" t="str">
        <f t="shared" si="28"/>
        <v>Negligible</v>
      </c>
      <c r="AB64" s="69" t="str">
        <f t="shared" si="29"/>
        <v>Tidak Ada Indikasi Bias</v>
      </c>
    </row>
    <row r="65" spans="1:28" ht="27.6" x14ac:dyDescent="0.3">
      <c r="A65" s="67" t="str">
        <f>QCA!A59</f>
        <v>55. Penyimpanan rekaman teknis elektronik memerlukan....</v>
      </c>
      <c r="B65" s="83">
        <f>QCA!B59</f>
        <v>1</v>
      </c>
      <c r="C65" s="83">
        <f>QCA!C59</f>
        <v>1</v>
      </c>
      <c r="D65" s="83">
        <f>QCA!D59</f>
        <v>1</v>
      </c>
      <c r="E65" s="83">
        <f>QCA!E59</f>
        <v>1</v>
      </c>
      <c r="F65" s="83">
        <f>QCA!F59</f>
        <v>1</v>
      </c>
      <c r="G65" s="83">
        <f>QCA!G59</f>
        <v>1</v>
      </c>
      <c r="H65" s="83">
        <f>QCA!H59</f>
        <v>0</v>
      </c>
      <c r="I65" s="83">
        <f>QCA!I59</f>
        <v>0</v>
      </c>
      <c r="J65" s="83">
        <f>QCA!J59</f>
        <v>1</v>
      </c>
      <c r="K65" s="83">
        <f>QCA!K59</f>
        <v>1</v>
      </c>
      <c r="L65" s="82">
        <f t="shared" si="15"/>
        <v>5</v>
      </c>
      <c r="M65" s="82">
        <f t="shared" si="16"/>
        <v>5</v>
      </c>
      <c r="N65" s="82">
        <f>SUMIF($B$8:$K$8,"Laki-Laki",QCA!B59:K59)</f>
        <v>4</v>
      </c>
      <c r="O65" s="82">
        <f>SUMIF($B$8:$K$8,"Perempuan",QCA!B59:K59)</f>
        <v>4</v>
      </c>
      <c r="P65" s="68">
        <f t="shared" si="17"/>
        <v>4</v>
      </c>
      <c r="Q65" s="68">
        <f t="shared" si="18"/>
        <v>4</v>
      </c>
      <c r="R65" s="68">
        <f t="shared" si="19"/>
        <v>-1.3862943611198906</v>
      </c>
      <c r="S65" s="68">
        <f t="shared" si="20"/>
        <v>-1.3862943611198906</v>
      </c>
      <c r="T65" s="68">
        <f t="shared" si="21"/>
        <v>-1.2514485554214161</v>
      </c>
      <c r="U65" s="68">
        <f t="shared" si="22"/>
        <v>-1.2514485554214161</v>
      </c>
      <c r="V65" s="68">
        <f t="shared" si="23"/>
        <v>1.1180339887498949</v>
      </c>
      <c r="W65" s="68">
        <f t="shared" si="24"/>
        <v>1.1180339887498949</v>
      </c>
      <c r="X65" s="68">
        <f t="shared" si="25"/>
        <v>0</v>
      </c>
      <c r="Y65" s="68">
        <f t="shared" si="26"/>
        <v>1.5811388300841898</v>
      </c>
      <c r="Z65" s="68">
        <f t="shared" si="27"/>
        <v>0</v>
      </c>
      <c r="AA65" s="66" t="str">
        <f t="shared" si="28"/>
        <v>Negligible</v>
      </c>
      <c r="AB65" s="69" t="str">
        <f t="shared" si="29"/>
        <v>Tidak Ada Indikasi Bias</v>
      </c>
    </row>
    <row r="66" spans="1:28" ht="27.6" x14ac:dyDescent="0.3">
      <c r="A66" s="67" t="str">
        <f>QCA!A60</f>
        <v>56. Tujuan utama penjaminan mutu hasil pengujian adalah....</v>
      </c>
      <c r="B66" s="83">
        <f>QCA!B60</f>
        <v>1</v>
      </c>
      <c r="C66" s="83">
        <f>QCA!C60</f>
        <v>1</v>
      </c>
      <c r="D66" s="83">
        <f>QCA!D60</f>
        <v>1</v>
      </c>
      <c r="E66" s="83">
        <f>QCA!E60</f>
        <v>0</v>
      </c>
      <c r="F66" s="83">
        <f>QCA!F60</f>
        <v>1</v>
      </c>
      <c r="G66" s="83">
        <f>QCA!G60</f>
        <v>0</v>
      </c>
      <c r="H66" s="83">
        <f>QCA!H60</f>
        <v>0</v>
      </c>
      <c r="I66" s="83">
        <f>QCA!I60</f>
        <v>0</v>
      </c>
      <c r="J66" s="83">
        <f>QCA!J60</f>
        <v>1</v>
      </c>
      <c r="K66" s="83">
        <f>QCA!K60</f>
        <v>1</v>
      </c>
      <c r="L66" s="82">
        <f t="shared" si="15"/>
        <v>5</v>
      </c>
      <c r="M66" s="82">
        <f t="shared" si="16"/>
        <v>5</v>
      </c>
      <c r="N66" s="82">
        <f>SUMIF($B$8:$K$8,"Laki-Laki",QCA!B60:K60)</f>
        <v>3</v>
      </c>
      <c r="O66" s="82">
        <f>SUMIF($B$8:$K$8,"Perempuan",QCA!B60:K60)</f>
        <v>3</v>
      </c>
      <c r="P66" s="68">
        <f t="shared" si="17"/>
        <v>3</v>
      </c>
      <c r="Q66" s="68">
        <f t="shared" si="18"/>
        <v>3</v>
      </c>
      <c r="R66" s="68">
        <f t="shared" si="19"/>
        <v>-0.40546510810816444</v>
      </c>
      <c r="S66" s="68">
        <f t="shared" si="20"/>
        <v>-0.40546510810816444</v>
      </c>
      <c r="T66" s="68">
        <f t="shared" si="21"/>
        <v>-0.2706193024096899</v>
      </c>
      <c r="U66" s="68">
        <f t="shared" si="22"/>
        <v>-0.2706193024096899</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27.6" x14ac:dyDescent="0.3">
      <c r="A67" s="67" t="str">
        <f>QCA!A61</f>
        <v>57. Pengendalian mutu internal dilakukan dengan cara....</v>
      </c>
      <c r="B67" s="83">
        <f>QCA!B61</f>
        <v>1</v>
      </c>
      <c r="C67" s="83">
        <f>QCA!C61</f>
        <v>1</v>
      </c>
      <c r="D67" s="83">
        <f>QCA!D61</f>
        <v>1</v>
      </c>
      <c r="E67" s="83">
        <f>QCA!E61</f>
        <v>1</v>
      </c>
      <c r="F67" s="83">
        <f>QCA!F61</f>
        <v>1</v>
      </c>
      <c r="G67" s="83">
        <f>QCA!G61</f>
        <v>1</v>
      </c>
      <c r="H67" s="83">
        <f>QCA!H61</f>
        <v>0</v>
      </c>
      <c r="I67" s="83">
        <f>QCA!I61</f>
        <v>0</v>
      </c>
      <c r="J67" s="83">
        <f>QCA!J61</f>
        <v>0</v>
      </c>
      <c r="K67" s="83">
        <f>QCA!K61</f>
        <v>0</v>
      </c>
      <c r="L67" s="82">
        <f t="shared" si="15"/>
        <v>5</v>
      </c>
      <c r="M67" s="82">
        <f t="shared" si="16"/>
        <v>5</v>
      </c>
      <c r="N67" s="82">
        <f>SUMIF($B$8:$K$8,"Laki-Laki",QCA!B61:K61)</f>
        <v>3</v>
      </c>
      <c r="O67" s="82">
        <f>SUMIF($B$8:$K$8,"Perempuan",QCA!B61:K61)</f>
        <v>3</v>
      </c>
      <c r="P67" s="68">
        <f t="shared" si="17"/>
        <v>3</v>
      </c>
      <c r="Q67" s="68">
        <f t="shared" si="18"/>
        <v>3</v>
      </c>
      <c r="R67" s="68">
        <f t="shared" si="19"/>
        <v>-0.40546510810816444</v>
      </c>
      <c r="S67" s="68">
        <f t="shared" si="20"/>
        <v>-0.40546510810816444</v>
      </c>
      <c r="T67" s="68">
        <f t="shared" si="21"/>
        <v>-0.2706193024096899</v>
      </c>
      <c r="U67" s="68">
        <f t="shared" si="22"/>
        <v>-0.2706193024096899</v>
      </c>
      <c r="V67" s="68">
        <f t="shared" si="23"/>
        <v>0.91287092917527679</v>
      </c>
      <c r="W67" s="68">
        <f t="shared" si="24"/>
        <v>0.91287092917527679</v>
      </c>
      <c r="X67" s="68">
        <f t="shared" si="25"/>
        <v>0</v>
      </c>
      <c r="Y67" s="68">
        <f t="shared" si="26"/>
        <v>1.2909944487358056</v>
      </c>
      <c r="Z67" s="68">
        <f t="shared" si="27"/>
        <v>0</v>
      </c>
      <c r="AA67" s="66" t="str">
        <f t="shared" si="28"/>
        <v>Negligible</v>
      </c>
      <c r="AB67" s="69" t="str">
        <f t="shared" si="29"/>
        <v>Tidak Ada Indikasi Bias</v>
      </c>
    </row>
    <row r="68" spans="1:28" ht="41.4" x14ac:dyDescent="0.3">
      <c r="A68" s="67" t="str">
        <f>QCA!A62</f>
        <v>58. Bahan yang tepat digunakan sebagai kontrol mutu internal adalah....</v>
      </c>
      <c r="B68" s="83">
        <f>QCA!B62</f>
        <v>1</v>
      </c>
      <c r="C68" s="83">
        <f>QCA!C62</f>
        <v>1</v>
      </c>
      <c r="D68" s="83">
        <f>QCA!D62</f>
        <v>1</v>
      </c>
      <c r="E68" s="83">
        <f>QCA!E62</f>
        <v>0</v>
      </c>
      <c r="F68" s="83">
        <f>QCA!F62</f>
        <v>1</v>
      </c>
      <c r="G68" s="83">
        <f>QCA!G62</f>
        <v>0</v>
      </c>
      <c r="H68" s="83">
        <f>QCA!H62</f>
        <v>0</v>
      </c>
      <c r="I68" s="83">
        <f>QCA!I62</f>
        <v>0</v>
      </c>
      <c r="J68" s="83">
        <f>QCA!J62</f>
        <v>0</v>
      </c>
      <c r="K68" s="83">
        <f>QCA!K62</f>
        <v>0</v>
      </c>
      <c r="L68" s="82">
        <f t="shared" si="15"/>
        <v>5</v>
      </c>
      <c r="M68" s="82">
        <f t="shared" si="16"/>
        <v>5</v>
      </c>
      <c r="N68" s="82">
        <f>SUMIF($B$8:$K$8,"Laki-Laki",QCA!B62:K62)</f>
        <v>2</v>
      </c>
      <c r="O68" s="82">
        <f>SUMIF($B$8:$K$8,"Perempuan",QCA!B62:K62)</f>
        <v>2</v>
      </c>
      <c r="P68" s="68">
        <f t="shared" si="17"/>
        <v>2</v>
      </c>
      <c r="Q68" s="68">
        <f t="shared" si="18"/>
        <v>2</v>
      </c>
      <c r="R68" s="68">
        <f t="shared" si="19"/>
        <v>0.40546510810816438</v>
      </c>
      <c r="S68" s="68">
        <f t="shared" si="20"/>
        <v>0.40546510810816438</v>
      </c>
      <c r="T68" s="68">
        <f t="shared" si="21"/>
        <v>0.54031091380663887</v>
      </c>
      <c r="U68" s="68">
        <f t="shared" si="22"/>
        <v>0.54031091380663887</v>
      </c>
      <c r="V68" s="68">
        <f t="shared" si="23"/>
        <v>0.91287092917527679</v>
      </c>
      <c r="W68" s="68">
        <f t="shared" si="24"/>
        <v>0.91287092917527679</v>
      </c>
      <c r="X68" s="68">
        <f t="shared" si="25"/>
        <v>0</v>
      </c>
      <c r="Y68" s="68">
        <f t="shared" si="26"/>
        <v>1.2909944487358056</v>
      </c>
      <c r="Z68" s="68">
        <f t="shared" si="27"/>
        <v>0</v>
      </c>
      <c r="AA68" s="66" t="str">
        <f t="shared" si="28"/>
        <v>Negligible</v>
      </c>
      <c r="AB68" s="69" t="str">
        <f t="shared" si="29"/>
        <v>Tidak Ada Indikasi Bias</v>
      </c>
    </row>
    <row r="69" spans="1:28" ht="27.6" x14ac:dyDescent="0.3">
      <c r="A69" s="67" t="str">
        <f>QCA!A63</f>
        <v>59. Diagram kendali digunakan untuk....</v>
      </c>
      <c r="B69" s="83">
        <f>QCA!B63</f>
        <v>1</v>
      </c>
      <c r="C69" s="83">
        <f>QCA!C63</f>
        <v>1</v>
      </c>
      <c r="D69" s="83">
        <f>QCA!D63</f>
        <v>1</v>
      </c>
      <c r="E69" s="83">
        <f>QCA!E63</f>
        <v>0</v>
      </c>
      <c r="F69" s="83">
        <f>QCA!F63</f>
        <v>1</v>
      </c>
      <c r="G69" s="83">
        <f>QCA!G63</f>
        <v>0</v>
      </c>
      <c r="H69" s="83">
        <f>QCA!H63</f>
        <v>0</v>
      </c>
      <c r="I69" s="83">
        <f>QCA!I63</f>
        <v>0</v>
      </c>
      <c r="J69" s="83">
        <f>QCA!J63</f>
        <v>1</v>
      </c>
      <c r="K69" s="83">
        <f>QCA!K63</f>
        <v>1</v>
      </c>
      <c r="L69" s="82">
        <f t="shared" si="15"/>
        <v>5</v>
      </c>
      <c r="M69" s="82">
        <f t="shared" si="16"/>
        <v>5</v>
      </c>
      <c r="N69" s="82">
        <f>SUMIF($B$8:$K$8,"Laki-Laki",QCA!B63:K63)</f>
        <v>3</v>
      </c>
      <c r="O69" s="82">
        <f>SUMIF($B$8:$K$8,"Perempuan",QCA!B63:K63)</f>
        <v>3</v>
      </c>
      <c r="P69" s="68">
        <f t="shared" si="17"/>
        <v>3</v>
      </c>
      <c r="Q69" s="68">
        <f t="shared" si="18"/>
        <v>3</v>
      </c>
      <c r="R69" s="68">
        <f t="shared" si="19"/>
        <v>-0.40546510810816444</v>
      </c>
      <c r="S69" s="68">
        <f t="shared" si="20"/>
        <v>-0.40546510810816444</v>
      </c>
      <c r="T69" s="68">
        <f t="shared" si="21"/>
        <v>-0.2706193024096899</v>
      </c>
      <c r="U69" s="68">
        <f t="shared" si="22"/>
        <v>-0.2706193024096899</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41.4" x14ac:dyDescent="0.3">
      <c r="A70" s="67" t="str">
        <f>QCA!A64</f>
        <v>60. Apabila hasil kontrol mutu berada di luar batas kendali tindakan yang tepat adalah....</v>
      </c>
      <c r="B70" s="83">
        <f>QCA!B64</f>
        <v>1</v>
      </c>
      <c r="C70" s="83">
        <f>QCA!C64</f>
        <v>1</v>
      </c>
      <c r="D70" s="83">
        <f>QCA!D64</f>
        <v>1</v>
      </c>
      <c r="E70" s="83">
        <f>QCA!E64</f>
        <v>1</v>
      </c>
      <c r="F70" s="83">
        <f>QCA!F64</f>
        <v>1</v>
      </c>
      <c r="G70" s="83">
        <f>QCA!G64</f>
        <v>1</v>
      </c>
      <c r="H70" s="83">
        <f>QCA!H64</f>
        <v>0</v>
      </c>
      <c r="I70" s="83">
        <f>QCA!I64</f>
        <v>0</v>
      </c>
      <c r="J70" s="83">
        <f>QCA!J64</f>
        <v>0</v>
      </c>
      <c r="K70" s="83">
        <f>QCA!K64</f>
        <v>0</v>
      </c>
      <c r="L70" s="82">
        <f t="shared" si="15"/>
        <v>5</v>
      </c>
      <c r="M70" s="82">
        <f t="shared" si="16"/>
        <v>5</v>
      </c>
      <c r="N70" s="82">
        <f>SUMIF($B$8:$K$8,"Laki-Laki",QCA!B64:K64)</f>
        <v>3</v>
      </c>
      <c r="O70" s="82">
        <f>SUMIF($B$8:$K$8,"Perempuan",QCA!B64:K64)</f>
        <v>3</v>
      </c>
      <c r="P70" s="68">
        <f t="shared" si="17"/>
        <v>3</v>
      </c>
      <c r="Q70" s="68">
        <f t="shared" si="18"/>
        <v>3</v>
      </c>
      <c r="R70" s="68">
        <f t="shared" si="19"/>
        <v>-0.40546510810816444</v>
      </c>
      <c r="S70" s="68">
        <f t="shared" si="20"/>
        <v>-0.40546510810816444</v>
      </c>
      <c r="T70" s="68">
        <f t="shared" si="21"/>
        <v>-0.2706193024096899</v>
      </c>
      <c r="U70" s="68">
        <f t="shared" si="22"/>
        <v>-0.2706193024096899</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27.6" x14ac:dyDescent="0.3">
      <c r="A71" s="67" t="str">
        <f>QCA!A65</f>
        <v>61. Uji profisiensi (proficiency testing) termasuk dalam....</v>
      </c>
      <c r="B71" s="83">
        <f>QCA!B65</f>
        <v>0</v>
      </c>
      <c r="C71" s="83">
        <f>QCA!C65</f>
        <v>0</v>
      </c>
      <c r="D71" s="83">
        <f>QCA!D65</f>
        <v>1</v>
      </c>
      <c r="E71" s="83">
        <f>QCA!E65</f>
        <v>1</v>
      </c>
      <c r="F71" s="83">
        <f>QCA!F65</f>
        <v>1</v>
      </c>
      <c r="G71" s="83">
        <f>QCA!G65</f>
        <v>1</v>
      </c>
      <c r="H71" s="83">
        <f>QCA!H65</f>
        <v>0</v>
      </c>
      <c r="I71" s="83">
        <f>QCA!I65</f>
        <v>0</v>
      </c>
      <c r="J71" s="83">
        <f>QCA!J65</f>
        <v>0</v>
      </c>
      <c r="K71" s="83">
        <f>QCA!K65</f>
        <v>0</v>
      </c>
      <c r="L71" s="82">
        <f t="shared" si="15"/>
        <v>5</v>
      </c>
      <c r="M71" s="82">
        <f t="shared" si="16"/>
        <v>5</v>
      </c>
      <c r="N71" s="82">
        <f>SUMIF($B$8:$K$8,"Laki-Laki",QCA!B65:K65)</f>
        <v>2</v>
      </c>
      <c r="O71" s="82">
        <f>SUMIF($B$8:$K$8,"Perempuan",QCA!B65:K65)</f>
        <v>2</v>
      </c>
      <c r="P71" s="68">
        <f t="shared" si="17"/>
        <v>2</v>
      </c>
      <c r="Q71" s="68">
        <f t="shared" si="18"/>
        <v>2</v>
      </c>
      <c r="R71" s="68">
        <f t="shared" si="19"/>
        <v>0.40546510810816438</v>
      </c>
      <c r="S71" s="68">
        <f t="shared" si="20"/>
        <v>0.40546510810816438</v>
      </c>
      <c r="T71" s="68">
        <f t="shared" si="21"/>
        <v>0.54031091380663887</v>
      </c>
      <c r="U71" s="68">
        <f t="shared" si="22"/>
        <v>0.54031091380663887</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ht="41.4" x14ac:dyDescent="0.3">
      <c r="A72" s="67" t="str">
        <f>QCA!A66</f>
        <v>62. Standar ISO yang mengatur tentang penyelenggara uji profisiensi adalah....</v>
      </c>
      <c r="B72" s="83">
        <f>QCA!B66</f>
        <v>1</v>
      </c>
      <c r="C72" s="83">
        <f>QCA!C66</f>
        <v>1</v>
      </c>
      <c r="D72" s="83">
        <f>QCA!D66</f>
        <v>1</v>
      </c>
      <c r="E72" s="83">
        <f>QCA!E66</f>
        <v>0</v>
      </c>
      <c r="F72" s="83">
        <f>QCA!F66</f>
        <v>1</v>
      </c>
      <c r="G72" s="83">
        <f>QCA!G66</f>
        <v>0</v>
      </c>
      <c r="H72" s="83">
        <f>QCA!H66</f>
        <v>0</v>
      </c>
      <c r="I72" s="83">
        <f>QCA!I66</f>
        <v>0</v>
      </c>
      <c r="J72" s="83">
        <f>QCA!J66</f>
        <v>1</v>
      </c>
      <c r="K72" s="83">
        <f>QCA!K66</f>
        <v>1</v>
      </c>
      <c r="L72" s="82">
        <f t="shared" si="15"/>
        <v>5</v>
      </c>
      <c r="M72" s="82">
        <f t="shared" si="16"/>
        <v>5</v>
      </c>
      <c r="N72" s="82">
        <f>SUMIF($B$8:$K$8,"Laki-Laki",QCA!B66:K66)</f>
        <v>3</v>
      </c>
      <c r="O72" s="82">
        <f>SUMIF($B$8:$K$8,"Perempuan",QCA!B66:K66)</f>
        <v>3</v>
      </c>
      <c r="P72" s="68">
        <f t="shared" si="17"/>
        <v>3</v>
      </c>
      <c r="Q72" s="68">
        <f t="shared" si="18"/>
        <v>3</v>
      </c>
      <c r="R72" s="68">
        <f t="shared" si="19"/>
        <v>-0.40546510810816444</v>
      </c>
      <c r="S72" s="68">
        <f t="shared" si="20"/>
        <v>-0.40546510810816444</v>
      </c>
      <c r="T72" s="68">
        <f t="shared" si="21"/>
        <v>-0.2706193024096899</v>
      </c>
      <c r="U72" s="68">
        <f t="shared" si="22"/>
        <v>-0.2706193024096899</v>
      </c>
      <c r="V72" s="68">
        <f t="shared" si="23"/>
        <v>0.91287092917527679</v>
      </c>
      <c r="W72" s="68">
        <f t="shared" si="24"/>
        <v>0.91287092917527679</v>
      </c>
      <c r="X72" s="68">
        <f t="shared" si="25"/>
        <v>0</v>
      </c>
      <c r="Y72" s="68">
        <f t="shared" si="26"/>
        <v>1.2909944487358056</v>
      </c>
      <c r="Z72" s="68">
        <f t="shared" si="27"/>
        <v>0</v>
      </c>
      <c r="AA72" s="66" t="str">
        <f t="shared" si="28"/>
        <v>Negligible</v>
      </c>
      <c r="AB72" s="69" t="str">
        <f t="shared" si="29"/>
        <v>Tidak Ada Indikasi Bias</v>
      </c>
    </row>
    <row r="73" spans="1:28" ht="27.6" x14ac:dyDescent="0.3">
      <c r="A73" s="67" t="str">
        <f>QCA!A67</f>
        <v>63. Partisipasi dalam uji profisiensi bertujuan untuk....</v>
      </c>
      <c r="B73" s="83">
        <f>QCA!B67</f>
        <v>1</v>
      </c>
      <c r="C73" s="83">
        <f>QCA!C67</f>
        <v>1</v>
      </c>
      <c r="D73" s="83">
        <f>QCA!D67</f>
        <v>1</v>
      </c>
      <c r="E73" s="83">
        <f>QCA!E67</f>
        <v>0</v>
      </c>
      <c r="F73" s="83">
        <f>QCA!F67</f>
        <v>1</v>
      </c>
      <c r="G73" s="83">
        <f>QCA!G67</f>
        <v>0</v>
      </c>
      <c r="H73" s="83">
        <f>QCA!H67</f>
        <v>0</v>
      </c>
      <c r="I73" s="83">
        <f>QCA!I67</f>
        <v>0</v>
      </c>
      <c r="J73" s="83">
        <f>QCA!J67</f>
        <v>0</v>
      </c>
      <c r="K73" s="83">
        <f>QCA!K67</f>
        <v>0</v>
      </c>
      <c r="L73" s="82">
        <f t="shared" si="15"/>
        <v>5</v>
      </c>
      <c r="M73" s="82">
        <f t="shared" si="16"/>
        <v>5</v>
      </c>
      <c r="N73" s="82">
        <f>SUMIF($B$8:$K$8,"Laki-Laki",QCA!B67:K67)</f>
        <v>2</v>
      </c>
      <c r="O73" s="82">
        <f>SUMIF($B$8:$K$8,"Perempuan",QCA!B67:K67)</f>
        <v>2</v>
      </c>
      <c r="P73" s="68">
        <f t="shared" si="17"/>
        <v>2</v>
      </c>
      <c r="Q73" s="68">
        <f t="shared" si="18"/>
        <v>2</v>
      </c>
      <c r="R73" s="68">
        <f t="shared" si="19"/>
        <v>0.40546510810816438</v>
      </c>
      <c r="S73" s="68">
        <f t="shared" si="20"/>
        <v>0.40546510810816438</v>
      </c>
      <c r="T73" s="68">
        <f t="shared" si="21"/>
        <v>0.54031091380663887</v>
      </c>
      <c r="U73" s="68">
        <f t="shared" si="22"/>
        <v>0.54031091380663887</v>
      </c>
      <c r="V73" s="68">
        <f t="shared" si="23"/>
        <v>0.91287092917527679</v>
      </c>
      <c r="W73" s="68">
        <f t="shared" si="24"/>
        <v>0.91287092917527679</v>
      </c>
      <c r="X73" s="68">
        <f t="shared" si="25"/>
        <v>0</v>
      </c>
      <c r="Y73" s="68">
        <f t="shared" si="26"/>
        <v>1.2909944487358056</v>
      </c>
      <c r="Z73" s="68">
        <f t="shared" si="27"/>
        <v>0</v>
      </c>
      <c r="AA73" s="66" t="str">
        <f t="shared" si="28"/>
        <v>Negligible</v>
      </c>
      <c r="AB73" s="69" t="str">
        <f t="shared" si="29"/>
        <v>Tidak Ada Indikasi Bias</v>
      </c>
    </row>
    <row r="74" spans="1:28" ht="27.6" x14ac:dyDescent="0.3">
      <c r="A74" s="67" t="str">
        <f>QCA!A68</f>
        <v>64. Sampel uji profisiensi harus diperlakukan....</v>
      </c>
      <c r="B74" s="83">
        <f>QCA!B68</f>
        <v>1</v>
      </c>
      <c r="C74" s="83">
        <f>QCA!C68</f>
        <v>1</v>
      </c>
      <c r="D74" s="83">
        <f>QCA!D68</f>
        <v>1</v>
      </c>
      <c r="E74" s="83">
        <f>QCA!E68</f>
        <v>1</v>
      </c>
      <c r="F74" s="83">
        <f>QCA!F68</f>
        <v>1</v>
      </c>
      <c r="G74" s="83">
        <f>QCA!G68</f>
        <v>1</v>
      </c>
      <c r="H74" s="83">
        <f>QCA!H68</f>
        <v>1</v>
      </c>
      <c r="I74" s="83">
        <f>QCA!I68</f>
        <v>1</v>
      </c>
      <c r="J74" s="83">
        <f>QCA!J68</f>
        <v>0</v>
      </c>
      <c r="K74" s="83">
        <f>QCA!K68</f>
        <v>0</v>
      </c>
      <c r="L74" s="82">
        <f t="shared" si="15"/>
        <v>5</v>
      </c>
      <c r="M74" s="82">
        <f t="shared" si="16"/>
        <v>5</v>
      </c>
      <c r="N74" s="82">
        <f>SUMIF($B$8:$K$8,"Laki-Laki",QCA!B68:K68)</f>
        <v>4</v>
      </c>
      <c r="O74" s="82">
        <f>SUMIF($B$8:$K$8,"Perempuan",QCA!B68:K68)</f>
        <v>4</v>
      </c>
      <c r="P74" s="68">
        <f t="shared" si="17"/>
        <v>4</v>
      </c>
      <c r="Q74" s="68">
        <f t="shared" si="18"/>
        <v>4</v>
      </c>
      <c r="R74" s="68">
        <f t="shared" si="19"/>
        <v>-1.3862943611198906</v>
      </c>
      <c r="S74" s="68">
        <f t="shared" si="20"/>
        <v>-1.3862943611198906</v>
      </c>
      <c r="T74" s="68">
        <f t="shared" si="21"/>
        <v>-1.2514485554214161</v>
      </c>
      <c r="U74" s="68">
        <f t="shared" si="22"/>
        <v>-1.2514485554214161</v>
      </c>
      <c r="V74" s="68">
        <f t="shared" si="23"/>
        <v>1.1180339887498949</v>
      </c>
      <c r="W74" s="68">
        <f t="shared" si="24"/>
        <v>1.1180339887498949</v>
      </c>
      <c r="X74" s="68">
        <f t="shared" si="25"/>
        <v>0</v>
      </c>
      <c r="Y74" s="68">
        <f t="shared" si="26"/>
        <v>1.5811388300841898</v>
      </c>
      <c r="Z74" s="68">
        <f t="shared" si="27"/>
        <v>0</v>
      </c>
      <c r="AA74" s="66" t="str">
        <f t="shared" si="28"/>
        <v>Negligible</v>
      </c>
      <c r="AB74" s="69" t="str">
        <f t="shared" si="29"/>
        <v>Tidak Ada Indikasi Bias</v>
      </c>
    </row>
    <row r="75" spans="1:28" ht="27.6" x14ac:dyDescent="0.3">
      <c r="A75" s="67" t="str">
        <f>QCA!A69</f>
        <v>65. Data dari kegiatan pemantauan mutu harus....</v>
      </c>
      <c r="B75" s="83">
        <f>QCA!B69</f>
        <v>0</v>
      </c>
      <c r="C75" s="83">
        <f>QCA!C69</f>
        <v>0</v>
      </c>
      <c r="D75" s="83">
        <f>QCA!D69</f>
        <v>0</v>
      </c>
      <c r="E75" s="83">
        <f>QCA!E69</f>
        <v>0</v>
      </c>
      <c r="F75" s="83">
        <f>QCA!F69</f>
        <v>0</v>
      </c>
      <c r="G75" s="83">
        <f>QCA!G69</f>
        <v>0</v>
      </c>
      <c r="H75" s="83">
        <f>QCA!H69</f>
        <v>0</v>
      </c>
      <c r="I75" s="83">
        <f>QCA!I69</f>
        <v>0</v>
      </c>
      <c r="J75" s="83">
        <f>QCA!J69</f>
        <v>1</v>
      </c>
      <c r="K75" s="83">
        <f>QCA!K69</f>
        <v>1</v>
      </c>
      <c r="L75" s="82">
        <f t="shared" ref="L75:L110" si="30">COUNTIF($B$8:$K$8,"Laki-Laki")</f>
        <v>5</v>
      </c>
      <c r="M75" s="82">
        <f t="shared" ref="M75:M110" si="31">COUNTIF($B$8:$K$8,"Perempuan")</f>
        <v>5</v>
      </c>
      <c r="N75" s="82">
        <f>SUMIF($B$8:$K$8,"Laki-Laki",QCA!B69:K69)</f>
        <v>1</v>
      </c>
      <c r="O75" s="82">
        <f>SUMIF($B$8:$K$8,"Perempuan",QCA!B69:K69)</f>
        <v>1</v>
      </c>
      <c r="P75" s="68">
        <f t="shared" ref="P75:P110" si="32">IF(N75=0,0.3,IF(N75=L75,L75-0.3,N75))</f>
        <v>1</v>
      </c>
      <c r="Q75" s="68">
        <f t="shared" ref="Q75:Q110" si="33">IF(O75=0,0.3,IF(O75=M75,M75-0.3,O75))</f>
        <v>1</v>
      </c>
      <c r="R75" s="68">
        <f t="shared" ref="R75:R110" si="34">LN((L75-P75)/P75)</f>
        <v>1.3862943611198906</v>
      </c>
      <c r="S75" s="68">
        <f t="shared" ref="S75:S110" si="35">LN((M75-Q75)/Q75)</f>
        <v>1.3862943611198906</v>
      </c>
      <c r="T75" s="68">
        <f t="shared" ref="T75:T110" si="36">R75-AVERAGE($R$11:$R$110)</f>
        <v>1.5211401668183651</v>
      </c>
      <c r="U75" s="68">
        <f t="shared" ref="U75:U110" si="37">S75-AVERAGE($S$11:$S$110)</f>
        <v>1.5211401668183651</v>
      </c>
      <c r="V75" s="68">
        <f t="shared" ref="V75:V110" si="38">SQRT(1/P75+1/(L75-P75))</f>
        <v>1.1180339887498949</v>
      </c>
      <c r="W75" s="68">
        <f t="shared" ref="W75:W110" si="39">SQRT(1/Q75+1/(M75-Q75))</f>
        <v>1.1180339887498949</v>
      </c>
      <c r="X75" s="68">
        <f t="shared" ref="X75:X110" si="40">T75-U75</f>
        <v>0</v>
      </c>
      <c r="Y75" s="68">
        <f t="shared" ref="Y75:Y110" si="41">SQRT(V75^2+W75^2)</f>
        <v>1.5811388300841898</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41.4" x14ac:dyDescent="0.3">
      <c r="A76" s="67" t="str">
        <f>QCA!A70</f>
        <v>66. Metode statistik yang digunakan dalam uji profisiensi diatur dalam standar....</v>
      </c>
      <c r="B76" s="83">
        <f>QCA!B70</f>
        <v>1</v>
      </c>
      <c r="C76" s="83">
        <f>QCA!C70</f>
        <v>1</v>
      </c>
      <c r="D76" s="83">
        <f>QCA!D70</f>
        <v>0</v>
      </c>
      <c r="E76" s="83">
        <f>QCA!E70</f>
        <v>0</v>
      </c>
      <c r="F76" s="83">
        <f>QCA!F70</f>
        <v>0</v>
      </c>
      <c r="G76" s="83">
        <f>QCA!G70</f>
        <v>0</v>
      </c>
      <c r="H76" s="83">
        <f>QCA!H70</f>
        <v>0</v>
      </c>
      <c r="I76" s="83">
        <f>QCA!I70</f>
        <v>0</v>
      </c>
      <c r="J76" s="83">
        <f>QCA!J70</f>
        <v>0</v>
      </c>
      <c r="K76" s="83">
        <f>QCA!K70</f>
        <v>0</v>
      </c>
      <c r="L76" s="82">
        <f t="shared" si="30"/>
        <v>5</v>
      </c>
      <c r="M76" s="82">
        <f t="shared" si="31"/>
        <v>5</v>
      </c>
      <c r="N76" s="82">
        <f>SUMIF($B$8:$K$8,"Laki-Laki",QCA!B70:K70)</f>
        <v>1</v>
      </c>
      <c r="O76" s="82">
        <f>SUMIF($B$8:$K$8,"Perempuan",QCA!B70:K70)</f>
        <v>1</v>
      </c>
      <c r="P76" s="68">
        <f t="shared" si="32"/>
        <v>1</v>
      </c>
      <c r="Q76" s="68">
        <f t="shared" si="33"/>
        <v>1</v>
      </c>
      <c r="R76" s="68">
        <f t="shared" si="34"/>
        <v>1.3862943611198906</v>
      </c>
      <c r="S76" s="68">
        <f t="shared" si="35"/>
        <v>1.3862943611198906</v>
      </c>
      <c r="T76" s="68">
        <f t="shared" si="36"/>
        <v>1.5211401668183651</v>
      </c>
      <c r="U76" s="68">
        <f t="shared" si="37"/>
        <v>1.5211401668183651</v>
      </c>
      <c r="V76" s="68">
        <f t="shared" si="38"/>
        <v>1.1180339887498949</v>
      </c>
      <c r="W76" s="68">
        <f t="shared" si="39"/>
        <v>1.1180339887498949</v>
      </c>
      <c r="X76" s="68">
        <f t="shared" si="40"/>
        <v>0</v>
      </c>
      <c r="Y76" s="68">
        <f t="shared" si="41"/>
        <v>1.5811388300841898</v>
      </c>
      <c r="Z76" s="68">
        <f t="shared" si="42"/>
        <v>0</v>
      </c>
      <c r="AA76" s="66" t="str">
        <f t="shared" si="43"/>
        <v>Negligible</v>
      </c>
      <c r="AB76" s="69" t="str">
        <f t="shared" si="44"/>
        <v>Tidak Ada Indikasi Bias</v>
      </c>
    </row>
    <row r="77" spans="1:28" ht="41.4" x14ac:dyDescent="0.3">
      <c r="A77" s="67" t="str">
        <f>QCA!A71</f>
        <v>67. Jika hasil uji profisiensi suatu laboratorium tidak memuaskan (outlier) laboratorium harus....</v>
      </c>
      <c r="B77" s="83">
        <f>QCA!B71</f>
        <v>1</v>
      </c>
      <c r="C77" s="83">
        <f>QCA!C71</f>
        <v>1</v>
      </c>
      <c r="D77" s="83">
        <f>QCA!D71</f>
        <v>0</v>
      </c>
      <c r="E77" s="83">
        <f>QCA!E71</f>
        <v>1</v>
      </c>
      <c r="F77" s="83">
        <f>QCA!F71</f>
        <v>0</v>
      </c>
      <c r="G77" s="83">
        <f>QCA!G71</f>
        <v>1</v>
      </c>
      <c r="H77" s="83">
        <f>QCA!H71</f>
        <v>0</v>
      </c>
      <c r="I77" s="83">
        <f>QCA!I71</f>
        <v>0</v>
      </c>
      <c r="J77" s="83">
        <f>QCA!J71</f>
        <v>0</v>
      </c>
      <c r="K77" s="83">
        <f>QCA!K71</f>
        <v>0</v>
      </c>
      <c r="L77" s="82">
        <f t="shared" si="30"/>
        <v>5</v>
      </c>
      <c r="M77" s="82">
        <f t="shared" si="31"/>
        <v>5</v>
      </c>
      <c r="N77" s="82">
        <f>SUMIF($B$8:$K$8,"Laki-Laki",QCA!B71:K71)</f>
        <v>2</v>
      </c>
      <c r="O77" s="82">
        <f>SUMIF($B$8:$K$8,"Perempuan",QCA!B71:K71)</f>
        <v>2</v>
      </c>
      <c r="P77" s="68">
        <f t="shared" si="32"/>
        <v>2</v>
      </c>
      <c r="Q77" s="68">
        <f t="shared" si="33"/>
        <v>2</v>
      </c>
      <c r="R77" s="68">
        <f t="shared" si="34"/>
        <v>0.40546510810816438</v>
      </c>
      <c r="S77" s="68">
        <f t="shared" si="35"/>
        <v>0.40546510810816438</v>
      </c>
      <c r="T77" s="68">
        <f t="shared" si="36"/>
        <v>0.54031091380663887</v>
      </c>
      <c r="U77" s="68">
        <f t="shared" si="37"/>
        <v>0.54031091380663887</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ht="27.6" x14ac:dyDescent="0.3">
      <c r="A78" s="67" t="str">
        <f>QCA!A72</f>
        <v>68. Presisi dalam pengendalian mutu mengukur....</v>
      </c>
      <c r="B78" s="83">
        <f>QCA!B72</f>
        <v>1</v>
      </c>
      <c r="C78" s="83">
        <f>QCA!C72</f>
        <v>1</v>
      </c>
      <c r="D78" s="83">
        <f>QCA!D72</f>
        <v>1</v>
      </c>
      <c r="E78" s="83">
        <f>QCA!E72</f>
        <v>1</v>
      </c>
      <c r="F78" s="83">
        <f>QCA!F72</f>
        <v>1</v>
      </c>
      <c r="G78" s="83">
        <f>QCA!G72</f>
        <v>1</v>
      </c>
      <c r="H78" s="83">
        <f>QCA!H72</f>
        <v>0</v>
      </c>
      <c r="I78" s="83">
        <f>QCA!I72</f>
        <v>0</v>
      </c>
      <c r="J78" s="83">
        <f>QCA!J72</f>
        <v>0</v>
      </c>
      <c r="K78" s="83">
        <f>QCA!K72</f>
        <v>0</v>
      </c>
      <c r="L78" s="82">
        <f t="shared" si="30"/>
        <v>5</v>
      </c>
      <c r="M78" s="82">
        <f t="shared" si="31"/>
        <v>5</v>
      </c>
      <c r="N78" s="82">
        <f>SUMIF($B$8:$K$8,"Laki-Laki",QCA!B72:K72)</f>
        <v>3</v>
      </c>
      <c r="O78" s="82">
        <f>SUMIF($B$8:$K$8,"Perempuan",QCA!B72:K72)</f>
        <v>3</v>
      </c>
      <c r="P78" s="68">
        <f t="shared" si="32"/>
        <v>3</v>
      </c>
      <c r="Q78" s="68">
        <f t="shared" si="33"/>
        <v>3</v>
      </c>
      <c r="R78" s="68">
        <f t="shared" si="34"/>
        <v>-0.40546510810816444</v>
      </c>
      <c r="S78" s="68">
        <f t="shared" si="35"/>
        <v>-0.40546510810816444</v>
      </c>
      <c r="T78" s="68">
        <f t="shared" si="36"/>
        <v>-0.2706193024096899</v>
      </c>
      <c r="U78" s="68">
        <f t="shared" si="37"/>
        <v>-0.2706193024096899</v>
      </c>
      <c r="V78" s="68">
        <f t="shared" si="38"/>
        <v>0.91287092917527679</v>
      </c>
      <c r="W78" s="68">
        <f t="shared" si="39"/>
        <v>0.91287092917527679</v>
      </c>
      <c r="X78" s="68">
        <f t="shared" si="40"/>
        <v>0</v>
      </c>
      <c r="Y78" s="68">
        <f t="shared" si="41"/>
        <v>1.2909944487358056</v>
      </c>
      <c r="Z78" s="68">
        <f t="shared" si="42"/>
        <v>0</v>
      </c>
      <c r="AA78" s="66" t="str">
        <f t="shared" si="43"/>
        <v>Negligible</v>
      </c>
      <c r="AB78" s="69" t="str">
        <f t="shared" si="44"/>
        <v>Tidak Ada Indikasi Bias</v>
      </c>
    </row>
    <row r="79" spans="1:28" ht="27.6" x14ac:dyDescent="0.3">
      <c r="A79" s="67" t="str">
        <f>QCA!A73</f>
        <v>69. Akurasi dalam pengendalian mutu mengukur....</v>
      </c>
      <c r="B79" s="83">
        <f>QCA!B73</f>
        <v>1</v>
      </c>
      <c r="C79" s="83">
        <f>QCA!C73</f>
        <v>1</v>
      </c>
      <c r="D79" s="83">
        <f>QCA!D73</f>
        <v>0</v>
      </c>
      <c r="E79" s="83">
        <f>QCA!E73</f>
        <v>1</v>
      </c>
      <c r="F79" s="83">
        <f>QCA!F73</f>
        <v>0</v>
      </c>
      <c r="G79" s="83">
        <f>QCA!G73</f>
        <v>1</v>
      </c>
      <c r="H79" s="83">
        <f>QCA!H73</f>
        <v>0</v>
      </c>
      <c r="I79" s="83">
        <f>QCA!I73</f>
        <v>0</v>
      </c>
      <c r="J79" s="83">
        <f>QCA!J73</f>
        <v>0</v>
      </c>
      <c r="K79" s="83">
        <f>QCA!K73</f>
        <v>0</v>
      </c>
      <c r="L79" s="82">
        <f t="shared" si="30"/>
        <v>5</v>
      </c>
      <c r="M79" s="82">
        <f t="shared" si="31"/>
        <v>5</v>
      </c>
      <c r="N79" s="82">
        <f>SUMIF($B$8:$K$8,"Laki-Laki",QCA!B73:K73)</f>
        <v>2</v>
      </c>
      <c r="O79" s="82">
        <f>SUMIF($B$8:$K$8,"Perempuan",QCA!B73:K73)</f>
        <v>2</v>
      </c>
      <c r="P79" s="68">
        <f t="shared" si="32"/>
        <v>2</v>
      </c>
      <c r="Q79" s="68">
        <f t="shared" si="33"/>
        <v>2</v>
      </c>
      <c r="R79" s="68">
        <f t="shared" si="34"/>
        <v>0.40546510810816438</v>
      </c>
      <c r="S79" s="68">
        <f t="shared" si="35"/>
        <v>0.40546510810816438</v>
      </c>
      <c r="T79" s="68">
        <f t="shared" si="36"/>
        <v>0.54031091380663887</v>
      </c>
      <c r="U79" s="68">
        <f t="shared" si="37"/>
        <v>0.54031091380663887</v>
      </c>
      <c r="V79" s="68">
        <f t="shared" si="38"/>
        <v>0.91287092917527679</v>
      </c>
      <c r="W79" s="68">
        <f t="shared" si="39"/>
        <v>0.91287092917527679</v>
      </c>
      <c r="X79" s="68">
        <f t="shared" si="40"/>
        <v>0</v>
      </c>
      <c r="Y79" s="68">
        <f t="shared" si="41"/>
        <v>1.2909944487358056</v>
      </c>
      <c r="Z79" s="68">
        <f t="shared" si="42"/>
        <v>0</v>
      </c>
      <c r="AA79" s="66" t="str">
        <f t="shared" si="43"/>
        <v>Negligible</v>
      </c>
      <c r="AB79" s="69" t="str">
        <f t="shared" si="44"/>
        <v>Tidak Ada Indikasi Bias</v>
      </c>
    </row>
    <row r="80" spans="1:28" ht="41.4" x14ac:dyDescent="0.3">
      <c r="A80" s="67" t="str">
        <f>QCA!A74</f>
        <v>70. Penggunaan sampel buta (blind sample) dalam pengendalian mutu bertujuan untuk....</v>
      </c>
      <c r="B80" s="83">
        <f>QCA!B74</f>
        <v>1</v>
      </c>
      <c r="C80" s="83">
        <f>QCA!C74</f>
        <v>1</v>
      </c>
      <c r="D80" s="83">
        <f>QCA!D74</f>
        <v>1</v>
      </c>
      <c r="E80" s="83">
        <f>QCA!E74</f>
        <v>1</v>
      </c>
      <c r="F80" s="83">
        <f>QCA!F74</f>
        <v>1</v>
      </c>
      <c r="G80" s="83">
        <f>QCA!G74</f>
        <v>1</v>
      </c>
      <c r="H80" s="83">
        <f>QCA!H74</f>
        <v>0</v>
      </c>
      <c r="I80" s="83">
        <f>QCA!I74</f>
        <v>0</v>
      </c>
      <c r="J80" s="83">
        <f>QCA!J74</f>
        <v>0</v>
      </c>
      <c r="K80" s="83">
        <f>QCA!K74</f>
        <v>0</v>
      </c>
      <c r="L80" s="82">
        <f t="shared" si="30"/>
        <v>5</v>
      </c>
      <c r="M80" s="82">
        <f t="shared" si="31"/>
        <v>5</v>
      </c>
      <c r="N80" s="82">
        <f>SUMIF($B$8:$K$8,"Laki-Laki",QCA!B74:K74)</f>
        <v>3</v>
      </c>
      <c r="O80" s="82">
        <f>SUMIF($B$8:$K$8,"Perempuan",QCA!B74:K74)</f>
        <v>3</v>
      </c>
      <c r="P80" s="68">
        <f t="shared" si="32"/>
        <v>3</v>
      </c>
      <c r="Q80" s="68">
        <f t="shared" si="33"/>
        <v>3</v>
      </c>
      <c r="R80" s="68">
        <f t="shared" si="34"/>
        <v>-0.40546510810816444</v>
      </c>
      <c r="S80" s="68">
        <f t="shared" si="35"/>
        <v>-0.40546510810816444</v>
      </c>
      <c r="T80" s="68">
        <f t="shared" si="36"/>
        <v>-0.2706193024096899</v>
      </c>
      <c r="U80" s="68">
        <f t="shared" si="37"/>
        <v>-0.2706193024096899</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27.6" x14ac:dyDescent="0.3">
      <c r="A81" s="67" t="str">
        <f>QCA!A75</f>
        <v>71. Ketidakpastian pengukuran adalah....</v>
      </c>
      <c r="B81" s="83">
        <f>QCA!B75</f>
        <v>1</v>
      </c>
      <c r="C81" s="83">
        <f>QCA!C75</f>
        <v>1</v>
      </c>
      <c r="D81" s="83">
        <f>QCA!D75</f>
        <v>1</v>
      </c>
      <c r="E81" s="83">
        <f>QCA!E75</f>
        <v>1</v>
      </c>
      <c r="F81" s="83">
        <f>QCA!F75</f>
        <v>1</v>
      </c>
      <c r="G81" s="83">
        <f>QCA!G75</f>
        <v>1</v>
      </c>
      <c r="H81" s="83">
        <f>QCA!H75</f>
        <v>1</v>
      </c>
      <c r="I81" s="83">
        <f>QCA!I75</f>
        <v>1</v>
      </c>
      <c r="J81" s="83">
        <f>QCA!J75</f>
        <v>0</v>
      </c>
      <c r="K81" s="83">
        <f>QCA!K75</f>
        <v>0</v>
      </c>
      <c r="L81" s="82">
        <f t="shared" si="30"/>
        <v>5</v>
      </c>
      <c r="M81" s="82">
        <f t="shared" si="31"/>
        <v>5</v>
      </c>
      <c r="N81" s="82">
        <f>SUMIF($B$8:$K$8,"Laki-Laki",QCA!B75:K75)</f>
        <v>4</v>
      </c>
      <c r="O81" s="82">
        <f>SUMIF($B$8:$K$8,"Perempuan",QCA!B75:K75)</f>
        <v>4</v>
      </c>
      <c r="P81" s="68">
        <f t="shared" si="32"/>
        <v>4</v>
      </c>
      <c r="Q81" s="68">
        <f t="shared" si="33"/>
        <v>4</v>
      </c>
      <c r="R81" s="68">
        <f t="shared" si="34"/>
        <v>-1.3862943611198906</v>
      </c>
      <c r="S81" s="68">
        <f t="shared" si="35"/>
        <v>-1.3862943611198906</v>
      </c>
      <c r="T81" s="68">
        <f t="shared" si="36"/>
        <v>-1.2514485554214161</v>
      </c>
      <c r="U81" s="68">
        <f t="shared" si="37"/>
        <v>-1.2514485554214161</v>
      </c>
      <c r="V81" s="68">
        <f t="shared" si="38"/>
        <v>1.1180339887498949</v>
      </c>
      <c r="W81" s="68">
        <f t="shared" si="39"/>
        <v>1.1180339887498949</v>
      </c>
      <c r="X81" s="68">
        <f t="shared" si="40"/>
        <v>0</v>
      </c>
      <c r="Y81" s="68">
        <f t="shared" si="41"/>
        <v>1.5811388300841898</v>
      </c>
      <c r="Z81" s="68">
        <f t="shared" si="42"/>
        <v>0</v>
      </c>
      <c r="AA81" s="66" t="str">
        <f t="shared" si="43"/>
        <v>Negligible</v>
      </c>
      <c r="AB81" s="69" t="str">
        <f t="shared" si="44"/>
        <v>Tidak Ada Indikasi Bias</v>
      </c>
    </row>
    <row r="82" spans="1:28" ht="41.4" x14ac:dyDescent="0.3">
      <c r="A82" s="67" t="str">
        <f>QCA!A76</f>
        <v>72. Sumber ketidakpastian dalam pengujian laboratorium dapat berasal dari....</v>
      </c>
      <c r="B82" s="83">
        <f>QCA!B76</f>
        <v>1</v>
      </c>
      <c r="C82" s="83">
        <f>QCA!C76</f>
        <v>1</v>
      </c>
      <c r="D82" s="83">
        <f>QCA!D76</f>
        <v>1</v>
      </c>
      <c r="E82" s="83">
        <f>QCA!E76</f>
        <v>1</v>
      </c>
      <c r="F82" s="83">
        <f>QCA!F76</f>
        <v>1</v>
      </c>
      <c r="G82" s="83">
        <f>QCA!G76</f>
        <v>1</v>
      </c>
      <c r="H82" s="83">
        <f>QCA!H76</f>
        <v>0</v>
      </c>
      <c r="I82" s="83">
        <f>QCA!I76</f>
        <v>0</v>
      </c>
      <c r="J82" s="83">
        <f>QCA!J76</f>
        <v>1</v>
      </c>
      <c r="K82" s="83">
        <f>QCA!K76</f>
        <v>1</v>
      </c>
      <c r="L82" s="82">
        <f t="shared" si="30"/>
        <v>5</v>
      </c>
      <c r="M82" s="82">
        <f t="shared" si="31"/>
        <v>5</v>
      </c>
      <c r="N82" s="82">
        <f>SUMIF($B$8:$K$8,"Laki-Laki",QCA!B76:K76)</f>
        <v>4</v>
      </c>
      <c r="O82" s="82">
        <f>SUMIF($B$8:$K$8,"Perempuan",QCA!B76:K76)</f>
        <v>4</v>
      </c>
      <c r="P82" s="68">
        <f t="shared" si="32"/>
        <v>4</v>
      </c>
      <c r="Q82" s="68">
        <f t="shared" si="33"/>
        <v>4</v>
      </c>
      <c r="R82" s="68">
        <f t="shared" si="34"/>
        <v>-1.3862943611198906</v>
      </c>
      <c r="S82" s="68">
        <f t="shared" si="35"/>
        <v>-1.3862943611198906</v>
      </c>
      <c r="T82" s="68">
        <f t="shared" si="36"/>
        <v>-1.2514485554214161</v>
      </c>
      <c r="U82" s="68">
        <f t="shared" si="37"/>
        <v>-1.2514485554214161</v>
      </c>
      <c r="V82" s="68">
        <f t="shared" si="38"/>
        <v>1.1180339887498949</v>
      </c>
      <c r="W82" s="68">
        <f t="shared" si="39"/>
        <v>1.1180339887498949</v>
      </c>
      <c r="X82" s="68">
        <f t="shared" si="40"/>
        <v>0</v>
      </c>
      <c r="Y82" s="68">
        <f t="shared" si="41"/>
        <v>1.5811388300841898</v>
      </c>
      <c r="Z82" s="68">
        <f t="shared" si="42"/>
        <v>0</v>
      </c>
      <c r="AA82" s="66" t="str">
        <f t="shared" si="43"/>
        <v>Negligible</v>
      </c>
      <c r="AB82" s="69" t="str">
        <f t="shared" si="44"/>
        <v>Tidak Ada Indikasi Bias</v>
      </c>
    </row>
    <row r="83" spans="1:28" ht="27.6" x14ac:dyDescent="0.3">
      <c r="A83" s="67" t="str">
        <f>QCA!A77</f>
        <v>73. Diagram sebab-akibat (fishbone) digunakan untuk....</v>
      </c>
      <c r="B83" s="83">
        <f>QCA!B77</f>
        <v>1</v>
      </c>
      <c r="C83" s="83">
        <f>QCA!C77</f>
        <v>1</v>
      </c>
      <c r="D83" s="83">
        <f>QCA!D77</f>
        <v>1</v>
      </c>
      <c r="E83" s="83">
        <f>QCA!E77</f>
        <v>1</v>
      </c>
      <c r="F83" s="83">
        <f>QCA!F77</f>
        <v>1</v>
      </c>
      <c r="G83" s="83">
        <f>QCA!G77</f>
        <v>1</v>
      </c>
      <c r="H83" s="83">
        <f>QCA!H77</f>
        <v>0</v>
      </c>
      <c r="I83" s="83">
        <f>QCA!I77</f>
        <v>0</v>
      </c>
      <c r="J83" s="83">
        <f>QCA!J77</f>
        <v>0</v>
      </c>
      <c r="K83" s="83">
        <f>QCA!K77</f>
        <v>0</v>
      </c>
      <c r="L83" s="82">
        <f t="shared" si="30"/>
        <v>5</v>
      </c>
      <c r="M83" s="82">
        <f t="shared" si="31"/>
        <v>5</v>
      </c>
      <c r="N83" s="82">
        <f>SUMIF($B$8:$K$8,"Laki-Laki",QCA!B77:K77)</f>
        <v>3</v>
      </c>
      <c r="O83" s="82">
        <f>SUMIF($B$8:$K$8,"Perempuan",QCA!B77:K77)</f>
        <v>3</v>
      </c>
      <c r="P83" s="68">
        <f t="shared" si="32"/>
        <v>3</v>
      </c>
      <c r="Q83" s="68">
        <f t="shared" si="33"/>
        <v>3</v>
      </c>
      <c r="R83" s="68">
        <f t="shared" si="34"/>
        <v>-0.40546510810816444</v>
      </c>
      <c r="S83" s="68">
        <f t="shared" si="35"/>
        <v>-0.40546510810816444</v>
      </c>
      <c r="T83" s="68">
        <f t="shared" si="36"/>
        <v>-0.2706193024096899</v>
      </c>
      <c r="U83" s="68">
        <f t="shared" si="37"/>
        <v>-0.2706193024096899</v>
      </c>
      <c r="V83" s="68">
        <f t="shared" si="38"/>
        <v>0.91287092917527679</v>
      </c>
      <c r="W83" s="68">
        <f t="shared" si="39"/>
        <v>0.91287092917527679</v>
      </c>
      <c r="X83" s="68">
        <f t="shared" si="40"/>
        <v>0</v>
      </c>
      <c r="Y83" s="68">
        <f t="shared" si="41"/>
        <v>1.2909944487358056</v>
      </c>
      <c r="Z83" s="68">
        <f t="shared" si="42"/>
        <v>0</v>
      </c>
      <c r="AA83" s="66" t="str">
        <f t="shared" si="43"/>
        <v>Negligible</v>
      </c>
      <c r="AB83" s="69" t="str">
        <f t="shared" si="44"/>
        <v>Tidak Ada Indikasi Bias</v>
      </c>
    </row>
    <row r="84" spans="1:28" ht="27.6" x14ac:dyDescent="0.3">
      <c r="A84" s="67" t="str">
        <f>QCA!A78</f>
        <v>74. Ketidakpastian tipe A diperoleh dari....</v>
      </c>
      <c r="B84" s="83">
        <f>QCA!B78</f>
        <v>1</v>
      </c>
      <c r="C84" s="83">
        <f>QCA!C78</f>
        <v>1</v>
      </c>
      <c r="D84" s="83">
        <f>QCA!D78</f>
        <v>1</v>
      </c>
      <c r="E84" s="83">
        <f>QCA!E78</f>
        <v>0</v>
      </c>
      <c r="F84" s="83">
        <f>QCA!F78</f>
        <v>1</v>
      </c>
      <c r="G84" s="83">
        <f>QCA!G78</f>
        <v>0</v>
      </c>
      <c r="H84" s="83">
        <f>QCA!H78</f>
        <v>0</v>
      </c>
      <c r="I84" s="83">
        <f>QCA!I78</f>
        <v>0</v>
      </c>
      <c r="J84" s="83">
        <f>QCA!J78</f>
        <v>1</v>
      </c>
      <c r="K84" s="83">
        <f>QCA!K78</f>
        <v>1</v>
      </c>
      <c r="L84" s="82">
        <f t="shared" si="30"/>
        <v>5</v>
      </c>
      <c r="M84" s="82">
        <f t="shared" si="31"/>
        <v>5</v>
      </c>
      <c r="N84" s="82">
        <f>SUMIF($B$8:$K$8,"Laki-Laki",QCA!B78:K78)</f>
        <v>3</v>
      </c>
      <c r="O84" s="82">
        <f>SUMIF($B$8:$K$8,"Perempuan",QCA!B78:K78)</f>
        <v>3</v>
      </c>
      <c r="P84" s="68">
        <f t="shared" si="32"/>
        <v>3</v>
      </c>
      <c r="Q84" s="68">
        <f t="shared" si="33"/>
        <v>3</v>
      </c>
      <c r="R84" s="68">
        <f t="shared" si="34"/>
        <v>-0.40546510810816444</v>
      </c>
      <c r="S84" s="68">
        <f t="shared" si="35"/>
        <v>-0.40546510810816444</v>
      </c>
      <c r="T84" s="68">
        <f t="shared" si="36"/>
        <v>-0.2706193024096899</v>
      </c>
      <c r="U84" s="68">
        <f t="shared" si="37"/>
        <v>-0.2706193024096899</v>
      </c>
      <c r="V84" s="68">
        <f t="shared" si="38"/>
        <v>0.91287092917527679</v>
      </c>
      <c r="W84" s="68">
        <f t="shared" si="39"/>
        <v>0.91287092917527679</v>
      </c>
      <c r="X84" s="68">
        <f t="shared" si="40"/>
        <v>0</v>
      </c>
      <c r="Y84" s="68">
        <f t="shared" si="41"/>
        <v>1.2909944487358056</v>
      </c>
      <c r="Z84" s="68">
        <f t="shared" si="42"/>
        <v>0</v>
      </c>
      <c r="AA84" s="66" t="str">
        <f t="shared" si="43"/>
        <v>Negligible</v>
      </c>
      <c r="AB84" s="69" t="str">
        <f t="shared" si="44"/>
        <v>Tidak Ada Indikasi Bias</v>
      </c>
    </row>
    <row r="85" spans="1:28" ht="27.6" x14ac:dyDescent="0.3">
      <c r="A85" s="67" t="str">
        <f>QCA!A79</f>
        <v>75. Ketidakpastian tipe B diperoleh dari....</v>
      </c>
      <c r="B85" s="83">
        <f>QCA!B79</f>
        <v>1</v>
      </c>
      <c r="C85" s="83">
        <f>QCA!C79</f>
        <v>1</v>
      </c>
      <c r="D85" s="83">
        <f>QCA!D79</f>
        <v>1</v>
      </c>
      <c r="E85" s="83">
        <f>QCA!E79</f>
        <v>0</v>
      </c>
      <c r="F85" s="83">
        <f>QCA!F79</f>
        <v>1</v>
      </c>
      <c r="G85" s="83">
        <f>QCA!G79</f>
        <v>0</v>
      </c>
      <c r="H85" s="83">
        <f>QCA!H79</f>
        <v>1</v>
      </c>
      <c r="I85" s="83">
        <f>QCA!I79</f>
        <v>1</v>
      </c>
      <c r="J85" s="83">
        <f>QCA!J79</f>
        <v>0</v>
      </c>
      <c r="K85" s="83">
        <f>QCA!K79</f>
        <v>0</v>
      </c>
      <c r="L85" s="82">
        <f t="shared" si="30"/>
        <v>5</v>
      </c>
      <c r="M85" s="82">
        <f t="shared" si="31"/>
        <v>5</v>
      </c>
      <c r="N85" s="82">
        <f>SUMIF($B$8:$K$8,"Laki-Laki",QCA!B79:K79)</f>
        <v>3</v>
      </c>
      <c r="O85" s="82">
        <f>SUMIF($B$8:$K$8,"Perempuan",QCA!B79:K79)</f>
        <v>3</v>
      </c>
      <c r="P85" s="68">
        <f t="shared" si="32"/>
        <v>3</v>
      </c>
      <c r="Q85" s="68">
        <f t="shared" si="33"/>
        <v>3</v>
      </c>
      <c r="R85" s="68">
        <f t="shared" si="34"/>
        <v>-0.40546510810816444</v>
      </c>
      <c r="S85" s="68">
        <f t="shared" si="35"/>
        <v>-0.40546510810816444</v>
      </c>
      <c r="T85" s="68">
        <f t="shared" si="36"/>
        <v>-0.2706193024096899</v>
      </c>
      <c r="U85" s="68">
        <f t="shared" si="37"/>
        <v>-0.2706193024096899</v>
      </c>
      <c r="V85" s="68">
        <f t="shared" si="38"/>
        <v>0.91287092917527679</v>
      </c>
      <c r="W85" s="68">
        <f t="shared" si="39"/>
        <v>0.91287092917527679</v>
      </c>
      <c r="X85" s="68">
        <f t="shared" si="40"/>
        <v>0</v>
      </c>
      <c r="Y85" s="68">
        <f t="shared" si="41"/>
        <v>1.2909944487358056</v>
      </c>
      <c r="Z85" s="68">
        <f t="shared" si="42"/>
        <v>0</v>
      </c>
      <c r="AA85" s="66" t="str">
        <f t="shared" si="43"/>
        <v>Negligible</v>
      </c>
      <c r="AB85" s="69" t="str">
        <f t="shared" si="44"/>
        <v>Tidak Ada Indikasi Bias</v>
      </c>
    </row>
    <row r="86" spans="1:28" ht="41.4" x14ac:dyDescent="0.3">
      <c r="A86" s="67" t="str">
        <f>QCA!A80</f>
        <v>76. Ketidakpastian gabungan (combined uncertainty) dihitung dengan cara....</v>
      </c>
      <c r="B86" s="83">
        <f>QCA!B80</f>
        <v>1</v>
      </c>
      <c r="C86" s="83">
        <f>QCA!C80</f>
        <v>1</v>
      </c>
      <c r="D86" s="83">
        <f>QCA!D80</f>
        <v>1</v>
      </c>
      <c r="E86" s="83">
        <f>QCA!E80</f>
        <v>0</v>
      </c>
      <c r="F86" s="83">
        <f>QCA!F80</f>
        <v>1</v>
      </c>
      <c r="G86" s="83">
        <f>QCA!G80</f>
        <v>0</v>
      </c>
      <c r="H86" s="83">
        <f>QCA!H80</f>
        <v>0</v>
      </c>
      <c r="I86" s="83">
        <f>QCA!I80</f>
        <v>0</v>
      </c>
      <c r="J86" s="83">
        <f>QCA!J80</f>
        <v>1</v>
      </c>
      <c r="K86" s="83">
        <f>QCA!K80</f>
        <v>1</v>
      </c>
      <c r="L86" s="82">
        <f t="shared" si="30"/>
        <v>5</v>
      </c>
      <c r="M86" s="82">
        <f t="shared" si="31"/>
        <v>5</v>
      </c>
      <c r="N86" s="82">
        <f>SUMIF($B$8:$K$8,"Laki-Laki",QCA!B80:K80)</f>
        <v>3</v>
      </c>
      <c r="O86" s="82">
        <f>SUMIF($B$8:$K$8,"Perempuan",QCA!B80:K80)</f>
        <v>3</v>
      </c>
      <c r="P86" s="68">
        <f t="shared" si="32"/>
        <v>3</v>
      </c>
      <c r="Q86" s="68">
        <f t="shared" si="33"/>
        <v>3</v>
      </c>
      <c r="R86" s="68">
        <f t="shared" si="34"/>
        <v>-0.40546510810816444</v>
      </c>
      <c r="S86" s="68">
        <f t="shared" si="35"/>
        <v>-0.40546510810816444</v>
      </c>
      <c r="T86" s="68">
        <f t="shared" si="36"/>
        <v>-0.2706193024096899</v>
      </c>
      <c r="U86" s="68">
        <f t="shared" si="37"/>
        <v>-0.2706193024096899</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41.4" x14ac:dyDescent="0.3">
      <c r="A87" s="67" t="str">
        <f>QCA!A81</f>
        <v>77. Faktor cakupan untuk tingkat kepercayaan 95 persen umumnya menggunakan nilai....</v>
      </c>
      <c r="B87" s="83">
        <f>QCA!B81</f>
        <v>1</v>
      </c>
      <c r="C87" s="83">
        <f>QCA!C81</f>
        <v>1</v>
      </c>
      <c r="D87" s="83">
        <f>QCA!D81</f>
        <v>1</v>
      </c>
      <c r="E87" s="83">
        <f>QCA!E81</f>
        <v>1</v>
      </c>
      <c r="F87" s="83">
        <f>QCA!F81</f>
        <v>1</v>
      </c>
      <c r="G87" s="83">
        <f>QCA!G81</f>
        <v>1</v>
      </c>
      <c r="H87" s="83">
        <f>QCA!H81</f>
        <v>0</v>
      </c>
      <c r="I87" s="83">
        <f>QCA!I81</f>
        <v>0</v>
      </c>
      <c r="J87" s="83">
        <f>QCA!J81</f>
        <v>1</v>
      </c>
      <c r="K87" s="83">
        <f>QCA!K81</f>
        <v>1</v>
      </c>
      <c r="L87" s="82">
        <f t="shared" si="30"/>
        <v>5</v>
      </c>
      <c r="M87" s="82">
        <f t="shared" si="31"/>
        <v>5</v>
      </c>
      <c r="N87" s="82">
        <f>SUMIF($B$8:$K$8,"Laki-Laki",QCA!B81:K81)</f>
        <v>4</v>
      </c>
      <c r="O87" s="82">
        <f>SUMIF($B$8:$K$8,"Perempuan",QCA!B81:K81)</f>
        <v>4</v>
      </c>
      <c r="P87" s="68">
        <f t="shared" si="32"/>
        <v>4</v>
      </c>
      <c r="Q87" s="68">
        <f t="shared" si="33"/>
        <v>4</v>
      </c>
      <c r="R87" s="68">
        <f t="shared" si="34"/>
        <v>-1.3862943611198906</v>
      </c>
      <c r="S87" s="68">
        <f t="shared" si="35"/>
        <v>-1.3862943611198906</v>
      </c>
      <c r="T87" s="68">
        <f t="shared" si="36"/>
        <v>-1.2514485554214161</v>
      </c>
      <c r="U87" s="68">
        <f t="shared" si="37"/>
        <v>-1.2514485554214161</v>
      </c>
      <c r="V87" s="68">
        <f t="shared" si="38"/>
        <v>1.1180339887498949</v>
      </c>
      <c r="W87" s="68">
        <f t="shared" si="39"/>
        <v>1.1180339887498949</v>
      </c>
      <c r="X87" s="68">
        <f t="shared" si="40"/>
        <v>0</v>
      </c>
      <c r="Y87" s="68">
        <f t="shared" si="41"/>
        <v>1.5811388300841898</v>
      </c>
      <c r="Z87" s="68">
        <f t="shared" si="42"/>
        <v>0</v>
      </c>
      <c r="AA87" s="66" t="str">
        <f t="shared" si="43"/>
        <v>Negligible</v>
      </c>
      <c r="AB87" s="69" t="str">
        <f t="shared" si="44"/>
        <v>Tidak Ada Indikasi Bias</v>
      </c>
    </row>
    <row r="88" spans="1:28" ht="41.4" x14ac:dyDescent="0.3">
      <c r="A88" s="67" t="str">
        <f>QCA!A82</f>
        <v>78. Ketidakpastian diperluas (expanded uncertainty) diperoleh dari....</v>
      </c>
      <c r="B88" s="83">
        <f>QCA!B82</f>
        <v>1</v>
      </c>
      <c r="C88" s="83">
        <f>QCA!C82</f>
        <v>1</v>
      </c>
      <c r="D88" s="83">
        <f>QCA!D82</f>
        <v>0</v>
      </c>
      <c r="E88" s="83">
        <f>QCA!E82</f>
        <v>1</v>
      </c>
      <c r="F88" s="83">
        <f>QCA!F82</f>
        <v>0</v>
      </c>
      <c r="G88" s="83">
        <f>QCA!G82</f>
        <v>1</v>
      </c>
      <c r="H88" s="83">
        <f>QCA!H82</f>
        <v>0</v>
      </c>
      <c r="I88" s="83">
        <f>QCA!I82</f>
        <v>0</v>
      </c>
      <c r="J88" s="83">
        <f>QCA!J82</f>
        <v>0</v>
      </c>
      <c r="K88" s="83">
        <f>QCA!K82</f>
        <v>0</v>
      </c>
      <c r="L88" s="82">
        <f t="shared" si="30"/>
        <v>5</v>
      </c>
      <c r="M88" s="82">
        <f t="shared" si="31"/>
        <v>5</v>
      </c>
      <c r="N88" s="82">
        <f>SUMIF($B$8:$K$8,"Laki-Laki",QCA!B82:K82)</f>
        <v>2</v>
      </c>
      <c r="O88" s="82">
        <f>SUMIF($B$8:$K$8,"Perempuan",QCA!B82:K82)</f>
        <v>2</v>
      </c>
      <c r="P88" s="68">
        <f t="shared" si="32"/>
        <v>2</v>
      </c>
      <c r="Q88" s="68">
        <f t="shared" si="33"/>
        <v>2</v>
      </c>
      <c r="R88" s="68">
        <f t="shared" si="34"/>
        <v>0.40546510810816438</v>
      </c>
      <c r="S88" s="68">
        <f t="shared" si="35"/>
        <v>0.40546510810816438</v>
      </c>
      <c r="T88" s="68">
        <f t="shared" si="36"/>
        <v>0.54031091380663887</v>
      </c>
      <c r="U88" s="68">
        <f t="shared" si="37"/>
        <v>0.54031091380663887</v>
      </c>
      <c r="V88" s="68">
        <f t="shared" si="38"/>
        <v>0.91287092917527679</v>
      </c>
      <c r="W88" s="68">
        <f t="shared" si="39"/>
        <v>0.91287092917527679</v>
      </c>
      <c r="X88" s="68">
        <f t="shared" si="40"/>
        <v>0</v>
      </c>
      <c r="Y88" s="68">
        <f t="shared" si="41"/>
        <v>1.2909944487358056</v>
      </c>
      <c r="Z88" s="68">
        <f t="shared" si="42"/>
        <v>0</v>
      </c>
      <c r="AA88" s="66" t="str">
        <f t="shared" si="43"/>
        <v>Negligible</v>
      </c>
      <c r="AB88" s="69" t="str">
        <f t="shared" si="44"/>
        <v>Tidak Ada Indikasi Bias</v>
      </c>
    </row>
    <row r="89" spans="1:28" ht="41.4" x14ac:dyDescent="0.3">
      <c r="A89" s="67" t="str">
        <f>QCA!A83</f>
        <v>79. Dalam laporan hasil uji ketidakpastian pengukuran disajikan sebagai....</v>
      </c>
      <c r="B89" s="83">
        <f>QCA!B83</f>
        <v>1</v>
      </c>
      <c r="C89" s="83">
        <f>QCA!C83</f>
        <v>1</v>
      </c>
      <c r="D89" s="83">
        <f>QCA!D83</f>
        <v>1</v>
      </c>
      <c r="E89" s="83">
        <f>QCA!E83</f>
        <v>1</v>
      </c>
      <c r="F89" s="83">
        <f>QCA!F83</f>
        <v>1</v>
      </c>
      <c r="G89" s="83">
        <f>QCA!G83</f>
        <v>1</v>
      </c>
      <c r="H89" s="83">
        <f>QCA!H83</f>
        <v>0</v>
      </c>
      <c r="I89" s="83">
        <f>QCA!I83</f>
        <v>0</v>
      </c>
      <c r="J89" s="83">
        <f>QCA!J83</f>
        <v>0</v>
      </c>
      <c r="K89" s="83">
        <f>QCA!K83</f>
        <v>0</v>
      </c>
      <c r="L89" s="82">
        <f t="shared" si="30"/>
        <v>5</v>
      </c>
      <c r="M89" s="82">
        <f t="shared" si="31"/>
        <v>5</v>
      </c>
      <c r="N89" s="82">
        <f>SUMIF($B$8:$K$8,"Laki-Laki",QCA!B83:K83)</f>
        <v>3</v>
      </c>
      <c r="O89" s="82">
        <f>SUMIF($B$8:$K$8,"Perempuan",QCA!B83:K83)</f>
        <v>3</v>
      </c>
      <c r="P89" s="68">
        <f t="shared" si="32"/>
        <v>3</v>
      </c>
      <c r="Q89" s="68">
        <f t="shared" si="33"/>
        <v>3</v>
      </c>
      <c r="R89" s="68">
        <f t="shared" si="34"/>
        <v>-0.40546510810816444</v>
      </c>
      <c r="S89" s="68">
        <f t="shared" si="35"/>
        <v>-0.40546510810816444</v>
      </c>
      <c r="T89" s="68">
        <f t="shared" si="36"/>
        <v>-0.2706193024096899</v>
      </c>
      <c r="U89" s="68">
        <f t="shared" si="37"/>
        <v>-0.2706193024096899</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41.4" x14ac:dyDescent="0.3">
      <c r="A90" s="67" t="str">
        <f>QCA!A84</f>
        <v>80. Pedoman internasional untuk evaluasi ketidakpastian pengukuran dikenal dengan singkatan....</v>
      </c>
      <c r="B90" s="83">
        <f>QCA!B84</f>
        <v>1</v>
      </c>
      <c r="C90" s="83">
        <f>QCA!C84</f>
        <v>1</v>
      </c>
      <c r="D90" s="83">
        <f>QCA!D84</f>
        <v>1</v>
      </c>
      <c r="E90" s="83">
        <f>QCA!E84</f>
        <v>0</v>
      </c>
      <c r="F90" s="83">
        <f>QCA!F84</f>
        <v>1</v>
      </c>
      <c r="G90" s="83">
        <f>QCA!G84</f>
        <v>0</v>
      </c>
      <c r="H90" s="83">
        <f>QCA!H84</f>
        <v>0</v>
      </c>
      <c r="I90" s="83">
        <f>QCA!I84</f>
        <v>0</v>
      </c>
      <c r="J90" s="83">
        <f>QCA!J84</f>
        <v>1</v>
      </c>
      <c r="K90" s="83">
        <f>QCA!K84</f>
        <v>1</v>
      </c>
      <c r="L90" s="82">
        <f t="shared" si="30"/>
        <v>5</v>
      </c>
      <c r="M90" s="82">
        <f t="shared" si="31"/>
        <v>5</v>
      </c>
      <c r="N90" s="82">
        <f>SUMIF($B$8:$K$8,"Laki-Laki",QCA!B84:K84)</f>
        <v>3</v>
      </c>
      <c r="O90" s="82">
        <f>SUMIF($B$8:$K$8,"Perempuan",QCA!B84:K84)</f>
        <v>3</v>
      </c>
      <c r="P90" s="68">
        <f t="shared" si="32"/>
        <v>3</v>
      </c>
      <c r="Q90" s="68">
        <f t="shared" si="33"/>
        <v>3</v>
      </c>
      <c r="R90" s="68">
        <f t="shared" si="34"/>
        <v>-0.40546510810816444</v>
      </c>
      <c r="S90" s="68">
        <f t="shared" si="35"/>
        <v>-0.40546510810816444</v>
      </c>
      <c r="T90" s="68">
        <f t="shared" si="36"/>
        <v>-0.2706193024096899</v>
      </c>
      <c r="U90" s="68">
        <f t="shared" si="37"/>
        <v>-0.2706193024096899</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27.6" x14ac:dyDescent="0.3">
      <c r="A91" s="67" t="str">
        <f>QCA!A85</f>
        <v>81. Informasi yang wajib ada dalam laporan hasil uji adalah....</v>
      </c>
      <c r="B91" s="83">
        <f>QCA!B85</f>
        <v>1</v>
      </c>
      <c r="C91" s="83">
        <f>QCA!C85</f>
        <v>1</v>
      </c>
      <c r="D91" s="83">
        <f>QCA!D85</f>
        <v>1</v>
      </c>
      <c r="E91" s="83">
        <f>QCA!E85</f>
        <v>0</v>
      </c>
      <c r="F91" s="83">
        <f>QCA!F85</f>
        <v>1</v>
      </c>
      <c r="G91" s="83">
        <f>QCA!G85</f>
        <v>0</v>
      </c>
      <c r="H91" s="83">
        <f>QCA!H85</f>
        <v>0</v>
      </c>
      <c r="I91" s="83">
        <f>QCA!I85</f>
        <v>0</v>
      </c>
      <c r="J91" s="83">
        <f>QCA!J85</f>
        <v>0</v>
      </c>
      <c r="K91" s="83">
        <f>QCA!K85</f>
        <v>0</v>
      </c>
      <c r="L91" s="82">
        <f t="shared" si="30"/>
        <v>5</v>
      </c>
      <c r="M91" s="82">
        <f t="shared" si="31"/>
        <v>5</v>
      </c>
      <c r="N91" s="82">
        <f>SUMIF($B$8:$K$8,"Laki-Laki",QCA!B85:K85)</f>
        <v>2</v>
      </c>
      <c r="O91" s="82">
        <f>SUMIF($B$8:$K$8,"Perempuan",QCA!B85:K85)</f>
        <v>2</v>
      </c>
      <c r="P91" s="68">
        <f t="shared" si="32"/>
        <v>2</v>
      </c>
      <c r="Q91" s="68">
        <f t="shared" si="33"/>
        <v>2</v>
      </c>
      <c r="R91" s="68">
        <f t="shared" si="34"/>
        <v>0.40546510810816438</v>
      </c>
      <c r="S91" s="68">
        <f t="shared" si="35"/>
        <v>0.40546510810816438</v>
      </c>
      <c r="T91" s="68">
        <f t="shared" si="36"/>
        <v>0.54031091380663887</v>
      </c>
      <c r="U91" s="68">
        <f t="shared" si="37"/>
        <v>0.54031091380663887</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ht="27.6" x14ac:dyDescent="0.3">
      <c r="A92" s="67" t="str">
        <f>QCA!A86</f>
        <v>82. Sebelum laporan hasil uji dikeluarkan harus diverifikasi oleh....</v>
      </c>
      <c r="B92" s="83">
        <f>QCA!B86</f>
        <v>1</v>
      </c>
      <c r="C92" s="83">
        <f>QCA!C86</f>
        <v>1</v>
      </c>
      <c r="D92" s="83">
        <f>QCA!D86</f>
        <v>1</v>
      </c>
      <c r="E92" s="83">
        <f>QCA!E86</f>
        <v>0</v>
      </c>
      <c r="F92" s="83">
        <f>QCA!F86</f>
        <v>1</v>
      </c>
      <c r="G92" s="83">
        <f>QCA!G86</f>
        <v>0</v>
      </c>
      <c r="H92" s="83">
        <f>QCA!H86</f>
        <v>0</v>
      </c>
      <c r="I92" s="83">
        <f>QCA!I86</f>
        <v>0</v>
      </c>
      <c r="J92" s="83">
        <f>QCA!J86</f>
        <v>0</v>
      </c>
      <c r="K92" s="83">
        <f>QCA!K86</f>
        <v>0</v>
      </c>
      <c r="L92" s="82">
        <f t="shared" si="30"/>
        <v>5</v>
      </c>
      <c r="M92" s="82">
        <f t="shared" si="31"/>
        <v>5</v>
      </c>
      <c r="N92" s="82">
        <f>SUMIF($B$8:$K$8,"Laki-Laki",QCA!B86:K86)</f>
        <v>2</v>
      </c>
      <c r="O92" s="82">
        <f>SUMIF($B$8:$K$8,"Perempuan",QCA!B86:K86)</f>
        <v>2</v>
      </c>
      <c r="P92" s="68">
        <f t="shared" si="32"/>
        <v>2</v>
      </c>
      <c r="Q92" s="68">
        <f t="shared" si="33"/>
        <v>2</v>
      </c>
      <c r="R92" s="68">
        <f t="shared" si="34"/>
        <v>0.40546510810816438</v>
      </c>
      <c r="S92" s="68">
        <f t="shared" si="35"/>
        <v>0.40546510810816438</v>
      </c>
      <c r="T92" s="68">
        <f t="shared" si="36"/>
        <v>0.54031091380663887</v>
      </c>
      <c r="U92" s="68">
        <f t="shared" si="37"/>
        <v>0.54031091380663887</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ht="55.2" x14ac:dyDescent="0.3">
      <c r="A93" s="67" t="str">
        <f>QCA!A87</f>
        <v>83. Apabila terdapat kesalahan pada laporan hasil uji yang sudah dikeluarkan tindakan yang tepat adalah....</v>
      </c>
      <c r="B93" s="83">
        <f>QCA!B87</f>
        <v>1</v>
      </c>
      <c r="C93" s="83">
        <f>QCA!C87</f>
        <v>1</v>
      </c>
      <c r="D93" s="83">
        <f>QCA!D87</f>
        <v>1</v>
      </c>
      <c r="E93" s="83">
        <f>QCA!E87</f>
        <v>1</v>
      </c>
      <c r="F93" s="83">
        <f>QCA!F87</f>
        <v>1</v>
      </c>
      <c r="G93" s="83">
        <f>QCA!G87</f>
        <v>1</v>
      </c>
      <c r="H93" s="83">
        <f>QCA!H87</f>
        <v>0</v>
      </c>
      <c r="I93" s="83">
        <f>QCA!I87</f>
        <v>0</v>
      </c>
      <c r="J93" s="83">
        <f>QCA!J87</f>
        <v>0</v>
      </c>
      <c r="K93" s="83">
        <f>QCA!K87</f>
        <v>0</v>
      </c>
      <c r="L93" s="82">
        <f t="shared" si="30"/>
        <v>5</v>
      </c>
      <c r="M93" s="82">
        <f t="shared" si="31"/>
        <v>5</v>
      </c>
      <c r="N93" s="82">
        <f>SUMIF($B$8:$K$8,"Laki-Laki",QCA!B87:K87)</f>
        <v>3</v>
      </c>
      <c r="O93" s="82">
        <f>SUMIF($B$8:$K$8,"Perempuan",QCA!B87:K87)</f>
        <v>3</v>
      </c>
      <c r="P93" s="68">
        <f t="shared" si="32"/>
        <v>3</v>
      </c>
      <c r="Q93" s="68">
        <f t="shared" si="33"/>
        <v>3</v>
      </c>
      <c r="R93" s="68">
        <f t="shared" si="34"/>
        <v>-0.40546510810816444</v>
      </c>
      <c r="S93" s="68">
        <f t="shared" si="35"/>
        <v>-0.40546510810816444</v>
      </c>
      <c r="T93" s="68">
        <f t="shared" si="36"/>
        <v>-0.2706193024096899</v>
      </c>
      <c r="U93" s="68">
        <f t="shared" si="37"/>
        <v>-0.2706193024096899</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ht="27.6" x14ac:dyDescent="0.3">
      <c r="A94" s="67" t="str">
        <f>QCA!A88</f>
        <v>84. Hasil pengujian dalam laporan harus disajikan....</v>
      </c>
      <c r="B94" s="83">
        <f>QCA!B88</f>
        <v>1</v>
      </c>
      <c r="C94" s="83">
        <f>QCA!C88</f>
        <v>1</v>
      </c>
      <c r="D94" s="83">
        <f>QCA!D88</f>
        <v>1</v>
      </c>
      <c r="E94" s="83">
        <f>QCA!E88</f>
        <v>0</v>
      </c>
      <c r="F94" s="83">
        <f>QCA!F88</f>
        <v>1</v>
      </c>
      <c r="G94" s="83">
        <f>QCA!G88</f>
        <v>0</v>
      </c>
      <c r="H94" s="83">
        <f>QCA!H88</f>
        <v>0</v>
      </c>
      <c r="I94" s="83">
        <f>QCA!I88</f>
        <v>0</v>
      </c>
      <c r="J94" s="83">
        <f>QCA!J88</f>
        <v>0</v>
      </c>
      <c r="K94" s="83">
        <f>QCA!K88</f>
        <v>0</v>
      </c>
      <c r="L94" s="82">
        <f t="shared" si="30"/>
        <v>5</v>
      </c>
      <c r="M94" s="82">
        <f t="shared" si="31"/>
        <v>5</v>
      </c>
      <c r="N94" s="82">
        <f>SUMIF($B$8:$K$8,"Laki-Laki",QCA!B88:K88)</f>
        <v>2</v>
      </c>
      <c r="O94" s="82">
        <f>SUMIF($B$8:$K$8,"Perempuan",QCA!B88:K88)</f>
        <v>2</v>
      </c>
      <c r="P94" s="68">
        <f t="shared" si="32"/>
        <v>2</v>
      </c>
      <c r="Q94" s="68">
        <f t="shared" si="33"/>
        <v>2</v>
      </c>
      <c r="R94" s="68">
        <f t="shared" si="34"/>
        <v>0.40546510810816438</v>
      </c>
      <c r="S94" s="68">
        <f t="shared" si="35"/>
        <v>0.40546510810816438</v>
      </c>
      <c r="T94" s="68">
        <f t="shared" si="36"/>
        <v>0.54031091380663887</v>
      </c>
      <c r="U94" s="68">
        <f t="shared" si="37"/>
        <v>0.54031091380663887</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ht="41.4" x14ac:dyDescent="0.3">
      <c r="A95" s="67" t="str">
        <f>QCA!A89</f>
        <v>85. Laporan hasil uji yang telah ditandatangani oleh personel berwenang menandakan bahwa....</v>
      </c>
      <c r="B95" s="83">
        <f>QCA!B89</f>
        <v>1</v>
      </c>
      <c r="C95" s="83">
        <f>QCA!C89</f>
        <v>1</v>
      </c>
      <c r="D95" s="83">
        <f>QCA!D89</f>
        <v>1</v>
      </c>
      <c r="E95" s="83">
        <f>QCA!E89</f>
        <v>0</v>
      </c>
      <c r="F95" s="83">
        <f>QCA!F89</f>
        <v>1</v>
      </c>
      <c r="G95" s="83">
        <f>QCA!G89</f>
        <v>0</v>
      </c>
      <c r="H95" s="83">
        <f>QCA!H89</f>
        <v>0</v>
      </c>
      <c r="I95" s="83">
        <f>QCA!I89</f>
        <v>0</v>
      </c>
      <c r="J95" s="83">
        <f>QCA!J89</f>
        <v>1</v>
      </c>
      <c r="K95" s="83">
        <f>QCA!K89</f>
        <v>1</v>
      </c>
      <c r="L95" s="82">
        <f t="shared" si="30"/>
        <v>5</v>
      </c>
      <c r="M95" s="82">
        <f t="shared" si="31"/>
        <v>5</v>
      </c>
      <c r="N95" s="82">
        <f>SUMIF($B$8:$K$8,"Laki-Laki",QCA!B89:K89)</f>
        <v>3</v>
      </c>
      <c r="O95" s="82">
        <f>SUMIF($B$8:$K$8,"Perempuan",QCA!B89:K89)</f>
        <v>3</v>
      </c>
      <c r="P95" s="68">
        <f t="shared" si="32"/>
        <v>3</v>
      </c>
      <c r="Q95" s="68">
        <f t="shared" si="33"/>
        <v>3</v>
      </c>
      <c r="R95" s="68">
        <f t="shared" si="34"/>
        <v>-0.40546510810816444</v>
      </c>
      <c r="S95" s="68">
        <f t="shared" si="35"/>
        <v>-0.40546510810816444</v>
      </c>
      <c r="T95" s="68">
        <f t="shared" si="36"/>
        <v>-0.2706193024096899</v>
      </c>
      <c r="U95" s="68">
        <f t="shared" si="37"/>
        <v>-0.2706193024096899</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ht="27.6" x14ac:dyDescent="0.3">
      <c r="A96" s="67" t="str">
        <f>QCA!A90</f>
        <v>86. Arsip laporan hasil uji harus disimpan untuk....</v>
      </c>
      <c r="B96" s="83">
        <f>QCA!B90</f>
        <v>1</v>
      </c>
      <c r="C96" s="83">
        <f>QCA!C90</f>
        <v>1</v>
      </c>
      <c r="D96" s="83">
        <f>QCA!D90</f>
        <v>1</v>
      </c>
      <c r="E96" s="83">
        <f>QCA!E90</f>
        <v>0</v>
      </c>
      <c r="F96" s="83">
        <f>QCA!F90</f>
        <v>1</v>
      </c>
      <c r="G96" s="83">
        <f>QCA!G90</f>
        <v>0</v>
      </c>
      <c r="H96" s="83">
        <f>QCA!H90</f>
        <v>0</v>
      </c>
      <c r="I96" s="83">
        <f>QCA!I90</f>
        <v>0</v>
      </c>
      <c r="J96" s="83">
        <f>QCA!J90</f>
        <v>1</v>
      </c>
      <c r="K96" s="83">
        <f>QCA!K90</f>
        <v>1</v>
      </c>
      <c r="L96" s="82">
        <f t="shared" si="30"/>
        <v>5</v>
      </c>
      <c r="M96" s="82">
        <f t="shared" si="31"/>
        <v>5</v>
      </c>
      <c r="N96" s="82">
        <f>SUMIF($B$8:$K$8,"Laki-Laki",QCA!B90:K90)</f>
        <v>3</v>
      </c>
      <c r="O96" s="82">
        <f>SUMIF($B$8:$K$8,"Perempuan",QCA!B90:K90)</f>
        <v>3</v>
      </c>
      <c r="P96" s="68">
        <f t="shared" si="32"/>
        <v>3</v>
      </c>
      <c r="Q96" s="68">
        <f t="shared" si="33"/>
        <v>3</v>
      </c>
      <c r="R96" s="68">
        <f t="shared" si="34"/>
        <v>-0.40546510810816444</v>
      </c>
      <c r="S96" s="68">
        <f t="shared" si="35"/>
        <v>-0.40546510810816444</v>
      </c>
      <c r="T96" s="68">
        <f t="shared" si="36"/>
        <v>-0.2706193024096899</v>
      </c>
      <c r="U96" s="68">
        <f t="shared" si="37"/>
        <v>-0.2706193024096899</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55.2" x14ac:dyDescent="0.3">
      <c r="A97" s="67" t="str">
        <f>QCA!A91</f>
        <v>87. Apabila hasil pengujian akan digunakan untuk pernyataan kesesuaian terhadap spesifikasi maka dalam laporan harus dicantumkan....</v>
      </c>
      <c r="B97" s="83">
        <f>QCA!B91</f>
        <v>1</v>
      </c>
      <c r="C97" s="83">
        <f>QCA!C91</f>
        <v>1</v>
      </c>
      <c r="D97" s="83">
        <f>QCA!D91</f>
        <v>1</v>
      </c>
      <c r="E97" s="83">
        <f>QCA!E91</f>
        <v>1</v>
      </c>
      <c r="F97" s="83">
        <f>QCA!F91</f>
        <v>1</v>
      </c>
      <c r="G97" s="83">
        <f>QCA!G91</f>
        <v>1</v>
      </c>
      <c r="H97" s="83">
        <f>QCA!H91</f>
        <v>0</v>
      </c>
      <c r="I97" s="83">
        <f>QCA!I91</f>
        <v>0</v>
      </c>
      <c r="J97" s="83">
        <f>QCA!J91</f>
        <v>0</v>
      </c>
      <c r="K97" s="83">
        <f>QCA!K91</f>
        <v>0</v>
      </c>
      <c r="L97" s="82">
        <f t="shared" si="30"/>
        <v>5</v>
      </c>
      <c r="M97" s="82">
        <f t="shared" si="31"/>
        <v>5</v>
      </c>
      <c r="N97" s="82">
        <f>SUMIF($B$8:$K$8,"Laki-Laki",QCA!B91:K91)</f>
        <v>3</v>
      </c>
      <c r="O97" s="82">
        <f>SUMIF($B$8:$K$8,"Perempuan",QCA!B91:K91)</f>
        <v>3</v>
      </c>
      <c r="P97" s="68">
        <f t="shared" si="32"/>
        <v>3</v>
      </c>
      <c r="Q97" s="68">
        <f t="shared" si="33"/>
        <v>3</v>
      </c>
      <c r="R97" s="68">
        <f t="shared" si="34"/>
        <v>-0.40546510810816444</v>
      </c>
      <c r="S97" s="68">
        <f t="shared" si="35"/>
        <v>-0.40546510810816444</v>
      </c>
      <c r="T97" s="68">
        <f t="shared" si="36"/>
        <v>-0.2706193024096899</v>
      </c>
      <c r="U97" s="68">
        <f t="shared" si="37"/>
        <v>-0.2706193024096899</v>
      </c>
      <c r="V97" s="68">
        <f t="shared" si="38"/>
        <v>0.91287092917527679</v>
      </c>
      <c r="W97" s="68">
        <f t="shared" si="39"/>
        <v>0.91287092917527679</v>
      </c>
      <c r="X97" s="68">
        <f t="shared" si="40"/>
        <v>0</v>
      </c>
      <c r="Y97" s="68">
        <f t="shared" si="41"/>
        <v>1.2909944487358056</v>
      </c>
      <c r="Z97" s="68">
        <f t="shared" si="42"/>
        <v>0</v>
      </c>
      <c r="AA97" s="66" t="str">
        <f t="shared" si="43"/>
        <v>Negligible</v>
      </c>
      <c r="AB97" s="69" t="str">
        <f t="shared" si="44"/>
        <v>Tidak Ada Indikasi Bias</v>
      </c>
    </row>
    <row r="98" spans="1:28" ht="27.6" x14ac:dyDescent="0.3">
      <c r="A98" s="67" t="str">
        <f>QCA!A92</f>
        <v>88. Laporan hasil uji didistribusikan kepada pelanggan sesuai dengan....</v>
      </c>
      <c r="B98" s="83">
        <f>QCA!B92</f>
        <v>1</v>
      </c>
      <c r="C98" s="83">
        <f>QCA!C92</f>
        <v>1</v>
      </c>
      <c r="D98" s="83">
        <f>QCA!D92</f>
        <v>1</v>
      </c>
      <c r="E98" s="83">
        <f>QCA!E92</f>
        <v>0</v>
      </c>
      <c r="F98" s="83">
        <f>QCA!F92</f>
        <v>1</v>
      </c>
      <c r="G98" s="83">
        <f>QCA!G92</f>
        <v>0</v>
      </c>
      <c r="H98" s="83">
        <f>QCA!H92</f>
        <v>0</v>
      </c>
      <c r="I98" s="83">
        <f>QCA!I92</f>
        <v>0</v>
      </c>
      <c r="J98" s="83">
        <f>QCA!J92</f>
        <v>1</v>
      </c>
      <c r="K98" s="83">
        <f>QCA!K92</f>
        <v>1</v>
      </c>
      <c r="L98" s="82">
        <f t="shared" si="30"/>
        <v>5</v>
      </c>
      <c r="M98" s="82">
        <f t="shared" si="31"/>
        <v>5</v>
      </c>
      <c r="N98" s="82">
        <f>SUMIF($B$8:$K$8,"Laki-Laki",QCA!B92:K92)</f>
        <v>3</v>
      </c>
      <c r="O98" s="82">
        <f>SUMIF($B$8:$K$8,"Perempuan",QCA!B92:K92)</f>
        <v>3</v>
      </c>
      <c r="P98" s="68">
        <f t="shared" si="32"/>
        <v>3</v>
      </c>
      <c r="Q98" s="68">
        <f t="shared" si="33"/>
        <v>3</v>
      </c>
      <c r="R98" s="68">
        <f t="shared" si="34"/>
        <v>-0.40546510810816444</v>
      </c>
      <c r="S98" s="68">
        <f t="shared" si="35"/>
        <v>-0.40546510810816444</v>
      </c>
      <c r="T98" s="68">
        <f t="shared" si="36"/>
        <v>-0.2706193024096899</v>
      </c>
      <c r="U98" s="68">
        <f t="shared" si="37"/>
        <v>-0.2706193024096899</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27.6" x14ac:dyDescent="0.3">
      <c r="A99" s="67" t="str">
        <f>QCA!A93</f>
        <v>89. Yang dimaksud dengan pekerjaan yang tidak sesuai adalah....</v>
      </c>
      <c r="B99" s="83">
        <f>QCA!B93</f>
        <v>1</v>
      </c>
      <c r="C99" s="83">
        <f>QCA!C93</f>
        <v>1</v>
      </c>
      <c r="D99" s="83">
        <f>QCA!D93</f>
        <v>1</v>
      </c>
      <c r="E99" s="83">
        <f>QCA!E93</f>
        <v>1</v>
      </c>
      <c r="F99" s="83">
        <f>QCA!F93</f>
        <v>1</v>
      </c>
      <c r="G99" s="83">
        <f>QCA!G93</f>
        <v>1</v>
      </c>
      <c r="H99" s="83">
        <f>QCA!H93</f>
        <v>0</v>
      </c>
      <c r="I99" s="83">
        <f>QCA!I93</f>
        <v>0</v>
      </c>
      <c r="J99" s="83">
        <f>QCA!J93</f>
        <v>1</v>
      </c>
      <c r="K99" s="83">
        <f>QCA!K93</f>
        <v>1</v>
      </c>
      <c r="L99" s="82">
        <f t="shared" si="30"/>
        <v>5</v>
      </c>
      <c r="M99" s="82">
        <f t="shared" si="31"/>
        <v>5</v>
      </c>
      <c r="N99" s="82">
        <f>SUMIF($B$8:$K$8,"Laki-Laki",QCA!B93:K93)</f>
        <v>4</v>
      </c>
      <c r="O99" s="82">
        <f>SUMIF($B$8:$K$8,"Perempuan",QCA!B93:K93)</f>
        <v>4</v>
      </c>
      <c r="P99" s="68">
        <f t="shared" si="32"/>
        <v>4</v>
      </c>
      <c r="Q99" s="68">
        <f t="shared" si="33"/>
        <v>4</v>
      </c>
      <c r="R99" s="68">
        <f t="shared" si="34"/>
        <v>-1.3862943611198906</v>
      </c>
      <c r="S99" s="68">
        <f t="shared" si="35"/>
        <v>-1.3862943611198906</v>
      </c>
      <c r="T99" s="68">
        <f t="shared" si="36"/>
        <v>-1.2514485554214161</v>
      </c>
      <c r="U99" s="68">
        <f t="shared" si="37"/>
        <v>-1.2514485554214161</v>
      </c>
      <c r="V99" s="68">
        <f t="shared" si="38"/>
        <v>1.1180339887498949</v>
      </c>
      <c r="W99" s="68">
        <f t="shared" si="39"/>
        <v>1.1180339887498949</v>
      </c>
      <c r="X99" s="68">
        <f t="shared" si="40"/>
        <v>0</v>
      </c>
      <c r="Y99" s="68">
        <f t="shared" si="41"/>
        <v>1.5811388300841898</v>
      </c>
      <c r="Z99" s="68">
        <f t="shared" si="42"/>
        <v>0</v>
      </c>
      <c r="AA99" s="66" t="str">
        <f t="shared" si="43"/>
        <v>Negligible</v>
      </c>
      <c r="AB99" s="69" t="str">
        <f t="shared" si="44"/>
        <v>Tidak Ada Indikasi Bias</v>
      </c>
    </row>
    <row r="100" spans="1:28" ht="41.4" x14ac:dyDescent="0.3">
      <c r="A100" s="67" t="str">
        <f>QCA!A94</f>
        <v>90. Indikator terjadinya ketidaksesuaian dalam pengujian antara lain....</v>
      </c>
      <c r="B100" s="83">
        <f>QCA!B94</f>
        <v>1</v>
      </c>
      <c r="C100" s="83">
        <f>QCA!C94</f>
        <v>1</v>
      </c>
      <c r="D100" s="83">
        <f>QCA!D94</f>
        <v>1</v>
      </c>
      <c r="E100" s="83">
        <f>QCA!E94</f>
        <v>1</v>
      </c>
      <c r="F100" s="83">
        <f>QCA!F94</f>
        <v>1</v>
      </c>
      <c r="G100" s="83">
        <f>QCA!G94</f>
        <v>1</v>
      </c>
      <c r="H100" s="83">
        <f>QCA!H94</f>
        <v>0</v>
      </c>
      <c r="I100" s="83">
        <f>QCA!I94</f>
        <v>0</v>
      </c>
      <c r="J100" s="83">
        <f>QCA!J94</f>
        <v>0</v>
      </c>
      <c r="K100" s="83">
        <f>QCA!K94</f>
        <v>0</v>
      </c>
      <c r="L100" s="82">
        <f t="shared" si="30"/>
        <v>5</v>
      </c>
      <c r="M100" s="82">
        <f t="shared" si="31"/>
        <v>5</v>
      </c>
      <c r="N100" s="82">
        <f>SUMIF($B$8:$K$8,"Laki-Laki",QCA!B94:K94)</f>
        <v>3</v>
      </c>
      <c r="O100" s="82">
        <f>SUMIF($B$8:$K$8,"Perempuan",QCA!B94:K94)</f>
        <v>3</v>
      </c>
      <c r="P100" s="68">
        <f t="shared" si="32"/>
        <v>3</v>
      </c>
      <c r="Q100" s="68">
        <f t="shared" si="33"/>
        <v>3</v>
      </c>
      <c r="R100" s="68">
        <f t="shared" si="34"/>
        <v>-0.40546510810816444</v>
      </c>
      <c r="S100" s="68">
        <f t="shared" si="35"/>
        <v>-0.40546510810816444</v>
      </c>
      <c r="T100" s="68">
        <f t="shared" si="36"/>
        <v>-0.2706193024096899</v>
      </c>
      <c r="U100" s="68">
        <f t="shared" si="37"/>
        <v>-0.2706193024096899</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ht="41.4" x14ac:dyDescent="0.3">
      <c r="A101" s="67" t="str">
        <f>QCA!A95</f>
        <v>91. Langkah pertama ketika menemukan ketidaksesuaian adalah....</v>
      </c>
      <c r="B101" s="83">
        <f>QCA!B95</f>
        <v>1</v>
      </c>
      <c r="C101" s="83">
        <f>QCA!C95</f>
        <v>1</v>
      </c>
      <c r="D101" s="83">
        <f>QCA!D95</f>
        <v>1</v>
      </c>
      <c r="E101" s="83">
        <f>QCA!E95</f>
        <v>1</v>
      </c>
      <c r="F101" s="83">
        <f>QCA!F95</f>
        <v>1</v>
      </c>
      <c r="G101" s="83">
        <f>QCA!G95</f>
        <v>1</v>
      </c>
      <c r="H101" s="83">
        <f>QCA!H95</f>
        <v>1</v>
      </c>
      <c r="I101" s="83">
        <f>QCA!I95</f>
        <v>1</v>
      </c>
      <c r="J101" s="83">
        <f>QCA!J95</f>
        <v>0</v>
      </c>
      <c r="K101" s="83">
        <f>QCA!K95</f>
        <v>0</v>
      </c>
      <c r="L101" s="82">
        <f t="shared" si="30"/>
        <v>5</v>
      </c>
      <c r="M101" s="82">
        <f t="shared" si="31"/>
        <v>5</v>
      </c>
      <c r="N101" s="82">
        <f>SUMIF($B$8:$K$8,"Laki-Laki",QCA!B95:K95)</f>
        <v>4</v>
      </c>
      <c r="O101" s="82">
        <f>SUMIF($B$8:$K$8,"Perempuan",QCA!B95:K95)</f>
        <v>4</v>
      </c>
      <c r="P101" s="68">
        <f t="shared" si="32"/>
        <v>4</v>
      </c>
      <c r="Q101" s="68">
        <f t="shared" si="33"/>
        <v>4</v>
      </c>
      <c r="R101" s="68">
        <f t="shared" si="34"/>
        <v>-1.3862943611198906</v>
      </c>
      <c r="S101" s="68">
        <f t="shared" si="35"/>
        <v>-1.3862943611198906</v>
      </c>
      <c r="T101" s="68">
        <f t="shared" si="36"/>
        <v>-1.2514485554214161</v>
      </c>
      <c r="U101" s="68">
        <f t="shared" si="37"/>
        <v>-1.2514485554214161</v>
      </c>
      <c r="V101" s="68">
        <f t="shared" si="38"/>
        <v>1.1180339887498949</v>
      </c>
      <c r="W101" s="68">
        <f t="shared" si="39"/>
        <v>1.1180339887498949</v>
      </c>
      <c r="X101" s="68">
        <f t="shared" si="40"/>
        <v>0</v>
      </c>
      <c r="Y101" s="68">
        <f t="shared" si="41"/>
        <v>1.5811388300841898</v>
      </c>
      <c r="Z101" s="68">
        <f t="shared" si="42"/>
        <v>0</v>
      </c>
      <c r="AA101" s="66" t="str">
        <f t="shared" si="43"/>
        <v>Negligible</v>
      </c>
      <c r="AB101" s="69" t="str">
        <f t="shared" si="44"/>
        <v>Tidak Ada Indikasi Bias</v>
      </c>
    </row>
    <row r="102" spans="1:28" ht="41.4" x14ac:dyDescent="0.3">
      <c r="A102" s="67" t="str">
        <f>QCA!A96</f>
        <v>92. Tindakan segera (koreksi) untuk memperbaiki ketidaksesuaian contohnya adalah....</v>
      </c>
      <c r="B102" s="83">
        <f>QCA!B96</f>
        <v>1</v>
      </c>
      <c r="C102" s="83">
        <f>QCA!C96</f>
        <v>1</v>
      </c>
      <c r="D102" s="83">
        <f>QCA!D96</f>
        <v>1</v>
      </c>
      <c r="E102" s="83">
        <f>QCA!E96</f>
        <v>1</v>
      </c>
      <c r="F102" s="83">
        <f>QCA!F96</f>
        <v>1</v>
      </c>
      <c r="G102" s="83">
        <f>QCA!G96</f>
        <v>1</v>
      </c>
      <c r="H102" s="83">
        <f>QCA!H96</f>
        <v>0</v>
      </c>
      <c r="I102" s="83">
        <f>QCA!I96</f>
        <v>0</v>
      </c>
      <c r="J102" s="83">
        <f>QCA!J96</f>
        <v>0</v>
      </c>
      <c r="K102" s="83">
        <f>QCA!K96</f>
        <v>0</v>
      </c>
      <c r="L102" s="82">
        <f t="shared" si="30"/>
        <v>5</v>
      </c>
      <c r="M102" s="82">
        <f t="shared" si="31"/>
        <v>5</v>
      </c>
      <c r="N102" s="82">
        <f>SUMIF($B$8:$K$8,"Laki-Laki",QCA!B96:K96)</f>
        <v>3</v>
      </c>
      <c r="O102" s="82">
        <f>SUMIF($B$8:$K$8,"Perempuan",QCA!B96:K96)</f>
        <v>3</v>
      </c>
      <c r="P102" s="68">
        <f t="shared" si="32"/>
        <v>3</v>
      </c>
      <c r="Q102" s="68">
        <f t="shared" si="33"/>
        <v>3</v>
      </c>
      <c r="R102" s="68">
        <f t="shared" si="34"/>
        <v>-0.40546510810816444</v>
      </c>
      <c r="S102" s="68">
        <f t="shared" si="35"/>
        <v>-0.40546510810816444</v>
      </c>
      <c r="T102" s="68">
        <f t="shared" si="36"/>
        <v>-0.2706193024096899</v>
      </c>
      <c r="U102" s="68">
        <f t="shared" si="37"/>
        <v>-0.2706193024096899</v>
      </c>
      <c r="V102" s="68">
        <f t="shared" si="38"/>
        <v>0.91287092917527679</v>
      </c>
      <c r="W102" s="68">
        <f t="shared" si="39"/>
        <v>0.91287092917527679</v>
      </c>
      <c r="X102" s="68">
        <f t="shared" si="40"/>
        <v>0</v>
      </c>
      <c r="Y102" s="68">
        <f t="shared" si="41"/>
        <v>1.2909944487358056</v>
      </c>
      <c r="Z102" s="68">
        <f t="shared" si="42"/>
        <v>0</v>
      </c>
      <c r="AA102" s="66" t="str">
        <f t="shared" si="43"/>
        <v>Negligible</v>
      </c>
      <c r="AB102" s="69" t="str">
        <f t="shared" si="44"/>
        <v>Tidak Ada Indikasi Bias</v>
      </c>
    </row>
    <row r="103" spans="1:28" ht="41.4" x14ac:dyDescent="0.3">
      <c r="A103" s="67" t="str">
        <f>QCA!A97</f>
        <v>93. Apabila hasil pengujian yang tidak valid telah dikeluarkan laboratorium harus....</v>
      </c>
      <c r="B103" s="83">
        <f>QCA!B97</f>
        <v>1</v>
      </c>
      <c r="C103" s="83">
        <f>QCA!C97</f>
        <v>1</v>
      </c>
      <c r="D103" s="83">
        <f>QCA!D97</f>
        <v>1</v>
      </c>
      <c r="E103" s="83">
        <f>QCA!E97</f>
        <v>0</v>
      </c>
      <c r="F103" s="83">
        <f>QCA!F97</f>
        <v>1</v>
      </c>
      <c r="G103" s="83">
        <f>QCA!G97</f>
        <v>0</v>
      </c>
      <c r="H103" s="83">
        <f>QCA!H97</f>
        <v>0</v>
      </c>
      <c r="I103" s="83">
        <f>QCA!I97</f>
        <v>0</v>
      </c>
      <c r="J103" s="83">
        <f>QCA!J97</f>
        <v>0</v>
      </c>
      <c r="K103" s="83">
        <f>QCA!K97</f>
        <v>0</v>
      </c>
      <c r="L103" s="82">
        <f t="shared" si="30"/>
        <v>5</v>
      </c>
      <c r="M103" s="82">
        <f t="shared" si="31"/>
        <v>5</v>
      </c>
      <c r="N103" s="82">
        <f>SUMIF($B$8:$K$8,"Laki-Laki",QCA!B97:K97)</f>
        <v>2</v>
      </c>
      <c r="O103" s="82">
        <f>SUMIF($B$8:$K$8,"Perempuan",QCA!B97:K97)</f>
        <v>2</v>
      </c>
      <c r="P103" s="68">
        <f t="shared" si="32"/>
        <v>2</v>
      </c>
      <c r="Q103" s="68">
        <f t="shared" si="33"/>
        <v>2</v>
      </c>
      <c r="R103" s="68">
        <f t="shared" si="34"/>
        <v>0.40546510810816438</v>
      </c>
      <c r="S103" s="68">
        <f t="shared" si="35"/>
        <v>0.40546510810816438</v>
      </c>
      <c r="T103" s="68">
        <f t="shared" si="36"/>
        <v>0.54031091380663887</v>
      </c>
      <c r="U103" s="68">
        <f t="shared" si="37"/>
        <v>0.54031091380663887</v>
      </c>
      <c r="V103" s="68">
        <f t="shared" si="38"/>
        <v>0.91287092917527679</v>
      </c>
      <c r="W103" s="68">
        <f t="shared" si="39"/>
        <v>0.91287092917527679</v>
      </c>
      <c r="X103" s="68">
        <f t="shared" si="40"/>
        <v>0</v>
      </c>
      <c r="Y103" s="68">
        <f t="shared" si="41"/>
        <v>1.2909944487358056</v>
      </c>
      <c r="Z103" s="68">
        <f t="shared" si="42"/>
        <v>0</v>
      </c>
      <c r="AA103" s="66" t="str">
        <f t="shared" si="43"/>
        <v>Negligible</v>
      </c>
      <c r="AB103" s="69" t="str">
        <f t="shared" si="44"/>
        <v>Tidak Ada Indikasi Bias</v>
      </c>
    </row>
    <row r="104" spans="1:28" ht="27.6" x14ac:dyDescent="0.3">
      <c r="A104" s="67" t="str">
        <f>QCA!A98</f>
        <v>94. Ketidaksesuaian yang signifikan harus ditindaklanjuti dengan....</v>
      </c>
      <c r="B104" s="83">
        <f>QCA!B98</f>
        <v>1</v>
      </c>
      <c r="C104" s="83">
        <f>QCA!C98</f>
        <v>1</v>
      </c>
      <c r="D104" s="83">
        <f>QCA!D98</f>
        <v>1</v>
      </c>
      <c r="E104" s="83">
        <f>QCA!E98</f>
        <v>0</v>
      </c>
      <c r="F104" s="83">
        <f>QCA!F98</f>
        <v>1</v>
      </c>
      <c r="G104" s="83">
        <f>QCA!G98</f>
        <v>0</v>
      </c>
      <c r="H104" s="83">
        <f>QCA!H98</f>
        <v>0</v>
      </c>
      <c r="I104" s="83">
        <f>QCA!I98</f>
        <v>0</v>
      </c>
      <c r="J104" s="83">
        <f>QCA!J98</f>
        <v>0</v>
      </c>
      <c r="K104" s="83">
        <f>QCA!K98</f>
        <v>0</v>
      </c>
      <c r="L104" s="82">
        <f t="shared" si="30"/>
        <v>5</v>
      </c>
      <c r="M104" s="82">
        <f t="shared" si="31"/>
        <v>5</v>
      </c>
      <c r="N104" s="82">
        <f>SUMIF($B$8:$K$8,"Laki-Laki",QCA!B98:K98)</f>
        <v>2</v>
      </c>
      <c r="O104" s="82">
        <f>SUMIF($B$8:$K$8,"Perempuan",QCA!B98:K98)</f>
        <v>2</v>
      </c>
      <c r="P104" s="68">
        <f t="shared" si="32"/>
        <v>2</v>
      </c>
      <c r="Q104" s="68">
        <f t="shared" si="33"/>
        <v>2</v>
      </c>
      <c r="R104" s="68">
        <f t="shared" si="34"/>
        <v>0.40546510810816438</v>
      </c>
      <c r="S104" s="68">
        <f t="shared" si="35"/>
        <v>0.40546510810816438</v>
      </c>
      <c r="T104" s="68">
        <f t="shared" si="36"/>
        <v>0.54031091380663887</v>
      </c>
      <c r="U104" s="68">
        <f t="shared" si="37"/>
        <v>0.54031091380663887</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27.6" x14ac:dyDescent="0.3">
      <c r="A105" s="67" t="str">
        <f>QCA!A99</f>
        <v>95. Dokumentasi ketidaksesuaian harus mencakup....</v>
      </c>
      <c r="B105" s="83">
        <f>QCA!B99</f>
        <v>1</v>
      </c>
      <c r="C105" s="83">
        <f>QCA!C99</f>
        <v>1</v>
      </c>
      <c r="D105" s="83">
        <f>QCA!D99</f>
        <v>1</v>
      </c>
      <c r="E105" s="83">
        <f>QCA!E99</f>
        <v>1</v>
      </c>
      <c r="F105" s="83">
        <f>QCA!F99</f>
        <v>1</v>
      </c>
      <c r="G105" s="83">
        <f>QCA!G99</f>
        <v>1</v>
      </c>
      <c r="H105" s="83">
        <f>QCA!H99</f>
        <v>0</v>
      </c>
      <c r="I105" s="83">
        <f>QCA!I99</f>
        <v>0</v>
      </c>
      <c r="J105" s="83">
        <f>QCA!J99</f>
        <v>0</v>
      </c>
      <c r="K105" s="83">
        <f>QCA!K99</f>
        <v>0</v>
      </c>
      <c r="L105" s="82">
        <f t="shared" si="30"/>
        <v>5</v>
      </c>
      <c r="M105" s="82">
        <f t="shared" si="31"/>
        <v>5</v>
      </c>
      <c r="N105" s="82">
        <f>SUMIF($B$8:$K$8,"Laki-Laki",QCA!B99:K99)</f>
        <v>3</v>
      </c>
      <c r="O105" s="82">
        <f>SUMIF($B$8:$K$8,"Perempuan",QCA!B99:K99)</f>
        <v>3</v>
      </c>
      <c r="P105" s="68">
        <f t="shared" si="32"/>
        <v>3</v>
      </c>
      <c r="Q105" s="68">
        <f t="shared" si="33"/>
        <v>3</v>
      </c>
      <c r="R105" s="68">
        <f t="shared" si="34"/>
        <v>-0.40546510810816444</v>
      </c>
      <c r="S105" s="68">
        <f t="shared" si="35"/>
        <v>-0.40546510810816444</v>
      </c>
      <c r="T105" s="68">
        <f t="shared" si="36"/>
        <v>-0.2706193024096899</v>
      </c>
      <c r="U105" s="68">
        <f t="shared" si="37"/>
        <v>-0.2706193024096899</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27.6" x14ac:dyDescent="0.3">
      <c r="A106" s="67" t="str">
        <f>QCA!A100</f>
        <v>96. Analisis data ketidaksesuaian secara periodik bertujuan untuk....</v>
      </c>
      <c r="B106" s="83">
        <f>QCA!B100</f>
        <v>1</v>
      </c>
      <c r="C106" s="83">
        <f>QCA!C100</f>
        <v>1</v>
      </c>
      <c r="D106" s="83">
        <f>QCA!D100</f>
        <v>1</v>
      </c>
      <c r="E106" s="83">
        <f>QCA!E100</f>
        <v>1</v>
      </c>
      <c r="F106" s="83">
        <f>QCA!F100</f>
        <v>1</v>
      </c>
      <c r="G106" s="83">
        <f>QCA!G100</f>
        <v>1</v>
      </c>
      <c r="H106" s="83">
        <f>QCA!H100</f>
        <v>0</v>
      </c>
      <c r="I106" s="83">
        <f>QCA!I100</f>
        <v>0</v>
      </c>
      <c r="J106" s="83">
        <f>QCA!J100</f>
        <v>0</v>
      </c>
      <c r="K106" s="83">
        <f>QCA!K100</f>
        <v>0</v>
      </c>
      <c r="L106" s="82">
        <f t="shared" si="30"/>
        <v>5</v>
      </c>
      <c r="M106" s="82">
        <f t="shared" si="31"/>
        <v>5</v>
      </c>
      <c r="N106" s="82">
        <f>SUMIF($B$8:$K$8,"Laki-Laki",QCA!B100:K100)</f>
        <v>3</v>
      </c>
      <c r="O106" s="82">
        <f>SUMIF($B$8:$K$8,"Perempuan",QCA!B100:K100)</f>
        <v>3</v>
      </c>
      <c r="P106" s="68">
        <f t="shared" si="32"/>
        <v>3</v>
      </c>
      <c r="Q106" s="68">
        <f t="shared" si="33"/>
        <v>3</v>
      </c>
      <c r="R106" s="68">
        <f t="shared" si="34"/>
        <v>-0.40546510810816444</v>
      </c>
      <c r="S106" s="68">
        <f t="shared" si="35"/>
        <v>-0.40546510810816444</v>
      </c>
      <c r="T106" s="68">
        <f t="shared" si="36"/>
        <v>-0.2706193024096899</v>
      </c>
      <c r="U106" s="68">
        <f t="shared" si="37"/>
        <v>-0.2706193024096899</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41.4" x14ac:dyDescent="0.3">
      <c r="A107" s="67" t="str">
        <f>QCA!A101</f>
        <v>97. Sikap yang tepat ketika menemukan ketidaksesuaian adalah....</v>
      </c>
      <c r="B107" s="83">
        <f>QCA!B101</f>
        <v>0</v>
      </c>
      <c r="C107" s="83">
        <f>QCA!C101</f>
        <v>0</v>
      </c>
      <c r="D107" s="83">
        <f>QCA!D101</f>
        <v>1</v>
      </c>
      <c r="E107" s="83">
        <f>QCA!E101</f>
        <v>0</v>
      </c>
      <c r="F107" s="83">
        <f>QCA!F101</f>
        <v>1</v>
      </c>
      <c r="G107" s="83">
        <f>QCA!G101</f>
        <v>0</v>
      </c>
      <c r="H107" s="83">
        <f>QCA!H101</f>
        <v>0</v>
      </c>
      <c r="I107" s="83">
        <f>QCA!I101</f>
        <v>0</v>
      </c>
      <c r="J107" s="83">
        <f>QCA!J101</f>
        <v>0</v>
      </c>
      <c r="K107" s="83">
        <f>QCA!K101</f>
        <v>0</v>
      </c>
      <c r="L107" s="82">
        <f t="shared" si="30"/>
        <v>5</v>
      </c>
      <c r="M107" s="82">
        <f t="shared" si="31"/>
        <v>5</v>
      </c>
      <c r="N107" s="82">
        <f>SUMIF($B$8:$K$8,"Laki-Laki",QCA!B101:K101)</f>
        <v>1</v>
      </c>
      <c r="O107" s="82">
        <f>SUMIF($B$8:$K$8,"Perempuan",QCA!B101:K101)</f>
        <v>1</v>
      </c>
      <c r="P107" s="68">
        <f t="shared" si="32"/>
        <v>1</v>
      </c>
      <c r="Q107" s="68">
        <f t="shared" si="33"/>
        <v>1</v>
      </c>
      <c r="R107" s="68">
        <f t="shared" si="34"/>
        <v>1.3862943611198906</v>
      </c>
      <c r="S107" s="68">
        <f t="shared" si="35"/>
        <v>1.3862943611198906</v>
      </c>
      <c r="T107" s="68">
        <f t="shared" si="36"/>
        <v>1.5211401668183651</v>
      </c>
      <c r="U107" s="68">
        <f t="shared" si="37"/>
        <v>1.5211401668183651</v>
      </c>
      <c r="V107" s="68">
        <f t="shared" si="38"/>
        <v>1.1180339887498949</v>
      </c>
      <c r="W107" s="68">
        <f t="shared" si="39"/>
        <v>1.1180339887498949</v>
      </c>
      <c r="X107" s="68">
        <f t="shared" si="40"/>
        <v>0</v>
      </c>
      <c r="Y107" s="68">
        <f t="shared" si="41"/>
        <v>1.5811388300841898</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27.6" x14ac:dyDescent="0.3">
      <c r="A108" s="67" t="str">
        <f>QCA!A102</f>
        <v>98. Tujuan akhir dari pengendalian pekerjaan yang tidak sesuai adalah....</v>
      </c>
      <c r="B108" s="83">
        <f>QCA!B102</f>
        <v>0</v>
      </c>
      <c r="C108" s="83">
        <f>QCA!C102</f>
        <v>0</v>
      </c>
      <c r="D108" s="83">
        <f>QCA!D102</f>
        <v>0</v>
      </c>
      <c r="E108" s="83">
        <f>QCA!E102</f>
        <v>1</v>
      </c>
      <c r="F108" s="83">
        <f>QCA!F102</f>
        <v>0</v>
      </c>
      <c r="G108" s="83">
        <f>QCA!G102</f>
        <v>1</v>
      </c>
      <c r="H108" s="83">
        <f>QCA!H102</f>
        <v>0</v>
      </c>
      <c r="I108" s="83">
        <f>QCA!I102</f>
        <v>0</v>
      </c>
      <c r="J108" s="83">
        <f>QCA!J102</f>
        <v>1</v>
      </c>
      <c r="K108" s="83">
        <f>QCA!K102</f>
        <v>1</v>
      </c>
      <c r="L108" s="82">
        <f t="shared" si="30"/>
        <v>5</v>
      </c>
      <c r="M108" s="82">
        <f t="shared" si="31"/>
        <v>5</v>
      </c>
      <c r="N108" s="82">
        <f>SUMIF($B$8:$K$8,"Laki-Laki",QCA!B102:K102)</f>
        <v>2</v>
      </c>
      <c r="O108" s="82">
        <f>SUMIF($B$8:$K$8,"Perempuan",QCA!B102:K102)</f>
        <v>2</v>
      </c>
      <c r="P108" s="68">
        <f t="shared" si="32"/>
        <v>2</v>
      </c>
      <c r="Q108" s="68">
        <f t="shared" si="33"/>
        <v>2</v>
      </c>
      <c r="R108" s="68">
        <f t="shared" si="34"/>
        <v>0.40546510810816438</v>
      </c>
      <c r="S108" s="68">
        <f t="shared" si="35"/>
        <v>0.40546510810816438</v>
      </c>
      <c r="T108" s="68">
        <f t="shared" si="36"/>
        <v>0.54031091380663887</v>
      </c>
      <c r="U108" s="68">
        <f t="shared" si="37"/>
        <v>0.54031091380663887</v>
      </c>
      <c r="V108" s="68">
        <f t="shared" si="38"/>
        <v>0.91287092917527679</v>
      </c>
      <c r="W108" s="68">
        <f t="shared" si="39"/>
        <v>0.91287092917527679</v>
      </c>
      <c r="X108" s="68">
        <f t="shared" si="40"/>
        <v>0</v>
      </c>
      <c r="Y108" s="68">
        <f t="shared" si="41"/>
        <v>1.2909944487358056</v>
      </c>
      <c r="Z108" s="68">
        <f t="shared" si="45"/>
        <v>0</v>
      </c>
      <c r="AA108" s="66" t="str">
        <f t="shared" si="46"/>
        <v>Negligible</v>
      </c>
      <c r="AB108" s="69" t="str">
        <f t="shared" si="44"/>
        <v>Tidak Ada Indikasi Bias</v>
      </c>
    </row>
    <row r="109" spans="1:28" ht="69" x14ac:dyDescent="0.3">
      <c r="A109" s="67" t="str">
        <f>QCA!A103</f>
        <v>99. Dalam pencatatan rekaman teknis hasil pengujian, apabila terjadi kesalahan penulisan pada data mentah maka tindakan yang benar adalah:</v>
      </c>
      <c r="B109" s="83">
        <f>QCA!B103</f>
        <v>1</v>
      </c>
      <c r="C109" s="83">
        <f>QCA!C103</f>
        <v>1</v>
      </c>
      <c r="D109" s="83">
        <f>QCA!D103</f>
        <v>1</v>
      </c>
      <c r="E109" s="83">
        <f>QCA!E103</f>
        <v>1</v>
      </c>
      <c r="F109" s="83">
        <f>QCA!F103</f>
        <v>1</v>
      </c>
      <c r="G109" s="83">
        <f>QCA!G103</f>
        <v>1</v>
      </c>
      <c r="H109" s="83">
        <f>QCA!H103</f>
        <v>0</v>
      </c>
      <c r="I109" s="83">
        <f>QCA!I103</f>
        <v>0</v>
      </c>
      <c r="J109" s="83">
        <f>QCA!J103</f>
        <v>1</v>
      </c>
      <c r="K109" s="83">
        <f>QCA!K103</f>
        <v>1</v>
      </c>
      <c r="L109" s="82">
        <f t="shared" si="30"/>
        <v>5</v>
      </c>
      <c r="M109" s="82">
        <f t="shared" si="31"/>
        <v>5</v>
      </c>
      <c r="N109" s="82">
        <f>SUMIF($B$8:$K$8,"Laki-Laki",QCA!B103:K103)</f>
        <v>4</v>
      </c>
      <c r="O109" s="82">
        <f>SUMIF($B$8:$K$8,"Perempuan",QCA!B103:K103)</f>
        <v>4</v>
      </c>
      <c r="P109" s="68">
        <f t="shared" si="32"/>
        <v>4</v>
      </c>
      <c r="Q109" s="68">
        <f t="shared" si="33"/>
        <v>4</v>
      </c>
      <c r="R109" s="68">
        <f t="shared" si="34"/>
        <v>-1.3862943611198906</v>
      </c>
      <c r="S109" s="68">
        <f t="shared" si="35"/>
        <v>-1.3862943611198906</v>
      </c>
      <c r="T109" s="68">
        <f t="shared" si="36"/>
        <v>-1.2514485554214161</v>
      </c>
      <c r="U109" s="68">
        <f t="shared" si="37"/>
        <v>-1.2514485554214161</v>
      </c>
      <c r="V109" s="68">
        <f t="shared" si="38"/>
        <v>1.1180339887498949</v>
      </c>
      <c r="W109" s="68">
        <f t="shared" si="39"/>
        <v>1.1180339887498949</v>
      </c>
      <c r="X109" s="68">
        <f t="shared" si="40"/>
        <v>0</v>
      </c>
      <c r="Y109" s="68">
        <f t="shared" si="41"/>
        <v>1.5811388300841898</v>
      </c>
      <c r="Z109" s="68">
        <f t="shared" si="45"/>
        <v>0</v>
      </c>
      <c r="AA109" s="66" t="str">
        <f t="shared" si="46"/>
        <v>Negligible</v>
      </c>
      <c r="AB109" s="69" t="str">
        <f t="shared" si="44"/>
        <v>Tidak Ada Indikasi Bias</v>
      </c>
    </row>
    <row r="110" spans="1:28" ht="82.8" x14ac:dyDescent="0.3">
      <c r="A110" s="67" t="str">
        <f>QCA!A104</f>
        <v xml:space="preserve">100. Jika ditemukan ketidaksesuaian dalam proses pengujian (misalnya hasil kontrol mutu di luar batas), maka tindakan pertama yang harus dilakukan adalah:_x000D_
</v>
      </c>
      <c r="B110" s="83">
        <f>QCA!B104</f>
        <v>1</v>
      </c>
      <c r="C110" s="83">
        <f>QCA!C104</f>
        <v>1</v>
      </c>
      <c r="D110" s="83">
        <f>QCA!D104</f>
        <v>1</v>
      </c>
      <c r="E110" s="83">
        <f>QCA!E104</f>
        <v>0</v>
      </c>
      <c r="F110" s="83">
        <f>QCA!F104</f>
        <v>1</v>
      </c>
      <c r="G110" s="83">
        <f>QCA!G104</f>
        <v>0</v>
      </c>
      <c r="H110" s="83">
        <f>QCA!H104</f>
        <v>0</v>
      </c>
      <c r="I110" s="83">
        <f>QCA!I104</f>
        <v>0</v>
      </c>
      <c r="J110" s="83">
        <f>QCA!J104</f>
        <v>0</v>
      </c>
      <c r="K110" s="83">
        <f>QCA!K104</f>
        <v>0</v>
      </c>
      <c r="L110" s="82">
        <f t="shared" si="30"/>
        <v>5</v>
      </c>
      <c r="M110" s="82">
        <f t="shared" si="31"/>
        <v>5</v>
      </c>
      <c r="N110" s="82">
        <f>SUMIF($B$8:$K$8,"Laki-Laki",QCA!B104:K104)</f>
        <v>2</v>
      </c>
      <c r="O110" s="82">
        <f>SUMIF($B$8:$K$8,"Perempuan",QCA!B104:K104)</f>
        <v>2</v>
      </c>
      <c r="P110" s="68">
        <f t="shared" si="32"/>
        <v>2</v>
      </c>
      <c r="Q110" s="68">
        <f t="shared" si="33"/>
        <v>2</v>
      </c>
      <c r="R110" s="68">
        <f t="shared" si="34"/>
        <v>0.40546510810816438</v>
      </c>
      <c r="S110" s="68">
        <f t="shared" si="35"/>
        <v>0.40546510810816438</v>
      </c>
      <c r="T110" s="68">
        <f t="shared" si="36"/>
        <v>0.54031091380663887</v>
      </c>
      <c r="U110" s="68">
        <f t="shared" si="37"/>
        <v>0.54031091380663887</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85</v>
      </c>
      <c r="C111" s="11">
        <f t="shared" si="47"/>
        <v>85</v>
      </c>
      <c r="D111" s="11">
        <f t="shared" si="47"/>
        <v>85</v>
      </c>
      <c r="E111" s="11">
        <f t="shared" si="47"/>
        <v>49</v>
      </c>
      <c r="F111" s="11">
        <f t="shared" si="47"/>
        <v>85</v>
      </c>
      <c r="G111" s="11">
        <f t="shared" si="47"/>
        <v>49</v>
      </c>
      <c r="H111" s="11">
        <f t="shared" si="47"/>
        <v>20</v>
      </c>
      <c r="I111" s="11">
        <f t="shared" si="47"/>
        <v>20</v>
      </c>
      <c r="J111" s="11">
        <f t="shared" si="47"/>
        <v>27</v>
      </c>
      <c r="K111" s="11">
        <f t="shared" si="47"/>
        <v>27</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1D483-F37B-40C3-B645-1E06C8E5240A}">
  <dimension ref="A1:AC112"/>
  <sheetViews>
    <sheetView topLeftCell="L1"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2323</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QMS!B2</f>
        <v>Perempuan</v>
      </c>
      <c r="C8" s="86" t="str">
        <f>QMS!C2</f>
        <v>Laki-Laki</v>
      </c>
      <c r="D8" s="86" t="str">
        <f>QMS!D2</f>
        <v>Perempuan</v>
      </c>
      <c r="E8" s="86" t="str">
        <f>QMS!E2</f>
        <v>Perempuan</v>
      </c>
      <c r="F8" s="86" t="str">
        <f>QMS!F2</f>
        <v>Laki-Laki</v>
      </c>
      <c r="G8" s="86" t="str">
        <f>QMS!G2</f>
        <v>Laki-Laki</v>
      </c>
      <c r="H8" s="86" t="str">
        <f>QMS!H2</f>
        <v>Perempuan</v>
      </c>
      <c r="I8" s="86" t="str">
        <f>QMS!I2</f>
        <v>Laki-Laki</v>
      </c>
      <c r="J8" s="86" t="str">
        <f>QMS!J2</f>
        <v>Perempuan</v>
      </c>
      <c r="K8" s="86" t="str">
        <f>QMS!K2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QMS!A5</f>
        <v>1. Konsep Dasar QMS: Tujuan fundamental dari penerapan Sistem Manajemen Mutu (QMS) dalam sebuah organisasi adalah...</v>
      </c>
      <c r="B11" s="83">
        <f>QMS!B5</f>
        <v>1</v>
      </c>
      <c r="C11" s="83">
        <f>QMS!C5</f>
        <v>1</v>
      </c>
      <c r="D11" s="83">
        <f>QMS!D5</f>
        <v>1</v>
      </c>
      <c r="E11" s="83">
        <f>QMS!E5</f>
        <v>1</v>
      </c>
      <c r="F11" s="83">
        <f>QMS!F5</f>
        <v>1</v>
      </c>
      <c r="G11" s="83">
        <f>QMS!G5</f>
        <v>1</v>
      </c>
      <c r="H11" s="83">
        <f>QMS!H5</f>
        <v>1</v>
      </c>
      <c r="I11" s="83">
        <f>QMS!I5</f>
        <v>1</v>
      </c>
      <c r="J11" s="83">
        <f>QMS!J5</f>
        <v>0</v>
      </c>
      <c r="K11" s="83">
        <f>QMS!K5</f>
        <v>0</v>
      </c>
      <c r="L11" s="82">
        <f t="shared" ref="L11:L42" si="0">COUNTIF($B$8:$K$8,"Laki-Laki")</f>
        <v>5</v>
      </c>
      <c r="M11" s="82">
        <f t="shared" ref="M11:M42" si="1">COUNTIF($B$8:$K$8,"Perempuan")</f>
        <v>5</v>
      </c>
      <c r="N11" s="82">
        <f>SUMIF($B$8:$K$8,"Laki-Laki",QMS!B5:K5)</f>
        <v>4</v>
      </c>
      <c r="O11" s="82">
        <f>SUMIF($B$8:$K$8,"Perempuan",QMS!B5:K5)</f>
        <v>4</v>
      </c>
      <c r="P11" s="84">
        <f t="shared" ref="P11:P42" si="2">IF(N11=0,0.3,IF(N11=L11,L11-0.3,N11))</f>
        <v>4</v>
      </c>
      <c r="Q11" s="84">
        <f t="shared" ref="Q11:Q42" si="3">IF(O11=0,0.3,IF(O11=M11,M11-0.3,O11))</f>
        <v>4</v>
      </c>
      <c r="R11" s="84">
        <f t="shared" ref="R11:R42" si="4">LN((L11-P11)/P11)</f>
        <v>-1.3862943611198906</v>
      </c>
      <c r="S11" s="84">
        <f t="shared" ref="S11:S42" si="5">LN((M11-Q11)/Q11)</f>
        <v>-1.3862943611198906</v>
      </c>
      <c r="T11" s="84">
        <f t="shared" ref="T11:T42" si="6">R11-AVERAGE($R$11:$R$110)</f>
        <v>-1.3700757567955639</v>
      </c>
      <c r="U11" s="84">
        <f t="shared" ref="U11:U42" si="7">S11-AVERAGE($S$11:$S$110)</f>
        <v>-1.3700757567955639</v>
      </c>
      <c r="V11" s="84">
        <f t="shared" ref="V11:V42" si="8">SQRT(1/P11+1/(L11-P11))</f>
        <v>1.1180339887498949</v>
      </c>
      <c r="W11" s="84">
        <f t="shared" ref="W11:W42" si="9">SQRT(1/Q11+1/(M11-Q11))</f>
        <v>1.1180339887498949</v>
      </c>
      <c r="X11" s="84">
        <f t="shared" ref="X11:X42" si="10">T11-U11</f>
        <v>0</v>
      </c>
      <c r="Y11" s="84">
        <f t="shared" ref="Y11:Y42" si="11">SQRT(V11^2+W11^2)</f>
        <v>1.5811388300841898</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QMS!A6</f>
        <v>2. Konsep Dasar QMS: ISO 9001:2015 sangat menekankan pada "Pendekatan Proses" (Process Approach). Konsep ini bertujuan agar organisasi dapat...</v>
      </c>
      <c r="B12" s="83">
        <f>QMS!B6</f>
        <v>0</v>
      </c>
      <c r="C12" s="83">
        <f>QMS!C6</f>
        <v>0</v>
      </c>
      <c r="D12" s="83">
        <f>QMS!D6</f>
        <v>1</v>
      </c>
      <c r="E12" s="83">
        <f>QMS!E6</f>
        <v>0</v>
      </c>
      <c r="F12" s="83">
        <f>QMS!F6</f>
        <v>1</v>
      </c>
      <c r="G12" s="83">
        <f>QMS!G6</f>
        <v>0</v>
      </c>
      <c r="H12" s="83">
        <f>QMS!H6</f>
        <v>0</v>
      </c>
      <c r="I12" s="83">
        <f>QMS!I6</f>
        <v>0</v>
      </c>
      <c r="J12" s="83">
        <f>QMS!J6</f>
        <v>0</v>
      </c>
      <c r="K12" s="83">
        <f>QMS!K6</f>
        <v>0</v>
      </c>
      <c r="L12" s="82">
        <f t="shared" si="0"/>
        <v>5</v>
      </c>
      <c r="M12" s="82">
        <f t="shared" si="1"/>
        <v>5</v>
      </c>
      <c r="N12" s="82">
        <f>SUMIF($B$8:$K$8,"Laki-Laki",QMS!B6:K6)</f>
        <v>1</v>
      </c>
      <c r="O12" s="82">
        <f>SUMIF($B$8:$K$8,"Perempuan",QMS!B6:K6)</f>
        <v>1</v>
      </c>
      <c r="P12" s="68">
        <f t="shared" si="2"/>
        <v>1</v>
      </c>
      <c r="Q12" s="68">
        <f t="shared" si="3"/>
        <v>1</v>
      </c>
      <c r="R12" s="68">
        <f t="shared" si="4"/>
        <v>1.3862943611198906</v>
      </c>
      <c r="S12" s="68">
        <f t="shared" si="5"/>
        <v>1.3862943611198906</v>
      </c>
      <c r="T12" s="68">
        <f t="shared" si="6"/>
        <v>1.4025129654442172</v>
      </c>
      <c r="U12" s="68">
        <f t="shared" si="7"/>
        <v>1.4025129654442172</v>
      </c>
      <c r="V12" s="68">
        <f t="shared" si="8"/>
        <v>1.1180339887498949</v>
      </c>
      <c r="W12" s="68">
        <f t="shared" si="9"/>
        <v>1.1180339887498949</v>
      </c>
      <c r="X12" s="68">
        <f t="shared" si="10"/>
        <v>0</v>
      </c>
      <c r="Y12" s="68">
        <f t="shared" si="11"/>
        <v>1.5811388300841898</v>
      </c>
      <c r="Z12" s="68">
        <f t="shared" si="12"/>
        <v>0</v>
      </c>
      <c r="AA12" s="66" t="str">
        <f t="shared" si="13"/>
        <v>Negligible</v>
      </c>
      <c r="AB12" s="69" t="str">
        <f t="shared" si="14"/>
        <v>Tidak Ada Indikasi Bias</v>
      </c>
    </row>
    <row r="13" spans="1:29" ht="69" x14ac:dyDescent="0.3">
      <c r="A13" s="67" t="str">
        <f>QMS!A7</f>
        <v>3. Manfaat Penerapan: Berbeda dengan versi pendahulunya, ISO 9001:2015 mengadopsi konsep Risk-Based Thinking (Pemikiran Berbasis Risiko). Manfaat strategis utama dari pendekatan ini bagi operasional perusahaan adalah...</v>
      </c>
      <c r="B13" s="83">
        <f>QMS!B7</f>
        <v>1</v>
      </c>
      <c r="C13" s="83">
        <f>QMS!C7</f>
        <v>1</v>
      </c>
      <c r="D13" s="83">
        <f>QMS!D7</f>
        <v>1</v>
      </c>
      <c r="E13" s="83">
        <f>QMS!E7</f>
        <v>1</v>
      </c>
      <c r="F13" s="83">
        <f>QMS!F7</f>
        <v>1</v>
      </c>
      <c r="G13" s="83">
        <f>QMS!G7</f>
        <v>1</v>
      </c>
      <c r="H13" s="83">
        <f>QMS!H7</f>
        <v>0</v>
      </c>
      <c r="I13" s="83">
        <f>QMS!I7</f>
        <v>0</v>
      </c>
      <c r="J13" s="83">
        <f>QMS!J7</f>
        <v>0</v>
      </c>
      <c r="K13" s="83">
        <f>QMS!K7</f>
        <v>0</v>
      </c>
      <c r="L13" s="82">
        <f t="shared" si="0"/>
        <v>5</v>
      </c>
      <c r="M13" s="82">
        <f t="shared" si="1"/>
        <v>5</v>
      </c>
      <c r="N13" s="82">
        <f>SUMIF($B$8:$K$8,"Laki-Laki",QMS!B7:K7)</f>
        <v>3</v>
      </c>
      <c r="O13" s="82">
        <f>SUMIF($B$8:$K$8,"Perempuan",QMS!B7:K7)</f>
        <v>3</v>
      </c>
      <c r="P13" s="68">
        <f t="shared" si="2"/>
        <v>3</v>
      </c>
      <c r="Q13" s="68">
        <f t="shared" si="3"/>
        <v>3</v>
      </c>
      <c r="R13" s="68">
        <f t="shared" si="4"/>
        <v>-0.40546510810816444</v>
      </c>
      <c r="S13" s="68">
        <f t="shared" si="5"/>
        <v>-0.40546510810816444</v>
      </c>
      <c r="T13" s="68">
        <f t="shared" si="6"/>
        <v>-0.38924650378383785</v>
      </c>
      <c r="U13" s="68">
        <f t="shared" si="7"/>
        <v>-0.38924650378383785</v>
      </c>
      <c r="V13" s="68">
        <f t="shared" si="8"/>
        <v>0.91287092917527679</v>
      </c>
      <c r="W13" s="68">
        <f t="shared" si="9"/>
        <v>0.91287092917527679</v>
      </c>
      <c r="X13" s="68">
        <f t="shared" si="10"/>
        <v>0</v>
      </c>
      <c r="Y13" s="68">
        <f t="shared" si="11"/>
        <v>1.2909944487358056</v>
      </c>
      <c r="Z13" s="68">
        <f t="shared" si="12"/>
        <v>0</v>
      </c>
      <c r="AA13" s="66" t="str">
        <f t="shared" si="13"/>
        <v>Negligible</v>
      </c>
      <c r="AB13" s="69" t="str">
        <f t="shared" si="14"/>
        <v>Tidak Ada Indikasi Bias</v>
      </c>
    </row>
    <row r="14" spans="1:29" ht="55.2" x14ac:dyDescent="0.3">
      <c r="A14" s="67" t="str">
        <f>QMS!A8</f>
        <v>4. Manfaat Penerapan: Dari sudut pandang strategis eksternal, manfaat utama yang diperoleh sebuah organisasi dengan memiliki sertifikasi ISO 9001:2015 adalah...</v>
      </c>
      <c r="B14" s="83">
        <f>QMS!B8</f>
        <v>0</v>
      </c>
      <c r="C14" s="83">
        <f>QMS!C8</f>
        <v>0</v>
      </c>
      <c r="D14" s="83">
        <f>QMS!D8</f>
        <v>0</v>
      </c>
      <c r="E14" s="83">
        <f>QMS!E8</f>
        <v>0</v>
      </c>
      <c r="F14" s="83">
        <f>QMS!F8</f>
        <v>0</v>
      </c>
      <c r="G14" s="83">
        <f>QMS!G8</f>
        <v>0</v>
      </c>
      <c r="H14" s="83">
        <f>QMS!H8</f>
        <v>0</v>
      </c>
      <c r="I14" s="83">
        <f>QMS!I8</f>
        <v>0</v>
      </c>
      <c r="J14" s="83">
        <f>QMS!J8</f>
        <v>1</v>
      </c>
      <c r="K14" s="83">
        <f>QMS!K8</f>
        <v>1</v>
      </c>
      <c r="L14" s="82">
        <f t="shared" si="0"/>
        <v>5</v>
      </c>
      <c r="M14" s="82">
        <f t="shared" si="1"/>
        <v>5</v>
      </c>
      <c r="N14" s="82">
        <f>SUMIF($B$8:$K$8,"Laki-Laki",QMS!B8:K8)</f>
        <v>1</v>
      </c>
      <c r="O14" s="82">
        <f>SUMIF($B$8:$K$8,"Perempuan",QMS!B8:K8)</f>
        <v>1</v>
      </c>
      <c r="P14" s="68">
        <f t="shared" si="2"/>
        <v>1</v>
      </c>
      <c r="Q14" s="68">
        <f t="shared" si="3"/>
        <v>1</v>
      </c>
      <c r="R14" s="68">
        <f t="shared" si="4"/>
        <v>1.3862943611198906</v>
      </c>
      <c r="S14" s="68">
        <f t="shared" si="5"/>
        <v>1.3862943611198906</v>
      </c>
      <c r="T14" s="68">
        <f t="shared" si="6"/>
        <v>1.4025129654442172</v>
      </c>
      <c r="U14" s="68">
        <f t="shared" si="7"/>
        <v>1.4025129654442172</v>
      </c>
      <c r="V14" s="68">
        <f t="shared" si="8"/>
        <v>1.1180339887498949</v>
      </c>
      <c r="W14" s="68">
        <f t="shared" si="9"/>
        <v>1.1180339887498949</v>
      </c>
      <c r="X14" s="68">
        <f t="shared" si="10"/>
        <v>0</v>
      </c>
      <c r="Y14" s="68">
        <f t="shared" si="11"/>
        <v>1.5811388300841898</v>
      </c>
      <c r="Z14" s="68">
        <f t="shared" si="12"/>
        <v>0</v>
      </c>
      <c r="AA14" s="66" t="str">
        <f t="shared" si="13"/>
        <v>Negligible</v>
      </c>
      <c r="AB14" s="69" t="str">
        <f t="shared" si="14"/>
        <v>Tidak Ada Indikasi Bias</v>
      </c>
    </row>
    <row r="15" spans="1:29" ht="55.2" x14ac:dyDescent="0.3">
      <c r="A15" s="67" t="str">
        <f>QMS!A9</f>
        <v>5. Prinsip Kualitas: Terdapat 7 Prinsip Manajemen Mutu yang mendasari kerangka ISO 9001:2015. Prinsip yang menyatakan bahwa keberhasilan berkelanjutan organisasi sangat bergantung pada kemampuannya memahami, memenuhi, dan melampaui ekspektasi pelanggannya adalah...</v>
      </c>
      <c r="B15" s="83">
        <f>QMS!B9</f>
        <v>1</v>
      </c>
      <c r="C15" s="83">
        <f>QMS!C9</f>
        <v>1</v>
      </c>
      <c r="D15" s="83">
        <f>QMS!D9</f>
        <v>1</v>
      </c>
      <c r="E15" s="83">
        <f>QMS!E9</f>
        <v>0</v>
      </c>
      <c r="F15" s="83">
        <f>QMS!F9</f>
        <v>1</v>
      </c>
      <c r="G15" s="83">
        <f>QMS!G9</f>
        <v>0</v>
      </c>
      <c r="H15" s="83">
        <f>QMS!H9</f>
        <v>0</v>
      </c>
      <c r="I15" s="83">
        <f>QMS!I9</f>
        <v>0</v>
      </c>
      <c r="J15" s="83">
        <f>QMS!J9</f>
        <v>1</v>
      </c>
      <c r="K15" s="83">
        <f>QMS!K9</f>
        <v>1</v>
      </c>
      <c r="L15" s="82">
        <f t="shared" si="0"/>
        <v>5</v>
      </c>
      <c r="M15" s="82">
        <f t="shared" si="1"/>
        <v>5</v>
      </c>
      <c r="N15" s="82">
        <f>SUMIF($B$8:$K$8,"Laki-Laki",QMS!B9:K9)</f>
        <v>3</v>
      </c>
      <c r="O15" s="82">
        <f>SUMIF($B$8:$K$8,"Perempuan",QMS!B9:K9)</f>
        <v>3</v>
      </c>
      <c r="P15" s="68">
        <f t="shared" si="2"/>
        <v>3</v>
      </c>
      <c r="Q15" s="68">
        <f t="shared" si="3"/>
        <v>3</v>
      </c>
      <c r="R15" s="68">
        <f t="shared" si="4"/>
        <v>-0.40546510810816444</v>
      </c>
      <c r="S15" s="68">
        <f t="shared" si="5"/>
        <v>-0.40546510810816444</v>
      </c>
      <c r="T15" s="68">
        <f t="shared" si="6"/>
        <v>-0.38924650378383785</v>
      </c>
      <c r="U15" s="68">
        <f t="shared" si="7"/>
        <v>-0.38924650378383785</v>
      </c>
      <c r="V15" s="68">
        <f t="shared" si="8"/>
        <v>0.91287092917527679</v>
      </c>
      <c r="W15" s="68">
        <f t="shared" si="9"/>
        <v>0.91287092917527679</v>
      </c>
      <c r="X15" s="68">
        <f t="shared" si="10"/>
        <v>0</v>
      </c>
      <c r="Y15" s="68">
        <f t="shared" si="11"/>
        <v>1.2909944487358056</v>
      </c>
      <c r="Z15" s="68">
        <f t="shared" si="12"/>
        <v>0</v>
      </c>
      <c r="AA15" s="66" t="str">
        <f t="shared" si="13"/>
        <v>Negligible</v>
      </c>
      <c r="AB15" s="69" t="str">
        <f t="shared" si="14"/>
        <v>Tidak Ada Indikasi Bias</v>
      </c>
    </row>
    <row r="16" spans="1:29" ht="96.6" x14ac:dyDescent="0.3">
      <c r="A16" s="67" t="str">
        <f>QMS!A10</f>
        <v>6. Prinsip Kualitas: "Pimpinan di semua tingkatan harus menetapkan kesatuan tujuan dan arah, serta menciptakan kondisi di mana orang-orang dapat terlibat aktif dalam mencapai sasaran mutu organisasi." Pernyataan tersebut merupakan penjabaran dari prinsip...</v>
      </c>
      <c r="B16" s="83">
        <f>QMS!B10</f>
        <v>1</v>
      </c>
      <c r="C16" s="83">
        <f>QMS!C10</f>
        <v>1</v>
      </c>
      <c r="D16" s="83">
        <f>QMS!D10</f>
        <v>1</v>
      </c>
      <c r="E16" s="83">
        <f>QMS!E10</f>
        <v>1</v>
      </c>
      <c r="F16" s="83">
        <f>QMS!F10</f>
        <v>1</v>
      </c>
      <c r="G16" s="83">
        <f>QMS!G10</f>
        <v>1</v>
      </c>
      <c r="H16" s="83">
        <f>QMS!H10</f>
        <v>0</v>
      </c>
      <c r="I16" s="83">
        <f>QMS!I10</f>
        <v>0</v>
      </c>
      <c r="J16" s="83">
        <f>QMS!J10</f>
        <v>0</v>
      </c>
      <c r="K16" s="83">
        <f>QMS!K10</f>
        <v>0</v>
      </c>
      <c r="L16" s="82">
        <f t="shared" si="0"/>
        <v>5</v>
      </c>
      <c r="M16" s="82">
        <f t="shared" si="1"/>
        <v>5</v>
      </c>
      <c r="N16" s="82">
        <f>SUMIF($B$8:$K$8,"Laki-Laki",QMS!B10:K10)</f>
        <v>3</v>
      </c>
      <c r="O16" s="82">
        <f>SUMIF($B$8:$K$8,"Perempuan",QMS!B10:K10)</f>
        <v>3</v>
      </c>
      <c r="P16" s="68">
        <f t="shared" si="2"/>
        <v>3</v>
      </c>
      <c r="Q16" s="68">
        <f t="shared" si="3"/>
        <v>3</v>
      </c>
      <c r="R16" s="68">
        <f t="shared" si="4"/>
        <v>-0.40546510810816444</v>
      </c>
      <c r="S16" s="68">
        <f t="shared" si="5"/>
        <v>-0.40546510810816444</v>
      </c>
      <c r="T16" s="68">
        <f t="shared" si="6"/>
        <v>-0.38924650378383785</v>
      </c>
      <c r="U16" s="68">
        <f t="shared" si="7"/>
        <v>-0.38924650378383785</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124.2" x14ac:dyDescent="0.3">
      <c r="A17" s="67" t="str">
        <f>QMS!A11</f>
        <v>7. Prinsip Kualitas: Studi Kasus: Saat merilis produk baru, tim manajemen hanya mengandalkan insting dan kebiasaan masa lalu tanpa menganalisis hasil survei pasar yang telah dilakukan, sehingga produk tersebut gagal di pasaran. Dalam konteks ISO 9001, organisasi ini mengabaikan prinsip...</v>
      </c>
      <c r="B17" s="83">
        <f>QMS!B11</f>
        <v>1</v>
      </c>
      <c r="C17" s="83">
        <f>QMS!C11</f>
        <v>1</v>
      </c>
      <c r="D17" s="83">
        <f>QMS!D11</f>
        <v>1</v>
      </c>
      <c r="E17" s="83">
        <f>QMS!E11</f>
        <v>1</v>
      </c>
      <c r="F17" s="83">
        <f>QMS!F11</f>
        <v>1</v>
      </c>
      <c r="G17" s="83">
        <f>QMS!G11</f>
        <v>1</v>
      </c>
      <c r="H17" s="83">
        <f>QMS!H11</f>
        <v>0</v>
      </c>
      <c r="I17" s="83">
        <f>QMS!I11</f>
        <v>0</v>
      </c>
      <c r="J17" s="83">
        <f>QMS!J11</f>
        <v>0</v>
      </c>
      <c r="K17" s="83">
        <f>QMS!K11</f>
        <v>0</v>
      </c>
      <c r="L17" s="82">
        <f t="shared" si="0"/>
        <v>5</v>
      </c>
      <c r="M17" s="82">
        <f t="shared" si="1"/>
        <v>5</v>
      </c>
      <c r="N17" s="82">
        <f>SUMIF($B$8:$K$8,"Laki-Laki",QMS!B11:K11)</f>
        <v>3</v>
      </c>
      <c r="O17" s="82">
        <f>SUMIF($B$8:$K$8,"Perempuan",QMS!B11:K11)</f>
        <v>3</v>
      </c>
      <c r="P17" s="68">
        <f t="shared" si="2"/>
        <v>3</v>
      </c>
      <c r="Q17" s="68">
        <f t="shared" si="3"/>
        <v>3</v>
      </c>
      <c r="R17" s="68">
        <f t="shared" si="4"/>
        <v>-0.40546510810816444</v>
      </c>
      <c r="S17" s="68">
        <f t="shared" si="5"/>
        <v>-0.40546510810816444</v>
      </c>
      <c r="T17" s="68">
        <f t="shared" si="6"/>
        <v>-0.38924650378383785</v>
      </c>
      <c r="U17" s="68">
        <f t="shared" si="7"/>
        <v>-0.38924650378383785</v>
      </c>
      <c r="V17" s="68">
        <f t="shared" si="8"/>
        <v>0.91287092917527679</v>
      </c>
      <c r="W17" s="68">
        <f t="shared" si="9"/>
        <v>0.91287092917527679</v>
      </c>
      <c r="X17" s="68">
        <f t="shared" si="10"/>
        <v>0</v>
      </c>
      <c r="Y17" s="68">
        <f t="shared" si="11"/>
        <v>1.2909944487358056</v>
      </c>
      <c r="Z17" s="68">
        <f t="shared" si="12"/>
        <v>0</v>
      </c>
      <c r="AA17" s="66" t="str">
        <f t="shared" si="13"/>
        <v>Negligible</v>
      </c>
      <c r="AB17" s="69" t="str">
        <f t="shared" si="14"/>
        <v>Tidak Ada Indikasi Bias</v>
      </c>
    </row>
    <row r="18" spans="1:28" ht="124.2" x14ac:dyDescent="0.3">
      <c r="A18" s="67" t="str">
        <f>QMS!A12</f>
        <v>8. Prinsip Kualitas: Kinerja sebuah organisasi dipengaruhi oleh pihak-pihak berkepentingan yang ada di sekitarnya. Untuk mencapai kesuksesan yang berkelanjutan, organisasi harus mengoptimalkan dampaknya dengan mengelola jaringan penyedia dan mitranya. Hal ini adalah inti dari prinsip...</v>
      </c>
      <c r="B18" s="83">
        <f>QMS!B12</f>
        <v>1</v>
      </c>
      <c r="C18" s="83">
        <f>QMS!C12</f>
        <v>1</v>
      </c>
      <c r="D18" s="83">
        <f>QMS!D12</f>
        <v>1</v>
      </c>
      <c r="E18" s="83">
        <f>QMS!E12</f>
        <v>1</v>
      </c>
      <c r="F18" s="83">
        <f>QMS!F12</f>
        <v>1</v>
      </c>
      <c r="G18" s="83">
        <f>QMS!G12</f>
        <v>1</v>
      </c>
      <c r="H18" s="83">
        <f>QMS!H12</f>
        <v>1</v>
      </c>
      <c r="I18" s="83">
        <f>QMS!I12</f>
        <v>1</v>
      </c>
      <c r="J18" s="83">
        <f>QMS!J12</f>
        <v>0</v>
      </c>
      <c r="K18" s="83">
        <f>QMS!K12</f>
        <v>0</v>
      </c>
      <c r="L18" s="82">
        <f t="shared" si="0"/>
        <v>5</v>
      </c>
      <c r="M18" s="82">
        <f t="shared" si="1"/>
        <v>5</v>
      </c>
      <c r="N18" s="82">
        <f>SUMIF($B$8:$K$8,"Laki-Laki",QMS!B12:K12)</f>
        <v>4</v>
      </c>
      <c r="O18" s="82">
        <f>SUMIF($B$8:$K$8,"Perempuan",QMS!B12:K12)</f>
        <v>4</v>
      </c>
      <c r="P18" s="68">
        <f t="shared" si="2"/>
        <v>4</v>
      </c>
      <c r="Q18" s="68">
        <f t="shared" si="3"/>
        <v>4</v>
      </c>
      <c r="R18" s="68">
        <f t="shared" si="4"/>
        <v>-1.3862943611198906</v>
      </c>
      <c r="S18" s="68">
        <f t="shared" si="5"/>
        <v>-1.3862943611198906</v>
      </c>
      <c r="T18" s="68">
        <f t="shared" si="6"/>
        <v>-1.3700757567955639</v>
      </c>
      <c r="U18" s="68">
        <f t="shared" si="7"/>
        <v>-1.3700757567955639</v>
      </c>
      <c r="V18" s="68">
        <f t="shared" si="8"/>
        <v>1.1180339887498949</v>
      </c>
      <c r="W18" s="68">
        <f t="shared" si="9"/>
        <v>1.1180339887498949</v>
      </c>
      <c r="X18" s="68">
        <f t="shared" si="10"/>
        <v>0</v>
      </c>
      <c r="Y18" s="68">
        <f t="shared" si="11"/>
        <v>1.5811388300841898</v>
      </c>
      <c r="Z18" s="68">
        <f t="shared" si="12"/>
        <v>0</v>
      </c>
      <c r="AA18" s="66" t="str">
        <f t="shared" si="13"/>
        <v>Negligible</v>
      </c>
      <c r="AB18" s="69" t="str">
        <f t="shared" si="14"/>
        <v>Tidak Ada Indikasi Bias</v>
      </c>
    </row>
    <row r="19" spans="1:28" ht="55.2" x14ac:dyDescent="0.3">
      <c r="A19" s="67" t="str">
        <f>QMS!A13</f>
        <v>9. Prinsip Kualitas: Prinsip "Keterlibatan Orang" (Engagement of People) dalam Sistem Manajemen Mutu menekankan bahwa…</v>
      </c>
      <c r="B19" s="83">
        <f>QMS!B13</f>
        <v>1</v>
      </c>
      <c r="C19" s="83">
        <f>QMS!C13</f>
        <v>1</v>
      </c>
      <c r="D19" s="83">
        <f>QMS!D13</f>
        <v>1</v>
      </c>
      <c r="E19" s="83">
        <f>QMS!E13</f>
        <v>1</v>
      </c>
      <c r="F19" s="83">
        <f>QMS!F13</f>
        <v>1</v>
      </c>
      <c r="G19" s="83">
        <f>QMS!G13</f>
        <v>1</v>
      </c>
      <c r="H19" s="83">
        <f>QMS!H13</f>
        <v>0</v>
      </c>
      <c r="I19" s="83">
        <f>QMS!I13</f>
        <v>0</v>
      </c>
      <c r="J19" s="83">
        <f>QMS!J13</f>
        <v>0</v>
      </c>
      <c r="K19" s="83">
        <f>QMS!K13</f>
        <v>0</v>
      </c>
      <c r="L19" s="82">
        <f t="shared" si="0"/>
        <v>5</v>
      </c>
      <c r="M19" s="82">
        <f t="shared" si="1"/>
        <v>5</v>
      </c>
      <c r="N19" s="82">
        <f>SUMIF($B$8:$K$8,"Laki-Laki",QMS!B13:K13)</f>
        <v>3</v>
      </c>
      <c r="O19" s="82">
        <f>SUMIF($B$8:$K$8,"Perempuan",QMS!B13:K13)</f>
        <v>3</v>
      </c>
      <c r="P19" s="68">
        <f t="shared" si="2"/>
        <v>3</v>
      </c>
      <c r="Q19" s="68">
        <f t="shared" si="3"/>
        <v>3</v>
      </c>
      <c r="R19" s="68">
        <f t="shared" si="4"/>
        <v>-0.40546510810816444</v>
      </c>
      <c r="S19" s="68">
        <f t="shared" si="5"/>
        <v>-0.40546510810816444</v>
      </c>
      <c r="T19" s="68">
        <f t="shared" si="6"/>
        <v>-0.38924650378383785</v>
      </c>
      <c r="U19" s="68">
        <f t="shared" si="7"/>
        <v>-0.38924650378383785</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151.80000000000001" x14ac:dyDescent="0.3">
      <c r="A20" s="67" t="str">
        <f>QMS!A14</f>
        <v>10. Konsep PDCA &amp; Prinsip Kualitas: Peningkatan (Improvement) merupakan hal mutlak untuk mempertahankan tingkat kinerja dan bereaksi terhadap perubahan lingkungan bisnis. Dalam konsep Plan-Do-Check-Act (PDCA) yang menjadi tulang punggung QMS, mengambil tindakan perbaikan setelah menganalisis ketidaksesuaian berada pada tahap...</v>
      </c>
      <c r="B20" s="83">
        <f>QMS!B14</f>
        <v>0</v>
      </c>
      <c r="C20" s="83">
        <f>QMS!C14</f>
        <v>0</v>
      </c>
      <c r="D20" s="83">
        <f>QMS!D14</f>
        <v>1</v>
      </c>
      <c r="E20" s="83">
        <f>QMS!E14</f>
        <v>0</v>
      </c>
      <c r="F20" s="83">
        <f>QMS!F14</f>
        <v>1</v>
      </c>
      <c r="G20" s="83">
        <f>QMS!G14</f>
        <v>0</v>
      </c>
      <c r="H20" s="83">
        <f>QMS!H14</f>
        <v>0</v>
      </c>
      <c r="I20" s="83">
        <f>QMS!I14</f>
        <v>0</v>
      </c>
      <c r="J20" s="83">
        <f>QMS!J14</f>
        <v>0</v>
      </c>
      <c r="K20" s="83">
        <f>QMS!K14</f>
        <v>0</v>
      </c>
      <c r="L20" s="82">
        <f t="shared" si="0"/>
        <v>5</v>
      </c>
      <c r="M20" s="82">
        <f t="shared" si="1"/>
        <v>5</v>
      </c>
      <c r="N20" s="82">
        <f>SUMIF($B$8:$K$8,"Laki-Laki",QMS!B14:K14)</f>
        <v>1</v>
      </c>
      <c r="O20" s="82">
        <f>SUMIF($B$8:$K$8,"Perempuan",QMS!B14:K14)</f>
        <v>1</v>
      </c>
      <c r="P20" s="68">
        <f t="shared" si="2"/>
        <v>1</v>
      </c>
      <c r="Q20" s="68">
        <f t="shared" si="3"/>
        <v>1</v>
      </c>
      <c r="R20" s="68">
        <f t="shared" si="4"/>
        <v>1.3862943611198906</v>
      </c>
      <c r="S20" s="68">
        <f t="shared" si="5"/>
        <v>1.3862943611198906</v>
      </c>
      <c r="T20" s="68">
        <f t="shared" si="6"/>
        <v>1.4025129654442172</v>
      </c>
      <c r="U20" s="68">
        <f t="shared" si="7"/>
        <v>1.4025129654442172</v>
      </c>
      <c r="V20" s="68">
        <f t="shared" si="8"/>
        <v>1.1180339887498949</v>
      </c>
      <c r="W20" s="68">
        <f t="shared" si="9"/>
        <v>1.1180339887498949</v>
      </c>
      <c r="X20" s="68">
        <f t="shared" si="10"/>
        <v>0</v>
      </c>
      <c r="Y20" s="68">
        <f t="shared" si="11"/>
        <v>1.5811388300841898</v>
      </c>
      <c r="Z20" s="68">
        <f t="shared" si="12"/>
        <v>0</v>
      </c>
      <c r="AA20" s="66" t="str">
        <f t="shared" si="13"/>
        <v>Negligible</v>
      </c>
      <c r="AB20" s="69" t="str">
        <f t="shared" si="14"/>
        <v>Tidak Ada Indikasi Bias</v>
      </c>
    </row>
    <row r="21" spans="1:28" ht="55.2" x14ac:dyDescent="0.3">
      <c r="A21" s="67" t="str">
        <f>QMS!A15</f>
        <v>11. Analisis konteks organisasi, pihak berkepentingan, dan kepemimpinan merujuk pada klausul berapa dalam standar ISO 9001?</v>
      </c>
      <c r="B21" s="83">
        <f>QMS!B15</f>
        <v>1</v>
      </c>
      <c r="C21" s="83">
        <f>QMS!C15</f>
        <v>1</v>
      </c>
      <c r="D21" s="83">
        <f>QMS!D15</f>
        <v>1</v>
      </c>
      <c r="E21" s="83">
        <f>QMS!E15</f>
        <v>1</v>
      </c>
      <c r="F21" s="83">
        <f>QMS!F15</f>
        <v>1</v>
      </c>
      <c r="G21" s="83">
        <f>QMS!G15</f>
        <v>1</v>
      </c>
      <c r="H21" s="83">
        <f>QMS!H15</f>
        <v>0</v>
      </c>
      <c r="I21" s="83">
        <f>QMS!I15</f>
        <v>0</v>
      </c>
      <c r="J21" s="83">
        <f>QMS!J15</f>
        <v>0</v>
      </c>
      <c r="K21" s="83">
        <f>QMS!K15</f>
        <v>0</v>
      </c>
      <c r="L21" s="82">
        <f t="shared" si="0"/>
        <v>5</v>
      </c>
      <c r="M21" s="82">
        <f t="shared" si="1"/>
        <v>5</v>
      </c>
      <c r="N21" s="82">
        <f>SUMIF($B$8:$K$8,"Laki-Laki",QMS!B15:K15)</f>
        <v>3</v>
      </c>
      <c r="O21" s="82">
        <f>SUMIF($B$8:$K$8,"Perempuan",QMS!B15:K15)</f>
        <v>3</v>
      </c>
      <c r="P21" s="68">
        <f t="shared" si="2"/>
        <v>3</v>
      </c>
      <c r="Q21" s="68">
        <f t="shared" si="3"/>
        <v>3</v>
      </c>
      <c r="R21" s="68">
        <f t="shared" si="4"/>
        <v>-0.40546510810816444</v>
      </c>
      <c r="S21" s="68">
        <f t="shared" si="5"/>
        <v>-0.40546510810816444</v>
      </c>
      <c r="T21" s="68">
        <f t="shared" si="6"/>
        <v>-0.38924650378383785</v>
      </c>
      <c r="U21" s="68">
        <f t="shared" si="7"/>
        <v>-0.38924650378383785</v>
      </c>
      <c r="V21" s="68">
        <f t="shared" si="8"/>
        <v>0.91287092917527679</v>
      </c>
      <c r="W21" s="68">
        <f t="shared" si="9"/>
        <v>0.91287092917527679</v>
      </c>
      <c r="X21" s="68">
        <f t="shared" si="10"/>
        <v>0</v>
      </c>
      <c r="Y21" s="68">
        <f t="shared" si="11"/>
        <v>1.2909944487358056</v>
      </c>
      <c r="Z21" s="68">
        <f t="shared" si="12"/>
        <v>0</v>
      </c>
      <c r="AA21" s="66" t="str">
        <f t="shared" si="13"/>
        <v>Negligible</v>
      </c>
      <c r="AB21" s="69" t="str">
        <f t="shared" si="14"/>
        <v>Tidak Ada Indikasi Bias</v>
      </c>
    </row>
    <row r="22" spans="1:28" ht="69" x14ac:dyDescent="0.3">
      <c r="A22" s="67" t="str">
        <f>QMS!A16</f>
        <v>12. Dalam menentukan konteks organisasi, isu internal seperti budaya dan sumber daya, serta isu eksternal dianalisis menggunakan metode apa?</v>
      </c>
      <c r="B22" s="83">
        <f>QMS!B16</f>
        <v>0</v>
      </c>
      <c r="C22" s="83">
        <f>QMS!C16</f>
        <v>0</v>
      </c>
      <c r="D22" s="83">
        <f>QMS!D16</f>
        <v>1</v>
      </c>
      <c r="E22" s="83">
        <f>QMS!E16</f>
        <v>1</v>
      </c>
      <c r="F22" s="83">
        <f>QMS!F16</f>
        <v>1</v>
      </c>
      <c r="G22" s="83">
        <f>QMS!G16</f>
        <v>1</v>
      </c>
      <c r="H22" s="83">
        <f>QMS!H16</f>
        <v>0</v>
      </c>
      <c r="I22" s="83">
        <f>QMS!I16</f>
        <v>0</v>
      </c>
      <c r="J22" s="83">
        <f>QMS!J16</f>
        <v>0</v>
      </c>
      <c r="K22" s="83">
        <f>QMS!K16</f>
        <v>0</v>
      </c>
      <c r="L22" s="82">
        <f t="shared" si="0"/>
        <v>5</v>
      </c>
      <c r="M22" s="82">
        <f t="shared" si="1"/>
        <v>5</v>
      </c>
      <c r="N22" s="82">
        <f>SUMIF($B$8:$K$8,"Laki-Laki",QMS!B16:K16)</f>
        <v>2</v>
      </c>
      <c r="O22" s="82">
        <f>SUMIF($B$8:$K$8,"Perempuan",QMS!B16:K16)</f>
        <v>2</v>
      </c>
      <c r="P22" s="68">
        <f t="shared" si="2"/>
        <v>2</v>
      </c>
      <c r="Q22" s="68">
        <f t="shared" si="3"/>
        <v>2</v>
      </c>
      <c r="R22" s="68">
        <f t="shared" si="4"/>
        <v>0.40546510810816438</v>
      </c>
      <c r="S22" s="68">
        <f t="shared" si="5"/>
        <v>0.40546510810816438</v>
      </c>
      <c r="T22" s="68">
        <f t="shared" si="6"/>
        <v>0.42168371243249098</v>
      </c>
      <c r="U22" s="68">
        <f t="shared" si="7"/>
        <v>0.42168371243249098</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69" x14ac:dyDescent="0.3">
      <c r="A23" s="67" t="str">
        <f>QMS!A17</f>
        <v>13. Siapa saja yang termasuk sebagai pihak berkepentingan yang relevan dan harus diidentifikasi kebutuhannya menurut elemen kompetensi?</v>
      </c>
      <c r="B23" s="83">
        <f>QMS!B17</f>
        <v>0</v>
      </c>
      <c r="C23" s="83">
        <f>QMS!C17</f>
        <v>0</v>
      </c>
      <c r="D23" s="83">
        <f>QMS!D17</f>
        <v>1</v>
      </c>
      <c r="E23" s="83">
        <f>QMS!E17</f>
        <v>1</v>
      </c>
      <c r="F23" s="83">
        <f>QMS!F17</f>
        <v>1</v>
      </c>
      <c r="G23" s="83">
        <f>QMS!G17</f>
        <v>1</v>
      </c>
      <c r="H23" s="83">
        <f>QMS!H17</f>
        <v>0</v>
      </c>
      <c r="I23" s="83">
        <f>QMS!I17</f>
        <v>0</v>
      </c>
      <c r="J23" s="83">
        <f>QMS!J17</f>
        <v>0</v>
      </c>
      <c r="K23" s="83">
        <f>QMS!K17</f>
        <v>0</v>
      </c>
      <c r="L23" s="82">
        <f t="shared" si="0"/>
        <v>5</v>
      </c>
      <c r="M23" s="82">
        <f t="shared" si="1"/>
        <v>5</v>
      </c>
      <c r="N23" s="82">
        <f>SUMIF($B$8:$K$8,"Laki-Laki",QMS!B17:K17)</f>
        <v>2</v>
      </c>
      <c r="O23" s="82">
        <f>SUMIF($B$8:$K$8,"Perempuan",QMS!B17:K17)</f>
        <v>2</v>
      </c>
      <c r="P23" s="68">
        <f t="shared" si="2"/>
        <v>2</v>
      </c>
      <c r="Q23" s="68">
        <f t="shared" si="3"/>
        <v>2</v>
      </c>
      <c r="R23" s="68">
        <f t="shared" si="4"/>
        <v>0.40546510810816438</v>
      </c>
      <c r="S23" s="68">
        <f t="shared" si="5"/>
        <v>0.40546510810816438</v>
      </c>
      <c r="T23" s="68">
        <f t="shared" si="6"/>
        <v>0.42168371243249098</v>
      </c>
      <c r="U23" s="68">
        <f t="shared" si="7"/>
        <v>0.42168371243249098</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69" x14ac:dyDescent="0.3">
      <c r="A24" s="67" t="str">
        <f>QMS!A18</f>
        <v>14. Saat menetapkan ruang lingkup Sistem Manajemen Mutu (QMS), jika ada persyaratan ISO 9001 yang tidak dapat diterapkan dalam organisasi, apa yang harus dilakukan?</v>
      </c>
      <c r="B24" s="83">
        <f>QMS!B18</f>
        <v>1</v>
      </c>
      <c r="C24" s="83">
        <f>QMS!C18</f>
        <v>1</v>
      </c>
      <c r="D24" s="83">
        <f>QMS!D18</f>
        <v>1</v>
      </c>
      <c r="E24" s="83">
        <f>QMS!E18</f>
        <v>1</v>
      </c>
      <c r="F24" s="83">
        <f>QMS!F18</f>
        <v>1</v>
      </c>
      <c r="G24" s="83">
        <f>QMS!G18</f>
        <v>1</v>
      </c>
      <c r="H24" s="83">
        <f>QMS!H18</f>
        <v>1</v>
      </c>
      <c r="I24" s="83">
        <f>QMS!I18</f>
        <v>1</v>
      </c>
      <c r="J24" s="83">
        <f>QMS!J18</f>
        <v>0</v>
      </c>
      <c r="K24" s="83">
        <f>QMS!K18</f>
        <v>0</v>
      </c>
      <c r="L24" s="82">
        <f t="shared" si="0"/>
        <v>5</v>
      </c>
      <c r="M24" s="82">
        <f t="shared" si="1"/>
        <v>5</v>
      </c>
      <c r="N24" s="82">
        <f>SUMIF($B$8:$K$8,"Laki-Laki",QMS!B18:K18)</f>
        <v>4</v>
      </c>
      <c r="O24" s="82">
        <f>SUMIF($B$8:$K$8,"Perempuan",QMS!B18:K18)</f>
        <v>4</v>
      </c>
      <c r="P24" s="68">
        <f t="shared" si="2"/>
        <v>4</v>
      </c>
      <c r="Q24" s="68">
        <f t="shared" si="3"/>
        <v>4</v>
      </c>
      <c r="R24" s="68">
        <f t="shared" si="4"/>
        <v>-1.3862943611198906</v>
      </c>
      <c r="S24" s="68">
        <f t="shared" si="5"/>
        <v>-1.3862943611198906</v>
      </c>
      <c r="T24" s="68">
        <f t="shared" si="6"/>
        <v>-1.3700757567955639</v>
      </c>
      <c r="U24" s="68">
        <f t="shared" si="7"/>
        <v>-1.3700757567955639</v>
      </c>
      <c r="V24" s="68">
        <f t="shared" si="8"/>
        <v>1.1180339887498949</v>
      </c>
      <c r="W24" s="68">
        <f t="shared" si="9"/>
        <v>1.1180339887498949</v>
      </c>
      <c r="X24" s="68">
        <f t="shared" si="10"/>
        <v>0</v>
      </c>
      <c r="Y24" s="68">
        <f t="shared" si="11"/>
        <v>1.5811388300841898</v>
      </c>
      <c r="Z24" s="68">
        <f t="shared" si="12"/>
        <v>0</v>
      </c>
      <c r="AA24" s="66" t="str">
        <f t="shared" si="13"/>
        <v>Negligible</v>
      </c>
      <c r="AB24" s="69" t="str">
        <f t="shared" si="14"/>
        <v>Tidak Ada Indikasi Bias</v>
      </c>
    </row>
    <row r="25" spans="1:28" ht="55.2" x14ac:dyDescent="0.3">
      <c r="A25" s="67" t="str">
        <f>QMS!A19</f>
        <v>15. Terkait elemen kepemimpinan, bagaimana bentuk keterlibatan pimpinan puncak yang disyaratkan dalam penerapan ISO 9001?</v>
      </c>
      <c r="B25" s="83">
        <f>QMS!B19</f>
        <v>1</v>
      </c>
      <c r="C25" s="83">
        <f>QMS!C19</f>
        <v>1</v>
      </c>
      <c r="D25" s="83">
        <f>QMS!D19</f>
        <v>1</v>
      </c>
      <c r="E25" s="83">
        <f>QMS!E19</f>
        <v>1</v>
      </c>
      <c r="F25" s="83">
        <f>QMS!F19</f>
        <v>1</v>
      </c>
      <c r="G25" s="83">
        <f>QMS!G19</f>
        <v>1</v>
      </c>
      <c r="H25" s="83">
        <f>QMS!H19</f>
        <v>0</v>
      </c>
      <c r="I25" s="83">
        <f>QMS!I19</f>
        <v>0</v>
      </c>
      <c r="J25" s="83">
        <f>QMS!J19</f>
        <v>0</v>
      </c>
      <c r="K25" s="83">
        <f>QMS!K19</f>
        <v>0</v>
      </c>
      <c r="L25" s="82">
        <f t="shared" si="0"/>
        <v>5</v>
      </c>
      <c r="M25" s="82">
        <f t="shared" si="1"/>
        <v>5</v>
      </c>
      <c r="N25" s="82">
        <f>SUMIF($B$8:$K$8,"Laki-Laki",QMS!B19:K19)</f>
        <v>3</v>
      </c>
      <c r="O25" s="82">
        <f>SUMIF($B$8:$K$8,"Perempuan",QMS!B19:K19)</f>
        <v>3</v>
      </c>
      <c r="P25" s="68">
        <f t="shared" si="2"/>
        <v>3</v>
      </c>
      <c r="Q25" s="68">
        <f t="shared" si="3"/>
        <v>3</v>
      </c>
      <c r="R25" s="68">
        <f t="shared" si="4"/>
        <v>-0.40546510810816444</v>
      </c>
      <c r="S25" s="68">
        <f t="shared" si="5"/>
        <v>-0.40546510810816444</v>
      </c>
      <c r="T25" s="68">
        <f t="shared" si="6"/>
        <v>-0.38924650378383785</v>
      </c>
      <c r="U25" s="68">
        <f t="shared" si="7"/>
        <v>-0.38924650378383785</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27.6" x14ac:dyDescent="0.3">
      <c r="A26" s="67" t="str">
        <f>QMS!A20</f>
        <v>16. Apa peran dari pimpinan puncak selain menetapkan kebijakan mutu?</v>
      </c>
      <c r="B26" s="83">
        <f>QMS!B20</f>
        <v>1</v>
      </c>
      <c r="C26" s="83">
        <f>QMS!C20</f>
        <v>1</v>
      </c>
      <c r="D26" s="83">
        <f>QMS!D20</f>
        <v>1</v>
      </c>
      <c r="E26" s="83">
        <f>QMS!E20</f>
        <v>1</v>
      </c>
      <c r="F26" s="83">
        <f>QMS!F20</f>
        <v>1</v>
      </c>
      <c r="G26" s="83">
        <f>QMS!G20</f>
        <v>1</v>
      </c>
      <c r="H26" s="83">
        <f>QMS!H20</f>
        <v>1</v>
      </c>
      <c r="I26" s="83">
        <f>QMS!I20</f>
        <v>1</v>
      </c>
      <c r="J26" s="83">
        <f>QMS!J20</f>
        <v>0</v>
      </c>
      <c r="K26" s="83">
        <f>QMS!K20</f>
        <v>0</v>
      </c>
      <c r="L26" s="82">
        <f t="shared" si="0"/>
        <v>5</v>
      </c>
      <c r="M26" s="82">
        <f t="shared" si="1"/>
        <v>5</v>
      </c>
      <c r="N26" s="82">
        <f>SUMIF($B$8:$K$8,"Laki-Laki",QMS!B20:K20)</f>
        <v>4</v>
      </c>
      <c r="O26" s="82">
        <f>SUMIF($B$8:$K$8,"Perempuan",QMS!B20:K20)</f>
        <v>4</v>
      </c>
      <c r="P26" s="68">
        <f t="shared" si="2"/>
        <v>4</v>
      </c>
      <c r="Q26" s="68">
        <f t="shared" si="3"/>
        <v>4</v>
      </c>
      <c r="R26" s="68">
        <f t="shared" si="4"/>
        <v>-1.3862943611198906</v>
      </c>
      <c r="S26" s="68">
        <f t="shared" si="5"/>
        <v>-1.3862943611198906</v>
      </c>
      <c r="T26" s="68">
        <f t="shared" si="6"/>
        <v>-1.3700757567955639</v>
      </c>
      <c r="U26" s="68">
        <f t="shared" si="7"/>
        <v>-1.3700757567955639</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55.2" x14ac:dyDescent="0.3">
      <c r="A27" s="67" t="str">
        <f>QMS!A21</f>
        <v>17. Berdasarkan analisis dan insight dari kurikulum kompetensi, kegagalan dalam mendefinisikan konteks seringkali menyebabkan...</v>
      </c>
      <c r="B27" s="83">
        <f>QMS!B21</f>
        <v>0</v>
      </c>
      <c r="C27" s="83">
        <f>QMS!C21</f>
        <v>0</v>
      </c>
      <c r="D27" s="83">
        <f>QMS!D21</f>
        <v>1</v>
      </c>
      <c r="E27" s="83">
        <f>QMS!E21</f>
        <v>1</v>
      </c>
      <c r="F27" s="83">
        <f>QMS!F21</f>
        <v>1</v>
      </c>
      <c r="G27" s="83">
        <f>QMS!G21</f>
        <v>1</v>
      </c>
      <c r="H27" s="83">
        <f>QMS!H21</f>
        <v>0</v>
      </c>
      <c r="I27" s="83">
        <f>QMS!I21</f>
        <v>0</v>
      </c>
      <c r="J27" s="83">
        <f>QMS!J21</f>
        <v>0</v>
      </c>
      <c r="K27" s="83">
        <f>QMS!K21</f>
        <v>0</v>
      </c>
      <c r="L27" s="82">
        <f t="shared" si="0"/>
        <v>5</v>
      </c>
      <c r="M27" s="82">
        <f t="shared" si="1"/>
        <v>5</v>
      </c>
      <c r="N27" s="82">
        <f>SUMIF($B$8:$K$8,"Laki-Laki",QMS!B21:K21)</f>
        <v>2</v>
      </c>
      <c r="O27" s="82">
        <f>SUMIF($B$8:$K$8,"Perempuan",QMS!B21:K21)</f>
        <v>2</v>
      </c>
      <c r="P27" s="68">
        <f t="shared" si="2"/>
        <v>2</v>
      </c>
      <c r="Q27" s="68">
        <f t="shared" si="3"/>
        <v>2</v>
      </c>
      <c r="R27" s="68">
        <f t="shared" si="4"/>
        <v>0.40546510810816438</v>
      </c>
      <c r="S27" s="68">
        <f t="shared" si="5"/>
        <v>0.40546510810816438</v>
      </c>
      <c r="T27" s="68">
        <f t="shared" si="6"/>
        <v>0.42168371243249098</v>
      </c>
      <c r="U27" s="68">
        <f t="shared" si="7"/>
        <v>0.42168371243249098</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ht="55.2" x14ac:dyDescent="0.3">
      <c r="A28" s="67" t="str">
        <f>QMS!A22</f>
        <v>18. Dalam memahami kebutuhan pihak berkepentingan, seorang implementer ISO 9001 harus mampu membedakan antara...</v>
      </c>
      <c r="B28" s="83">
        <f>QMS!B22</f>
        <v>1</v>
      </c>
      <c r="C28" s="83">
        <f>QMS!C22</f>
        <v>1</v>
      </c>
      <c r="D28" s="83">
        <f>QMS!D22</f>
        <v>1</v>
      </c>
      <c r="E28" s="83">
        <f>QMS!E22</f>
        <v>0</v>
      </c>
      <c r="F28" s="83">
        <f>QMS!F22</f>
        <v>1</v>
      </c>
      <c r="G28" s="83">
        <f>QMS!G22</f>
        <v>0</v>
      </c>
      <c r="H28" s="83">
        <f>QMS!H22</f>
        <v>0</v>
      </c>
      <c r="I28" s="83">
        <f>QMS!I22</f>
        <v>0</v>
      </c>
      <c r="J28" s="83">
        <f>QMS!J22</f>
        <v>0</v>
      </c>
      <c r="K28" s="83">
        <f>QMS!K22</f>
        <v>0</v>
      </c>
      <c r="L28" s="82">
        <f t="shared" si="0"/>
        <v>5</v>
      </c>
      <c r="M28" s="82">
        <f t="shared" si="1"/>
        <v>5</v>
      </c>
      <c r="N28" s="82">
        <f>SUMIF($B$8:$K$8,"Laki-Laki",QMS!B22:K22)</f>
        <v>2</v>
      </c>
      <c r="O28" s="82">
        <f>SUMIF($B$8:$K$8,"Perempuan",QMS!B22:K22)</f>
        <v>2</v>
      </c>
      <c r="P28" s="68">
        <f t="shared" si="2"/>
        <v>2</v>
      </c>
      <c r="Q28" s="68">
        <f t="shared" si="3"/>
        <v>2</v>
      </c>
      <c r="R28" s="68">
        <f t="shared" si="4"/>
        <v>0.40546510810816438</v>
      </c>
      <c r="S28" s="68">
        <f t="shared" si="5"/>
        <v>0.40546510810816438</v>
      </c>
      <c r="T28" s="68">
        <f t="shared" si="6"/>
        <v>0.42168371243249098</v>
      </c>
      <c r="U28" s="68">
        <f t="shared" si="7"/>
        <v>0.42168371243249098</v>
      </c>
      <c r="V28" s="68">
        <f t="shared" si="8"/>
        <v>0.91287092917527679</v>
      </c>
      <c r="W28" s="68">
        <f t="shared" si="9"/>
        <v>0.91287092917527679</v>
      </c>
      <c r="X28" s="68">
        <f t="shared" si="10"/>
        <v>0</v>
      </c>
      <c r="Y28" s="68">
        <f t="shared" si="11"/>
        <v>1.2909944487358056</v>
      </c>
      <c r="Z28" s="68">
        <f t="shared" si="12"/>
        <v>0</v>
      </c>
      <c r="AA28" s="66" t="str">
        <f t="shared" si="13"/>
        <v>Negligible</v>
      </c>
      <c r="AB28" s="69" t="str">
        <f t="shared" si="14"/>
        <v>Tidak Ada Indikasi Bias</v>
      </c>
    </row>
    <row r="29" spans="1:28" ht="55.2" x14ac:dyDescent="0.3">
      <c r="A29" s="67" t="str">
        <f>QMS!A23</f>
        <v>19. Hasil dari analisis SWOT terkait konteks organisasi tidak boleh sekadar menjadi daftar saja, melainkan harus digunakan sebagai...</v>
      </c>
      <c r="B29" s="83">
        <f>QMS!B23</f>
        <v>1</v>
      </c>
      <c r="C29" s="83">
        <f>QMS!C23</f>
        <v>1</v>
      </c>
      <c r="D29" s="83">
        <f>QMS!D23</f>
        <v>1</v>
      </c>
      <c r="E29" s="83">
        <f>QMS!E23</f>
        <v>0</v>
      </c>
      <c r="F29" s="83">
        <f>QMS!F23</f>
        <v>1</v>
      </c>
      <c r="G29" s="83">
        <f>QMS!G23</f>
        <v>0</v>
      </c>
      <c r="H29" s="83">
        <f>QMS!H23</f>
        <v>0</v>
      </c>
      <c r="I29" s="83">
        <f>QMS!I23</f>
        <v>0</v>
      </c>
      <c r="J29" s="83">
        <f>QMS!J23</f>
        <v>0</v>
      </c>
      <c r="K29" s="83">
        <f>QMS!K23</f>
        <v>0</v>
      </c>
      <c r="L29" s="82">
        <f t="shared" si="0"/>
        <v>5</v>
      </c>
      <c r="M29" s="82">
        <f t="shared" si="1"/>
        <v>5</v>
      </c>
      <c r="N29" s="82">
        <f>SUMIF($B$8:$K$8,"Laki-Laki",QMS!B23:K23)</f>
        <v>2</v>
      </c>
      <c r="O29" s="82">
        <f>SUMIF($B$8:$K$8,"Perempuan",QMS!B23:K23)</f>
        <v>2</v>
      </c>
      <c r="P29" s="68">
        <f t="shared" si="2"/>
        <v>2</v>
      </c>
      <c r="Q29" s="68">
        <f t="shared" si="3"/>
        <v>2</v>
      </c>
      <c r="R29" s="68">
        <f t="shared" si="4"/>
        <v>0.40546510810816438</v>
      </c>
      <c r="S29" s="68">
        <f t="shared" si="5"/>
        <v>0.40546510810816438</v>
      </c>
      <c r="T29" s="68">
        <f t="shared" si="6"/>
        <v>0.42168371243249098</v>
      </c>
      <c r="U29" s="68">
        <f t="shared" si="7"/>
        <v>0.42168371243249098</v>
      </c>
      <c r="V29" s="68">
        <f t="shared" si="8"/>
        <v>0.91287092917527679</v>
      </c>
      <c r="W29" s="68">
        <f t="shared" si="9"/>
        <v>0.91287092917527679</v>
      </c>
      <c r="X29" s="68">
        <f t="shared" si="10"/>
        <v>0</v>
      </c>
      <c r="Y29" s="68">
        <f t="shared" si="11"/>
        <v>1.2909944487358056</v>
      </c>
      <c r="Z29" s="68">
        <f t="shared" si="12"/>
        <v>0</v>
      </c>
      <c r="AA29" s="66" t="str">
        <f t="shared" si="13"/>
        <v>Negligible</v>
      </c>
      <c r="AB29" s="69" t="str">
        <f t="shared" si="14"/>
        <v>Tidak Ada Indikasi Bias</v>
      </c>
    </row>
    <row r="30" spans="1:28" ht="55.2" x14ac:dyDescent="0.3">
      <c r="A30" s="67" t="str">
        <f>QMS!A24</f>
        <v>20. Menurut penjabaran elemen kepemimpinan, elemen apa yang menjadi kunci bagi terciptanya budaya mutu di dalam organisasi?</v>
      </c>
      <c r="B30" s="83">
        <f>QMS!B24</f>
        <v>1</v>
      </c>
      <c r="C30" s="83">
        <f>QMS!C24</f>
        <v>1</v>
      </c>
      <c r="D30" s="83">
        <f>QMS!D24</f>
        <v>1</v>
      </c>
      <c r="E30" s="83">
        <f>QMS!E24</f>
        <v>0</v>
      </c>
      <c r="F30" s="83">
        <f>QMS!F24</f>
        <v>1</v>
      </c>
      <c r="G30" s="83">
        <f>QMS!G24</f>
        <v>0</v>
      </c>
      <c r="H30" s="83">
        <f>QMS!H24</f>
        <v>0</v>
      </c>
      <c r="I30" s="83">
        <f>QMS!I24</f>
        <v>0</v>
      </c>
      <c r="J30" s="83">
        <f>QMS!J24</f>
        <v>0</v>
      </c>
      <c r="K30" s="83">
        <f>QMS!K24</f>
        <v>0</v>
      </c>
      <c r="L30" s="82">
        <f t="shared" si="0"/>
        <v>5</v>
      </c>
      <c r="M30" s="82">
        <f t="shared" si="1"/>
        <v>5</v>
      </c>
      <c r="N30" s="82">
        <f>SUMIF($B$8:$K$8,"Laki-Laki",QMS!B24:K24)</f>
        <v>2</v>
      </c>
      <c r="O30" s="82">
        <f>SUMIF($B$8:$K$8,"Perempuan",QMS!B24:K24)</f>
        <v>2</v>
      </c>
      <c r="P30" s="68">
        <f t="shared" si="2"/>
        <v>2</v>
      </c>
      <c r="Q30" s="68">
        <f t="shared" si="3"/>
        <v>2</v>
      </c>
      <c r="R30" s="68">
        <f t="shared" si="4"/>
        <v>0.40546510810816438</v>
      </c>
      <c r="S30" s="68">
        <f t="shared" si="5"/>
        <v>0.40546510810816438</v>
      </c>
      <c r="T30" s="68">
        <f t="shared" si="6"/>
        <v>0.42168371243249098</v>
      </c>
      <c r="U30" s="68">
        <f t="shared" si="7"/>
        <v>0.42168371243249098</v>
      </c>
      <c r="V30" s="68">
        <f t="shared" si="8"/>
        <v>0.91287092917527679</v>
      </c>
      <c r="W30" s="68">
        <f t="shared" si="9"/>
        <v>0.91287092917527679</v>
      </c>
      <c r="X30" s="68">
        <f t="shared" si="10"/>
        <v>0</v>
      </c>
      <c r="Y30" s="68">
        <f t="shared" si="11"/>
        <v>1.2909944487358056</v>
      </c>
      <c r="Z30" s="68">
        <f t="shared" si="12"/>
        <v>0</v>
      </c>
      <c r="AA30" s="66" t="str">
        <f t="shared" si="13"/>
        <v>Negligible</v>
      </c>
      <c r="AB30" s="69" t="str">
        <f t="shared" si="14"/>
        <v>Tidak Ada Indikasi Bias</v>
      </c>
    </row>
    <row r="31" spans="1:28" ht="82.8" x14ac:dyDescent="0.3">
      <c r="A31" s="67" t="str">
        <f>QMS!A25</f>
        <v>21. Unit Kompetensi QMS.9001.002.01 mengenai penyusunan perencanaan mutu dan manajemen risiko merujuk pada klausul berapa dalam standar ISO 9001?</v>
      </c>
      <c r="B31" s="83">
        <f>QMS!B25</f>
        <v>0</v>
      </c>
      <c r="C31" s="83">
        <f>QMS!C25</f>
        <v>0</v>
      </c>
      <c r="D31" s="83">
        <f>QMS!D25</f>
        <v>0</v>
      </c>
      <c r="E31" s="83">
        <f>QMS!E25</f>
        <v>1</v>
      </c>
      <c r="F31" s="83">
        <f>QMS!F25</f>
        <v>0</v>
      </c>
      <c r="G31" s="83">
        <f>QMS!G25</f>
        <v>1</v>
      </c>
      <c r="H31" s="83">
        <f>QMS!H25</f>
        <v>0</v>
      </c>
      <c r="I31" s="83">
        <f>QMS!I25</f>
        <v>0</v>
      </c>
      <c r="J31" s="83">
        <f>QMS!J25</f>
        <v>1</v>
      </c>
      <c r="K31" s="83">
        <f>QMS!K25</f>
        <v>1</v>
      </c>
      <c r="L31" s="82">
        <f t="shared" si="0"/>
        <v>5</v>
      </c>
      <c r="M31" s="82">
        <f t="shared" si="1"/>
        <v>5</v>
      </c>
      <c r="N31" s="82">
        <f>SUMIF($B$8:$K$8,"Laki-Laki",QMS!B25:K25)</f>
        <v>2</v>
      </c>
      <c r="O31" s="82">
        <f>SUMIF($B$8:$K$8,"Perempuan",QMS!B25:K25)</f>
        <v>2</v>
      </c>
      <c r="P31" s="68">
        <f t="shared" si="2"/>
        <v>2</v>
      </c>
      <c r="Q31" s="68">
        <f t="shared" si="3"/>
        <v>2</v>
      </c>
      <c r="R31" s="68">
        <f t="shared" si="4"/>
        <v>0.40546510810816438</v>
      </c>
      <c r="S31" s="68">
        <f t="shared" si="5"/>
        <v>0.40546510810816438</v>
      </c>
      <c r="T31" s="68">
        <f t="shared" si="6"/>
        <v>0.42168371243249098</v>
      </c>
      <c r="U31" s="68">
        <f t="shared" si="7"/>
        <v>0.42168371243249098</v>
      </c>
      <c r="V31" s="68">
        <f t="shared" si="8"/>
        <v>0.91287092917527679</v>
      </c>
      <c r="W31" s="68">
        <f t="shared" si="9"/>
        <v>0.91287092917527679</v>
      </c>
      <c r="X31" s="68">
        <f t="shared" si="10"/>
        <v>0</v>
      </c>
      <c r="Y31" s="68">
        <f t="shared" si="11"/>
        <v>1.2909944487358056</v>
      </c>
      <c r="Z31" s="68">
        <f t="shared" si="12"/>
        <v>0</v>
      </c>
      <c r="AA31" s="66" t="str">
        <f t="shared" si="13"/>
        <v>Negligible</v>
      </c>
      <c r="AB31" s="69" t="str">
        <f t="shared" si="14"/>
        <v>Tidak Ada Indikasi Bias</v>
      </c>
    </row>
    <row r="32" spans="1:28" ht="55.2" x14ac:dyDescent="0.3">
      <c r="A32" s="67" t="str">
        <f>QMS!A26</f>
        <v>22. Fokus utama dari Unit QMS.9001.002.01 dalam menangani risiko dan peluang adalah penerapan dari...</v>
      </c>
      <c r="B32" s="83">
        <f>QMS!B26</f>
        <v>1</v>
      </c>
      <c r="C32" s="83">
        <f>QMS!C26</f>
        <v>1</v>
      </c>
      <c r="D32" s="83">
        <f>QMS!D26</f>
        <v>1</v>
      </c>
      <c r="E32" s="83">
        <f>QMS!E26</f>
        <v>0</v>
      </c>
      <c r="F32" s="83">
        <f>QMS!F26</f>
        <v>1</v>
      </c>
      <c r="G32" s="83">
        <f>QMS!G26</f>
        <v>0</v>
      </c>
      <c r="H32" s="83">
        <f>QMS!H26</f>
        <v>0</v>
      </c>
      <c r="I32" s="83">
        <f>QMS!I26</f>
        <v>0</v>
      </c>
      <c r="J32" s="83">
        <f>QMS!J26</f>
        <v>0</v>
      </c>
      <c r="K32" s="83">
        <f>QMS!K26</f>
        <v>0</v>
      </c>
      <c r="L32" s="82">
        <f t="shared" si="0"/>
        <v>5</v>
      </c>
      <c r="M32" s="82">
        <f t="shared" si="1"/>
        <v>5</v>
      </c>
      <c r="N32" s="82">
        <f>SUMIF($B$8:$K$8,"Laki-Laki",QMS!B26:K26)</f>
        <v>2</v>
      </c>
      <c r="O32" s="82">
        <f>SUMIF($B$8:$K$8,"Perempuan",QMS!B26:K26)</f>
        <v>2</v>
      </c>
      <c r="P32" s="68">
        <f t="shared" si="2"/>
        <v>2</v>
      </c>
      <c r="Q32" s="68">
        <f t="shared" si="3"/>
        <v>2</v>
      </c>
      <c r="R32" s="68">
        <f t="shared" si="4"/>
        <v>0.40546510810816438</v>
      </c>
      <c r="S32" s="68">
        <f t="shared" si="5"/>
        <v>0.40546510810816438</v>
      </c>
      <c r="T32" s="68">
        <f t="shared" si="6"/>
        <v>0.42168371243249098</v>
      </c>
      <c r="U32" s="68">
        <f t="shared" si="7"/>
        <v>0.42168371243249098</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ht="69" x14ac:dyDescent="0.3">
      <c r="A33" s="67" t="str">
        <f>QMS!A27</f>
        <v>23. Setelah risiko dan peluang yang berkaitan dengan konteks dan proses berhasil diidentifikasi, tindakan selanjutnya yang harus dilakukan adalah...</v>
      </c>
      <c r="B33" s="83">
        <f>QMS!B27</f>
        <v>1</v>
      </c>
      <c r="C33" s="83">
        <f>QMS!C27</f>
        <v>1</v>
      </c>
      <c r="D33" s="83">
        <f>QMS!D27</f>
        <v>1</v>
      </c>
      <c r="E33" s="83">
        <f>QMS!E27</f>
        <v>0</v>
      </c>
      <c r="F33" s="83">
        <f>QMS!F27</f>
        <v>1</v>
      </c>
      <c r="G33" s="83">
        <f>QMS!G27</f>
        <v>0</v>
      </c>
      <c r="H33" s="83">
        <f>QMS!H27</f>
        <v>0</v>
      </c>
      <c r="I33" s="83">
        <f>QMS!I27</f>
        <v>0</v>
      </c>
      <c r="J33" s="83">
        <f>QMS!J27</f>
        <v>1</v>
      </c>
      <c r="K33" s="83">
        <f>QMS!K27</f>
        <v>1</v>
      </c>
      <c r="L33" s="82">
        <f t="shared" si="0"/>
        <v>5</v>
      </c>
      <c r="M33" s="82">
        <f t="shared" si="1"/>
        <v>5</v>
      </c>
      <c r="N33" s="82">
        <f>SUMIF($B$8:$K$8,"Laki-Laki",QMS!B27:K27)</f>
        <v>3</v>
      </c>
      <c r="O33" s="82">
        <f>SUMIF($B$8:$K$8,"Perempuan",QMS!B27:K27)</f>
        <v>3</v>
      </c>
      <c r="P33" s="68">
        <f t="shared" si="2"/>
        <v>3</v>
      </c>
      <c r="Q33" s="68">
        <f t="shared" si="3"/>
        <v>3</v>
      </c>
      <c r="R33" s="68">
        <f t="shared" si="4"/>
        <v>-0.40546510810816444</v>
      </c>
      <c r="S33" s="68">
        <f t="shared" si="5"/>
        <v>-0.40546510810816444</v>
      </c>
      <c r="T33" s="68">
        <f t="shared" si="6"/>
        <v>-0.38924650378383785</v>
      </c>
      <c r="U33" s="68">
        <f t="shared" si="7"/>
        <v>-0.38924650378383785</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ht="55.2" x14ac:dyDescent="0.3">
      <c r="A34" s="67" t="str">
        <f>QMS!A28</f>
        <v>24. Terhadap tindakan yang telah direncanakan dan diambil untuk menangani risiko, organisasi wajib melakukan...</v>
      </c>
      <c r="B34" s="83">
        <f>QMS!B28</f>
        <v>1</v>
      </c>
      <c r="C34" s="83">
        <f>QMS!C28</f>
        <v>1</v>
      </c>
      <c r="D34" s="83">
        <f>QMS!D28</f>
        <v>1</v>
      </c>
      <c r="E34" s="83">
        <f>QMS!E28</f>
        <v>0</v>
      </c>
      <c r="F34" s="83">
        <f>QMS!F28</f>
        <v>1</v>
      </c>
      <c r="G34" s="83">
        <f>QMS!G28</f>
        <v>0</v>
      </c>
      <c r="H34" s="83">
        <f>QMS!H28</f>
        <v>1</v>
      </c>
      <c r="I34" s="83">
        <f>QMS!I28</f>
        <v>1</v>
      </c>
      <c r="J34" s="83">
        <f>QMS!J28</f>
        <v>0</v>
      </c>
      <c r="K34" s="83">
        <f>QMS!K28</f>
        <v>0</v>
      </c>
      <c r="L34" s="82">
        <f t="shared" si="0"/>
        <v>5</v>
      </c>
      <c r="M34" s="82">
        <f t="shared" si="1"/>
        <v>5</v>
      </c>
      <c r="N34" s="82">
        <f>SUMIF($B$8:$K$8,"Laki-Laki",QMS!B28:K28)</f>
        <v>3</v>
      </c>
      <c r="O34" s="82">
        <f>SUMIF($B$8:$K$8,"Perempuan",QMS!B28:K28)</f>
        <v>3</v>
      </c>
      <c r="P34" s="68">
        <f t="shared" si="2"/>
        <v>3</v>
      </c>
      <c r="Q34" s="68">
        <f t="shared" si="3"/>
        <v>3</v>
      </c>
      <c r="R34" s="68">
        <f t="shared" si="4"/>
        <v>-0.40546510810816444</v>
      </c>
      <c r="S34" s="68">
        <f t="shared" si="5"/>
        <v>-0.40546510810816444</v>
      </c>
      <c r="T34" s="68">
        <f t="shared" si="6"/>
        <v>-0.38924650378383785</v>
      </c>
      <c r="U34" s="68">
        <f t="shared" si="7"/>
        <v>-0.38924650378383785</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55.2" x14ac:dyDescent="0.3">
      <c r="A35" s="67" t="str">
        <f>QMS!A29</f>
        <v>25. Di manakah sasaran mutu (Quality Objectives) seharusnya ditetapkan di dalam suatu organisasi?</v>
      </c>
      <c r="B35" s="83">
        <f>QMS!B29</f>
        <v>1</v>
      </c>
      <c r="C35" s="83">
        <f>QMS!C29</f>
        <v>1</v>
      </c>
      <c r="D35" s="83">
        <f>QMS!D29</f>
        <v>1</v>
      </c>
      <c r="E35" s="83">
        <f>QMS!E29</f>
        <v>1</v>
      </c>
      <c r="F35" s="83">
        <f>QMS!F29</f>
        <v>1</v>
      </c>
      <c r="G35" s="83">
        <f>QMS!G29</f>
        <v>1</v>
      </c>
      <c r="H35" s="83">
        <f>QMS!H29</f>
        <v>1</v>
      </c>
      <c r="I35" s="83">
        <f>QMS!I29</f>
        <v>1</v>
      </c>
      <c r="J35" s="83">
        <f>QMS!J29</f>
        <v>0</v>
      </c>
      <c r="K35" s="83">
        <f>QMS!K29</f>
        <v>0</v>
      </c>
      <c r="L35" s="82">
        <f t="shared" si="0"/>
        <v>5</v>
      </c>
      <c r="M35" s="82">
        <f t="shared" si="1"/>
        <v>5</v>
      </c>
      <c r="N35" s="82">
        <f>SUMIF($B$8:$K$8,"Laki-Laki",QMS!B29:K29)</f>
        <v>4</v>
      </c>
      <c r="O35" s="82">
        <f>SUMIF($B$8:$K$8,"Perempuan",QMS!B29:K29)</f>
        <v>4</v>
      </c>
      <c r="P35" s="68">
        <f t="shared" si="2"/>
        <v>4</v>
      </c>
      <c r="Q35" s="68">
        <f t="shared" si="3"/>
        <v>4</v>
      </c>
      <c r="R35" s="68">
        <f t="shared" si="4"/>
        <v>-1.3862943611198906</v>
      </c>
      <c r="S35" s="68">
        <f t="shared" si="5"/>
        <v>-1.3862943611198906</v>
      </c>
      <c r="T35" s="68">
        <f t="shared" si="6"/>
        <v>-1.3700757567955639</v>
      </c>
      <c r="U35" s="68">
        <f t="shared" si="7"/>
        <v>-1.3700757567955639</v>
      </c>
      <c r="V35" s="68">
        <f t="shared" si="8"/>
        <v>1.1180339887498949</v>
      </c>
      <c r="W35" s="68">
        <f t="shared" si="9"/>
        <v>1.1180339887498949</v>
      </c>
      <c r="X35" s="68">
        <f t="shared" si="10"/>
        <v>0</v>
      </c>
      <c r="Y35" s="68">
        <f t="shared" si="11"/>
        <v>1.5811388300841898</v>
      </c>
      <c r="Z35" s="68">
        <f t="shared" si="12"/>
        <v>0</v>
      </c>
      <c r="AA35" s="66" t="str">
        <f t="shared" si="13"/>
        <v>Negligible</v>
      </c>
      <c r="AB35" s="69" t="str">
        <f t="shared" si="14"/>
        <v>Tidak Ada Indikasi Bias</v>
      </c>
    </row>
    <row r="36" spans="1:28" ht="55.2" x14ac:dyDescent="0.3">
      <c r="A36" s="67" t="str">
        <f>QMS!A30</f>
        <v>26. Sasaran mutu yang disusun harus memenuhi kriteria SMART. Apa kepanjangan dari SMART menurut dokumen skema?</v>
      </c>
      <c r="B36" s="83">
        <f>QMS!B30</f>
        <v>1</v>
      </c>
      <c r="C36" s="83">
        <f>QMS!C30</f>
        <v>1</v>
      </c>
      <c r="D36" s="83">
        <f>QMS!D30</f>
        <v>1</v>
      </c>
      <c r="E36" s="83">
        <f>QMS!E30</f>
        <v>0</v>
      </c>
      <c r="F36" s="83">
        <f>QMS!F30</f>
        <v>1</v>
      </c>
      <c r="G36" s="83">
        <f>QMS!G30</f>
        <v>0</v>
      </c>
      <c r="H36" s="83">
        <f>QMS!H30</f>
        <v>1</v>
      </c>
      <c r="I36" s="83">
        <f>QMS!I30</f>
        <v>1</v>
      </c>
      <c r="J36" s="83">
        <f>QMS!J30</f>
        <v>0</v>
      </c>
      <c r="K36" s="83">
        <f>QMS!K30</f>
        <v>0</v>
      </c>
      <c r="L36" s="82">
        <f t="shared" si="0"/>
        <v>5</v>
      </c>
      <c r="M36" s="82">
        <f t="shared" si="1"/>
        <v>5</v>
      </c>
      <c r="N36" s="82">
        <f>SUMIF($B$8:$K$8,"Laki-Laki",QMS!B30:K30)</f>
        <v>3</v>
      </c>
      <c r="O36" s="82">
        <f>SUMIF($B$8:$K$8,"Perempuan",QMS!B30:K30)</f>
        <v>3</v>
      </c>
      <c r="P36" s="68">
        <f t="shared" si="2"/>
        <v>3</v>
      </c>
      <c r="Q36" s="68">
        <f t="shared" si="3"/>
        <v>3</v>
      </c>
      <c r="R36" s="68">
        <f t="shared" si="4"/>
        <v>-0.40546510810816444</v>
      </c>
      <c r="S36" s="68">
        <f t="shared" si="5"/>
        <v>-0.40546510810816444</v>
      </c>
      <c r="T36" s="68">
        <f t="shared" si="6"/>
        <v>-0.38924650378383785</v>
      </c>
      <c r="U36" s="68">
        <f t="shared" si="7"/>
        <v>-0.38924650378383785</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ht="69" x14ac:dyDescent="0.3">
      <c r="A37" s="67" t="str">
        <f>QMS!A31</f>
        <v>27. Ketika organisasi bermaksud untuk melakukan perubahan pada Sistem Manajemen Mutu (QMS), bagaimana seharusnya perubahan tersebut dikelola?</v>
      </c>
      <c r="B37" s="83">
        <f>QMS!B31</f>
        <v>1</v>
      </c>
      <c r="C37" s="83">
        <f>QMS!C31</f>
        <v>1</v>
      </c>
      <c r="D37" s="83">
        <f>QMS!D31</f>
        <v>1</v>
      </c>
      <c r="E37" s="83">
        <f>QMS!E31</f>
        <v>1</v>
      </c>
      <c r="F37" s="83">
        <f>QMS!F31</f>
        <v>1</v>
      </c>
      <c r="G37" s="83">
        <f>QMS!G31</f>
        <v>1</v>
      </c>
      <c r="H37" s="83">
        <f>QMS!H31</f>
        <v>1</v>
      </c>
      <c r="I37" s="83">
        <f>QMS!I31</f>
        <v>1</v>
      </c>
      <c r="J37" s="83">
        <f>QMS!J31</f>
        <v>0</v>
      </c>
      <c r="K37" s="83">
        <f>QMS!K31</f>
        <v>0</v>
      </c>
      <c r="L37" s="82">
        <f t="shared" si="0"/>
        <v>5</v>
      </c>
      <c r="M37" s="82">
        <f t="shared" si="1"/>
        <v>5</v>
      </c>
      <c r="N37" s="82">
        <f>SUMIF($B$8:$K$8,"Laki-Laki",QMS!B31:K31)</f>
        <v>4</v>
      </c>
      <c r="O37" s="82">
        <f>SUMIF($B$8:$K$8,"Perempuan",QMS!B31:K31)</f>
        <v>4</v>
      </c>
      <c r="P37" s="68">
        <f t="shared" si="2"/>
        <v>4</v>
      </c>
      <c r="Q37" s="68">
        <f t="shared" si="3"/>
        <v>4</v>
      </c>
      <c r="R37" s="68">
        <f t="shared" si="4"/>
        <v>-1.3862943611198906</v>
      </c>
      <c r="S37" s="68">
        <f t="shared" si="5"/>
        <v>-1.3862943611198906</v>
      </c>
      <c r="T37" s="68">
        <f t="shared" si="6"/>
        <v>-1.3700757567955639</v>
      </c>
      <c r="U37" s="68">
        <f t="shared" si="7"/>
        <v>-1.3700757567955639</v>
      </c>
      <c r="V37" s="68">
        <f t="shared" si="8"/>
        <v>1.1180339887498949</v>
      </c>
      <c r="W37" s="68">
        <f t="shared" si="9"/>
        <v>1.1180339887498949</v>
      </c>
      <c r="X37" s="68">
        <f t="shared" si="10"/>
        <v>0</v>
      </c>
      <c r="Y37" s="68">
        <f t="shared" si="11"/>
        <v>1.5811388300841898</v>
      </c>
      <c r="Z37" s="68">
        <f t="shared" si="12"/>
        <v>0</v>
      </c>
      <c r="AA37" s="66" t="str">
        <f t="shared" si="13"/>
        <v>Negligible</v>
      </c>
      <c r="AB37" s="69" t="str">
        <f t="shared" si="14"/>
        <v>Tidak Ada Indikasi Bias</v>
      </c>
    </row>
    <row r="38" spans="1:28" ht="69" x14ac:dyDescent="0.3">
      <c r="A38" s="67" t="str">
        <f>QMS!A32</f>
        <v>28. Berdasarkan analisis dan insight, bagaimana persyaratan ISO 9001 memandang pendekatan manajemen risiko jika dibandingkan dengan standar ISO 31000?</v>
      </c>
      <c r="B38" s="83">
        <f>QMS!B32</f>
        <v>1</v>
      </c>
      <c r="C38" s="83">
        <f>QMS!C32</f>
        <v>1</v>
      </c>
      <c r="D38" s="83">
        <f>QMS!D32</f>
        <v>1</v>
      </c>
      <c r="E38" s="83">
        <f>QMS!E32</f>
        <v>0</v>
      </c>
      <c r="F38" s="83">
        <f>QMS!F32</f>
        <v>1</v>
      </c>
      <c r="G38" s="83">
        <f>QMS!G32</f>
        <v>0</v>
      </c>
      <c r="H38" s="83">
        <f>QMS!H32</f>
        <v>1</v>
      </c>
      <c r="I38" s="83">
        <f>QMS!I32</f>
        <v>1</v>
      </c>
      <c r="J38" s="83">
        <f>QMS!J32</f>
        <v>0</v>
      </c>
      <c r="K38" s="83">
        <f>QMS!K32</f>
        <v>0</v>
      </c>
      <c r="L38" s="82">
        <f t="shared" si="0"/>
        <v>5</v>
      </c>
      <c r="M38" s="82">
        <f t="shared" si="1"/>
        <v>5</v>
      </c>
      <c r="N38" s="82">
        <f>SUMIF($B$8:$K$8,"Laki-Laki",QMS!B32:K32)</f>
        <v>3</v>
      </c>
      <c r="O38" s="82">
        <f>SUMIF($B$8:$K$8,"Perempuan",QMS!B32:K32)</f>
        <v>3</v>
      </c>
      <c r="P38" s="68">
        <f t="shared" si="2"/>
        <v>3</v>
      </c>
      <c r="Q38" s="68">
        <f t="shared" si="3"/>
        <v>3</v>
      </c>
      <c r="R38" s="68">
        <f t="shared" si="4"/>
        <v>-0.40546510810816444</v>
      </c>
      <c r="S38" s="68">
        <f t="shared" si="5"/>
        <v>-0.40546510810816444</v>
      </c>
      <c r="T38" s="68">
        <f t="shared" si="6"/>
        <v>-0.38924650378383785</v>
      </c>
      <c r="U38" s="68">
        <f t="shared" si="7"/>
        <v>-0.38924650378383785</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ht="69" x14ac:dyDescent="0.3">
      <c r="A39" s="67" t="str">
        <f>QMS!A33</f>
        <v>29. Dalam proses asesmen uji kompetensi terkait manajemen risiko ini, kemampuan praktis apa yang diharapkan mampu ditunjukkan oleh asesi?</v>
      </c>
      <c r="B39" s="83">
        <f>QMS!B33</f>
        <v>1</v>
      </c>
      <c r="C39" s="83">
        <f>QMS!C33</f>
        <v>1</v>
      </c>
      <c r="D39" s="83">
        <f>QMS!D33</f>
        <v>1</v>
      </c>
      <c r="E39" s="83">
        <f>QMS!E33</f>
        <v>0</v>
      </c>
      <c r="F39" s="83">
        <f>QMS!F33</f>
        <v>1</v>
      </c>
      <c r="G39" s="83">
        <f>QMS!G33</f>
        <v>0</v>
      </c>
      <c r="H39" s="83">
        <f>QMS!H33</f>
        <v>0</v>
      </c>
      <c r="I39" s="83">
        <f>QMS!I33</f>
        <v>0</v>
      </c>
      <c r="J39" s="83">
        <f>QMS!J33</f>
        <v>1</v>
      </c>
      <c r="K39" s="83">
        <f>QMS!K33</f>
        <v>1</v>
      </c>
      <c r="L39" s="82">
        <f t="shared" si="0"/>
        <v>5</v>
      </c>
      <c r="M39" s="82">
        <f t="shared" si="1"/>
        <v>5</v>
      </c>
      <c r="N39" s="82">
        <f>SUMIF($B$8:$K$8,"Laki-Laki",QMS!B33:K33)</f>
        <v>3</v>
      </c>
      <c r="O39" s="82">
        <f>SUMIF($B$8:$K$8,"Perempuan",QMS!B33:K33)</f>
        <v>3</v>
      </c>
      <c r="P39" s="68">
        <f t="shared" si="2"/>
        <v>3</v>
      </c>
      <c r="Q39" s="68">
        <f t="shared" si="3"/>
        <v>3</v>
      </c>
      <c r="R39" s="68">
        <f t="shared" si="4"/>
        <v>-0.40546510810816444</v>
      </c>
      <c r="S39" s="68">
        <f t="shared" si="5"/>
        <v>-0.40546510810816444</v>
      </c>
      <c r="T39" s="68">
        <f t="shared" si="6"/>
        <v>-0.38924650378383785</v>
      </c>
      <c r="U39" s="68">
        <f t="shared" si="7"/>
        <v>-0.38924650378383785</v>
      </c>
      <c r="V39" s="68">
        <f t="shared" si="8"/>
        <v>0.91287092917527679</v>
      </c>
      <c r="W39" s="68">
        <f t="shared" si="9"/>
        <v>0.91287092917527679</v>
      </c>
      <c r="X39" s="68">
        <f t="shared" si="10"/>
        <v>0</v>
      </c>
      <c r="Y39" s="68">
        <f t="shared" si="11"/>
        <v>1.2909944487358056</v>
      </c>
      <c r="Z39" s="68">
        <f t="shared" si="12"/>
        <v>0</v>
      </c>
      <c r="AA39" s="66" t="str">
        <f t="shared" si="13"/>
        <v>Negligible</v>
      </c>
      <c r="AB39" s="69" t="str">
        <f t="shared" si="14"/>
        <v>Tidak Ada Indikasi Bias</v>
      </c>
    </row>
    <row r="40" spans="1:28" ht="69" x14ac:dyDescent="0.3">
      <c r="A40" s="67" t="str">
        <f>QMS!A34</f>
        <v>30. Elemen utama yang menjadi sumber identifikasi risiko dan peluang dalam perencanaan sistem manajemen mutu (QMS) harus selalu berkaitan dengan...</v>
      </c>
      <c r="B40" s="83">
        <f>QMS!B34</f>
        <v>1</v>
      </c>
      <c r="C40" s="83">
        <f>QMS!C34</f>
        <v>1</v>
      </c>
      <c r="D40" s="83">
        <f>QMS!D34</f>
        <v>1</v>
      </c>
      <c r="E40" s="83">
        <f>QMS!E34</f>
        <v>0</v>
      </c>
      <c r="F40" s="83">
        <f>QMS!F34</f>
        <v>1</v>
      </c>
      <c r="G40" s="83">
        <f>QMS!G34</f>
        <v>0</v>
      </c>
      <c r="H40" s="83">
        <f>QMS!H34</f>
        <v>0</v>
      </c>
      <c r="I40" s="83">
        <f>QMS!I34</f>
        <v>0</v>
      </c>
      <c r="J40" s="83">
        <f>QMS!J34</f>
        <v>0</v>
      </c>
      <c r="K40" s="83">
        <f>QMS!K34</f>
        <v>0</v>
      </c>
      <c r="L40" s="82">
        <f t="shared" si="0"/>
        <v>5</v>
      </c>
      <c r="M40" s="82">
        <f t="shared" si="1"/>
        <v>5</v>
      </c>
      <c r="N40" s="82">
        <f>SUMIF($B$8:$K$8,"Laki-Laki",QMS!B34:K34)</f>
        <v>2</v>
      </c>
      <c r="O40" s="82">
        <f>SUMIF($B$8:$K$8,"Perempuan",QMS!B34:K34)</f>
        <v>2</v>
      </c>
      <c r="P40" s="68">
        <f t="shared" si="2"/>
        <v>2</v>
      </c>
      <c r="Q40" s="68">
        <f t="shared" si="3"/>
        <v>2</v>
      </c>
      <c r="R40" s="68">
        <f t="shared" si="4"/>
        <v>0.40546510810816438</v>
      </c>
      <c r="S40" s="68">
        <f t="shared" si="5"/>
        <v>0.40546510810816438</v>
      </c>
      <c r="T40" s="68">
        <f t="shared" si="6"/>
        <v>0.42168371243249098</v>
      </c>
      <c r="U40" s="68">
        <f t="shared" si="7"/>
        <v>0.42168371243249098</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55.2" x14ac:dyDescent="0.3">
      <c r="A41" s="67" t="str">
        <f>QMS!A35</f>
        <v>31. Mengelola Sumber Daya dan Informasi Terdokumentasi memiliki acuan referensi pada standar ISO 9001 bagian...</v>
      </c>
      <c r="B41" s="83">
        <f>QMS!B35</f>
        <v>1</v>
      </c>
      <c r="C41" s="83">
        <f>QMS!C35</f>
        <v>1</v>
      </c>
      <c r="D41" s="83">
        <f>QMS!D35</f>
        <v>1</v>
      </c>
      <c r="E41" s="83">
        <f>QMS!E35</f>
        <v>0</v>
      </c>
      <c r="F41" s="83">
        <f>QMS!F35</f>
        <v>1</v>
      </c>
      <c r="G41" s="83">
        <f>QMS!G35</f>
        <v>0</v>
      </c>
      <c r="H41" s="83">
        <f>QMS!H35</f>
        <v>1</v>
      </c>
      <c r="I41" s="83">
        <f>QMS!I35</f>
        <v>1</v>
      </c>
      <c r="J41" s="83">
        <f>QMS!J35</f>
        <v>0</v>
      </c>
      <c r="K41" s="83">
        <f>QMS!K35</f>
        <v>0</v>
      </c>
      <c r="L41" s="82">
        <f t="shared" si="0"/>
        <v>5</v>
      </c>
      <c r="M41" s="82">
        <f t="shared" si="1"/>
        <v>5</v>
      </c>
      <c r="N41" s="82">
        <f>SUMIF($B$8:$K$8,"Laki-Laki",QMS!B35:K35)</f>
        <v>3</v>
      </c>
      <c r="O41" s="82">
        <f>SUMIF($B$8:$K$8,"Perempuan",QMS!B35:K35)</f>
        <v>3</v>
      </c>
      <c r="P41" s="68">
        <f t="shared" si="2"/>
        <v>3</v>
      </c>
      <c r="Q41" s="68">
        <f t="shared" si="3"/>
        <v>3</v>
      </c>
      <c r="R41" s="68">
        <f t="shared" si="4"/>
        <v>-0.40546510810816444</v>
      </c>
      <c r="S41" s="68">
        <f t="shared" si="5"/>
        <v>-0.40546510810816444</v>
      </c>
      <c r="T41" s="68">
        <f t="shared" si="6"/>
        <v>-0.38924650378383785</v>
      </c>
      <c r="U41" s="68">
        <f t="shared" si="7"/>
        <v>-0.38924650378383785</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82.8" x14ac:dyDescent="0.3">
      <c r="A42" s="67" t="str">
        <f>QMS!A36</f>
        <v>32. Pengendalian seluruh dokumen dan rekaman QMS merupakan bagian dari deskripsi ruang lingkup Unit Kompetensi 3. Selain itu, unit ini juga mencakup pengelolaan hal-hal berikut, kecuali..:</v>
      </c>
      <c r="B42" s="83">
        <f>QMS!B36</f>
        <v>0</v>
      </c>
      <c r="C42" s="83">
        <f>QMS!C36</f>
        <v>0</v>
      </c>
      <c r="D42" s="83">
        <f>QMS!D36</f>
        <v>1</v>
      </c>
      <c r="E42" s="83">
        <f>QMS!E36</f>
        <v>0</v>
      </c>
      <c r="F42" s="83">
        <f>QMS!F36</f>
        <v>1</v>
      </c>
      <c r="G42" s="83">
        <f>QMS!G36</f>
        <v>0</v>
      </c>
      <c r="H42" s="83">
        <f>QMS!H36</f>
        <v>0</v>
      </c>
      <c r="I42" s="83">
        <f>QMS!I36</f>
        <v>0</v>
      </c>
      <c r="J42" s="83">
        <f>QMS!J36</f>
        <v>0</v>
      </c>
      <c r="K42" s="83">
        <f>QMS!K36</f>
        <v>0</v>
      </c>
      <c r="L42" s="82">
        <f t="shared" si="0"/>
        <v>5</v>
      </c>
      <c r="M42" s="82">
        <f t="shared" si="1"/>
        <v>5</v>
      </c>
      <c r="N42" s="82">
        <f>SUMIF($B$8:$K$8,"Laki-Laki",QMS!B36:K36)</f>
        <v>1</v>
      </c>
      <c r="O42" s="82">
        <f>SUMIF($B$8:$K$8,"Perempuan",QMS!B36:K36)</f>
        <v>1</v>
      </c>
      <c r="P42" s="68">
        <f t="shared" si="2"/>
        <v>1</v>
      </c>
      <c r="Q42" s="68">
        <f t="shared" si="3"/>
        <v>1</v>
      </c>
      <c r="R42" s="68">
        <f t="shared" si="4"/>
        <v>1.3862943611198906</v>
      </c>
      <c r="S42" s="68">
        <f t="shared" si="5"/>
        <v>1.3862943611198906</v>
      </c>
      <c r="T42" s="68">
        <f t="shared" si="6"/>
        <v>1.4025129654442172</v>
      </c>
      <c r="U42" s="68">
        <f t="shared" si="7"/>
        <v>1.4025129654442172</v>
      </c>
      <c r="V42" s="68">
        <f t="shared" si="8"/>
        <v>1.1180339887498949</v>
      </c>
      <c r="W42" s="68">
        <f t="shared" si="9"/>
        <v>1.1180339887498949</v>
      </c>
      <c r="X42" s="68">
        <f t="shared" si="10"/>
        <v>0</v>
      </c>
      <c r="Y42" s="68">
        <f t="shared" si="11"/>
        <v>1.5811388300841898</v>
      </c>
      <c r="Z42" s="68">
        <f t="shared" si="12"/>
        <v>0</v>
      </c>
      <c r="AA42" s="66" t="str">
        <f t="shared" si="13"/>
        <v>Negligible</v>
      </c>
      <c r="AB42" s="69" t="str">
        <f t="shared" si="14"/>
        <v>Tidak Ada Indikasi Bias</v>
      </c>
    </row>
    <row r="43" spans="1:28" ht="96.6" x14ac:dyDescent="0.3">
      <c r="A43" s="67" t="str">
        <f>QMS!A37</f>
        <v>33. Dalam elemen mengelola kompetensi dan kesadaran, organisasi dituntut untuk menentukan kompetensi personel. Kriteria personel seperti apa yang kompetensinya harus ditentukan secara spesifik?</v>
      </c>
      <c r="B43" s="83">
        <f>QMS!B37</f>
        <v>1</v>
      </c>
      <c r="C43" s="83">
        <f>QMS!C37</f>
        <v>1</v>
      </c>
      <c r="D43" s="83">
        <f>QMS!D37</f>
        <v>0</v>
      </c>
      <c r="E43" s="83">
        <f>QMS!E37</f>
        <v>0</v>
      </c>
      <c r="F43" s="83">
        <f>QMS!F37</f>
        <v>0</v>
      </c>
      <c r="G43" s="83">
        <f>QMS!G37</f>
        <v>0</v>
      </c>
      <c r="H43" s="83">
        <f>QMS!H37</f>
        <v>0</v>
      </c>
      <c r="I43" s="83">
        <f>QMS!I37</f>
        <v>0</v>
      </c>
      <c r="J43" s="83">
        <f>QMS!J37</f>
        <v>0</v>
      </c>
      <c r="K43" s="83">
        <f>QMS!K37</f>
        <v>0</v>
      </c>
      <c r="L43" s="82">
        <f t="shared" ref="L43:L74" si="15">COUNTIF($B$8:$K$8,"Laki-Laki")</f>
        <v>5</v>
      </c>
      <c r="M43" s="82">
        <f t="shared" ref="M43:M74" si="16">COUNTIF($B$8:$K$8,"Perempuan")</f>
        <v>5</v>
      </c>
      <c r="N43" s="82">
        <f>SUMIF($B$8:$K$8,"Laki-Laki",QMS!B37:K37)</f>
        <v>1</v>
      </c>
      <c r="O43" s="82">
        <f>SUMIF($B$8:$K$8,"Perempuan",QMS!B37:K37)</f>
        <v>1</v>
      </c>
      <c r="P43" s="68">
        <f t="shared" ref="P43:P74" si="17">IF(N43=0,0.3,IF(N43=L43,L43-0.3,N43))</f>
        <v>1</v>
      </c>
      <c r="Q43" s="68">
        <f t="shared" ref="Q43:Q74" si="18">IF(O43=0,0.3,IF(O43=M43,M43-0.3,O43))</f>
        <v>1</v>
      </c>
      <c r="R43" s="68">
        <f t="shared" ref="R43:R74" si="19">LN((L43-P43)/P43)</f>
        <v>1.3862943611198906</v>
      </c>
      <c r="S43" s="68">
        <f t="shared" ref="S43:S74" si="20">LN((M43-Q43)/Q43)</f>
        <v>1.3862943611198906</v>
      </c>
      <c r="T43" s="68">
        <f t="shared" ref="T43:T74" si="21">R43-AVERAGE($R$11:$R$110)</f>
        <v>1.4025129654442172</v>
      </c>
      <c r="U43" s="68">
        <f t="shared" ref="U43:U74" si="22">S43-AVERAGE($S$11:$S$110)</f>
        <v>1.4025129654442172</v>
      </c>
      <c r="V43" s="68">
        <f t="shared" ref="V43:V74" si="23">SQRT(1/P43+1/(L43-P43))</f>
        <v>1.1180339887498949</v>
      </c>
      <c r="W43" s="68">
        <f t="shared" ref="W43:W74" si="24">SQRT(1/Q43+1/(M43-Q43))</f>
        <v>1.1180339887498949</v>
      </c>
      <c r="X43" s="68">
        <f t="shared" ref="X43:X74" si="25">T43-U43</f>
        <v>0</v>
      </c>
      <c r="Y43" s="68">
        <f t="shared" ref="Y43:Y74" si="26">SQRT(V43^2+W43^2)</f>
        <v>1.5811388300841898</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110.4" x14ac:dyDescent="0.3">
      <c r="A44" s="67" t="str">
        <f>QMS!A38</f>
        <v>34. Seorang karyawan baru saja dikirim untuk mengikuti pelatihan pengendalian kualitas produksi. Untuk memenuhi Kriteria Unjuk Kerja (KUK) ISO 9001, apa langkah selanjutnya yang wajib dilakukan oleh manajemen terkait pelatihan tersebut?</v>
      </c>
      <c r="B44" s="83">
        <f>QMS!B38</f>
        <v>1</v>
      </c>
      <c r="C44" s="83">
        <f>QMS!C38</f>
        <v>1</v>
      </c>
      <c r="D44" s="83">
        <f>QMS!D38</f>
        <v>1</v>
      </c>
      <c r="E44" s="83">
        <f>QMS!E38</f>
        <v>0</v>
      </c>
      <c r="F44" s="83">
        <f>QMS!F38</f>
        <v>1</v>
      </c>
      <c r="G44" s="83">
        <f>QMS!G38</f>
        <v>0</v>
      </c>
      <c r="H44" s="83">
        <f>QMS!H38</f>
        <v>0</v>
      </c>
      <c r="I44" s="83">
        <f>QMS!I38</f>
        <v>0</v>
      </c>
      <c r="J44" s="83">
        <f>QMS!J38</f>
        <v>0</v>
      </c>
      <c r="K44" s="83">
        <f>QMS!K38</f>
        <v>0</v>
      </c>
      <c r="L44" s="82">
        <f t="shared" si="15"/>
        <v>5</v>
      </c>
      <c r="M44" s="82">
        <f t="shared" si="16"/>
        <v>5</v>
      </c>
      <c r="N44" s="82">
        <f>SUMIF($B$8:$K$8,"Laki-Laki",QMS!B38:K38)</f>
        <v>2</v>
      </c>
      <c r="O44" s="82">
        <f>SUMIF($B$8:$K$8,"Perempuan",QMS!B38:K38)</f>
        <v>2</v>
      </c>
      <c r="P44" s="68">
        <f t="shared" si="17"/>
        <v>2</v>
      </c>
      <c r="Q44" s="68">
        <f t="shared" si="18"/>
        <v>2</v>
      </c>
      <c r="R44" s="68">
        <f t="shared" si="19"/>
        <v>0.40546510810816438</v>
      </c>
      <c r="S44" s="68">
        <f t="shared" si="20"/>
        <v>0.40546510810816438</v>
      </c>
      <c r="T44" s="68">
        <f t="shared" si="21"/>
        <v>0.42168371243249098</v>
      </c>
      <c r="U44" s="68">
        <f t="shared" si="22"/>
        <v>0.42168371243249098</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69" x14ac:dyDescent="0.3">
      <c r="A45" s="67" t="str">
        <f>QMS!A39</f>
        <v>35. Untuk memastikan keakuratan hasil kerja dan kesesuaian produk, sumber daya pemantauan dan pengukuran (seperti alat ukur fisik di lapangan) harus...</v>
      </c>
      <c r="B45" s="83">
        <f>QMS!B39</f>
        <v>1</v>
      </c>
      <c r="C45" s="83">
        <f>QMS!C39</f>
        <v>1</v>
      </c>
      <c r="D45" s="83">
        <f>QMS!D39</f>
        <v>1</v>
      </c>
      <c r="E45" s="83">
        <f>QMS!E39</f>
        <v>0</v>
      </c>
      <c r="F45" s="83">
        <f>QMS!F39</f>
        <v>1</v>
      </c>
      <c r="G45" s="83">
        <f>QMS!G39</f>
        <v>0</v>
      </c>
      <c r="H45" s="83">
        <f>QMS!H39</f>
        <v>1</v>
      </c>
      <c r="I45" s="83">
        <f>QMS!I39</f>
        <v>1</v>
      </c>
      <c r="J45" s="83">
        <f>QMS!J39</f>
        <v>0</v>
      </c>
      <c r="K45" s="83">
        <f>QMS!K39</f>
        <v>0</v>
      </c>
      <c r="L45" s="82">
        <f t="shared" si="15"/>
        <v>5</v>
      </c>
      <c r="M45" s="82">
        <f t="shared" si="16"/>
        <v>5</v>
      </c>
      <c r="N45" s="82">
        <f>SUMIF($B$8:$K$8,"Laki-Laki",QMS!B39:K39)</f>
        <v>3</v>
      </c>
      <c r="O45" s="82">
        <f>SUMIF($B$8:$K$8,"Perempuan",QMS!B39:K39)</f>
        <v>3</v>
      </c>
      <c r="P45" s="68">
        <f t="shared" si="17"/>
        <v>3</v>
      </c>
      <c r="Q45" s="68">
        <f t="shared" si="18"/>
        <v>3</v>
      </c>
      <c r="R45" s="68">
        <f t="shared" si="19"/>
        <v>-0.40546510810816444</v>
      </c>
      <c r="S45" s="68">
        <f t="shared" si="20"/>
        <v>-0.40546510810816444</v>
      </c>
      <c r="T45" s="68">
        <f t="shared" si="21"/>
        <v>-0.38924650378383785</v>
      </c>
      <c r="U45" s="68">
        <f t="shared" si="22"/>
        <v>-0.38924650378383785</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ht="69" x14ac:dyDescent="0.3">
      <c r="A46" s="67" t="str">
        <f>QMS!A40</f>
        <v>36. Mengapa pengendalian informasi terdokumentasi (distribusi, akses, penyimpanan dan pemusnahan) sangat penting untuk diawasi dalam Sistem Manajemen Mutu?</v>
      </c>
      <c r="B46" s="83">
        <f>QMS!B40</f>
        <v>1</v>
      </c>
      <c r="C46" s="83">
        <f>QMS!C40</f>
        <v>1</v>
      </c>
      <c r="D46" s="83">
        <f>QMS!D40</f>
        <v>1</v>
      </c>
      <c r="E46" s="83">
        <f>QMS!E40</f>
        <v>0</v>
      </c>
      <c r="F46" s="83">
        <f>QMS!F40</f>
        <v>1</v>
      </c>
      <c r="G46" s="83">
        <f>QMS!G40</f>
        <v>0</v>
      </c>
      <c r="H46" s="83">
        <f>QMS!H40</f>
        <v>0</v>
      </c>
      <c r="I46" s="83">
        <f>QMS!I40</f>
        <v>0</v>
      </c>
      <c r="J46" s="83">
        <f>QMS!J40</f>
        <v>0</v>
      </c>
      <c r="K46" s="83">
        <f>QMS!K40</f>
        <v>0</v>
      </c>
      <c r="L46" s="82">
        <f t="shared" si="15"/>
        <v>5</v>
      </c>
      <c r="M46" s="82">
        <f t="shared" si="16"/>
        <v>5</v>
      </c>
      <c r="N46" s="82">
        <f>SUMIF($B$8:$K$8,"Laki-Laki",QMS!B40:K40)</f>
        <v>2</v>
      </c>
      <c r="O46" s="82">
        <f>SUMIF($B$8:$K$8,"Perempuan",QMS!B40:K40)</f>
        <v>2</v>
      </c>
      <c r="P46" s="68">
        <f t="shared" si="17"/>
        <v>2</v>
      </c>
      <c r="Q46" s="68">
        <f t="shared" si="18"/>
        <v>2</v>
      </c>
      <c r="R46" s="68">
        <f t="shared" si="19"/>
        <v>0.40546510810816438</v>
      </c>
      <c r="S46" s="68">
        <f t="shared" si="20"/>
        <v>0.40546510810816438</v>
      </c>
      <c r="T46" s="68">
        <f t="shared" si="21"/>
        <v>0.42168371243249098</v>
      </c>
      <c r="U46" s="68">
        <f t="shared" si="22"/>
        <v>0.42168371243249098</v>
      </c>
      <c r="V46" s="68">
        <f t="shared" si="23"/>
        <v>0.91287092917527679</v>
      </c>
      <c r="W46" s="68">
        <f t="shared" si="24"/>
        <v>0.91287092917527679</v>
      </c>
      <c r="X46" s="68">
        <f t="shared" si="25"/>
        <v>0</v>
      </c>
      <c r="Y46" s="68">
        <f t="shared" si="26"/>
        <v>1.2909944487358056</v>
      </c>
      <c r="Z46" s="68">
        <f t="shared" si="27"/>
        <v>0</v>
      </c>
      <c r="AA46" s="66" t="str">
        <f t="shared" si="28"/>
        <v>Negligible</v>
      </c>
      <c r="AB46" s="69" t="str">
        <f t="shared" si="29"/>
        <v>Tidak Ada Indikasi Bias</v>
      </c>
    </row>
    <row r="47" spans="1:28" ht="55.2" x14ac:dyDescent="0.3">
      <c r="A47" s="67" t="str">
        <f>QMS!A41</f>
        <v>37. Dalam ISO 9001:2015, istilah "Informasi Terdokumentasi" merupakan penggabungan dari dua konsep utama, yaitu...</v>
      </c>
      <c r="B47" s="83">
        <f>QMS!B41</f>
        <v>0</v>
      </c>
      <c r="C47" s="83">
        <f>QMS!C41</f>
        <v>0</v>
      </c>
      <c r="D47" s="83">
        <f>QMS!D41</f>
        <v>1</v>
      </c>
      <c r="E47" s="83">
        <f>QMS!E41</f>
        <v>1</v>
      </c>
      <c r="F47" s="83">
        <f>QMS!F41</f>
        <v>1</v>
      </c>
      <c r="G47" s="83">
        <f>QMS!G41</f>
        <v>1</v>
      </c>
      <c r="H47" s="83">
        <f>QMS!H41</f>
        <v>0</v>
      </c>
      <c r="I47" s="83">
        <f>QMS!I41</f>
        <v>0</v>
      </c>
      <c r="J47" s="83">
        <f>QMS!J41</f>
        <v>0</v>
      </c>
      <c r="K47" s="83">
        <f>QMS!K41</f>
        <v>0</v>
      </c>
      <c r="L47" s="82">
        <f t="shared" si="15"/>
        <v>5</v>
      </c>
      <c r="M47" s="82">
        <f t="shared" si="16"/>
        <v>5</v>
      </c>
      <c r="N47" s="82">
        <f>SUMIF($B$8:$K$8,"Laki-Laki",QMS!B41:K41)</f>
        <v>2</v>
      </c>
      <c r="O47" s="82">
        <f>SUMIF($B$8:$K$8,"Perempuan",QMS!B41:K41)</f>
        <v>2</v>
      </c>
      <c r="P47" s="68">
        <f t="shared" si="17"/>
        <v>2</v>
      </c>
      <c r="Q47" s="68">
        <f t="shared" si="18"/>
        <v>2</v>
      </c>
      <c r="R47" s="68">
        <f t="shared" si="19"/>
        <v>0.40546510810816438</v>
      </c>
      <c r="S47" s="68">
        <f t="shared" si="20"/>
        <v>0.40546510810816438</v>
      </c>
      <c r="T47" s="68">
        <f t="shared" si="21"/>
        <v>0.42168371243249098</v>
      </c>
      <c r="U47" s="68">
        <f t="shared" si="22"/>
        <v>0.42168371243249098</v>
      </c>
      <c r="V47" s="68">
        <f t="shared" si="23"/>
        <v>0.91287092917527679</v>
      </c>
      <c r="W47" s="68">
        <f t="shared" si="24"/>
        <v>0.91287092917527679</v>
      </c>
      <c r="X47" s="68">
        <f t="shared" si="25"/>
        <v>0</v>
      </c>
      <c r="Y47" s="68">
        <f t="shared" si="26"/>
        <v>1.2909944487358056</v>
      </c>
      <c r="Z47" s="68">
        <f t="shared" si="27"/>
        <v>0</v>
      </c>
      <c r="AA47" s="66" t="str">
        <f t="shared" si="28"/>
        <v>Negligible</v>
      </c>
      <c r="AB47" s="69" t="str">
        <f t="shared" si="29"/>
        <v>Tidak Ada Indikasi Bias</v>
      </c>
    </row>
    <row r="48" spans="1:28" ht="69" x14ac:dyDescent="0.3">
      <c r="A48" s="67" t="str">
        <f>QMS!A42</f>
        <v>38. Implementer ISO 9001 harus memiliki kemampuan dalam membuat dokumen Standar Operasional Prosedur (SOP) yang memiliki karakteristik...</v>
      </c>
      <c r="B48" s="83">
        <f>QMS!B42</f>
        <v>1</v>
      </c>
      <c r="C48" s="83">
        <f>QMS!C42</f>
        <v>1</v>
      </c>
      <c r="D48" s="83">
        <f>QMS!D42</f>
        <v>1</v>
      </c>
      <c r="E48" s="83">
        <f>QMS!E42</f>
        <v>0</v>
      </c>
      <c r="F48" s="83">
        <f>QMS!F42</f>
        <v>1</v>
      </c>
      <c r="G48" s="83">
        <f>QMS!G42</f>
        <v>0</v>
      </c>
      <c r="H48" s="83">
        <f>QMS!H42</f>
        <v>0</v>
      </c>
      <c r="I48" s="83">
        <f>QMS!I42</f>
        <v>0</v>
      </c>
      <c r="J48" s="83">
        <f>QMS!J42</f>
        <v>0</v>
      </c>
      <c r="K48" s="83">
        <f>QMS!K42</f>
        <v>0</v>
      </c>
      <c r="L48" s="82">
        <f t="shared" si="15"/>
        <v>5</v>
      </c>
      <c r="M48" s="82">
        <f t="shared" si="16"/>
        <v>5</v>
      </c>
      <c r="N48" s="82">
        <f>SUMIF($B$8:$K$8,"Laki-Laki",QMS!B42:K42)</f>
        <v>2</v>
      </c>
      <c r="O48" s="82">
        <f>SUMIF($B$8:$K$8,"Perempuan",QMS!B42:K42)</f>
        <v>2</v>
      </c>
      <c r="P48" s="68">
        <f t="shared" si="17"/>
        <v>2</v>
      </c>
      <c r="Q48" s="68">
        <f t="shared" si="18"/>
        <v>2</v>
      </c>
      <c r="R48" s="68">
        <f t="shared" si="19"/>
        <v>0.40546510810816438</v>
      </c>
      <c r="S48" s="68">
        <f t="shared" si="20"/>
        <v>0.40546510810816438</v>
      </c>
      <c r="T48" s="68">
        <f t="shared" si="21"/>
        <v>0.42168371243249098</v>
      </c>
      <c r="U48" s="68">
        <f t="shared" si="22"/>
        <v>0.42168371243249098</v>
      </c>
      <c r="V48" s="68">
        <f t="shared" si="23"/>
        <v>0.91287092917527679</v>
      </c>
      <c r="W48" s="68">
        <f t="shared" si="24"/>
        <v>0.91287092917527679</v>
      </c>
      <c r="X48" s="68">
        <f t="shared" si="25"/>
        <v>0</v>
      </c>
      <c r="Y48" s="68">
        <f t="shared" si="26"/>
        <v>1.2909944487358056</v>
      </c>
      <c r="Z48" s="68">
        <f t="shared" si="27"/>
        <v>0</v>
      </c>
      <c r="AA48" s="66" t="str">
        <f t="shared" si="28"/>
        <v>Negligible</v>
      </c>
      <c r="AB48" s="69" t="str">
        <f t="shared" si="29"/>
        <v>Tidak Ada Indikasi Bias</v>
      </c>
    </row>
    <row r="49" spans="1:28" ht="69" x14ac:dyDescent="0.3">
      <c r="A49" s="67" t="str">
        <f>QMS!A43</f>
        <v>39. Terdapat perbedaan mendasar dalam perlakuan informasi terdokumentasi. Istilah "menjaga" (maintain) di dalam ISO 9001 biasanya merujuk pada pengelolaan...</v>
      </c>
      <c r="B49" s="83">
        <f>QMS!B43</f>
        <v>1</v>
      </c>
      <c r="C49" s="83">
        <f>QMS!C43</f>
        <v>1</v>
      </c>
      <c r="D49" s="83">
        <f>QMS!D43</f>
        <v>1</v>
      </c>
      <c r="E49" s="83">
        <f>QMS!E43</f>
        <v>0</v>
      </c>
      <c r="F49" s="83">
        <f>QMS!F43</f>
        <v>1</v>
      </c>
      <c r="G49" s="83">
        <f>QMS!G43</f>
        <v>0</v>
      </c>
      <c r="H49" s="83">
        <f>QMS!H43</f>
        <v>1</v>
      </c>
      <c r="I49" s="83">
        <f>QMS!I43</f>
        <v>1</v>
      </c>
      <c r="J49" s="83">
        <f>QMS!J43</f>
        <v>0</v>
      </c>
      <c r="K49" s="83">
        <f>QMS!K43</f>
        <v>0</v>
      </c>
      <c r="L49" s="82">
        <f t="shared" si="15"/>
        <v>5</v>
      </c>
      <c r="M49" s="82">
        <f t="shared" si="16"/>
        <v>5</v>
      </c>
      <c r="N49" s="82">
        <f>SUMIF($B$8:$K$8,"Laki-Laki",QMS!B43:K43)</f>
        <v>3</v>
      </c>
      <c r="O49" s="82">
        <f>SUMIF($B$8:$K$8,"Perempuan",QMS!B43:K43)</f>
        <v>3</v>
      </c>
      <c r="P49" s="68">
        <f t="shared" si="17"/>
        <v>3</v>
      </c>
      <c r="Q49" s="68">
        <f t="shared" si="18"/>
        <v>3</v>
      </c>
      <c r="R49" s="68">
        <f t="shared" si="19"/>
        <v>-0.40546510810816444</v>
      </c>
      <c r="S49" s="68">
        <f t="shared" si="20"/>
        <v>-0.40546510810816444</v>
      </c>
      <c r="T49" s="68">
        <f t="shared" si="21"/>
        <v>-0.38924650378383785</v>
      </c>
      <c r="U49" s="68">
        <f t="shared" si="22"/>
        <v>-0.38924650378383785</v>
      </c>
      <c r="V49" s="68">
        <f t="shared" si="23"/>
        <v>0.91287092917527679</v>
      </c>
      <c r="W49" s="68">
        <f t="shared" si="24"/>
        <v>0.91287092917527679</v>
      </c>
      <c r="X49" s="68">
        <f t="shared" si="25"/>
        <v>0</v>
      </c>
      <c r="Y49" s="68">
        <f t="shared" si="26"/>
        <v>1.2909944487358056</v>
      </c>
      <c r="Z49" s="68">
        <f t="shared" si="27"/>
        <v>0</v>
      </c>
      <c r="AA49" s="66" t="str">
        <f t="shared" si="28"/>
        <v>Negligible</v>
      </c>
      <c r="AB49" s="69" t="str">
        <f t="shared" si="29"/>
        <v>Tidak Ada Indikasi Bias</v>
      </c>
    </row>
    <row r="50" spans="1:28" ht="69" x14ac:dyDescent="0.3">
      <c r="A50" s="67" t="str">
        <f>QMS!A44</f>
        <v>40. Sebaliknya, saat standar meminta organisasi untuk "menyimpan" (retain) informasi terdokumentasi, hal ini berarti organisasi harus memelihara...</v>
      </c>
      <c r="B50" s="83">
        <f>QMS!B44</f>
        <v>0</v>
      </c>
      <c r="C50" s="83">
        <f>QMS!C44</f>
        <v>0</v>
      </c>
      <c r="D50" s="83">
        <f>QMS!D44</f>
        <v>0</v>
      </c>
      <c r="E50" s="83">
        <f>QMS!E44</f>
        <v>0</v>
      </c>
      <c r="F50" s="83">
        <f>QMS!F44</f>
        <v>0</v>
      </c>
      <c r="G50" s="83">
        <f>QMS!G44</f>
        <v>0</v>
      </c>
      <c r="H50" s="83">
        <f>QMS!H44</f>
        <v>1</v>
      </c>
      <c r="I50" s="83">
        <f>QMS!I44</f>
        <v>1</v>
      </c>
      <c r="J50" s="83">
        <f>QMS!J44</f>
        <v>0</v>
      </c>
      <c r="K50" s="83">
        <f>QMS!K44</f>
        <v>0</v>
      </c>
      <c r="L50" s="82">
        <f t="shared" si="15"/>
        <v>5</v>
      </c>
      <c r="M50" s="82">
        <f t="shared" si="16"/>
        <v>5</v>
      </c>
      <c r="N50" s="82">
        <f>SUMIF($B$8:$K$8,"Laki-Laki",QMS!B44:K44)</f>
        <v>1</v>
      </c>
      <c r="O50" s="82">
        <f>SUMIF($B$8:$K$8,"Perempuan",QMS!B44:K44)</f>
        <v>1</v>
      </c>
      <c r="P50" s="68">
        <f t="shared" si="17"/>
        <v>1</v>
      </c>
      <c r="Q50" s="68">
        <f t="shared" si="18"/>
        <v>1</v>
      </c>
      <c r="R50" s="68">
        <f t="shared" si="19"/>
        <v>1.3862943611198906</v>
      </c>
      <c r="S50" s="68">
        <f t="shared" si="20"/>
        <v>1.3862943611198906</v>
      </c>
      <c r="T50" s="68">
        <f t="shared" si="21"/>
        <v>1.4025129654442172</v>
      </c>
      <c r="U50" s="68">
        <f t="shared" si="22"/>
        <v>1.4025129654442172</v>
      </c>
      <c r="V50" s="68">
        <f t="shared" si="23"/>
        <v>1.1180339887498949</v>
      </c>
      <c r="W50" s="68">
        <f t="shared" si="24"/>
        <v>1.1180339887498949</v>
      </c>
      <c r="X50" s="68">
        <f t="shared" si="25"/>
        <v>0</v>
      </c>
      <c r="Y50" s="68">
        <f t="shared" si="26"/>
        <v>1.5811388300841898</v>
      </c>
      <c r="Z50" s="68">
        <f t="shared" si="27"/>
        <v>0</v>
      </c>
      <c r="AA50" s="66" t="str">
        <f t="shared" si="28"/>
        <v>Negligible</v>
      </c>
      <c r="AB50" s="69" t="str">
        <f t="shared" si="29"/>
        <v>Tidak Ada Indikasi Bias</v>
      </c>
    </row>
    <row r="51" spans="1:28" ht="82.8" x14ac:dyDescent="0.3">
      <c r="A51" s="67" t="str">
        <f>QMS!A45</f>
        <v>41. Sebelum sebuah dokumen (seperti SOP atau Kebijakan Mutu) diterbitkan dan didistribusikan kepada karyawan, syarat mutlak yang harus dipenuhi dalam tahap pengendaliannya adalah...</v>
      </c>
      <c r="B51" s="83">
        <f>QMS!B45</f>
        <v>1</v>
      </c>
      <c r="C51" s="83">
        <f>QMS!C45</f>
        <v>1</v>
      </c>
      <c r="D51" s="83">
        <f>QMS!D45</f>
        <v>1</v>
      </c>
      <c r="E51" s="83">
        <f>QMS!E45</f>
        <v>0</v>
      </c>
      <c r="F51" s="83">
        <f>QMS!F45</f>
        <v>1</v>
      </c>
      <c r="G51" s="83">
        <f>QMS!G45</f>
        <v>0</v>
      </c>
      <c r="H51" s="83">
        <f>QMS!H45</f>
        <v>1</v>
      </c>
      <c r="I51" s="83">
        <f>QMS!I45</f>
        <v>1</v>
      </c>
      <c r="J51" s="83">
        <f>QMS!J45</f>
        <v>0</v>
      </c>
      <c r="K51" s="83">
        <f>QMS!K45</f>
        <v>0</v>
      </c>
      <c r="L51" s="82">
        <f t="shared" si="15"/>
        <v>5</v>
      </c>
      <c r="M51" s="82">
        <f t="shared" si="16"/>
        <v>5</v>
      </c>
      <c r="N51" s="82">
        <f>SUMIF($B$8:$K$8,"Laki-Laki",QMS!B45:K45)</f>
        <v>3</v>
      </c>
      <c r="O51" s="82">
        <f>SUMIF($B$8:$K$8,"Perempuan",QMS!B45:K45)</f>
        <v>3</v>
      </c>
      <c r="P51" s="68">
        <f t="shared" si="17"/>
        <v>3</v>
      </c>
      <c r="Q51" s="68">
        <f t="shared" si="18"/>
        <v>3</v>
      </c>
      <c r="R51" s="68">
        <f t="shared" si="19"/>
        <v>-0.40546510810816444</v>
      </c>
      <c r="S51" s="68">
        <f t="shared" si="20"/>
        <v>-0.40546510810816444</v>
      </c>
      <c r="T51" s="68">
        <f t="shared" si="21"/>
        <v>-0.38924650378383785</v>
      </c>
      <c r="U51" s="68">
        <f t="shared" si="22"/>
        <v>-0.38924650378383785</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82.8" x14ac:dyDescent="0.3">
      <c r="A52" s="67" t="str">
        <f>QMS!A46</f>
        <v>42. Dalam pengelolaan infrastruktur dan lingkungan, organisasi memiliki kewajiban agar pengetahuan spesifik yang dimiliki perusahaan tidak hilang dan dapat diturunkan. Elemen ini mensyaratkan bahwa...</v>
      </c>
      <c r="B52" s="83">
        <f>QMS!B46</f>
        <v>0</v>
      </c>
      <c r="C52" s="83">
        <f>QMS!C46</f>
        <v>0</v>
      </c>
      <c r="D52" s="83">
        <f>QMS!D46</f>
        <v>0</v>
      </c>
      <c r="E52" s="83">
        <f>QMS!E46</f>
        <v>1</v>
      </c>
      <c r="F52" s="83">
        <f>QMS!F46</f>
        <v>0</v>
      </c>
      <c r="G52" s="83">
        <f>QMS!G46</f>
        <v>1</v>
      </c>
      <c r="H52" s="83">
        <f>QMS!H46</f>
        <v>1</v>
      </c>
      <c r="I52" s="83">
        <f>QMS!I46</f>
        <v>1</v>
      </c>
      <c r="J52" s="83">
        <f>QMS!J46</f>
        <v>1</v>
      </c>
      <c r="K52" s="83">
        <f>QMS!K46</f>
        <v>1</v>
      </c>
      <c r="L52" s="82">
        <f t="shared" si="15"/>
        <v>5</v>
      </c>
      <c r="M52" s="82">
        <f t="shared" si="16"/>
        <v>5</v>
      </c>
      <c r="N52" s="82">
        <f>SUMIF($B$8:$K$8,"Laki-Laki",QMS!B46:K46)</f>
        <v>3</v>
      </c>
      <c r="O52" s="82">
        <f>SUMIF($B$8:$K$8,"Perempuan",QMS!B46:K46)</f>
        <v>3</v>
      </c>
      <c r="P52" s="68">
        <f t="shared" si="17"/>
        <v>3</v>
      </c>
      <c r="Q52" s="68">
        <f t="shared" si="18"/>
        <v>3</v>
      </c>
      <c r="R52" s="68">
        <f t="shared" si="19"/>
        <v>-0.40546510810816444</v>
      </c>
      <c r="S52" s="68">
        <f t="shared" si="20"/>
        <v>-0.40546510810816444</v>
      </c>
      <c r="T52" s="68">
        <f t="shared" si="21"/>
        <v>-0.38924650378383785</v>
      </c>
      <c r="U52" s="68">
        <f t="shared" si="22"/>
        <v>-0.38924650378383785</v>
      </c>
      <c r="V52" s="68">
        <f t="shared" si="23"/>
        <v>0.91287092917527679</v>
      </c>
      <c r="W52" s="68">
        <f t="shared" si="24"/>
        <v>0.91287092917527679</v>
      </c>
      <c r="X52" s="68">
        <f t="shared" si="25"/>
        <v>0</v>
      </c>
      <c r="Y52" s="68">
        <f t="shared" si="26"/>
        <v>1.2909944487358056</v>
      </c>
      <c r="Z52" s="68">
        <f t="shared" si="27"/>
        <v>0</v>
      </c>
      <c r="AA52" s="66" t="str">
        <f t="shared" si="28"/>
        <v>Negligible</v>
      </c>
      <c r="AB52" s="69" t="str">
        <f t="shared" si="29"/>
        <v>Tidak Ada Indikasi Bias</v>
      </c>
    </row>
    <row r="53" spans="1:28" ht="110.4" x14ac:dyDescent="0.3">
      <c r="A53" s="67" t="str">
        <f>QMS!A47</f>
        <v>43. Studi Kasus: Ditemukan bahwa operator produksi secara tidak sengaja menggunakan instruksi kerja versi 1.2, padahal versi terbaru yang berlaku adalah versi 1.5. Dalam tinjauan ISO 9001 Klausul 7, kegagalan ini disebabkan oleh lemahnya sistem dalam hal...</v>
      </c>
      <c r="B53" s="83">
        <f>QMS!B47</f>
        <v>0</v>
      </c>
      <c r="C53" s="83">
        <f>QMS!C47</f>
        <v>0</v>
      </c>
      <c r="D53" s="83">
        <f>QMS!D47</f>
        <v>1</v>
      </c>
      <c r="E53" s="83">
        <f>QMS!E47</f>
        <v>1</v>
      </c>
      <c r="F53" s="83">
        <f>QMS!F47</f>
        <v>1</v>
      </c>
      <c r="G53" s="83">
        <f>QMS!G47</f>
        <v>1</v>
      </c>
      <c r="H53" s="83">
        <f>QMS!H47</f>
        <v>1</v>
      </c>
      <c r="I53" s="83">
        <f>QMS!I47</f>
        <v>1</v>
      </c>
      <c r="J53" s="83">
        <f>QMS!J47</f>
        <v>1</v>
      </c>
      <c r="K53" s="83">
        <f>QMS!K47</f>
        <v>1</v>
      </c>
      <c r="L53" s="82">
        <f t="shared" si="15"/>
        <v>5</v>
      </c>
      <c r="M53" s="82">
        <f t="shared" si="16"/>
        <v>5</v>
      </c>
      <c r="N53" s="82">
        <f>SUMIF($B$8:$K$8,"Laki-Laki",QMS!B47:K47)</f>
        <v>4</v>
      </c>
      <c r="O53" s="82">
        <f>SUMIF($B$8:$K$8,"Perempuan",QMS!B47:K47)</f>
        <v>4</v>
      </c>
      <c r="P53" s="68">
        <f t="shared" si="17"/>
        <v>4</v>
      </c>
      <c r="Q53" s="68">
        <f t="shared" si="18"/>
        <v>4</v>
      </c>
      <c r="R53" s="68">
        <f t="shared" si="19"/>
        <v>-1.3862943611198906</v>
      </c>
      <c r="S53" s="68">
        <f t="shared" si="20"/>
        <v>-1.3862943611198906</v>
      </c>
      <c r="T53" s="68">
        <f t="shared" si="21"/>
        <v>-1.3700757567955639</v>
      </c>
      <c r="U53" s="68">
        <f t="shared" si="22"/>
        <v>-1.3700757567955639</v>
      </c>
      <c r="V53" s="68">
        <f t="shared" si="23"/>
        <v>1.1180339887498949</v>
      </c>
      <c r="W53" s="68">
        <f t="shared" si="24"/>
        <v>1.1180339887498949</v>
      </c>
      <c r="X53" s="68">
        <f t="shared" si="25"/>
        <v>0</v>
      </c>
      <c r="Y53" s="68">
        <f t="shared" si="26"/>
        <v>1.5811388300841898</v>
      </c>
      <c r="Z53" s="68">
        <f t="shared" si="27"/>
        <v>0</v>
      </c>
      <c r="AA53" s="66" t="str">
        <f t="shared" si="28"/>
        <v>Negligible</v>
      </c>
      <c r="AB53" s="69" t="str">
        <f t="shared" si="29"/>
        <v>Tidak Ada Indikasi Bias</v>
      </c>
    </row>
    <row r="54" spans="1:28" ht="69" x14ac:dyDescent="0.3">
      <c r="A54" s="67" t="str">
        <f>QMS!A48</f>
        <v>44. Bukti tertulis berupa "Sertifikat Kalibrasi Alat" yang diterbitkan oleh laboratorium penguji merupakan bentuk informasi terdokumentasi yang wajib...</v>
      </c>
      <c r="B54" s="83">
        <f>QMS!B48</f>
        <v>1</v>
      </c>
      <c r="C54" s="83">
        <f>QMS!C48</f>
        <v>1</v>
      </c>
      <c r="D54" s="83">
        <f>QMS!D48</f>
        <v>1</v>
      </c>
      <c r="E54" s="83">
        <f>QMS!E48</f>
        <v>0</v>
      </c>
      <c r="F54" s="83">
        <f>QMS!F48</f>
        <v>1</v>
      </c>
      <c r="G54" s="83">
        <f>QMS!G48</f>
        <v>0</v>
      </c>
      <c r="H54" s="83">
        <f>QMS!H48</f>
        <v>0</v>
      </c>
      <c r="I54" s="83">
        <f>QMS!I48</f>
        <v>0</v>
      </c>
      <c r="J54" s="83">
        <f>QMS!J48</f>
        <v>0</v>
      </c>
      <c r="K54" s="83">
        <f>QMS!K48</f>
        <v>0</v>
      </c>
      <c r="L54" s="82">
        <f t="shared" si="15"/>
        <v>5</v>
      </c>
      <c r="M54" s="82">
        <f t="shared" si="16"/>
        <v>5</v>
      </c>
      <c r="N54" s="82">
        <f>SUMIF($B$8:$K$8,"Laki-Laki",QMS!B48:K48)</f>
        <v>2</v>
      </c>
      <c r="O54" s="82">
        <f>SUMIF($B$8:$K$8,"Perempuan",QMS!B48:K48)</f>
        <v>2</v>
      </c>
      <c r="P54" s="68">
        <f t="shared" si="17"/>
        <v>2</v>
      </c>
      <c r="Q54" s="68">
        <f t="shared" si="18"/>
        <v>2</v>
      </c>
      <c r="R54" s="68">
        <f t="shared" si="19"/>
        <v>0.40546510810816438</v>
      </c>
      <c r="S54" s="68">
        <f t="shared" si="20"/>
        <v>0.40546510810816438</v>
      </c>
      <c r="T54" s="68">
        <f t="shared" si="21"/>
        <v>0.42168371243249098</v>
      </c>
      <c r="U54" s="68">
        <f t="shared" si="22"/>
        <v>0.42168371243249098</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82.8" x14ac:dyDescent="0.3">
      <c r="A55" s="67" t="str">
        <f>QMS!A49</f>
        <v>45. Pengendalian dokumen mencakup pengaturan akses. Manakah dari pernyataan berikut yang merupakan contoh implementasi "pengendalian akses" yang benar?</v>
      </c>
      <c r="B55" s="83">
        <f>QMS!B49</f>
        <v>0</v>
      </c>
      <c r="C55" s="83">
        <f>QMS!C49</f>
        <v>0</v>
      </c>
      <c r="D55" s="83">
        <f>QMS!D49</f>
        <v>0</v>
      </c>
      <c r="E55" s="83">
        <f>QMS!E49</f>
        <v>1</v>
      </c>
      <c r="F55" s="83">
        <f>QMS!F49</f>
        <v>0</v>
      </c>
      <c r="G55" s="83">
        <f>QMS!G49</f>
        <v>1</v>
      </c>
      <c r="H55" s="83">
        <f>QMS!H49</f>
        <v>1</v>
      </c>
      <c r="I55" s="83">
        <f>QMS!I49</f>
        <v>1</v>
      </c>
      <c r="J55" s="83">
        <f>QMS!J49</f>
        <v>0</v>
      </c>
      <c r="K55" s="83">
        <f>QMS!K49</f>
        <v>0</v>
      </c>
      <c r="L55" s="82">
        <f t="shared" si="15"/>
        <v>5</v>
      </c>
      <c r="M55" s="82">
        <f t="shared" si="16"/>
        <v>5</v>
      </c>
      <c r="N55" s="82">
        <f>SUMIF($B$8:$K$8,"Laki-Laki",QMS!B49:K49)</f>
        <v>2</v>
      </c>
      <c r="O55" s="82">
        <f>SUMIF($B$8:$K$8,"Perempuan",QMS!B49:K49)</f>
        <v>2</v>
      </c>
      <c r="P55" s="68">
        <f t="shared" si="17"/>
        <v>2</v>
      </c>
      <c r="Q55" s="68">
        <f t="shared" si="18"/>
        <v>2</v>
      </c>
      <c r="R55" s="68">
        <f t="shared" si="19"/>
        <v>0.40546510810816438</v>
      </c>
      <c r="S55" s="68">
        <f t="shared" si="20"/>
        <v>0.40546510810816438</v>
      </c>
      <c r="T55" s="68">
        <f t="shared" si="21"/>
        <v>0.42168371243249098</v>
      </c>
      <c r="U55" s="68">
        <f t="shared" si="22"/>
        <v>0.42168371243249098</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110.4" x14ac:dyDescent="0.3">
      <c r="A56" s="67" t="str">
        <f>QMS!A50</f>
        <v>46. Ketika sebuah perusahaan mendatangkan mesin teknologi terbaru, banyak teknisi lama yang belum paham cara mengoperasikannya. Sesuai Kriteria Unjuk Kerja (KUK) Mengelola Kompetensi, langkah tepat untuk menangani hal ini adalah...</v>
      </c>
      <c r="B56" s="83">
        <f>QMS!B50</f>
        <v>1</v>
      </c>
      <c r="C56" s="83">
        <f>QMS!C50</f>
        <v>1</v>
      </c>
      <c r="D56" s="83">
        <f>QMS!D50</f>
        <v>0</v>
      </c>
      <c r="E56" s="83">
        <f>QMS!E50</f>
        <v>0</v>
      </c>
      <c r="F56" s="83">
        <f>QMS!F50</f>
        <v>0</v>
      </c>
      <c r="G56" s="83">
        <f>QMS!G50</f>
        <v>0</v>
      </c>
      <c r="H56" s="83">
        <f>QMS!H50</f>
        <v>0</v>
      </c>
      <c r="I56" s="83">
        <f>QMS!I50</f>
        <v>0</v>
      </c>
      <c r="J56" s="83">
        <f>QMS!J50</f>
        <v>0</v>
      </c>
      <c r="K56" s="83">
        <f>QMS!K50</f>
        <v>0</v>
      </c>
      <c r="L56" s="82">
        <f t="shared" si="15"/>
        <v>5</v>
      </c>
      <c r="M56" s="82">
        <f t="shared" si="16"/>
        <v>5</v>
      </c>
      <c r="N56" s="82">
        <f>SUMIF($B$8:$K$8,"Laki-Laki",QMS!B50:K50)</f>
        <v>1</v>
      </c>
      <c r="O56" s="82">
        <f>SUMIF($B$8:$K$8,"Perempuan",QMS!B50:K50)</f>
        <v>1</v>
      </c>
      <c r="P56" s="68">
        <f t="shared" si="17"/>
        <v>1</v>
      </c>
      <c r="Q56" s="68">
        <f t="shared" si="18"/>
        <v>1</v>
      </c>
      <c r="R56" s="68">
        <f t="shared" si="19"/>
        <v>1.3862943611198906</v>
      </c>
      <c r="S56" s="68">
        <f t="shared" si="20"/>
        <v>1.3862943611198906</v>
      </c>
      <c r="T56" s="68">
        <f t="shared" si="21"/>
        <v>1.4025129654442172</v>
      </c>
      <c r="U56" s="68">
        <f t="shared" si="22"/>
        <v>1.4025129654442172</v>
      </c>
      <c r="V56" s="68">
        <f t="shared" si="23"/>
        <v>1.1180339887498949</v>
      </c>
      <c r="W56" s="68">
        <f t="shared" si="24"/>
        <v>1.1180339887498949</v>
      </c>
      <c r="X56" s="68">
        <f t="shared" si="25"/>
        <v>0</v>
      </c>
      <c r="Y56" s="68">
        <f t="shared" si="26"/>
        <v>1.5811388300841898</v>
      </c>
      <c r="Z56" s="68">
        <f t="shared" si="27"/>
        <v>0</v>
      </c>
      <c r="AA56" s="66" t="str">
        <f t="shared" si="28"/>
        <v>Negligible</v>
      </c>
      <c r="AB56" s="69" t="str">
        <f t="shared" si="29"/>
        <v>Tidak Ada Indikasi Bias</v>
      </c>
    </row>
    <row r="57" spans="1:28" ht="55.2" x14ac:dyDescent="0.3">
      <c r="A57" s="67" t="str">
        <f>QMS!A51</f>
        <v>47. Manakah dari situasi di bawah ini yang mengindikasikan proses "pemeliharaan pengetahuan organisasi" telah berjalan efektif?</v>
      </c>
      <c r="B57" s="83">
        <f>QMS!B51</f>
        <v>1</v>
      </c>
      <c r="C57" s="83">
        <f>QMS!C51</f>
        <v>1</v>
      </c>
      <c r="D57" s="83">
        <f>QMS!D51</f>
        <v>1</v>
      </c>
      <c r="E57" s="83">
        <f>QMS!E51</f>
        <v>0</v>
      </c>
      <c r="F57" s="83">
        <f>QMS!F51</f>
        <v>1</v>
      </c>
      <c r="G57" s="83">
        <f>QMS!G51</f>
        <v>0</v>
      </c>
      <c r="H57" s="83">
        <f>QMS!H51</f>
        <v>0</v>
      </c>
      <c r="I57" s="83">
        <f>QMS!I51</f>
        <v>0</v>
      </c>
      <c r="J57" s="83">
        <f>QMS!J51</f>
        <v>0</v>
      </c>
      <c r="K57" s="83">
        <f>QMS!K51</f>
        <v>0</v>
      </c>
      <c r="L57" s="82">
        <f t="shared" si="15"/>
        <v>5</v>
      </c>
      <c r="M57" s="82">
        <f t="shared" si="16"/>
        <v>5</v>
      </c>
      <c r="N57" s="82">
        <f>SUMIF($B$8:$K$8,"Laki-Laki",QMS!B51:K51)</f>
        <v>2</v>
      </c>
      <c r="O57" s="82">
        <f>SUMIF($B$8:$K$8,"Perempuan",QMS!B51:K51)</f>
        <v>2</v>
      </c>
      <c r="P57" s="68">
        <f t="shared" si="17"/>
        <v>2</v>
      </c>
      <c r="Q57" s="68">
        <f t="shared" si="18"/>
        <v>2</v>
      </c>
      <c r="R57" s="68">
        <f t="shared" si="19"/>
        <v>0.40546510810816438</v>
      </c>
      <c r="S57" s="68">
        <f t="shared" si="20"/>
        <v>0.40546510810816438</v>
      </c>
      <c r="T57" s="68">
        <f t="shared" si="21"/>
        <v>0.42168371243249098</v>
      </c>
      <c r="U57" s="68">
        <f t="shared" si="22"/>
        <v>0.42168371243249098</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55.2" x14ac:dyDescent="0.3">
      <c r="A58" s="67" t="str">
        <f>QMS!A52</f>
        <v>48. Evaluasi efektivitas pelatihan (Kriteria Unjuk Kerja (KUK) Kompetensi dan Kesadaran) paling baik dilakukan dengan cara...</v>
      </c>
      <c r="B58" s="83">
        <f>QMS!B52</f>
        <v>1</v>
      </c>
      <c r="C58" s="83">
        <f>QMS!C52</f>
        <v>1</v>
      </c>
      <c r="D58" s="83">
        <f>QMS!D52</f>
        <v>1</v>
      </c>
      <c r="E58" s="83">
        <f>QMS!E52</f>
        <v>1</v>
      </c>
      <c r="F58" s="83">
        <f>QMS!F52</f>
        <v>1</v>
      </c>
      <c r="G58" s="83">
        <f>QMS!G52</f>
        <v>1</v>
      </c>
      <c r="H58" s="83">
        <f>QMS!H52</f>
        <v>1</v>
      </c>
      <c r="I58" s="83">
        <f>QMS!I52</f>
        <v>1</v>
      </c>
      <c r="J58" s="83">
        <f>QMS!J52</f>
        <v>0</v>
      </c>
      <c r="K58" s="83">
        <f>QMS!K52</f>
        <v>0</v>
      </c>
      <c r="L58" s="82">
        <f t="shared" si="15"/>
        <v>5</v>
      </c>
      <c r="M58" s="82">
        <f t="shared" si="16"/>
        <v>5</v>
      </c>
      <c r="N58" s="82">
        <f>SUMIF($B$8:$K$8,"Laki-Laki",QMS!B52:K52)</f>
        <v>4</v>
      </c>
      <c r="O58" s="82">
        <f>SUMIF($B$8:$K$8,"Perempuan",QMS!B52:K52)</f>
        <v>4</v>
      </c>
      <c r="P58" s="68">
        <f t="shared" si="17"/>
        <v>4</v>
      </c>
      <c r="Q58" s="68">
        <f t="shared" si="18"/>
        <v>4</v>
      </c>
      <c r="R58" s="68">
        <f t="shared" si="19"/>
        <v>-1.3862943611198906</v>
      </c>
      <c r="S58" s="68">
        <f t="shared" si="20"/>
        <v>-1.3862943611198906</v>
      </c>
      <c r="T58" s="68">
        <f t="shared" si="21"/>
        <v>-1.3700757567955639</v>
      </c>
      <c r="U58" s="68">
        <f t="shared" si="22"/>
        <v>-1.3700757567955639</v>
      </c>
      <c r="V58" s="68">
        <f t="shared" si="23"/>
        <v>1.1180339887498949</v>
      </c>
      <c r="W58" s="68">
        <f t="shared" si="24"/>
        <v>1.1180339887498949</v>
      </c>
      <c r="X58" s="68">
        <f t="shared" si="25"/>
        <v>0</v>
      </c>
      <c r="Y58" s="68">
        <f t="shared" si="26"/>
        <v>1.5811388300841898</v>
      </c>
      <c r="Z58" s="68">
        <f t="shared" si="27"/>
        <v>0</v>
      </c>
      <c r="AA58" s="66" t="str">
        <f t="shared" si="28"/>
        <v>Negligible</v>
      </c>
      <c r="AB58" s="69" t="str">
        <f t="shared" si="29"/>
        <v>Tidak Ada Indikasi Bias</v>
      </c>
    </row>
    <row r="59" spans="1:28" ht="69" x14ac:dyDescent="0.3">
      <c r="A59" s="67" t="str">
        <f>QMS!A53</f>
        <v>49. Pengaturan mengenai "pemusnahan dokumen" (destruction) sangat penting dalam QMS. Tujuan utamanya adalah untuk memastikan bahwa...</v>
      </c>
      <c r="B59" s="83">
        <f>QMS!B53</f>
        <v>1</v>
      </c>
      <c r="C59" s="83">
        <f>QMS!C53</f>
        <v>1</v>
      </c>
      <c r="D59" s="83">
        <f>QMS!D53</f>
        <v>0</v>
      </c>
      <c r="E59" s="83">
        <f>QMS!E53</f>
        <v>1</v>
      </c>
      <c r="F59" s="83">
        <f>QMS!F53</f>
        <v>0</v>
      </c>
      <c r="G59" s="83">
        <f>QMS!G53</f>
        <v>1</v>
      </c>
      <c r="H59" s="83">
        <f>QMS!H53</f>
        <v>0</v>
      </c>
      <c r="I59" s="83">
        <f>QMS!I53</f>
        <v>0</v>
      </c>
      <c r="J59" s="83">
        <f>QMS!J53</f>
        <v>0</v>
      </c>
      <c r="K59" s="83">
        <f>QMS!K53</f>
        <v>0</v>
      </c>
      <c r="L59" s="82">
        <f t="shared" si="15"/>
        <v>5</v>
      </c>
      <c r="M59" s="82">
        <f t="shared" si="16"/>
        <v>5</v>
      </c>
      <c r="N59" s="82">
        <f>SUMIF($B$8:$K$8,"Laki-Laki",QMS!B53:K53)</f>
        <v>2</v>
      </c>
      <c r="O59" s="82">
        <f>SUMIF($B$8:$K$8,"Perempuan",QMS!B53:K53)</f>
        <v>2</v>
      </c>
      <c r="P59" s="68">
        <f t="shared" si="17"/>
        <v>2</v>
      </c>
      <c r="Q59" s="68">
        <f t="shared" si="18"/>
        <v>2</v>
      </c>
      <c r="R59" s="68">
        <f t="shared" si="19"/>
        <v>0.40546510810816438</v>
      </c>
      <c r="S59" s="68">
        <f t="shared" si="20"/>
        <v>0.40546510810816438</v>
      </c>
      <c r="T59" s="68">
        <f t="shared" si="21"/>
        <v>0.42168371243249098</v>
      </c>
      <c r="U59" s="68">
        <f t="shared" si="22"/>
        <v>0.42168371243249098</v>
      </c>
      <c r="V59" s="68">
        <f t="shared" si="23"/>
        <v>0.91287092917527679</v>
      </c>
      <c r="W59" s="68">
        <f t="shared" si="24"/>
        <v>0.91287092917527679</v>
      </c>
      <c r="X59" s="68">
        <f t="shared" si="25"/>
        <v>0</v>
      </c>
      <c r="Y59" s="68">
        <f t="shared" si="26"/>
        <v>1.2909944487358056</v>
      </c>
      <c r="Z59" s="68">
        <f t="shared" si="27"/>
        <v>0</v>
      </c>
      <c r="AA59" s="66" t="str">
        <f t="shared" si="28"/>
        <v>Negligible</v>
      </c>
      <c r="AB59" s="69" t="str">
        <f t="shared" si="29"/>
        <v>Tidak Ada Indikasi Bias</v>
      </c>
    </row>
    <row r="60" spans="1:28" ht="96.6" x14ac:dyDescent="0.3">
      <c r="A60" s="67" t="str">
        <f>QMS!A54</f>
        <v>50. Studi Kasus: Auditor menemukan bahwa sebuah alat pengukur suhu (termometer) di dalam oven produksi tidak memiliki label atau catatan waktu pengecekan standarisasi yang jelas. Temuan ini merujuk pada ketidaksesuaian di kriteria...</v>
      </c>
      <c r="B60" s="83">
        <f>QMS!B54</f>
        <v>1</v>
      </c>
      <c r="C60" s="83">
        <f>QMS!C54</f>
        <v>1</v>
      </c>
      <c r="D60" s="83">
        <f>QMS!D54</f>
        <v>1</v>
      </c>
      <c r="E60" s="83">
        <f>QMS!E54</f>
        <v>0</v>
      </c>
      <c r="F60" s="83">
        <f>QMS!F54</f>
        <v>1</v>
      </c>
      <c r="G60" s="83">
        <f>QMS!G54</f>
        <v>0</v>
      </c>
      <c r="H60" s="83">
        <f>QMS!H54</f>
        <v>0</v>
      </c>
      <c r="I60" s="83">
        <f>QMS!I54</f>
        <v>0</v>
      </c>
      <c r="J60" s="83">
        <f>QMS!J54</f>
        <v>0</v>
      </c>
      <c r="K60" s="83">
        <f>QMS!K54</f>
        <v>0</v>
      </c>
      <c r="L60" s="82">
        <f t="shared" si="15"/>
        <v>5</v>
      </c>
      <c r="M60" s="82">
        <f t="shared" si="16"/>
        <v>5</v>
      </c>
      <c r="N60" s="82">
        <f>SUMIF($B$8:$K$8,"Laki-Laki",QMS!B54:K54)</f>
        <v>2</v>
      </c>
      <c r="O60" s="82">
        <f>SUMIF($B$8:$K$8,"Perempuan",QMS!B54:K54)</f>
        <v>2</v>
      </c>
      <c r="P60" s="68">
        <f t="shared" si="17"/>
        <v>2</v>
      </c>
      <c r="Q60" s="68">
        <f t="shared" si="18"/>
        <v>2</v>
      </c>
      <c r="R60" s="68">
        <f t="shared" si="19"/>
        <v>0.40546510810816438</v>
      </c>
      <c r="S60" s="68">
        <f t="shared" si="20"/>
        <v>0.40546510810816438</v>
      </c>
      <c r="T60" s="68">
        <f t="shared" si="21"/>
        <v>0.42168371243249098</v>
      </c>
      <c r="U60" s="68">
        <f t="shared" si="22"/>
        <v>0.42168371243249098</v>
      </c>
      <c r="V60" s="68">
        <f t="shared" si="23"/>
        <v>0.91287092917527679</v>
      </c>
      <c r="W60" s="68">
        <f t="shared" si="24"/>
        <v>0.91287092917527679</v>
      </c>
      <c r="X60" s="68">
        <f t="shared" si="25"/>
        <v>0</v>
      </c>
      <c r="Y60" s="68">
        <f t="shared" si="26"/>
        <v>1.2909944487358056</v>
      </c>
      <c r="Z60" s="68">
        <f t="shared" si="27"/>
        <v>0</v>
      </c>
      <c r="AA60" s="66" t="str">
        <f t="shared" si="28"/>
        <v>Negligible</v>
      </c>
      <c r="AB60" s="69" t="str">
        <f t="shared" si="29"/>
        <v>Tidak Ada Indikasi Bias</v>
      </c>
    </row>
    <row r="61" spans="1:28" ht="69" x14ac:dyDescent="0.3">
      <c r="A61" s="67" t="str">
        <f>QMS!A55</f>
        <v>51. QMS ISO 9001 mengenai Mengendalikan Operasional dan Penyedia Eksternal secara langsung merujuk pada pemenuhan persyaratan ISO 9001 klausul...</v>
      </c>
      <c r="B61" s="83">
        <f>QMS!B55</f>
        <v>1</v>
      </c>
      <c r="C61" s="83">
        <f>QMS!C55</f>
        <v>1</v>
      </c>
      <c r="D61" s="83">
        <f>QMS!D55</f>
        <v>1</v>
      </c>
      <c r="E61" s="83">
        <f>QMS!E55</f>
        <v>0</v>
      </c>
      <c r="F61" s="83">
        <f>QMS!F55</f>
        <v>1</v>
      </c>
      <c r="G61" s="83">
        <f>QMS!G55</f>
        <v>0</v>
      </c>
      <c r="H61" s="83">
        <f>QMS!H55</f>
        <v>0</v>
      </c>
      <c r="I61" s="83">
        <f>QMS!I55</f>
        <v>0</v>
      </c>
      <c r="J61" s="83">
        <f>QMS!J55</f>
        <v>1</v>
      </c>
      <c r="K61" s="83">
        <f>QMS!K55</f>
        <v>1</v>
      </c>
      <c r="L61" s="82">
        <f t="shared" si="15"/>
        <v>5</v>
      </c>
      <c r="M61" s="82">
        <f t="shared" si="16"/>
        <v>5</v>
      </c>
      <c r="N61" s="82">
        <f>SUMIF($B$8:$K$8,"Laki-Laki",QMS!B55:K55)</f>
        <v>3</v>
      </c>
      <c r="O61" s="82">
        <f>SUMIF($B$8:$K$8,"Perempuan",QMS!B55:K55)</f>
        <v>3</v>
      </c>
      <c r="P61" s="68">
        <f t="shared" si="17"/>
        <v>3</v>
      </c>
      <c r="Q61" s="68">
        <f t="shared" si="18"/>
        <v>3</v>
      </c>
      <c r="R61" s="68">
        <f t="shared" si="19"/>
        <v>-0.40546510810816444</v>
      </c>
      <c r="S61" s="68">
        <f t="shared" si="20"/>
        <v>-0.40546510810816444</v>
      </c>
      <c r="T61" s="68">
        <f t="shared" si="21"/>
        <v>-0.38924650378383785</v>
      </c>
      <c r="U61" s="68">
        <f t="shared" si="22"/>
        <v>-0.38924650378383785</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ht="69" x14ac:dyDescent="0.3">
      <c r="A62" s="67" t="str">
        <f>QMS!A56</f>
        <v>52. Klausul 8 yang dianggap sebagai "inti" dari realisasi produk atau layanan. Proses realisasi ini mencakup tahapan berikut secara komprehensif, kecuali...</v>
      </c>
      <c r="B62" s="83">
        <f>QMS!B56</f>
        <v>1</v>
      </c>
      <c r="C62" s="83">
        <f>QMS!C56</f>
        <v>1</v>
      </c>
      <c r="D62" s="83">
        <f>QMS!D56</f>
        <v>1</v>
      </c>
      <c r="E62" s="83">
        <f>QMS!E56</f>
        <v>1</v>
      </c>
      <c r="F62" s="83">
        <f>QMS!F56</f>
        <v>1</v>
      </c>
      <c r="G62" s="83">
        <f>QMS!G56</f>
        <v>1</v>
      </c>
      <c r="H62" s="83">
        <f>QMS!H56</f>
        <v>0</v>
      </c>
      <c r="I62" s="83">
        <f>QMS!I56</f>
        <v>0</v>
      </c>
      <c r="J62" s="83">
        <f>QMS!J56</f>
        <v>0</v>
      </c>
      <c r="K62" s="83">
        <f>QMS!K56</f>
        <v>0</v>
      </c>
      <c r="L62" s="82">
        <f t="shared" si="15"/>
        <v>5</v>
      </c>
      <c r="M62" s="82">
        <f t="shared" si="16"/>
        <v>5</v>
      </c>
      <c r="N62" s="82">
        <f>SUMIF($B$8:$K$8,"Laki-Laki",QMS!B56:K56)</f>
        <v>3</v>
      </c>
      <c r="O62" s="82">
        <f>SUMIF($B$8:$K$8,"Perempuan",QMS!B56:K56)</f>
        <v>3</v>
      </c>
      <c r="P62" s="68">
        <f t="shared" si="17"/>
        <v>3</v>
      </c>
      <c r="Q62" s="68">
        <f t="shared" si="18"/>
        <v>3</v>
      </c>
      <c r="R62" s="68">
        <f t="shared" si="19"/>
        <v>-0.40546510810816444</v>
      </c>
      <c r="S62" s="68">
        <f t="shared" si="20"/>
        <v>-0.40546510810816444</v>
      </c>
      <c r="T62" s="68">
        <f t="shared" si="21"/>
        <v>-0.38924650378383785</v>
      </c>
      <c r="U62" s="68">
        <f t="shared" si="22"/>
        <v>-0.38924650378383785</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138" x14ac:dyDescent="0.3">
      <c r="A63" s="67" t="str">
        <f>QMS!A57</f>
        <v>53. Studi Kasus: Sebuah perusahaan manufaktur ingin memproduksi lini sepatu baru. Sebelum produksi massal dimulai, manajer mutu meminta tim menetapkan batas toleransi cacat jahitan dan kualitas lem. Dalam Kriteria Unjuk Kerja (KUK) "Merencanakan Operasional", hal ini merupakan perwujudan dari penetapan...</v>
      </c>
      <c r="B63" s="83">
        <f>QMS!B57</f>
        <v>1</v>
      </c>
      <c r="C63" s="83">
        <f>QMS!C57</f>
        <v>1</v>
      </c>
      <c r="D63" s="83">
        <f>QMS!D57</f>
        <v>0</v>
      </c>
      <c r="E63" s="83">
        <f>QMS!E57</f>
        <v>1</v>
      </c>
      <c r="F63" s="83">
        <f>QMS!F57</f>
        <v>0</v>
      </c>
      <c r="G63" s="83">
        <f>QMS!G57</f>
        <v>1</v>
      </c>
      <c r="H63" s="83">
        <f>QMS!H57</f>
        <v>0</v>
      </c>
      <c r="I63" s="83">
        <f>QMS!I57</f>
        <v>0</v>
      </c>
      <c r="J63" s="83">
        <f>QMS!J57</f>
        <v>0</v>
      </c>
      <c r="K63" s="83">
        <f>QMS!K57</f>
        <v>0</v>
      </c>
      <c r="L63" s="82">
        <f t="shared" si="15"/>
        <v>5</v>
      </c>
      <c r="M63" s="82">
        <f t="shared" si="16"/>
        <v>5</v>
      </c>
      <c r="N63" s="82">
        <f>SUMIF($B$8:$K$8,"Laki-Laki",QMS!B57:K57)</f>
        <v>2</v>
      </c>
      <c r="O63" s="82">
        <f>SUMIF($B$8:$K$8,"Perempuan",QMS!B57:K57)</f>
        <v>2</v>
      </c>
      <c r="P63" s="68">
        <f t="shared" si="17"/>
        <v>2</v>
      </c>
      <c r="Q63" s="68">
        <f t="shared" si="18"/>
        <v>2</v>
      </c>
      <c r="R63" s="68">
        <f t="shared" si="19"/>
        <v>0.40546510810816438</v>
      </c>
      <c r="S63" s="68">
        <f t="shared" si="20"/>
        <v>0.40546510810816438</v>
      </c>
      <c r="T63" s="68">
        <f t="shared" si="21"/>
        <v>0.42168371243249098</v>
      </c>
      <c r="U63" s="68">
        <f t="shared" si="22"/>
        <v>0.42168371243249098</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82.8" x14ac:dyDescent="0.3">
      <c r="A64" s="67" t="str">
        <f>QMS!A58</f>
        <v>54. Komunikasi dengan pelanggan bukan sekadar strategi pemasaran, melainkan persyaratan operasional QMS. Berdasarkan Kriteria Unjuk Kerja (KUK), komunikasi pelanggan di tahap operasional berfokus pada...</v>
      </c>
      <c r="B64" s="83">
        <f>QMS!B58</f>
        <v>1</v>
      </c>
      <c r="C64" s="83">
        <f>QMS!C58</f>
        <v>1</v>
      </c>
      <c r="D64" s="83">
        <f>QMS!D58</f>
        <v>1</v>
      </c>
      <c r="E64" s="83">
        <f>QMS!E58</f>
        <v>1</v>
      </c>
      <c r="F64" s="83">
        <f>QMS!F58</f>
        <v>1</v>
      </c>
      <c r="G64" s="83">
        <f>QMS!G58</f>
        <v>1</v>
      </c>
      <c r="H64" s="83">
        <f>QMS!H58</f>
        <v>0</v>
      </c>
      <c r="I64" s="83">
        <f>QMS!I58</f>
        <v>0</v>
      </c>
      <c r="J64" s="83">
        <f>QMS!J58</f>
        <v>0</v>
      </c>
      <c r="K64" s="83">
        <f>QMS!K58</f>
        <v>0</v>
      </c>
      <c r="L64" s="82">
        <f t="shared" si="15"/>
        <v>5</v>
      </c>
      <c r="M64" s="82">
        <f t="shared" si="16"/>
        <v>5</v>
      </c>
      <c r="N64" s="82">
        <f>SUMIF($B$8:$K$8,"Laki-Laki",QMS!B58:K58)</f>
        <v>3</v>
      </c>
      <c r="O64" s="82">
        <f>SUMIF($B$8:$K$8,"Perempuan",QMS!B58:K58)</f>
        <v>3</v>
      </c>
      <c r="P64" s="68">
        <f t="shared" si="17"/>
        <v>3</v>
      </c>
      <c r="Q64" s="68">
        <f t="shared" si="18"/>
        <v>3</v>
      </c>
      <c r="R64" s="68">
        <f t="shared" si="19"/>
        <v>-0.40546510810816444</v>
      </c>
      <c r="S64" s="68">
        <f t="shared" si="20"/>
        <v>-0.40546510810816444</v>
      </c>
      <c r="T64" s="68">
        <f t="shared" si="21"/>
        <v>-0.38924650378383785</v>
      </c>
      <c r="U64" s="68">
        <f t="shared" si="22"/>
        <v>-0.38924650378383785</v>
      </c>
      <c r="V64" s="68">
        <f t="shared" si="23"/>
        <v>0.91287092917527679</v>
      </c>
      <c r="W64" s="68">
        <f t="shared" si="24"/>
        <v>0.91287092917527679</v>
      </c>
      <c r="X64" s="68">
        <f t="shared" si="25"/>
        <v>0</v>
      </c>
      <c r="Y64" s="68">
        <f t="shared" si="26"/>
        <v>1.2909944487358056</v>
      </c>
      <c r="Z64" s="68">
        <f t="shared" si="27"/>
        <v>0</v>
      </c>
      <c r="AA64" s="66" t="str">
        <f t="shared" si="28"/>
        <v>Negligible</v>
      </c>
      <c r="AB64" s="69" t="str">
        <f t="shared" si="29"/>
        <v>Tidak Ada Indikasi Bias</v>
      </c>
    </row>
    <row r="65" spans="1:28" ht="124.2" x14ac:dyDescent="0.3">
      <c r="A65" s="67" t="str">
        <f>QMS!A59</f>
        <v>55. Studi Kasus: Perusahaan Anda tidak memproduksi kemasan sendiri, melainkan membelinya dari PT Kemasindo. Setelah 3 bulan, pengiriman dari PT Kemasindo sering terlambat. Tindakan apa yang disyaratkan oleh klausul "Mengendalikan Penyedia Eksternal" untuk mengatasi hal ini?</v>
      </c>
      <c r="B65" s="83">
        <f>QMS!B59</f>
        <v>1</v>
      </c>
      <c r="C65" s="83">
        <f>QMS!C59</f>
        <v>1</v>
      </c>
      <c r="D65" s="83">
        <f>QMS!D59</f>
        <v>1</v>
      </c>
      <c r="E65" s="83">
        <f>QMS!E59</f>
        <v>1</v>
      </c>
      <c r="F65" s="83">
        <f>QMS!F59</f>
        <v>1</v>
      </c>
      <c r="G65" s="83">
        <f>QMS!G59</f>
        <v>1</v>
      </c>
      <c r="H65" s="83">
        <f>QMS!H59</f>
        <v>1</v>
      </c>
      <c r="I65" s="83">
        <f>QMS!I59</f>
        <v>1</v>
      </c>
      <c r="J65" s="83">
        <f>QMS!J59</f>
        <v>0</v>
      </c>
      <c r="K65" s="83">
        <f>QMS!K59</f>
        <v>0</v>
      </c>
      <c r="L65" s="82">
        <f t="shared" si="15"/>
        <v>5</v>
      </c>
      <c r="M65" s="82">
        <f t="shared" si="16"/>
        <v>5</v>
      </c>
      <c r="N65" s="82">
        <f>SUMIF($B$8:$K$8,"Laki-Laki",QMS!B59:K59)</f>
        <v>4</v>
      </c>
      <c r="O65" s="82">
        <f>SUMIF($B$8:$K$8,"Perempuan",QMS!B59:K59)</f>
        <v>4</v>
      </c>
      <c r="P65" s="68">
        <f t="shared" si="17"/>
        <v>4</v>
      </c>
      <c r="Q65" s="68">
        <f t="shared" si="18"/>
        <v>4</v>
      </c>
      <c r="R65" s="68">
        <f t="shared" si="19"/>
        <v>-1.3862943611198906</v>
      </c>
      <c r="S65" s="68">
        <f t="shared" si="20"/>
        <v>-1.3862943611198906</v>
      </c>
      <c r="T65" s="68">
        <f t="shared" si="21"/>
        <v>-1.3700757567955639</v>
      </c>
      <c r="U65" s="68">
        <f t="shared" si="22"/>
        <v>-1.3700757567955639</v>
      </c>
      <c r="V65" s="68">
        <f t="shared" si="23"/>
        <v>1.1180339887498949</v>
      </c>
      <c r="W65" s="68">
        <f t="shared" si="24"/>
        <v>1.1180339887498949</v>
      </c>
      <c r="X65" s="68">
        <f t="shared" si="25"/>
        <v>0</v>
      </c>
      <c r="Y65" s="68">
        <f t="shared" si="26"/>
        <v>1.5811388300841898</v>
      </c>
      <c r="Z65" s="68">
        <f t="shared" si="27"/>
        <v>0</v>
      </c>
      <c r="AA65" s="66" t="str">
        <f t="shared" si="28"/>
        <v>Negligible</v>
      </c>
      <c r="AB65" s="69" t="str">
        <f t="shared" si="29"/>
        <v>Tidak Ada Indikasi Bias</v>
      </c>
    </row>
    <row r="66" spans="1:28" ht="96.6" x14ac:dyDescent="0.3">
      <c r="A66" s="67" t="str">
        <f>QMS!A60</f>
        <v>56. Menurut insight analisis kompetensi pada unit ini, asesi harus memahami bahwa pengendalian "penyedia eksternal" tidak hanya terbatas pada pemasok bahan baku fisik, tetapi juga wajib diterapkan secara ketat pada...</v>
      </c>
      <c r="B66" s="83">
        <f>QMS!B60</f>
        <v>0</v>
      </c>
      <c r="C66" s="83">
        <f>QMS!C60</f>
        <v>0</v>
      </c>
      <c r="D66" s="83">
        <f>QMS!D60</f>
        <v>0</v>
      </c>
      <c r="E66" s="83">
        <f>QMS!E60</f>
        <v>0</v>
      </c>
      <c r="F66" s="83">
        <f>QMS!F60</f>
        <v>0</v>
      </c>
      <c r="G66" s="83">
        <f>QMS!G60</f>
        <v>0</v>
      </c>
      <c r="H66" s="83">
        <f>QMS!H60</f>
        <v>1</v>
      </c>
      <c r="I66" s="83">
        <f>QMS!I60</f>
        <v>1</v>
      </c>
      <c r="J66" s="83">
        <f>QMS!J60</f>
        <v>0</v>
      </c>
      <c r="K66" s="83">
        <f>QMS!K60</f>
        <v>0</v>
      </c>
      <c r="L66" s="82">
        <f t="shared" si="15"/>
        <v>5</v>
      </c>
      <c r="M66" s="82">
        <f t="shared" si="16"/>
        <v>5</v>
      </c>
      <c r="N66" s="82">
        <f>SUMIF($B$8:$K$8,"Laki-Laki",QMS!B60:K60)</f>
        <v>1</v>
      </c>
      <c r="O66" s="82">
        <f>SUMIF($B$8:$K$8,"Perempuan",QMS!B60:K60)</f>
        <v>1</v>
      </c>
      <c r="P66" s="68">
        <f t="shared" si="17"/>
        <v>1</v>
      </c>
      <c r="Q66" s="68">
        <f t="shared" si="18"/>
        <v>1</v>
      </c>
      <c r="R66" s="68">
        <f t="shared" si="19"/>
        <v>1.3862943611198906</v>
      </c>
      <c r="S66" s="68">
        <f t="shared" si="20"/>
        <v>1.3862943611198906</v>
      </c>
      <c r="T66" s="68">
        <f t="shared" si="21"/>
        <v>1.4025129654442172</v>
      </c>
      <c r="U66" s="68">
        <f t="shared" si="22"/>
        <v>1.4025129654442172</v>
      </c>
      <c r="V66" s="68">
        <f t="shared" si="23"/>
        <v>1.1180339887498949</v>
      </c>
      <c r="W66" s="68">
        <f t="shared" si="24"/>
        <v>1.1180339887498949</v>
      </c>
      <c r="X66" s="68">
        <f t="shared" si="25"/>
        <v>0</v>
      </c>
      <c r="Y66" s="68">
        <f t="shared" si="26"/>
        <v>1.5811388300841898</v>
      </c>
      <c r="Z66" s="68">
        <f t="shared" si="27"/>
        <v>0</v>
      </c>
      <c r="AA66" s="66" t="str">
        <f t="shared" si="28"/>
        <v>Negligible</v>
      </c>
      <c r="AB66" s="69" t="str">
        <f t="shared" si="29"/>
        <v>Tidak Ada Indikasi Bias</v>
      </c>
    </row>
    <row r="67" spans="1:28" ht="96.6" x14ac:dyDescent="0.3">
      <c r="A67" s="67" t="str">
        <f>QMS!A61</f>
        <v>57. Studi Kasus: Sebuah bank menggunakan jasa pihak ketiga (perusahaan IT) untuk mengelola server mobile banking-nya. Sesuai pemahaman ISO 9001, bagaimana bank harus memperlakukan perusahaan IT tersebut?</v>
      </c>
      <c r="B67" s="83">
        <f>QMS!B61</f>
        <v>1</v>
      </c>
      <c r="C67" s="83">
        <f>QMS!C61</f>
        <v>1</v>
      </c>
      <c r="D67" s="83">
        <f>QMS!D61</f>
        <v>0</v>
      </c>
      <c r="E67" s="83">
        <f>QMS!E61</f>
        <v>0</v>
      </c>
      <c r="F67" s="83">
        <f>QMS!F61</f>
        <v>0</v>
      </c>
      <c r="G67" s="83">
        <f>QMS!G61</f>
        <v>0</v>
      </c>
      <c r="H67" s="83">
        <f>QMS!H61</f>
        <v>0</v>
      </c>
      <c r="I67" s="83">
        <f>QMS!I61</f>
        <v>0</v>
      </c>
      <c r="J67" s="83">
        <f>QMS!J61</f>
        <v>0</v>
      </c>
      <c r="K67" s="83">
        <f>QMS!K61</f>
        <v>0</v>
      </c>
      <c r="L67" s="82">
        <f t="shared" si="15"/>
        <v>5</v>
      </c>
      <c r="M67" s="82">
        <f t="shared" si="16"/>
        <v>5</v>
      </c>
      <c r="N67" s="82">
        <f>SUMIF($B$8:$K$8,"Laki-Laki",QMS!B61:K61)</f>
        <v>1</v>
      </c>
      <c r="O67" s="82">
        <f>SUMIF($B$8:$K$8,"Perempuan",QMS!B61:K61)</f>
        <v>1</v>
      </c>
      <c r="P67" s="68">
        <f t="shared" si="17"/>
        <v>1</v>
      </c>
      <c r="Q67" s="68">
        <f t="shared" si="18"/>
        <v>1</v>
      </c>
      <c r="R67" s="68">
        <f t="shared" si="19"/>
        <v>1.3862943611198906</v>
      </c>
      <c r="S67" s="68">
        <f t="shared" si="20"/>
        <v>1.3862943611198906</v>
      </c>
      <c r="T67" s="68">
        <f t="shared" si="21"/>
        <v>1.4025129654442172</v>
      </c>
      <c r="U67" s="68">
        <f t="shared" si="22"/>
        <v>1.4025129654442172</v>
      </c>
      <c r="V67" s="68">
        <f t="shared" si="23"/>
        <v>1.1180339887498949</v>
      </c>
      <c r="W67" s="68">
        <f t="shared" si="24"/>
        <v>1.1180339887498949</v>
      </c>
      <c r="X67" s="68">
        <f t="shared" si="25"/>
        <v>0</v>
      </c>
      <c r="Y67" s="68">
        <f t="shared" si="26"/>
        <v>1.5811388300841898</v>
      </c>
      <c r="Z67" s="68">
        <f t="shared" si="27"/>
        <v>0</v>
      </c>
      <c r="AA67" s="66" t="str">
        <f t="shared" si="28"/>
        <v>Negligible</v>
      </c>
      <c r="AB67" s="69" t="str">
        <f t="shared" si="29"/>
        <v>Tidak Ada Indikasi Bias</v>
      </c>
    </row>
    <row r="68" spans="1:28" ht="41.4" x14ac:dyDescent="0.3">
      <c r="A68" s="67" t="str">
        <f>QMS!A62</f>
        <v>58. Kriteria evaluasi dan seleksi vendor/supplier bertujuan untuk memastikan bahwa...</v>
      </c>
      <c r="B68" s="83">
        <f>QMS!B62</f>
        <v>0</v>
      </c>
      <c r="C68" s="83">
        <f>QMS!C62</f>
        <v>0</v>
      </c>
      <c r="D68" s="83">
        <f>QMS!D62</f>
        <v>1</v>
      </c>
      <c r="E68" s="83">
        <f>QMS!E62</f>
        <v>0</v>
      </c>
      <c r="F68" s="83">
        <f>QMS!F62</f>
        <v>1</v>
      </c>
      <c r="G68" s="83">
        <f>QMS!G62</f>
        <v>0</v>
      </c>
      <c r="H68" s="83">
        <f>QMS!H62</f>
        <v>1</v>
      </c>
      <c r="I68" s="83">
        <f>QMS!I62</f>
        <v>1</v>
      </c>
      <c r="J68" s="83">
        <f>QMS!J62</f>
        <v>1</v>
      </c>
      <c r="K68" s="83">
        <f>QMS!K62</f>
        <v>1</v>
      </c>
      <c r="L68" s="82">
        <f t="shared" si="15"/>
        <v>5</v>
      </c>
      <c r="M68" s="82">
        <f t="shared" si="16"/>
        <v>5</v>
      </c>
      <c r="N68" s="82">
        <f>SUMIF($B$8:$K$8,"Laki-Laki",QMS!B62:K62)</f>
        <v>3</v>
      </c>
      <c r="O68" s="82">
        <f>SUMIF($B$8:$K$8,"Perempuan",QMS!B62:K62)</f>
        <v>3</v>
      </c>
      <c r="P68" s="68">
        <f t="shared" si="17"/>
        <v>3</v>
      </c>
      <c r="Q68" s="68">
        <f t="shared" si="18"/>
        <v>3</v>
      </c>
      <c r="R68" s="68">
        <f t="shared" si="19"/>
        <v>-0.40546510810816444</v>
      </c>
      <c r="S68" s="68">
        <f t="shared" si="20"/>
        <v>-0.40546510810816444</v>
      </c>
      <c r="T68" s="68">
        <f t="shared" si="21"/>
        <v>-0.38924650378383785</v>
      </c>
      <c r="U68" s="68">
        <f t="shared" si="22"/>
        <v>-0.38924650378383785</v>
      </c>
      <c r="V68" s="68">
        <f t="shared" si="23"/>
        <v>0.91287092917527679</v>
      </c>
      <c r="W68" s="68">
        <f t="shared" si="24"/>
        <v>0.91287092917527679</v>
      </c>
      <c r="X68" s="68">
        <f t="shared" si="25"/>
        <v>0</v>
      </c>
      <c r="Y68" s="68">
        <f t="shared" si="26"/>
        <v>1.2909944487358056</v>
      </c>
      <c r="Z68" s="68">
        <f t="shared" si="27"/>
        <v>0</v>
      </c>
      <c r="AA68" s="66" t="str">
        <f t="shared" si="28"/>
        <v>Negligible</v>
      </c>
      <c r="AB68" s="69" t="str">
        <f t="shared" si="29"/>
        <v>Tidak Ada Indikasi Bias</v>
      </c>
    </row>
    <row r="69" spans="1:28" ht="69" x14ac:dyDescent="0.3">
      <c r="A69" s="67" t="str">
        <f>QMS!A63</f>
        <v>59. Sebelum perusahaan mengirimkan Purchase Order (PO) kepada pemasok, informasi pembelian harus dipastikan telah memenuhi prinsip...</v>
      </c>
      <c r="B69" s="83">
        <f>QMS!B63</f>
        <v>1</v>
      </c>
      <c r="C69" s="83">
        <f>QMS!C63</f>
        <v>1</v>
      </c>
      <c r="D69" s="83">
        <f>QMS!D63</f>
        <v>1</v>
      </c>
      <c r="E69" s="83">
        <f>QMS!E63</f>
        <v>0</v>
      </c>
      <c r="F69" s="83">
        <f>QMS!F63</f>
        <v>1</v>
      </c>
      <c r="G69" s="83">
        <f>QMS!G63</f>
        <v>0</v>
      </c>
      <c r="H69" s="83">
        <f>QMS!H63</f>
        <v>1</v>
      </c>
      <c r="I69" s="83">
        <f>QMS!I63</f>
        <v>1</v>
      </c>
      <c r="J69" s="83">
        <f>QMS!J63</f>
        <v>0</v>
      </c>
      <c r="K69" s="83">
        <f>QMS!K63</f>
        <v>0</v>
      </c>
      <c r="L69" s="82">
        <f t="shared" si="15"/>
        <v>5</v>
      </c>
      <c r="M69" s="82">
        <f t="shared" si="16"/>
        <v>5</v>
      </c>
      <c r="N69" s="82">
        <f>SUMIF($B$8:$K$8,"Laki-Laki",QMS!B63:K63)</f>
        <v>3</v>
      </c>
      <c r="O69" s="82">
        <f>SUMIF($B$8:$K$8,"Perempuan",QMS!B63:K63)</f>
        <v>3</v>
      </c>
      <c r="P69" s="68">
        <f t="shared" si="17"/>
        <v>3</v>
      </c>
      <c r="Q69" s="68">
        <f t="shared" si="18"/>
        <v>3</v>
      </c>
      <c r="R69" s="68">
        <f t="shared" si="19"/>
        <v>-0.40546510810816444</v>
      </c>
      <c r="S69" s="68">
        <f t="shared" si="20"/>
        <v>-0.40546510810816444</v>
      </c>
      <c r="T69" s="68">
        <f t="shared" si="21"/>
        <v>-0.38924650378383785</v>
      </c>
      <c r="U69" s="68">
        <f t="shared" si="22"/>
        <v>-0.38924650378383785</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82.8" x14ac:dyDescent="0.3">
      <c r="A70" s="67" t="str">
        <f>QMS!A64</f>
        <v>60. Produksi dilaksanakan dalam kondisi terkendali. Berikut ini yang merupakan elemen dari kondisi terkendali menurut Kriteria Unjuk Kerja (KUK) Mengendalikan Produksi adalah, kecuali...</v>
      </c>
      <c r="B70" s="83">
        <f>QMS!B64</f>
        <v>1</v>
      </c>
      <c r="C70" s="83">
        <f>QMS!C64</f>
        <v>1</v>
      </c>
      <c r="D70" s="83">
        <f>QMS!D64</f>
        <v>1</v>
      </c>
      <c r="E70" s="83">
        <f>QMS!E64</f>
        <v>0</v>
      </c>
      <c r="F70" s="83">
        <f>QMS!F64</f>
        <v>1</v>
      </c>
      <c r="G70" s="83">
        <f>QMS!G64</f>
        <v>0</v>
      </c>
      <c r="H70" s="83">
        <f>QMS!H64</f>
        <v>0</v>
      </c>
      <c r="I70" s="83">
        <f>QMS!I64</f>
        <v>0</v>
      </c>
      <c r="J70" s="83">
        <f>QMS!J64</f>
        <v>0</v>
      </c>
      <c r="K70" s="83">
        <f>QMS!K64</f>
        <v>0</v>
      </c>
      <c r="L70" s="82">
        <f t="shared" si="15"/>
        <v>5</v>
      </c>
      <c r="M70" s="82">
        <f t="shared" si="16"/>
        <v>5</v>
      </c>
      <c r="N70" s="82">
        <f>SUMIF($B$8:$K$8,"Laki-Laki",QMS!B64:K64)</f>
        <v>2</v>
      </c>
      <c r="O70" s="82">
        <f>SUMIF($B$8:$K$8,"Perempuan",QMS!B64:K64)</f>
        <v>2</v>
      </c>
      <c r="P70" s="68">
        <f t="shared" si="17"/>
        <v>2</v>
      </c>
      <c r="Q70" s="68">
        <f t="shared" si="18"/>
        <v>2</v>
      </c>
      <c r="R70" s="68">
        <f t="shared" si="19"/>
        <v>0.40546510810816438</v>
      </c>
      <c r="S70" s="68">
        <f t="shared" si="20"/>
        <v>0.40546510810816438</v>
      </c>
      <c r="T70" s="68">
        <f t="shared" si="21"/>
        <v>0.42168371243249098</v>
      </c>
      <c r="U70" s="68">
        <f t="shared" si="22"/>
        <v>0.42168371243249098</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110.4" x14ac:dyDescent="0.3">
      <c r="A71" s="67" t="str">
        <f>QMS!A65</f>
        <v>61. Studi Kasus: Seorang operator mesin potong bekerja tanpa mengetahui ukuran presisi yang harus dipotong karena gambar kerja (drawing) tidak diberikan kepadanya. Dalam audit, ini diklasifikasikan sebagai temuan ketidaksesuaian produksi karena hilangnya elemen...</v>
      </c>
      <c r="B71" s="83">
        <f>QMS!B65</f>
        <v>1</v>
      </c>
      <c r="C71" s="83">
        <f>QMS!C65</f>
        <v>1</v>
      </c>
      <c r="D71" s="83">
        <f>QMS!D65</f>
        <v>1</v>
      </c>
      <c r="E71" s="83">
        <f>QMS!E65</f>
        <v>0</v>
      </c>
      <c r="F71" s="83">
        <f>QMS!F65</f>
        <v>1</v>
      </c>
      <c r="G71" s="83">
        <f>QMS!G65</f>
        <v>0</v>
      </c>
      <c r="H71" s="83">
        <f>QMS!H65</f>
        <v>0</v>
      </c>
      <c r="I71" s="83">
        <f>QMS!I65</f>
        <v>0</v>
      </c>
      <c r="J71" s="83">
        <f>QMS!J65</f>
        <v>0</v>
      </c>
      <c r="K71" s="83">
        <f>QMS!K65</f>
        <v>0</v>
      </c>
      <c r="L71" s="82">
        <f t="shared" si="15"/>
        <v>5</v>
      </c>
      <c r="M71" s="82">
        <f t="shared" si="16"/>
        <v>5</v>
      </c>
      <c r="N71" s="82">
        <f>SUMIF($B$8:$K$8,"Laki-Laki",QMS!B65:K65)</f>
        <v>2</v>
      </c>
      <c r="O71" s="82">
        <f>SUMIF($B$8:$K$8,"Perempuan",QMS!B65:K65)</f>
        <v>2</v>
      </c>
      <c r="P71" s="68">
        <f t="shared" si="17"/>
        <v>2</v>
      </c>
      <c r="Q71" s="68">
        <f t="shared" si="18"/>
        <v>2</v>
      </c>
      <c r="R71" s="68">
        <f t="shared" si="19"/>
        <v>0.40546510810816438</v>
      </c>
      <c r="S71" s="68">
        <f t="shared" si="20"/>
        <v>0.40546510810816438</v>
      </c>
      <c r="T71" s="68">
        <f t="shared" si="21"/>
        <v>0.42168371243249098</v>
      </c>
      <c r="U71" s="68">
        <f t="shared" si="22"/>
        <v>0.42168371243249098</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ht="55.2" x14ac:dyDescent="0.3">
      <c r="A72" s="67" t="str">
        <f>QMS!A66</f>
        <v>62. Singkatan "NC Product" yang disebutkan dalam tahap identifikasi pengendalian produksi merujuk pada...</v>
      </c>
      <c r="B72" s="83">
        <f>QMS!B66</f>
        <v>1</v>
      </c>
      <c r="C72" s="83">
        <f>QMS!C66</f>
        <v>1</v>
      </c>
      <c r="D72" s="83">
        <f>QMS!D66</f>
        <v>0</v>
      </c>
      <c r="E72" s="83">
        <f>QMS!E66</f>
        <v>0</v>
      </c>
      <c r="F72" s="83">
        <f>QMS!F66</f>
        <v>0</v>
      </c>
      <c r="G72" s="83">
        <f>QMS!G66</f>
        <v>0</v>
      </c>
      <c r="H72" s="83">
        <f>QMS!H66</f>
        <v>0</v>
      </c>
      <c r="I72" s="83">
        <f>QMS!I66</f>
        <v>0</v>
      </c>
      <c r="J72" s="83">
        <f>QMS!J66</f>
        <v>0</v>
      </c>
      <c r="K72" s="83">
        <f>QMS!K66</f>
        <v>0</v>
      </c>
      <c r="L72" s="82">
        <f t="shared" si="15"/>
        <v>5</v>
      </c>
      <c r="M72" s="82">
        <f t="shared" si="16"/>
        <v>5</v>
      </c>
      <c r="N72" s="82">
        <f>SUMIF($B$8:$K$8,"Laki-Laki",QMS!B66:K66)</f>
        <v>1</v>
      </c>
      <c r="O72" s="82">
        <f>SUMIF($B$8:$K$8,"Perempuan",QMS!B66:K66)</f>
        <v>1</v>
      </c>
      <c r="P72" s="68">
        <f t="shared" si="17"/>
        <v>1</v>
      </c>
      <c r="Q72" s="68">
        <f t="shared" si="18"/>
        <v>1</v>
      </c>
      <c r="R72" s="68">
        <f t="shared" si="19"/>
        <v>1.3862943611198906</v>
      </c>
      <c r="S72" s="68">
        <f t="shared" si="20"/>
        <v>1.3862943611198906</v>
      </c>
      <c r="T72" s="68">
        <f t="shared" si="21"/>
        <v>1.4025129654442172</v>
      </c>
      <c r="U72" s="68">
        <f t="shared" si="22"/>
        <v>1.4025129654442172</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ht="82.8" x14ac:dyDescent="0.3">
      <c r="A73" s="67" t="str">
        <f>QMS!A67</f>
        <v>63. Ketika sebuah output teridentifikasi tidak sesuai (cacat), organisasi harus mengendalikannya. Salah satu tindakan pengendalian tersebut adalah "Rework", yang bermakna...</v>
      </c>
      <c r="B73" s="83">
        <f>QMS!B67</f>
        <v>1</v>
      </c>
      <c r="C73" s="83">
        <f>QMS!C67</f>
        <v>1</v>
      </c>
      <c r="D73" s="83">
        <f>QMS!D67</f>
        <v>1</v>
      </c>
      <c r="E73" s="83">
        <f>QMS!E67</f>
        <v>0</v>
      </c>
      <c r="F73" s="83">
        <f>QMS!F67</f>
        <v>1</v>
      </c>
      <c r="G73" s="83">
        <f>QMS!G67</f>
        <v>0</v>
      </c>
      <c r="H73" s="83">
        <f>QMS!H67</f>
        <v>0</v>
      </c>
      <c r="I73" s="83">
        <f>QMS!I67</f>
        <v>0</v>
      </c>
      <c r="J73" s="83">
        <f>QMS!J67</f>
        <v>1</v>
      </c>
      <c r="K73" s="83">
        <f>QMS!K67</f>
        <v>1</v>
      </c>
      <c r="L73" s="82">
        <f t="shared" si="15"/>
        <v>5</v>
      </c>
      <c r="M73" s="82">
        <f t="shared" si="16"/>
        <v>5</v>
      </c>
      <c r="N73" s="82">
        <f>SUMIF($B$8:$K$8,"Laki-Laki",QMS!B67:K67)</f>
        <v>3</v>
      </c>
      <c r="O73" s="82">
        <f>SUMIF($B$8:$K$8,"Perempuan",QMS!B67:K67)</f>
        <v>3</v>
      </c>
      <c r="P73" s="68">
        <f t="shared" si="17"/>
        <v>3</v>
      </c>
      <c r="Q73" s="68">
        <f t="shared" si="18"/>
        <v>3</v>
      </c>
      <c r="R73" s="68">
        <f t="shared" si="19"/>
        <v>-0.40546510810816444</v>
      </c>
      <c r="S73" s="68">
        <f t="shared" si="20"/>
        <v>-0.40546510810816444</v>
      </c>
      <c r="T73" s="68">
        <f t="shared" si="21"/>
        <v>-0.38924650378383785</v>
      </c>
      <c r="U73" s="68">
        <f t="shared" si="22"/>
        <v>-0.38924650378383785</v>
      </c>
      <c r="V73" s="68">
        <f t="shared" si="23"/>
        <v>0.91287092917527679</v>
      </c>
      <c r="W73" s="68">
        <f t="shared" si="24"/>
        <v>0.91287092917527679</v>
      </c>
      <c r="X73" s="68">
        <f t="shared" si="25"/>
        <v>0</v>
      </c>
      <c r="Y73" s="68">
        <f t="shared" si="26"/>
        <v>1.2909944487358056</v>
      </c>
      <c r="Z73" s="68">
        <f t="shared" si="27"/>
        <v>0</v>
      </c>
      <c r="AA73" s="66" t="str">
        <f t="shared" si="28"/>
        <v>Negligible</v>
      </c>
      <c r="AB73" s="69" t="str">
        <f t="shared" si="29"/>
        <v>Tidak Ada Indikasi Bias</v>
      </c>
    </row>
    <row r="74" spans="1:28" ht="55.2" x14ac:dyDescent="0.3">
      <c r="A74" s="67" t="str">
        <f>QMS!A68</f>
        <v>64. Selain Rework, organisasi dapat melakukan Scrap terhadap output yang tidak sesuai. Scrap berarti produk cacat tersebut...</v>
      </c>
      <c r="B74" s="83">
        <f>QMS!B68</f>
        <v>1</v>
      </c>
      <c r="C74" s="83">
        <f>QMS!C68</f>
        <v>1</v>
      </c>
      <c r="D74" s="83">
        <f>QMS!D68</f>
        <v>0</v>
      </c>
      <c r="E74" s="83">
        <f>QMS!E68</f>
        <v>1</v>
      </c>
      <c r="F74" s="83">
        <f>QMS!F68</f>
        <v>0</v>
      </c>
      <c r="G74" s="83">
        <f>QMS!G68</f>
        <v>1</v>
      </c>
      <c r="H74" s="83">
        <f>QMS!H68</f>
        <v>0</v>
      </c>
      <c r="I74" s="83">
        <f>QMS!I68</f>
        <v>0</v>
      </c>
      <c r="J74" s="83">
        <f>QMS!J68</f>
        <v>0</v>
      </c>
      <c r="K74" s="83">
        <f>QMS!K68</f>
        <v>0</v>
      </c>
      <c r="L74" s="82">
        <f t="shared" si="15"/>
        <v>5</v>
      </c>
      <c r="M74" s="82">
        <f t="shared" si="16"/>
        <v>5</v>
      </c>
      <c r="N74" s="82">
        <f>SUMIF($B$8:$K$8,"Laki-Laki",QMS!B68:K68)</f>
        <v>2</v>
      </c>
      <c r="O74" s="82">
        <f>SUMIF($B$8:$K$8,"Perempuan",QMS!B68:K68)</f>
        <v>2</v>
      </c>
      <c r="P74" s="68">
        <f t="shared" si="17"/>
        <v>2</v>
      </c>
      <c r="Q74" s="68">
        <f t="shared" si="18"/>
        <v>2</v>
      </c>
      <c r="R74" s="68">
        <f t="shared" si="19"/>
        <v>0.40546510810816438</v>
      </c>
      <c r="S74" s="68">
        <f t="shared" si="20"/>
        <v>0.40546510810816438</v>
      </c>
      <c r="T74" s="68">
        <f t="shared" si="21"/>
        <v>0.42168371243249098</v>
      </c>
      <c r="U74" s="68">
        <f t="shared" si="22"/>
        <v>0.42168371243249098</v>
      </c>
      <c r="V74" s="68">
        <f t="shared" si="23"/>
        <v>0.91287092917527679</v>
      </c>
      <c r="W74" s="68">
        <f t="shared" si="24"/>
        <v>0.91287092917527679</v>
      </c>
      <c r="X74" s="68">
        <f t="shared" si="25"/>
        <v>0</v>
      </c>
      <c r="Y74" s="68">
        <f t="shared" si="26"/>
        <v>1.2909944487358056</v>
      </c>
      <c r="Z74" s="68">
        <f t="shared" si="27"/>
        <v>0</v>
      </c>
      <c r="AA74" s="66" t="str">
        <f t="shared" si="28"/>
        <v>Negligible</v>
      </c>
      <c r="AB74" s="69" t="str">
        <f t="shared" si="29"/>
        <v>Tidak Ada Indikasi Bias</v>
      </c>
    </row>
    <row r="75" spans="1:28" ht="55.2" x14ac:dyDescent="0.3">
      <c r="A75" s="67" t="str">
        <f>QMS!A69</f>
        <v>65. Tindakan "Konsesi" (Concession) dalam menangani produk tidak sesuai merujuk pada kondisi di mana...</v>
      </c>
      <c r="B75" s="83">
        <f>QMS!B69</f>
        <v>1</v>
      </c>
      <c r="C75" s="83">
        <f>QMS!C69</f>
        <v>1</v>
      </c>
      <c r="D75" s="83">
        <f>QMS!D69</f>
        <v>1</v>
      </c>
      <c r="E75" s="83">
        <f>QMS!E69</f>
        <v>0</v>
      </c>
      <c r="F75" s="83">
        <f>QMS!F69</f>
        <v>1</v>
      </c>
      <c r="G75" s="83">
        <f>QMS!G69</f>
        <v>0</v>
      </c>
      <c r="H75" s="83">
        <f>QMS!H69</f>
        <v>0</v>
      </c>
      <c r="I75" s="83">
        <f>QMS!I69</f>
        <v>0</v>
      </c>
      <c r="J75" s="83">
        <f>QMS!J69</f>
        <v>1</v>
      </c>
      <c r="K75" s="83">
        <f>QMS!K69</f>
        <v>1</v>
      </c>
      <c r="L75" s="82">
        <f t="shared" ref="L75:L110" si="30">COUNTIF($B$8:$K$8,"Laki-Laki")</f>
        <v>5</v>
      </c>
      <c r="M75" s="82">
        <f t="shared" ref="M75:M110" si="31">COUNTIF($B$8:$K$8,"Perempuan")</f>
        <v>5</v>
      </c>
      <c r="N75" s="82">
        <f>SUMIF($B$8:$K$8,"Laki-Laki",QMS!B69:K69)</f>
        <v>3</v>
      </c>
      <c r="O75" s="82">
        <f>SUMIF($B$8:$K$8,"Perempuan",QMS!B69:K69)</f>
        <v>3</v>
      </c>
      <c r="P75" s="68">
        <f t="shared" ref="P75:P110" si="32">IF(N75=0,0.3,IF(N75=L75,L75-0.3,N75))</f>
        <v>3</v>
      </c>
      <c r="Q75" s="68">
        <f t="shared" ref="Q75:Q110" si="33">IF(O75=0,0.3,IF(O75=M75,M75-0.3,O75))</f>
        <v>3</v>
      </c>
      <c r="R75" s="68">
        <f t="shared" ref="R75:R110" si="34">LN((L75-P75)/P75)</f>
        <v>-0.40546510810816444</v>
      </c>
      <c r="S75" s="68">
        <f t="shared" ref="S75:S110" si="35">LN((M75-Q75)/Q75)</f>
        <v>-0.40546510810816444</v>
      </c>
      <c r="T75" s="68">
        <f t="shared" ref="T75:T110" si="36">R75-AVERAGE($R$11:$R$110)</f>
        <v>-0.38924650378383785</v>
      </c>
      <c r="U75" s="68">
        <f t="shared" ref="U75:U110" si="37">S75-AVERAGE($S$11:$S$110)</f>
        <v>-0.38924650378383785</v>
      </c>
      <c r="V75" s="68">
        <f t="shared" ref="V75:V110" si="38">SQRT(1/P75+1/(L75-P75))</f>
        <v>0.91287092917527679</v>
      </c>
      <c r="W75" s="68">
        <f t="shared" ref="W75:W110" si="39">SQRT(1/Q75+1/(M75-Q75))</f>
        <v>0.91287092917527679</v>
      </c>
      <c r="X75" s="68">
        <f t="shared" ref="X75:X110" si="40">T75-U75</f>
        <v>0</v>
      </c>
      <c r="Y75" s="68">
        <f t="shared" ref="Y75:Y110" si="41">SQRT(V75^2+W75^2)</f>
        <v>1.2909944487358056</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55.2" x14ac:dyDescent="0.3">
      <c r="A76" s="67" t="str">
        <f>QMS!A70</f>
        <v>66. Mengapa pengendalian klausul terkait "Output Tidak Sesuai" (Klausul 8.7) dipandang sangat kritis dalam analisis insight skema ini?</v>
      </c>
      <c r="B76" s="83">
        <f>QMS!B70</f>
        <v>1</v>
      </c>
      <c r="C76" s="83">
        <f>QMS!C70</f>
        <v>1</v>
      </c>
      <c r="D76" s="83">
        <f>QMS!D70</f>
        <v>1</v>
      </c>
      <c r="E76" s="83">
        <f>QMS!E70</f>
        <v>1</v>
      </c>
      <c r="F76" s="83">
        <f>QMS!F70</f>
        <v>1</v>
      </c>
      <c r="G76" s="83">
        <f>QMS!G70</f>
        <v>1</v>
      </c>
      <c r="H76" s="83">
        <f>QMS!H70</f>
        <v>0</v>
      </c>
      <c r="I76" s="83">
        <f>QMS!I70</f>
        <v>0</v>
      </c>
      <c r="J76" s="83">
        <f>QMS!J70</f>
        <v>0</v>
      </c>
      <c r="K76" s="83">
        <f>QMS!K70</f>
        <v>0</v>
      </c>
      <c r="L76" s="82">
        <f t="shared" si="30"/>
        <v>5</v>
      </c>
      <c r="M76" s="82">
        <f t="shared" si="31"/>
        <v>5</v>
      </c>
      <c r="N76" s="82">
        <f>SUMIF($B$8:$K$8,"Laki-Laki",QMS!B70:K70)</f>
        <v>3</v>
      </c>
      <c r="O76" s="82">
        <f>SUMIF($B$8:$K$8,"Perempuan",QMS!B70:K70)</f>
        <v>3</v>
      </c>
      <c r="P76" s="68">
        <f t="shared" si="32"/>
        <v>3</v>
      </c>
      <c r="Q76" s="68">
        <f t="shared" si="33"/>
        <v>3</v>
      </c>
      <c r="R76" s="68">
        <f t="shared" si="34"/>
        <v>-0.40546510810816444</v>
      </c>
      <c r="S76" s="68">
        <f t="shared" si="35"/>
        <v>-0.40546510810816444</v>
      </c>
      <c r="T76" s="68">
        <f t="shared" si="36"/>
        <v>-0.38924650378383785</v>
      </c>
      <c r="U76" s="68">
        <f t="shared" si="37"/>
        <v>-0.38924650378383785</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124.2" x14ac:dyDescent="0.3">
      <c r="A77" s="67" t="str">
        <f>QMS!A71</f>
        <v>67. Studi Kasus: Sebuah pabrik pakaian menemukan 100 kemeja yang jahitannya miring. Setelah dievaluasi, manajemen memutuskan untuk membuka kembali jahitan tersebut dan menjahitnya ulang dengan benar. Tindakan penanganan output tidak sesuai ini dikategorikan sebagai...</v>
      </c>
      <c r="B77" s="83">
        <f>QMS!B71</f>
        <v>1</v>
      </c>
      <c r="C77" s="83">
        <f>QMS!C71</f>
        <v>1</v>
      </c>
      <c r="D77" s="83">
        <f>QMS!D71</f>
        <v>1</v>
      </c>
      <c r="E77" s="83">
        <f>QMS!E71</f>
        <v>0</v>
      </c>
      <c r="F77" s="83">
        <f>QMS!F71</f>
        <v>1</v>
      </c>
      <c r="G77" s="83">
        <f>QMS!G71</f>
        <v>0</v>
      </c>
      <c r="H77" s="83">
        <f>QMS!H71</f>
        <v>0</v>
      </c>
      <c r="I77" s="83">
        <f>QMS!I71</f>
        <v>0</v>
      </c>
      <c r="J77" s="83">
        <f>QMS!J71</f>
        <v>0</v>
      </c>
      <c r="K77" s="83">
        <f>QMS!K71</f>
        <v>0</v>
      </c>
      <c r="L77" s="82">
        <f t="shared" si="30"/>
        <v>5</v>
      </c>
      <c r="M77" s="82">
        <f t="shared" si="31"/>
        <v>5</v>
      </c>
      <c r="N77" s="82">
        <f>SUMIF($B$8:$K$8,"Laki-Laki",QMS!B71:K71)</f>
        <v>2</v>
      </c>
      <c r="O77" s="82">
        <f>SUMIF($B$8:$K$8,"Perempuan",QMS!B71:K71)</f>
        <v>2</v>
      </c>
      <c r="P77" s="68">
        <f t="shared" si="32"/>
        <v>2</v>
      </c>
      <c r="Q77" s="68">
        <f t="shared" si="33"/>
        <v>2</v>
      </c>
      <c r="R77" s="68">
        <f t="shared" si="34"/>
        <v>0.40546510810816438</v>
      </c>
      <c r="S77" s="68">
        <f t="shared" si="35"/>
        <v>0.40546510810816438</v>
      </c>
      <c r="T77" s="68">
        <f t="shared" si="36"/>
        <v>0.42168371243249098</v>
      </c>
      <c r="U77" s="68">
        <f t="shared" si="37"/>
        <v>0.42168371243249098</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ht="69" x14ac:dyDescent="0.3">
      <c r="A78" s="67" t="str">
        <f>QMS!A72</f>
        <v>68. Studi Kasus: Perusahaan katering mendapat keluhan dari pelanggan bahwa makanan yang dikirim basi. Hal ini menunjukkan kegagalan pada Kriteria Unjuk Kerja (KUK)...</v>
      </c>
      <c r="B78" s="83">
        <f>QMS!B72</f>
        <v>1</v>
      </c>
      <c r="C78" s="83">
        <f>QMS!C72</f>
        <v>1</v>
      </c>
      <c r="D78" s="83">
        <f>QMS!D72</f>
        <v>1</v>
      </c>
      <c r="E78" s="83">
        <f>QMS!E72</f>
        <v>1</v>
      </c>
      <c r="F78" s="83">
        <f>QMS!F72</f>
        <v>1</v>
      </c>
      <c r="G78" s="83">
        <f>QMS!G72</f>
        <v>1</v>
      </c>
      <c r="H78" s="83">
        <f>QMS!H72</f>
        <v>0</v>
      </c>
      <c r="I78" s="83">
        <f>QMS!I72</f>
        <v>0</v>
      </c>
      <c r="J78" s="83">
        <f>QMS!J72</f>
        <v>1</v>
      </c>
      <c r="K78" s="83">
        <f>QMS!K72</f>
        <v>1</v>
      </c>
      <c r="L78" s="82">
        <f t="shared" si="30"/>
        <v>5</v>
      </c>
      <c r="M78" s="82">
        <f t="shared" si="31"/>
        <v>5</v>
      </c>
      <c r="N78" s="82">
        <f>SUMIF($B$8:$K$8,"Laki-Laki",QMS!B72:K72)</f>
        <v>4</v>
      </c>
      <c r="O78" s="82">
        <f>SUMIF($B$8:$K$8,"Perempuan",QMS!B72:K72)</f>
        <v>4</v>
      </c>
      <c r="P78" s="68">
        <f t="shared" si="32"/>
        <v>4</v>
      </c>
      <c r="Q78" s="68">
        <f t="shared" si="33"/>
        <v>4</v>
      </c>
      <c r="R78" s="68">
        <f t="shared" si="34"/>
        <v>-1.3862943611198906</v>
      </c>
      <c r="S78" s="68">
        <f t="shared" si="35"/>
        <v>-1.3862943611198906</v>
      </c>
      <c r="T78" s="68">
        <f t="shared" si="36"/>
        <v>-1.3700757567955639</v>
      </c>
      <c r="U78" s="68">
        <f t="shared" si="37"/>
        <v>-1.3700757567955639</v>
      </c>
      <c r="V78" s="68">
        <f t="shared" si="38"/>
        <v>1.1180339887498949</v>
      </c>
      <c r="W78" s="68">
        <f t="shared" si="39"/>
        <v>1.1180339887498949</v>
      </c>
      <c r="X78" s="68">
        <f t="shared" si="40"/>
        <v>0</v>
      </c>
      <c r="Y78" s="68">
        <f t="shared" si="41"/>
        <v>1.5811388300841898</v>
      </c>
      <c r="Z78" s="68">
        <f t="shared" si="42"/>
        <v>0</v>
      </c>
      <c r="AA78" s="66" t="str">
        <f t="shared" si="43"/>
        <v>Negligible</v>
      </c>
      <c r="AB78" s="69" t="str">
        <f t="shared" si="44"/>
        <v>Tidak Ada Indikasi Bias</v>
      </c>
    </row>
    <row r="79" spans="1:28" ht="69" x14ac:dyDescent="0.3">
      <c r="A79" s="67" t="str">
        <f>QMS!A73</f>
        <v>69. Pengendalian Purchasing mengharuskan pemantauan kinerja penyedia eksternal. Metrik yang paling tepat untuk memantau kinerja supplier bahan baku adalah...</v>
      </c>
      <c r="B79" s="83">
        <f>QMS!B73</f>
        <v>1</v>
      </c>
      <c r="C79" s="83">
        <f>QMS!C73</f>
        <v>1</v>
      </c>
      <c r="D79" s="83">
        <f>QMS!D73</f>
        <v>1</v>
      </c>
      <c r="E79" s="83">
        <f>QMS!E73</f>
        <v>1</v>
      </c>
      <c r="F79" s="83">
        <f>QMS!F73</f>
        <v>1</v>
      </c>
      <c r="G79" s="83">
        <f>QMS!G73</f>
        <v>1</v>
      </c>
      <c r="H79" s="83">
        <f>QMS!H73</f>
        <v>1</v>
      </c>
      <c r="I79" s="83">
        <f>QMS!I73</f>
        <v>1</v>
      </c>
      <c r="J79" s="83">
        <f>QMS!J73</f>
        <v>0</v>
      </c>
      <c r="K79" s="83">
        <f>QMS!K73</f>
        <v>0</v>
      </c>
      <c r="L79" s="82">
        <f t="shared" si="30"/>
        <v>5</v>
      </c>
      <c r="M79" s="82">
        <f t="shared" si="31"/>
        <v>5</v>
      </c>
      <c r="N79" s="82">
        <f>SUMIF($B$8:$K$8,"Laki-Laki",QMS!B73:K73)</f>
        <v>4</v>
      </c>
      <c r="O79" s="82">
        <f>SUMIF($B$8:$K$8,"Perempuan",QMS!B73:K73)</f>
        <v>4</v>
      </c>
      <c r="P79" s="68">
        <f t="shared" si="32"/>
        <v>4</v>
      </c>
      <c r="Q79" s="68">
        <f t="shared" si="33"/>
        <v>4</v>
      </c>
      <c r="R79" s="68">
        <f t="shared" si="34"/>
        <v>-1.3862943611198906</v>
      </c>
      <c r="S79" s="68">
        <f t="shared" si="35"/>
        <v>-1.3862943611198906</v>
      </c>
      <c r="T79" s="68">
        <f t="shared" si="36"/>
        <v>-1.3700757567955639</v>
      </c>
      <c r="U79" s="68">
        <f t="shared" si="37"/>
        <v>-1.3700757567955639</v>
      </c>
      <c r="V79" s="68">
        <f t="shared" si="38"/>
        <v>1.1180339887498949</v>
      </c>
      <c r="W79" s="68">
        <f t="shared" si="39"/>
        <v>1.1180339887498949</v>
      </c>
      <c r="X79" s="68">
        <f t="shared" si="40"/>
        <v>0</v>
      </c>
      <c r="Y79" s="68">
        <f t="shared" si="41"/>
        <v>1.5811388300841898</v>
      </c>
      <c r="Z79" s="68">
        <f t="shared" si="42"/>
        <v>0</v>
      </c>
      <c r="AA79" s="66" t="str">
        <f t="shared" si="43"/>
        <v>Negligible</v>
      </c>
      <c r="AB79" s="69" t="str">
        <f t="shared" si="44"/>
        <v>Tidak Ada Indikasi Bias</v>
      </c>
    </row>
    <row r="80" spans="1:28" ht="41.4" x14ac:dyDescent="0.3">
      <c r="A80" s="67" t="str">
        <f>QMS!A74</f>
        <v>70. Studi Kasus: Dalam industri jasa konsultasi, "produksi dilaksanakan dalam kondisi terkendali" berarti...</v>
      </c>
      <c r="B80" s="83">
        <f>QMS!B74</f>
        <v>1</v>
      </c>
      <c r="C80" s="83">
        <f>QMS!C74</f>
        <v>1</v>
      </c>
      <c r="D80" s="83">
        <f>QMS!D74</f>
        <v>1</v>
      </c>
      <c r="E80" s="83">
        <f>QMS!E74</f>
        <v>0</v>
      </c>
      <c r="F80" s="83">
        <f>QMS!F74</f>
        <v>1</v>
      </c>
      <c r="G80" s="83">
        <f>QMS!G74</f>
        <v>0</v>
      </c>
      <c r="H80" s="83">
        <f>QMS!H74</f>
        <v>0</v>
      </c>
      <c r="I80" s="83">
        <f>QMS!I74</f>
        <v>0</v>
      </c>
      <c r="J80" s="83">
        <f>QMS!J74</f>
        <v>1</v>
      </c>
      <c r="K80" s="83">
        <f>QMS!K74</f>
        <v>1</v>
      </c>
      <c r="L80" s="82">
        <f t="shared" si="30"/>
        <v>5</v>
      </c>
      <c r="M80" s="82">
        <f t="shared" si="31"/>
        <v>5</v>
      </c>
      <c r="N80" s="82">
        <f>SUMIF($B$8:$K$8,"Laki-Laki",QMS!B74:K74)</f>
        <v>3</v>
      </c>
      <c r="O80" s="82">
        <f>SUMIF($B$8:$K$8,"Perempuan",QMS!B74:K74)</f>
        <v>3</v>
      </c>
      <c r="P80" s="68">
        <f t="shared" si="32"/>
        <v>3</v>
      </c>
      <c r="Q80" s="68">
        <f t="shared" si="33"/>
        <v>3</v>
      </c>
      <c r="R80" s="68">
        <f t="shared" si="34"/>
        <v>-0.40546510810816444</v>
      </c>
      <c r="S80" s="68">
        <f t="shared" si="35"/>
        <v>-0.40546510810816444</v>
      </c>
      <c r="T80" s="68">
        <f t="shared" si="36"/>
        <v>-0.38924650378383785</v>
      </c>
      <c r="U80" s="68">
        <f t="shared" si="37"/>
        <v>-0.38924650378383785</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69" x14ac:dyDescent="0.3">
      <c r="A81" s="67" t="str">
        <f>QMS!A75</f>
        <v>71. Untuk menjamin produk dapat diterima di akhir proses operasional, parameter pengujian yang digunakan oleh petugas Quality Control (QC) harus didasarkan pada...</v>
      </c>
      <c r="B81" s="83">
        <f>QMS!B75</f>
        <v>1</v>
      </c>
      <c r="C81" s="83">
        <f>QMS!C75</f>
        <v>1</v>
      </c>
      <c r="D81" s="83">
        <f>QMS!D75</f>
        <v>1</v>
      </c>
      <c r="E81" s="83">
        <f>QMS!E75</f>
        <v>1</v>
      </c>
      <c r="F81" s="83">
        <f>QMS!F75</f>
        <v>1</v>
      </c>
      <c r="G81" s="83">
        <f>QMS!G75</f>
        <v>1</v>
      </c>
      <c r="H81" s="83">
        <f>QMS!H75</f>
        <v>0</v>
      </c>
      <c r="I81" s="83">
        <f>QMS!I75</f>
        <v>0</v>
      </c>
      <c r="J81" s="83">
        <f>QMS!J75</f>
        <v>0</v>
      </c>
      <c r="K81" s="83">
        <f>QMS!K75</f>
        <v>0</v>
      </c>
      <c r="L81" s="82">
        <f t="shared" si="30"/>
        <v>5</v>
      </c>
      <c r="M81" s="82">
        <f t="shared" si="31"/>
        <v>5</v>
      </c>
      <c r="N81" s="82">
        <f>SUMIF($B$8:$K$8,"Laki-Laki",QMS!B75:K75)</f>
        <v>3</v>
      </c>
      <c r="O81" s="82">
        <f>SUMIF($B$8:$K$8,"Perempuan",QMS!B75:K75)</f>
        <v>3</v>
      </c>
      <c r="P81" s="68">
        <f t="shared" si="32"/>
        <v>3</v>
      </c>
      <c r="Q81" s="68">
        <f t="shared" si="33"/>
        <v>3</v>
      </c>
      <c r="R81" s="68">
        <f t="shared" si="34"/>
        <v>-0.40546510810816444</v>
      </c>
      <c r="S81" s="68">
        <f t="shared" si="35"/>
        <v>-0.40546510810816444</v>
      </c>
      <c r="T81" s="68">
        <f t="shared" si="36"/>
        <v>-0.38924650378383785</v>
      </c>
      <c r="U81" s="68">
        <f t="shared" si="37"/>
        <v>-0.38924650378383785</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82.8" x14ac:dyDescent="0.3">
      <c r="A82" s="67" t="str">
        <f>QMS!A76</f>
        <v>72. Perencanaan desain dan pengembangan produk baru diatur kuat dalam unit ini. Apa fungsi mendasar dari "kriteria keberterimaan" pada tahap desain produk?</v>
      </c>
      <c r="B82" s="83">
        <f>QMS!B76</f>
        <v>1</v>
      </c>
      <c r="C82" s="83">
        <f>QMS!C76</f>
        <v>1</v>
      </c>
      <c r="D82" s="83">
        <f>QMS!D76</f>
        <v>1</v>
      </c>
      <c r="E82" s="83">
        <f>QMS!E76</f>
        <v>0</v>
      </c>
      <c r="F82" s="83">
        <f>QMS!F76</f>
        <v>1</v>
      </c>
      <c r="G82" s="83">
        <f>QMS!G76</f>
        <v>0</v>
      </c>
      <c r="H82" s="83">
        <f>QMS!H76</f>
        <v>0</v>
      </c>
      <c r="I82" s="83">
        <f>QMS!I76</f>
        <v>0</v>
      </c>
      <c r="J82" s="83">
        <f>QMS!J76</f>
        <v>0</v>
      </c>
      <c r="K82" s="83">
        <f>QMS!K76</f>
        <v>0</v>
      </c>
      <c r="L82" s="82">
        <f t="shared" si="30"/>
        <v>5</v>
      </c>
      <c r="M82" s="82">
        <f t="shared" si="31"/>
        <v>5</v>
      </c>
      <c r="N82" s="82">
        <f>SUMIF($B$8:$K$8,"Laki-Laki",QMS!B76:K76)</f>
        <v>2</v>
      </c>
      <c r="O82" s="82">
        <f>SUMIF($B$8:$K$8,"Perempuan",QMS!B76:K76)</f>
        <v>2</v>
      </c>
      <c r="P82" s="68">
        <f t="shared" si="32"/>
        <v>2</v>
      </c>
      <c r="Q82" s="68">
        <f t="shared" si="33"/>
        <v>2</v>
      </c>
      <c r="R82" s="68">
        <f t="shared" si="34"/>
        <v>0.40546510810816438</v>
      </c>
      <c r="S82" s="68">
        <f t="shared" si="35"/>
        <v>0.40546510810816438</v>
      </c>
      <c r="T82" s="68">
        <f t="shared" si="36"/>
        <v>0.42168371243249098</v>
      </c>
      <c r="U82" s="68">
        <f t="shared" si="37"/>
        <v>0.42168371243249098</v>
      </c>
      <c r="V82" s="68">
        <f t="shared" si="38"/>
        <v>0.91287092917527679</v>
      </c>
      <c r="W82" s="68">
        <f t="shared" si="39"/>
        <v>0.91287092917527679</v>
      </c>
      <c r="X82" s="68">
        <f t="shared" si="40"/>
        <v>0</v>
      </c>
      <c r="Y82" s="68">
        <f t="shared" si="41"/>
        <v>1.2909944487358056</v>
      </c>
      <c r="Z82" s="68">
        <f t="shared" si="42"/>
        <v>0</v>
      </c>
      <c r="AA82" s="66" t="str">
        <f t="shared" si="43"/>
        <v>Negligible</v>
      </c>
      <c r="AB82" s="69" t="str">
        <f t="shared" si="44"/>
        <v>Tidak Ada Indikasi Bias</v>
      </c>
    </row>
    <row r="83" spans="1:28" ht="69" x14ac:dyDescent="0.3">
      <c r="A83" s="67" t="str">
        <f>QMS!A77</f>
        <v>73. Identifikasi dan mampusur (Traceability) merupakan bagian penting saat mengendalikan operasional produksi. Hal ini bertujuan agar...</v>
      </c>
      <c r="B83" s="83">
        <f>QMS!B77</f>
        <v>1</v>
      </c>
      <c r="C83" s="83">
        <f>QMS!C77</f>
        <v>1</v>
      </c>
      <c r="D83" s="83">
        <f>QMS!D77</f>
        <v>0</v>
      </c>
      <c r="E83" s="83">
        <f>QMS!E77</f>
        <v>0</v>
      </c>
      <c r="F83" s="83">
        <f>QMS!F77</f>
        <v>0</v>
      </c>
      <c r="G83" s="83">
        <f>QMS!G77</f>
        <v>0</v>
      </c>
      <c r="H83" s="83">
        <f>QMS!H77</f>
        <v>0</v>
      </c>
      <c r="I83" s="83">
        <f>QMS!I77</f>
        <v>0</v>
      </c>
      <c r="J83" s="83">
        <f>QMS!J77</f>
        <v>0</v>
      </c>
      <c r="K83" s="83">
        <f>QMS!K77</f>
        <v>0</v>
      </c>
      <c r="L83" s="82">
        <f t="shared" si="30"/>
        <v>5</v>
      </c>
      <c r="M83" s="82">
        <f t="shared" si="31"/>
        <v>5</v>
      </c>
      <c r="N83" s="82">
        <f>SUMIF($B$8:$K$8,"Laki-Laki",QMS!B77:K77)</f>
        <v>1</v>
      </c>
      <c r="O83" s="82">
        <f>SUMIF($B$8:$K$8,"Perempuan",QMS!B77:K77)</f>
        <v>1</v>
      </c>
      <c r="P83" s="68">
        <f t="shared" si="32"/>
        <v>1</v>
      </c>
      <c r="Q83" s="68">
        <f t="shared" si="33"/>
        <v>1</v>
      </c>
      <c r="R83" s="68">
        <f t="shared" si="34"/>
        <v>1.3862943611198906</v>
      </c>
      <c r="S83" s="68">
        <f t="shared" si="35"/>
        <v>1.3862943611198906</v>
      </c>
      <c r="T83" s="68">
        <f t="shared" si="36"/>
        <v>1.4025129654442172</v>
      </c>
      <c r="U83" s="68">
        <f t="shared" si="37"/>
        <v>1.4025129654442172</v>
      </c>
      <c r="V83" s="68">
        <f t="shared" si="38"/>
        <v>1.1180339887498949</v>
      </c>
      <c r="W83" s="68">
        <f t="shared" si="39"/>
        <v>1.1180339887498949</v>
      </c>
      <c r="X83" s="68">
        <f t="shared" si="40"/>
        <v>0</v>
      </c>
      <c r="Y83" s="68">
        <f t="shared" si="41"/>
        <v>1.5811388300841898</v>
      </c>
      <c r="Z83" s="68">
        <f t="shared" si="42"/>
        <v>0</v>
      </c>
      <c r="AA83" s="66" t="str">
        <f t="shared" si="43"/>
        <v>Negligible</v>
      </c>
      <c r="AB83" s="69" t="str">
        <f t="shared" si="44"/>
        <v>Tidak Ada Indikasi Bias</v>
      </c>
    </row>
    <row r="84" spans="1:28" ht="55.2" x14ac:dyDescent="0.3">
      <c r="A84" s="67" t="str">
        <f>QMS!A78</f>
        <v>74. Apa implikasi nyata dari frasa "informasi pembelian dikomunikasikan dengan jelas" bagi seorang staf Purchasing?</v>
      </c>
      <c r="B84" s="83">
        <f>QMS!B78</f>
        <v>1</v>
      </c>
      <c r="C84" s="83">
        <f>QMS!C78</f>
        <v>1</v>
      </c>
      <c r="D84" s="83">
        <f>QMS!D78</f>
        <v>1</v>
      </c>
      <c r="E84" s="83">
        <f>QMS!E78</f>
        <v>0</v>
      </c>
      <c r="F84" s="83">
        <f>QMS!F78</f>
        <v>1</v>
      </c>
      <c r="G84" s="83">
        <f>QMS!G78</f>
        <v>0</v>
      </c>
      <c r="H84" s="83">
        <f>QMS!H78</f>
        <v>0</v>
      </c>
      <c r="I84" s="83">
        <f>QMS!I78</f>
        <v>0</v>
      </c>
      <c r="J84" s="83">
        <f>QMS!J78</f>
        <v>0</v>
      </c>
      <c r="K84" s="83">
        <f>QMS!K78</f>
        <v>0</v>
      </c>
      <c r="L84" s="82">
        <f t="shared" si="30"/>
        <v>5</v>
      </c>
      <c r="M84" s="82">
        <f t="shared" si="31"/>
        <v>5</v>
      </c>
      <c r="N84" s="82">
        <f>SUMIF($B$8:$K$8,"Laki-Laki",QMS!B78:K78)</f>
        <v>2</v>
      </c>
      <c r="O84" s="82">
        <f>SUMIF($B$8:$K$8,"Perempuan",QMS!B78:K78)</f>
        <v>2</v>
      </c>
      <c r="P84" s="68">
        <f t="shared" si="32"/>
        <v>2</v>
      </c>
      <c r="Q84" s="68">
        <f t="shared" si="33"/>
        <v>2</v>
      </c>
      <c r="R84" s="68">
        <f t="shared" si="34"/>
        <v>0.40546510810816438</v>
      </c>
      <c r="S84" s="68">
        <f t="shared" si="35"/>
        <v>0.40546510810816438</v>
      </c>
      <c r="T84" s="68">
        <f t="shared" si="36"/>
        <v>0.42168371243249098</v>
      </c>
      <c r="U84" s="68">
        <f t="shared" si="37"/>
        <v>0.42168371243249098</v>
      </c>
      <c r="V84" s="68">
        <f t="shared" si="38"/>
        <v>0.91287092917527679</v>
      </c>
      <c r="W84" s="68">
        <f t="shared" si="39"/>
        <v>0.91287092917527679</v>
      </c>
      <c r="X84" s="68">
        <f t="shared" si="40"/>
        <v>0</v>
      </c>
      <c r="Y84" s="68">
        <f t="shared" si="41"/>
        <v>1.2909944487358056</v>
      </c>
      <c r="Z84" s="68">
        <f t="shared" si="42"/>
        <v>0</v>
      </c>
      <c r="AA84" s="66" t="str">
        <f t="shared" si="43"/>
        <v>Negligible</v>
      </c>
      <c r="AB84" s="69" t="str">
        <f t="shared" si="44"/>
        <v>Tidak Ada Indikasi Bias</v>
      </c>
    </row>
    <row r="85" spans="1:28" ht="69" x14ac:dyDescent="0.3">
      <c r="A85" s="67" t="str">
        <f>QMS!A79</f>
        <v>75. Pengendalian Outsource sering kali lebih sulit daripada mengendalikan produksi internal. Oleh karena itu, ISO 9001 mensyaratkan organisasi untuk...</v>
      </c>
      <c r="B85" s="83">
        <f>QMS!B79</f>
        <v>1</v>
      </c>
      <c r="C85" s="83">
        <f>QMS!C79</f>
        <v>1</v>
      </c>
      <c r="D85" s="83">
        <f>QMS!D79</f>
        <v>1</v>
      </c>
      <c r="E85" s="83">
        <f>QMS!E79</f>
        <v>1</v>
      </c>
      <c r="F85" s="83">
        <f>QMS!F79</f>
        <v>1</v>
      </c>
      <c r="G85" s="83">
        <f>QMS!G79</f>
        <v>1</v>
      </c>
      <c r="H85" s="83">
        <f>QMS!H79</f>
        <v>1</v>
      </c>
      <c r="I85" s="83">
        <f>QMS!I79</f>
        <v>1</v>
      </c>
      <c r="J85" s="83">
        <f>QMS!J79</f>
        <v>0</v>
      </c>
      <c r="K85" s="83">
        <f>QMS!K79</f>
        <v>0</v>
      </c>
      <c r="L85" s="82">
        <f t="shared" si="30"/>
        <v>5</v>
      </c>
      <c r="M85" s="82">
        <f t="shared" si="31"/>
        <v>5</v>
      </c>
      <c r="N85" s="82">
        <f>SUMIF($B$8:$K$8,"Laki-Laki",QMS!B79:K79)</f>
        <v>4</v>
      </c>
      <c r="O85" s="82">
        <f>SUMIF($B$8:$K$8,"Perempuan",QMS!B79:K79)</f>
        <v>4</v>
      </c>
      <c r="P85" s="68">
        <f t="shared" si="32"/>
        <v>4</v>
      </c>
      <c r="Q85" s="68">
        <f t="shared" si="33"/>
        <v>4</v>
      </c>
      <c r="R85" s="68">
        <f t="shared" si="34"/>
        <v>-1.3862943611198906</v>
      </c>
      <c r="S85" s="68">
        <f t="shared" si="35"/>
        <v>-1.3862943611198906</v>
      </c>
      <c r="T85" s="68">
        <f t="shared" si="36"/>
        <v>-1.3700757567955639</v>
      </c>
      <c r="U85" s="68">
        <f t="shared" si="37"/>
        <v>-1.3700757567955639</v>
      </c>
      <c r="V85" s="68">
        <f t="shared" si="38"/>
        <v>1.1180339887498949</v>
      </c>
      <c r="W85" s="68">
        <f t="shared" si="39"/>
        <v>1.1180339887498949</v>
      </c>
      <c r="X85" s="68">
        <f t="shared" si="40"/>
        <v>0</v>
      </c>
      <c r="Y85" s="68">
        <f t="shared" si="41"/>
        <v>1.5811388300841898</v>
      </c>
      <c r="Z85" s="68">
        <f t="shared" si="42"/>
        <v>0</v>
      </c>
      <c r="AA85" s="66" t="str">
        <f t="shared" si="43"/>
        <v>Negligible</v>
      </c>
      <c r="AB85" s="69" t="str">
        <f t="shared" si="44"/>
        <v>Tidak Ada Indikasi Bias</v>
      </c>
    </row>
    <row r="86" spans="1:28" ht="151.80000000000001" x14ac:dyDescent="0.3">
      <c r="A86" s="67" t="str">
        <f>QMS!A80</f>
        <v>76. Studi Kasus: Sebuah produk alat kesehatan tidak lolos uji kualitas internal karena warnanya sedikit berbeda dari standar, namun fungsinya 100% normal. Klien menyatakan bersedia membeli produk tersebut dengan harga potongan karena perbedaan warna tidak mempengaruhi penggunaan. Tindakan melepas produk ini adalah contoh dari...</v>
      </c>
      <c r="B86" s="83">
        <f>QMS!B80</f>
        <v>1</v>
      </c>
      <c r="C86" s="83">
        <f>QMS!C80</f>
        <v>1</v>
      </c>
      <c r="D86" s="83">
        <f>QMS!D80</f>
        <v>1</v>
      </c>
      <c r="E86" s="83">
        <f>QMS!E80</f>
        <v>0</v>
      </c>
      <c r="F86" s="83">
        <f>QMS!F80</f>
        <v>1</v>
      </c>
      <c r="G86" s="83">
        <f>QMS!G80</f>
        <v>0</v>
      </c>
      <c r="H86" s="83">
        <f>QMS!H80</f>
        <v>0</v>
      </c>
      <c r="I86" s="83">
        <f>QMS!I80</f>
        <v>0</v>
      </c>
      <c r="J86" s="83">
        <f>QMS!J80</f>
        <v>1</v>
      </c>
      <c r="K86" s="83">
        <f>QMS!K80</f>
        <v>1</v>
      </c>
      <c r="L86" s="82">
        <f t="shared" si="30"/>
        <v>5</v>
      </c>
      <c r="M86" s="82">
        <f t="shared" si="31"/>
        <v>5</v>
      </c>
      <c r="N86" s="82">
        <f>SUMIF($B$8:$K$8,"Laki-Laki",QMS!B80:K80)</f>
        <v>3</v>
      </c>
      <c r="O86" s="82">
        <f>SUMIF($B$8:$K$8,"Perempuan",QMS!B80:K80)</f>
        <v>3</v>
      </c>
      <c r="P86" s="68">
        <f t="shared" si="32"/>
        <v>3</v>
      </c>
      <c r="Q86" s="68">
        <f t="shared" si="33"/>
        <v>3</v>
      </c>
      <c r="R86" s="68">
        <f t="shared" si="34"/>
        <v>-0.40546510810816444</v>
      </c>
      <c r="S86" s="68">
        <f t="shared" si="35"/>
        <v>-0.40546510810816444</v>
      </c>
      <c r="T86" s="68">
        <f t="shared" si="36"/>
        <v>-0.38924650378383785</v>
      </c>
      <c r="U86" s="68">
        <f t="shared" si="37"/>
        <v>-0.38924650378383785</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55.2" x14ac:dyDescent="0.3">
      <c r="A87" s="67" t="str">
        <f>QMS!A81</f>
        <v>77. Salah satu tujuan dilakukannya evaluasi dan seleksi ulang terhadap vendor yang sudah bekerja sama lama adalah...</v>
      </c>
      <c r="B87" s="83">
        <f>QMS!B81</f>
        <v>1</v>
      </c>
      <c r="C87" s="83">
        <f>QMS!C81</f>
        <v>1</v>
      </c>
      <c r="D87" s="83">
        <f>QMS!D81</f>
        <v>1</v>
      </c>
      <c r="E87" s="83">
        <f>QMS!E81</f>
        <v>0</v>
      </c>
      <c r="F87" s="83">
        <f>QMS!F81</f>
        <v>1</v>
      </c>
      <c r="G87" s="83">
        <f>QMS!G81</f>
        <v>0</v>
      </c>
      <c r="H87" s="83">
        <f>QMS!H81</f>
        <v>0</v>
      </c>
      <c r="I87" s="83">
        <f>QMS!I81</f>
        <v>0</v>
      </c>
      <c r="J87" s="83">
        <f>QMS!J81</f>
        <v>1</v>
      </c>
      <c r="K87" s="83">
        <f>QMS!K81</f>
        <v>1</v>
      </c>
      <c r="L87" s="82">
        <f t="shared" si="30"/>
        <v>5</v>
      </c>
      <c r="M87" s="82">
        <f t="shared" si="31"/>
        <v>5</v>
      </c>
      <c r="N87" s="82">
        <f>SUMIF($B$8:$K$8,"Laki-Laki",QMS!B81:K81)</f>
        <v>3</v>
      </c>
      <c r="O87" s="82">
        <f>SUMIF($B$8:$K$8,"Perempuan",QMS!B81:K81)</f>
        <v>3</v>
      </c>
      <c r="P87" s="68">
        <f t="shared" si="32"/>
        <v>3</v>
      </c>
      <c r="Q87" s="68">
        <f t="shared" si="33"/>
        <v>3</v>
      </c>
      <c r="R87" s="68">
        <f t="shared" si="34"/>
        <v>-0.40546510810816444</v>
      </c>
      <c r="S87" s="68">
        <f t="shared" si="35"/>
        <v>-0.40546510810816444</v>
      </c>
      <c r="T87" s="68">
        <f t="shared" si="36"/>
        <v>-0.38924650378383785</v>
      </c>
      <c r="U87" s="68">
        <f t="shared" si="37"/>
        <v>-0.38924650378383785</v>
      </c>
      <c r="V87" s="68">
        <f t="shared" si="38"/>
        <v>0.91287092917527679</v>
      </c>
      <c r="W87" s="68">
        <f t="shared" si="39"/>
        <v>0.91287092917527679</v>
      </c>
      <c r="X87" s="68">
        <f t="shared" si="40"/>
        <v>0</v>
      </c>
      <c r="Y87" s="68">
        <f t="shared" si="41"/>
        <v>1.2909944487358056</v>
      </c>
      <c r="Z87" s="68">
        <f t="shared" si="42"/>
        <v>0</v>
      </c>
      <c r="AA87" s="66" t="str">
        <f t="shared" si="43"/>
        <v>Negligible</v>
      </c>
      <c r="AB87" s="69" t="str">
        <f t="shared" si="44"/>
        <v>Tidak Ada Indikasi Bias</v>
      </c>
    </row>
    <row r="88" spans="1:28" ht="69" x14ac:dyDescent="0.3">
      <c r="A88" s="67" t="str">
        <f>QMS!A82</f>
        <v>78. Jika pelanggan memberikan keluhan terkait malfungsi produk, Klausul 8 mensyaratkan agar organisasi merespons hal ini melalui Kriteria Unjuk Kerja (KUK)...</v>
      </c>
      <c r="B88" s="83">
        <f>QMS!B82</f>
        <v>1</v>
      </c>
      <c r="C88" s="83">
        <f>QMS!C82</f>
        <v>1</v>
      </c>
      <c r="D88" s="83">
        <f>QMS!D82</f>
        <v>0</v>
      </c>
      <c r="E88" s="83">
        <f>QMS!E82</f>
        <v>0</v>
      </c>
      <c r="F88" s="83">
        <f>QMS!F82</f>
        <v>0</v>
      </c>
      <c r="G88" s="83">
        <f>QMS!G82</f>
        <v>0</v>
      </c>
      <c r="H88" s="83">
        <f>QMS!H82</f>
        <v>0</v>
      </c>
      <c r="I88" s="83">
        <f>QMS!I82</f>
        <v>0</v>
      </c>
      <c r="J88" s="83">
        <f>QMS!J82</f>
        <v>0</v>
      </c>
      <c r="K88" s="83">
        <f>QMS!K82</f>
        <v>0</v>
      </c>
      <c r="L88" s="82">
        <f t="shared" si="30"/>
        <v>5</v>
      </c>
      <c r="M88" s="82">
        <f t="shared" si="31"/>
        <v>5</v>
      </c>
      <c r="N88" s="82">
        <f>SUMIF($B$8:$K$8,"Laki-Laki",QMS!B82:K82)</f>
        <v>1</v>
      </c>
      <c r="O88" s="82">
        <f>SUMIF($B$8:$K$8,"Perempuan",QMS!B82:K82)</f>
        <v>1</v>
      </c>
      <c r="P88" s="68">
        <f t="shared" si="32"/>
        <v>1</v>
      </c>
      <c r="Q88" s="68">
        <f t="shared" si="33"/>
        <v>1</v>
      </c>
      <c r="R88" s="68">
        <f t="shared" si="34"/>
        <v>1.3862943611198906</v>
      </c>
      <c r="S88" s="68">
        <f t="shared" si="35"/>
        <v>1.3862943611198906</v>
      </c>
      <c r="T88" s="68">
        <f t="shared" si="36"/>
        <v>1.4025129654442172</v>
      </c>
      <c r="U88" s="68">
        <f t="shared" si="37"/>
        <v>1.4025129654442172</v>
      </c>
      <c r="V88" s="68">
        <f t="shared" si="38"/>
        <v>1.1180339887498949</v>
      </c>
      <c r="W88" s="68">
        <f t="shared" si="39"/>
        <v>1.1180339887498949</v>
      </c>
      <c r="X88" s="68">
        <f t="shared" si="40"/>
        <v>0</v>
      </c>
      <c r="Y88" s="68">
        <f t="shared" si="41"/>
        <v>1.5811388300841898</v>
      </c>
      <c r="Z88" s="68">
        <f t="shared" si="42"/>
        <v>0</v>
      </c>
      <c r="AA88" s="66" t="str">
        <f t="shared" si="43"/>
        <v>Negligible</v>
      </c>
      <c r="AB88" s="69" t="str">
        <f t="shared" si="44"/>
        <v>Tidak Ada Indikasi Bias</v>
      </c>
    </row>
    <row r="89" spans="1:28" ht="82.8" x14ac:dyDescent="0.3">
      <c r="A89" s="67" t="str">
        <f>QMS!A83</f>
        <v>79. Dalam menjamin ketersediaan personel yang kompeten untuk proses produksi terkendali, bagian operasional sangat bergantung pada efektivitas pelaksanaan dari klausul apa?</v>
      </c>
      <c r="B89" s="83">
        <f>QMS!B83</f>
        <v>1</v>
      </c>
      <c r="C89" s="83">
        <f>QMS!C83</f>
        <v>1</v>
      </c>
      <c r="D89" s="83">
        <f>QMS!D83</f>
        <v>1</v>
      </c>
      <c r="E89" s="83">
        <f>QMS!E83</f>
        <v>0</v>
      </c>
      <c r="F89" s="83">
        <f>QMS!F83</f>
        <v>1</v>
      </c>
      <c r="G89" s="83">
        <f>QMS!G83</f>
        <v>0</v>
      </c>
      <c r="H89" s="83">
        <f>QMS!H83</f>
        <v>0</v>
      </c>
      <c r="I89" s="83">
        <f>QMS!I83</f>
        <v>0</v>
      </c>
      <c r="J89" s="83">
        <f>QMS!J83</f>
        <v>0</v>
      </c>
      <c r="K89" s="83">
        <f>QMS!K83</f>
        <v>0</v>
      </c>
      <c r="L89" s="82">
        <f t="shared" si="30"/>
        <v>5</v>
      </c>
      <c r="M89" s="82">
        <f t="shared" si="31"/>
        <v>5</v>
      </c>
      <c r="N89" s="82">
        <f>SUMIF($B$8:$K$8,"Laki-Laki",QMS!B83:K83)</f>
        <v>2</v>
      </c>
      <c r="O89" s="82">
        <f>SUMIF($B$8:$K$8,"Perempuan",QMS!B83:K83)</f>
        <v>2</v>
      </c>
      <c r="P89" s="68">
        <f t="shared" si="32"/>
        <v>2</v>
      </c>
      <c r="Q89" s="68">
        <f t="shared" si="33"/>
        <v>2</v>
      </c>
      <c r="R89" s="68">
        <f t="shared" si="34"/>
        <v>0.40546510810816438</v>
      </c>
      <c r="S89" s="68">
        <f t="shared" si="35"/>
        <v>0.40546510810816438</v>
      </c>
      <c r="T89" s="68">
        <f t="shared" si="36"/>
        <v>0.42168371243249098</v>
      </c>
      <c r="U89" s="68">
        <f t="shared" si="37"/>
        <v>0.42168371243249098</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82.8" x14ac:dyDescent="0.3">
      <c r="A90" s="67" t="str">
        <f>QMS!A84</f>
        <v>80. Di bawah sistem berbasis pemikiran risiko (ISO 9001:2015), sebelum melakukan "pelepasan produk" kepada pelanggan akhir, personel berwenang wajib memastikan bahwa...</v>
      </c>
      <c r="B90" s="83">
        <f>QMS!B84</f>
        <v>1</v>
      </c>
      <c r="C90" s="83">
        <f>QMS!C84</f>
        <v>1</v>
      </c>
      <c r="D90" s="83">
        <f>QMS!D84</f>
        <v>1</v>
      </c>
      <c r="E90" s="83">
        <f>QMS!E84</f>
        <v>0</v>
      </c>
      <c r="F90" s="83">
        <f>QMS!F84</f>
        <v>1</v>
      </c>
      <c r="G90" s="83">
        <f>QMS!G84</f>
        <v>0</v>
      </c>
      <c r="H90" s="83">
        <f>QMS!H84</f>
        <v>0</v>
      </c>
      <c r="I90" s="83">
        <f>QMS!I84</f>
        <v>0</v>
      </c>
      <c r="J90" s="83">
        <f>QMS!J84</f>
        <v>0</v>
      </c>
      <c r="K90" s="83">
        <f>QMS!K84</f>
        <v>0</v>
      </c>
      <c r="L90" s="82">
        <f t="shared" si="30"/>
        <v>5</v>
      </c>
      <c r="M90" s="82">
        <f t="shared" si="31"/>
        <v>5</v>
      </c>
      <c r="N90" s="82">
        <f>SUMIF($B$8:$K$8,"Laki-Laki",QMS!B84:K84)</f>
        <v>2</v>
      </c>
      <c r="O90" s="82">
        <f>SUMIF($B$8:$K$8,"Perempuan",QMS!B84:K84)</f>
        <v>2</v>
      </c>
      <c r="P90" s="68">
        <f t="shared" si="32"/>
        <v>2</v>
      </c>
      <c r="Q90" s="68">
        <f t="shared" si="33"/>
        <v>2</v>
      </c>
      <c r="R90" s="68">
        <f t="shared" si="34"/>
        <v>0.40546510810816438</v>
      </c>
      <c r="S90" s="68">
        <f t="shared" si="35"/>
        <v>0.40546510810816438</v>
      </c>
      <c r="T90" s="68">
        <f t="shared" si="36"/>
        <v>0.42168371243249098</v>
      </c>
      <c r="U90" s="68">
        <f t="shared" si="37"/>
        <v>0.42168371243249098</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69" x14ac:dyDescent="0.3">
      <c r="A91" s="67" t="str">
        <f>QMS!A85</f>
        <v>81. Yang membahas mengenai evaluasi kinerja dan peningkatan berkelanjutan merujuk secara spesifik pada pemenuhan persyaratan ISO 9001 klausul...</v>
      </c>
      <c r="B91" s="83">
        <f>QMS!B85</f>
        <v>1</v>
      </c>
      <c r="C91" s="83">
        <f>QMS!C85</f>
        <v>1</v>
      </c>
      <c r="D91" s="83">
        <f>QMS!D85</f>
        <v>1</v>
      </c>
      <c r="E91" s="83">
        <f>QMS!E85</f>
        <v>0</v>
      </c>
      <c r="F91" s="83">
        <f>QMS!F85</f>
        <v>1</v>
      </c>
      <c r="G91" s="83">
        <f>QMS!G85</f>
        <v>0</v>
      </c>
      <c r="H91" s="83">
        <f>QMS!H85</f>
        <v>0</v>
      </c>
      <c r="I91" s="83">
        <f>QMS!I85</f>
        <v>0</v>
      </c>
      <c r="J91" s="83">
        <f>QMS!J85</f>
        <v>1</v>
      </c>
      <c r="K91" s="83">
        <f>QMS!K85</f>
        <v>1</v>
      </c>
      <c r="L91" s="82">
        <f t="shared" si="30"/>
        <v>5</v>
      </c>
      <c r="M91" s="82">
        <f t="shared" si="31"/>
        <v>5</v>
      </c>
      <c r="N91" s="82">
        <f>SUMIF($B$8:$K$8,"Laki-Laki",QMS!B85:K85)</f>
        <v>3</v>
      </c>
      <c r="O91" s="82">
        <f>SUMIF($B$8:$K$8,"Perempuan",QMS!B85:K85)</f>
        <v>3</v>
      </c>
      <c r="P91" s="68">
        <f t="shared" si="32"/>
        <v>3</v>
      </c>
      <c r="Q91" s="68">
        <f t="shared" si="33"/>
        <v>3</v>
      </c>
      <c r="R91" s="68">
        <f t="shared" si="34"/>
        <v>-0.40546510810816444</v>
      </c>
      <c r="S91" s="68">
        <f t="shared" si="35"/>
        <v>-0.40546510810816444</v>
      </c>
      <c r="T91" s="68">
        <f t="shared" si="36"/>
        <v>-0.38924650378383785</v>
      </c>
      <c r="U91" s="68">
        <f t="shared" si="37"/>
        <v>-0.38924650378383785</v>
      </c>
      <c r="V91" s="68">
        <f t="shared" si="38"/>
        <v>0.91287092917527679</v>
      </c>
      <c r="W91" s="68">
        <f t="shared" si="39"/>
        <v>0.91287092917527679</v>
      </c>
      <c r="X91" s="68">
        <f t="shared" si="40"/>
        <v>0</v>
      </c>
      <c r="Y91" s="68">
        <f t="shared" si="41"/>
        <v>1.2909944487358056</v>
      </c>
      <c r="Z91" s="68">
        <f t="shared" si="42"/>
        <v>0</v>
      </c>
      <c r="AA91" s="66" t="str">
        <f t="shared" si="43"/>
        <v>Negligible</v>
      </c>
      <c r="AB91" s="69" t="str">
        <f t="shared" si="44"/>
        <v>Tidak Ada Indikasi Bias</v>
      </c>
    </row>
    <row r="92" spans="1:28" ht="82.8" x14ac:dyDescent="0.3">
      <c r="A92" s="67" t="str">
        <f>QMS!A86</f>
        <v>82. Fokus utama yang menjadi indikator bahwa organisasi telah Melakukan Evaluasi Kinerja dan Peningkatan Berkelanjutan QMS. Manakah di bawah ini yang bukan merupakan fokus utama tsb?</v>
      </c>
      <c r="B92" s="83">
        <f>QMS!B86</f>
        <v>1</v>
      </c>
      <c r="C92" s="83">
        <f>QMS!C86</f>
        <v>1</v>
      </c>
      <c r="D92" s="83">
        <f>QMS!D86</f>
        <v>1</v>
      </c>
      <c r="E92" s="83">
        <f>QMS!E86</f>
        <v>1</v>
      </c>
      <c r="F92" s="83">
        <f>QMS!F86</f>
        <v>1</v>
      </c>
      <c r="G92" s="83">
        <f>QMS!G86</f>
        <v>1</v>
      </c>
      <c r="H92" s="83">
        <f>QMS!H86</f>
        <v>0</v>
      </c>
      <c r="I92" s="83">
        <f>QMS!I86</f>
        <v>0</v>
      </c>
      <c r="J92" s="83">
        <f>QMS!J86</f>
        <v>0</v>
      </c>
      <c r="K92" s="83">
        <f>QMS!K86</f>
        <v>0</v>
      </c>
      <c r="L92" s="82">
        <f t="shared" si="30"/>
        <v>5</v>
      </c>
      <c r="M92" s="82">
        <f t="shared" si="31"/>
        <v>5</v>
      </c>
      <c r="N92" s="82">
        <f>SUMIF($B$8:$K$8,"Laki-Laki",QMS!B86:K86)</f>
        <v>3</v>
      </c>
      <c r="O92" s="82">
        <f>SUMIF($B$8:$K$8,"Perempuan",QMS!B86:K86)</f>
        <v>3</v>
      </c>
      <c r="P92" s="68">
        <f t="shared" si="32"/>
        <v>3</v>
      </c>
      <c r="Q92" s="68">
        <f t="shared" si="33"/>
        <v>3</v>
      </c>
      <c r="R92" s="68">
        <f t="shared" si="34"/>
        <v>-0.40546510810816444</v>
      </c>
      <c r="S92" s="68">
        <f t="shared" si="35"/>
        <v>-0.40546510810816444</v>
      </c>
      <c r="T92" s="68">
        <f t="shared" si="36"/>
        <v>-0.38924650378383785</v>
      </c>
      <c r="U92" s="68">
        <f t="shared" si="37"/>
        <v>-0.38924650378383785</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ht="124.2" x14ac:dyDescent="0.3">
      <c r="A93" s="67" t="str">
        <f>QMS!A87</f>
        <v>83. Studi Kasus: Organisasi Anda ingin memastikan apakah produk dan layanan yang diberikan selama ini telah memenuhi ekspektasi pelanggan. Sesuai Kriteria Unjuk Kerja (KUK) "Memantau dan Mengukur Kinerja", metode valid apa yang direkomendasikan untuk melakukan pemantauan ini?</v>
      </c>
      <c r="B93" s="83">
        <f>QMS!B87</f>
        <v>1</v>
      </c>
      <c r="C93" s="83">
        <f>QMS!C87</f>
        <v>1</v>
      </c>
      <c r="D93" s="83">
        <f>QMS!D87</f>
        <v>1</v>
      </c>
      <c r="E93" s="83">
        <f>QMS!E87</f>
        <v>1</v>
      </c>
      <c r="F93" s="83">
        <f>QMS!F87</f>
        <v>1</v>
      </c>
      <c r="G93" s="83">
        <f>QMS!G87</f>
        <v>1</v>
      </c>
      <c r="H93" s="83">
        <f>QMS!H87</f>
        <v>0</v>
      </c>
      <c r="I93" s="83">
        <f>QMS!I87</f>
        <v>0</v>
      </c>
      <c r="J93" s="83">
        <f>QMS!J87</f>
        <v>0</v>
      </c>
      <c r="K93" s="83">
        <f>QMS!K87</f>
        <v>0</v>
      </c>
      <c r="L93" s="82">
        <f t="shared" si="30"/>
        <v>5</v>
      </c>
      <c r="M93" s="82">
        <f t="shared" si="31"/>
        <v>5</v>
      </c>
      <c r="N93" s="82">
        <f>SUMIF($B$8:$K$8,"Laki-Laki",QMS!B87:K87)</f>
        <v>3</v>
      </c>
      <c r="O93" s="82">
        <f>SUMIF($B$8:$K$8,"Perempuan",QMS!B87:K87)</f>
        <v>3</v>
      </c>
      <c r="P93" s="68">
        <f t="shared" si="32"/>
        <v>3</v>
      </c>
      <c r="Q93" s="68">
        <f t="shared" si="33"/>
        <v>3</v>
      </c>
      <c r="R93" s="68">
        <f t="shared" si="34"/>
        <v>-0.40546510810816444</v>
      </c>
      <c r="S93" s="68">
        <f t="shared" si="35"/>
        <v>-0.40546510810816444</v>
      </c>
      <c r="T93" s="68">
        <f t="shared" si="36"/>
        <v>-0.38924650378383785</v>
      </c>
      <c r="U93" s="68">
        <f t="shared" si="37"/>
        <v>-0.38924650378383785</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ht="110.4" x14ac:dyDescent="0.3">
      <c r="A94" s="67" t="str">
        <f>QMS!A88</f>
        <v>84. Data mengenai tingkat cacat produk, waktu respons layanan, dan skor kepuasan pelanggan telah dikumpulkan oleh tim Quality Assurance bulan ini. Langkah esensial apa yang harus dilakukan selanjutnya terhadap data dan informasi tersebut?</v>
      </c>
      <c r="B94" s="83">
        <f>QMS!B88</f>
        <v>1</v>
      </c>
      <c r="C94" s="83">
        <f>QMS!C88</f>
        <v>1</v>
      </c>
      <c r="D94" s="83">
        <f>QMS!D88</f>
        <v>0</v>
      </c>
      <c r="E94" s="83">
        <f>QMS!E88</f>
        <v>0</v>
      </c>
      <c r="F94" s="83">
        <f>QMS!F88</f>
        <v>0</v>
      </c>
      <c r="G94" s="83">
        <f>QMS!G88</f>
        <v>0</v>
      </c>
      <c r="H94" s="83">
        <f>QMS!H88</f>
        <v>0</v>
      </c>
      <c r="I94" s="83">
        <f>QMS!I88</f>
        <v>0</v>
      </c>
      <c r="J94" s="83">
        <f>QMS!J88</f>
        <v>0</v>
      </c>
      <c r="K94" s="83">
        <f>QMS!K88</f>
        <v>0</v>
      </c>
      <c r="L94" s="82">
        <f t="shared" si="30"/>
        <v>5</v>
      </c>
      <c r="M94" s="82">
        <f t="shared" si="31"/>
        <v>5</v>
      </c>
      <c r="N94" s="82">
        <f>SUMIF($B$8:$K$8,"Laki-Laki",QMS!B88:K88)</f>
        <v>1</v>
      </c>
      <c r="O94" s="82">
        <f>SUMIF($B$8:$K$8,"Perempuan",QMS!B88:K88)</f>
        <v>1</v>
      </c>
      <c r="P94" s="68">
        <f t="shared" si="32"/>
        <v>1</v>
      </c>
      <c r="Q94" s="68">
        <f t="shared" si="33"/>
        <v>1</v>
      </c>
      <c r="R94" s="68">
        <f t="shared" si="34"/>
        <v>1.3862943611198906</v>
      </c>
      <c r="S94" s="68">
        <f t="shared" si="35"/>
        <v>1.3862943611198906</v>
      </c>
      <c r="T94" s="68">
        <f t="shared" si="36"/>
        <v>1.4025129654442172</v>
      </c>
      <c r="U94" s="68">
        <f t="shared" si="37"/>
        <v>1.4025129654442172</v>
      </c>
      <c r="V94" s="68">
        <f t="shared" si="38"/>
        <v>1.1180339887498949</v>
      </c>
      <c r="W94" s="68">
        <f t="shared" si="39"/>
        <v>1.1180339887498949</v>
      </c>
      <c r="X94" s="68">
        <f t="shared" si="40"/>
        <v>0</v>
      </c>
      <c r="Y94" s="68">
        <f t="shared" si="41"/>
        <v>1.5811388300841898</v>
      </c>
      <c r="Z94" s="68">
        <f t="shared" si="42"/>
        <v>0</v>
      </c>
      <c r="AA94" s="66" t="str">
        <f t="shared" si="43"/>
        <v>Negligible</v>
      </c>
      <c r="AB94" s="69" t="str">
        <f t="shared" si="44"/>
        <v>Tidak Ada Indikasi Bias</v>
      </c>
    </row>
    <row r="95" spans="1:28" ht="124.2" x14ac:dyDescent="0.3">
      <c r="A95" s="67" t="str">
        <f>QMS!A89</f>
        <v>85. Studi Kasus: Seorang Lead Auditor Internal di perusahaan sedang menyusun jadwal audit untuk tahun depan. Agar sesuai dengan Kriteria Unjuk Kerja (KUK) "Melaksanakan Audit Internal", dasar utama apa yang harus digunakan dalam menyusun program/jadwal audit tersebut?</v>
      </c>
      <c r="B95" s="83">
        <f>QMS!B89</f>
        <v>1</v>
      </c>
      <c r="C95" s="83">
        <f>QMS!C89</f>
        <v>1</v>
      </c>
      <c r="D95" s="83">
        <f>QMS!D89</f>
        <v>1</v>
      </c>
      <c r="E95" s="83">
        <f>QMS!E89</f>
        <v>0</v>
      </c>
      <c r="F95" s="83">
        <f>QMS!F89</f>
        <v>1</v>
      </c>
      <c r="G95" s="83">
        <f>QMS!G89</f>
        <v>0</v>
      </c>
      <c r="H95" s="83">
        <f>QMS!H89</f>
        <v>0</v>
      </c>
      <c r="I95" s="83">
        <f>QMS!I89</f>
        <v>0</v>
      </c>
      <c r="J95" s="83">
        <f>QMS!J89</f>
        <v>0</v>
      </c>
      <c r="K95" s="83">
        <f>QMS!K89</f>
        <v>0</v>
      </c>
      <c r="L95" s="82">
        <f t="shared" si="30"/>
        <v>5</v>
      </c>
      <c r="M95" s="82">
        <f t="shared" si="31"/>
        <v>5</v>
      </c>
      <c r="N95" s="82">
        <f>SUMIF($B$8:$K$8,"Laki-Laki",QMS!B89:K89)</f>
        <v>2</v>
      </c>
      <c r="O95" s="82">
        <f>SUMIF($B$8:$K$8,"Perempuan",QMS!B89:K89)</f>
        <v>2</v>
      </c>
      <c r="P95" s="68">
        <f t="shared" si="32"/>
        <v>2</v>
      </c>
      <c r="Q95" s="68">
        <f t="shared" si="33"/>
        <v>2</v>
      </c>
      <c r="R95" s="68">
        <f t="shared" si="34"/>
        <v>0.40546510810816438</v>
      </c>
      <c r="S95" s="68">
        <f t="shared" si="35"/>
        <v>0.40546510810816438</v>
      </c>
      <c r="T95" s="68">
        <f t="shared" si="36"/>
        <v>0.42168371243249098</v>
      </c>
      <c r="U95" s="68">
        <f t="shared" si="37"/>
        <v>0.42168371243249098</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ht="96.6" x14ac:dyDescent="0.3">
      <c r="A96" s="67" t="str">
        <f>QMS!A90</f>
        <v>86. Audit internal bukan semata-mata mencari kesalahan karyawan, melainkan memiliki tujuan strategis yang jelas. Tujuan utama dilaksanakannya audit tersebut adalah untuk memastikan bahwa proses operasional berjalan...</v>
      </c>
      <c r="B96" s="83">
        <f>QMS!B90</f>
        <v>1</v>
      </c>
      <c r="C96" s="83">
        <f>QMS!C90</f>
        <v>1</v>
      </c>
      <c r="D96" s="83">
        <f>QMS!D90</f>
        <v>0</v>
      </c>
      <c r="E96" s="83">
        <f>QMS!E90</f>
        <v>1</v>
      </c>
      <c r="F96" s="83">
        <f>QMS!F90</f>
        <v>0</v>
      </c>
      <c r="G96" s="83">
        <f>QMS!G90</f>
        <v>1</v>
      </c>
      <c r="H96" s="83">
        <f>QMS!H90</f>
        <v>0</v>
      </c>
      <c r="I96" s="83">
        <f>QMS!I90</f>
        <v>0</v>
      </c>
      <c r="J96" s="83">
        <f>QMS!J90</f>
        <v>0</v>
      </c>
      <c r="K96" s="83">
        <f>QMS!K90</f>
        <v>0</v>
      </c>
      <c r="L96" s="82">
        <f t="shared" si="30"/>
        <v>5</v>
      </c>
      <c r="M96" s="82">
        <f t="shared" si="31"/>
        <v>5</v>
      </c>
      <c r="N96" s="82">
        <f>SUMIF($B$8:$K$8,"Laki-Laki",QMS!B90:K90)</f>
        <v>2</v>
      </c>
      <c r="O96" s="82">
        <f>SUMIF($B$8:$K$8,"Perempuan",QMS!B90:K90)</f>
        <v>2</v>
      </c>
      <c r="P96" s="68">
        <f t="shared" si="32"/>
        <v>2</v>
      </c>
      <c r="Q96" s="68">
        <f t="shared" si="33"/>
        <v>2</v>
      </c>
      <c r="R96" s="68">
        <f t="shared" si="34"/>
        <v>0.40546510810816438</v>
      </c>
      <c r="S96" s="68">
        <f t="shared" si="35"/>
        <v>0.40546510810816438</v>
      </c>
      <c r="T96" s="68">
        <f t="shared" si="36"/>
        <v>0.42168371243249098</v>
      </c>
      <c r="U96" s="68">
        <f t="shared" si="37"/>
        <v>0.42168371243249098</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96.6" x14ac:dyDescent="0.3">
      <c r="A97" s="67" t="str">
        <f>QMS!A91</f>
        <v>87. Terkait dengan elemen "Melakukan Tinjauan Manajemen &amp; Peningkatan", apa bentuk bukti konkret (kewajiban dokumentasi) yang harus dipenuhi organisasi saat menyelenggarakan Rapat Tinjauan Manajemen (Management Review)?</v>
      </c>
      <c r="B97" s="83">
        <f>QMS!B91</f>
        <v>1</v>
      </c>
      <c r="C97" s="83">
        <f>QMS!C91</f>
        <v>1</v>
      </c>
      <c r="D97" s="83">
        <f>QMS!D91</f>
        <v>1</v>
      </c>
      <c r="E97" s="83">
        <f>QMS!E91</f>
        <v>0</v>
      </c>
      <c r="F97" s="83">
        <f>QMS!F91</f>
        <v>1</v>
      </c>
      <c r="G97" s="83">
        <f>QMS!G91</f>
        <v>0</v>
      </c>
      <c r="H97" s="83">
        <f>QMS!H91</f>
        <v>1</v>
      </c>
      <c r="I97" s="83">
        <f>QMS!I91</f>
        <v>1</v>
      </c>
      <c r="J97" s="83">
        <f>QMS!J91</f>
        <v>0</v>
      </c>
      <c r="K97" s="83">
        <f>QMS!K91</f>
        <v>0</v>
      </c>
      <c r="L97" s="82">
        <f t="shared" si="30"/>
        <v>5</v>
      </c>
      <c r="M97" s="82">
        <f t="shared" si="31"/>
        <v>5</v>
      </c>
      <c r="N97" s="82">
        <f>SUMIF($B$8:$K$8,"Laki-Laki",QMS!B91:K91)</f>
        <v>3</v>
      </c>
      <c r="O97" s="82">
        <f>SUMIF($B$8:$K$8,"Perempuan",QMS!B91:K91)</f>
        <v>3</v>
      </c>
      <c r="P97" s="68">
        <f t="shared" si="32"/>
        <v>3</v>
      </c>
      <c r="Q97" s="68">
        <f t="shared" si="33"/>
        <v>3</v>
      </c>
      <c r="R97" s="68">
        <f t="shared" si="34"/>
        <v>-0.40546510810816444</v>
      </c>
      <c r="S97" s="68">
        <f t="shared" si="35"/>
        <v>-0.40546510810816444</v>
      </c>
      <c r="T97" s="68">
        <f t="shared" si="36"/>
        <v>-0.38924650378383785</v>
      </c>
      <c r="U97" s="68">
        <f t="shared" si="37"/>
        <v>-0.38924650378383785</v>
      </c>
      <c r="V97" s="68">
        <f t="shared" si="38"/>
        <v>0.91287092917527679</v>
      </c>
      <c r="W97" s="68">
        <f t="shared" si="39"/>
        <v>0.91287092917527679</v>
      </c>
      <c r="X97" s="68">
        <f t="shared" si="40"/>
        <v>0</v>
      </c>
      <c r="Y97" s="68">
        <f t="shared" si="41"/>
        <v>1.2909944487358056</v>
      </c>
      <c r="Z97" s="68">
        <f t="shared" si="42"/>
        <v>0</v>
      </c>
      <c r="AA97" s="66" t="str">
        <f t="shared" si="43"/>
        <v>Negligible</v>
      </c>
      <c r="AB97" s="69" t="str">
        <f t="shared" si="44"/>
        <v>Tidak Ada Indikasi Bias</v>
      </c>
    </row>
    <row r="98" spans="1:28" ht="124.2" x14ac:dyDescent="0.3">
      <c r="A98" s="67" t="str">
        <f>QMS!A92</f>
        <v>88. Studi Kasus: Pada saat audit internal di area Gudang, auditor menemukan Ketidaksesuaian (Non-Conformity/NC), di mana bahan baku tidak ditempatkan di palet yang benar. Sebelum merumuskan "Tindakan Korektif", langkah analitis apa yang wajib dilakukan asesi/auditee?</v>
      </c>
      <c r="B98" s="83">
        <f>QMS!B92</f>
        <v>1</v>
      </c>
      <c r="C98" s="83">
        <f>QMS!C92</f>
        <v>1</v>
      </c>
      <c r="D98" s="83">
        <f>QMS!D92</f>
        <v>1</v>
      </c>
      <c r="E98" s="83">
        <f>QMS!E92</f>
        <v>0</v>
      </c>
      <c r="F98" s="83">
        <f>QMS!F92</f>
        <v>1</v>
      </c>
      <c r="G98" s="83">
        <f>QMS!G92</f>
        <v>0</v>
      </c>
      <c r="H98" s="83">
        <f>QMS!H92</f>
        <v>0</v>
      </c>
      <c r="I98" s="83">
        <f>QMS!I92</f>
        <v>0</v>
      </c>
      <c r="J98" s="83">
        <f>QMS!J92</f>
        <v>1</v>
      </c>
      <c r="K98" s="83">
        <f>QMS!K92</f>
        <v>1</v>
      </c>
      <c r="L98" s="82">
        <f t="shared" si="30"/>
        <v>5</v>
      </c>
      <c r="M98" s="82">
        <f t="shared" si="31"/>
        <v>5</v>
      </c>
      <c r="N98" s="82">
        <f>SUMIF($B$8:$K$8,"Laki-Laki",QMS!B92:K92)</f>
        <v>3</v>
      </c>
      <c r="O98" s="82">
        <f>SUMIF($B$8:$K$8,"Perempuan",QMS!B92:K92)</f>
        <v>3</v>
      </c>
      <c r="P98" s="68">
        <f t="shared" si="32"/>
        <v>3</v>
      </c>
      <c r="Q98" s="68">
        <f t="shared" si="33"/>
        <v>3</v>
      </c>
      <c r="R98" s="68">
        <f t="shared" si="34"/>
        <v>-0.40546510810816444</v>
      </c>
      <c r="S98" s="68">
        <f t="shared" si="35"/>
        <v>-0.40546510810816444</v>
      </c>
      <c r="T98" s="68">
        <f t="shared" si="36"/>
        <v>-0.38924650378383785</v>
      </c>
      <c r="U98" s="68">
        <f t="shared" si="37"/>
        <v>-0.38924650378383785</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96.6" x14ac:dyDescent="0.3">
      <c r="A99" s="67" t="str">
        <f>QMS!A93</f>
        <v>89. Mengapa penggunaan Root Cause Analysis (RCA) dianggap sebagai syarat mutlak dalam Kriteria Unjuk Kerja (KUK) "Melakukan Tinjauan Manajemen &amp; Peningkatan" ketika menangani sebuah ketidaksesuaian (NC)?</v>
      </c>
      <c r="B99" s="83">
        <f>QMS!B93</f>
        <v>1</v>
      </c>
      <c r="C99" s="83">
        <f>QMS!C93</f>
        <v>1</v>
      </c>
      <c r="D99" s="83">
        <f>QMS!D93</f>
        <v>1</v>
      </c>
      <c r="E99" s="83">
        <f>QMS!E93</f>
        <v>1</v>
      </c>
      <c r="F99" s="83">
        <f>QMS!F93</f>
        <v>1</v>
      </c>
      <c r="G99" s="83">
        <f>QMS!G93</f>
        <v>1</v>
      </c>
      <c r="H99" s="83">
        <f>QMS!H93</f>
        <v>0</v>
      </c>
      <c r="I99" s="83">
        <f>QMS!I93</f>
        <v>0</v>
      </c>
      <c r="J99" s="83">
        <f>QMS!J93</f>
        <v>0</v>
      </c>
      <c r="K99" s="83">
        <f>QMS!K93</f>
        <v>0</v>
      </c>
      <c r="L99" s="82">
        <f t="shared" si="30"/>
        <v>5</v>
      </c>
      <c r="M99" s="82">
        <f t="shared" si="31"/>
        <v>5</v>
      </c>
      <c r="N99" s="82">
        <f>SUMIF($B$8:$K$8,"Laki-Laki",QMS!B93:K93)</f>
        <v>3</v>
      </c>
      <c r="O99" s="82">
        <f>SUMIF($B$8:$K$8,"Perempuan",QMS!B93:K93)</f>
        <v>3</v>
      </c>
      <c r="P99" s="68">
        <f t="shared" si="32"/>
        <v>3</v>
      </c>
      <c r="Q99" s="68">
        <f t="shared" si="33"/>
        <v>3</v>
      </c>
      <c r="R99" s="68">
        <f t="shared" si="34"/>
        <v>-0.40546510810816444</v>
      </c>
      <c r="S99" s="68">
        <f t="shared" si="35"/>
        <v>-0.40546510810816444</v>
      </c>
      <c r="T99" s="68">
        <f t="shared" si="36"/>
        <v>-0.38924650378383785</v>
      </c>
      <c r="U99" s="68">
        <f t="shared" si="37"/>
        <v>-0.38924650378383785</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ht="110.4" x14ac:dyDescent="0.3">
      <c r="A100" s="67" t="str">
        <f>QMS!A94</f>
        <v>90. Dalam siklus Sistem Manajemen Mutu, tahap akhir dari QMS.9001 akan memicu perbaikan sistem di masa depan. Berdasarkan elemen yang ada, proses apa yang secara langsung merepresentasikan "peningkatan berkelanjutan" paska temuan masalah?</v>
      </c>
      <c r="B100" s="83">
        <f>QMS!B94</f>
        <v>1</v>
      </c>
      <c r="C100" s="83">
        <f>QMS!C94</f>
        <v>1</v>
      </c>
      <c r="D100" s="83">
        <f>QMS!D94</f>
        <v>1</v>
      </c>
      <c r="E100" s="83">
        <f>QMS!E94</f>
        <v>0</v>
      </c>
      <c r="F100" s="83">
        <f>QMS!F94</f>
        <v>1</v>
      </c>
      <c r="G100" s="83">
        <f>QMS!G94</f>
        <v>0</v>
      </c>
      <c r="H100" s="83">
        <f>QMS!H94</f>
        <v>1</v>
      </c>
      <c r="I100" s="83">
        <f>QMS!I94</f>
        <v>1</v>
      </c>
      <c r="J100" s="83">
        <f>QMS!J94</f>
        <v>0</v>
      </c>
      <c r="K100" s="83">
        <f>QMS!K94</f>
        <v>0</v>
      </c>
      <c r="L100" s="82">
        <f t="shared" si="30"/>
        <v>5</v>
      </c>
      <c r="M100" s="82">
        <f t="shared" si="31"/>
        <v>5</v>
      </c>
      <c r="N100" s="82">
        <f>SUMIF($B$8:$K$8,"Laki-Laki",QMS!B94:K94)</f>
        <v>3</v>
      </c>
      <c r="O100" s="82">
        <f>SUMIF($B$8:$K$8,"Perempuan",QMS!B94:K94)</f>
        <v>3</v>
      </c>
      <c r="P100" s="68">
        <f t="shared" si="32"/>
        <v>3</v>
      </c>
      <c r="Q100" s="68">
        <f t="shared" si="33"/>
        <v>3</v>
      </c>
      <c r="R100" s="68">
        <f t="shared" si="34"/>
        <v>-0.40546510810816444</v>
      </c>
      <c r="S100" s="68">
        <f t="shared" si="35"/>
        <v>-0.40546510810816444</v>
      </c>
      <c r="T100" s="68">
        <f t="shared" si="36"/>
        <v>-0.38924650378383785</v>
      </c>
      <c r="U100" s="68">
        <f t="shared" si="37"/>
        <v>-0.38924650378383785</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ht="69" x14ac:dyDescent="0.3">
      <c r="A101" s="67" t="str">
        <f>QMS!A95</f>
        <v>91. Peran QMS dalam Kinerja: Apa peran strategis utama ISO 9001:2015 dalam mendorong peningkatan kinerja organisasi secara keseluruhan?</v>
      </c>
      <c r="B101" s="83">
        <f>QMS!B95</f>
        <v>0</v>
      </c>
      <c r="C101" s="83">
        <f>QMS!C95</f>
        <v>0</v>
      </c>
      <c r="D101" s="83">
        <f>QMS!D95</f>
        <v>1</v>
      </c>
      <c r="E101" s="83">
        <f>QMS!E95</f>
        <v>1</v>
      </c>
      <c r="F101" s="83">
        <f>QMS!F95</f>
        <v>1</v>
      </c>
      <c r="G101" s="83">
        <f>QMS!G95</f>
        <v>1</v>
      </c>
      <c r="H101" s="83">
        <f>QMS!H95</f>
        <v>0</v>
      </c>
      <c r="I101" s="83">
        <f>QMS!I95</f>
        <v>0</v>
      </c>
      <c r="J101" s="83">
        <f>QMS!J95</f>
        <v>0</v>
      </c>
      <c r="K101" s="83">
        <f>QMS!K95</f>
        <v>0</v>
      </c>
      <c r="L101" s="82">
        <f t="shared" si="30"/>
        <v>5</v>
      </c>
      <c r="M101" s="82">
        <f t="shared" si="31"/>
        <v>5</v>
      </c>
      <c r="N101" s="82">
        <f>SUMIF($B$8:$K$8,"Laki-Laki",QMS!B95:K95)</f>
        <v>2</v>
      </c>
      <c r="O101" s="82">
        <f>SUMIF($B$8:$K$8,"Perempuan",QMS!B95:K95)</f>
        <v>2</v>
      </c>
      <c r="P101" s="68">
        <f t="shared" si="32"/>
        <v>2</v>
      </c>
      <c r="Q101" s="68">
        <f t="shared" si="33"/>
        <v>2</v>
      </c>
      <c r="R101" s="68">
        <f t="shared" si="34"/>
        <v>0.40546510810816438</v>
      </c>
      <c r="S101" s="68">
        <f t="shared" si="35"/>
        <v>0.40546510810816438</v>
      </c>
      <c r="T101" s="68">
        <f t="shared" si="36"/>
        <v>0.42168371243249098</v>
      </c>
      <c r="U101" s="68">
        <f t="shared" si="37"/>
        <v>0.42168371243249098</v>
      </c>
      <c r="V101" s="68">
        <f t="shared" si="38"/>
        <v>0.91287092917527679</v>
      </c>
      <c r="W101" s="68">
        <f t="shared" si="39"/>
        <v>0.91287092917527679</v>
      </c>
      <c r="X101" s="68">
        <f t="shared" si="40"/>
        <v>0</v>
      </c>
      <c r="Y101" s="68">
        <f t="shared" si="41"/>
        <v>1.2909944487358056</v>
      </c>
      <c r="Z101" s="68">
        <f t="shared" si="42"/>
        <v>0</v>
      </c>
      <c r="AA101" s="66" t="str">
        <f t="shared" si="43"/>
        <v>Negligible</v>
      </c>
      <c r="AB101" s="69" t="str">
        <f t="shared" si="44"/>
        <v>Tidak Ada Indikasi Bias</v>
      </c>
    </row>
    <row r="102" spans="1:28" ht="96.6" x14ac:dyDescent="0.3">
      <c r="A102" s="67" t="str">
        <f>QMS!A96</f>
        <v>92. Langkah Implementasi (Tahap Awal): Langkah krusial pertama yang idealnya dilakukan oleh seorang implementer sebelum mulai menyusun dokumen Sistem Manajemen Mutu secara masif adalah...</v>
      </c>
      <c r="B102" s="83">
        <f>QMS!B96</f>
        <v>1</v>
      </c>
      <c r="C102" s="83">
        <f>QMS!C96</f>
        <v>1</v>
      </c>
      <c r="D102" s="83">
        <f>QMS!D96</f>
        <v>1</v>
      </c>
      <c r="E102" s="83">
        <f>QMS!E96</f>
        <v>1</v>
      </c>
      <c r="F102" s="83">
        <f>QMS!F96</f>
        <v>1</v>
      </c>
      <c r="G102" s="83">
        <f>QMS!G96</f>
        <v>1</v>
      </c>
      <c r="H102" s="83">
        <f>QMS!H96</f>
        <v>0</v>
      </c>
      <c r="I102" s="83">
        <f>QMS!I96</f>
        <v>0</v>
      </c>
      <c r="J102" s="83">
        <f>QMS!J96</f>
        <v>1</v>
      </c>
      <c r="K102" s="83">
        <f>QMS!K96</f>
        <v>1</v>
      </c>
      <c r="L102" s="82">
        <f t="shared" si="30"/>
        <v>5</v>
      </c>
      <c r="M102" s="82">
        <f t="shared" si="31"/>
        <v>5</v>
      </c>
      <c r="N102" s="82">
        <f>SUMIF($B$8:$K$8,"Laki-Laki",QMS!B96:K96)</f>
        <v>4</v>
      </c>
      <c r="O102" s="82">
        <f>SUMIF($B$8:$K$8,"Perempuan",QMS!B96:K96)</f>
        <v>4</v>
      </c>
      <c r="P102" s="68">
        <f t="shared" si="32"/>
        <v>4</v>
      </c>
      <c r="Q102" s="68">
        <f t="shared" si="33"/>
        <v>4</v>
      </c>
      <c r="R102" s="68">
        <f t="shared" si="34"/>
        <v>-1.3862943611198906</v>
      </c>
      <c r="S102" s="68">
        <f t="shared" si="35"/>
        <v>-1.3862943611198906</v>
      </c>
      <c r="T102" s="68">
        <f t="shared" si="36"/>
        <v>-1.3700757567955639</v>
      </c>
      <c r="U102" s="68">
        <f t="shared" si="37"/>
        <v>-1.3700757567955639</v>
      </c>
      <c r="V102" s="68">
        <f t="shared" si="38"/>
        <v>1.1180339887498949</v>
      </c>
      <c r="W102" s="68">
        <f t="shared" si="39"/>
        <v>1.1180339887498949</v>
      </c>
      <c r="X102" s="68">
        <f t="shared" si="40"/>
        <v>0</v>
      </c>
      <c r="Y102" s="68">
        <f t="shared" si="41"/>
        <v>1.5811388300841898</v>
      </c>
      <c r="Z102" s="68">
        <f t="shared" si="42"/>
        <v>0</v>
      </c>
      <c r="AA102" s="66" t="str">
        <f t="shared" si="43"/>
        <v>Negligible</v>
      </c>
      <c r="AB102" s="69" t="str">
        <f t="shared" si="44"/>
        <v>Tidak Ada Indikasi Bias</v>
      </c>
    </row>
    <row r="103" spans="1:28" ht="151.80000000000001" x14ac:dyDescent="0.3">
      <c r="A103" s="67" t="str">
        <f>QMS!A97</f>
        <v>93. Langkah Implementasi (Konteks Organisasi): Studi Kasus: Sebuah fasilitas roastery kopi skala menengah berencana menerapkan ISO 9001 untuk menembus pasar ekspor. Setelah mengidentifikasi isu internal-eksternal dan menetapkan ruang lingkup (klausul 4), langkah strategis berikutnya yang menuntut keterlibatan langsung pimpinan puncak (klausul 5) adalah...</v>
      </c>
      <c r="B103" s="83">
        <f>QMS!B97</f>
        <v>1</v>
      </c>
      <c r="C103" s="83">
        <f>QMS!C97</f>
        <v>1</v>
      </c>
      <c r="D103" s="83">
        <f>QMS!D97</f>
        <v>1</v>
      </c>
      <c r="E103" s="83">
        <f>QMS!E97</f>
        <v>1</v>
      </c>
      <c r="F103" s="83">
        <f>QMS!F97</f>
        <v>1</v>
      </c>
      <c r="G103" s="83">
        <f>QMS!G97</f>
        <v>1</v>
      </c>
      <c r="H103" s="83">
        <f>QMS!H97</f>
        <v>1</v>
      </c>
      <c r="I103" s="83">
        <f>QMS!I97</f>
        <v>1</v>
      </c>
      <c r="J103" s="83">
        <f>QMS!J97</f>
        <v>0</v>
      </c>
      <c r="K103" s="83">
        <f>QMS!K97</f>
        <v>0</v>
      </c>
      <c r="L103" s="82">
        <f t="shared" si="30"/>
        <v>5</v>
      </c>
      <c r="M103" s="82">
        <f t="shared" si="31"/>
        <v>5</v>
      </c>
      <c r="N103" s="82">
        <f>SUMIF($B$8:$K$8,"Laki-Laki",QMS!B97:K97)</f>
        <v>4</v>
      </c>
      <c r="O103" s="82">
        <f>SUMIF($B$8:$K$8,"Perempuan",QMS!B97:K97)</f>
        <v>4</v>
      </c>
      <c r="P103" s="68">
        <f t="shared" si="32"/>
        <v>4</v>
      </c>
      <c r="Q103" s="68">
        <f t="shared" si="33"/>
        <v>4</v>
      </c>
      <c r="R103" s="68">
        <f t="shared" si="34"/>
        <v>-1.3862943611198906</v>
      </c>
      <c r="S103" s="68">
        <f t="shared" si="35"/>
        <v>-1.3862943611198906</v>
      </c>
      <c r="T103" s="68">
        <f t="shared" si="36"/>
        <v>-1.3700757567955639</v>
      </c>
      <c r="U103" s="68">
        <f t="shared" si="37"/>
        <v>-1.3700757567955639</v>
      </c>
      <c r="V103" s="68">
        <f t="shared" si="38"/>
        <v>1.1180339887498949</v>
      </c>
      <c r="W103" s="68">
        <f t="shared" si="39"/>
        <v>1.1180339887498949</v>
      </c>
      <c r="X103" s="68">
        <f t="shared" si="40"/>
        <v>0</v>
      </c>
      <c r="Y103" s="68">
        <f t="shared" si="41"/>
        <v>1.5811388300841898</v>
      </c>
      <c r="Z103" s="68">
        <f t="shared" si="42"/>
        <v>0</v>
      </c>
      <c r="AA103" s="66" t="str">
        <f t="shared" si="43"/>
        <v>Negligible</v>
      </c>
      <c r="AB103" s="69" t="str">
        <f t="shared" si="44"/>
        <v>Tidak Ada Indikasi Bias</v>
      </c>
    </row>
    <row r="104" spans="1:28" ht="96.6" x14ac:dyDescent="0.3">
      <c r="A104" s="67" t="str">
        <f>QMS!A98</f>
        <v>94. Peran QMS dalam Efisiensi: Bagaimana prinsip implementasi ISO 9001:2015 yang benar dapat berkontribusi langsung terhadap peningkatan efisiensi operasional suatu fasilitas produksi atau laboratorium pengujian?</v>
      </c>
      <c r="B104" s="83">
        <f>QMS!B98</f>
        <v>1</v>
      </c>
      <c r="C104" s="83">
        <f>QMS!C98</f>
        <v>1</v>
      </c>
      <c r="D104" s="83">
        <f>QMS!D98</f>
        <v>1</v>
      </c>
      <c r="E104" s="83">
        <f>QMS!E98</f>
        <v>0</v>
      </c>
      <c r="F104" s="83">
        <f>QMS!F98</f>
        <v>1</v>
      </c>
      <c r="G104" s="83">
        <f>QMS!G98</f>
        <v>0</v>
      </c>
      <c r="H104" s="83">
        <f>QMS!H98</f>
        <v>0</v>
      </c>
      <c r="I104" s="83">
        <f>QMS!I98</f>
        <v>0</v>
      </c>
      <c r="J104" s="83">
        <f>QMS!J98</f>
        <v>1</v>
      </c>
      <c r="K104" s="83">
        <f>QMS!K98</f>
        <v>1</v>
      </c>
      <c r="L104" s="82">
        <f t="shared" si="30"/>
        <v>5</v>
      </c>
      <c r="M104" s="82">
        <f t="shared" si="31"/>
        <v>5</v>
      </c>
      <c r="N104" s="82">
        <f>SUMIF($B$8:$K$8,"Laki-Laki",QMS!B98:K98)</f>
        <v>3</v>
      </c>
      <c r="O104" s="82">
        <f>SUMIF($B$8:$K$8,"Perempuan",QMS!B98:K98)</f>
        <v>3</v>
      </c>
      <c r="P104" s="68">
        <f t="shared" si="32"/>
        <v>3</v>
      </c>
      <c r="Q104" s="68">
        <f t="shared" si="33"/>
        <v>3</v>
      </c>
      <c r="R104" s="68">
        <f t="shared" si="34"/>
        <v>-0.40546510810816444</v>
      </c>
      <c r="S104" s="68">
        <f t="shared" si="35"/>
        <v>-0.40546510810816444</v>
      </c>
      <c r="T104" s="68">
        <f t="shared" si="36"/>
        <v>-0.38924650378383785</v>
      </c>
      <c r="U104" s="68">
        <f t="shared" si="37"/>
        <v>-0.38924650378383785</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55.2" x14ac:dyDescent="0.3">
      <c r="A105" s="67" t="str">
        <f>QMS!A99</f>
        <v>95. Langkah Implementasi (Perencanaan): Dalam tahap perencanaan (Plan) implementasi QMS, organisasi diwajibkan untuk...</v>
      </c>
      <c r="B105" s="83">
        <f>QMS!B99</f>
        <v>0</v>
      </c>
      <c r="C105" s="83">
        <f>QMS!C99</f>
        <v>0</v>
      </c>
      <c r="D105" s="83">
        <f>QMS!D99</f>
        <v>1</v>
      </c>
      <c r="E105" s="83">
        <f>QMS!E99</f>
        <v>1</v>
      </c>
      <c r="F105" s="83">
        <f>QMS!F99</f>
        <v>1</v>
      </c>
      <c r="G105" s="83">
        <f>QMS!G99</f>
        <v>1</v>
      </c>
      <c r="H105" s="83">
        <f>QMS!H99</f>
        <v>0</v>
      </c>
      <c r="I105" s="83">
        <f>QMS!I99</f>
        <v>0</v>
      </c>
      <c r="J105" s="83">
        <f>QMS!J99</f>
        <v>0</v>
      </c>
      <c r="K105" s="83">
        <f>QMS!K99</f>
        <v>0</v>
      </c>
      <c r="L105" s="82">
        <f t="shared" si="30"/>
        <v>5</v>
      </c>
      <c r="M105" s="82">
        <f t="shared" si="31"/>
        <v>5</v>
      </c>
      <c r="N105" s="82">
        <f>SUMIF($B$8:$K$8,"Laki-Laki",QMS!B99:K99)</f>
        <v>2</v>
      </c>
      <c r="O105" s="82">
        <f>SUMIF($B$8:$K$8,"Perempuan",QMS!B99:K99)</f>
        <v>2</v>
      </c>
      <c r="P105" s="68">
        <f t="shared" si="32"/>
        <v>2</v>
      </c>
      <c r="Q105" s="68">
        <f t="shared" si="33"/>
        <v>2</v>
      </c>
      <c r="R105" s="68">
        <f t="shared" si="34"/>
        <v>0.40546510810816438</v>
      </c>
      <c r="S105" s="68">
        <f t="shared" si="35"/>
        <v>0.40546510810816438</v>
      </c>
      <c r="T105" s="68">
        <f t="shared" si="36"/>
        <v>0.42168371243249098</v>
      </c>
      <c r="U105" s="68">
        <f t="shared" si="37"/>
        <v>0.42168371243249098</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110.4" x14ac:dyDescent="0.3">
      <c r="A106" s="67" t="str">
        <f>QMS!A100</f>
        <v>96. Langkah Implementasi (Dukungan &amp; Operasional): Setelah prosedur dan sistem dirancang, tantangan terbesar dalam fase penerapan aktual (Do) adalah memastikan sistem tersebut benar-benar dijalankan. Langkah implementasi apa yang paling efektif untuk memastikannya?</v>
      </c>
      <c r="B106" s="83">
        <f>QMS!B100</f>
        <v>1</v>
      </c>
      <c r="C106" s="83">
        <f>QMS!C100</f>
        <v>1</v>
      </c>
      <c r="D106" s="83">
        <f>QMS!D100</f>
        <v>0</v>
      </c>
      <c r="E106" s="83">
        <f>QMS!E100</f>
        <v>1</v>
      </c>
      <c r="F106" s="83">
        <f>QMS!F100</f>
        <v>0</v>
      </c>
      <c r="G106" s="83">
        <f>QMS!G100</f>
        <v>1</v>
      </c>
      <c r="H106" s="83">
        <f>QMS!H100</f>
        <v>0</v>
      </c>
      <c r="I106" s="83">
        <f>QMS!I100</f>
        <v>0</v>
      </c>
      <c r="J106" s="83">
        <f>QMS!J100</f>
        <v>0</v>
      </c>
      <c r="K106" s="83">
        <f>QMS!K100</f>
        <v>0</v>
      </c>
      <c r="L106" s="82">
        <f t="shared" si="30"/>
        <v>5</v>
      </c>
      <c r="M106" s="82">
        <f t="shared" si="31"/>
        <v>5</v>
      </c>
      <c r="N106" s="82">
        <f>SUMIF($B$8:$K$8,"Laki-Laki",QMS!B100:K100)</f>
        <v>2</v>
      </c>
      <c r="O106" s="82">
        <f>SUMIF($B$8:$K$8,"Perempuan",QMS!B100:K100)</f>
        <v>2</v>
      </c>
      <c r="P106" s="68">
        <f t="shared" si="32"/>
        <v>2</v>
      </c>
      <c r="Q106" s="68">
        <f t="shared" si="33"/>
        <v>2</v>
      </c>
      <c r="R106" s="68">
        <f t="shared" si="34"/>
        <v>0.40546510810816438</v>
      </c>
      <c r="S106" s="68">
        <f t="shared" si="35"/>
        <v>0.40546510810816438</v>
      </c>
      <c r="T106" s="68">
        <f t="shared" si="36"/>
        <v>0.42168371243249098</v>
      </c>
      <c r="U106" s="68">
        <f t="shared" si="37"/>
        <v>0.42168371243249098</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110.4" x14ac:dyDescent="0.3">
      <c r="A107" s="67" t="str">
        <f>QMS!A101</f>
        <v>97. Peran QMS (Evaluasi Kinerja): Peningkatan kinerja organisasi melalui QMS sangat bergantung pada tahap evaluasi (Check) dalam siklus PDCA. Instrumen wajib apa yang digariskan oleh standar untuk mengevaluasi efektivitas sistem ini secara menyeluruh?</v>
      </c>
      <c r="B107" s="83">
        <f>QMS!B101</f>
        <v>1</v>
      </c>
      <c r="C107" s="83">
        <f>QMS!C101</f>
        <v>1</v>
      </c>
      <c r="D107" s="83">
        <f>QMS!D101</f>
        <v>1</v>
      </c>
      <c r="E107" s="83">
        <f>QMS!E101</f>
        <v>1</v>
      </c>
      <c r="F107" s="83">
        <f>QMS!F101</f>
        <v>1</v>
      </c>
      <c r="G107" s="83">
        <f>QMS!G101</f>
        <v>1</v>
      </c>
      <c r="H107" s="83">
        <f>QMS!H101</f>
        <v>0</v>
      </c>
      <c r="I107" s="83">
        <f>QMS!I101</f>
        <v>0</v>
      </c>
      <c r="J107" s="83">
        <f>QMS!J101</f>
        <v>0</v>
      </c>
      <c r="K107" s="83">
        <f>QMS!K101</f>
        <v>0</v>
      </c>
      <c r="L107" s="82">
        <f t="shared" si="30"/>
        <v>5</v>
      </c>
      <c r="M107" s="82">
        <f t="shared" si="31"/>
        <v>5</v>
      </c>
      <c r="N107" s="82">
        <f>SUMIF($B$8:$K$8,"Laki-Laki",QMS!B101:K101)</f>
        <v>3</v>
      </c>
      <c r="O107" s="82">
        <f>SUMIF($B$8:$K$8,"Perempuan",QMS!B101:K101)</f>
        <v>3</v>
      </c>
      <c r="P107" s="68">
        <f t="shared" si="32"/>
        <v>3</v>
      </c>
      <c r="Q107" s="68">
        <f t="shared" si="33"/>
        <v>3</v>
      </c>
      <c r="R107" s="68">
        <f t="shared" si="34"/>
        <v>-0.40546510810816444</v>
      </c>
      <c r="S107" s="68">
        <f t="shared" si="35"/>
        <v>-0.40546510810816444</v>
      </c>
      <c r="T107" s="68">
        <f t="shared" si="36"/>
        <v>-0.38924650378383785</v>
      </c>
      <c r="U107" s="68">
        <f t="shared" si="37"/>
        <v>-0.38924650378383785</v>
      </c>
      <c r="V107" s="68">
        <f t="shared" si="38"/>
        <v>0.91287092917527679</v>
      </c>
      <c r="W107" s="68">
        <f t="shared" si="39"/>
        <v>0.91287092917527679</v>
      </c>
      <c r="X107" s="68">
        <f t="shared" si="40"/>
        <v>0</v>
      </c>
      <c r="Y107" s="68">
        <f t="shared" si="41"/>
        <v>1.2909944487358056</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138" x14ac:dyDescent="0.3">
      <c r="A108" s="67" t="str">
        <f>QMS!A102</f>
        <v>98. Langkah Implementasi (Tindakan Korektif): Studi Kasus: Memasuki bulan ke-4 proses implementasi di sebuah pabrik pengolahan pangan, ditemukan bahwa formulir pengendalian kualitas bahan baku sering dibiarkan kosong oleh operator mesin. Langkah yang tepat bagi implementer untuk mengatasi hal ini adalah...</v>
      </c>
      <c r="B108" s="83">
        <f>QMS!B102</f>
        <v>1</v>
      </c>
      <c r="C108" s="83">
        <f>QMS!C102</f>
        <v>1</v>
      </c>
      <c r="D108" s="83">
        <f>QMS!D102</f>
        <v>1</v>
      </c>
      <c r="E108" s="83">
        <f>QMS!E102</f>
        <v>0</v>
      </c>
      <c r="F108" s="83">
        <f>QMS!F102</f>
        <v>1</v>
      </c>
      <c r="G108" s="83">
        <f>QMS!G102</f>
        <v>0</v>
      </c>
      <c r="H108" s="83">
        <f>QMS!H102</f>
        <v>0</v>
      </c>
      <c r="I108" s="83">
        <f>QMS!I102</f>
        <v>0</v>
      </c>
      <c r="J108" s="83">
        <f>QMS!J102</f>
        <v>0</v>
      </c>
      <c r="K108" s="83">
        <f>QMS!K102</f>
        <v>0</v>
      </c>
      <c r="L108" s="82">
        <f t="shared" si="30"/>
        <v>5</v>
      </c>
      <c r="M108" s="82">
        <f t="shared" si="31"/>
        <v>5</v>
      </c>
      <c r="N108" s="82">
        <f>SUMIF($B$8:$K$8,"Laki-Laki",QMS!B102:K102)</f>
        <v>2</v>
      </c>
      <c r="O108" s="82">
        <f>SUMIF($B$8:$K$8,"Perempuan",QMS!B102:K102)</f>
        <v>2</v>
      </c>
      <c r="P108" s="68">
        <f t="shared" si="32"/>
        <v>2</v>
      </c>
      <c r="Q108" s="68">
        <f t="shared" si="33"/>
        <v>2</v>
      </c>
      <c r="R108" s="68">
        <f t="shared" si="34"/>
        <v>0.40546510810816438</v>
      </c>
      <c r="S108" s="68">
        <f t="shared" si="35"/>
        <v>0.40546510810816438</v>
      </c>
      <c r="T108" s="68">
        <f t="shared" si="36"/>
        <v>0.42168371243249098</v>
      </c>
      <c r="U108" s="68">
        <f t="shared" si="37"/>
        <v>0.42168371243249098</v>
      </c>
      <c r="V108" s="68">
        <f t="shared" si="38"/>
        <v>0.91287092917527679</v>
      </c>
      <c r="W108" s="68">
        <f t="shared" si="39"/>
        <v>0.91287092917527679</v>
      </c>
      <c r="X108" s="68">
        <f t="shared" si="40"/>
        <v>0</v>
      </c>
      <c r="Y108" s="68">
        <f t="shared" si="41"/>
        <v>1.2909944487358056</v>
      </c>
      <c r="Z108" s="68">
        <f t="shared" si="45"/>
        <v>0</v>
      </c>
      <c r="AA108" s="66" t="str">
        <f t="shared" si="46"/>
        <v>Negligible</v>
      </c>
      <c r="AB108" s="69" t="str">
        <f t="shared" si="44"/>
        <v>Tidak Ada Indikasi Bias</v>
      </c>
    </row>
    <row r="109" spans="1:28" ht="110.4" x14ac:dyDescent="0.3">
      <c r="A109" s="67" t="str">
        <f>QMS!A103</f>
        <v>99. Langkah Implementasi (Persiapan Sertifikasi): Sebelum sebuah organisasi dapat mengklaim kesiapan penuh untuk diaudit oleh Badan Sertifikasi eksternal, organisasi wajib memastikan bahwa mereka setidaknya telah melaksanakan satu siklus penuh dari...</v>
      </c>
      <c r="B109" s="83">
        <f>QMS!B103</f>
        <v>1</v>
      </c>
      <c r="C109" s="83">
        <f>QMS!C103</f>
        <v>1</v>
      </c>
      <c r="D109" s="83">
        <f>QMS!D103</f>
        <v>1</v>
      </c>
      <c r="E109" s="83">
        <f>QMS!E103</f>
        <v>0</v>
      </c>
      <c r="F109" s="83">
        <f>QMS!F103</f>
        <v>1</v>
      </c>
      <c r="G109" s="83">
        <f>QMS!G103</f>
        <v>0</v>
      </c>
      <c r="H109" s="83">
        <f>QMS!H103</f>
        <v>0</v>
      </c>
      <c r="I109" s="83">
        <f>QMS!I103</f>
        <v>0</v>
      </c>
      <c r="J109" s="83">
        <f>QMS!J103</f>
        <v>0</v>
      </c>
      <c r="K109" s="83">
        <f>QMS!K103</f>
        <v>0</v>
      </c>
      <c r="L109" s="82">
        <f t="shared" si="30"/>
        <v>5</v>
      </c>
      <c r="M109" s="82">
        <f t="shared" si="31"/>
        <v>5</v>
      </c>
      <c r="N109" s="82">
        <f>SUMIF($B$8:$K$8,"Laki-Laki",QMS!B103:K103)</f>
        <v>2</v>
      </c>
      <c r="O109" s="82">
        <f>SUMIF($B$8:$K$8,"Perempuan",QMS!B103:K103)</f>
        <v>2</v>
      </c>
      <c r="P109" s="68">
        <f t="shared" si="32"/>
        <v>2</v>
      </c>
      <c r="Q109" s="68">
        <f t="shared" si="33"/>
        <v>2</v>
      </c>
      <c r="R109" s="68">
        <f t="shared" si="34"/>
        <v>0.40546510810816438</v>
      </c>
      <c r="S109" s="68">
        <f t="shared" si="35"/>
        <v>0.40546510810816438</v>
      </c>
      <c r="T109" s="68">
        <f t="shared" si="36"/>
        <v>0.42168371243249098</v>
      </c>
      <c r="U109" s="68">
        <f t="shared" si="37"/>
        <v>0.42168371243249098</v>
      </c>
      <c r="V109" s="68">
        <f t="shared" si="38"/>
        <v>0.91287092917527679</v>
      </c>
      <c r="W109" s="68">
        <f t="shared" si="39"/>
        <v>0.91287092917527679</v>
      </c>
      <c r="X109" s="68">
        <f t="shared" si="40"/>
        <v>0</v>
      </c>
      <c r="Y109" s="68">
        <f t="shared" si="41"/>
        <v>1.2909944487358056</v>
      </c>
      <c r="Z109" s="68">
        <f t="shared" si="45"/>
        <v>0</v>
      </c>
      <c r="AA109" s="66" t="str">
        <f t="shared" si="46"/>
        <v>Negligible</v>
      </c>
      <c r="AB109" s="69" t="str">
        <f t="shared" si="44"/>
        <v>Tidak Ada Indikasi Bias</v>
      </c>
    </row>
    <row r="110" spans="1:28" ht="82.8" x14ac:dyDescent="0.3">
      <c r="A110" s="67" t="str">
        <f>QMS!A104</f>
        <v>100. Peran QMS (Jangka Panjang): Pada akhirnya, peran esensial jangka panjang dari implementasi QMS ISO 9001:2015 yang paling berdampak kuat pada kelangsungan hidup organisasi adalah...</v>
      </c>
      <c r="B110" s="83">
        <f>QMS!B104</f>
        <v>1</v>
      </c>
      <c r="C110" s="83">
        <f>QMS!C104</f>
        <v>1</v>
      </c>
      <c r="D110" s="83">
        <f>QMS!D104</f>
        <v>0</v>
      </c>
      <c r="E110" s="83">
        <f>QMS!E104</f>
        <v>0</v>
      </c>
      <c r="F110" s="83">
        <f>QMS!F104</f>
        <v>0</v>
      </c>
      <c r="G110" s="83">
        <f>QMS!G104</f>
        <v>0</v>
      </c>
      <c r="H110" s="83">
        <f>QMS!H104</f>
        <v>0</v>
      </c>
      <c r="I110" s="83">
        <f>QMS!I104</f>
        <v>0</v>
      </c>
      <c r="J110" s="83">
        <f>QMS!J104</f>
        <v>0</v>
      </c>
      <c r="K110" s="83">
        <f>QMS!K104</f>
        <v>0</v>
      </c>
      <c r="L110" s="82">
        <f t="shared" si="30"/>
        <v>5</v>
      </c>
      <c r="M110" s="82">
        <f t="shared" si="31"/>
        <v>5</v>
      </c>
      <c r="N110" s="82">
        <f>SUMIF($B$8:$K$8,"Laki-Laki",QMS!B104:K104)</f>
        <v>1</v>
      </c>
      <c r="O110" s="82">
        <f>SUMIF($B$8:$K$8,"Perempuan",QMS!B104:K104)</f>
        <v>1</v>
      </c>
      <c r="P110" s="68">
        <f t="shared" si="32"/>
        <v>1</v>
      </c>
      <c r="Q110" s="68">
        <f t="shared" si="33"/>
        <v>1</v>
      </c>
      <c r="R110" s="68">
        <f t="shared" si="34"/>
        <v>1.3862943611198906</v>
      </c>
      <c r="S110" s="68">
        <f t="shared" si="35"/>
        <v>1.3862943611198906</v>
      </c>
      <c r="T110" s="68">
        <f t="shared" si="36"/>
        <v>1.4025129654442172</v>
      </c>
      <c r="U110" s="68">
        <f t="shared" si="37"/>
        <v>1.4025129654442172</v>
      </c>
      <c r="V110" s="68">
        <f t="shared" si="38"/>
        <v>1.1180339887498949</v>
      </c>
      <c r="W110" s="68">
        <f t="shared" si="39"/>
        <v>1.1180339887498949</v>
      </c>
      <c r="X110" s="68">
        <f t="shared" si="40"/>
        <v>0</v>
      </c>
      <c r="Y110" s="68">
        <f t="shared" si="41"/>
        <v>1.5811388300841898</v>
      </c>
      <c r="Z110" s="68">
        <f t="shared" si="45"/>
        <v>0</v>
      </c>
      <c r="AA110" s="66" t="str">
        <f t="shared" si="46"/>
        <v>Negligible</v>
      </c>
      <c r="AB110" s="69" t="str">
        <f t="shared" si="44"/>
        <v>Tidak Ada Indikasi Bias</v>
      </c>
    </row>
    <row r="111" spans="1:28" x14ac:dyDescent="0.3">
      <c r="A111" s="2"/>
      <c r="B111" s="11">
        <f t="shared" ref="B111:K111" si="47">SUM(B11:B110)</f>
        <v>83</v>
      </c>
      <c r="C111" s="11">
        <f t="shared" si="47"/>
        <v>83</v>
      </c>
      <c r="D111" s="11">
        <f t="shared" si="47"/>
        <v>81</v>
      </c>
      <c r="E111" s="11">
        <f t="shared" si="47"/>
        <v>42</v>
      </c>
      <c r="F111" s="11">
        <f t="shared" si="47"/>
        <v>81</v>
      </c>
      <c r="G111" s="11">
        <f t="shared" si="47"/>
        <v>42</v>
      </c>
      <c r="H111" s="11">
        <f t="shared" si="47"/>
        <v>27</v>
      </c>
      <c r="I111" s="11">
        <f t="shared" si="47"/>
        <v>27</v>
      </c>
      <c r="J111" s="11">
        <f t="shared" si="47"/>
        <v>19</v>
      </c>
      <c r="K111" s="11">
        <f t="shared" si="47"/>
        <v>19</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91E79-EF61-47D0-B574-C23CB34CE7A9}">
  <dimension ref="A1:AC112"/>
  <sheetViews>
    <sheetView topLeftCell="E1" workbookViewId="0">
      <selection activeCell="Q11" sqref="Q1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2324</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LOP!B2</f>
        <v>Perempuan</v>
      </c>
      <c r="C8" s="86" t="str">
        <f>LOP!C2</f>
        <v>Laki-Laki</v>
      </c>
      <c r="D8" s="86" t="str">
        <f>LOP!D2</f>
        <v>Perempuan</v>
      </c>
      <c r="E8" s="86" t="str">
        <f>LOP!E2</f>
        <v>Perempuan</v>
      </c>
      <c r="F8" s="86" t="str">
        <f>LOP!F2</f>
        <v>Laki-Laki</v>
      </c>
      <c r="G8" s="86" t="str">
        <f>LOP!G2</f>
        <v>Laki-Laki</v>
      </c>
      <c r="H8" s="86" t="str">
        <f>LOP!H2</f>
        <v>Perempuan</v>
      </c>
      <c r="I8" s="86" t="str">
        <f>LOP!I2</f>
        <v>Laki-Laki</v>
      </c>
      <c r="J8" s="86" t="str">
        <f>LOP!J2</f>
        <v>Perempuan</v>
      </c>
      <c r="K8" s="86" t="str">
        <f>LOP!K2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LOP!A5</f>
        <v>1. Berbeda dengan laboratorium eksakta, apa yang menjadi fokus utama dari konsep dasar Sistem Manajemen Mutu (QMS) di laboratorium non-sains ?</v>
      </c>
      <c r="B11" s="83">
        <f>LOP!B5</f>
        <v>0</v>
      </c>
      <c r="C11" s="83">
        <f>LOP!C5</f>
        <v>0</v>
      </c>
      <c r="D11" s="83">
        <f>LOP!D5</f>
        <v>1</v>
      </c>
      <c r="E11" s="83">
        <f>LOP!E5</f>
        <v>1</v>
      </c>
      <c r="F11" s="83">
        <f>LOP!F5</f>
        <v>1</v>
      </c>
      <c r="G11" s="83">
        <f>LOP!G5</f>
        <v>1</v>
      </c>
      <c r="H11" s="83">
        <f>LOP!H5</f>
        <v>0</v>
      </c>
      <c r="I11" s="83">
        <f>LOP!I5</f>
        <v>0</v>
      </c>
      <c r="J11" s="83">
        <f>LOP!J5</f>
        <v>0</v>
      </c>
      <c r="K11" s="83">
        <f>LOP!K5</f>
        <v>0</v>
      </c>
      <c r="L11" s="82">
        <f t="shared" ref="L11:L42" si="0">COUNTIF($B$8:$K$8,"Laki-Laki")</f>
        <v>5</v>
      </c>
      <c r="M11" s="82">
        <f t="shared" ref="M11:M42" si="1">COUNTIF($B$8:$K$8,"Perempuan")</f>
        <v>5</v>
      </c>
      <c r="N11" s="82">
        <f>SUMIF($B$8:$K$8,"Laki-Laki",LOP!B5:K5)</f>
        <v>2</v>
      </c>
      <c r="O11" s="82">
        <f>SUMIF($B$8:$K$8,"Perempuan",LOP!B5:K5)</f>
        <v>2</v>
      </c>
      <c r="P11" s="84">
        <f t="shared" ref="P11:P42" si="2">IF(N11=0,0.3,IF(N11=L11,L11-0.3,N11))</f>
        <v>2</v>
      </c>
      <c r="Q11" s="84">
        <f t="shared" ref="Q11:Q42" si="3">IF(O11=0,0.3,IF(O11=M11,M11-0.3,O11))</f>
        <v>2</v>
      </c>
      <c r="R11" s="84">
        <f t="shared" ref="R11:R42" si="4">LN((L11-P11)/P11)</f>
        <v>0.40546510810816438</v>
      </c>
      <c r="S11" s="84">
        <f t="shared" ref="S11:S42" si="5">LN((M11-Q11)/Q11)</f>
        <v>0.40546510810816438</v>
      </c>
      <c r="T11" s="84">
        <f t="shared" ref="T11:T42" si="6">R11-AVERAGE($R$11:$R$110)</f>
        <v>0.51768199768810297</v>
      </c>
      <c r="U11" s="84">
        <f t="shared" ref="U11:U42" si="7">S11-AVERAGE($S$11:$S$110)</f>
        <v>0.51768199768810297</v>
      </c>
      <c r="V11" s="84">
        <f t="shared" ref="V11:V42" si="8">SQRT(1/P11+1/(L11-P11))</f>
        <v>0.91287092917527679</v>
      </c>
      <c r="W11" s="84">
        <f t="shared" ref="W11:W42" si="9">SQRT(1/Q11+1/(M11-Q11))</f>
        <v>0.91287092917527679</v>
      </c>
      <c r="X11" s="84">
        <f t="shared" ref="X11:X42" si="10">T11-U11</f>
        <v>0</v>
      </c>
      <c r="Y11" s="84">
        <f t="shared" ref="Y11:Y42" si="11">SQRT(V11^2+W11^2)</f>
        <v>1.2909944487358056</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LOP!A6</f>
        <v>2. Manakah dari berikut ini yang merupakan manfaat operasional langsung dari penerapan QMS yang baik di laboratorium non sains ?</v>
      </c>
      <c r="B12" s="83">
        <f>LOP!B6</f>
        <v>1</v>
      </c>
      <c r="C12" s="83">
        <f>LOP!C6</f>
        <v>1</v>
      </c>
      <c r="D12" s="83">
        <f>LOP!D6</f>
        <v>1</v>
      </c>
      <c r="E12" s="83">
        <f>LOP!E6</f>
        <v>0</v>
      </c>
      <c r="F12" s="83">
        <f>LOP!F6</f>
        <v>1</v>
      </c>
      <c r="G12" s="83">
        <f>LOP!G6</f>
        <v>0</v>
      </c>
      <c r="H12" s="83">
        <f>LOP!H6</f>
        <v>0</v>
      </c>
      <c r="I12" s="83">
        <f>LOP!I6</f>
        <v>0</v>
      </c>
      <c r="J12" s="83">
        <f>LOP!J6</f>
        <v>0</v>
      </c>
      <c r="K12" s="83">
        <f>LOP!K6</f>
        <v>0</v>
      </c>
      <c r="L12" s="82">
        <f t="shared" si="0"/>
        <v>5</v>
      </c>
      <c r="M12" s="82">
        <f t="shared" si="1"/>
        <v>5</v>
      </c>
      <c r="N12" s="82">
        <f>SUMIF($B$8:$K$8,"Laki-Laki",LOP!B6:K6)</f>
        <v>2</v>
      </c>
      <c r="O12" s="82">
        <f>SUMIF($B$8:$K$8,"Perempuan",LOP!B6:K6)</f>
        <v>2</v>
      </c>
      <c r="P12" s="68">
        <f t="shared" si="2"/>
        <v>2</v>
      </c>
      <c r="Q12" s="68">
        <f t="shared" si="3"/>
        <v>2</v>
      </c>
      <c r="R12" s="68">
        <f t="shared" si="4"/>
        <v>0.40546510810816438</v>
      </c>
      <c r="S12" s="68">
        <f t="shared" si="5"/>
        <v>0.40546510810816438</v>
      </c>
      <c r="T12" s="68">
        <f t="shared" si="6"/>
        <v>0.51768199768810297</v>
      </c>
      <c r="U12" s="68">
        <f t="shared" si="7"/>
        <v>0.51768199768810297</v>
      </c>
      <c r="V12" s="68">
        <f t="shared" si="8"/>
        <v>0.91287092917527679</v>
      </c>
      <c r="W12" s="68">
        <f t="shared" si="9"/>
        <v>0.91287092917527679</v>
      </c>
      <c r="X12" s="68">
        <f t="shared" si="10"/>
        <v>0</v>
      </c>
      <c r="Y12" s="68">
        <f t="shared" si="11"/>
        <v>1.2909944487358056</v>
      </c>
      <c r="Z12" s="68">
        <f t="shared" si="12"/>
        <v>0</v>
      </c>
      <c r="AA12" s="66" t="str">
        <f t="shared" si="13"/>
        <v>Negligible</v>
      </c>
      <c r="AB12" s="69" t="str">
        <f t="shared" si="14"/>
        <v>Tidak Ada Indikasi Bias</v>
      </c>
    </row>
    <row r="13" spans="1:29" ht="69" x14ac:dyDescent="0.3">
      <c r="A13" s="67" t="str">
        <f>LOP!A7</f>
        <v>3. Dalam laboratorium simulasi bisnis, prinsip "Fokus pada Pelanggan" (Customer Focus) paling tepat diimplementasikan dengan cara...</v>
      </c>
      <c r="B13" s="83">
        <f>LOP!B7</f>
        <v>0</v>
      </c>
      <c r="C13" s="83">
        <f>LOP!C7</f>
        <v>0</v>
      </c>
      <c r="D13" s="83">
        <f>LOP!D7</f>
        <v>1</v>
      </c>
      <c r="E13" s="83">
        <f>LOP!E7</f>
        <v>0</v>
      </c>
      <c r="F13" s="83">
        <f>LOP!F7</f>
        <v>1</v>
      </c>
      <c r="G13" s="83">
        <f>LOP!G7</f>
        <v>0</v>
      </c>
      <c r="H13" s="83">
        <f>LOP!H7</f>
        <v>0</v>
      </c>
      <c r="I13" s="83">
        <f>LOP!I7</f>
        <v>0</v>
      </c>
      <c r="J13" s="83">
        <f>LOP!J7</f>
        <v>0</v>
      </c>
      <c r="K13" s="83">
        <f>LOP!K7</f>
        <v>0</v>
      </c>
      <c r="L13" s="82">
        <f t="shared" si="0"/>
        <v>5</v>
      </c>
      <c r="M13" s="82">
        <f t="shared" si="1"/>
        <v>5</v>
      </c>
      <c r="N13" s="82">
        <f>SUMIF($B$8:$K$8,"Laki-Laki",LOP!B7:K7)</f>
        <v>1</v>
      </c>
      <c r="O13" s="82">
        <f>SUMIF($B$8:$K$8,"Perempuan",LOP!B7:K7)</f>
        <v>1</v>
      </c>
      <c r="P13" s="68">
        <f t="shared" si="2"/>
        <v>1</v>
      </c>
      <c r="Q13" s="68">
        <f t="shared" si="3"/>
        <v>1</v>
      </c>
      <c r="R13" s="68">
        <f t="shared" si="4"/>
        <v>1.3862943611198906</v>
      </c>
      <c r="S13" s="68">
        <f t="shared" si="5"/>
        <v>1.3862943611198906</v>
      </c>
      <c r="T13" s="68">
        <f t="shared" si="6"/>
        <v>1.4985112506998293</v>
      </c>
      <c r="U13" s="68">
        <f t="shared" si="7"/>
        <v>1.4985112506998293</v>
      </c>
      <c r="V13" s="68">
        <f t="shared" si="8"/>
        <v>1.1180339887498949</v>
      </c>
      <c r="W13" s="68">
        <f t="shared" si="9"/>
        <v>1.1180339887498949</v>
      </c>
      <c r="X13" s="68">
        <f t="shared" si="10"/>
        <v>0</v>
      </c>
      <c r="Y13" s="68">
        <f t="shared" si="11"/>
        <v>1.5811388300841898</v>
      </c>
      <c r="Z13" s="68">
        <f t="shared" si="12"/>
        <v>0</v>
      </c>
      <c r="AA13" s="66" t="str">
        <f t="shared" si="13"/>
        <v>Negligible</v>
      </c>
      <c r="AB13" s="69" t="str">
        <f t="shared" si="14"/>
        <v>Tidak Ada Indikasi Bias</v>
      </c>
    </row>
    <row r="14" spans="1:29" ht="55.2" x14ac:dyDescent="0.3">
      <c r="A14" s="67" t="str">
        <f>LOP!A8</f>
        <v>4. Apa perbedaan antara QA dan QC dalam konteks laboratorium komputer?</v>
      </c>
      <c r="B14" s="83">
        <f>LOP!B8</f>
        <v>1</v>
      </c>
      <c r="C14" s="83">
        <f>LOP!C8</f>
        <v>1</v>
      </c>
      <c r="D14" s="83">
        <f>LOP!D8</f>
        <v>1</v>
      </c>
      <c r="E14" s="83">
        <f>LOP!E8</f>
        <v>0</v>
      </c>
      <c r="F14" s="83">
        <f>LOP!F8</f>
        <v>1</v>
      </c>
      <c r="G14" s="83">
        <f>LOP!G8</f>
        <v>0</v>
      </c>
      <c r="H14" s="83">
        <f>LOP!H8</f>
        <v>1</v>
      </c>
      <c r="I14" s="83">
        <f>LOP!I8</f>
        <v>1</v>
      </c>
      <c r="J14" s="83">
        <f>LOP!J8</f>
        <v>0</v>
      </c>
      <c r="K14" s="83">
        <f>LOP!K8</f>
        <v>0</v>
      </c>
      <c r="L14" s="82">
        <f t="shared" si="0"/>
        <v>5</v>
      </c>
      <c r="M14" s="82">
        <f t="shared" si="1"/>
        <v>5</v>
      </c>
      <c r="N14" s="82">
        <f>SUMIF($B$8:$K$8,"Laki-Laki",LOP!B8:K8)</f>
        <v>3</v>
      </c>
      <c r="O14" s="82">
        <f>SUMIF($B$8:$K$8,"Perempuan",LOP!B8:K8)</f>
        <v>3</v>
      </c>
      <c r="P14" s="68">
        <f t="shared" si="2"/>
        <v>3</v>
      </c>
      <c r="Q14" s="68">
        <f t="shared" si="3"/>
        <v>3</v>
      </c>
      <c r="R14" s="68">
        <f t="shared" si="4"/>
        <v>-0.40546510810816444</v>
      </c>
      <c r="S14" s="68">
        <f t="shared" si="5"/>
        <v>-0.40546510810816444</v>
      </c>
      <c r="T14" s="68">
        <f t="shared" si="6"/>
        <v>-0.2932482185282258</v>
      </c>
      <c r="U14" s="68">
        <f t="shared" si="7"/>
        <v>-0.2932482185282258</v>
      </c>
      <c r="V14" s="68">
        <f t="shared" si="8"/>
        <v>0.91287092917527679</v>
      </c>
      <c r="W14" s="68">
        <f t="shared" si="9"/>
        <v>0.91287092917527679</v>
      </c>
      <c r="X14" s="68">
        <f t="shared" si="10"/>
        <v>0</v>
      </c>
      <c r="Y14" s="68">
        <f t="shared" si="11"/>
        <v>1.2909944487358056</v>
      </c>
      <c r="Z14" s="68">
        <f t="shared" si="12"/>
        <v>0</v>
      </c>
      <c r="AA14" s="66" t="str">
        <f t="shared" si="13"/>
        <v>Negligible</v>
      </c>
      <c r="AB14" s="69" t="str">
        <f t="shared" si="14"/>
        <v>Tidak Ada Indikasi Bias</v>
      </c>
    </row>
    <row r="15" spans="1:29" ht="55.2" x14ac:dyDescent="0.3">
      <c r="A15" s="67" t="str">
        <f>LOP!A9</f>
        <v>5. Prinsip Evidence-based decision di laboratorium bahasa diimplementasikan dengan...</v>
      </c>
      <c r="B15" s="83">
        <f>LOP!B9</f>
        <v>1</v>
      </c>
      <c r="C15" s="83">
        <f>LOP!C9</f>
        <v>1</v>
      </c>
      <c r="D15" s="83">
        <f>LOP!D9</f>
        <v>1</v>
      </c>
      <c r="E15" s="83">
        <f>LOP!E9</f>
        <v>1</v>
      </c>
      <c r="F15" s="83">
        <f>LOP!F9</f>
        <v>1</v>
      </c>
      <c r="G15" s="83">
        <f>LOP!G9</f>
        <v>1</v>
      </c>
      <c r="H15" s="83">
        <f>LOP!H9</f>
        <v>0</v>
      </c>
      <c r="I15" s="83">
        <f>LOP!I9</f>
        <v>0</v>
      </c>
      <c r="J15" s="83">
        <f>LOP!J9</f>
        <v>0</v>
      </c>
      <c r="K15" s="83">
        <f>LOP!K9</f>
        <v>0</v>
      </c>
      <c r="L15" s="82">
        <f t="shared" si="0"/>
        <v>5</v>
      </c>
      <c r="M15" s="82">
        <f t="shared" si="1"/>
        <v>5</v>
      </c>
      <c r="N15" s="82">
        <f>SUMIF($B$8:$K$8,"Laki-Laki",LOP!B9:K9)</f>
        <v>3</v>
      </c>
      <c r="O15" s="82">
        <f>SUMIF($B$8:$K$8,"Perempuan",LOP!B9:K9)</f>
        <v>3</v>
      </c>
      <c r="P15" s="68">
        <f t="shared" si="2"/>
        <v>3</v>
      </c>
      <c r="Q15" s="68">
        <f t="shared" si="3"/>
        <v>3</v>
      </c>
      <c r="R15" s="68">
        <f t="shared" si="4"/>
        <v>-0.40546510810816444</v>
      </c>
      <c r="S15" s="68">
        <f t="shared" si="5"/>
        <v>-0.40546510810816444</v>
      </c>
      <c r="T15" s="68">
        <f t="shared" si="6"/>
        <v>-0.2932482185282258</v>
      </c>
      <c r="U15" s="68">
        <f t="shared" si="7"/>
        <v>-0.2932482185282258</v>
      </c>
      <c r="V15" s="68">
        <f t="shared" si="8"/>
        <v>0.91287092917527679</v>
      </c>
      <c r="W15" s="68">
        <f t="shared" si="9"/>
        <v>0.91287092917527679</v>
      </c>
      <c r="X15" s="68">
        <f t="shared" si="10"/>
        <v>0</v>
      </c>
      <c r="Y15" s="68">
        <f t="shared" si="11"/>
        <v>1.2909944487358056</v>
      </c>
      <c r="Z15" s="68">
        <f t="shared" si="12"/>
        <v>0</v>
      </c>
      <c r="AA15" s="66" t="str">
        <f t="shared" si="13"/>
        <v>Negligible</v>
      </c>
      <c r="AB15" s="69" t="str">
        <f t="shared" si="14"/>
        <v>Tidak Ada Indikasi Bias</v>
      </c>
    </row>
    <row r="16" spans="1:29" ht="96.6" x14ac:dyDescent="0.3">
      <c r="A16" s="67" t="str">
        <f>LOP!A10</f>
        <v>6. Bagaimana prinsip pendekatan proses diterapkan dalam peminjaman alat broadcasting?</v>
      </c>
      <c r="B16" s="83">
        <f>LOP!B10</f>
        <v>1</v>
      </c>
      <c r="C16" s="83">
        <f>LOP!C10</f>
        <v>1</v>
      </c>
      <c r="D16" s="83">
        <f>LOP!D10</f>
        <v>1</v>
      </c>
      <c r="E16" s="83">
        <f>LOP!E10</f>
        <v>1</v>
      </c>
      <c r="F16" s="83">
        <f>LOP!F10</f>
        <v>1</v>
      </c>
      <c r="G16" s="83">
        <f>LOP!G10</f>
        <v>1</v>
      </c>
      <c r="H16" s="83">
        <f>LOP!H10</f>
        <v>0</v>
      </c>
      <c r="I16" s="83">
        <f>LOP!I10</f>
        <v>0</v>
      </c>
      <c r="J16" s="83">
        <f>LOP!J10</f>
        <v>0</v>
      </c>
      <c r="K16" s="83">
        <f>LOP!K10</f>
        <v>0</v>
      </c>
      <c r="L16" s="82">
        <f t="shared" si="0"/>
        <v>5</v>
      </c>
      <c r="M16" s="82">
        <f t="shared" si="1"/>
        <v>5</v>
      </c>
      <c r="N16" s="82">
        <f>SUMIF($B$8:$K$8,"Laki-Laki",LOP!B10:K10)</f>
        <v>3</v>
      </c>
      <c r="O16" s="82">
        <f>SUMIF($B$8:$K$8,"Perempuan",LOP!B10:K10)</f>
        <v>3</v>
      </c>
      <c r="P16" s="68">
        <f t="shared" si="2"/>
        <v>3</v>
      </c>
      <c r="Q16" s="68">
        <f t="shared" si="3"/>
        <v>3</v>
      </c>
      <c r="R16" s="68">
        <f t="shared" si="4"/>
        <v>-0.40546510810816444</v>
      </c>
      <c r="S16" s="68">
        <f t="shared" si="5"/>
        <v>-0.40546510810816444</v>
      </c>
      <c r="T16" s="68">
        <f t="shared" si="6"/>
        <v>-0.2932482185282258</v>
      </c>
      <c r="U16" s="68">
        <f t="shared" si="7"/>
        <v>-0.2932482185282258</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27.6" x14ac:dyDescent="0.3">
      <c r="A17" s="67" t="str">
        <f>LOP!A11</f>
        <v>7. Risiko paling kritis di lab komputer dan jaringan adalah...</v>
      </c>
      <c r="B17" s="83">
        <f>LOP!B11</f>
        <v>1</v>
      </c>
      <c r="C17" s="83">
        <f>LOP!C11</f>
        <v>1</v>
      </c>
      <c r="D17" s="83">
        <f>LOP!D11</f>
        <v>0</v>
      </c>
      <c r="E17" s="83">
        <f>LOP!E11</f>
        <v>0</v>
      </c>
      <c r="F17" s="83">
        <f>LOP!F11</f>
        <v>0</v>
      </c>
      <c r="G17" s="83">
        <f>LOP!G11</f>
        <v>0</v>
      </c>
      <c r="H17" s="83">
        <f>LOP!H11</f>
        <v>1</v>
      </c>
      <c r="I17" s="83">
        <f>LOP!I11</f>
        <v>1</v>
      </c>
      <c r="J17" s="83">
        <f>LOP!J11</f>
        <v>1</v>
      </c>
      <c r="K17" s="83">
        <f>LOP!K11</f>
        <v>1</v>
      </c>
      <c r="L17" s="82">
        <f t="shared" si="0"/>
        <v>5</v>
      </c>
      <c r="M17" s="82">
        <f t="shared" si="1"/>
        <v>5</v>
      </c>
      <c r="N17" s="82">
        <f>SUMIF($B$8:$K$8,"Laki-Laki",LOP!B11:K11)</f>
        <v>3</v>
      </c>
      <c r="O17" s="82">
        <f>SUMIF($B$8:$K$8,"Perempuan",LOP!B11:K11)</f>
        <v>3</v>
      </c>
      <c r="P17" s="68">
        <f t="shared" si="2"/>
        <v>3</v>
      </c>
      <c r="Q17" s="68">
        <f t="shared" si="3"/>
        <v>3</v>
      </c>
      <c r="R17" s="68">
        <f t="shared" si="4"/>
        <v>-0.40546510810816444</v>
      </c>
      <c r="S17" s="68">
        <f t="shared" si="5"/>
        <v>-0.40546510810816444</v>
      </c>
      <c r="T17" s="68">
        <f t="shared" si="6"/>
        <v>-0.2932482185282258</v>
      </c>
      <c r="U17" s="68">
        <f t="shared" si="7"/>
        <v>-0.2932482185282258</v>
      </c>
      <c r="V17" s="68">
        <f t="shared" si="8"/>
        <v>0.91287092917527679</v>
      </c>
      <c r="W17" s="68">
        <f t="shared" si="9"/>
        <v>0.91287092917527679</v>
      </c>
      <c r="X17" s="68">
        <f t="shared" si="10"/>
        <v>0</v>
      </c>
      <c r="Y17" s="68">
        <f t="shared" si="11"/>
        <v>1.2909944487358056</v>
      </c>
      <c r="Z17" s="68">
        <f t="shared" si="12"/>
        <v>0</v>
      </c>
      <c r="AA17" s="66" t="str">
        <f t="shared" si="13"/>
        <v>Negligible</v>
      </c>
      <c r="AB17" s="69" t="str">
        <f t="shared" si="14"/>
        <v>Tidak Ada Indikasi Bias</v>
      </c>
    </row>
    <row r="18" spans="1:28" ht="27.6" x14ac:dyDescent="0.3">
      <c r="A18" s="67" t="str">
        <f>LOP!A12</f>
        <v>8. Contoh Relationship Management di lab IT adalah...</v>
      </c>
      <c r="B18" s="83">
        <f>LOP!B12</f>
        <v>1</v>
      </c>
      <c r="C18" s="83">
        <f>LOP!C12</f>
        <v>1</v>
      </c>
      <c r="D18" s="83">
        <f>LOP!D12</f>
        <v>0</v>
      </c>
      <c r="E18" s="83">
        <f>LOP!E12</f>
        <v>0</v>
      </c>
      <c r="F18" s="83">
        <f>LOP!F12</f>
        <v>0</v>
      </c>
      <c r="G18" s="83">
        <f>LOP!G12</f>
        <v>0</v>
      </c>
      <c r="H18" s="83">
        <f>LOP!H12</f>
        <v>0</v>
      </c>
      <c r="I18" s="83">
        <f>LOP!I12</f>
        <v>0</v>
      </c>
      <c r="J18" s="83">
        <f>LOP!J12</f>
        <v>0</v>
      </c>
      <c r="K18" s="83">
        <f>LOP!K12</f>
        <v>0</v>
      </c>
      <c r="L18" s="82">
        <f t="shared" si="0"/>
        <v>5</v>
      </c>
      <c r="M18" s="82">
        <f t="shared" si="1"/>
        <v>5</v>
      </c>
      <c r="N18" s="82">
        <f>SUMIF($B$8:$K$8,"Laki-Laki",LOP!B12:K12)</f>
        <v>1</v>
      </c>
      <c r="O18" s="82">
        <f>SUMIF($B$8:$K$8,"Perempuan",LOP!B12:K12)</f>
        <v>1</v>
      </c>
      <c r="P18" s="68">
        <f t="shared" si="2"/>
        <v>1</v>
      </c>
      <c r="Q18" s="68">
        <f t="shared" si="3"/>
        <v>1</v>
      </c>
      <c r="R18" s="68">
        <f t="shared" si="4"/>
        <v>1.3862943611198906</v>
      </c>
      <c r="S18" s="68">
        <f t="shared" si="5"/>
        <v>1.3862943611198906</v>
      </c>
      <c r="T18" s="68">
        <f t="shared" si="6"/>
        <v>1.4985112506998293</v>
      </c>
      <c r="U18" s="68">
        <f t="shared" si="7"/>
        <v>1.4985112506998293</v>
      </c>
      <c r="V18" s="68">
        <f t="shared" si="8"/>
        <v>1.1180339887498949</v>
      </c>
      <c r="W18" s="68">
        <f t="shared" si="9"/>
        <v>1.1180339887498949</v>
      </c>
      <c r="X18" s="68">
        <f t="shared" si="10"/>
        <v>0</v>
      </c>
      <c r="Y18" s="68">
        <f t="shared" si="11"/>
        <v>1.5811388300841898</v>
      </c>
      <c r="Z18" s="68">
        <f t="shared" si="12"/>
        <v>0</v>
      </c>
      <c r="AA18" s="66" t="str">
        <f t="shared" si="13"/>
        <v>Negligible</v>
      </c>
      <c r="AB18" s="69" t="str">
        <f t="shared" si="14"/>
        <v>Tidak Ada Indikasi Bias</v>
      </c>
    </row>
    <row r="19" spans="1:28" ht="27.6" x14ac:dyDescent="0.3">
      <c r="A19" s="67" t="str">
        <f>LOP!A13</f>
        <v>9. Jika komputer lag saat rendering, tindakan korektif adalah...</v>
      </c>
      <c r="B19" s="83">
        <f>LOP!B13</f>
        <v>1</v>
      </c>
      <c r="C19" s="83">
        <f>LOP!C13</f>
        <v>1</v>
      </c>
      <c r="D19" s="83">
        <f>LOP!D13</f>
        <v>1</v>
      </c>
      <c r="E19" s="83">
        <f>LOP!E13</f>
        <v>1</v>
      </c>
      <c r="F19" s="83">
        <f>LOP!F13</f>
        <v>1</v>
      </c>
      <c r="G19" s="83">
        <f>LOP!G13</f>
        <v>1</v>
      </c>
      <c r="H19" s="83">
        <f>LOP!H13</f>
        <v>0</v>
      </c>
      <c r="I19" s="83">
        <f>LOP!I13</f>
        <v>0</v>
      </c>
      <c r="J19" s="83">
        <f>LOP!J13</f>
        <v>0</v>
      </c>
      <c r="K19" s="83">
        <f>LOP!K13</f>
        <v>0</v>
      </c>
      <c r="L19" s="82">
        <f t="shared" si="0"/>
        <v>5</v>
      </c>
      <c r="M19" s="82">
        <f t="shared" si="1"/>
        <v>5</v>
      </c>
      <c r="N19" s="82">
        <f>SUMIF($B$8:$K$8,"Laki-Laki",LOP!B13:K13)</f>
        <v>3</v>
      </c>
      <c r="O19" s="82">
        <f>SUMIF($B$8:$K$8,"Perempuan",LOP!B13:K13)</f>
        <v>3</v>
      </c>
      <c r="P19" s="68">
        <f t="shared" si="2"/>
        <v>3</v>
      </c>
      <c r="Q19" s="68">
        <f t="shared" si="3"/>
        <v>3</v>
      </c>
      <c r="R19" s="68">
        <f t="shared" si="4"/>
        <v>-0.40546510810816444</v>
      </c>
      <c r="S19" s="68">
        <f t="shared" si="5"/>
        <v>-0.40546510810816444</v>
      </c>
      <c r="T19" s="68">
        <f t="shared" si="6"/>
        <v>-0.2932482185282258</v>
      </c>
      <c r="U19" s="68">
        <f t="shared" si="7"/>
        <v>-0.2932482185282258</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27.6" x14ac:dyDescent="0.3">
      <c r="A20" s="67" t="str">
        <f>LOP!A14</f>
        <v>10. Pengendalian dokumen bertujuan memastikan...</v>
      </c>
      <c r="B20" s="83">
        <f>LOP!B14</f>
        <v>1</v>
      </c>
      <c r="C20" s="83">
        <f>LOP!C14</f>
        <v>1</v>
      </c>
      <c r="D20" s="83">
        <f>LOP!D14</f>
        <v>1</v>
      </c>
      <c r="E20" s="83">
        <f>LOP!E14</f>
        <v>1</v>
      </c>
      <c r="F20" s="83">
        <f>LOP!F14</f>
        <v>1</v>
      </c>
      <c r="G20" s="83">
        <f>LOP!G14</f>
        <v>1</v>
      </c>
      <c r="H20" s="83">
        <f>LOP!H14</f>
        <v>1</v>
      </c>
      <c r="I20" s="83">
        <f>LOP!I14</f>
        <v>1</v>
      </c>
      <c r="J20" s="83">
        <f>LOP!J14</f>
        <v>0</v>
      </c>
      <c r="K20" s="83">
        <f>LOP!K14</f>
        <v>0</v>
      </c>
      <c r="L20" s="82">
        <f t="shared" si="0"/>
        <v>5</v>
      </c>
      <c r="M20" s="82">
        <f t="shared" si="1"/>
        <v>5</v>
      </c>
      <c r="N20" s="82">
        <f>SUMIF($B$8:$K$8,"Laki-Laki",LOP!B14:K14)</f>
        <v>4</v>
      </c>
      <c r="O20" s="82">
        <f>SUMIF($B$8:$K$8,"Perempuan",LOP!B14:K14)</f>
        <v>4</v>
      </c>
      <c r="P20" s="68">
        <f t="shared" si="2"/>
        <v>4</v>
      </c>
      <c r="Q20" s="68">
        <f t="shared" si="3"/>
        <v>4</v>
      </c>
      <c r="R20" s="68">
        <f t="shared" si="4"/>
        <v>-1.3862943611198906</v>
      </c>
      <c r="S20" s="68">
        <f t="shared" si="5"/>
        <v>-1.3862943611198906</v>
      </c>
      <c r="T20" s="68">
        <f t="shared" si="6"/>
        <v>-1.2740774715399519</v>
      </c>
      <c r="U20" s="68">
        <f t="shared" si="7"/>
        <v>-1.2740774715399519</v>
      </c>
      <c r="V20" s="68">
        <f t="shared" si="8"/>
        <v>1.1180339887498949</v>
      </c>
      <c r="W20" s="68">
        <f t="shared" si="9"/>
        <v>1.1180339887498949</v>
      </c>
      <c r="X20" s="68">
        <f t="shared" si="10"/>
        <v>0</v>
      </c>
      <c r="Y20" s="68">
        <f t="shared" si="11"/>
        <v>1.5811388300841898</v>
      </c>
      <c r="Z20" s="68">
        <f t="shared" si="12"/>
        <v>0</v>
      </c>
      <c r="AA20" s="66" t="str">
        <f t="shared" si="13"/>
        <v>Negligible</v>
      </c>
      <c r="AB20" s="69" t="str">
        <f t="shared" si="14"/>
        <v>Tidak Ada Indikasi Bias</v>
      </c>
    </row>
    <row r="21" spans="1:28" x14ac:dyDescent="0.3">
      <c r="A21" s="67" t="str">
        <f>LOP!A15</f>
        <v>11. Kepemimpinan berhasil jika...</v>
      </c>
      <c r="B21" s="83">
        <f>LOP!B15</f>
        <v>1</v>
      </c>
      <c r="C21" s="83">
        <f>LOP!C15</f>
        <v>1</v>
      </c>
      <c r="D21" s="83">
        <f>LOP!D15</f>
        <v>1</v>
      </c>
      <c r="E21" s="83">
        <f>LOP!E15</f>
        <v>1</v>
      </c>
      <c r="F21" s="83">
        <f>LOP!F15</f>
        <v>1</v>
      </c>
      <c r="G21" s="83">
        <f>LOP!G15</f>
        <v>1</v>
      </c>
      <c r="H21" s="83">
        <f>LOP!H15</f>
        <v>0</v>
      </c>
      <c r="I21" s="83">
        <f>LOP!I15</f>
        <v>0</v>
      </c>
      <c r="J21" s="83">
        <f>LOP!J15</f>
        <v>0</v>
      </c>
      <c r="K21" s="83">
        <f>LOP!K15</f>
        <v>0</v>
      </c>
      <c r="L21" s="82">
        <f t="shared" si="0"/>
        <v>5</v>
      </c>
      <c r="M21" s="82">
        <f t="shared" si="1"/>
        <v>5</v>
      </c>
      <c r="N21" s="82">
        <f>SUMIF($B$8:$K$8,"Laki-Laki",LOP!B15:K15)</f>
        <v>3</v>
      </c>
      <c r="O21" s="82">
        <f>SUMIF($B$8:$K$8,"Perempuan",LOP!B15:K15)</f>
        <v>3</v>
      </c>
      <c r="P21" s="68">
        <f t="shared" si="2"/>
        <v>3</v>
      </c>
      <c r="Q21" s="68">
        <f t="shared" si="3"/>
        <v>3</v>
      </c>
      <c r="R21" s="68">
        <f t="shared" si="4"/>
        <v>-0.40546510810816444</v>
      </c>
      <c r="S21" s="68">
        <f t="shared" si="5"/>
        <v>-0.40546510810816444</v>
      </c>
      <c r="T21" s="68">
        <f t="shared" si="6"/>
        <v>-0.2932482185282258</v>
      </c>
      <c r="U21" s="68">
        <f t="shared" si="7"/>
        <v>-0.2932482185282258</v>
      </c>
      <c r="V21" s="68">
        <f t="shared" si="8"/>
        <v>0.91287092917527679</v>
      </c>
      <c r="W21" s="68">
        <f t="shared" si="9"/>
        <v>0.91287092917527679</v>
      </c>
      <c r="X21" s="68">
        <f t="shared" si="10"/>
        <v>0</v>
      </c>
      <c r="Y21" s="68">
        <f t="shared" si="11"/>
        <v>1.2909944487358056</v>
      </c>
      <c r="Z21" s="68">
        <f t="shared" si="12"/>
        <v>0</v>
      </c>
      <c r="AA21" s="66" t="str">
        <f t="shared" si="13"/>
        <v>Negligible</v>
      </c>
      <c r="AB21" s="69" t="str">
        <f t="shared" si="14"/>
        <v>Tidak Ada Indikasi Bias</v>
      </c>
    </row>
    <row r="22" spans="1:28" ht="27.6" x14ac:dyDescent="0.3">
      <c r="A22" s="67" t="str">
        <f>LOP!A16</f>
        <v>12. Keterlibatan orang ditunjukkan dengan...</v>
      </c>
      <c r="B22" s="83">
        <f>LOP!B16</f>
        <v>0</v>
      </c>
      <c r="C22" s="83">
        <f>LOP!C16</f>
        <v>0</v>
      </c>
      <c r="D22" s="83">
        <f>LOP!D16</f>
        <v>1</v>
      </c>
      <c r="E22" s="83">
        <f>LOP!E16</f>
        <v>1</v>
      </c>
      <c r="F22" s="83">
        <f>LOP!F16</f>
        <v>1</v>
      </c>
      <c r="G22" s="83">
        <f>LOP!G16</f>
        <v>1</v>
      </c>
      <c r="H22" s="83">
        <f>LOP!H16</f>
        <v>0</v>
      </c>
      <c r="I22" s="83">
        <f>LOP!I16</f>
        <v>0</v>
      </c>
      <c r="J22" s="83">
        <f>LOP!J16</f>
        <v>0</v>
      </c>
      <c r="K22" s="83">
        <f>LOP!K16</f>
        <v>0</v>
      </c>
      <c r="L22" s="82">
        <f t="shared" si="0"/>
        <v>5</v>
      </c>
      <c r="M22" s="82">
        <f t="shared" si="1"/>
        <v>5</v>
      </c>
      <c r="N22" s="82">
        <f>SUMIF($B$8:$K$8,"Laki-Laki",LOP!B16:K16)</f>
        <v>2</v>
      </c>
      <c r="O22" s="82">
        <f>SUMIF($B$8:$K$8,"Perempuan",LOP!B16:K16)</f>
        <v>2</v>
      </c>
      <c r="P22" s="68">
        <f t="shared" si="2"/>
        <v>2</v>
      </c>
      <c r="Q22" s="68">
        <f t="shared" si="3"/>
        <v>2</v>
      </c>
      <c r="R22" s="68">
        <f t="shared" si="4"/>
        <v>0.40546510810816438</v>
      </c>
      <c r="S22" s="68">
        <f t="shared" si="5"/>
        <v>0.40546510810816438</v>
      </c>
      <c r="T22" s="68">
        <f t="shared" si="6"/>
        <v>0.51768199768810297</v>
      </c>
      <c r="U22" s="68">
        <f t="shared" si="7"/>
        <v>0.51768199768810297</v>
      </c>
      <c r="V22" s="68">
        <f t="shared" si="8"/>
        <v>0.91287092917527679</v>
      </c>
      <c r="W22" s="68">
        <f t="shared" si="9"/>
        <v>0.91287092917527679</v>
      </c>
      <c r="X22" s="68">
        <f t="shared" si="10"/>
        <v>0</v>
      </c>
      <c r="Y22" s="68">
        <f t="shared" si="11"/>
        <v>1.2909944487358056</v>
      </c>
      <c r="Z22" s="68">
        <f t="shared" si="12"/>
        <v>0</v>
      </c>
      <c r="AA22" s="66" t="str">
        <f t="shared" si="13"/>
        <v>Negligible</v>
      </c>
      <c r="AB22" s="69" t="str">
        <f t="shared" si="14"/>
        <v>Tidak Ada Indikasi Bias</v>
      </c>
    </row>
    <row r="23" spans="1:28" ht="27.6" x14ac:dyDescent="0.3">
      <c r="A23" s="67" t="str">
        <f>LOP!A17</f>
        <v>13. Sasaran mutu SMART yang tepat adalah...</v>
      </c>
      <c r="B23" s="83">
        <f>LOP!B17</f>
        <v>1</v>
      </c>
      <c r="C23" s="83">
        <f>LOP!C17</f>
        <v>1</v>
      </c>
      <c r="D23" s="83">
        <f>LOP!D17</f>
        <v>1</v>
      </c>
      <c r="E23" s="83">
        <f>LOP!E17</f>
        <v>0</v>
      </c>
      <c r="F23" s="83">
        <f>LOP!F17</f>
        <v>1</v>
      </c>
      <c r="G23" s="83">
        <f>LOP!G17</f>
        <v>0</v>
      </c>
      <c r="H23" s="83">
        <f>LOP!H17</f>
        <v>0</v>
      </c>
      <c r="I23" s="83">
        <f>LOP!I17</f>
        <v>0</v>
      </c>
      <c r="J23" s="83">
        <f>LOP!J17</f>
        <v>0</v>
      </c>
      <c r="K23" s="83">
        <f>LOP!K17</f>
        <v>0</v>
      </c>
      <c r="L23" s="82">
        <f t="shared" si="0"/>
        <v>5</v>
      </c>
      <c r="M23" s="82">
        <f t="shared" si="1"/>
        <v>5</v>
      </c>
      <c r="N23" s="82">
        <f>SUMIF($B$8:$K$8,"Laki-Laki",LOP!B17:K17)</f>
        <v>2</v>
      </c>
      <c r="O23" s="82">
        <f>SUMIF($B$8:$K$8,"Perempuan",LOP!B17:K17)</f>
        <v>2</v>
      </c>
      <c r="P23" s="68">
        <f t="shared" si="2"/>
        <v>2</v>
      </c>
      <c r="Q23" s="68">
        <f t="shared" si="3"/>
        <v>2</v>
      </c>
      <c r="R23" s="68">
        <f t="shared" si="4"/>
        <v>0.40546510810816438</v>
      </c>
      <c r="S23" s="68">
        <f t="shared" si="5"/>
        <v>0.40546510810816438</v>
      </c>
      <c r="T23" s="68">
        <f t="shared" si="6"/>
        <v>0.51768199768810297</v>
      </c>
      <c r="U23" s="68">
        <f t="shared" si="7"/>
        <v>0.51768199768810297</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27.6" x14ac:dyDescent="0.3">
      <c r="A24" s="67" t="str">
        <f>LOP!A18</f>
        <v>14. Perbaikan berkelanjutan di lab multimedia adalah...</v>
      </c>
      <c r="B24" s="83">
        <f>LOP!B18</f>
        <v>1</v>
      </c>
      <c r="C24" s="83">
        <f>LOP!C18</f>
        <v>1</v>
      </c>
      <c r="D24" s="83">
        <f>LOP!D18</f>
        <v>1</v>
      </c>
      <c r="E24" s="83">
        <f>LOP!E18</f>
        <v>0</v>
      </c>
      <c r="F24" s="83">
        <f>LOP!F18</f>
        <v>1</v>
      </c>
      <c r="G24" s="83">
        <f>LOP!G18</f>
        <v>0</v>
      </c>
      <c r="H24" s="83">
        <f>LOP!H18</f>
        <v>0</v>
      </c>
      <c r="I24" s="83">
        <f>LOP!I18</f>
        <v>0</v>
      </c>
      <c r="J24" s="83">
        <f>LOP!J18</f>
        <v>1</v>
      </c>
      <c r="K24" s="83">
        <f>LOP!K18</f>
        <v>1</v>
      </c>
      <c r="L24" s="82">
        <f t="shared" si="0"/>
        <v>5</v>
      </c>
      <c r="M24" s="82">
        <f t="shared" si="1"/>
        <v>5</v>
      </c>
      <c r="N24" s="82">
        <f>SUMIF($B$8:$K$8,"Laki-Laki",LOP!B18:K18)</f>
        <v>3</v>
      </c>
      <c r="O24" s="82">
        <f>SUMIF($B$8:$K$8,"Perempuan",LOP!B18:K18)</f>
        <v>3</v>
      </c>
      <c r="P24" s="68">
        <f t="shared" si="2"/>
        <v>3</v>
      </c>
      <c r="Q24" s="68">
        <f t="shared" si="3"/>
        <v>3</v>
      </c>
      <c r="R24" s="68">
        <f t="shared" si="4"/>
        <v>-0.40546510810816444</v>
      </c>
      <c r="S24" s="68">
        <f t="shared" si="5"/>
        <v>-0.40546510810816444</v>
      </c>
      <c r="T24" s="68">
        <f t="shared" si="6"/>
        <v>-0.2932482185282258</v>
      </c>
      <c r="U24" s="68">
        <f t="shared" si="7"/>
        <v>-0.2932482185282258</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27.6" x14ac:dyDescent="0.3">
      <c r="A25" s="67" t="str">
        <f>LOP!A19</f>
        <v>15. Isu eksternal yang relevan adalah...</v>
      </c>
      <c r="B25" s="83">
        <f>LOP!B19</f>
        <v>1</v>
      </c>
      <c r="C25" s="83">
        <f>LOP!C19</f>
        <v>1</v>
      </c>
      <c r="D25" s="83">
        <f>LOP!D19</f>
        <v>1</v>
      </c>
      <c r="E25" s="83">
        <f>LOP!E19</f>
        <v>1</v>
      </c>
      <c r="F25" s="83">
        <f>LOP!F19</f>
        <v>1</v>
      </c>
      <c r="G25" s="83">
        <f>LOP!G19</f>
        <v>1</v>
      </c>
      <c r="H25" s="83">
        <f>LOP!H19</f>
        <v>0</v>
      </c>
      <c r="I25" s="83">
        <f>LOP!I19</f>
        <v>0</v>
      </c>
      <c r="J25" s="83">
        <f>LOP!J19</f>
        <v>0</v>
      </c>
      <c r="K25" s="83">
        <f>LOP!K19</f>
        <v>0</v>
      </c>
      <c r="L25" s="82">
        <f t="shared" si="0"/>
        <v>5</v>
      </c>
      <c r="M25" s="82">
        <f t="shared" si="1"/>
        <v>5</v>
      </c>
      <c r="N25" s="82">
        <f>SUMIF($B$8:$K$8,"Laki-Laki",LOP!B19:K19)</f>
        <v>3</v>
      </c>
      <c r="O25" s="82">
        <f>SUMIF($B$8:$K$8,"Perempuan",LOP!B19:K19)</f>
        <v>3</v>
      </c>
      <c r="P25" s="68">
        <f t="shared" si="2"/>
        <v>3</v>
      </c>
      <c r="Q25" s="68">
        <f t="shared" si="3"/>
        <v>3</v>
      </c>
      <c r="R25" s="68">
        <f t="shared" si="4"/>
        <v>-0.40546510810816444</v>
      </c>
      <c r="S25" s="68">
        <f t="shared" si="5"/>
        <v>-0.40546510810816444</v>
      </c>
      <c r="T25" s="68">
        <f t="shared" si="6"/>
        <v>-0.2932482185282258</v>
      </c>
      <c r="U25" s="68">
        <f t="shared" si="7"/>
        <v>-0.2932482185282258</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27.6" x14ac:dyDescent="0.3">
      <c r="A26" s="67" t="str">
        <f>LOP!A20</f>
        <v>16. Dalam konteks organisasi, isu eksternal adalah...</v>
      </c>
      <c r="B26" s="83">
        <f>LOP!B20</f>
        <v>1</v>
      </c>
      <c r="C26" s="83">
        <f>LOP!C20</f>
        <v>1</v>
      </c>
      <c r="D26" s="83">
        <f>LOP!D20</f>
        <v>1</v>
      </c>
      <c r="E26" s="83">
        <f>LOP!E20</f>
        <v>1</v>
      </c>
      <c r="F26" s="83">
        <f>LOP!F20</f>
        <v>1</v>
      </c>
      <c r="G26" s="83">
        <f>LOP!G20</f>
        <v>1</v>
      </c>
      <c r="H26" s="83">
        <f>LOP!H20</f>
        <v>0</v>
      </c>
      <c r="I26" s="83">
        <f>LOP!I20</f>
        <v>0</v>
      </c>
      <c r="J26" s="83">
        <f>LOP!J20</f>
        <v>1</v>
      </c>
      <c r="K26" s="83">
        <f>LOP!K20</f>
        <v>1</v>
      </c>
      <c r="L26" s="82">
        <f t="shared" si="0"/>
        <v>5</v>
      </c>
      <c r="M26" s="82">
        <f t="shared" si="1"/>
        <v>5</v>
      </c>
      <c r="N26" s="82">
        <f>SUMIF($B$8:$K$8,"Laki-Laki",LOP!B20:K20)</f>
        <v>4</v>
      </c>
      <c r="O26" s="82">
        <f>SUMIF($B$8:$K$8,"Perempuan",LOP!B20:K20)</f>
        <v>4</v>
      </c>
      <c r="P26" s="68">
        <f t="shared" si="2"/>
        <v>4</v>
      </c>
      <c r="Q26" s="68">
        <f t="shared" si="3"/>
        <v>4</v>
      </c>
      <c r="R26" s="68">
        <f t="shared" si="4"/>
        <v>-1.3862943611198906</v>
      </c>
      <c r="S26" s="68">
        <f t="shared" si="5"/>
        <v>-1.3862943611198906</v>
      </c>
      <c r="T26" s="68">
        <f t="shared" si="6"/>
        <v>-1.2740774715399519</v>
      </c>
      <c r="U26" s="68">
        <f t="shared" si="7"/>
        <v>-1.2740774715399519</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27.6" x14ac:dyDescent="0.3">
      <c r="A27" s="67" t="str">
        <f>LOP!A21</f>
        <v>17. Stakeholder utama kalibrasi adalah...</v>
      </c>
      <c r="B27" s="83">
        <f>LOP!B21</f>
        <v>1</v>
      </c>
      <c r="C27" s="83">
        <f>LOP!C21</f>
        <v>1</v>
      </c>
      <c r="D27" s="83">
        <f>LOP!D21</f>
        <v>1</v>
      </c>
      <c r="E27" s="83">
        <f>LOP!E21</f>
        <v>1</v>
      </c>
      <c r="F27" s="83">
        <f>LOP!F21</f>
        <v>1</v>
      </c>
      <c r="G27" s="83">
        <f>LOP!G21</f>
        <v>1</v>
      </c>
      <c r="H27" s="83">
        <f>LOP!H21</f>
        <v>0</v>
      </c>
      <c r="I27" s="83">
        <f>LOP!I21</f>
        <v>0</v>
      </c>
      <c r="J27" s="83">
        <f>LOP!J21</f>
        <v>0</v>
      </c>
      <c r="K27" s="83">
        <f>LOP!K21</f>
        <v>0</v>
      </c>
      <c r="L27" s="82">
        <f t="shared" si="0"/>
        <v>5</v>
      </c>
      <c r="M27" s="82">
        <f t="shared" si="1"/>
        <v>5</v>
      </c>
      <c r="N27" s="82">
        <f>SUMIF($B$8:$K$8,"Laki-Laki",LOP!B21:K21)</f>
        <v>3</v>
      </c>
      <c r="O27" s="82">
        <f>SUMIF($B$8:$K$8,"Perempuan",LOP!B21:K21)</f>
        <v>3</v>
      </c>
      <c r="P27" s="68">
        <f t="shared" si="2"/>
        <v>3</v>
      </c>
      <c r="Q27" s="68">
        <f t="shared" si="3"/>
        <v>3</v>
      </c>
      <c r="R27" s="68">
        <f t="shared" si="4"/>
        <v>-0.40546510810816444</v>
      </c>
      <c r="S27" s="68">
        <f t="shared" si="5"/>
        <v>-0.40546510810816444</v>
      </c>
      <c r="T27" s="68">
        <f t="shared" si="6"/>
        <v>-0.2932482185282258</v>
      </c>
      <c r="U27" s="68">
        <f t="shared" si="7"/>
        <v>-0.2932482185282258</v>
      </c>
      <c r="V27" s="68">
        <f t="shared" si="8"/>
        <v>0.91287092917527679</v>
      </c>
      <c r="W27" s="68">
        <f t="shared" si="9"/>
        <v>0.91287092917527679</v>
      </c>
      <c r="X27" s="68">
        <f t="shared" si="10"/>
        <v>0</v>
      </c>
      <c r="Y27" s="68">
        <f t="shared" si="11"/>
        <v>1.2909944487358056</v>
      </c>
      <c r="Z27" s="68">
        <f t="shared" si="12"/>
        <v>0</v>
      </c>
      <c r="AA27" s="66" t="str">
        <f t="shared" si="13"/>
        <v>Negligible</v>
      </c>
      <c r="AB27" s="69" t="str">
        <f t="shared" si="14"/>
        <v>Tidak Ada Indikasi Bias</v>
      </c>
    </row>
    <row r="28" spans="1:28" ht="27.6" x14ac:dyDescent="0.3">
      <c r="A28" s="67" t="str">
        <f>LOP!A22</f>
        <v>18. Tujuan ruang lingkup SMM adalah...</v>
      </c>
      <c r="B28" s="83">
        <f>LOP!B22</f>
        <v>1</v>
      </c>
      <c r="C28" s="83">
        <f>LOP!C22</f>
        <v>1</v>
      </c>
      <c r="D28" s="83">
        <f>LOP!D22</f>
        <v>1</v>
      </c>
      <c r="E28" s="83">
        <f>LOP!E22</f>
        <v>0</v>
      </c>
      <c r="F28" s="83">
        <f>LOP!F22</f>
        <v>1</v>
      </c>
      <c r="G28" s="83">
        <f>LOP!G22</f>
        <v>0</v>
      </c>
      <c r="H28" s="83">
        <f>LOP!H22</f>
        <v>1</v>
      </c>
      <c r="I28" s="83">
        <f>LOP!I22</f>
        <v>1</v>
      </c>
      <c r="J28" s="83">
        <f>LOP!J22</f>
        <v>0</v>
      </c>
      <c r="K28" s="83">
        <f>LOP!K22</f>
        <v>0</v>
      </c>
      <c r="L28" s="82">
        <f t="shared" si="0"/>
        <v>5</v>
      </c>
      <c r="M28" s="82">
        <f t="shared" si="1"/>
        <v>5</v>
      </c>
      <c r="N28" s="82">
        <f>SUMIF($B$8:$K$8,"Laki-Laki",LOP!B22:K22)</f>
        <v>3</v>
      </c>
      <c r="O28" s="82">
        <f>SUMIF($B$8:$K$8,"Perempuan",LOP!B22:K22)</f>
        <v>3</v>
      </c>
      <c r="P28" s="68">
        <f t="shared" si="2"/>
        <v>3</v>
      </c>
      <c r="Q28" s="68">
        <f t="shared" si="3"/>
        <v>3</v>
      </c>
      <c r="R28" s="68">
        <f t="shared" si="4"/>
        <v>-0.40546510810816444</v>
      </c>
      <c r="S28" s="68">
        <f t="shared" si="5"/>
        <v>-0.40546510810816444</v>
      </c>
      <c r="T28" s="68">
        <f t="shared" si="6"/>
        <v>-0.2932482185282258</v>
      </c>
      <c r="U28" s="68">
        <f t="shared" si="7"/>
        <v>-0.2932482185282258</v>
      </c>
      <c r="V28" s="68">
        <f t="shared" si="8"/>
        <v>0.91287092917527679</v>
      </c>
      <c r="W28" s="68">
        <f t="shared" si="9"/>
        <v>0.91287092917527679</v>
      </c>
      <c r="X28" s="68">
        <f t="shared" si="10"/>
        <v>0</v>
      </c>
      <c r="Y28" s="68">
        <f t="shared" si="11"/>
        <v>1.2909944487358056</v>
      </c>
      <c r="Z28" s="68">
        <f t="shared" si="12"/>
        <v>0</v>
      </c>
      <c r="AA28" s="66" t="str">
        <f t="shared" si="13"/>
        <v>Negligible</v>
      </c>
      <c r="AB28" s="69" t="str">
        <f t="shared" si="14"/>
        <v>Tidak Ada Indikasi Bias</v>
      </c>
    </row>
    <row r="29" spans="1:28" x14ac:dyDescent="0.3">
      <c r="A29" s="67" t="str">
        <f>LOP!A23</f>
        <v>19. Risk-based thinking berarti...</v>
      </c>
      <c r="B29" s="83">
        <f>LOP!B23</f>
        <v>1</v>
      </c>
      <c r="C29" s="83">
        <f>LOP!C23</f>
        <v>1</v>
      </c>
      <c r="D29" s="83">
        <f>LOP!D23</f>
        <v>1</v>
      </c>
      <c r="E29" s="83">
        <f>LOP!E23</f>
        <v>1</v>
      </c>
      <c r="F29" s="83">
        <f>LOP!F23</f>
        <v>1</v>
      </c>
      <c r="G29" s="83">
        <f>LOP!G23</f>
        <v>1</v>
      </c>
      <c r="H29" s="83">
        <f>LOP!H23</f>
        <v>0</v>
      </c>
      <c r="I29" s="83">
        <f>LOP!I23</f>
        <v>0</v>
      </c>
      <c r="J29" s="83">
        <f>LOP!J23</f>
        <v>1</v>
      </c>
      <c r="K29" s="83">
        <f>LOP!K23</f>
        <v>1</v>
      </c>
      <c r="L29" s="82">
        <f t="shared" si="0"/>
        <v>5</v>
      </c>
      <c r="M29" s="82">
        <f t="shared" si="1"/>
        <v>5</v>
      </c>
      <c r="N29" s="82">
        <f>SUMIF($B$8:$K$8,"Laki-Laki",LOP!B23:K23)</f>
        <v>4</v>
      </c>
      <c r="O29" s="82">
        <f>SUMIF($B$8:$K$8,"Perempuan",LOP!B23:K23)</f>
        <v>4</v>
      </c>
      <c r="P29" s="68">
        <f t="shared" si="2"/>
        <v>4</v>
      </c>
      <c r="Q29" s="68">
        <f t="shared" si="3"/>
        <v>4</v>
      </c>
      <c r="R29" s="68">
        <f t="shared" si="4"/>
        <v>-1.3862943611198906</v>
      </c>
      <c r="S29" s="68">
        <f t="shared" si="5"/>
        <v>-1.3862943611198906</v>
      </c>
      <c r="T29" s="68">
        <f t="shared" si="6"/>
        <v>-1.2740774715399519</v>
      </c>
      <c r="U29" s="68">
        <f t="shared" si="7"/>
        <v>-1.2740774715399519</v>
      </c>
      <c r="V29" s="68">
        <f t="shared" si="8"/>
        <v>1.1180339887498949</v>
      </c>
      <c r="W29" s="68">
        <f t="shared" si="9"/>
        <v>1.1180339887498949</v>
      </c>
      <c r="X29" s="68">
        <f t="shared" si="10"/>
        <v>0</v>
      </c>
      <c r="Y29" s="68">
        <f t="shared" si="11"/>
        <v>1.5811388300841898</v>
      </c>
      <c r="Z29" s="68">
        <f t="shared" si="12"/>
        <v>0</v>
      </c>
      <c r="AA29" s="66" t="str">
        <f t="shared" si="13"/>
        <v>Negligible</v>
      </c>
      <c r="AB29" s="69" t="str">
        <f t="shared" si="14"/>
        <v>Tidak Ada Indikasi Bias</v>
      </c>
    </row>
    <row r="30" spans="1:28" x14ac:dyDescent="0.3">
      <c r="A30" s="67" t="str">
        <f>LOP!A24</f>
        <v>20. Contoh KPI SMART adalah...</v>
      </c>
      <c r="B30" s="83">
        <f>LOP!B24</f>
        <v>1</v>
      </c>
      <c r="C30" s="83">
        <f>LOP!C24</f>
        <v>1</v>
      </c>
      <c r="D30" s="83">
        <f>LOP!D24</f>
        <v>0</v>
      </c>
      <c r="E30" s="83">
        <f>LOP!E24</f>
        <v>0</v>
      </c>
      <c r="F30" s="83">
        <f>LOP!F24</f>
        <v>0</v>
      </c>
      <c r="G30" s="83">
        <f>LOP!G24</f>
        <v>0</v>
      </c>
      <c r="H30" s="83">
        <f>LOP!H24</f>
        <v>0</v>
      </c>
      <c r="I30" s="83">
        <f>LOP!I24</f>
        <v>0</v>
      </c>
      <c r="J30" s="83">
        <f>LOP!J24</f>
        <v>0</v>
      </c>
      <c r="K30" s="83">
        <f>LOP!K24</f>
        <v>0</v>
      </c>
      <c r="L30" s="82">
        <f t="shared" si="0"/>
        <v>5</v>
      </c>
      <c r="M30" s="82">
        <f t="shared" si="1"/>
        <v>5</v>
      </c>
      <c r="N30" s="82">
        <f>SUMIF($B$8:$K$8,"Laki-Laki",LOP!B24:K24)</f>
        <v>1</v>
      </c>
      <c r="O30" s="82">
        <f>SUMIF($B$8:$K$8,"Perempuan",LOP!B24:K24)</f>
        <v>1</v>
      </c>
      <c r="P30" s="68">
        <f t="shared" si="2"/>
        <v>1</v>
      </c>
      <c r="Q30" s="68">
        <f t="shared" si="3"/>
        <v>1</v>
      </c>
      <c r="R30" s="68">
        <f t="shared" si="4"/>
        <v>1.3862943611198906</v>
      </c>
      <c r="S30" s="68">
        <f t="shared" si="5"/>
        <v>1.3862943611198906</v>
      </c>
      <c r="T30" s="68">
        <f t="shared" si="6"/>
        <v>1.4985112506998293</v>
      </c>
      <c r="U30" s="68">
        <f t="shared" si="7"/>
        <v>1.4985112506998293</v>
      </c>
      <c r="V30" s="68">
        <f t="shared" si="8"/>
        <v>1.1180339887498949</v>
      </c>
      <c r="W30" s="68">
        <f t="shared" si="9"/>
        <v>1.1180339887498949</v>
      </c>
      <c r="X30" s="68">
        <f t="shared" si="10"/>
        <v>0</v>
      </c>
      <c r="Y30" s="68">
        <f t="shared" si="11"/>
        <v>1.5811388300841898</v>
      </c>
      <c r="Z30" s="68">
        <f t="shared" si="12"/>
        <v>0</v>
      </c>
      <c r="AA30" s="66" t="str">
        <f t="shared" si="13"/>
        <v>Negligible</v>
      </c>
      <c r="AB30" s="69" t="str">
        <f t="shared" si="14"/>
        <v>Tidak Ada Indikasi Bias</v>
      </c>
    </row>
    <row r="31" spans="1:28" ht="27.6" x14ac:dyDescent="0.3">
      <c r="A31" s="67" t="str">
        <f>LOP!A25</f>
        <v>21. Dampak gagal identifikasi risiko listrik adalah...</v>
      </c>
      <c r="B31" s="83">
        <f>LOP!B25</f>
        <v>1</v>
      </c>
      <c r="C31" s="83">
        <f>LOP!C25</f>
        <v>1</v>
      </c>
      <c r="D31" s="83">
        <f>LOP!D25</f>
        <v>1</v>
      </c>
      <c r="E31" s="83">
        <f>LOP!E25</f>
        <v>1</v>
      </c>
      <c r="F31" s="83">
        <f>LOP!F25</f>
        <v>1</v>
      </c>
      <c r="G31" s="83">
        <f>LOP!G25</f>
        <v>1</v>
      </c>
      <c r="H31" s="83">
        <f>LOP!H25</f>
        <v>0</v>
      </c>
      <c r="I31" s="83">
        <f>LOP!I25</f>
        <v>0</v>
      </c>
      <c r="J31" s="83">
        <f>LOP!J25</f>
        <v>1</v>
      </c>
      <c r="K31" s="83">
        <f>LOP!K25</f>
        <v>1</v>
      </c>
      <c r="L31" s="82">
        <f t="shared" si="0"/>
        <v>5</v>
      </c>
      <c r="M31" s="82">
        <f t="shared" si="1"/>
        <v>5</v>
      </c>
      <c r="N31" s="82">
        <f>SUMIF($B$8:$K$8,"Laki-Laki",LOP!B25:K25)</f>
        <v>4</v>
      </c>
      <c r="O31" s="82">
        <f>SUMIF($B$8:$K$8,"Perempuan",LOP!B25:K25)</f>
        <v>4</v>
      </c>
      <c r="P31" s="68">
        <f t="shared" si="2"/>
        <v>4</v>
      </c>
      <c r="Q31" s="68">
        <f t="shared" si="3"/>
        <v>4</v>
      </c>
      <c r="R31" s="68">
        <f t="shared" si="4"/>
        <v>-1.3862943611198906</v>
      </c>
      <c r="S31" s="68">
        <f t="shared" si="5"/>
        <v>-1.3862943611198906</v>
      </c>
      <c r="T31" s="68">
        <f t="shared" si="6"/>
        <v>-1.2740774715399519</v>
      </c>
      <c r="U31" s="68">
        <f t="shared" si="7"/>
        <v>-1.2740774715399519</v>
      </c>
      <c r="V31" s="68">
        <f t="shared" si="8"/>
        <v>1.1180339887498949</v>
      </c>
      <c r="W31" s="68">
        <f t="shared" si="9"/>
        <v>1.1180339887498949</v>
      </c>
      <c r="X31" s="68">
        <f t="shared" si="10"/>
        <v>0</v>
      </c>
      <c r="Y31" s="68">
        <f t="shared" si="11"/>
        <v>1.5811388300841898</v>
      </c>
      <c r="Z31" s="68">
        <f t="shared" si="12"/>
        <v>0</v>
      </c>
      <c r="AA31" s="66" t="str">
        <f t="shared" si="13"/>
        <v>Negligible</v>
      </c>
      <c r="AB31" s="69" t="str">
        <f t="shared" si="14"/>
        <v>Tidak Ada Indikasi Bias</v>
      </c>
    </row>
    <row r="32" spans="1:28" x14ac:dyDescent="0.3">
      <c r="A32" s="67" t="str">
        <f>LOP!A26</f>
        <v>22. Alat analisis konteks adalah...</v>
      </c>
      <c r="B32" s="83">
        <f>LOP!B26</f>
        <v>1</v>
      </c>
      <c r="C32" s="83">
        <f>LOP!C26</f>
        <v>1</v>
      </c>
      <c r="D32" s="83">
        <f>LOP!D26</f>
        <v>1</v>
      </c>
      <c r="E32" s="83">
        <f>LOP!E26</f>
        <v>0</v>
      </c>
      <c r="F32" s="83">
        <f>LOP!F26</f>
        <v>1</v>
      </c>
      <c r="G32" s="83">
        <f>LOP!G26</f>
        <v>0</v>
      </c>
      <c r="H32" s="83">
        <f>LOP!H26</f>
        <v>0</v>
      </c>
      <c r="I32" s="83">
        <f>LOP!I26</f>
        <v>0</v>
      </c>
      <c r="J32" s="83">
        <f>LOP!J26</f>
        <v>1</v>
      </c>
      <c r="K32" s="83">
        <f>LOP!K26</f>
        <v>1</v>
      </c>
      <c r="L32" s="82">
        <f t="shared" si="0"/>
        <v>5</v>
      </c>
      <c r="M32" s="82">
        <f t="shared" si="1"/>
        <v>5</v>
      </c>
      <c r="N32" s="82">
        <f>SUMIF($B$8:$K$8,"Laki-Laki",LOP!B26:K26)</f>
        <v>3</v>
      </c>
      <c r="O32" s="82">
        <f>SUMIF($B$8:$K$8,"Perempuan",LOP!B26:K26)</f>
        <v>3</v>
      </c>
      <c r="P32" s="68">
        <f t="shared" si="2"/>
        <v>3</v>
      </c>
      <c r="Q32" s="68">
        <f t="shared" si="3"/>
        <v>3</v>
      </c>
      <c r="R32" s="68">
        <f t="shared" si="4"/>
        <v>-0.40546510810816444</v>
      </c>
      <c r="S32" s="68">
        <f t="shared" si="5"/>
        <v>-0.40546510810816444</v>
      </c>
      <c r="T32" s="68">
        <f t="shared" si="6"/>
        <v>-0.2932482185282258</v>
      </c>
      <c r="U32" s="68">
        <f t="shared" si="7"/>
        <v>-0.2932482185282258</v>
      </c>
      <c r="V32" s="68">
        <f t="shared" si="8"/>
        <v>0.91287092917527679</v>
      </c>
      <c r="W32" s="68">
        <f t="shared" si="9"/>
        <v>0.91287092917527679</v>
      </c>
      <c r="X32" s="68">
        <f t="shared" si="10"/>
        <v>0</v>
      </c>
      <c r="Y32" s="68">
        <f t="shared" si="11"/>
        <v>1.2909944487358056</v>
      </c>
      <c r="Z32" s="68">
        <f t="shared" si="12"/>
        <v>0</v>
      </c>
      <c r="AA32" s="66" t="str">
        <f t="shared" si="13"/>
        <v>Negligible</v>
      </c>
      <c r="AB32" s="69" t="str">
        <f t="shared" si="14"/>
        <v>Tidak Ada Indikasi Bias</v>
      </c>
    </row>
    <row r="33" spans="1:28" x14ac:dyDescent="0.3">
      <c r="A33" s="67" t="str">
        <f>LOP!A27</f>
        <v>23. Tahap Plan PDCA adalah...</v>
      </c>
      <c r="B33" s="83">
        <f>LOP!B27</f>
        <v>1</v>
      </c>
      <c r="C33" s="83">
        <f>LOP!C27</f>
        <v>1</v>
      </c>
      <c r="D33" s="83">
        <f>LOP!D27</f>
        <v>1</v>
      </c>
      <c r="E33" s="83">
        <f>LOP!E27</f>
        <v>1</v>
      </c>
      <c r="F33" s="83">
        <f>LOP!F27</f>
        <v>1</v>
      </c>
      <c r="G33" s="83">
        <f>LOP!G27</f>
        <v>1</v>
      </c>
      <c r="H33" s="83">
        <f>LOP!H27</f>
        <v>0</v>
      </c>
      <c r="I33" s="83">
        <f>LOP!I27</f>
        <v>0</v>
      </c>
      <c r="J33" s="83">
        <f>LOP!J27</f>
        <v>0</v>
      </c>
      <c r="K33" s="83">
        <f>LOP!K27</f>
        <v>0</v>
      </c>
      <c r="L33" s="82">
        <f t="shared" si="0"/>
        <v>5</v>
      </c>
      <c r="M33" s="82">
        <f t="shared" si="1"/>
        <v>5</v>
      </c>
      <c r="N33" s="82">
        <f>SUMIF($B$8:$K$8,"Laki-Laki",LOP!B27:K27)</f>
        <v>3</v>
      </c>
      <c r="O33" s="82">
        <f>SUMIF($B$8:$K$8,"Perempuan",LOP!B27:K27)</f>
        <v>3</v>
      </c>
      <c r="P33" s="68">
        <f t="shared" si="2"/>
        <v>3</v>
      </c>
      <c r="Q33" s="68">
        <f t="shared" si="3"/>
        <v>3</v>
      </c>
      <c r="R33" s="68">
        <f t="shared" si="4"/>
        <v>-0.40546510810816444</v>
      </c>
      <c r="S33" s="68">
        <f t="shared" si="5"/>
        <v>-0.40546510810816444</v>
      </c>
      <c r="T33" s="68">
        <f t="shared" si="6"/>
        <v>-0.2932482185282258</v>
      </c>
      <c r="U33" s="68">
        <f t="shared" si="7"/>
        <v>-0.2932482185282258</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x14ac:dyDescent="0.3">
      <c r="A34" s="67" t="str">
        <f>LOP!A28</f>
        <v>24. Komplain max 2% terkait...</v>
      </c>
      <c r="B34" s="83">
        <f>LOP!B28</f>
        <v>0</v>
      </c>
      <c r="C34" s="83">
        <f>LOP!C28</f>
        <v>0</v>
      </c>
      <c r="D34" s="83">
        <f>LOP!D28</f>
        <v>1</v>
      </c>
      <c r="E34" s="83">
        <f>LOP!E28</f>
        <v>0</v>
      </c>
      <c r="F34" s="83">
        <f>LOP!F28</f>
        <v>1</v>
      </c>
      <c r="G34" s="83">
        <f>LOP!G28</f>
        <v>0</v>
      </c>
      <c r="H34" s="83">
        <f>LOP!H28</f>
        <v>0</v>
      </c>
      <c r="I34" s="83">
        <f>LOP!I28</f>
        <v>0</v>
      </c>
      <c r="J34" s="83">
        <f>LOP!J28</f>
        <v>0</v>
      </c>
      <c r="K34" s="83">
        <f>LOP!K28</f>
        <v>0</v>
      </c>
      <c r="L34" s="82">
        <f t="shared" si="0"/>
        <v>5</v>
      </c>
      <c r="M34" s="82">
        <f t="shared" si="1"/>
        <v>5</v>
      </c>
      <c r="N34" s="82">
        <f>SUMIF($B$8:$K$8,"Laki-Laki",LOP!B28:K28)</f>
        <v>1</v>
      </c>
      <c r="O34" s="82">
        <f>SUMIF($B$8:$K$8,"Perempuan",LOP!B28:K28)</f>
        <v>1</v>
      </c>
      <c r="P34" s="68">
        <f t="shared" si="2"/>
        <v>1</v>
      </c>
      <c r="Q34" s="68">
        <f t="shared" si="3"/>
        <v>1</v>
      </c>
      <c r="R34" s="68">
        <f t="shared" si="4"/>
        <v>1.3862943611198906</v>
      </c>
      <c r="S34" s="68">
        <f t="shared" si="5"/>
        <v>1.3862943611198906</v>
      </c>
      <c r="T34" s="68">
        <f t="shared" si="6"/>
        <v>1.4985112506998293</v>
      </c>
      <c r="U34" s="68">
        <f t="shared" si="7"/>
        <v>1.4985112506998293</v>
      </c>
      <c r="V34" s="68">
        <f t="shared" si="8"/>
        <v>1.1180339887498949</v>
      </c>
      <c r="W34" s="68">
        <f t="shared" si="9"/>
        <v>1.1180339887498949</v>
      </c>
      <c r="X34" s="68">
        <f t="shared" si="10"/>
        <v>0</v>
      </c>
      <c r="Y34" s="68">
        <f t="shared" si="11"/>
        <v>1.5811388300841898</v>
      </c>
      <c r="Z34" s="68">
        <f t="shared" si="12"/>
        <v>0</v>
      </c>
      <c r="AA34" s="66" t="str">
        <f t="shared" si="13"/>
        <v>Negligible</v>
      </c>
      <c r="AB34" s="69" t="str">
        <f t="shared" si="14"/>
        <v>Tidak Ada Indikasi Bias</v>
      </c>
    </row>
    <row r="35" spans="1:28" x14ac:dyDescent="0.3">
      <c r="A35" s="67" t="str">
        <f>LOP!A29</f>
        <v>25. Dokumen risiko adalah...</v>
      </c>
      <c r="B35" s="83">
        <f>LOP!B29</f>
        <v>1</v>
      </c>
      <c r="C35" s="83">
        <f>LOP!C29</f>
        <v>1</v>
      </c>
      <c r="D35" s="83">
        <f>LOP!D29</f>
        <v>0</v>
      </c>
      <c r="E35" s="83">
        <f>LOP!E29</f>
        <v>0</v>
      </c>
      <c r="F35" s="83">
        <f>LOP!F29</f>
        <v>0</v>
      </c>
      <c r="G35" s="83">
        <f>LOP!G29</f>
        <v>0</v>
      </c>
      <c r="H35" s="83">
        <f>LOP!H29</f>
        <v>0</v>
      </c>
      <c r="I35" s="83">
        <f>LOP!I29</f>
        <v>0</v>
      </c>
      <c r="J35" s="83">
        <f>LOP!J29</f>
        <v>0</v>
      </c>
      <c r="K35" s="83">
        <f>LOP!K29</f>
        <v>0</v>
      </c>
      <c r="L35" s="82">
        <f t="shared" si="0"/>
        <v>5</v>
      </c>
      <c r="M35" s="82">
        <f t="shared" si="1"/>
        <v>5</v>
      </c>
      <c r="N35" s="82">
        <f>SUMIF($B$8:$K$8,"Laki-Laki",LOP!B29:K29)</f>
        <v>1</v>
      </c>
      <c r="O35" s="82">
        <f>SUMIF($B$8:$K$8,"Perempuan",LOP!B29:K29)</f>
        <v>1</v>
      </c>
      <c r="P35" s="68">
        <f t="shared" si="2"/>
        <v>1</v>
      </c>
      <c r="Q35" s="68">
        <f t="shared" si="3"/>
        <v>1</v>
      </c>
      <c r="R35" s="68">
        <f t="shared" si="4"/>
        <v>1.3862943611198906</v>
      </c>
      <c r="S35" s="68">
        <f t="shared" si="5"/>
        <v>1.3862943611198906</v>
      </c>
      <c r="T35" s="68">
        <f t="shared" si="6"/>
        <v>1.4985112506998293</v>
      </c>
      <c r="U35" s="68">
        <f t="shared" si="7"/>
        <v>1.4985112506998293</v>
      </c>
      <c r="V35" s="68">
        <f t="shared" si="8"/>
        <v>1.1180339887498949</v>
      </c>
      <c r="W35" s="68">
        <f t="shared" si="9"/>
        <v>1.1180339887498949</v>
      </c>
      <c r="X35" s="68">
        <f t="shared" si="10"/>
        <v>0</v>
      </c>
      <c r="Y35" s="68">
        <f t="shared" si="11"/>
        <v>1.5811388300841898</v>
      </c>
      <c r="Z35" s="68">
        <f t="shared" si="12"/>
        <v>0</v>
      </c>
      <c r="AA35" s="66" t="str">
        <f t="shared" si="13"/>
        <v>Negligible</v>
      </c>
      <c r="AB35" s="69" t="str">
        <f t="shared" si="14"/>
        <v>Tidak Ada Indikasi Bias</v>
      </c>
    </row>
    <row r="36" spans="1:28" x14ac:dyDescent="0.3">
      <c r="A36" s="67" t="str">
        <f>LOP!A30</f>
        <v>26. Ancaman kompetitor termasuk...</v>
      </c>
      <c r="B36" s="83">
        <f>LOP!B30</f>
        <v>1</v>
      </c>
      <c r="C36" s="83">
        <f>LOP!C30</f>
        <v>1</v>
      </c>
      <c r="D36" s="83">
        <f>LOP!D30</f>
        <v>1</v>
      </c>
      <c r="E36" s="83">
        <f>LOP!E30</f>
        <v>0</v>
      </c>
      <c r="F36" s="83">
        <f>LOP!F30</f>
        <v>1</v>
      </c>
      <c r="G36" s="83">
        <f>LOP!G30</f>
        <v>0</v>
      </c>
      <c r="H36" s="83">
        <f>LOP!H30</f>
        <v>1</v>
      </c>
      <c r="I36" s="83">
        <f>LOP!I30</f>
        <v>1</v>
      </c>
      <c r="J36" s="83">
        <f>LOP!J30</f>
        <v>0</v>
      </c>
      <c r="K36" s="83">
        <f>LOP!K30</f>
        <v>0</v>
      </c>
      <c r="L36" s="82">
        <f t="shared" si="0"/>
        <v>5</v>
      </c>
      <c r="M36" s="82">
        <f t="shared" si="1"/>
        <v>5</v>
      </c>
      <c r="N36" s="82">
        <f>SUMIF($B$8:$K$8,"Laki-Laki",LOP!B30:K30)</f>
        <v>3</v>
      </c>
      <c r="O36" s="82">
        <f>SUMIF($B$8:$K$8,"Perempuan",LOP!B30:K30)</f>
        <v>3</v>
      </c>
      <c r="P36" s="68">
        <f t="shared" si="2"/>
        <v>3</v>
      </c>
      <c r="Q36" s="68">
        <f t="shared" si="3"/>
        <v>3</v>
      </c>
      <c r="R36" s="68">
        <f t="shared" si="4"/>
        <v>-0.40546510810816444</v>
      </c>
      <c r="S36" s="68">
        <f t="shared" si="5"/>
        <v>-0.40546510810816444</v>
      </c>
      <c r="T36" s="68">
        <f t="shared" si="6"/>
        <v>-0.2932482185282258</v>
      </c>
      <c r="U36" s="68">
        <f t="shared" si="7"/>
        <v>-0.2932482185282258</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x14ac:dyDescent="0.3">
      <c r="A37" s="67" t="str">
        <f>LOP!A31</f>
        <v>27. Sikap perencana mutu adalah...</v>
      </c>
      <c r="B37" s="83">
        <f>LOP!B31</f>
        <v>1</v>
      </c>
      <c r="C37" s="83">
        <f>LOP!C31</f>
        <v>1</v>
      </c>
      <c r="D37" s="83">
        <f>LOP!D31</f>
        <v>1</v>
      </c>
      <c r="E37" s="83">
        <f>LOP!E31</f>
        <v>0</v>
      </c>
      <c r="F37" s="83">
        <f>LOP!F31</f>
        <v>1</v>
      </c>
      <c r="G37" s="83">
        <f>LOP!G31</f>
        <v>0</v>
      </c>
      <c r="H37" s="83">
        <f>LOP!H31</f>
        <v>0</v>
      </c>
      <c r="I37" s="83">
        <f>LOP!I31</f>
        <v>0</v>
      </c>
      <c r="J37" s="83">
        <f>LOP!J31</f>
        <v>0</v>
      </c>
      <c r="K37" s="83">
        <f>LOP!K31</f>
        <v>0</v>
      </c>
      <c r="L37" s="82">
        <f t="shared" si="0"/>
        <v>5</v>
      </c>
      <c r="M37" s="82">
        <f t="shared" si="1"/>
        <v>5</v>
      </c>
      <c r="N37" s="82">
        <f>SUMIF($B$8:$K$8,"Laki-Laki",LOP!B31:K31)</f>
        <v>2</v>
      </c>
      <c r="O37" s="82">
        <f>SUMIF($B$8:$K$8,"Perempuan",LOP!B31:K31)</f>
        <v>2</v>
      </c>
      <c r="P37" s="68">
        <f t="shared" si="2"/>
        <v>2</v>
      </c>
      <c r="Q37" s="68">
        <f t="shared" si="3"/>
        <v>2</v>
      </c>
      <c r="R37" s="68">
        <f t="shared" si="4"/>
        <v>0.40546510810816438</v>
      </c>
      <c r="S37" s="68">
        <f t="shared" si="5"/>
        <v>0.40546510810816438</v>
      </c>
      <c r="T37" s="68">
        <f t="shared" si="6"/>
        <v>0.51768199768810297</v>
      </c>
      <c r="U37" s="68">
        <f t="shared" si="7"/>
        <v>0.51768199768810297</v>
      </c>
      <c r="V37" s="68">
        <f t="shared" si="8"/>
        <v>0.91287092917527679</v>
      </c>
      <c r="W37" s="68">
        <f t="shared" si="9"/>
        <v>0.91287092917527679</v>
      </c>
      <c r="X37" s="68">
        <f t="shared" si="10"/>
        <v>0</v>
      </c>
      <c r="Y37" s="68">
        <f t="shared" si="11"/>
        <v>1.2909944487358056</v>
      </c>
      <c r="Z37" s="68">
        <f t="shared" si="12"/>
        <v>0</v>
      </c>
      <c r="AA37" s="66" t="str">
        <f t="shared" si="13"/>
        <v>Negligible</v>
      </c>
      <c r="AB37" s="69" t="str">
        <f t="shared" si="14"/>
        <v>Tidak Ada Indikasi Bias</v>
      </c>
    </row>
    <row r="38" spans="1:28" x14ac:dyDescent="0.3">
      <c r="A38" s="67" t="str">
        <f>LOP!A32</f>
        <v>28. Mitigasi data loss adalah...</v>
      </c>
      <c r="B38" s="83">
        <f>LOP!B32</f>
        <v>1</v>
      </c>
      <c r="C38" s="83">
        <f>LOP!C32</f>
        <v>1</v>
      </c>
      <c r="D38" s="83">
        <f>LOP!D32</f>
        <v>1</v>
      </c>
      <c r="E38" s="83">
        <f>LOP!E32</f>
        <v>0</v>
      </c>
      <c r="F38" s="83">
        <f>LOP!F32</f>
        <v>1</v>
      </c>
      <c r="G38" s="83">
        <f>LOP!G32</f>
        <v>0</v>
      </c>
      <c r="H38" s="83">
        <f>LOP!H32</f>
        <v>0</v>
      </c>
      <c r="I38" s="83">
        <f>LOP!I32</f>
        <v>0</v>
      </c>
      <c r="J38" s="83">
        <f>LOP!J32</f>
        <v>0</v>
      </c>
      <c r="K38" s="83">
        <f>LOP!K32</f>
        <v>0</v>
      </c>
      <c r="L38" s="82">
        <f t="shared" si="0"/>
        <v>5</v>
      </c>
      <c r="M38" s="82">
        <f t="shared" si="1"/>
        <v>5</v>
      </c>
      <c r="N38" s="82">
        <f>SUMIF($B$8:$K$8,"Laki-Laki",LOP!B32:K32)</f>
        <v>2</v>
      </c>
      <c r="O38" s="82">
        <f>SUMIF($B$8:$K$8,"Perempuan",LOP!B32:K32)</f>
        <v>2</v>
      </c>
      <c r="P38" s="68">
        <f t="shared" si="2"/>
        <v>2</v>
      </c>
      <c r="Q38" s="68">
        <f t="shared" si="3"/>
        <v>2</v>
      </c>
      <c r="R38" s="68">
        <f t="shared" si="4"/>
        <v>0.40546510810816438</v>
      </c>
      <c r="S38" s="68">
        <f t="shared" si="5"/>
        <v>0.40546510810816438</v>
      </c>
      <c r="T38" s="68">
        <f t="shared" si="6"/>
        <v>0.51768199768810297</v>
      </c>
      <c r="U38" s="68">
        <f t="shared" si="7"/>
        <v>0.51768199768810297</v>
      </c>
      <c r="V38" s="68">
        <f t="shared" si="8"/>
        <v>0.91287092917527679</v>
      </c>
      <c r="W38" s="68">
        <f t="shared" si="9"/>
        <v>0.91287092917527679</v>
      </c>
      <c r="X38" s="68">
        <f t="shared" si="10"/>
        <v>0</v>
      </c>
      <c r="Y38" s="68">
        <f t="shared" si="11"/>
        <v>1.2909944487358056</v>
      </c>
      <c r="Z38" s="68">
        <f t="shared" si="12"/>
        <v>0</v>
      </c>
      <c r="AA38" s="66" t="str">
        <f t="shared" si="13"/>
        <v>Negligible</v>
      </c>
      <c r="AB38" s="69" t="str">
        <f t="shared" si="14"/>
        <v>Tidak Ada Indikasi Bias</v>
      </c>
    </row>
    <row r="39" spans="1:28" x14ac:dyDescent="0.3">
      <c r="A39" s="67" t="str">
        <f>LOP!A33</f>
        <v>29. Fungsi KPI adalah...</v>
      </c>
      <c r="B39" s="83">
        <f>LOP!B33</f>
        <v>1</v>
      </c>
      <c r="C39" s="83">
        <f>LOP!C33</f>
        <v>1</v>
      </c>
      <c r="D39" s="83">
        <f>LOP!D33</f>
        <v>1</v>
      </c>
      <c r="E39" s="83">
        <f>LOP!E33</f>
        <v>1</v>
      </c>
      <c r="F39" s="83">
        <f>LOP!F33</f>
        <v>1</v>
      </c>
      <c r="G39" s="83">
        <f>LOP!G33</f>
        <v>1</v>
      </c>
      <c r="H39" s="83">
        <f>LOP!H33</f>
        <v>0</v>
      </c>
      <c r="I39" s="83">
        <f>LOP!I33</f>
        <v>0</v>
      </c>
      <c r="J39" s="83">
        <f>LOP!J33</f>
        <v>1</v>
      </c>
      <c r="K39" s="83">
        <f>LOP!K33</f>
        <v>1</v>
      </c>
      <c r="L39" s="82">
        <f t="shared" si="0"/>
        <v>5</v>
      </c>
      <c r="M39" s="82">
        <f t="shared" si="1"/>
        <v>5</v>
      </c>
      <c r="N39" s="82">
        <f>SUMIF($B$8:$K$8,"Laki-Laki",LOP!B33:K33)</f>
        <v>4</v>
      </c>
      <c r="O39" s="82">
        <f>SUMIF($B$8:$K$8,"Perempuan",LOP!B33:K33)</f>
        <v>4</v>
      </c>
      <c r="P39" s="68">
        <f t="shared" si="2"/>
        <v>4</v>
      </c>
      <c r="Q39" s="68">
        <f t="shared" si="3"/>
        <v>4</v>
      </c>
      <c r="R39" s="68">
        <f t="shared" si="4"/>
        <v>-1.3862943611198906</v>
      </c>
      <c r="S39" s="68">
        <f t="shared" si="5"/>
        <v>-1.3862943611198906</v>
      </c>
      <c r="T39" s="68">
        <f t="shared" si="6"/>
        <v>-1.2740774715399519</v>
      </c>
      <c r="U39" s="68">
        <f t="shared" si="7"/>
        <v>-1.2740774715399519</v>
      </c>
      <c r="V39" s="68">
        <f t="shared" si="8"/>
        <v>1.1180339887498949</v>
      </c>
      <c r="W39" s="68">
        <f t="shared" si="9"/>
        <v>1.1180339887498949</v>
      </c>
      <c r="X39" s="68">
        <f t="shared" si="10"/>
        <v>0</v>
      </c>
      <c r="Y39" s="68">
        <f t="shared" si="11"/>
        <v>1.5811388300841898</v>
      </c>
      <c r="Z39" s="68">
        <f t="shared" si="12"/>
        <v>0</v>
      </c>
      <c r="AA39" s="66" t="str">
        <f t="shared" si="13"/>
        <v>Negligible</v>
      </c>
      <c r="AB39" s="69" t="str">
        <f t="shared" si="14"/>
        <v>Tidak Ada Indikasi Bias</v>
      </c>
    </row>
    <row r="40" spans="1:28" ht="27.6" x14ac:dyDescent="0.3">
      <c r="A40" s="67" t="str">
        <f>LOP!A34</f>
        <v>30. Peluang teknologi ditindak dengan...</v>
      </c>
      <c r="B40" s="83">
        <f>LOP!B34</f>
        <v>1</v>
      </c>
      <c r="C40" s="83">
        <f>LOP!C34</f>
        <v>1</v>
      </c>
      <c r="D40" s="83">
        <f>LOP!D34</f>
        <v>1</v>
      </c>
      <c r="E40" s="83">
        <f>LOP!E34</f>
        <v>1</v>
      </c>
      <c r="F40" s="83">
        <f>LOP!F34</f>
        <v>1</v>
      </c>
      <c r="G40" s="83">
        <f>LOP!G34</f>
        <v>1</v>
      </c>
      <c r="H40" s="83">
        <f>LOP!H34</f>
        <v>0</v>
      </c>
      <c r="I40" s="83">
        <f>LOP!I34</f>
        <v>0</v>
      </c>
      <c r="J40" s="83">
        <f>LOP!J34</f>
        <v>0</v>
      </c>
      <c r="K40" s="83">
        <f>LOP!K34</f>
        <v>0</v>
      </c>
      <c r="L40" s="82">
        <f t="shared" si="0"/>
        <v>5</v>
      </c>
      <c r="M40" s="82">
        <f t="shared" si="1"/>
        <v>5</v>
      </c>
      <c r="N40" s="82">
        <f>SUMIF($B$8:$K$8,"Laki-Laki",LOP!B34:K34)</f>
        <v>3</v>
      </c>
      <c r="O40" s="82">
        <f>SUMIF($B$8:$K$8,"Perempuan",LOP!B34:K34)</f>
        <v>3</v>
      </c>
      <c r="P40" s="68">
        <f t="shared" si="2"/>
        <v>3</v>
      </c>
      <c r="Q40" s="68">
        <f t="shared" si="3"/>
        <v>3</v>
      </c>
      <c r="R40" s="68">
        <f t="shared" si="4"/>
        <v>-0.40546510810816444</v>
      </c>
      <c r="S40" s="68">
        <f t="shared" si="5"/>
        <v>-0.40546510810816444</v>
      </c>
      <c r="T40" s="68">
        <f t="shared" si="6"/>
        <v>-0.2932482185282258</v>
      </c>
      <c r="U40" s="68">
        <f t="shared" si="7"/>
        <v>-0.2932482185282258</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69" x14ac:dyDescent="0.3">
      <c r="A41" s="67" t="str">
        <f>LOP!A35</f>
        <v>31. Dalam mengelola sumber daya manusia di laboratorium, seorang manajer operasional harus menyusun matriks kompetensi. Apa fungsi utama dari dokumen tersebut?</v>
      </c>
      <c r="B41" s="83">
        <f>LOP!B35</f>
        <v>1</v>
      </c>
      <c r="C41" s="83">
        <f>LOP!C35</f>
        <v>1</v>
      </c>
      <c r="D41" s="83">
        <f>LOP!D35</f>
        <v>0</v>
      </c>
      <c r="E41" s="83">
        <f>LOP!E35</f>
        <v>1</v>
      </c>
      <c r="F41" s="83">
        <f>LOP!F35</f>
        <v>0</v>
      </c>
      <c r="G41" s="83">
        <f>LOP!G35</f>
        <v>1</v>
      </c>
      <c r="H41" s="83">
        <f>LOP!H35</f>
        <v>0</v>
      </c>
      <c r="I41" s="83">
        <f>LOP!I35</f>
        <v>0</v>
      </c>
      <c r="J41" s="83">
        <f>LOP!J35</f>
        <v>0</v>
      </c>
      <c r="K41" s="83">
        <f>LOP!K35</f>
        <v>0</v>
      </c>
      <c r="L41" s="82">
        <f t="shared" si="0"/>
        <v>5</v>
      </c>
      <c r="M41" s="82">
        <f t="shared" si="1"/>
        <v>5</v>
      </c>
      <c r="N41" s="82">
        <f>SUMIF($B$8:$K$8,"Laki-Laki",LOP!B35:K35)</f>
        <v>2</v>
      </c>
      <c r="O41" s="82">
        <f>SUMIF($B$8:$K$8,"Perempuan",LOP!B35:K35)</f>
        <v>2</v>
      </c>
      <c r="P41" s="68">
        <f t="shared" si="2"/>
        <v>2</v>
      </c>
      <c r="Q41" s="68">
        <f t="shared" si="3"/>
        <v>2</v>
      </c>
      <c r="R41" s="68">
        <f t="shared" si="4"/>
        <v>0.40546510810816438</v>
      </c>
      <c r="S41" s="68">
        <f t="shared" si="5"/>
        <v>0.40546510810816438</v>
      </c>
      <c r="T41" s="68">
        <f t="shared" si="6"/>
        <v>0.51768199768810297</v>
      </c>
      <c r="U41" s="68">
        <f t="shared" si="7"/>
        <v>0.51768199768810297</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69" x14ac:dyDescent="0.3">
      <c r="A42" s="67" t="str">
        <f>LOP!A36</f>
        <v>32. Berdasarkan aspek kritis keselamatan dan mutu operasional, apa syarat mutlak sebelum seorang personel diizinkan mengoperasikan peralatan tertentu di laboratorium?</v>
      </c>
      <c r="B42" s="83">
        <f>LOP!B36</f>
        <v>1</v>
      </c>
      <c r="C42" s="83">
        <f>LOP!C36</f>
        <v>1</v>
      </c>
      <c r="D42" s="83">
        <f>LOP!D36</f>
        <v>0</v>
      </c>
      <c r="E42" s="83">
        <f>LOP!E36</f>
        <v>0</v>
      </c>
      <c r="F42" s="83">
        <f>LOP!F36</f>
        <v>0</v>
      </c>
      <c r="G42" s="83">
        <f>LOP!G36</f>
        <v>0</v>
      </c>
      <c r="H42" s="83">
        <f>LOP!H36</f>
        <v>0</v>
      </c>
      <c r="I42" s="83">
        <f>LOP!I36</f>
        <v>0</v>
      </c>
      <c r="J42" s="83">
        <f>LOP!J36</f>
        <v>0</v>
      </c>
      <c r="K42" s="83">
        <f>LOP!K36</f>
        <v>0</v>
      </c>
      <c r="L42" s="82">
        <f t="shared" si="0"/>
        <v>5</v>
      </c>
      <c r="M42" s="82">
        <f t="shared" si="1"/>
        <v>5</v>
      </c>
      <c r="N42" s="82">
        <f>SUMIF($B$8:$K$8,"Laki-Laki",LOP!B36:K36)</f>
        <v>1</v>
      </c>
      <c r="O42" s="82">
        <f>SUMIF($B$8:$K$8,"Perempuan",LOP!B36:K36)</f>
        <v>1</v>
      </c>
      <c r="P42" s="68">
        <f t="shared" si="2"/>
        <v>1</v>
      </c>
      <c r="Q42" s="68">
        <f t="shared" si="3"/>
        <v>1</v>
      </c>
      <c r="R42" s="68">
        <f t="shared" si="4"/>
        <v>1.3862943611198906</v>
      </c>
      <c r="S42" s="68">
        <f t="shared" si="5"/>
        <v>1.3862943611198906</v>
      </c>
      <c r="T42" s="68">
        <f t="shared" si="6"/>
        <v>1.4985112506998293</v>
      </c>
      <c r="U42" s="68">
        <f t="shared" si="7"/>
        <v>1.4985112506998293</v>
      </c>
      <c r="V42" s="68">
        <f t="shared" si="8"/>
        <v>1.1180339887498949</v>
      </c>
      <c r="W42" s="68">
        <f t="shared" si="9"/>
        <v>1.1180339887498949</v>
      </c>
      <c r="X42" s="68">
        <f t="shared" si="10"/>
        <v>0</v>
      </c>
      <c r="Y42" s="68">
        <f t="shared" si="11"/>
        <v>1.5811388300841898</v>
      </c>
      <c r="Z42" s="68">
        <f t="shared" si="12"/>
        <v>0</v>
      </c>
      <c r="AA42" s="66" t="str">
        <f t="shared" si="13"/>
        <v>Negligible</v>
      </c>
      <c r="AB42" s="69" t="str">
        <f t="shared" si="14"/>
        <v>Tidak Ada Indikasi Bias</v>
      </c>
    </row>
    <row r="43" spans="1:28" ht="96.6" x14ac:dyDescent="0.3">
      <c r="A43" s="67" t="str">
        <f>LOP!A37</f>
        <v>33. Meskipun bukan laboratorium sains, pemantauan kondisi lingkungan seperti suhu dan kelembaban ruangan tetap harus dicatat dalam logbook. Alasan operasional paling tepat untuk kegiatan ini adalah...</v>
      </c>
      <c r="B43" s="83">
        <f>LOP!B37</f>
        <v>1</v>
      </c>
      <c r="C43" s="83">
        <f>LOP!C37</f>
        <v>1</v>
      </c>
      <c r="D43" s="83">
        <f>LOP!D37</f>
        <v>1</v>
      </c>
      <c r="E43" s="83">
        <f>LOP!E37</f>
        <v>0</v>
      </c>
      <c r="F43" s="83">
        <f>LOP!F37</f>
        <v>1</v>
      </c>
      <c r="G43" s="83">
        <f>LOP!G37</f>
        <v>0</v>
      </c>
      <c r="H43" s="83">
        <f>LOP!H37</f>
        <v>0</v>
      </c>
      <c r="I43" s="83">
        <f>LOP!I37</f>
        <v>0</v>
      </c>
      <c r="J43" s="83">
        <f>LOP!J37</f>
        <v>0</v>
      </c>
      <c r="K43" s="83">
        <f>LOP!K37</f>
        <v>0</v>
      </c>
      <c r="L43" s="82">
        <f t="shared" ref="L43:L74" si="15">COUNTIF($B$8:$K$8,"Laki-Laki")</f>
        <v>5</v>
      </c>
      <c r="M43" s="82">
        <f t="shared" ref="M43:M74" si="16">COUNTIF($B$8:$K$8,"Perempuan")</f>
        <v>5</v>
      </c>
      <c r="N43" s="82">
        <f>SUMIF($B$8:$K$8,"Laki-Laki",LOP!B37:K37)</f>
        <v>2</v>
      </c>
      <c r="O43" s="82">
        <f>SUMIF($B$8:$K$8,"Perempuan",LOP!B37:K37)</f>
        <v>2</v>
      </c>
      <c r="P43" s="68">
        <f t="shared" ref="P43:P74" si="17">IF(N43=0,0.3,IF(N43=L43,L43-0.3,N43))</f>
        <v>2</v>
      </c>
      <c r="Q43" s="68">
        <f t="shared" ref="Q43:Q74" si="18">IF(O43=0,0.3,IF(O43=M43,M43-0.3,O43))</f>
        <v>2</v>
      </c>
      <c r="R43" s="68">
        <f t="shared" ref="R43:R74" si="19">LN((L43-P43)/P43)</f>
        <v>0.40546510810816438</v>
      </c>
      <c r="S43" s="68">
        <f t="shared" ref="S43:S74" si="20">LN((M43-Q43)/Q43)</f>
        <v>0.40546510810816438</v>
      </c>
      <c r="T43" s="68">
        <f t="shared" ref="T43:T74" si="21">R43-AVERAGE($R$11:$R$110)</f>
        <v>0.51768199768810297</v>
      </c>
      <c r="U43" s="68">
        <f t="shared" ref="U43:U74" si="22">S43-AVERAGE($S$11:$S$110)</f>
        <v>0.51768199768810297</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82.8" x14ac:dyDescent="0.3">
      <c r="A44" s="67" t="str">
        <f>LOP!A38</f>
        <v>34. Sebelum operasional dimulai, ketepatan dalam memastikan alat laboratorium layak pakai sangatlah penting. Tindakan apa yang paling tepat untuk membuktikan kelayakan tersebut?</v>
      </c>
      <c r="B44" s="83">
        <f>LOP!B38</f>
        <v>1</v>
      </c>
      <c r="C44" s="83">
        <f>LOP!C38</f>
        <v>1</v>
      </c>
      <c r="D44" s="83">
        <f>LOP!D38</f>
        <v>1</v>
      </c>
      <c r="E44" s="83">
        <f>LOP!E38</f>
        <v>1</v>
      </c>
      <c r="F44" s="83">
        <f>LOP!F38</f>
        <v>1</v>
      </c>
      <c r="G44" s="83">
        <f>LOP!G38</f>
        <v>1</v>
      </c>
      <c r="H44" s="83">
        <f>LOP!H38</f>
        <v>0</v>
      </c>
      <c r="I44" s="83">
        <f>LOP!I38</f>
        <v>0</v>
      </c>
      <c r="J44" s="83">
        <f>LOP!J38</f>
        <v>0</v>
      </c>
      <c r="K44" s="83">
        <f>LOP!K38</f>
        <v>0</v>
      </c>
      <c r="L44" s="82">
        <f t="shared" si="15"/>
        <v>5</v>
      </c>
      <c r="M44" s="82">
        <f t="shared" si="16"/>
        <v>5</v>
      </c>
      <c r="N44" s="82">
        <f>SUMIF($B$8:$K$8,"Laki-Laki",LOP!B38:K38)</f>
        <v>3</v>
      </c>
      <c r="O44" s="82">
        <f>SUMIF($B$8:$K$8,"Perempuan",LOP!B38:K38)</f>
        <v>3</v>
      </c>
      <c r="P44" s="68">
        <f t="shared" si="17"/>
        <v>3</v>
      </c>
      <c r="Q44" s="68">
        <f t="shared" si="18"/>
        <v>3</v>
      </c>
      <c r="R44" s="68">
        <f t="shared" si="19"/>
        <v>-0.40546510810816444</v>
      </c>
      <c r="S44" s="68">
        <f t="shared" si="20"/>
        <v>-0.40546510810816444</v>
      </c>
      <c r="T44" s="68">
        <f t="shared" si="21"/>
        <v>-0.2932482185282258</v>
      </c>
      <c r="U44" s="68">
        <f t="shared" si="22"/>
        <v>-0.2932482185282258</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96.6" x14ac:dyDescent="0.3">
      <c r="A45" s="67" t="str">
        <f>LOP!A39</f>
        <v>35. Salah satu aspek kritis adalah kemampuan membuktikan bahwa setiap rekaman data laboratorium dapat ditelusuri. Jika sebuah data hasil pengujian tidak dapat ditelusur asal-usulnya, maka dampaknya adalah...</v>
      </c>
      <c r="B45" s="83">
        <f>LOP!B39</f>
        <v>1</v>
      </c>
      <c r="C45" s="83">
        <f>LOP!C39</f>
        <v>1</v>
      </c>
      <c r="D45" s="83">
        <f>LOP!D39</f>
        <v>1</v>
      </c>
      <c r="E45" s="83">
        <f>LOP!E39</f>
        <v>1</v>
      </c>
      <c r="F45" s="83">
        <f>LOP!F39</f>
        <v>1</v>
      </c>
      <c r="G45" s="83">
        <f>LOP!G39</f>
        <v>1</v>
      </c>
      <c r="H45" s="83">
        <f>LOP!H39</f>
        <v>0</v>
      </c>
      <c r="I45" s="83">
        <f>LOP!I39</f>
        <v>0</v>
      </c>
      <c r="J45" s="83">
        <f>LOP!J39</f>
        <v>0</v>
      </c>
      <c r="K45" s="83">
        <f>LOP!K39</f>
        <v>0</v>
      </c>
      <c r="L45" s="82">
        <f t="shared" si="15"/>
        <v>5</v>
      </c>
      <c r="M45" s="82">
        <f t="shared" si="16"/>
        <v>5</v>
      </c>
      <c r="N45" s="82">
        <f>SUMIF($B$8:$K$8,"Laki-Laki",LOP!B39:K39)</f>
        <v>3</v>
      </c>
      <c r="O45" s="82">
        <f>SUMIF($B$8:$K$8,"Perempuan",LOP!B39:K39)</f>
        <v>3</v>
      </c>
      <c r="P45" s="68">
        <f t="shared" si="17"/>
        <v>3</v>
      </c>
      <c r="Q45" s="68">
        <f t="shared" si="18"/>
        <v>3</v>
      </c>
      <c r="R45" s="68">
        <f t="shared" si="19"/>
        <v>-0.40546510810816444</v>
      </c>
      <c r="S45" s="68">
        <f t="shared" si="20"/>
        <v>-0.40546510810816444</v>
      </c>
      <c r="T45" s="68">
        <f t="shared" si="21"/>
        <v>-0.2932482185282258</v>
      </c>
      <c r="U45" s="68">
        <f t="shared" si="22"/>
        <v>-0.2932482185282258</v>
      </c>
      <c r="V45" s="68">
        <f t="shared" si="23"/>
        <v>0.91287092917527679</v>
      </c>
      <c r="W45" s="68">
        <f t="shared" si="24"/>
        <v>0.91287092917527679</v>
      </c>
      <c r="X45" s="68">
        <f t="shared" si="25"/>
        <v>0</v>
      </c>
      <c r="Y45" s="68">
        <f t="shared" si="26"/>
        <v>1.2909944487358056</v>
      </c>
      <c r="Z45" s="68">
        <f t="shared" si="27"/>
        <v>0</v>
      </c>
      <c r="AA45" s="66" t="str">
        <f t="shared" si="28"/>
        <v>Negligible</v>
      </c>
      <c r="AB45" s="69" t="str">
        <f t="shared" si="29"/>
        <v>Tidak Ada Indikasi Bias</v>
      </c>
    </row>
    <row r="46" spans="1:28" ht="82.8" x14ac:dyDescent="0.3">
      <c r="A46" s="67" t="str">
        <f>LOP!A40</f>
        <v>36. Kinerja penyedia eksternal seperti pemasok perangkat, alat, atau perangkat lunak harus dievaluasi secara berkala. Kriteria utama apa yang paling relevan dalam evaluasi ini?</v>
      </c>
      <c r="B46" s="83">
        <f>LOP!B40</f>
        <v>0</v>
      </c>
      <c r="C46" s="83">
        <f>LOP!C40</f>
        <v>0</v>
      </c>
      <c r="D46" s="83">
        <f>LOP!D40</f>
        <v>1</v>
      </c>
      <c r="E46" s="83">
        <f>LOP!E40</f>
        <v>0</v>
      </c>
      <c r="F46" s="83">
        <f>LOP!F40</f>
        <v>1</v>
      </c>
      <c r="G46" s="83">
        <f>LOP!G40</f>
        <v>0</v>
      </c>
      <c r="H46" s="83">
        <f>LOP!H40</f>
        <v>0</v>
      </c>
      <c r="I46" s="83">
        <f>LOP!I40</f>
        <v>0</v>
      </c>
      <c r="J46" s="83">
        <f>LOP!J40</f>
        <v>0</v>
      </c>
      <c r="K46" s="83">
        <f>LOP!K40</f>
        <v>0</v>
      </c>
      <c r="L46" s="82">
        <f t="shared" si="15"/>
        <v>5</v>
      </c>
      <c r="M46" s="82">
        <f t="shared" si="16"/>
        <v>5</v>
      </c>
      <c r="N46" s="82">
        <f>SUMIF($B$8:$K$8,"Laki-Laki",LOP!B40:K40)</f>
        <v>1</v>
      </c>
      <c r="O46" s="82">
        <f>SUMIF($B$8:$K$8,"Perempuan",LOP!B40:K40)</f>
        <v>1</v>
      </c>
      <c r="P46" s="68">
        <f t="shared" si="17"/>
        <v>1</v>
      </c>
      <c r="Q46" s="68">
        <f t="shared" si="18"/>
        <v>1</v>
      </c>
      <c r="R46" s="68">
        <f t="shared" si="19"/>
        <v>1.3862943611198906</v>
      </c>
      <c r="S46" s="68">
        <f t="shared" si="20"/>
        <v>1.3862943611198906</v>
      </c>
      <c r="T46" s="68">
        <f t="shared" si="21"/>
        <v>1.4985112506998293</v>
      </c>
      <c r="U46" s="68">
        <f t="shared" si="22"/>
        <v>1.4985112506998293</v>
      </c>
      <c r="V46" s="68">
        <f t="shared" si="23"/>
        <v>1.1180339887498949</v>
      </c>
      <c r="W46" s="68">
        <f t="shared" si="24"/>
        <v>1.1180339887498949</v>
      </c>
      <c r="X46" s="68">
        <f t="shared" si="25"/>
        <v>0</v>
      </c>
      <c r="Y46" s="68">
        <f t="shared" si="26"/>
        <v>1.5811388300841898</v>
      </c>
      <c r="Z46" s="68">
        <f t="shared" si="27"/>
        <v>0</v>
      </c>
      <c r="AA46" s="66" t="str">
        <f t="shared" si="28"/>
        <v>Negligible</v>
      </c>
      <c r="AB46" s="69" t="str">
        <f t="shared" si="29"/>
        <v>Tidak Ada Indikasi Bias</v>
      </c>
    </row>
    <row r="47" spans="1:28" ht="69" x14ac:dyDescent="0.3">
      <c r="A47" s="67" t="str">
        <f>LOP!A41</f>
        <v>37. Ketika menerima keluhan dari pelanggan terkait hasil layanan laboratorium, sikap kerja yang wajib ditunjukkan oleh penyelia laboratorium adalah...</v>
      </c>
      <c r="B47" s="83">
        <f>LOP!B41</f>
        <v>1</v>
      </c>
      <c r="C47" s="83">
        <f>LOP!C41</f>
        <v>1</v>
      </c>
      <c r="D47" s="83">
        <f>LOP!D41</f>
        <v>1</v>
      </c>
      <c r="E47" s="83">
        <f>LOP!E41</f>
        <v>0</v>
      </c>
      <c r="F47" s="83">
        <f>LOP!F41</f>
        <v>1</v>
      </c>
      <c r="G47" s="83">
        <f>LOP!G41</f>
        <v>0</v>
      </c>
      <c r="H47" s="83">
        <f>LOP!H41</f>
        <v>0</v>
      </c>
      <c r="I47" s="83">
        <f>LOP!I41</f>
        <v>0</v>
      </c>
      <c r="J47" s="83">
        <f>LOP!J41</f>
        <v>0</v>
      </c>
      <c r="K47" s="83">
        <f>LOP!K41</f>
        <v>0</v>
      </c>
      <c r="L47" s="82">
        <f t="shared" si="15"/>
        <v>5</v>
      </c>
      <c r="M47" s="82">
        <f t="shared" si="16"/>
        <v>5</v>
      </c>
      <c r="N47" s="82">
        <f>SUMIF($B$8:$K$8,"Laki-Laki",LOP!B41:K41)</f>
        <v>2</v>
      </c>
      <c r="O47" s="82">
        <f>SUMIF($B$8:$K$8,"Perempuan",LOP!B41:K41)</f>
        <v>2</v>
      </c>
      <c r="P47" s="68">
        <f t="shared" si="17"/>
        <v>2</v>
      </c>
      <c r="Q47" s="68">
        <f t="shared" si="18"/>
        <v>2</v>
      </c>
      <c r="R47" s="68">
        <f t="shared" si="19"/>
        <v>0.40546510810816438</v>
      </c>
      <c r="S47" s="68">
        <f t="shared" si="20"/>
        <v>0.40546510810816438</v>
      </c>
      <c r="T47" s="68">
        <f t="shared" si="21"/>
        <v>0.51768199768810297</v>
      </c>
      <c r="U47" s="68">
        <f t="shared" si="22"/>
        <v>0.51768199768810297</v>
      </c>
      <c r="V47" s="68">
        <f t="shared" si="23"/>
        <v>0.91287092917527679</v>
      </c>
      <c r="W47" s="68">
        <f t="shared" si="24"/>
        <v>0.91287092917527679</v>
      </c>
      <c r="X47" s="68">
        <f t="shared" si="25"/>
        <v>0</v>
      </c>
      <c r="Y47" s="68">
        <f t="shared" si="26"/>
        <v>1.2909944487358056</v>
      </c>
      <c r="Z47" s="68">
        <f t="shared" si="27"/>
        <v>0</v>
      </c>
      <c r="AA47" s="66" t="str">
        <f t="shared" si="28"/>
        <v>Negligible</v>
      </c>
      <c r="AB47" s="69" t="str">
        <f t="shared" si="29"/>
        <v>Tidak Ada Indikasi Bias</v>
      </c>
    </row>
    <row r="48" spans="1:28" ht="55.2" x14ac:dyDescent="0.3">
      <c r="A48" s="67" t="str">
        <f>LOP!A42</f>
        <v>38. Penggunaan formulir kosong yang dikendalikan dalam sistem informasi terdokumentasi laboratorium bertujuan untuk...</v>
      </c>
      <c r="B48" s="83">
        <f>LOP!B42</f>
        <v>0</v>
      </c>
      <c r="C48" s="83">
        <f>LOP!C42</f>
        <v>0</v>
      </c>
      <c r="D48" s="83">
        <f>LOP!D42</f>
        <v>1</v>
      </c>
      <c r="E48" s="83">
        <f>LOP!E42</f>
        <v>0</v>
      </c>
      <c r="F48" s="83">
        <f>LOP!F42</f>
        <v>1</v>
      </c>
      <c r="G48" s="83">
        <f>LOP!G42</f>
        <v>0</v>
      </c>
      <c r="H48" s="83">
        <f>LOP!H42</f>
        <v>0</v>
      </c>
      <c r="I48" s="83">
        <f>LOP!I42</f>
        <v>0</v>
      </c>
      <c r="J48" s="83">
        <f>LOP!J42</f>
        <v>0</v>
      </c>
      <c r="K48" s="83">
        <f>LOP!K42</f>
        <v>0</v>
      </c>
      <c r="L48" s="82">
        <f t="shared" si="15"/>
        <v>5</v>
      </c>
      <c r="M48" s="82">
        <f t="shared" si="16"/>
        <v>5</v>
      </c>
      <c r="N48" s="82">
        <f>SUMIF($B$8:$K$8,"Laki-Laki",LOP!B42:K42)</f>
        <v>1</v>
      </c>
      <c r="O48" s="82">
        <f>SUMIF($B$8:$K$8,"Perempuan",LOP!B42:K42)</f>
        <v>1</v>
      </c>
      <c r="P48" s="68">
        <f t="shared" si="17"/>
        <v>1</v>
      </c>
      <c r="Q48" s="68">
        <f t="shared" si="18"/>
        <v>1</v>
      </c>
      <c r="R48" s="68">
        <f t="shared" si="19"/>
        <v>1.3862943611198906</v>
      </c>
      <c r="S48" s="68">
        <f t="shared" si="20"/>
        <v>1.3862943611198906</v>
      </c>
      <c r="T48" s="68">
        <f t="shared" si="21"/>
        <v>1.4985112506998293</v>
      </c>
      <c r="U48" s="68">
        <f t="shared" si="22"/>
        <v>1.4985112506998293</v>
      </c>
      <c r="V48" s="68">
        <f t="shared" si="23"/>
        <v>1.1180339887498949</v>
      </c>
      <c r="W48" s="68">
        <f t="shared" si="24"/>
        <v>1.1180339887498949</v>
      </c>
      <c r="X48" s="68">
        <f t="shared" si="25"/>
        <v>0</v>
      </c>
      <c r="Y48" s="68">
        <f t="shared" si="26"/>
        <v>1.5811388300841898</v>
      </c>
      <c r="Z48" s="68">
        <f t="shared" si="27"/>
        <v>0</v>
      </c>
      <c r="AA48" s="66" t="str">
        <f t="shared" si="28"/>
        <v>Negligible</v>
      </c>
      <c r="AB48" s="69" t="str">
        <f t="shared" si="29"/>
        <v>Tidak Ada Indikasi Bias</v>
      </c>
    </row>
    <row r="49" spans="1:28" ht="69" x14ac:dyDescent="0.3">
      <c r="A49" s="67" t="str">
        <f>LOP!A43</f>
        <v>39. Penanganan permintaan pelayanan dan kontrak dengan pelanggan harus dikelola secara efektif. Langkah kritis sebelum menyetujui kontrak layanan adalah...</v>
      </c>
      <c r="B49" s="83">
        <f>LOP!B43</f>
        <v>1</v>
      </c>
      <c r="C49" s="83">
        <f>LOP!C43</f>
        <v>1</v>
      </c>
      <c r="D49" s="83">
        <f>LOP!D43</f>
        <v>1</v>
      </c>
      <c r="E49" s="83">
        <f>LOP!E43</f>
        <v>0</v>
      </c>
      <c r="F49" s="83">
        <f>LOP!F43</f>
        <v>1</v>
      </c>
      <c r="G49" s="83">
        <f>LOP!G43</f>
        <v>0</v>
      </c>
      <c r="H49" s="83">
        <f>LOP!H43</f>
        <v>1</v>
      </c>
      <c r="I49" s="83">
        <f>LOP!I43</f>
        <v>1</v>
      </c>
      <c r="J49" s="83">
        <f>LOP!J43</f>
        <v>0</v>
      </c>
      <c r="K49" s="83">
        <f>LOP!K43</f>
        <v>0</v>
      </c>
      <c r="L49" s="82">
        <f t="shared" si="15"/>
        <v>5</v>
      </c>
      <c r="M49" s="82">
        <f t="shared" si="16"/>
        <v>5</v>
      </c>
      <c r="N49" s="82">
        <f>SUMIF($B$8:$K$8,"Laki-Laki",LOP!B43:K43)</f>
        <v>3</v>
      </c>
      <c r="O49" s="82">
        <f>SUMIF($B$8:$K$8,"Perempuan",LOP!B43:K43)</f>
        <v>3</v>
      </c>
      <c r="P49" s="68">
        <f t="shared" si="17"/>
        <v>3</v>
      </c>
      <c r="Q49" s="68">
        <f t="shared" si="18"/>
        <v>3</v>
      </c>
      <c r="R49" s="68">
        <f t="shared" si="19"/>
        <v>-0.40546510810816444</v>
      </c>
      <c r="S49" s="68">
        <f t="shared" si="20"/>
        <v>-0.40546510810816444</v>
      </c>
      <c r="T49" s="68">
        <f t="shared" si="21"/>
        <v>-0.2932482185282258</v>
      </c>
      <c r="U49" s="68">
        <f t="shared" si="22"/>
        <v>-0.2932482185282258</v>
      </c>
      <c r="V49" s="68">
        <f t="shared" si="23"/>
        <v>0.91287092917527679</v>
      </c>
      <c r="W49" s="68">
        <f t="shared" si="24"/>
        <v>0.91287092917527679</v>
      </c>
      <c r="X49" s="68">
        <f t="shared" si="25"/>
        <v>0</v>
      </c>
      <c r="Y49" s="68">
        <f t="shared" si="26"/>
        <v>1.2909944487358056</v>
      </c>
      <c r="Z49" s="68">
        <f t="shared" si="27"/>
        <v>0</v>
      </c>
      <c r="AA49" s="66" t="str">
        <f t="shared" si="28"/>
        <v>Negligible</v>
      </c>
      <c r="AB49" s="69" t="str">
        <f t="shared" si="29"/>
        <v>Tidak Ada Indikasi Bias</v>
      </c>
    </row>
    <row r="50" spans="1:28" ht="69" x14ac:dyDescent="0.3">
      <c r="A50" s="67" t="str">
        <f>LOP!A44</f>
        <v>40. Bukti pelaksanaan pelatihan dan kesadaran mutu personel didokumentasikan dalam log pelatihan. Dokumen ini sangat esensial karena...</v>
      </c>
      <c r="B50" s="83">
        <f>LOP!B44</f>
        <v>1</v>
      </c>
      <c r="C50" s="83">
        <f>LOP!C44</f>
        <v>1</v>
      </c>
      <c r="D50" s="83">
        <f>LOP!D44</f>
        <v>1</v>
      </c>
      <c r="E50" s="83">
        <f>LOP!E44</f>
        <v>1</v>
      </c>
      <c r="F50" s="83">
        <f>LOP!F44</f>
        <v>1</v>
      </c>
      <c r="G50" s="83">
        <f>LOP!G44</f>
        <v>1</v>
      </c>
      <c r="H50" s="83">
        <f>LOP!H44</f>
        <v>0</v>
      </c>
      <c r="I50" s="83">
        <f>LOP!I44</f>
        <v>0</v>
      </c>
      <c r="J50" s="83">
        <f>LOP!J44</f>
        <v>0</v>
      </c>
      <c r="K50" s="83">
        <f>LOP!K44</f>
        <v>0</v>
      </c>
      <c r="L50" s="82">
        <f t="shared" si="15"/>
        <v>5</v>
      </c>
      <c r="M50" s="82">
        <f t="shared" si="16"/>
        <v>5</v>
      </c>
      <c r="N50" s="82">
        <f>SUMIF($B$8:$K$8,"Laki-Laki",LOP!B44:K44)</f>
        <v>3</v>
      </c>
      <c r="O50" s="82">
        <f>SUMIF($B$8:$K$8,"Perempuan",LOP!B44:K44)</f>
        <v>3</v>
      </c>
      <c r="P50" s="68">
        <f t="shared" si="17"/>
        <v>3</v>
      </c>
      <c r="Q50" s="68">
        <f t="shared" si="18"/>
        <v>3</v>
      </c>
      <c r="R50" s="68">
        <f t="shared" si="19"/>
        <v>-0.40546510810816444</v>
      </c>
      <c r="S50" s="68">
        <f t="shared" si="20"/>
        <v>-0.40546510810816444</v>
      </c>
      <c r="T50" s="68">
        <f t="shared" si="21"/>
        <v>-0.2932482185282258</v>
      </c>
      <c r="U50" s="68">
        <f t="shared" si="22"/>
        <v>-0.2932482185282258</v>
      </c>
      <c r="V50" s="68">
        <f t="shared" si="23"/>
        <v>0.91287092917527679</v>
      </c>
      <c r="W50" s="68">
        <f t="shared" si="24"/>
        <v>0.91287092917527679</v>
      </c>
      <c r="X50" s="68">
        <f t="shared" si="25"/>
        <v>0</v>
      </c>
      <c r="Y50" s="68">
        <f t="shared" si="26"/>
        <v>1.2909944487358056</v>
      </c>
      <c r="Z50" s="68">
        <f t="shared" si="27"/>
        <v>0</v>
      </c>
      <c r="AA50" s="66" t="str">
        <f t="shared" si="28"/>
        <v>Negligible</v>
      </c>
      <c r="AB50" s="69" t="str">
        <f t="shared" si="29"/>
        <v>Tidak Ada Indikasi Bias</v>
      </c>
    </row>
    <row r="51" spans="1:28" ht="55.2" x14ac:dyDescent="0.3">
      <c r="A51" s="67" t="str">
        <f>LOP!A45</f>
        <v>41. Jika sebuah alat ukur lingkungan ditemukan tidak memiliki label kalibrasi yang valid, tindakan yang harus dilakukan adalah...</v>
      </c>
      <c r="B51" s="83">
        <f>LOP!B45</f>
        <v>0</v>
      </c>
      <c r="C51" s="83">
        <f>LOP!C45</f>
        <v>0</v>
      </c>
      <c r="D51" s="83">
        <f>LOP!D45</f>
        <v>0</v>
      </c>
      <c r="E51" s="83">
        <f>LOP!E45</f>
        <v>0</v>
      </c>
      <c r="F51" s="83">
        <f>LOP!F45</f>
        <v>0</v>
      </c>
      <c r="G51" s="83">
        <f>LOP!G45</f>
        <v>0</v>
      </c>
      <c r="H51" s="83">
        <f>LOP!H45</f>
        <v>0</v>
      </c>
      <c r="I51" s="83">
        <f>LOP!I45</f>
        <v>0</v>
      </c>
      <c r="J51" s="83">
        <f>LOP!J45</f>
        <v>1</v>
      </c>
      <c r="K51" s="83">
        <f>LOP!K45</f>
        <v>1</v>
      </c>
      <c r="L51" s="82">
        <f t="shared" si="15"/>
        <v>5</v>
      </c>
      <c r="M51" s="82">
        <f t="shared" si="16"/>
        <v>5</v>
      </c>
      <c r="N51" s="82">
        <f>SUMIF($B$8:$K$8,"Laki-Laki",LOP!B45:K45)</f>
        <v>1</v>
      </c>
      <c r="O51" s="82">
        <f>SUMIF($B$8:$K$8,"Perempuan",LOP!B45:K45)</f>
        <v>1</v>
      </c>
      <c r="P51" s="68">
        <f t="shared" si="17"/>
        <v>1</v>
      </c>
      <c r="Q51" s="68">
        <f t="shared" si="18"/>
        <v>1</v>
      </c>
      <c r="R51" s="68">
        <f t="shared" si="19"/>
        <v>1.3862943611198906</v>
      </c>
      <c r="S51" s="68">
        <f t="shared" si="20"/>
        <v>1.3862943611198906</v>
      </c>
      <c r="T51" s="68">
        <f t="shared" si="21"/>
        <v>1.4985112506998293</v>
      </c>
      <c r="U51" s="68">
        <f t="shared" si="22"/>
        <v>1.4985112506998293</v>
      </c>
      <c r="V51" s="68">
        <f t="shared" si="23"/>
        <v>1.1180339887498949</v>
      </c>
      <c r="W51" s="68">
        <f t="shared" si="24"/>
        <v>1.1180339887498949</v>
      </c>
      <c r="X51" s="68">
        <f t="shared" si="25"/>
        <v>0</v>
      </c>
      <c r="Y51" s="68">
        <f t="shared" si="26"/>
        <v>1.5811388300841898</v>
      </c>
      <c r="Z51" s="68">
        <f t="shared" si="27"/>
        <v>0</v>
      </c>
      <c r="AA51" s="66" t="str">
        <f t="shared" si="28"/>
        <v>Negligible</v>
      </c>
      <c r="AB51" s="69" t="str">
        <f t="shared" si="29"/>
        <v>Tidak Ada Indikasi Bias</v>
      </c>
    </row>
    <row r="52" spans="1:28" ht="41.4" x14ac:dyDescent="0.3">
      <c r="A52" s="67" t="str">
        <f>LOP!A46</f>
        <v>42. Laboratorium perlu menyediakan kuesioner kepuasan. Tujuan utama instrumen ini adalah untuk...</v>
      </c>
      <c r="B52" s="83">
        <f>LOP!B46</f>
        <v>1</v>
      </c>
      <c r="C52" s="83">
        <f>LOP!C46</f>
        <v>1</v>
      </c>
      <c r="D52" s="83">
        <f>LOP!D46</f>
        <v>1</v>
      </c>
      <c r="E52" s="83">
        <f>LOP!E46</f>
        <v>0</v>
      </c>
      <c r="F52" s="83">
        <f>LOP!F46</f>
        <v>1</v>
      </c>
      <c r="G52" s="83">
        <f>LOP!G46</f>
        <v>0</v>
      </c>
      <c r="H52" s="83">
        <f>LOP!H46</f>
        <v>1</v>
      </c>
      <c r="I52" s="83">
        <f>LOP!I46</f>
        <v>1</v>
      </c>
      <c r="J52" s="83">
        <f>LOP!J46</f>
        <v>0</v>
      </c>
      <c r="K52" s="83">
        <f>LOP!K46</f>
        <v>0</v>
      </c>
      <c r="L52" s="82">
        <f t="shared" si="15"/>
        <v>5</v>
      </c>
      <c r="M52" s="82">
        <f t="shared" si="16"/>
        <v>5</v>
      </c>
      <c r="N52" s="82">
        <f>SUMIF($B$8:$K$8,"Laki-Laki",LOP!B46:K46)</f>
        <v>3</v>
      </c>
      <c r="O52" s="82">
        <f>SUMIF($B$8:$K$8,"Perempuan",LOP!B46:K46)</f>
        <v>3</v>
      </c>
      <c r="P52" s="68">
        <f t="shared" si="17"/>
        <v>3</v>
      </c>
      <c r="Q52" s="68">
        <f t="shared" si="18"/>
        <v>3</v>
      </c>
      <c r="R52" s="68">
        <f t="shared" si="19"/>
        <v>-0.40546510810816444</v>
      </c>
      <c r="S52" s="68">
        <f t="shared" si="20"/>
        <v>-0.40546510810816444</v>
      </c>
      <c r="T52" s="68">
        <f t="shared" si="21"/>
        <v>-0.2932482185282258</v>
      </c>
      <c r="U52" s="68">
        <f t="shared" si="22"/>
        <v>-0.2932482185282258</v>
      </c>
      <c r="V52" s="68">
        <f t="shared" si="23"/>
        <v>0.91287092917527679</v>
      </c>
      <c r="W52" s="68">
        <f t="shared" si="24"/>
        <v>0.91287092917527679</v>
      </c>
      <c r="X52" s="68">
        <f t="shared" si="25"/>
        <v>0</v>
      </c>
      <c r="Y52" s="68">
        <f t="shared" si="26"/>
        <v>1.2909944487358056</v>
      </c>
      <c r="Z52" s="68">
        <f t="shared" si="27"/>
        <v>0</v>
      </c>
      <c r="AA52" s="66" t="str">
        <f t="shared" si="28"/>
        <v>Negligible</v>
      </c>
      <c r="AB52" s="69" t="str">
        <f t="shared" si="29"/>
        <v>Tidak Ada Indikasi Bias</v>
      </c>
    </row>
    <row r="53" spans="1:28" ht="41.4" x14ac:dyDescent="0.3">
      <c r="A53" s="67" t="str">
        <f>LOP!A47</f>
        <v>43. Kapan waktu paling tepat untuk mencatat rekaman data hasil kegiatan laboratorium?</v>
      </c>
      <c r="B53" s="83">
        <f>LOP!B47</f>
        <v>0</v>
      </c>
      <c r="C53" s="83">
        <f>LOP!C47</f>
        <v>0</v>
      </c>
      <c r="D53" s="83">
        <f>LOP!D47</f>
        <v>0</v>
      </c>
      <c r="E53" s="83">
        <f>LOP!E47</f>
        <v>0</v>
      </c>
      <c r="F53" s="83">
        <f>LOP!F47</f>
        <v>0</v>
      </c>
      <c r="G53" s="83">
        <f>LOP!G47</f>
        <v>0</v>
      </c>
      <c r="H53" s="83">
        <f>LOP!H47</f>
        <v>1</v>
      </c>
      <c r="I53" s="83">
        <f>LOP!I47</f>
        <v>1</v>
      </c>
      <c r="J53" s="83">
        <f>LOP!J47</f>
        <v>1</v>
      </c>
      <c r="K53" s="83">
        <f>LOP!K47</f>
        <v>1</v>
      </c>
      <c r="L53" s="82">
        <f t="shared" si="15"/>
        <v>5</v>
      </c>
      <c r="M53" s="82">
        <f t="shared" si="16"/>
        <v>5</v>
      </c>
      <c r="N53" s="82">
        <f>SUMIF($B$8:$K$8,"Laki-Laki",LOP!B47:K47)</f>
        <v>2</v>
      </c>
      <c r="O53" s="82">
        <f>SUMIF($B$8:$K$8,"Perempuan",LOP!B47:K47)</f>
        <v>2</v>
      </c>
      <c r="P53" s="68">
        <f t="shared" si="17"/>
        <v>2</v>
      </c>
      <c r="Q53" s="68">
        <f t="shared" si="18"/>
        <v>2</v>
      </c>
      <c r="R53" s="68">
        <f t="shared" si="19"/>
        <v>0.40546510810816438</v>
      </c>
      <c r="S53" s="68">
        <f t="shared" si="20"/>
        <v>0.40546510810816438</v>
      </c>
      <c r="T53" s="68">
        <f t="shared" si="21"/>
        <v>0.51768199768810297</v>
      </c>
      <c r="U53" s="68">
        <f t="shared" si="22"/>
        <v>0.51768199768810297</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ht="41.4" x14ac:dyDescent="0.3">
      <c r="A54" s="67" t="str">
        <f>LOP!A48</f>
        <v>44. ISO 9001:2015 dalam konteks operasional laboratorium berfokus pada...</v>
      </c>
      <c r="B54" s="83">
        <f>LOP!B48</f>
        <v>1</v>
      </c>
      <c r="C54" s="83">
        <f>LOP!C48</f>
        <v>1</v>
      </c>
      <c r="D54" s="83">
        <f>LOP!D48</f>
        <v>1</v>
      </c>
      <c r="E54" s="83">
        <f>LOP!E48</f>
        <v>0</v>
      </c>
      <c r="F54" s="83">
        <f>LOP!F48</f>
        <v>1</v>
      </c>
      <c r="G54" s="83">
        <f>LOP!G48</f>
        <v>0</v>
      </c>
      <c r="H54" s="83">
        <f>LOP!H48</f>
        <v>0</v>
      </c>
      <c r="I54" s="83">
        <f>LOP!I48</f>
        <v>0</v>
      </c>
      <c r="J54" s="83">
        <f>LOP!J48</f>
        <v>1</v>
      </c>
      <c r="K54" s="83">
        <f>LOP!K48</f>
        <v>1</v>
      </c>
      <c r="L54" s="82">
        <f t="shared" si="15"/>
        <v>5</v>
      </c>
      <c r="M54" s="82">
        <f t="shared" si="16"/>
        <v>5</v>
      </c>
      <c r="N54" s="82">
        <f>SUMIF($B$8:$K$8,"Laki-Laki",LOP!B48:K48)</f>
        <v>3</v>
      </c>
      <c r="O54" s="82">
        <f>SUMIF($B$8:$K$8,"Perempuan",LOP!B48:K48)</f>
        <v>3</v>
      </c>
      <c r="P54" s="68">
        <f t="shared" si="17"/>
        <v>3</v>
      </c>
      <c r="Q54" s="68">
        <f t="shared" si="18"/>
        <v>3</v>
      </c>
      <c r="R54" s="68">
        <f t="shared" si="19"/>
        <v>-0.40546510810816444</v>
      </c>
      <c r="S54" s="68">
        <f t="shared" si="20"/>
        <v>-0.40546510810816444</v>
      </c>
      <c r="T54" s="68">
        <f t="shared" si="21"/>
        <v>-0.2932482185282258</v>
      </c>
      <c r="U54" s="68">
        <f t="shared" si="22"/>
        <v>-0.2932482185282258</v>
      </c>
      <c r="V54" s="68">
        <f t="shared" si="23"/>
        <v>0.91287092917527679</v>
      </c>
      <c r="W54" s="68">
        <f t="shared" si="24"/>
        <v>0.91287092917527679</v>
      </c>
      <c r="X54" s="68">
        <f t="shared" si="25"/>
        <v>0</v>
      </c>
      <c r="Y54" s="68">
        <f t="shared" si="26"/>
        <v>1.2909944487358056</v>
      </c>
      <c r="Z54" s="68">
        <f t="shared" si="27"/>
        <v>0</v>
      </c>
      <c r="AA54" s="66" t="str">
        <f t="shared" si="28"/>
        <v>Negligible</v>
      </c>
      <c r="AB54" s="69" t="str">
        <f t="shared" si="29"/>
        <v>Tidak Ada Indikasi Bias</v>
      </c>
    </row>
    <row r="55" spans="1:28" ht="27.6" x14ac:dyDescent="0.3">
      <c r="A55" s="67" t="str">
        <f>LOP!A49</f>
        <v>45. Arsip rekaman data laboratorium harus dikelola dengan prinsip...</v>
      </c>
      <c r="B55" s="83">
        <f>LOP!B49</f>
        <v>0</v>
      </c>
      <c r="C55" s="83">
        <f>LOP!C49</f>
        <v>0</v>
      </c>
      <c r="D55" s="83">
        <f>LOP!D49</f>
        <v>0</v>
      </c>
      <c r="E55" s="83">
        <f>LOP!E49</f>
        <v>1</v>
      </c>
      <c r="F55" s="83">
        <f>LOP!F49</f>
        <v>0</v>
      </c>
      <c r="G55" s="83">
        <f>LOP!G49</f>
        <v>1</v>
      </c>
      <c r="H55" s="83">
        <f>LOP!H49</f>
        <v>1</v>
      </c>
      <c r="I55" s="83">
        <f>LOP!I49</f>
        <v>1</v>
      </c>
      <c r="J55" s="83">
        <f>LOP!J49</f>
        <v>1</v>
      </c>
      <c r="K55" s="83">
        <f>LOP!K49</f>
        <v>1</v>
      </c>
      <c r="L55" s="82">
        <f t="shared" si="15"/>
        <v>5</v>
      </c>
      <c r="M55" s="82">
        <f t="shared" si="16"/>
        <v>5</v>
      </c>
      <c r="N55" s="82">
        <f>SUMIF($B$8:$K$8,"Laki-Laki",LOP!B49:K49)</f>
        <v>3</v>
      </c>
      <c r="O55" s="82">
        <f>SUMIF($B$8:$K$8,"Perempuan",LOP!B49:K49)</f>
        <v>3</v>
      </c>
      <c r="P55" s="68">
        <f t="shared" si="17"/>
        <v>3</v>
      </c>
      <c r="Q55" s="68">
        <f t="shared" si="18"/>
        <v>3</v>
      </c>
      <c r="R55" s="68">
        <f t="shared" si="19"/>
        <v>-0.40546510810816444</v>
      </c>
      <c r="S55" s="68">
        <f t="shared" si="20"/>
        <v>-0.40546510810816444</v>
      </c>
      <c r="T55" s="68">
        <f t="shared" si="21"/>
        <v>-0.2932482185282258</v>
      </c>
      <c r="U55" s="68">
        <f t="shared" si="22"/>
        <v>-0.2932482185282258</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55.2" x14ac:dyDescent="0.3">
      <c r="A56" s="67" t="str">
        <f>LOP!A50</f>
        <v>46. Sesuai kriteria unjuk kerja dalam memantau kepuasan pelanggan, tindakan yang harus dilakukan laboratorium adalah...</v>
      </c>
      <c r="B56" s="83">
        <f>LOP!B50</f>
        <v>1</v>
      </c>
      <c r="C56" s="83">
        <f>LOP!C50</f>
        <v>1</v>
      </c>
      <c r="D56" s="83">
        <f>LOP!D50</f>
        <v>0</v>
      </c>
      <c r="E56" s="83">
        <f>LOP!E50</f>
        <v>0</v>
      </c>
      <c r="F56" s="83">
        <f>LOP!F50</f>
        <v>0</v>
      </c>
      <c r="G56" s="83">
        <f>LOP!G50</f>
        <v>0</v>
      </c>
      <c r="H56" s="83">
        <f>LOP!H50</f>
        <v>0</v>
      </c>
      <c r="I56" s="83">
        <f>LOP!I50</f>
        <v>0</v>
      </c>
      <c r="J56" s="83">
        <f>LOP!J50</f>
        <v>0</v>
      </c>
      <c r="K56" s="83">
        <f>LOP!K50</f>
        <v>0</v>
      </c>
      <c r="L56" s="82">
        <f t="shared" si="15"/>
        <v>5</v>
      </c>
      <c r="M56" s="82">
        <f t="shared" si="16"/>
        <v>5</v>
      </c>
      <c r="N56" s="82">
        <f>SUMIF($B$8:$K$8,"Laki-Laki",LOP!B50:K50)</f>
        <v>1</v>
      </c>
      <c r="O56" s="82">
        <f>SUMIF($B$8:$K$8,"Perempuan",LOP!B50:K50)</f>
        <v>1</v>
      </c>
      <c r="P56" s="68">
        <f t="shared" si="17"/>
        <v>1</v>
      </c>
      <c r="Q56" s="68">
        <f t="shared" si="18"/>
        <v>1</v>
      </c>
      <c r="R56" s="68">
        <f t="shared" si="19"/>
        <v>1.3862943611198906</v>
      </c>
      <c r="S56" s="68">
        <f t="shared" si="20"/>
        <v>1.3862943611198906</v>
      </c>
      <c r="T56" s="68">
        <f t="shared" si="21"/>
        <v>1.4985112506998293</v>
      </c>
      <c r="U56" s="68">
        <f t="shared" si="22"/>
        <v>1.4985112506998293</v>
      </c>
      <c r="V56" s="68">
        <f t="shared" si="23"/>
        <v>1.1180339887498949</v>
      </c>
      <c r="W56" s="68">
        <f t="shared" si="24"/>
        <v>1.1180339887498949</v>
      </c>
      <c r="X56" s="68">
        <f t="shared" si="25"/>
        <v>0</v>
      </c>
      <c r="Y56" s="68">
        <f t="shared" si="26"/>
        <v>1.5811388300841898</v>
      </c>
      <c r="Z56" s="68">
        <f t="shared" si="27"/>
        <v>0</v>
      </c>
      <c r="AA56" s="66" t="str">
        <f t="shared" si="28"/>
        <v>Negligible</v>
      </c>
      <c r="AB56" s="69" t="str">
        <f t="shared" si="29"/>
        <v>Tidak Ada Indikasi Bias</v>
      </c>
    </row>
    <row r="57" spans="1:28" ht="41.4" x14ac:dyDescent="0.3">
      <c r="A57" s="67" t="str">
        <f>LOP!A51</f>
        <v>47. Mengapa metode sampling dalam survei kepuasan pelanggan sangat penting?</v>
      </c>
      <c r="B57" s="83">
        <f>LOP!B51</f>
        <v>0</v>
      </c>
      <c r="C57" s="83">
        <f>LOP!C51</f>
        <v>0</v>
      </c>
      <c r="D57" s="83">
        <f>LOP!D51</f>
        <v>1</v>
      </c>
      <c r="E57" s="83">
        <f>LOP!E51</f>
        <v>1</v>
      </c>
      <c r="F57" s="83">
        <f>LOP!F51</f>
        <v>1</v>
      </c>
      <c r="G57" s="83">
        <f>LOP!G51</f>
        <v>1</v>
      </c>
      <c r="H57" s="83">
        <f>LOP!H51</f>
        <v>0</v>
      </c>
      <c r="I57" s="83">
        <f>LOP!I51</f>
        <v>0</v>
      </c>
      <c r="J57" s="83">
        <f>LOP!J51</f>
        <v>0</v>
      </c>
      <c r="K57" s="83">
        <f>LOP!K51</f>
        <v>0</v>
      </c>
      <c r="L57" s="82">
        <f t="shared" si="15"/>
        <v>5</v>
      </c>
      <c r="M57" s="82">
        <f t="shared" si="16"/>
        <v>5</v>
      </c>
      <c r="N57" s="82">
        <f>SUMIF($B$8:$K$8,"Laki-Laki",LOP!B51:K51)</f>
        <v>2</v>
      </c>
      <c r="O57" s="82">
        <f>SUMIF($B$8:$K$8,"Perempuan",LOP!B51:K51)</f>
        <v>2</v>
      </c>
      <c r="P57" s="68">
        <f t="shared" si="17"/>
        <v>2</v>
      </c>
      <c r="Q57" s="68">
        <f t="shared" si="18"/>
        <v>2</v>
      </c>
      <c r="R57" s="68">
        <f t="shared" si="19"/>
        <v>0.40546510810816438</v>
      </c>
      <c r="S57" s="68">
        <f t="shared" si="20"/>
        <v>0.40546510810816438</v>
      </c>
      <c r="T57" s="68">
        <f t="shared" si="21"/>
        <v>0.51768199768810297</v>
      </c>
      <c r="U57" s="68">
        <f t="shared" si="22"/>
        <v>0.51768199768810297</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55.2" x14ac:dyDescent="0.3">
      <c r="A58" s="67" t="str">
        <f>LOP!A52</f>
        <v>48. Saat mengumpulkan data dari kuesioner survei kepuasan pelanggan, sikap kerja utama yang wajib dijaga adalah...</v>
      </c>
      <c r="B58" s="83">
        <f>LOP!B52</f>
        <v>1</v>
      </c>
      <c r="C58" s="83">
        <f>LOP!C52</f>
        <v>1</v>
      </c>
      <c r="D58" s="83">
        <f>LOP!D52</f>
        <v>0</v>
      </c>
      <c r="E58" s="83">
        <f>LOP!E52</f>
        <v>1</v>
      </c>
      <c r="F58" s="83">
        <f>LOP!F52</f>
        <v>0</v>
      </c>
      <c r="G58" s="83">
        <f>LOP!G52</f>
        <v>1</v>
      </c>
      <c r="H58" s="83">
        <f>LOP!H52</f>
        <v>0</v>
      </c>
      <c r="I58" s="83">
        <f>LOP!I52</f>
        <v>0</v>
      </c>
      <c r="J58" s="83">
        <f>LOP!J52</f>
        <v>0</v>
      </c>
      <c r="K58" s="83">
        <f>LOP!K52</f>
        <v>0</v>
      </c>
      <c r="L58" s="82">
        <f t="shared" si="15"/>
        <v>5</v>
      </c>
      <c r="M58" s="82">
        <f t="shared" si="16"/>
        <v>5</v>
      </c>
      <c r="N58" s="82">
        <f>SUMIF($B$8:$K$8,"Laki-Laki",LOP!B52:K52)</f>
        <v>2</v>
      </c>
      <c r="O58" s="82">
        <f>SUMIF($B$8:$K$8,"Perempuan",LOP!B52:K52)</f>
        <v>2</v>
      </c>
      <c r="P58" s="68">
        <f t="shared" si="17"/>
        <v>2</v>
      </c>
      <c r="Q58" s="68">
        <f t="shared" si="18"/>
        <v>2</v>
      </c>
      <c r="R58" s="68">
        <f t="shared" si="19"/>
        <v>0.40546510810816438</v>
      </c>
      <c r="S58" s="68">
        <f t="shared" si="20"/>
        <v>0.40546510810816438</v>
      </c>
      <c r="T58" s="68">
        <f t="shared" si="21"/>
        <v>0.51768199768810297</v>
      </c>
      <c r="U58" s="68">
        <f t="shared" si="22"/>
        <v>0.51768199768810297</v>
      </c>
      <c r="V58" s="68">
        <f t="shared" si="23"/>
        <v>0.91287092917527679</v>
      </c>
      <c r="W58" s="68">
        <f t="shared" si="24"/>
        <v>0.91287092917527679</v>
      </c>
      <c r="X58" s="68">
        <f t="shared" si="25"/>
        <v>0</v>
      </c>
      <c r="Y58" s="68">
        <f t="shared" si="26"/>
        <v>1.2909944487358056</v>
      </c>
      <c r="Z58" s="68">
        <f t="shared" si="27"/>
        <v>0</v>
      </c>
      <c r="AA58" s="66" t="str">
        <f t="shared" si="28"/>
        <v>Negligible</v>
      </c>
      <c r="AB58" s="69" t="str">
        <f t="shared" si="29"/>
        <v>Tidak Ada Indikasi Bias</v>
      </c>
    </row>
    <row r="59" spans="1:28" ht="55.2" x14ac:dyDescent="0.3">
      <c r="A59" s="67" t="str">
        <f>LOP!A53</f>
        <v>49. Keterampilan yang sangat diperlukan saat mengevaluasi hasil kuesioner kepuasan pelanggan adalah...</v>
      </c>
      <c r="B59" s="83">
        <f>LOP!B53</f>
        <v>1</v>
      </c>
      <c r="C59" s="83">
        <f>LOP!C53</f>
        <v>1</v>
      </c>
      <c r="D59" s="83">
        <f>LOP!D53</f>
        <v>1</v>
      </c>
      <c r="E59" s="83">
        <f>LOP!E53</f>
        <v>1</v>
      </c>
      <c r="F59" s="83">
        <f>LOP!F53</f>
        <v>1</v>
      </c>
      <c r="G59" s="83">
        <f>LOP!G53</f>
        <v>1</v>
      </c>
      <c r="H59" s="83">
        <f>LOP!H53</f>
        <v>0</v>
      </c>
      <c r="I59" s="83">
        <f>LOP!I53</f>
        <v>0</v>
      </c>
      <c r="J59" s="83">
        <f>LOP!J53</f>
        <v>1</v>
      </c>
      <c r="K59" s="83">
        <f>LOP!K53</f>
        <v>1</v>
      </c>
      <c r="L59" s="82">
        <f t="shared" si="15"/>
        <v>5</v>
      </c>
      <c r="M59" s="82">
        <f t="shared" si="16"/>
        <v>5</v>
      </c>
      <c r="N59" s="82">
        <f>SUMIF($B$8:$K$8,"Laki-Laki",LOP!B53:K53)</f>
        <v>4</v>
      </c>
      <c r="O59" s="82">
        <f>SUMIF($B$8:$K$8,"Perempuan",LOP!B53:K53)</f>
        <v>4</v>
      </c>
      <c r="P59" s="68">
        <f t="shared" si="17"/>
        <v>4</v>
      </c>
      <c r="Q59" s="68">
        <f t="shared" si="18"/>
        <v>4</v>
      </c>
      <c r="R59" s="68">
        <f t="shared" si="19"/>
        <v>-1.3862943611198906</v>
      </c>
      <c r="S59" s="68">
        <f t="shared" si="20"/>
        <v>-1.3862943611198906</v>
      </c>
      <c r="T59" s="68">
        <f t="shared" si="21"/>
        <v>-1.2740774715399519</v>
      </c>
      <c r="U59" s="68">
        <f t="shared" si="22"/>
        <v>-1.2740774715399519</v>
      </c>
      <c r="V59" s="68">
        <f t="shared" si="23"/>
        <v>1.1180339887498949</v>
      </c>
      <c r="W59" s="68">
        <f t="shared" si="24"/>
        <v>1.1180339887498949</v>
      </c>
      <c r="X59" s="68">
        <f t="shared" si="25"/>
        <v>0</v>
      </c>
      <c r="Y59" s="68">
        <f t="shared" si="26"/>
        <v>1.5811388300841898</v>
      </c>
      <c r="Z59" s="68">
        <f t="shared" si="27"/>
        <v>0</v>
      </c>
      <c r="AA59" s="66" t="str">
        <f t="shared" si="28"/>
        <v>Negligible</v>
      </c>
      <c r="AB59" s="69" t="str">
        <f t="shared" si="29"/>
        <v>Tidak Ada Indikasi Bias</v>
      </c>
    </row>
    <row r="60" spans="1:28" ht="69" x14ac:dyDescent="0.3">
      <c r="A60" s="67" t="str">
        <f>LOP!A54</f>
        <v>50. Pelaksanaan audit internal bertujuan memeriksa kesesuaian proses operasional. Siapa yang berwenang melakukan pemeriksaan ini?</v>
      </c>
      <c r="B60" s="83">
        <f>LOP!B54</f>
        <v>1</v>
      </c>
      <c r="C60" s="83">
        <f>LOP!C54</f>
        <v>1</v>
      </c>
      <c r="D60" s="83">
        <f>LOP!D54</f>
        <v>1</v>
      </c>
      <c r="E60" s="83">
        <f>LOP!E54</f>
        <v>1</v>
      </c>
      <c r="F60" s="83">
        <f>LOP!F54</f>
        <v>1</v>
      </c>
      <c r="G60" s="83">
        <f>LOP!G54</f>
        <v>1</v>
      </c>
      <c r="H60" s="83">
        <f>LOP!H54</f>
        <v>0</v>
      </c>
      <c r="I60" s="83">
        <f>LOP!I54</f>
        <v>0</v>
      </c>
      <c r="J60" s="83">
        <f>LOP!J54</f>
        <v>1</v>
      </c>
      <c r="K60" s="83">
        <f>LOP!K54</f>
        <v>1</v>
      </c>
      <c r="L60" s="82">
        <f t="shared" si="15"/>
        <v>5</v>
      </c>
      <c r="M60" s="82">
        <f t="shared" si="16"/>
        <v>5</v>
      </c>
      <c r="N60" s="82">
        <f>SUMIF($B$8:$K$8,"Laki-Laki",LOP!B54:K54)</f>
        <v>4</v>
      </c>
      <c r="O60" s="82">
        <f>SUMIF($B$8:$K$8,"Perempuan",LOP!B54:K54)</f>
        <v>4</v>
      </c>
      <c r="P60" s="68">
        <f t="shared" si="17"/>
        <v>4</v>
      </c>
      <c r="Q60" s="68">
        <f t="shared" si="18"/>
        <v>4</v>
      </c>
      <c r="R60" s="68">
        <f t="shared" si="19"/>
        <v>-1.3862943611198906</v>
      </c>
      <c r="S60" s="68">
        <f t="shared" si="20"/>
        <v>-1.3862943611198906</v>
      </c>
      <c r="T60" s="68">
        <f t="shared" si="21"/>
        <v>-1.2740774715399519</v>
      </c>
      <c r="U60" s="68">
        <f t="shared" si="22"/>
        <v>-1.2740774715399519</v>
      </c>
      <c r="V60" s="68">
        <f t="shared" si="23"/>
        <v>1.1180339887498949</v>
      </c>
      <c r="W60" s="68">
        <f t="shared" si="24"/>
        <v>1.1180339887498949</v>
      </c>
      <c r="X60" s="68">
        <f t="shared" si="25"/>
        <v>0</v>
      </c>
      <c r="Y60" s="68">
        <f t="shared" si="26"/>
        <v>1.5811388300841898</v>
      </c>
      <c r="Z60" s="68">
        <f t="shared" si="27"/>
        <v>0</v>
      </c>
      <c r="AA60" s="66" t="str">
        <f t="shared" si="28"/>
        <v>Negligible</v>
      </c>
      <c r="AB60" s="69" t="str">
        <f t="shared" si="29"/>
        <v>Tidak Ada Indikasi Bias</v>
      </c>
    </row>
    <row r="61" spans="1:28" ht="27.6" x14ac:dyDescent="0.3">
      <c r="A61" s="67" t="str">
        <f>LOP!A55</f>
        <v>51. Dalam audit internal, objektivitas diwujudkan dengan...</v>
      </c>
      <c r="B61" s="83">
        <f>LOP!B55</f>
        <v>0</v>
      </c>
      <c r="C61" s="83">
        <f>LOP!C55</f>
        <v>0</v>
      </c>
      <c r="D61" s="83">
        <f>LOP!D55</f>
        <v>0</v>
      </c>
      <c r="E61" s="83">
        <f>LOP!E55</f>
        <v>1</v>
      </c>
      <c r="F61" s="83">
        <f>LOP!F55</f>
        <v>0</v>
      </c>
      <c r="G61" s="83">
        <f>LOP!G55</f>
        <v>1</v>
      </c>
      <c r="H61" s="83">
        <f>LOP!H55</f>
        <v>1</v>
      </c>
      <c r="I61" s="83">
        <f>LOP!I55</f>
        <v>1</v>
      </c>
      <c r="J61" s="83">
        <f>LOP!J55</f>
        <v>1</v>
      </c>
      <c r="K61" s="83">
        <f>LOP!K55</f>
        <v>1</v>
      </c>
      <c r="L61" s="82">
        <f t="shared" si="15"/>
        <v>5</v>
      </c>
      <c r="M61" s="82">
        <f t="shared" si="16"/>
        <v>5</v>
      </c>
      <c r="N61" s="82">
        <f>SUMIF($B$8:$K$8,"Laki-Laki",LOP!B55:K55)</f>
        <v>3</v>
      </c>
      <c r="O61" s="82">
        <f>SUMIF($B$8:$K$8,"Perempuan",LOP!B55:K55)</f>
        <v>3</v>
      </c>
      <c r="P61" s="68">
        <f t="shared" si="17"/>
        <v>3</v>
      </c>
      <c r="Q61" s="68">
        <f t="shared" si="18"/>
        <v>3</v>
      </c>
      <c r="R61" s="68">
        <f t="shared" si="19"/>
        <v>-0.40546510810816444</v>
      </c>
      <c r="S61" s="68">
        <f t="shared" si="20"/>
        <v>-0.40546510810816444</v>
      </c>
      <c r="T61" s="68">
        <f t="shared" si="21"/>
        <v>-0.2932482185282258</v>
      </c>
      <c r="U61" s="68">
        <f t="shared" si="22"/>
        <v>-0.2932482185282258</v>
      </c>
      <c r="V61" s="68">
        <f t="shared" si="23"/>
        <v>0.91287092917527679</v>
      </c>
      <c r="W61" s="68">
        <f t="shared" si="24"/>
        <v>0.91287092917527679</v>
      </c>
      <c r="X61" s="68">
        <f t="shared" si="25"/>
        <v>0</v>
      </c>
      <c r="Y61" s="68">
        <f t="shared" si="26"/>
        <v>1.2909944487358056</v>
      </c>
      <c r="Z61" s="68">
        <f t="shared" si="27"/>
        <v>0</v>
      </c>
      <c r="AA61" s="66" t="str">
        <f t="shared" si="28"/>
        <v>Negligible</v>
      </c>
      <c r="AB61" s="69" t="str">
        <f t="shared" si="29"/>
        <v>Tidak Ada Indikasi Bias</v>
      </c>
    </row>
    <row r="62" spans="1:28" ht="41.4" x14ac:dyDescent="0.3">
      <c r="A62" s="67" t="str">
        <f>LOP!A56</f>
        <v>52. Perlengkapan yang harus disiapkan auditor sebelum memulai audit adalah...</v>
      </c>
      <c r="B62" s="83">
        <f>LOP!B56</f>
        <v>1</v>
      </c>
      <c r="C62" s="83">
        <f>LOP!C56</f>
        <v>1</v>
      </c>
      <c r="D62" s="83">
        <f>LOP!D56</f>
        <v>1</v>
      </c>
      <c r="E62" s="83">
        <f>LOP!E56</f>
        <v>1</v>
      </c>
      <c r="F62" s="83">
        <f>LOP!F56</f>
        <v>1</v>
      </c>
      <c r="G62" s="83">
        <f>LOP!G56</f>
        <v>1</v>
      </c>
      <c r="H62" s="83">
        <f>LOP!H56</f>
        <v>1</v>
      </c>
      <c r="I62" s="83">
        <f>LOP!I56</f>
        <v>1</v>
      </c>
      <c r="J62" s="83">
        <f>LOP!J56</f>
        <v>0</v>
      </c>
      <c r="K62" s="83">
        <f>LOP!K56</f>
        <v>0</v>
      </c>
      <c r="L62" s="82">
        <f t="shared" si="15"/>
        <v>5</v>
      </c>
      <c r="M62" s="82">
        <f t="shared" si="16"/>
        <v>5</v>
      </c>
      <c r="N62" s="82">
        <f>SUMIF($B$8:$K$8,"Laki-Laki",LOP!B56:K56)</f>
        <v>4</v>
      </c>
      <c r="O62" s="82">
        <f>SUMIF($B$8:$K$8,"Perempuan",LOP!B56:K56)</f>
        <v>4</v>
      </c>
      <c r="P62" s="68">
        <f t="shared" si="17"/>
        <v>4</v>
      </c>
      <c r="Q62" s="68">
        <f t="shared" si="18"/>
        <v>4</v>
      </c>
      <c r="R62" s="68">
        <f t="shared" si="19"/>
        <v>-1.3862943611198906</v>
      </c>
      <c r="S62" s="68">
        <f t="shared" si="20"/>
        <v>-1.3862943611198906</v>
      </c>
      <c r="T62" s="68">
        <f t="shared" si="21"/>
        <v>-1.2740774715399519</v>
      </c>
      <c r="U62" s="68">
        <f t="shared" si="22"/>
        <v>-1.2740774715399519</v>
      </c>
      <c r="V62" s="68">
        <f t="shared" si="23"/>
        <v>1.1180339887498949</v>
      </c>
      <c r="W62" s="68">
        <f t="shared" si="24"/>
        <v>1.1180339887498949</v>
      </c>
      <c r="X62" s="68">
        <f t="shared" si="25"/>
        <v>0</v>
      </c>
      <c r="Y62" s="68">
        <f t="shared" si="26"/>
        <v>1.5811388300841898</v>
      </c>
      <c r="Z62" s="68">
        <f t="shared" si="27"/>
        <v>0</v>
      </c>
      <c r="AA62" s="66" t="str">
        <f t="shared" si="28"/>
        <v>Negligible</v>
      </c>
      <c r="AB62" s="69" t="str">
        <f t="shared" si="29"/>
        <v>Tidak Ada Indikasi Bias</v>
      </c>
    </row>
    <row r="63" spans="1:28" ht="41.4" x14ac:dyDescent="0.3">
      <c r="A63" s="67" t="str">
        <f>LOP!A57</f>
        <v>53. Jika auditor menemukan proses tidak sesuai SOP, auditor harus mencatatnya ke dalam...</v>
      </c>
      <c r="B63" s="83">
        <f>LOP!B57</f>
        <v>1</v>
      </c>
      <c r="C63" s="83">
        <f>LOP!C57</f>
        <v>1</v>
      </c>
      <c r="D63" s="83">
        <f>LOP!D57</f>
        <v>1</v>
      </c>
      <c r="E63" s="83">
        <f>LOP!E57</f>
        <v>1</v>
      </c>
      <c r="F63" s="83">
        <f>LOP!F57</f>
        <v>1</v>
      </c>
      <c r="G63" s="83">
        <f>LOP!G57</f>
        <v>1</v>
      </c>
      <c r="H63" s="83">
        <f>LOP!H57</f>
        <v>1</v>
      </c>
      <c r="I63" s="83">
        <f>LOP!I57</f>
        <v>1</v>
      </c>
      <c r="J63" s="83">
        <f>LOP!J57</f>
        <v>0</v>
      </c>
      <c r="K63" s="83">
        <f>LOP!K57</f>
        <v>0</v>
      </c>
      <c r="L63" s="82">
        <f t="shared" si="15"/>
        <v>5</v>
      </c>
      <c r="M63" s="82">
        <f t="shared" si="16"/>
        <v>5</v>
      </c>
      <c r="N63" s="82">
        <f>SUMIF($B$8:$K$8,"Laki-Laki",LOP!B57:K57)</f>
        <v>4</v>
      </c>
      <c r="O63" s="82">
        <f>SUMIF($B$8:$K$8,"Perempuan",LOP!B57:K57)</f>
        <v>4</v>
      </c>
      <c r="P63" s="68">
        <f t="shared" si="17"/>
        <v>4</v>
      </c>
      <c r="Q63" s="68">
        <f t="shared" si="18"/>
        <v>4</v>
      </c>
      <c r="R63" s="68">
        <f t="shared" si="19"/>
        <v>-1.3862943611198906</v>
      </c>
      <c r="S63" s="68">
        <f t="shared" si="20"/>
        <v>-1.3862943611198906</v>
      </c>
      <c r="T63" s="68">
        <f t="shared" si="21"/>
        <v>-1.2740774715399519</v>
      </c>
      <c r="U63" s="68">
        <f t="shared" si="22"/>
        <v>-1.2740774715399519</v>
      </c>
      <c r="V63" s="68">
        <f t="shared" si="23"/>
        <v>1.1180339887498949</v>
      </c>
      <c r="W63" s="68">
        <f t="shared" si="24"/>
        <v>1.1180339887498949</v>
      </c>
      <c r="X63" s="68">
        <f t="shared" si="25"/>
        <v>0</v>
      </c>
      <c r="Y63" s="68">
        <f t="shared" si="26"/>
        <v>1.5811388300841898</v>
      </c>
      <c r="Z63" s="68">
        <f t="shared" si="27"/>
        <v>0</v>
      </c>
      <c r="AA63" s="66" t="str">
        <f t="shared" si="28"/>
        <v>Negligible</v>
      </c>
      <c r="AB63" s="69" t="str">
        <f t="shared" si="29"/>
        <v>Tidak Ada Indikasi Bias</v>
      </c>
    </row>
    <row r="64" spans="1:28" ht="41.4" x14ac:dyDescent="0.3">
      <c r="A64" s="67" t="str">
        <f>LOP!A58</f>
        <v>54. Setelah NCR diterbitkan, agar perbaikan tepat sasaran dibutuhkan keterampilan...</v>
      </c>
      <c r="B64" s="83">
        <f>LOP!B58</f>
        <v>1</v>
      </c>
      <c r="C64" s="83">
        <f>LOP!C58</f>
        <v>1</v>
      </c>
      <c r="D64" s="83">
        <f>LOP!D58</f>
        <v>1</v>
      </c>
      <c r="E64" s="83">
        <f>LOP!E58</f>
        <v>0</v>
      </c>
      <c r="F64" s="83">
        <f>LOP!F58</f>
        <v>1</v>
      </c>
      <c r="G64" s="83">
        <f>LOP!G58</f>
        <v>0</v>
      </c>
      <c r="H64" s="83">
        <f>LOP!H58</f>
        <v>1</v>
      </c>
      <c r="I64" s="83">
        <f>LOP!I58</f>
        <v>1</v>
      </c>
      <c r="J64" s="83">
        <f>LOP!J58</f>
        <v>0</v>
      </c>
      <c r="K64" s="83">
        <f>LOP!K58</f>
        <v>0</v>
      </c>
      <c r="L64" s="82">
        <f t="shared" si="15"/>
        <v>5</v>
      </c>
      <c r="M64" s="82">
        <f t="shared" si="16"/>
        <v>5</v>
      </c>
      <c r="N64" s="82">
        <f>SUMIF($B$8:$K$8,"Laki-Laki",LOP!B58:K58)</f>
        <v>3</v>
      </c>
      <c r="O64" s="82">
        <f>SUMIF($B$8:$K$8,"Perempuan",LOP!B58:K58)</f>
        <v>3</v>
      </c>
      <c r="P64" s="68">
        <f t="shared" si="17"/>
        <v>3</v>
      </c>
      <c r="Q64" s="68">
        <f t="shared" si="18"/>
        <v>3</v>
      </c>
      <c r="R64" s="68">
        <f t="shared" si="19"/>
        <v>-0.40546510810816444</v>
      </c>
      <c r="S64" s="68">
        <f t="shared" si="20"/>
        <v>-0.40546510810816444</v>
      </c>
      <c r="T64" s="68">
        <f t="shared" si="21"/>
        <v>-0.2932482185282258</v>
      </c>
      <c r="U64" s="68">
        <f t="shared" si="22"/>
        <v>-0.2932482185282258</v>
      </c>
      <c r="V64" s="68">
        <f t="shared" si="23"/>
        <v>0.91287092917527679</v>
      </c>
      <c r="W64" s="68">
        <f t="shared" si="24"/>
        <v>0.91287092917527679</v>
      </c>
      <c r="X64" s="68">
        <f t="shared" si="25"/>
        <v>0</v>
      </c>
      <c r="Y64" s="68">
        <f t="shared" si="26"/>
        <v>1.2909944487358056</v>
      </c>
      <c r="Z64" s="68">
        <f t="shared" si="27"/>
        <v>0</v>
      </c>
      <c r="AA64" s="66" t="str">
        <f t="shared" si="28"/>
        <v>Negligible</v>
      </c>
      <c r="AB64" s="69" t="str">
        <f t="shared" si="29"/>
        <v>Tidak Ada Indikasi Bias</v>
      </c>
    </row>
    <row r="65" spans="1:28" ht="55.2" x14ac:dyDescent="0.3">
      <c r="A65" s="67" t="str">
        <f>LOP!A59</f>
        <v>55. Saat wawancara audit dan jawaban staf berbelit-belit, keterampilan auditor yang paling krusial adalah...</v>
      </c>
      <c r="B65" s="83">
        <f>LOP!B59</f>
        <v>1</v>
      </c>
      <c r="C65" s="83">
        <f>LOP!C59</f>
        <v>1</v>
      </c>
      <c r="D65" s="83">
        <f>LOP!D59</f>
        <v>0</v>
      </c>
      <c r="E65" s="83">
        <f>LOP!E59</f>
        <v>1</v>
      </c>
      <c r="F65" s="83">
        <f>LOP!F59</f>
        <v>0</v>
      </c>
      <c r="G65" s="83">
        <f>LOP!G59</f>
        <v>1</v>
      </c>
      <c r="H65" s="83">
        <f>LOP!H59</f>
        <v>0</v>
      </c>
      <c r="I65" s="83">
        <f>LOP!I59</f>
        <v>0</v>
      </c>
      <c r="J65" s="83">
        <f>LOP!J59</f>
        <v>0</v>
      </c>
      <c r="K65" s="83">
        <f>LOP!K59</f>
        <v>0</v>
      </c>
      <c r="L65" s="82">
        <f t="shared" si="15"/>
        <v>5</v>
      </c>
      <c r="M65" s="82">
        <f t="shared" si="16"/>
        <v>5</v>
      </c>
      <c r="N65" s="82">
        <f>SUMIF($B$8:$K$8,"Laki-Laki",LOP!B59:K59)</f>
        <v>2</v>
      </c>
      <c r="O65" s="82">
        <f>SUMIF($B$8:$K$8,"Perempuan",LOP!B59:K59)</f>
        <v>2</v>
      </c>
      <c r="P65" s="68">
        <f t="shared" si="17"/>
        <v>2</v>
      </c>
      <c r="Q65" s="68">
        <f t="shared" si="18"/>
        <v>2</v>
      </c>
      <c r="R65" s="68">
        <f t="shared" si="19"/>
        <v>0.40546510810816438</v>
      </c>
      <c r="S65" s="68">
        <f t="shared" si="20"/>
        <v>0.40546510810816438</v>
      </c>
      <c r="T65" s="68">
        <f t="shared" si="21"/>
        <v>0.51768199768810297</v>
      </c>
      <c r="U65" s="68">
        <f t="shared" si="22"/>
        <v>0.51768199768810297</v>
      </c>
      <c r="V65" s="68">
        <f t="shared" si="23"/>
        <v>0.91287092917527679</v>
      </c>
      <c r="W65" s="68">
        <f t="shared" si="24"/>
        <v>0.91287092917527679</v>
      </c>
      <c r="X65" s="68">
        <f t="shared" si="25"/>
        <v>0</v>
      </c>
      <c r="Y65" s="68">
        <f t="shared" si="26"/>
        <v>1.2909944487358056</v>
      </c>
      <c r="Z65" s="68">
        <f t="shared" si="27"/>
        <v>0</v>
      </c>
      <c r="AA65" s="66" t="str">
        <f t="shared" si="28"/>
        <v>Negligible</v>
      </c>
      <c r="AB65" s="69" t="str">
        <f t="shared" si="29"/>
        <v>Tidak Ada Indikasi Bias</v>
      </c>
    </row>
    <row r="66" spans="1:28" ht="41.4" x14ac:dyDescent="0.3">
      <c r="A66" s="67" t="str">
        <f>LOP!A60</f>
        <v>56. Jika staf menolak temuan audit tanpa dasar prosedur, sikap auditor yang tepat adalah...</v>
      </c>
      <c r="B66" s="83">
        <f>LOP!B60</f>
        <v>1</v>
      </c>
      <c r="C66" s="83">
        <f>LOP!C60</f>
        <v>1</v>
      </c>
      <c r="D66" s="83">
        <f>LOP!D60</f>
        <v>1</v>
      </c>
      <c r="E66" s="83">
        <f>LOP!E60</f>
        <v>0</v>
      </c>
      <c r="F66" s="83">
        <f>LOP!F60</f>
        <v>1</v>
      </c>
      <c r="G66" s="83">
        <f>LOP!G60</f>
        <v>0</v>
      </c>
      <c r="H66" s="83">
        <f>LOP!H60</f>
        <v>1</v>
      </c>
      <c r="I66" s="83">
        <f>LOP!I60</f>
        <v>1</v>
      </c>
      <c r="J66" s="83">
        <f>LOP!J60</f>
        <v>0</v>
      </c>
      <c r="K66" s="83">
        <f>LOP!K60</f>
        <v>0</v>
      </c>
      <c r="L66" s="82">
        <f t="shared" si="15"/>
        <v>5</v>
      </c>
      <c r="M66" s="82">
        <f t="shared" si="16"/>
        <v>5</v>
      </c>
      <c r="N66" s="82">
        <f>SUMIF($B$8:$K$8,"Laki-Laki",LOP!B60:K60)</f>
        <v>3</v>
      </c>
      <c r="O66" s="82">
        <f>SUMIF($B$8:$K$8,"Perempuan",LOP!B60:K60)</f>
        <v>3</v>
      </c>
      <c r="P66" s="68">
        <f t="shared" si="17"/>
        <v>3</v>
      </c>
      <c r="Q66" s="68">
        <f t="shared" si="18"/>
        <v>3</v>
      </c>
      <c r="R66" s="68">
        <f t="shared" si="19"/>
        <v>-0.40546510810816444</v>
      </c>
      <c r="S66" s="68">
        <f t="shared" si="20"/>
        <v>-0.40546510810816444</v>
      </c>
      <c r="T66" s="68">
        <f t="shared" si="21"/>
        <v>-0.2932482185282258</v>
      </c>
      <c r="U66" s="68">
        <f t="shared" si="22"/>
        <v>-0.2932482185282258</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27.6" x14ac:dyDescent="0.3">
      <c r="A67" s="67" t="str">
        <f>LOP!A61</f>
        <v>57. Standar acuan sistem manajemen mutu adalah...</v>
      </c>
      <c r="B67" s="83">
        <f>LOP!B61</f>
        <v>1</v>
      </c>
      <c r="C67" s="83">
        <f>LOP!C61</f>
        <v>1</v>
      </c>
      <c r="D67" s="83">
        <f>LOP!D61</f>
        <v>1</v>
      </c>
      <c r="E67" s="83">
        <f>LOP!E61</f>
        <v>0</v>
      </c>
      <c r="F67" s="83">
        <f>LOP!F61</f>
        <v>1</v>
      </c>
      <c r="G67" s="83">
        <f>LOP!G61</f>
        <v>0</v>
      </c>
      <c r="H67" s="83">
        <f>LOP!H61</f>
        <v>0</v>
      </c>
      <c r="I67" s="83">
        <f>LOP!I61</f>
        <v>0</v>
      </c>
      <c r="J67" s="83">
        <f>LOP!J61</f>
        <v>0</v>
      </c>
      <c r="K67" s="83">
        <f>LOP!K61</f>
        <v>0</v>
      </c>
      <c r="L67" s="82">
        <f t="shared" si="15"/>
        <v>5</v>
      </c>
      <c r="M67" s="82">
        <f t="shared" si="16"/>
        <v>5</v>
      </c>
      <c r="N67" s="82">
        <f>SUMIF($B$8:$K$8,"Laki-Laki",LOP!B61:K61)</f>
        <v>2</v>
      </c>
      <c r="O67" s="82">
        <f>SUMIF($B$8:$K$8,"Perempuan",LOP!B61:K61)</f>
        <v>2</v>
      </c>
      <c r="P67" s="68">
        <f t="shared" si="17"/>
        <v>2</v>
      </c>
      <c r="Q67" s="68">
        <f t="shared" si="18"/>
        <v>2</v>
      </c>
      <c r="R67" s="68">
        <f t="shared" si="19"/>
        <v>0.40546510810816438</v>
      </c>
      <c r="S67" s="68">
        <f t="shared" si="20"/>
        <v>0.40546510810816438</v>
      </c>
      <c r="T67" s="68">
        <f t="shared" si="21"/>
        <v>0.51768199768810297</v>
      </c>
      <c r="U67" s="68">
        <f t="shared" si="22"/>
        <v>0.51768199768810297</v>
      </c>
      <c r="V67" s="68">
        <f t="shared" si="23"/>
        <v>0.91287092917527679</v>
      </c>
      <c r="W67" s="68">
        <f t="shared" si="24"/>
        <v>0.91287092917527679</v>
      </c>
      <c r="X67" s="68">
        <f t="shared" si="25"/>
        <v>0</v>
      </c>
      <c r="Y67" s="68">
        <f t="shared" si="26"/>
        <v>1.2909944487358056</v>
      </c>
      <c r="Z67" s="68">
        <f t="shared" si="27"/>
        <v>0</v>
      </c>
      <c r="AA67" s="66" t="str">
        <f t="shared" si="28"/>
        <v>Negligible</v>
      </c>
      <c r="AB67" s="69" t="str">
        <f t="shared" si="29"/>
        <v>Tidak Ada Indikasi Bias</v>
      </c>
    </row>
    <row r="68" spans="1:28" ht="41.4" x14ac:dyDescent="0.3">
      <c r="A68" s="67" t="str">
        <f>LOP!A62</f>
        <v>58. Selain teknik audit, pengetahuan mendasar yang wajib dimiliki evaluator SMM adalah...</v>
      </c>
      <c r="B68" s="83">
        <f>LOP!B62</f>
        <v>1</v>
      </c>
      <c r="C68" s="83">
        <f>LOP!C62</f>
        <v>1</v>
      </c>
      <c r="D68" s="83">
        <f>LOP!D62</f>
        <v>1</v>
      </c>
      <c r="E68" s="83">
        <f>LOP!E62</f>
        <v>1</v>
      </c>
      <c r="F68" s="83">
        <f>LOP!F62</f>
        <v>1</v>
      </c>
      <c r="G68" s="83">
        <f>LOP!G62</f>
        <v>1</v>
      </c>
      <c r="H68" s="83">
        <f>LOP!H62</f>
        <v>0</v>
      </c>
      <c r="I68" s="83">
        <f>LOP!I62</f>
        <v>0</v>
      </c>
      <c r="J68" s="83">
        <f>LOP!J62</f>
        <v>1</v>
      </c>
      <c r="K68" s="83">
        <f>LOP!K62</f>
        <v>1</v>
      </c>
      <c r="L68" s="82">
        <f t="shared" si="15"/>
        <v>5</v>
      </c>
      <c r="M68" s="82">
        <f t="shared" si="16"/>
        <v>5</v>
      </c>
      <c r="N68" s="82">
        <f>SUMIF($B$8:$K$8,"Laki-Laki",LOP!B62:K62)</f>
        <v>4</v>
      </c>
      <c r="O68" s="82">
        <f>SUMIF($B$8:$K$8,"Perempuan",LOP!B62:K62)</f>
        <v>4</v>
      </c>
      <c r="P68" s="68">
        <f t="shared" si="17"/>
        <v>4</v>
      </c>
      <c r="Q68" s="68">
        <f t="shared" si="18"/>
        <v>4</v>
      </c>
      <c r="R68" s="68">
        <f t="shared" si="19"/>
        <v>-1.3862943611198906</v>
      </c>
      <c r="S68" s="68">
        <f t="shared" si="20"/>
        <v>-1.3862943611198906</v>
      </c>
      <c r="T68" s="68">
        <f t="shared" si="21"/>
        <v>-1.2740774715399519</v>
      </c>
      <c r="U68" s="68">
        <f t="shared" si="22"/>
        <v>-1.2740774715399519</v>
      </c>
      <c r="V68" s="68">
        <f t="shared" si="23"/>
        <v>1.1180339887498949</v>
      </c>
      <c r="W68" s="68">
        <f t="shared" si="24"/>
        <v>1.1180339887498949</v>
      </c>
      <c r="X68" s="68">
        <f t="shared" si="25"/>
        <v>0</v>
      </c>
      <c r="Y68" s="68">
        <f t="shared" si="26"/>
        <v>1.5811388300841898</v>
      </c>
      <c r="Z68" s="68">
        <f t="shared" si="27"/>
        <v>0</v>
      </c>
      <c r="AA68" s="66" t="str">
        <f t="shared" si="28"/>
        <v>Negligible</v>
      </c>
      <c r="AB68" s="69" t="str">
        <f t="shared" si="29"/>
        <v>Tidak Ada Indikasi Bias</v>
      </c>
    </row>
    <row r="69" spans="1:28" ht="41.4" x14ac:dyDescent="0.3">
      <c r="A69" s="67" t="str">
        <f>LOP!A63</f>
        <v>59. Siapa yang bertanggung jawab penuh melaksanakan Rapat Tinjauan Manajemen?</v>
      </c>
      <c r="B69" s="83">
        <f>LOP!B63</f>
        <v>1</v>
      </c>
      <c r="C69" s="83">
        <f>LOP!C63</f>
        <v>1</v>
      </c>
      <c r="D69" s="83">
        <f>LOP!D63</f>
        <v>1</v>
      </c>
      <c r="E69" s="83">
        <f>LOP!E63</f>
        <v>1</v>
      </c>
      <c r="F69" s="83">
        <f>LOP!F63</f>
        <v>1</v>
      </c>
      <c r="G69" s="83">
        <f>LOP!G63</f>
        <v>1</v>
      </c>
      <c r="H69" s="83">
        <f>LOP!H63</f>
        <v>0</v>
      </c>
      <c r="I69" s="83">
        <f>LOP!I63</f>
        <v>0</v>
      </c>
      <c r="J69" s="83">
        <f>LOP!J63</f>
        <v>0</v>
      </c>
      <c r="K69" s="83">
        <f>LOP!K63</f>
        <v>0</v>
      </c>
      <c r="L69" s="82">
        <f t="shared" si="15"/>
        <v>5</v>
      </c>
      <c r="M69" s="82">
        <f t="shared" si="16"/>
        <v>5</v>
      </c>
      <c r="N69" s="82">
        <f>SUMIF($B$8:$K$8,"Laki-Laki",LOP!B63:K63)</f>
        <v>3</v>
      </c>
      <c r="O69" s="82">
        <f>SUMIF($B$8:$K$8,"Perempuan",LOP!B63:K63)</f>
        <v>3</v>
      </c>
      <c r="P69" s="68">
        <f t="shared" si="17"/>
        <v>3</v>
      </c>
      <c r="Q69" s="68">
        <f t="shared" si="18"/>
        <v>3</v>
      </c>
      <c r="R69" s="68">
        <f t="shared" si="19"/>
        <v>-0.40546510810816444</v>
      </c>
      <c r="S69" s="68">
        <f t="shared" si="20"/>
        <v>-0.40546510810816444</v>
      </c>
      <c r="T69" s="68">
        <f t="shared" si="21"/>
        <v>-0.2932482185282258</v>
      </c>
      <c r="U69" s="68">
        <f t="shared" si="22"/>
        <v>-0.2932482185282258</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27.6" x14ac:dyDescent="0.3">
      <c r="A70" s="67" t="str">
        <f>LOP!A64</f>
        <v>60. Salah satu topik wajib dalam Rapat Tinjauan Manajemen adalah...</v>
      </c>
      <c r="B70" s="83">
        <f>LOP!B64</f>
        <v>1</v>
      </c>
      <c r="C70" s="83">
        <f>LOP!C64</f>
        <v>1</v>
      </c>
      <c r="D70" s="83">
        <f>LOP!D64</f>
        <v>1</v>
      </c>
      <c r="E70" s="83">
        <f>LOP!E64</f>
        <v>1</v>
      </c>
      <c r="F70" s="83">
        <f>LOP!F64</f>
        <v>1</v>
      </c>
      <c r="G70" s="83">
        <f>LOP!G64</f>
        <v>1</v>
      </c>
      <c r="H70" s="83">
        <f>LOP!H64</f>
        <v>1</v>
      </c>
      <c r="I70" s="83">
        <f>LOP!I64</f>
        <v>1</v>
      </c>
      <c r="J70" s="83">
        <f>LOP!J64</f>
        <v>0</v>
      </c>
      <c r="K70" s="83">
        <f>LOP!K64</f>
        <v>0</v>
      </c>
      <c r="L70" s="82">
        <f t="shared" si="15"/>
        <v>5</v>
      </c>
      <c r="M70" s="82">
        <f t="shared" si="16"/>
        <v>5</v>
      </c>
      <c r="N70" s="82">
        <f>SUMIF($B$8:$K$8,"Laki-Laki",LOP!B64:K64)</f>
        <v>4</v>
      </c>
      <c r="O70" s="82">
        <f>SUMIF($B$8:$K$8,"Perempuan",LOP!B64:K64)</f>
        <v>4</v>
      </c>
      <c r="P70" s="68">
        <f t="shared" si="17"/>
        <v>4</v>
      </c>
      <c r="Q70" s="68">
        <f t="shared" si="18"/>
        <v>4</v>
      </c>
      <c r="R70" s="68">
        <f t="shared" si="19"/>
        <v>-1.3862943611198906</v>
      </c>
      <c r="S70" s="68">
        <f t="shared" si="20"/>
        <v>-1.3862943611198906</v>
      </c>
      <c r="T70" s="68">
        <f t="shared" si="21"/>
        <v>-1.2740774715399519</v>
      </c>
      <c r="U70" s="68">
        <f t="shared" si="22"/>
        <v>-1.2740774715399519</v>
      </c>
      <c r="V70" s="68">
        <f t="shared" si="23"/>
        <v>1.1180339887498949</v>
      </c>
      <c r="W70" s="68">
        <f t="shared" si="24"/>
        <v>1.1180339887498949</v>
      </c>
      <c r="X70" s="68">
        <f t="shared" si="25"/>
        <v>0</v>
      </c>
      <c r="Y70" s="68">
        <f t="shared" si="26"/>
        <v>1.5811388300841898</v>
      </c>
      <c r="Z70" s="68">
        <f t="shared" si="27"/>
        <v>0</v>
      </c>
      <c r="AA70" s="66" t="str">
        <f t="shared" si="28"/>
        <v>Negligible</v>
      </c>
      <c r="AB70" s="69" t="str">
        <f t="shared" si="29"/>
        <v>Tidak Ada Indikasi Bias</v>
      </c>
    </row>
    <row r="71" spans="1:28" ht="27.6" x14ac:dyDescent="0.3">
      <c r="A71" s="67" t="str">
        <f>LOP!A65</f>
        <v>61. Penggunaan data KPI sangat dibutuhkan pada tahap...</v>
      </c>
      <c r="B71" s="83">
        <f>LOP!B65</f>
        <v>1</v>
      </c>
      <c r="C71" s="83">
        <f>LOP!C65</f>
        <v>1</v>
      </c>
      <c r="D71" s="83">
        <f>LOP!D65</f>
        <v>0</v>
      </c>
      <c r="E71" s="83">
        <f>LOP!E65</f>
        <v>0</v>
      </c>
      <c r="F71" s="83">
        <f>LOP!F65</f>
        <v>0</v>
      </c>
      <c r="G71" s="83">
        <f>LOP!G65</f>
        <v>0</v>
      </c>
      <c r="H71" s="83">
        <f>LOP!H65</f>
        <v>0</v>
      </c>
      <c r="I71" s="83">
        <f>LOP!I65</f>
        <v>0</v>
      </c>
      <c r="J71" s="83">
        <f>LOP!J65</f>
        <v>0</v>
      </c>
      <c r="K71" s="83">
        <f>LOP!K65</f>
        <v>0</v>
      </c>
      <c r="L71" s="82">
        <f t="shared" si="15"/>
        <v>5</v>
      </c>
      <c r="M71" s="82">
        <f t="shared" si="16"/>
        <v>5</v>
      </c>
      <c r="N71" s="82">
        <f>SUMIF($B$8:$K$8,"Laki-Laki",LOP!B65:K65)</f>
        <v>1</v>
      </c>
      <c r="O71" s="82">
        <f>SUMIF($B$8:$K$8,"Perempuan",LOP!B65:K65)</f>
        <v>1</v>
      </c>
      <c r="P71" s="68">
        <f t="shared" si="17"/>
        <v>1</v>
      </c>
      <c r="Q71" s="68">
        <f t="shared" si="18"/>
        <v>1</v>
      </c>
      <c r="R71" s="68">
        <f t="shared" si="19"/>
        <v>1.3862943611198906</v>
      </c>
      <c r="S71" s="68">
        <f t="shared" si="20"/>
        <v>1.3862943611198906</v>
      </c>
      <c r="T71" s="68">
        <f t="shared" si="21"/>
        <v>1.4985112506998293</v>
      </c>
      <c r="U71" s="68">
        <f t="shared" si="22"/>
        <v>1.4985112506998293</v>
      </c>
      <c r="V71" s="68">
        <f t="shared" si="23"/>
        <v>1.1180339887498949</v>
      </c>
      <c r="W71" s="68">
        <f t="shared" si="24"/>
        <v>1.1180339887498949</v>
      </c>
      <c r="X71" s="68">
        <f t="shared" si="25"/>
        <v>0</v>
      </c>
      <c r="Y71" s="68">
        <f t="shared" si="26"/>
        <v>1.5811388300841898</v>
      </c>
      <c r="Z71" s="68">
        <f t="shared" si="27"/>
        <v>0</v>
      </c>
      <c r="AA71" s="66" t="str">
        <f t="shared" si="28"/>
        <v>Negligible</v>
      </c>
      <c r="AB71" s="69" t="str">
        <f t="shared" si="29"/>
        <v>Tidak Ada Indikasi Bias</v>
      </c>
    </row>
    <row r="72" spans="1:28" ht="41.4" x14ac:dyDescent="0.3">
      <c r="A72" s="67" t="str">
        <f>LOP!A66</f>
        <v>62. Perlengkapan untuk merekam hasil Rapat Tinjauan Manajemen adalah...</v>
      </c>
      <c r="B72" s="83">
        <f>LOP!B66</f>
        <v>1</v>
      </c>
      <c r="C72" s="83">
        <f>LOP!C66</f>
        <v>1</v>
      </c>
      <c r="D72" s="83">
        <f>LOP!D66</f>
        <v>1</v>
      </c>
      <c r="E72" s="83">
        <f>LOP!E66</f>
        <v>1</v>
      </c>
      <c r="F72" s="83">
        <f>LOP!F66</f>
        <v>1</v>
      </c>
      <c r="G72" s="83">
        <f>LOP!G66</f>
        <v>1</v>
      </c>
      <c r="H72" s="83">
        <f>LOP!H66</f>
        <v>0</v>
      </c>
      <c r="I72" s="83">
        <f>LOP!I66</f>
        <v>0</v>
      </c>
      <c r="J72" s="83">
        <f>LOP!J66</f>
        <v>1</v>
      </c>
      <c r="K72" s="83">
        <f>LOP!K66</f>
        <v>1</v>
      </c>
      <c r="L72" s="82">
        <f t="shared" si="15"/>
        <v>5</v>
      </c>
      <c r="M72" s="82">
        <f t="shared" si="16"/>
        <v>5</v>
      </c>
      <c r="N72" s="82">
        <f>SUMIF($B$8:$K$8,"Laki-Laki",LOP!B66:K66)</f>
        <v>4</v>
      </c>
      <c r="O72" s="82">
        <f>SUMIF($B$8:$K$8,"Perempuan",LOP!B66:K66)</f>
        <v>4</v>
      </c>
      <c r="P72" s="68">
        <f t="shared" si="17"/>
        <v>4</v>
      </c>
      <c r="Q72" s="68">
        <f t="shared" si="18"/>
        <v>4</v>
      </c>
      <c r="R72" s="68">
        <f t="shared" si="19"/>
        <v>-1.3862943611198906</v>
      </c>
      <c r="S72" s="68">
        <f t="shared" si="20"/>
        <v>-1.3862943611198906</v>
      </c>
      <c r="T72" s="68">
        <f t="shared" si="21"/>
        <v>-1.2740774715399519</v>
      </c>
      <c r="U72" s="68">
        <f t="shared" si="22"/>
        <v>-1.2740774715399519</v>
      </c>
      <c r="V72" s="68">
        <f t="shared" si="23"/>
        <v>1.1180339887498949</v>
      </c>
      <c r="W72" s="68">
        <f t="shared" si="24"/>
        <v>1.1180339887498949</v>
      </c>
      <c r="X72" s="68">
        <f t="shared" si="25"/>
        <v>0</v>
      </c>
      <c r="Y72" s="68">
        <f t="shared" si="26"/>
        <v>1.5811388300841898</v>
      </c>
      <c r="Z72" s="68">
        <f t="shared" si="27"/>
        <v>0</v>
      </c>
      <c r="AA72" s="66" t="str">
        <f t="shared" si="28"/>
        <v>Negligible</v>
      </c>
      <c r="AB72" s="69" t="str">
        <f t="shared" si="29"/>
        <v>Tidak Ada Indikasi Bias</v>
      </c>
    </row>
    <row r="73" spans="1:28" ht="55.2" x14ac:dyDescent="0.3">
      <c r="A73" s="67" t="str">
        <f>LOP!A67</f>
        <v>63. Aspek kritis dalam Rapat Tinjauan Manajemen adalah kemampuan menghubungkan hasil evaluasi dengan...</v>
      </c>
      <c r="B73" s="83">
        <f>LOP!B67</f>
        <v>0</v>
      </c>
      <c r="C73" s="83">
        <f>LOP!C67</f>
        <v>0</v>
      </c>
      <c r="D73" s="83">
        <f>LOP!D67</f>
        <v>0</v>
      </c>
      <c r="E73" s="83">
        <f>LOP!E67</f>
        <v>0</v>
      </c>
      <c r="F73" s="83">
        <f>LOP!F67</f>
        <v>0</v>
      </c>
      <c r="G73" s="83">
        <f>LOP!G67</f>
        <v>0</v>
      </c>
      <c r="H73" s="83">
        <f>LOP!H67</f>
        <v>1</v>
      </c>
      <c r="I73" s="83">
        <f>LOP!I67</f>
        <v>1</v>
      </c>
      <c r="J73" s="83">
        <f>LOP!J67</f>
        <v>0</v>
      </c>
      <c r="K73" s="83">
        <f>LOP!K67</f>
        <v>0</v>
      </c>
      <c r="L73" s="82">
        <f t="shared" si="15"/>
        <v>5</v>
      </c>
      <c r="M73" s="82">
        <f t="shared" si="16"/>
        <v>5</v>
      </c>
      <c r="N73" s="82">
        <f>SUMIF($B$8:$K$8,"Laki-Laki",LOP!B67:K67)</f>
        <v>1</v>
      </c>
      <c r="O73" s="82">
        <f>SUMIF($B$8:$K$8,"Perempuan",LOP!B67:K67)</f>
        <v>1</v>
      </c>
      <c r="P73" s="68">
        <f t="shared" si="17"/>
        <v>1</v>
      </c>
      <c r="Q73" s="68">
        <f t="shared" si="18"/>
        <v>1</v>
      </c>
      <c r="R73" s="68">
        <f t="shared" si="19"/>
        <v>1.3862943611198906</v>
      </c>
      <c r="S73" s="68">
        <f t="shared" si="20"/>
        <v>1.3862943611198906</v>
      </c>
      <c r="T73" s="68">
        <f t="shared" si="21"/>
        <v>1.4985112506998293</v>
      </c>
      <c r="U73" s="68">
        <f t="shared" si="22"/>
        <v>1.4985112506998293</v>
      </c>
      <c r="V73" s="68">
        <f t="shared" si="23"/>
        <v>1.1180339887498949</v>
      </c>
      <c r="W73" s="68">
        <f t="shared" si="24"/>
        <v>1.1180339887498949</v>
      </c>
      <c r="X73" s="68">
        <f t="shared" si="25"/>
        <v>0</v>
      </c>
      <c r="Y73" s="68">
        <f t="shared" si="26"/>
        <v>1.5811388300841898</v>
      </c>
      <c r="Z73" s="68">
        <f t="shared" si="27"/>
        <v>0</v>
      </c>
      <c r="AA73" s="66" t="str">
        <f t="shared" si="28"/>
        <v>Negligible</v>
      </c>
      <c r="AB73" s="69" t="str">
        <f t="shared" si="29"/>
        <v>Tidak Ada Indikasi Bias</v>
      </c>
    </row>
    <row r="74" spans="1:28" ht="41.4" x14ac:dyDescent="0.3">
      <c r="A74" s="67" t="str">
        <f>LOP!A68</f>
        <v>64. Jika laboratorium bahasa memperbarui metode kerja, prinsip audit paling relevan adalah...</v>
      </c>
      <c r="B74" s="83">
        <f>LOP!B68</f>
        <v>1</v>
      </c>
      <c r="C74" s="83">
        <f>LOP!C68</f>
        <v>1</v>
      </c>
      <c r="D74" s="83">
        <f>LOP!D68</f>
        <v>1</v>
      </c>
      <c r="E74" s="83">
        <f>LOP!E68</f>
        <v>1</v>
      </c>
      <c r="F74" s="83">
        <f>LOP!F68</f>
        <v>1</v>
      </c>
      <c r="G74" s="83">
        <f>LOP!G68</f>
        <v>1</v>
      </c>
      <c r="H74" s="83">
        <f>LOP!H68</f>
        <v>0</v>
      </c>
      <c r="I74" s="83">
        <f>LOP!I68</f>
        <v>0</v>
      </c>
      <c r="J74" s="83">
        <f>LOP!J68</f>
        <v>1</v>
      </c>
      <c r="K74" s="83">
        <f>LOP!K68</f>
        <v>1</v>
      </c>
      <c r="L74" s="82">
        <f t="shared" si="15"/>
        <v>5</v>
      </c>
      <c r="M74" s="82">
        <f t="shared" si="16"/>
        <v>5</v>
      </c>
      <c r="N74" s="82">
        <f>SUMIF($B$8:$K$8,"Laki-Laki",LOP!B68:K68)</f>
        <v>4</v>
      </c>
      <c r="O74" s="82">
        <f>SUMIF($B$8:$K$8,"Perempuan",LOP!B68:K68)</f>
        <v>4</v>
      </c>
      <c r="P74" s="68">
        <f t="shared" si="17"/>
        <v>4</v>
      </c>
      <c r="Q74" s="68">
        <f t="shared" si="18"/>
        <v>4</v>
      </c>
      <c r="R74" s="68">
        <f t="shared" si="19"/>
        <v>-1.3862943611198906</v>
      </c>
      <c r="S74" s="68">
        <f t="shared" si="20"/>
        <v>-1.3862943611198906</v>
      </c>
      <c r="T74" s="68">
        <f t="shared" si="21"/>
        <v>-1.2740774715399519</v>
      </c>
      <c r="U74" s="68">
        <f t="shared" si="22"/>
        <v>-1.2740774715399519</v>
      </c>
      <c r="V74" s="68">
        <f t="shared" si="23"/>
        <v>1.1180339887498949</v>
      </c>
      <c r="W74" s="68">
        <f t="shared" si="24"/>
        <v>1.1180339887498949</v>
      </c>
      <c r="X74" s="68">
        <f t="shared" si="25"/>
        <v>0</v>
      </c>
      <c r="Y74" s="68">
        <f t="shared" si="26"/>
        <v>1.5811388300841898</v>
      </c>
      <c r="Z74" s="68">
        <f t="shared" si="27"/>
        <v>0</v>
      </c>
      <c r="AA74" s="66" t="str">
        <f t="shared" si="28"/>
        <v>Negligible</v>
      </c>
      <c r="AB74" s="69" t="str">
        <f t="shared" si="29"/>
        <v>Tidak Ada Indikasi Bias</v>
      </c>
    </row>
    <row r="75" spans="1:28" ht="41.4" x14ac:dyDescent="0.3">
      <c r="A75" s="67" t="str">
        <f>LOP!A69</f>
        <v>65. Tanda bahwa pelaksanaan audit internal telah tuntas adalah kemampuan auditor dalam...</v>
      </c>
      <c r="B75" s="83">
        <f>LOP!B69</f>
        <v>1</v>
      </c>
      <c r="C75" s="83">
        <f>LOP!C69</f>
        <v>1</v>
      </c>
      <c r="D75" s="83">
        <f>LOP!D69</f>
        <v>1</v>
      </c>
      <c r="E75" s="83">
        <f>LOP!E69</f>
        <v>1</v>
      </c>
      <c r="F75" s="83">
        <f>LOP!F69</f>
        <v>1</v>
      </c>
      <c r="G75" s="83">
        <f>LOP!G69</f>
        <v>1</v>
      </c>
      <c r="H75" s="83">
        <f>LOP!H69</f>
        <v>1</v>
      </c>
      <c r="I75" s="83">
        <f>LOP!I69</f>
        <v>1</v>
      </c>
      <c r="J75" s="83">
        <f>LOP!J69</f>
        <v>0</v>
      </c>
      <c r="K75" s="83">
        <f>LOP!K69</f>
        <v>0</v>
      </c>
      <c r="L75" s="82">
        <f t="shared" ref="L75:L110" si="30">COUNTIF($B$8:$K$8,"Laki-Laki")</f>
        <v>5</v>
      </c>
      <c r="M75" s="82">
        <f t="shared" ref="M75:M110" si="31">COUNTIF($B$8:$K$8,"Perempuan")</f>
        <v>5</v>
      </c>
      <c r="N75" s="82">
        <f>SUMIF($B$8:$K$8,"Laki-Laki",LOP!B69:K69)</f>
        <v>4</v>
      </c>
      <c r="O75" s="82">
        <f>SUMIF($B$8:$K$8,"Perempuan",LOP!B69:K69)</f>
        <v>4</v>
      </c>
      <c r="P75" s="68">
        <f t="shared" ref="P75:P110" si="32">IF(N75=0,0.3,IF(N75=L75,L75-0.3,N75))</f>
        <v>4</v>
      </c>
      <c r="Q75" s="68">
        <f t="shared" ref="Q75:Q110" si="33">IF(O75=0,0.3,IF(O75=M75,M75-0.3,O75))</f>
        <v>4</v>
      </c>
      <c r="R75" s="68">
        <f t="shared" ref="R75:R110" si="34">LN((L75-P75)/P75)</f>
        <v>-1.3862943611198906</v>
      </c>
      <c r="S75" s="68">
        <f t="shared" ref="S75:S110" si="35">LN((M75-Q75)/Q75)</f>
        <v>-1.3862943611198906</v>
      </c>
      <c r="T75" s="68">
        <f t="shared" ref="T75:T110" si="36">R75-AVERAGE($R$11:$R$110)</f>
        <v>-1.2740774715399519</v>
      </c>
      <c r="U75" s="68">
        <f t="shared" ref="U75:U110" si="37">S75-AVERAGE($S$11:$S$110)</f>
        <v>-1.2740774715399519</v>
      </c>
      <c r="V75" s="68">
        <f t="shared" ref="V75:V110" si="38">SQRT(1/P75+1/(L75-P75))</f>
        <v>1.1180339887498949</v>
      </c>
      <c r="W75" s="68">
        <f t="shared" ref="W75:W110" si="39">SQRT(1/Q75+1/(M75-Q75))</f>
        <v>1.1180339887498949</v>
      </c>
      <c r="X75" s="68">
        <f t="shared" ref="X75:X110" si="40">T75-U75</f>
        <v>0</v>
      </c>
      <c r="Y75" s="68">
        <f t="shared" ref="Y75:Y110" si="41">SQRT(V75^2+W75^2)</f>
        <v>1.5811388300841898</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41.4" x14ac:dyDescent="0.3">
      <c r="A76" s="67" t="str">
        <f>LOP!A70</f>
        <v>66. Untuk mengukur pencapaian sasaran mutu, personel pengevaluasi harus memiliki sikap kerja...</v>
      </c>
      <c r="B76" s="83">
        <f>LOP!B70</f>
        <v>1</v>
      </c>
      <c r="C76" s="83">
        <f>LOP!C70</f>
        <v>1</v>
      </c>
      <c r="D76" s="83">
        <f>LOP!D70</f>
        <v>1</v>
      </c>
      <c r="E76" s="83">
        <f>LOP!E70</f>
        <v>1</v>
      </c>
      <c r="F76" s="83">
        <f>LOP!F70</f>
        <v>1</v>
      </c>
      <c r="G76" s="83">
        <f>LOP!G70</f>
        <v>1</v>
      </c>
      <c r="H76" s="83">
        <f>LOP!H70</f>
        <v>0</v>
      </c>
      <c r="I76" s="83">
        <f>LOP!I70</f>
        <v>0</v>
      </c>
      <c r="J76" s="83">
        <f>LOP!J70</f>
        <v>0</v>
      </c>
      <c r="K76" s="83">
        <f>LOP!K70</f>
        <v>0</v>
      </c>
      <c r="L76" s="82">
        <f t="shared" si="30"/>
        <v>5</v>
      </c>
      <c r="M76" s="82">
        <f t="shared" si="31"/>
        <v>5</v>
      </c>
      <c r="N76" s="82">
        <f>SUMIF($B$8:$K$8,"Laki-Laki",LOP!B70:K70)</f>
        <v>3</v>
      </c>
      <c r="O76" s="82">
        <f>SUMIF($B$8:$K$8,"Perempuan",LOP!B70:K70)</f>
        <v>3</v>
      </c>
      <c r="P76" s="68">
        <f t="shared" si="32"/>
        <v>3</v>
      </c>
      <c r="Q76" s="68">
        <f t="shared" si="33"/>
        <v>3</v>
      </c>
      <c r="R76" s="68">
        <f t="shared" si="34"/>
        <v>-0.40546510810816444</v>
      </c>
      <c r="S76" s="68">
        <f t="shared" si="35"/>
        <v>-0.40546510810816444</v>
      </c>
      <c r="T76" s="68">
        <f t="shared" si="36"/>
        <v>-0.2932482185282258</v>
      </c>
      <c r="U76" s="68">
        <f t="shared" si="37"/>
        <v>-0.2932482185282258</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41.4" x14ac:dyDescent="0.3">
      <c r="A77" s="67" t="str">
        <f>LOP!A71</f>
        <v>67. Dalam mengelola evaluasi kinerja, keterampilan memimpin rapat dibutuhkan pada tahap...</v>
      </c>
      <c r="B77" s="83">
        <f>LOP!B71</f>
        <v>1</v>
      </c>
      <c r="C77" s="83">
        <f>LOP!C71</f>
        <v>1</v>
      </c>
      <c r="D77" s="83">
        <f>LOP!D71</f>
        <v>1</v>
      </c>
      <c r="E77" s="83">
        <f>LOP!E71</f>
        <v>1</v>
      </c>
      <c r="F77" s="83">
        <f>LOP!F71</f>
        <v>1</v>
      </c>
      <c r="G77" s="83">
        <f>LOP!G71</f>
        <v>1</v>
      </c>
      <c r="H77" s="83">
        <f>LOP!H71</f>
        <v>1</v>
      </c>
      <c r="I77" s="83">
        <f>LOP!I71</f>
        <v>1</v>
      </c>
      <c r="J77" s="83">
        <f>LOP!J71</f>
        <v>0</v>
      </c>
      <c r="K77" s="83">
        <f>LOP!K71</f>
        <v>0</v>
      </c>
      <c r="L77" s="82">
        <f t="shared" si="30"/>
        <v>5</v>
      </c>
      <c r="M77" s="82">
        <f t="shared" si="31"/>
        <v>5</v>
      </c>
      <c r="N77" s="82">
        <f>SUMIF($B$8:$K$8,"Laki-Laki",LOP!B71:K71)</f>
        <v>4</v>
      </c>
      <c r="O77" s="82">
        <f>SUMIF($B$8:$K$8,"Perempuan",LOP!B71:K71)</f>
        <v>4</v>
      </c>
      <c r="P77" s="68">
        <f t="shared" si="32"/>
        <v>4</v>
      </c>
      <c r="Q77" s="68">
        <f t="shared" si="33"/>
        <v>4</v>
      </c>
      <c r="R77" s="68">
        <f t="shared" si="34"/>
        <v>-1.3862943611198906</v>
      </c>
      <c r="S77" s="68">
        <f t="shared" si="35"/>
        <v>-1.3862943611198906</v>
      </c>
      <c r="T77" s="68">
        <f t="shared" si="36"/>
        <v>-1.2740774715399519</v>
      </c>
      <c r="U77" s="68">
        <f t="shared" si="37"/>
        <v>-1.2740774715399519</v>
      </c>
      <c r="V77" s="68">
        <f t="shared" si="38"/>
        <v>1.1180339887498949</v>
      </c>
      <c r="W77" s="68">
        <f t="shared" si="39"/>
        <v>1.1180339887498949</v>
      </c>
      <c r="X77" s="68">
        <f t="shared" si="40"/>
        <v>0</v>
      </c>
      <c r="Y77" s="68">
        <f t="shared" si="41"/>
        <v>1.5811388300841898</v>
      </c>
      <c r="Z77" s="68">
        <f t="shared" si="42"/>
        <v>0</v>
      </c>
      <c r="AA77" s="66" t="str">
        <f t="shared" si="43"/>
        <v>Negligible</v>
      </c>
      <c r="AB77" s="69" t="str">
        <f t="shared" si="44"/>
        <v>Tidak Ada Indikasi Bias</v>
      </c>
    </row>
    <row r="78" spans="1:28" ht="27.6" x14ac:dyDescent="0.3">
      <c r="A78" s="67" t="str">
        <f>LOP!A72</f>
        <v>68. Prinsip independensi auditor berarti...</v>
      </c>
      <c r="B78" s="83">
        <f>LOP!B72</f>
        <v>0</v>
      </c>
      <c r="C78" s="83">
        <f>LOP!C72</f>
        <v>0</v>
      </c>
      <c r="D78" s="83">
        <f>LOP!D72</f>
        <v>1</v>
      </c>
      <c r="E78" s="83">
        <f>LOP!E72</f>
        <v>0</v>
      </c>
      <c r="F78" s="83">
        <f>LOP!F72</f>
        <v>1</v>
      </c>
      <c r="G78" s="83">
        <f>LOP!G72</f>
        <v>0</v>
      </c>
      <c r="H78" s="83">
        <f>LOP!H72</f>
        <v>0</v>
      </c>
      <c r="I78" s="83">
        <f>LOP!I72</f>
        <v>0</v>
      </c>
      <c r="J78" s="83">
        <f>LOP!J72</f>
        <v>0</v>
      </c>
      <c r="K78" s="83">
        <f>LOP!K72</f>
        <v>0</v>
      </c>
      <c r="L78" s="82">
        <f t="shared" si="30"/>
        <v>5</v>
      </c>
      <c r="M78" s="82">
        <f t="shared" si="31"/>
        <v>5</v>
      </c>
      <c r="N78" s="82">
        <f>SUMIF($B$8:$K$8,"Laki-Laki",LOP!B72:K72)</f>
        <v>1</v>
      </c>
      <c r="O78" s="82">
        <f>SUMIF($B$8:$K$8,"Perempuan",LOP!B72:K72)</f>
        <v>1</v>
      </c>
      <c r="P78" s="68">
        <f t="shared" si="32"/>
        <v>1</v>
      </c>
      <c r="Q78" s="68">
        <f t="shared" si="33"/>
        <v>1</v>
      </c>
      <c r="R78" s="68">
        <f t="shared" si="34"/>
        <v>1.3862943611198906</v>
      </c>
      <c r="S78" s="68">
        <f t="shared" si="35"/>
        <v>1.3862943611198906</v>
      </c>
      <c r="T78" s="68">
        <f t="shared" si="36"/>
        <v>1.4985112506998293</v>
      </c>
      <c r="U78" s="68">
        <f t="shared" si="37"/>
        <v>1.4985112506998293</v>
      </c>
      <c r="V78" s="68">
        <f t="shared" si="38"/>
        <v>1.1180339887498949</v>
      </c>
      <c r="W78" s="68">
        <f t="shared" si="39"/>
        <v>1.1180339887498949</v>
      </c>
      <c r="X78" s="68">
        <f t="shared" si="40"/>
        <v>0</v>
      </c>
      <c r="Y78" s="68">
        <f t="shared" si="41"/>
        <v>1.5811388300841898</v>
      </c>
      <c r="Z78" s="68">
        <f t="shared" si="42"/>
        <v>0</v>
      </c>
      <c r="AA78" s="66" t="str">
        <f t="shared" si="43"/>
        <v>Negligible</v>
      </c>
      <c r="AB78" s="69" t="str">
        <f t="shared" si="44"/>
        <v>Tidak Ada Indikasi Bias</v>
      </c>
    </row>
    <row r="79" spans="1:28" ht="27.6" x14ac:dyDescent="0.3">
      <c r="A79" s="67" t="str">
        <f>LOP!A73</f>
        <v>69. Pemantauan dan pengukuran kinerja SMM juga diukur melalui...</v>
      </c>
      <c r="B79" s="83">
        <f>LOP!B73</f>
        <v>0</v>
      </c>
      <c r="C79" s="83">
        <f>LOP!C73</f>
        <v>0</v>
      </c>
      <c r="D79" s="83">
        <f>LOP!D73</f>
        <v>1</v>
      </c>
      <c r="E79" s="83">
        <f>LOP!E73</f>
        <v>0</v>
      </c>
      <c r="F79" s="83">
        <f>LOP!F73</f>
        <v>1</v>
      </c>
      <c r="G79" s="83">
        <f>LOP!G73</f>
        <v>0</v>
      </c>
      <c r="H79" s="83">
        <f>LOP!H73</f>
        <v>0</v>
      </c>
      <c r="I79" s="83">
        <f>LOP!I73</f>
        <v>0</v>
      </c>
      <c r="J79" s="83">
        <f>LOP!J73</f>
        <v>0</v>
      </c>
      <c r="K79" s="83">
        <f>LOP!K73</f>
        <v>0</v>
      </c>
      <c r="L79" s="82">
        <f t="shared" si="30"/>
        <v>5</v>
      </c>
      <c r="M79" s="82">
        <f t="shared" si="31"/>
        <v>5</v>
      </c>
      <c r="N79" s="82">
        <f>SUMIF($B$8:$K$8,"Laki-Laki",LOP!B73:K73)</f>
        <v>1</v>
      </c>
      <c r="O79" s="82">
        <f>SUMIF($B$8:$K$8,"Perempuan",LOP!B73:K73)</f>
        <v>1</v>
      </c>
      <c r="P79" s="68">
        <f t="shared" si="32"/>
        <v>1</v>
      </c>
      <c r="Q79" s="68">
        <f t="shared" si="33"/>
        <v>1</v>
      </c>
      <c r="R79" s="68">
        <f t="shared" si="34"/>
        <v>1.3862943611198906</v>
      </c>
      <c r="S79" s="68">
        <f t="shared" si="35"/>
        <v>1.3862943611198906</v>
      </c>
      <c r="T79" s="68">
        <f t="shared" si="36"/>
        <v>1.4985112506998293</v>
      </c>
      <c r="U79" s="68">
        <f t="shared" si="37"/>
        <v>1.4985112506998293</v>
      </c>
      <c r="V79" s="68">
        <f t="shared" si="38"/>
        <v>1.1180339887498949</v>
      </c>
      <c r="W79" s="68">
        <f t="shared" si="39"/>
        <v>1.1180339887498949</v>
      </c>
      <c r="X79" s="68">
        <f t="shared" si="40"/>
        <v>0</v>
      </c>
      <c r="Y79" s="68">
        <f t="shared" si="41"/>
        <v>1.5811388300841898</v>
      </c>
      <c r="Z79" s="68">
        <f t="shared" si="42"/>
        <v>0</v>
      </c>
      <c r="AA79" s="66" t="str">
        <f t="shared" si="43"/>
        <v>Negligible</v>
      </c>
      <c r="AB79" s="69" t="str">
        <f t="shared" si="44"/>
        <v>Tidak Ada Indikasi Bias</v>
      </c>
    </row>
    <row r="80" spans="1:28" ht="27.6" x14ac:dyDescent="0.3">
      <c r="A80" s="67" t="str">
        <f>LOP!A74</f>
        <v>70. Hasil akhir evaluasi kinerja laboratorium ditujukan untuk...</v>
      </c>
      <c r="B80" s="83">
        <f>LOP!B74</f>
        <v>0</v>
      </c>
      <c r="C80" s="83">
        <f>LOP!C74</f>
        <v>0</v>
      </c>
      <c r="D80" s="83">
        <f>LOP!D74</f>
        <v>1</v>
      </c>
      <c r="E80" s="83">
        <f>LOP!E74</f>
        <v>0</v>
      </c>
      <c r="F80" s="83">
        <f>LOP!F74</f>
        <v>1</v>
      </c>
      <c r="G80" s="83">
        <f>LOP!G74</f>
        <v>0</v>
      </c>
      <c r="H80" s="83">
        <f>LOP!H74</f>
        <v>0</v>
      </c>
      <c r="I80" s="83">
        <f>LOP!I74</f>
        <v>0</v>
      </c>
      <c r="J80" s="83">
        <f>LOP!J74</f>
        <v>0</v>
      </c>
      <c r="K80" s="83">
        <f>LOP!K74</f>
        <v>0</v>
      </c>
      <c r="L80" s="82">
        <f t="shared" si="30"/>
        <v>5</v>
      </c>
      <c r="M80" s="82">
        <f t="shared" si="31"/>
        <v>5</v>
      </c>
      <c r="N80" s="82">
        <f>SUMIF($B$8:$K$8,"Laki-Laki",LOP!B74:K74)</f>
        <v>1</v>
      </c>
      <c r="O80" s="82">
        <f>SUMIF($B$8:$K$8,"Perempuan",LOP!B74:K74)</f>
        <v>1</v>
      </c>
      <c r="P80" s="68">
        <f t="shared" si="32"/>
        <v>1</v>
      </c>
      <c r="Q80" s="68">
        <f t="shared" si="33"/>
        <v>1</v>
      </c>
      <c r="R80" s="68">
        <f t="shared" si="34"/>
        <v>1.3862943611198906</v>
      </c>
      <c r="S80" s="68">
        <f t="shared" si="35"/>
        <v>1.3862943611198906</v>
      </c>
      <c r="T80" s="68">
        <f t="shared" si="36"/>
        <v>1.4985112506998293</v>
      </c>
      <c r="U80" s="68">
        <f t="shared" si="37"/>
        <v>1.4985112506998293</v>
      </c>
      <c r="V80" s="68">
        <f t="shared" si="38"/>
        <v>1.1180339887498949</v>
      </c>
      <c r="W80" s="68">
        <f t="shared" si="39"/>
        <v>1.1180339887498949</v>
      </c>
      <c r="X80" s="68">
        <f t="shared" si="40"/>
        <v>0</v>
      </c>
      <c r="Y80" s="68">
        <f t="shared" si="41"/>
        <v>1.5811388300841898</v>
      </c>
      <c r="Z80" s="68">
        <f t="shared" si="42"/>
        <v>0</v>
      </c>
      <c r="AA80" s="66" t="str">
        <f t="shared" si="43"/>
        <v>Negligible</v>
      </c>
      <c r="AB80" s="69" t="str">
        <f t="shared" si="44"/>
        <v>Tidak Ada Indikasi Bias</v>
      </c>
    </row>
    <row r="81" spans="1:28" ht="41.4" x14ac:dyDescent="0.3">
      <c r="A81" s="67" t="str">
        <f>LOP!A75</f>
        <v>71. Dalam siklus PDCA di laboratorium komputer, tahap Act paling tepat direpresentasikan oleh...</v>
      </c>
      <c r="B81" s="83">
        <f>LOP!B75</f>
        <v>1</v>
      </c>
      <c r="C81" s="83">
        <f>LOP!C75</f>
        <v>1</v>
      </c>
      <c r="D81" s="83">
        <f>LOP!D75</f>
        <v>1</v>
      </c>
      <c r="E81" s="83">
        <f>LOP!E75</f>
        <v>1</v>
      </c>
      <c r="F81" s="83">
        <f>LOP!F75</f>
        <v>1</v>
      </c>
      <c r="G81" s="83">
        <f>LOP!G75</f>
        <v>1</v>
      </c>
      <c r="H81" s="83">
        <f>LOP!H75</f>
        <v>0</v>
      </c>
      <c r="I81" s="83">
        <f>LOP!I75</f>
        <v>0</v>
      </c>
      <c r="J81" s="83">
        <f>LOP!J75</f>
        <v>0</v>
      </c>
      <c r="K81" s="83">
        <f>LOP!K75</f>
        <v>0</v>
      </c>
      <c r="L81" s="82">
        <f t="shared" si="30"/>
        <v>5</v>
      </c>
      <c r="M81" s="82">
        <f t="shared" si="31"/>
        <v>5</v>
      </c>
      <c r="N81" s="82">
        <f>SUMIF($B$8:$K$8,"Laki-Laki",LOP!B75:K75)</f>
        <v>3</v>
      </c>
      <c r="O81" s="82">
        <f>SUMIF($B$8:$K$8,"Perempuan",LOP!B75:K75)</f>
        <v>3</v>
      </c>
      <c r="P81" s="68">
        <f t="shared" si="32"/>
        <v>3</v>
      </c>
      <c r="Q81" s="68">
        <f t="shared" si="33"/>
        <v>3</v>
      </c>
      <c r="R81" s="68">
        <f t="shared" si="34"/>
        <v>-0.40546510810816444</v>
      </c>
      <c r="S81" s="68">
        <f t="shared" si="35"/>
        <v>-0.40546510810816444</v>
      </c>
      <c r="T81" s="68">
        <f t="shared" si="36"/>
        <v>-0.2932482185282258</v>
      </c>
      <c r="U81" s="68">
        <f t="shared" si="37"/>
        <v>-0.2932482185282258</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41.4" x14ac:dyDescent="0.3">
      <c r="A82" s="67" t="str">
        <f>LOP!A76</f>
        <v>72. Mengapa penyimpanan penuh diklasifikasikan sebagai gejala dan bukan akar masalah?</v>
      </c>
      <c r="B82" s="83">
        <f>LOP!B76</f>
        <v>1</v>
      </c>
      <c r="C82" s="83">
        <f>LOP!C76</f>
        <v>1</v>
      </c>
      <c r="D82" s="83">
        <f>LOP!D76</f>
        <v>1</v>
      </c>
      <c r="E82" s="83">
        <f>LOP!E76</f>
        <v>0</v>
      </c>
      <c r="F82" s="83">
        <f>LOP!F76</f>
        <v>1</v>
      </c>
      <c r="G82" s="83">
        <f>LOP!G76</f>
        <v>0</v>
      </c>
      <c r="H82" s="83">
        <f>LOP!H76</f>
        <v>0</v>
      </c>
      <c r="I82" s="83">
        <f>LOP!I76</f>
        <v>0</v>
      </c>
      <c r="J82" s="83">
        <f>LOP!J76</f>
        <v>1</v>
      </c>
      <c r="K82" s="83">
        <f>LOP!K76</f>
        <v>1</v>
      </c>
      <c r="L82" s="82">
        <f t="shared" si="30"/>
        <v>5</v>
      </c>
      <c r="M82" s="82">
        <f t="shared" si="31"/>
        <v>5</v>
      </c>
      <c r="N82" s="82">
        <f>SUMIF($B$8:$K$8,"Laki-Laki",LOP!B76:K76)</f>
        <v>3</v>
      </c>
      <c r="O82" s="82">
        <f>SUMIF($B$8:$K$8,"Perempuan",LOP!B76:K76)</f>
        <v>3</v>
      </c>
      <c r="P82" s="68">
        <f t="shared" si="32"/>
        <v>3</v>
      </c>
      <c r="Q82" s="68">
        <f t="shared" si="33"/>
        <v>3</v>
      </c>
      <c r="R82" s="68">
        <f t="shared" si="34"/>
        <v>-0.40546510810816444</v>
      </c>
      <c r="S82" s="68">
        <f t="shared" si="35"/>
        <v>-0.40546510810816444</v>
      </c>
      <c r="T82" s="68">
        <f t="shared" si="36"/>
        <v>-0.2932482185282258</v>
      </c>
      <c r="U82" s="68">
        <f t="shared" si="37"/>
        <v>-0.2932482185282258</v>
      </c>
      <c r="V82" s="68">
        <f t="shared" si="38"/>
        <v>0.91287092917527679</v>
      </c>
      <c r="W82" s="68">
        <f t="shared" si="39"/>
        <v>0.91287092917527679</v>
      </c>
      <c r="X82" s="68">
        <f t="shared" si="40"/>
        <v>0</v>
      </c>
      <c r="Y82" s="68">
        <f t="shared" si="41"/>
        <v>1.2909944487358056</v>
      </c>
      <c r="Z82" s="68">
        <f t="shared" si="42"/>
        <v>0</v>
      </c>
      <c r="AA82" s="66" t="str">
        <f t="shared" si="43"/>
        <v>Negligible</v>
      </c>
      <c r="AB82" s="69" t="str">
        <f t="shared" si="44"/>
        <v>Tidak Ada Indikasi Bias</v>
      </c>
    </row>
    <row r="83" spans="1:28" ht="55.2" x14ac:dyDescent="0.3">
      <c r="A83" s="67" t="str">
        <f>LOP!A77</f>
        <v>73. Jika staf memulihkan file korup dari backup dan menyerahkannya ke klien, tindakan itu diklasifikasikan sebagai...</v>
      </c>
      <c r="B83" s="83">
        <f>LOP!B77</f>
        <v>1</v>
      </c>
      <c r="C83" s="83">
        <f>LOP!C77</f>
        <v>1</v>
      </c>
      <c r="D83" s="83">
        <f>LOP!D77</f>
        <v>1</v>
      </c>
      <c r="E83" s="83">
        <f>LOP!E77</f>
        <v>1</v>
      </c>
      <c r="F83" s="83">
        <f>LOP!F77</f>
        <v>1</v>
      </c>
      <c r="G83" s="83">
        <f>LOP!G77</f>
        <v>1</v>
      </c>
      <c r="H83" s="83">
        <f>LOP!H77</f>
        <v>0</v>
      </c>
      <c r="I83" s="83">
        <f>LOP!I77</f>
        <v>0</v>
      </c>
      <c r="J83" s="83">
        <f>LOP!J77</f>
        <v>1</v>
      </c>
      <c r="K83" s="83">
        <f>LOP!K77</f>
        <v>1</v>
      </c>
      <c r="L83" s="82">
        <f t="shared" si="30"/>
        <v>5</v>
      </c>
      <c r="M83" s="82">
        <f t="shared" si="31"/>
        <v>5</v>
      </c>
      <c r="N83" s="82">
        <f>SUMIF($B$8:$K$8,"Laki-Laki",LOP!B77:K77)</f>
        <v>4</v>
      </c>
      <c r="O83" s="82">
        <f>SUMIF($B$8:$K$8,"Perempuan",LOP!B77:K77)</f>
        <v>4</v>
      </c>
      <c r="P83" s="68">
        <f t="shared" si="32"/>
        <v>4</v>
      </c>
      <c r="Q83" s="68">
        <f t="shared" si="33"/>
        <v>4</v>
      </c>
      <c r="R83" s="68">
        <f t="shared" si="34"/>
        <v>-1.3862943611198906</v>
      </c>
      <c r="S83" s="68">
        <f t="shared" si="35"/>
        <v>-1.3862943611198906</v>
      </c>
      <c r="T83" s="68">
        <f t="shared" si="36"/>
        <v>-1.2740774715399519</v>
      </c>
      <c r="U83" s="68">
        <f t="shared" si="37"/>
        <v>-1.2740774715399519</v>
      </c>
      <c r="V83" s="68">
        <f t="shared" si="38"/>
        <v>1.1180339887498949</v>
      </c>
      <c r="W83" s="68">
        <f t="shared" si="39"/>
        <v>1.1180339887498949</v>
      </c>
      <c r="X83" s="68">
        <f t="shared" si="40"/>
        <v>0</v>
      </c>
      <c r="Y83" s="68">
        <f t="shared" si="41"/>
        <v>1.5811388300841898</v>
      </c>
      <c r="Z83" s="68">
        <f t="shared" si="42"/>
        <v>0</v>
      </c>
      <c r="AA83" s="66" t="str">
        <f t="shared" si="43"/>
        <v>Negligible</v>
      </c>
      <c r="AB83" s="69" t="str">
        <f t="shared" si="44"/>
        <v>Tidak Ada Indikasi Bias</v>
      </c>
    </row>
    <row r="84" spans="1:28" ht="55.2" x14ac:dyDescent="0.3">
      <c r="A84" s="67" t="str">
        <f>LOP!A78</f>
        <v>74. Alat bantu analisis yang paling tepat untuk menelusuri penyebab meningkatnya kesalahan input data adalah...</v>
      </c>
      <c r="B84" s="83">
        <f>LOP!B78</f>
        <v>1</v>
      </c>
      <c r="C84" s="83">
        <f>LOP!C78</f>
        <v>1</v>
      </c>
      <c r="D84" s="83">
        <f>LOP!D78</f>
        <v>1</v>
      </c>
      <c r="E84" s="83">
        <f>LOP!E78</f>
        <v>0</v>
      </c>
      <c r="F84" s="83">
        <f>LOP!F78</f>
        <v>1</v>
      </c>
      <c r="G84" s="83">
        <f>LOP!G78</f>
        <v>0</v>
      </c>
      <c r="H84" s="83">
        <f>LOP!H78</f>
        <v>0</v>
      </c>
      <c r="I84" s="83">
        <f>LOP!I78</f>
        <v>0</v>
      </c>
      <c r="J84" s="83">
        <f>LOP!J78</f>
        <v>1</v>
      </c>
      <c r="K84" s="83">
        <f>LOP!K78</f>
        <v>1</v>
      </c>
      <c r="L84" s="82">
        <f t="shared" si="30"/>
        <v>5</v>
      </c>
      <c r="M84" s="82">
        <f t="shared" si="31"/>
        <v>5</v>
      </c>
      <c r="N84" s="82">
        <f>SUMIF($B$8:$K$8,"Laki-Laki",LOP!B78:K78)</f>
        <v>3</v>
      </c>
      <c r="O84" s="82">
        <f>SUMIF($B$8:$K$8,"Perempuan",LOP!B78:K78)</f>
        <v>3</v>
      </c>
      <c r="P84" s="68">
        <f t="shared" si="32"/>
        <v>3</v>
      </c>
      <c r="Q84" s="68">
        <f t="shared" si="33"/>
        <v>3</v>
      </c>
      <c r="R84" s="68">
        <f t="shared" si="34"/>
        <v>-0.40546510810816444</v>
      </c>
      <c r="S84" s="68">
        <f t="shared" si="35"/>
        <v>-0.40546510810816444</v>
      </c>
      <c r="T84" s="68">
        <f t="shared" si="36"/>
        <v>-0.2932482185282258</v>
      </c>
      <c r="U84" s="68">
        <f t="shared" si="37"/>
        <v>-0.2932482185282258</v>
      </c>
      <c r="V84" s="68">
        <f t="shared" si="38"/>
        <v>0.91287092917527679</v>
      </c>
      <c r="W84" s="68">
        <f t="shared" si="39"/>
        <v>0.91287092917527679</v>
      </c>
      <c r="X84" s="68">
        <f t="shared" si="40"/>
        <v>0</v>
      </c>
      <c r="Y84" s="68">
        <f t="shared" si="41"/>
        <v>1.2909944487358056</v>
      </c>
      <c r="Z84" s="68">
        <f t="shared" si="42"/>
        <v>0</v>
      </c>
      <c r="AA84" s="66" t="str">
        <f t="shared" si="43"/>
        <v>Negligible</v>
      </c>
      <c r="AB84" s="69" t="str">
        <f t="shared" si="44"/>
        <v>Tidak Ada Indikasi Bias</v>
      </c>
    </row>
    <row r="85" spans="1:28" ht="41.4" x14ac:dyDescent="0.3">
      <c r="A85" s="67" t="str">
        <f>LOP!A79</f>
        <v>75. Setelah topologi jaringan diperbaiki menyeluruh, langkah selanjutnya adalah...</v>
      </c>
      <c r="B85" s="83">
        <f>LOP!B79</f>
        <v>1</v>
      </c>
      <c r="C85" s="83">
        <f>LOP!C79</f>
        <v>1</v>
      </c>
      <c r="D85" s="83">
        <f>LOP!D79</f>
        <v>1</v>
      </c>
      <c r="E85" s="83">
        <f>LOP!E79</f>
        <v>1</v>
      </c>
      <c r="F85" s="83">
        <f>LOP!F79</f>
        <v>1</v>
      </c>
      <c r="G85" s="83">
        <f>LOP!G79</f>
        <v>1</v>
      </c>
      <c r="H85" s="83">
        <f>LOP!H79</f>
        <v>1</v>
      </c>
      <c r="I85" s="83">
        <f>LOP!I79</f>
        <v>1</v>
      </c>
      <c r="J85" s="83">
        <f>LOP!J79</f>
        <v>0</v>
      </c>
      <c r="K85" s="83">
        <f>LOP!K79</f>
        <v>0</v>
      </c>
      <c r="L85" s="82">
        <f t="shared" si="30"/>
        <v>5</v>
      </c>
      <c r="M85" s="82">
        <f t="shared" si="31"/>
        <v>5</v>
      </c>
      <c r="N85" s="82">
        <f>SUMIF($B$8:$K$8,"Laki-Laki",LOP!B79:K79)</f>
        <v>4</v>
      </c>
      <c r="O85" s="82">
        <f>SUMIF($B$8:$K$8,"Perempuan",LOP!B79:K79)</f>
        <v>4</v>
      </c>
      <c r="P85" s="68">
        <f t="shared" si="32"/>
        <v>4</v>
      </c>
      <c r="Q85" s="68">
        <f t="shared" si="33"/>
        <v>4</v>
      </c>
      <c r="R85" s="68">
        <f t="shared" si="34"/>
        <v>-1.3862943611198906</v>
      </c>
      <c r="S85" s="68">
        <f t="shared" si="35"/>
        <v>-1.3862943611198906</v>
      </c>
      <c r="T85" s="68">
        <f t="shared" si="36"/>
        <v>-1.2740774715399519</v>
      </c>
      <c r="U85" s="68">
        <f t="shared" si="37"/>
        <v>-1.2740774715399519</v>
      </c>
      <c r="V85" s="68">
        <f t="shared" si="38"/>
        <v>1.1180339887498949</v>
      </c>
      <c r="W85" s="68">
        <f t="shared" si="39"/>
        <v>1.1180339887498949</v>
      </c>
      <c r="X85" s="68">
        <f t="shared" si="40"/>
        <v>0</v>
      </c>
      <c r="Y85" s="68">
        <f t="shared" si="41"/>
        <v>1.5811388300841898</v>
      </c>
      <c r="Z85" s="68">
        <f t="shared" si="42"/>
        <v>0</v>
      </c>
      <c r="AA85" s="66" t="str">
        <f t="shared" si="43"/>
        <v>Negligible</v>
      </c>
      <c r="AB85" s="69" t="str">
        <f t="shared" si="44"/>
        <v>Tidak Ada Indikasi Bias</v>
      </c>
    </row>
    <row r="86" spans="1:28" ht="41.4" x14ac:dyDescent="0.3">
      <c r="A86" s="67" t="str">
        <f>LOP!A80</f>
        <v>76. Jika target render maksimal 2 jam tetapi realisasi 3 jam, data yang dievaluasi adalah...</v>
      </c>
      <c r="B86" s="83">
        <f>LOP!B80</f>
        <v>0</v>
      </c>
      <c r="C86" s="83">
        <f>LOP!C80</f>
        <v>0</v>
      </c>
      <c r="D86" s="83">
        <f>LOP!D80</f>
        <v>1</v>
      </c>
      <c r="E86" s="83">
        <f>LOP!E80</f>
        <v>1</v>
      </c>
      <c r="F86" s="83">
        <f>LOP!F80</f>
        <v>1</v>
      </c>
      <c r="G86" s="83">
        <f>LOP!G80</f>
        <v>1</v>
      </c>
      <c r="H86" s="83">
        <f>LOP!H80</f>
        <v>0</v>
      </c>
      <c r="I86" s="83">
        <f>LOP!I80</f>
        <v>0</v>
      </c>
      <c r="J86" s="83">
        <f>LOP!J80</f>
        <v>0</v>
      </c>
      <c r="K86" s="83">
        <f>LOP!K80</f>
        <v>0</v>
      </c>
      <c r="L86" s="82">
        <f t="shared" si="30"/>
        <v>5</v>
      </c>
      <c r="M86" s="82">
        <f t="shared" si="31"/>
        <v>5</v>
      </c>
      <c r="N86" s="82">
        <f>SUMIF($B$8:$K$8,"Laki-Laki",LOP!B80:K80)</f>
        <v>2</v>
      </c>
      <c r="O86" s="82">
        <f>SUMIF($B$8:$K$8,"Perempuan",LOP!B80:K80)</f>
        <v>2</v>
      </c>
      <c r="P86" s="68">
        <f t="shared" si="32"/>
        <v>2</v>
      </c>
      <c r="Q86" s="68">
        <f t="shared" si="33"/>
        <v>2</v>
      </c>
      <c r="R86" s="68">
        <f t="shared" si="34"/>
        <v>0.40546510810816438</v>
      </c>
      <c r="S86" s="68">
        <f t="shared" si="35"/>
        <v>0.40546510810816438</v>
      </c>
      <c r="T86" s="68">
        <f t="shared" si="36"/>
        <v>0.51768199768810297</v>
      </c>
      <c r="U86" s="68">
        <f t="shared" si="37"/>
        <v>0.51768199768810297</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41.4" x14ac:dyDescent="0.3">
      <c r="A87" s="67" t="str">
        <f>LOP!A81</f>
        <v>77. Sikap kerja yang diwajibkan saat analisis ketidaksesuaian hilangnya basis data klien adalah...</v>
      </c>
      <c r="B87" s="83">
        <f>LOP!B81</f>
        <v>0</v>
      </c>
      <c r="C87" s="83">
        <f>LOP!C81</f>
        <v>0</v>
      </c>
      <c r="D87" s="83">
        <f>LOP!D81</f>
        <v>1</v>
      </c>
      <c r="E87" s="83">
        <f>LOP!E81</f>
        <v>0</v>
      </c>
      <c r="F87" s="83">
        <f>LOP!F81</f>
        <v>1</v>
      </c>
      <c r="G87" s="83">
        <f>LOP!G81</f>
        <v>0</v>
      </c>
      <c r="H87" s="83">
        <f>LOP!H81</f>
        <v>0</v>
      </c>
      <c r="I87" s="83">
        <f>LOP!I81</f>
        <v>0</v>
      </c>
      <c r="J87" s="83">
        <f>LOP!J81</f>
        <v>0</v>
      </c>
      <c r="K87" s="83">
        <f>LOP!K81</f>
        <v>0</v>
      </c>
      <c r="L87" s="82">
        <f t="shared" si="30"/>
        <v>5</v>
      </c>
      <c r="M87" s="82">
        <f t="shared" si="31"/>
        <v>5</v>
      </c>
      <c r="N87" s="82">
        <f>SUMIF($B$8:$K$8,"Laki-Laki",LOP!B81:K81)</f>
        <v>1</v>
      </c>
      <c r="O87" s="82">
        <f>SUMIF($B$8:$K$8,"Perempuan",LOP!B81:K81)</f>
        <v>1</v>
      </c>
      <c r="P87" s="68">
        <f t="shared" si="32"/>
        <v>1</v>
      </c>
      <c r="Q87" s="68">
        <f t="shared" si="33"/>
        <v>1</v>
      </c>
      <c r="R87" s="68">
        <f t="shared" si="34"/>
        <v>1.3862943611198906</v>
      </c>
      <c r="S87" s="68">
        <f t="shared" si="35"/>
        <v>1.3862943611198906</v>
      </c>
      <c r="T87" s="68">
        <f t="shared" si="36"/>
        <v>1.4985112506998293</v>
      </c>
      <c r="U87" s="68">
        <f t="shared" si="37"/>
        <v>1.4985112506998293</v>
      </c>
      <c r="V87" s="68">
        <f t="shared" si="38"/>
        <v>1.1180339887498949</v>
      </c>
      <c r="W87" s="68">
        <f t="shared" si="39"/>
        <v>1.1180339887498949</v>
      </c>
      <c r="X87" s="68">
        <f t="shared" si="40"/>
        <v>0</v>
      </c>
      <c r="Y87" s="68">
        <f t="shared" si="41"/>
        <v>1.5811388300841898</v>
      </c>
      <c r="Z87" s="68">
        <f t="shared" si="42"/>
        <v>0</v>
      </c>
      <c r="AA87" s="66" t="str">
        <f t="shared" si="43"/>
        <v>Negligible</v>
      </c>
      <c r="AB87" s="69" t="str">
        <f t="shared" si="44"/>
        <v>Tidak Ada Indikasi Bias</v>
      </c>
    </row>
    <row r="88" spans="1:28" ht="41.4" x14ac:dyDescent="0.3">
      <c r="A88" s="67" t="str">
        <f>LOP!A82</f>
        <v>78. Formulir yang digunakan untuk mencatat tindakan perbaikan adalah...</v>
      </c>
      <c r="B88" s="83">
        <f>LOP!B82</f>
        <v>1</v>
      </c>
      <c r="C88" s="83">
        <f>LOP!C82</f>
        <v>1</v>
      </c>
      <c r="D88" s="83">
        <f>LOP!D82</f>
        <v>1</v>
      </c>
      <c r="E88" s="83">
        <f>LOP!E82</f>
        <v>0</v>
      </c>
      <c r="F88" s="83">
        <f>LOP!F82</f>
        <v>1</v>
      </c>
      <c r="G88" s="83">
        <f>LOP!G82</f>
        <v>0</v>
      </c>
      <c r="H88" s="83">
        <f>LOP!H82</f>
        <v>0</v>
      </c>
      <c r="I88" s="83">
        <f>LOP!I82</f>
        <v>0</v>
      </c>
      <c r="J88" s="83">
        <f>LOP!J82</f>
        <v>0</v>
      </c>
      <c r="K88" s="83">
        <f>LOP!K82</f>
        <v>0</v>
      </c>
      <c r="L88" s="82">
        <f t="shared" si="30"/>
        <v>5</v>
      </c>
      <c r="M88" s="82">
        <f t="shared" si="31"/>
        <v>5</v>
      </c>
      <c r="N88" s="82">
        <f>SUMIF($B$8:$K$8,"Laki-Laki",LOP!B82:K82)</f>
        <v>2</v>
      </c>
      <c r="O88" s="82">
        <f>SUMIF($B$8:$K$8,"Perempuan",LOP!B82:K82)</f>
        <v>2</v>
      </c>
      <c r="P88" s="68">
        <f t="shared" si="32"/>
        <v>2</v>
      </c>
      <c r="Q88" s="68">
        <f t="shared" si="33"/>
        <v>2</v>
      </c>
      <c r="R88" s="68">
        <f t="shared" si="34"/>
        <v>0.40546510810816438</v>
      </c>
      <c r="S88" s="68">
        <f t="shared" si="35"/>
        <v>0.40546510810816438</v>
      </c>
      <c r="T88" s="68">
        <f t="shared" si="36"/>
        <v>0.51768199768810297</v>
      </c>
      <c r="U88" s="68">
        <f t="shared" si="37"/>
        <v>0.51768199768810297</v>
      </c>
      <c r="V88" s="68">
        <f t="shared" si="38"/>
        <v>0.91287092917527679</v>
      </c>
      <c r="W88" s="68">
        <f t="shared" si="39"/>
        <v>0.91287092917527679</v>
      </c>
      <c r="X88" s="68">
        <f t="shared" si="40"/>
        <v>0</v>
      </c>
      <c r="Y88" s="68">
        <f t="shared" si="41"/>
        <v>1.2909944487358056</v>
      </c>
      <c r="Z88" s="68">
        <f t="shared" si="42"/>
        <v>0</v>
      </c>
      <c r="AA88" s="66" t="str">
        <f t="shared" si="43"/>
        <v>Negligible</v>
      </c>
      <c r="AB88" s="69" t="str">
        <f t="shared" si="44"/>
        <v>Tidak Ada Indikasi Bias</v>
      </c>
    </row>
    <row r="89" spans="1:28" ht="41.4" x14ac:dyDescent="0.3">
      <c r="A89" s="67" t="str">
        <f>LOP!A83</f>
        <v>79. Standar acuan utama untuk SMM pada laboratorium non-sains adalah...</v>
      </c>
      <c r="B89" s="83">
        <f>LOP!B83</f>
        <v>1</v>
      </c>
      <c r="C89" s="83">
        <f>LOP!C83</f>
        <v>1</v>
      </c>
      <c r="D89" s="83">
        <f>LOP!D83</f>
        <v>1</v>
      </c>
      <c r="E89" s="83">
        <f>LOP!E83</f>
        <v>0</v>
      </c>
      <c r="F89" s="83">
        <f>LOP!F83</f>
        <v>1</v>
      </c>
      <c r="G89" s="83">
        <f>LOP!G83</f>
        <v>0</v>
      </c>
      <c r="H89" s="83">
        <f>LOP!H83</f>
        <v>1</v>
      </c>
      <c r="I89" s="83">
        <f>LOP!I83</f>
        <v>1</v>
      </c>
      <c r="J89" s="83">
        <f>LOP!J83</f>
        <v>0</v>
      </c>
      <c r="K89" s="83">
        <f>LOP!K83</f>
        <v>0</v>
      </c>
      <c r="L89" s="82">
        <f t="shared" si="30"/>
        <v>5</v>
      </c>
      <c r="M89" s="82">
        <f t="shared" si="31"/>
        <v>5</v>
      </c>
      <c r="N89" s="82">
        <f>SUMIF($B$8:$K$8,"Laki-Laki",LOP!B83:K83)</f>
        <v>3</v>
      </c>
      <c r="O89" s="82">
        <f>SUMIF($B$8:$K$8,"Perempuan",LOP!B83:K83)</f>
        <v>3</v>
      </c>
      <c r="P89" s="68">
        <f t="shared" si="32"/>
        <v>3</v>
      </c>
      <c r="Q89" s="68">
        <f t="shared" si="33"/>
        <v>3</v>
      </c>
      <c r="R89" s="68">
        <f t="shared" si="34"/>
        <v>-0.40546510810816444</v>
      </c>
      <c r="S89" s="68">
        <f t="shared" si="35"/>
        <v>-0.40546510810816444</v>
      </c>
      <c r="T89" s="68">
        <f t="shared" si="36"/>
        <v>-0.2932482185282258</v>
      </c>
      <c r="U89" s="68">
        <f t="shared" si="37"/>
        <v>-0.2932482185282258</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41.4" x14ac:dyDescent="0.3">
      <c r="A90" s="67" t="str">
        <f>LOP!A84</f>
        <v>80. Implementasi continual improvement yang paling tepat di lab bahasa adalah...</v>
      </c>
      <c r="B90" s="83">
        <f>LOP!B84</f>
        <v>1</v>
      </c>
      <c r="C90" s="83">
        <f>LOP!C84</f>
        <v>1</v>
      </c>
      <c r="D90" s="83">
        <f>LOP!D84</f>
        <v>1</v>
      </c>
      <c r="E90" s="83">
        <f>LOP!E84</f>
        <v>0</v>
      </c>
      <c r="F90" s="83">
        <f>LOP!F84</f>
        <v>1</v>
      </c>
      <c r="G90" s="83">
        <f>LOP!G84</f>
        <v>0</v>
      </c>
      <c r="H90" s="83">
        <f>LOP!H84</f>
        <v>0</v>
      </c>
      <c r="I90" s="83">
        <f>LOP!I84</f>
        <v>0</v>
      </c>
      <c r="J90" s="83">
        <f>LOP!J84</f>
        <v>0</v>
      </c>
      <c r="K90" s="83">
        <f>LOP!K84</f>
        <v>0</v>
      </c>
      <c r="L90" s="82">
        <f t="shared" si="30"/>
        <v>5</v>
      </c>
      <c r="M90" s="82">
        <f t="shared" si="31"/>
        <v>5</v>
      </c>
      <c r="N90" s="82">
        <f>SUMIF($B$8:$K$8,"Laki-Laki",LOP!B84:K84)</f>
        <v>2</v>
      </c>
      <c r="O90" s="82">
        <f>SUMIF($B$8:$K$8,"Perempuan",LOP!B84:K84)</f>
        <v>2</v>
      </c>
      <c r="P90" s="68">
        <f t="shared" si="32"/>
        <v>2</v>
      </c>
      <c r="Q90" s="68">
        <f t="shared" si="33"/>
        <v>2</v>
      </c>
      <c r="R90" s="68">
        <f t="shared" si="34"/>
        <v>0.40546510810816438</v>
      </c>
      <c r="S90" s="68">
        <f t="shared" si="35"/>
        <v>0.40546510810816438</v>
      </c>
      <c r="T90" s="68">
        <f t="shared" si="36"/>
        <v>0.51768199768810297</v>
      </c>
      <c r="U90" s="68">
        <f t="shared" si="37"/>
        <v>0.51768199768810297</v>
      </c>
      <c r="V90" s="68">
        <f t="shared" si="38"/>
        <v>0.91287092917527679</v>
      </c>
      <c r="W90" s="68">
        <f t="shared" si="39"/>
        <v>0.91287092917527679</v>
      </c>
      <c r="X90" s="68">
        <f t="shared" si="40"/>
        <v>0</v>
      </c>
      <c r="Y90" s="68">
        <f t="shared" si="41"/>
        <v>1.2909944487358056</v>
      </c>
      <c r="Z90" s="68">
        <f t="shared" si="42"/>
        <v>0</v>
      </c>
      <c r="AA90" s="66" t="str">
        <f t="shared" si="43"/>
        <v>Negligible</v>
      </c>
      <c r="AB90" s="69" t="str">
        <f t="shared" si="44"/>
        <v>Tidak Ada Indikasi Bias</v>
      </c>
    </row>
    <row r="91" spans="1:28" ht="27.6" x14ac:dyDescent="0.3">
      <c r="A91" s="67" t="str">
        <f>LOP!A85</f>
        <v>81. Sikap kerja proaktif di laboratorium broadcasting adalah...</v>
      </c>
      <c r="B91" s="83">
        <f>LOP!B85</f>
        <v>1</v>
      </c>
      <c r="C91" s="83">
        <f>LOP!C85</f>
        <v>1</v>
      </c>
      <c r="D91" s="83">
        <f>LOP!D85</f>
        <v>1</v>
      </c>
      <c r="E91" s="83">
        <f>LOP!E85</f>
        <v>1</v>
      </c>
      <c r="F91" s="83">
        <f>LOP!F85</f>
        <v>1</v>
      </c>
      <c r="G91" s="83">
        <f>LOP!G85</f>
        <v>1</v>
      </c>
      <c r="H91" s="83">
        <f>LOP!H85</f>
        <v>0</v>
      </c>
      <c r="I91" s="83">
        <f>LOP!I85</f>
        <v>0</v>
      </c>
      <c r="J91" s="83">
        <f>LOP!J85</f>
        <v>1</v>
      </c>
      <c r="K91" s="83">
        <f>LOP!K85</f>
        <v>1</v>
      </c>
      <c r="L91" s="82">
        <f t="shared" si="30"/>
        <v>5</v>
      </c>
      <c r="M91" s="82">
        <f t="shared" si="31"/>
        <v>5</v>
      </c>
      <c r="N91" s="82">
        <f>SUMIF($B$8:$K$8,"Laki-Laki",LOP!B85:K85)</f>
        <v>4</v>
      </c>
      <c r="O91" s="82">
        <f>SUMIF($B$8:$K$8,"Perempuan",LOP!B85:K85)</f>
        <v>4</v>
      </c>
      <c r="P91" s="68">
        <f t="shared" si="32"/>
        <v>4</v>
      </c>
      <c r="Q91" s="68">
        <f t="shared" si="33"/>
        <v>4</v>
      </c>
      <c r="R91" s="68">
        <f t="shared" si="34"/>
        <v>-1.3862943611198906</v>
      </c>
      <c r="S91" s="68">
        <f t="shared" si="35"/>
        <v>-1.3862943611198906</v>
      </c>
      <c r="T91" s="68">
        <f t="shared" si="36"/>
        <v>-1.2740774715399519</v>
      </c>
      <c r="U91" s="68">
        <f t="shared" si="37"/>
        <v>-1.2740774715399519</v>
      </c>
      <c r="V91" s="68">
        <f t="shared" si="38"/>
        <v>1.1180339887498949</v>
      </c>
      <c r="W91" s="68">
        <f t="shared" si="39"/>
        <v>1.1180339887498949</v>
      </c>
      <c r="X91" s="68">
        <f t="shared" si="40"/>
        <v>0</v>
      </c>
      <c r="Y91" s="68">
        <f t="shared" si="41"/>
        <v>1.5811388300841898</v>
      </c>
      <c r="Z91" s="68">
        <f t="shared" si="42"/>
        <v>0</v>
      </c>
      <c r="AA91" s="66" t="str">
        <f t="shared" si="43"/>
        <v>Negligible</v>
      </c>
      <c r="AB91" s="69" t="str">
        <f t="shared" si="44"/>
        <v>Tidak Ada Indikasi Bias</v>
      </c>
    </row>
    <row r="92" spans="1:28" ht="41.4" x14ac:dyDescent="0.3">
      <c r="A92" s="67" t="str">
        <f>LOP!A86</f>
        <v>82. Keterampilan paling esensial untuk mengatasi birokrasi panjang antar departemen adalah...</v>
      </c>
      <c r="B92" s="83">
        <f>LOP!B86</f>
        <v>1</v>
      </c>
      <c r="C92" s="83">
        <f>LOP!C86</f>
        <v>1</v>
      </c>
      <c r="D92" s="83">
        <f>LOP!D86</f>
        <v>1</v>
      </c>
      <c r="E92" s="83">
        <f>LOP!E86</f>
        <v>0</v>
      </c>
      <c r="F92" s="83">
        <f>LOP!F86</f>
        <v>1</v>
      </c>
      <c r="G92" s="83">
        <f>LOP!G86</f>
        <v>0</v>
      </c>
      <c r="H92" s="83">
        <f>LOP!H86</f>
        <v>0</v>
      </c>
      <c r="I92" s="83">
        <f>LOP!I86</f>
        <v>0</v>
      </c>
      <c r="J92" s="83">
        <f>LOP!J86</f>
        <v>1</v>
      </c>
      <c r="K92" s="83">
        <f>LOP!K86</f>
        <v>1</v>
      </c>
      <c r="L92" s="82">
        <f t="shared" si="30"/>
        <v>5</v>
      </c>
      <c r="M92" s="82">
        <f t="shared" si="31"/>
        <v>5</v>
      </c>
      <c r="N92" s="82">
        <f>SUMIF($B$8:$K$8,"Laki-Laki",LOP!B86:K86)</f>
        <v>3</v>
      </c>
      <c r="O92" s="82">
        <f>SUMIF($B$8:$K$8,"Perempuan",LOP!B86:K86)</f>
        <v>3</v>
      </c>
      <c r="P92" s="68">
        <f t="shared" si="32"/>
        <v>3</v>
      </c>
      <c r="Q92" s="68">
        <f t="shared" si="33"/>
        <v>3</v>
      </c>
      <c r="R92" s="68">
        <f t="shared" si="34"/>
        <v>-0.40546510810816444</v>
      </c>
      <c r="S92" s="68">
        <f t="shared" si="35"/>
        <v>-0.40546510810816444</v>
      </c>
      <c r="T92" s="68">
        <f t="shared" si="36"/>
        <v>-0.2932482185282258</v>
      </c>
      <c r="U92" s="68">
        <f t="shared" si="37"/>
        <v>-0.2932482185282258</v>
      </c>
      <c r="V92" s="68">
        <f t="shared" si="38"/>
        <v>0.91287092917527679</v>
      </c>
      <c r="W92" s="68">
        <f t="shared" si="39"/>
        <v>0.91287092917527679</v>
      </c>
      <c r="X92" s="68">
        <f t="shared" si="40"/>
        <v>0</v>
      </c>
      <c r="Y92" s="68">
        <f t="shared" si="41"/>
        <v>1.2909944487358056</v>
      </c>
      <c r="Z92" s="68">
        <f t="shared" si="42"/>
        <v>0</v>
      </c>
      <c r="AA92" s="66" t="str">
        <f t="shared" si="43"/>
        <v>Negligible</v>
      </c>
      <c r="AB92" s="69" t="str">
        <f t="shared" si="44"/>
        <v>Tidak Ada Indikasi Bias</v>
      </c>
    </row>
    <row r="93" spans="1:28" ht="27.6" x14ac:dyDescent="0.3">
      <c r="A93" s="67" t="str">
        <f>LOP!A87</f>
        <v>83. Perangkat lunak untuk laporan sistematis digunakan untuk...</v>
      </c>
      <c r="B93" s="83">
        <f>LOP!B87</f>
        <v>1</v>
      </c>
      <c r="C93" s="83">
        <f>LOP!C87</f>
        <v>1</v>
      </c>
      <c r="D93" s="83">
        <f>LOP!D87</f>
        <v>1</v>
      </c>
      <c r="E93" s="83">
        <f>LOP!E87</f>
        <v>0</v>
      </c>
      <c r="F93" s="83">
        <f>LOP!F87</f>
        <v>1</v>
      </c>
      <c r="G93" s="83">
        <f>LOP!G87</f>
        <v>0</v>
      </c>
      <c r="H93" s="83">
        <f>LOP!H87</f>
        <v>1</v>
      </c>
      <c r="I93" s="83">
        <f>LOP!I87</f>
        <v>1</v>
      </c>
      <c r="J93" s="83">
        <f>LOP!J87</f>
        <v>0</v>
      </c>
      <c r="K93" s="83">
        <f>LOP!K87</f>
        <v>0</v>
      </c>
      <c r="L93" s="82">
        <f t="shared" si="30"/>
        <v>5</v>
      </c>
      <c r="M93" s="82">
        <f t="shared" si="31"/>
        <v>5</v>
      </c>
      <c r="N93" s="82">
        <f>SUMIF($B$8:$K$8,"Laki-Laki",LOP!B87:K87)</f>
        <v>3</v>
      </c>
      <c r="O93" s="82">
        <f>SUMIF($B$8:$K$8,"Perempuan",LOP!B87:K87)</f>
        <v>3</v>
      </c>
      <c r="P93" s="68">
        <f t="shared" si="32"/>
        <v>3</v>
      </c>
      <c r="Q93" s="68">
        <f t="shared" si="33"/>
        <v>3</v>
      </c>
      <c r="R93" s="68">
        <f t="shared" si="34"/>
        <v>-0.40546510810816444</v>
      </c>
      <c r="S93" s="68">
        <f t="shared" si="35"/>
        <v>-0.40546510810816444</v>
      </c>
      <c r="T93" s="68">
        <f t="shared" si="36"/>
        <v>-0.2932482185282258</v>
      </c>
      <c r="U93" s="68">
        <f t="shared" si="37"/>
        <v>-0.2932482185282258</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ht="55.2" x14ac:dyDescent="0.3">
      <c r="A94" s="67" t="str">
        <f>LOP!A88</f>
        <v>84. Untuk menentukan kesalahan format pelaporan termasuk minor atau pelanggaran sistem, staf harus memahami...</v>
      </c>
      <c r="B94" s="83">
        <f>LOP!B88</f>
        <v>1</v>
      </c>
      <c r="C94" s="83">
        <f>LOP!C88</f>
        <v>1</v>
      </c>
      <c r="D94" s="83">
        <f>LOP!D88</f>
        <v>0</v>
      </c>
      <c r="E94" s="83">
        <f>LOP!E88</f>
        <v>1</v>
      </c>
      <c r="F94" s="83">
        <f>LOP!F88</f>
        <v>0</v>
      </c>
      <c r="G94" s="83">
        <f>LOP!G88</f>
        <v>1</v>
      </c>
      <c r="H94" s="83">
        <f>LOP!H88</f>
        <v>0</v>
      </c>
      <c r="I94" s="83">
        <f>LOP!I88</f>
        <v>0</v>
      </c>
      <c r="J94" s="83">
        <f>LOP!J88</f>
        <v>0</v>
      </c>
      <c r="K94" s="83">
        <f>LOP!K88</f>
        <v>0</v>
      </c>
      <c r="L94" s="82">
        <f t="shared" si="30"/>
        <v>5</v>
      </c>
      <c r="M94" s="82">
        <f t="shared" si="31"/>
        <v>5</v>
      </c>
      <c r="N94" s="82">
        <f>SUMIF($B$8:$K$8,"Laki-Laki",LOP!B88:K88)</f>
        <v>2</v>
      </c>
      <c r="O94" s="82">
        <f>SUMIF($B$8:$K$8,"Perempuan",LOP!B88:K88)</f>
        <v>2</v>
      </c>
      <c r="P94" s="68">
        <f t="shared" si="32"/>
        <v>2</v>
      </c>
      <c r="Q94" s="68">
        <f t="shared" si="33"/>
        <v>2</v>
      </c>
      <c r="R94" s="68">
        <f t="shared" si="34"/>
        <v>0.40546510810816438</v>
      </c>
      <c r="S94" s="68">
        <f t="shared" si="35"/>
        <v>0.40546510810816438</v>
      </c>
      <c r="T94" s="68">
        <f t="shared" si="36"/>
        <v>0.51768199768810297</v>
      </c>
      <c r="U94" s="68">
        <f t="shared" si="37"/>
        <v>0.51768199768810297</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ht="41.4" x14ac:dyDescent="0.3">
      <c r="A95" s="67" t="str">
        <f>LOP!A89</f>
        <v>85. Metode uji selain ujian tertulis untuk menilai kemampuan analisis akar masalah adalah...</v>
      </c>
      <c r="B95" s="83">
        <f>LOP!B89</f>
        <v>0</v>
      </c>
      <c r="C95" s="83">
        <f>LOP!C89</f>
        <v>0</v>
      </c>
      <c r="D95" s="83">
        <f>LOP!D89</f>
        <v>0</v>
      </c>
      <c r="E95" s="83">
        <f>LOP!E89</f>
        <v>0</v>
      </c>
      <c r="F95" s="83">
        <f>LOP!F89</f>
        <v>0</v>
      </c>
      <c r="G95" s="83">
        <f>LOP!G89</f>
        <v>0</v>
      </c>
      <c r="H95" s="83">
        <f>LOP!H89</f>
        <v>0</v>
      </c>
      <c r="I95" s="83">
        <f>LOP!I89</f>
        <v>0</v>
      </c>
      <c r="J95" s="83">
        <f>LOP!J89</f>
        <v>1</v>
      </c>
      <c r="K95" s="83">
        <f>LOP!K89</f>
        <v>1</v>
      </c>
      <c r="L95" s="82">
        <f t="shared" si="30"/>
        <v>5</v>
      </c>
      <c r="M95" s="82">
        <f t="shared" si="31"/>
        <v>5</v>
      </c>
      <c r="N95" s="82">
        <f>SUMIF($B$8:$K$8,"Laki-Laki",LOP!B89:K89)</f>
        <v>1</v>
      </c>
      <c r="O95" s="82">
        <f>SUMIF($B$8:$K$8,"Perempuan",LOP!B89:K89)</f>
        <v>1</v>
      </c>
      <c r="P95" s="68">
        <f t="shared" si="32"/>
        <v>1</v>
      </c>
      <c r="Q95" s="68">
        <f t="shared" si="33"/>
        <v>1</v>
      </c>
      <c r="R95" s="68">
        <f t="shared" si="34"/>
        <v>1.3862943611198906</v>
      </c>
      <c r="S95" s="68">
        <f t="shared" si="35"/>
        <v>1.3862943611198906</v>
      </c>
      <c r="T95" s="68">
        <f t="shared" si="36"/>
        <v>1.4985112506998293</v>
      </c>
      <c r="U95" s="68">
        <f t="shared" si="37"/>
        <v>1.4985112506998293</v>
      </c>
      <c r="V95" s="68">
        <f t="shared" si="38"/>
        <v>1.1180339887498949</v>
      </c>
      <c r="W95" s="68">
        <f t="shared" si="39"/>
        <v>1.1180339887498949</v>
      </c>
      <c r="X95" s="68">
        <f t="shared" si="40"/>
        <v>0</v>
      </c>
      <c r="Y95" s="68">
        <f t="shared" si="41"/>
        <v>1.5811388300841898</v>
      </c>
      <c r="Z95" s="68">
        <f t="shared" si="42"/>
        <v>0</v>
      </c>
      <c r="AA95" s="66" t="str">
        <f t="shared" si="43"/>
        <v>Negligible</v>
      </c>
      <c r="AB95" s="69" t="str">
        <f t="shared" si="44"/>
        <v>Tidak Ada Indikasi Bias</v>
      </c>
    </row>
    <row r="96" spans="1:28" ht="27.6" x14ac:dyDescent="0.3">
      <c r="A96" s="67" t="str">
        <f>LOP!A90</f>
        <v>86. Peran utama implementasi QMS di laboratorium non-sains adalah...</v>
      </c>
      <c r="B96" s="83">
        <f>LOP!B90</f>
        <v>1</v>
      </c>
      <c r="C96" s="83">
        <f>LOP!C90</f>
        <v>1</v>
      </c>
      <c r="D96" s="83">
        <f>LOP!D90</f>
        <v>1</v>
      </c>
      <c r="E96" s="83">
        <f>LOP!E90</f>
        <v>0</v>
      </c>
      <c r="F96" s="83">
        <f>LOP!F90</f>
        <v>1</v>
      </c>
      <c r="G96" s="83">
        <f>LOP!G90</f>
        <v>0</v>
      </c>
      <c r="H96" s="83">
        <f>LOP!H90</f>
        <v>0</v>
      </c>
      <c r="I96" s="83">
        <f>LOP!I90</f>
        <v>0</v>
      </c>
      <c r="J96" s="83">
        <f>LOP!J90</f>
        <v>0</v>
      </c>
      <c r="K96" s="83">
        <f>LOP!K90</f>
        <v>0</v>
      </c>
      <c r="L96" s="82">
        <f t="shared" si="30"/>
        <v>5</v>
      </c>
      <c r="M96" s="82">
        <f t="shared" si="31"/>
        <v>5</v>
      </c>
      <c r="N96" s="82">
        <f>SUMIF($B$8:$K$8,"Laki-Laki",LOP!B90:K90)</f>
        <v>2</v>
      </c>
      <c r="O96" s="82">
        <f>SUMIF($B$8:$K$8,"Perempuan",LOP!B90:K90)</f>
        <v>2</v>
      </c>
      <c r="P96" s="68">
        <f t="shared" si="32"/>
        <v>2</v>
      </c>
      <c r="Q96" s="68">
        <f t="shared" si="33"/>
        <v>2</v>
      </c>
      <c r="R96" s="68">
        <f t="shared" si="34"/>
        <v>0.40546510810816438</v>
      </c>
      <c r="S96" s="68">
        <f t="shared" si="35"/>
        <v>0.40546510810816438</v>
      </c>
      <c r="T96" s="68">
        <f t="shared" si="36"/>
        <v>0.51768199768810297</v>
      </c>
      <c r="U96" s="68">
        <f t="shared" si="37"/>
        <v>0.51768199768810297</v>
      </c>
      <c r="V96" s="68">
        <f t="shared" si="38"/>
        <v>0.91287092917527679</v>
      </c>
      <c r="W96" s="68">
        <f t="shared" si="39"/>
        <v>0.91287092917527679</v>
      </c>
      <c r="X96" s="68">
        <f t="shared" si="40"/>
        <v>0</v>
      </c>
      <c r="Y96" s="68">
        <f t="shared" si="41"/>
        <v>1.2909944487358056</v>
      </c>
      <c r="Z96" s="68">
        <f t="shared" si="42"/>
        <v>0</v>
      </c>
      <c r="AA96" s="66" t="str">
        <f t="shared" si="43"/>
        <v>Negligible</v>
      </c>
      <c r="AB96" s="69" t="str">
        <f t="shared" si="44"/>
        <v>Tidak Ada Indikasi Bias</v>
      </c>
    </row>
    <row r="97" spans="1:28" ht="27.6" x14ac:dyDescent="0.3">
      <c r="A97" s="67" t="str">
        <f>LOP!A91</f>
        <v>87. Langkah paling awal sebelum implementasi QMS adalah...</v>
      </c>
      <c r="B97" s="83">
        <f>LOP!B91</f>
        <v>0</v>
      </c>
      <c r="C97" s="83">
        <f>LOP!C91</f>
        <v>0</v>
      </c>
      <c r="D97" s="83">
        <f>LOP!D91</f>
        <v>1</v>
      </c>
      <c r="E97" s="83">
        <f>LOP!E91</f>
        <v>1</v>
      </c>
      <c r="F97" s="83">
        <f>LOP!F91</f>
        <v>1</v>
      </c>
      <c r="G97" s="83">
        <f>LOP!G91</f>
        <v>1</v>
      </c>
      <c r="H97" s="83">
        <f>LOP!H91</f>
        <v>0</v>
      </c>
      <c r="I97" s="83">
        <f>LOP!I91</f>
        <v>0</v>
      </c>
      <c r="J97" s="83">
        <f>LOP!J91</f>
        <v>0</v>
      </c>
      <c r="K97" s="83">
        <f>LOP!K91</f>
        <v>0</v>
      </c>
      <c r="L97" s="82">
        <f t="shared" si="30"/>
        <v>5</v>
      </c>
      <c r="M97" s="82">
        <f t="shared" si="31"/>
        <v>5</v>
      </c>
      <c r="N97" s="82">
        <f>SUMIF($B$8:$K$8,"Laki-Laki",LOP!B91:K91)</f>
        <v>2</v>
      </c>
      <c r="O97" s="82">
        <f>SUMIF($B$8:$K$8,"Perempuan",LOP!B91:K91)</f>
        <v>2</v>
      </c>
      <c r="P97" s="68">
        <f t="shared" si="32"/>
        <v>2</v>
      </c>
      <c r="Q97" s="68">
        <f t="shared" si="33"/>
        <v>2</v>
      </c>
      <c r="R97" s="68">
        <f t="shared" si="34"/>
        <v>0.40546510810816438</v>
      </c>
      <c r="S97" s="68">
        <f t="shared" si="35"/>
        <v>0.40546510810816438</v>
      </c>
      <c r="T97" s="68">
        <f t="shared" si="36"/>
        <v>0.51768199768810297</v>
      </c>
      <c r="U97" s="68">
        <f t="shared" si="37"/>
        <v>0.51768199768810297</v>
      </c>
      <c r="V97" s="68">
        <f t="shared" si="38"/>
        <v>0.91287092917527679</v>
      </c>
      <c r="W97" s="68">
        <f t="shared" si="39"/>
        <v>0.91287092917527679</v>
      </c>
      <c r="X97" s="68">
        <f t="shared" si="40"/>
        <v>0</v>
      </c>
      <c r="Y97" s="68">
        <f t="shared" si="41"/>
        <v>1.2909944487358056</v>
      </c>
      <c r="Z97" s="68">
        <f t="shared" si="42"/>
        <v>0</v>
      </c>
      <c r="AA97" s="66" t="str">
        <f t="shared" si="43"/>
        <v>Negligible</v>
      </c>
      <c r="AB97" s="69" t="str">
        <f t="shared" si="44"/>
        <v>Tidak Ada Indikasi Bias</v>
      </c>
    </row>
    <row r="98" spans="1:28" ht="27.6" x14ac:dyDescent="0.3">
      <c r="A98" s="67" t="str">
        <f>LOP!A92</f>
        <v>88. Tujuan utama traceability rekaman data adalah untuk...</v>
      </c>
      <c r="B98" s="83">
        <f>LOP!B92</f>
        <v>1</v>
      </c>
      <c r="C98" s="83">
        <f>LOP!C92</f>
        <v>1</v>
      </c>
      <c r="D98" s="83">
        <f>LOP!D92</f>
        <v>1</v>
      </c>
      <c r="E98" s="83">
        <f>LOP!E92</f>
        <v>1</v>
      </c>
      <c r="F98" s="83">
        <f>LOP!F92</f>
        <v>1</v>
      </c>
      <c r="G98" s="83">
        <f>LOP!G92</f>
        <v>1</v>
      </c>
      <c r="H98" s="83">
        <f>LOP!H92</f>
        <v>1</v>
      </c>
      <c r="I98" s="83">
        <f>LOP!I92</f>
        <v>1</v>
      </c>
      <c r="J98" s="83">
        <f>LOP!J92</f>
        <v>0</v>
      </c>
      <c r="K98" s="83">
        <f>LOP!K92</f>
        <v>0</v>
      </c>
      <c r="L98" s="82">
        <f t="shared" si="30"/>
        <v>5</v>
      </c>
      <c r="M98" s="82">
        <f t="shared" si="31"/>
        <v>5</v>
      </c>
      <c r="N98" s="82">
        <f>SUMIF($B$8:$K$8,"Laki-Laki",LOP!B92:K92)</f>
        <v>4</v>
      </c>
      <c r="O98" s="82">
        <f>SUMIF($B$8:$K$8,"Perempuan",LOP!B92:K92)</f>
        <v>4</v>
      </c>
      <c r="P98" s="68">
        <f t="shared" si="32"/>
        <v>4</v>
      </c>
      <c r="Q98" s="68">
        <f t="shared" si="33"/>
        <v>4</v>
      </c>
      <c r="R98" s="68">
        <f t="shared" si="34"/>
        <v>-1.3862943611198906</v>
      </c>
      <c r="S98" s="68">
        <f t="shared" si="35"/>
        <v>-1.3862943611198906</v>
      </c>
      <c r="T98" s="68">
        <f t="shared" si="36"/>
        <v>-1.2740774715399519</v>
      </c>
      <c r="U98" s="68">
        <f t="shared" si="37"/>
        <v>-1.2740774715399519</v>
      </c>
      <c r="V98" s="68">
        <f t="shared" si="38"/>
        <v>1.1180339887498949</v>
      </c>
      <c r="W98" s="68">
        <f t="shared" si="39"/>
        <v>1.1180339887498949</v>
      </c>
      <c r="X98" s="68">
        <f t="shared" si="40"/>
        <v>0</v>
      </c>
      <c r="Y98" s="68">
        <f t="shared" si="41"/>
        <v>1.5811388300841898</v>
      </c>
      <c r="Z98" s="68">
        <f t="shared" si="42"/>
        <v>0</v>
      </c>
      <c r="AA98" s="66" t="str">
        <f t="shared" si="43"/>
        <v>Negligible</v>
      </c>
      <c r="AB98" s="69" t="str">
        <f t="shared" si="44"/>
        <v>Tidak Ada Indikasi Bias</v>
      </c>
    </row>
    <row r="99" spans="1:28" ht="41.4" x14ac:dyDescent="0.3">
      <c r="A99" s="67" t="str">
        <f>LOP!A93</f>
        <v>89. Proses membandingkan kondisi saat ini dengan persyaratan standar disebut...</v>
      </c>
      <c r="B99" s="83">
        <f>LOP!B93</f>
        <v>1</v>
      </c>
      <c r="C99" s="83">
        <f>LOP!C93</f>
        <v>1</v>
      </c>
      <c r="D99" s="83">
        <f>LOP!D93</f>
        <v>1</v>
      </c>
      <c r="E99" s="83">
        <f>LOP!E93</f>
        <v>1</v>
      </c>
      <c r="F99" s="83">
        <f>LOP!F93</f>
        <v>1</v>
      </c>
      <c r="G99" s="83">
        <f>LOP!G93</f>
        <v>1</v>
      </c>
      <c r="H99" s="83">
        <f>LOP!H93</f>
        <v>0</v>
      </c>
      <c r="I99" s="83">
        <f>LOP!I93</f>
        <v>0</v>
      </c>
      <c r="J99" s="83">
        <f>LOP!J93</f>
        <v>1</v>
      </c>
      <c r="K99" s="83">
        <f>LOP!K93</f>
        <v>1</v>
      </c>
      <c r="L99" s="82">
        <f t="shared" si="30"/>
        <v>5</v>
      </c>
      <c r="M99" s="82">
        <f t="shared" si="31"/>
        <v>5</v>
      </c>
      <c r="N99" s="82">
        <f>SUMIF($B$8:$K$8,"Laki-Laki",LOP!B93:K93)</f>
        <v>4</v>
      </c>
      <c r="O99" s="82">
        <f>SUMIF($B$8:$K$8,"Perempuan",LOP!B93:K93)</f>
        <v>4</v>
      </c>
      <c r="P99" s="68">
        <f t="shared" si="32"/>
        <v>4</v>
      </c>
      <c r="Q99" s="68">
        <f t="shared" si="33"/>
        <v>4</v>
      </c>
      <c r="R99" s="68">
        <f t="shared" si="34"/>
        <v>-1.3862943611198906</v>
      </c>
      <c r="S99" s="68">
        <f t="shared" si="35"/>
        <v>-1.3862943611198906</v>
      </c>
      <c r="T99" s="68">
        <f t="shared" si="36"/>
        <v>-1.2740774715399519</v>
      </c>
      <c r="U99" s="68">
        <f t="shared" si="37"/>
        <v>-1.2740774715399519</v>
      </c>
      <c r="V99" s="68">
        <f t="shared" si="38"/>
        <v>1.1180339887498949</v>
      </c>
      <c r="W99" s="68">
        <f t="shared" si="39"/>
        <v>1.1180339887498949</v>
      </c>
      <c r="X99" s="68">
        <f t="shared" si="40"/>
        <v>0</v>
      </c>
      <c r="Y99" s="68">
        <f t="shared" si="41"/>
        <v>1.5811388300841898</v>
      </c>
      <c r="Z99" s="68">
        <f t="shared" si="42"/>
        <v>0</v>
      </c>
      <c r="AA99" s="66" t="str">
        <f t="shared" si="43"/>
        <v>Negligible</v>
      </c>
      <c r="AB99" s="69" t="str">
        <f t="shared" si="44"/>
        <v>Tidak Ada Indikasi Bias</v>
      </c>
    </row>
    <row r="100" spans="1:28" ht="27.6" x14ac:dyDescent="0.3">
      <c r="A100" s="67" t="str">
        <f>LOP!A94</f>
        <v>90. Manfaat nyata risk-based thinking bagi laboratorium adalah...</v>
      </c>
      <c r="B100" s="83">
        <f>LOP!B94</f>
        <v>0</v>
      </c>
      <c r="C100" s="83">
        <f>LOP!C94</f>
        <v>0</v>
      </c>
      <c r="D100" s="83">
        <f>LOP!D94</f>
        <v>1</v>
      </c>
      <c r="E100" s="83">
        <f>LOP!E94</f>
        <v>0</v>
      </c>
      <c r="F100" s="83">
        <f>LOP!F94</f>
        <v>1</v>
      </c>
      <c r="G100" s="83">
        <f>LOP!G94</f>
        <v>0</v>
      </c>
      <c r="H100" s="83">
        <f>LOP!H94</f>
        <v>0</v>
      </c>
      <c r="I100" s="83">
        <f>LOP!I94</f>
        <v>0</v>
      </c>
      <c r="J100" s="83">
        <f>LOP!J94</f>
        <v>0</v>
      </c>
      <c r="K100" s="83">
        <f>LOP!K94</f>
        <v>0</v>
      </c>
      <c r="L100" s="82">
        <f t="shared" si="30"/>
        <v>5</v>
      </c>
      <c r="M100" s="82">
        <f t="shared" si="31"/>
        <v>5</v>
      </c>
      <c r="N100" s="82">
        <f>SUMIF($B$8:$K$8,"Laki-Laki",LOP!B94:K94)</f>
        <v>1</v>
      </c>
      <c r="O100" s="82">
        <f>SUMIF($B$8:$K$8,"Perempuan",LOP!B94:K94)</f>
        <v>1</v>
      </c>
      <c r="P100" s="68">
        <f t="shared" si="32"/>
        <v>1</v>
      </c>
      <c r="Q100" s="68">
        <f t="shared" si="33"/>
        <v>1</v>
      </c>
      <c r="R100" s="68">
        <f t="shared" si="34"/>
        <v>1.3862943611198906</v>
      </c>
      <c r="S100" s="68">
        <f t="shared" si="35"/>
        <v>1.3862943611198906</v>
      </c>
      <c r="T100" s="68">
        <f t="shared" si="36"/>
        <v>1.4985112506998293</v>
      </c>
      <c r="U100" s="68">
        <f t="shared" si="37"/>
        <v>1.4985112506998293</v>
      </c>
      <c r="V100" s="68">
        <f t="shared" si="38"/>
        <v>1.1180339887498949</v>
      </c>
      <c r="W100" s="68">
        <f t="shared" si="39"/>
        <v>1.1180339887498949</v>
      </c>
      <c r="X100" s="68">
        <f t="shared" si="40"/>
        <v>0</v>
      </c>
      <c r="Y100" s="68">
        <f t="shared" si="41"/>
        <v>1.5811388300841898</v>
      </c>
      <c r="Z100" s="68">
        <f t="shared" si="42"/>
        <v>0</v>
      </c>
      <c r="AA100" s="66" t="str">
        <f t="shared" si="43"/>
        <v>Negligible</v>
      </c>
      <c r="AB100" s="69" t="str">
        <f t="shared" si="44"/>
        <v>Tidak Ada Indikasi Bias</v>
      </c>
    </row>
    <row r="101" spans="1:28" ht="41.4" x14ac:dyDescent="0.3">
      <c r="A101" s="67" t="str">
        <f>LOP!A95</f>
        <v>91. Setelah Manual Mutu atau Kebijakan Mutu, langkah krusial berikutnya adalah...</v>
      </c>
      <c r="B101" s="83">
        <f>LOP!B95</f>
        <v>1</v>
      </c>
      <c r="C101" s="83">
        <f>LOP!C95</f>
        <v>1</v>
      </c>
      <c r="D101" s="83">
        <f>LOP!D95</f>
        <v>1</v>
      </c>
      <c r="E101" s="83">
        <f>LOP!E95</f>
        <v>1</v>
      </c>
      <c r="F101" s="83">
        <f>LOP!F95</f>
        <v>1</v>
      </c>
      <c r="G101" s="83">
        <f>LOP!G95</f>
        <v>1</v>
      </c>
      <c r="H101" s="83">
        <f>LOP!H95</f>
        <v>1</v>
      </c>
      <c r="I101" s="83">
        <f>LOP!I95</f>
        <v>1</v>
      </c>
      <c r="J101" s="83">
        <f>LOP!J95</f>
        <v>0</v>
      </c>
      <c r="K101" s="83">
        <f>LOP!K95</f>
        <v>0</v>
      </c>
      <c r="L101" s="82">
        <f t="shared" si="30"/>
        <v>5</v>
      </c>
      <c r="M101" s="82">
        <f t="shared" si="31"/>
        <v>5</v>
      </c>
      <c r="N101" s="82">
        <f>SUMIF($B$8:$K$8,"Laki-Laki",LOP!B95:K95)</f>
        <v>4</v>
      </c>
      <c r="O101" s="82">
        <f>SUMIF($B$8:$K$8,"Perempuan",LOP!B95:K95)</f>
        <v>4</v>
      </c>
      <c r="P101" s="68">
        <f t="shared" si="32"/>
        <v>4</v>
      </c>
      <c r="Q101" s="68">
        <f t="shared" si="33"/>
        <v>4</v>
      </c>
      <c r="R101" s="68">
        <f t="shared" si="34"/>
        <v>-1.3862943611198906</v>
      </c>
      <c r="S101" s="68">
        <f t="shared" si="35"/>
        <v>-1.3862943611198906</v>
      </c>
      <c r="T101" s="68">
        <f t="shared" si="36"/>
        <v>-1.2740774715399519</v>
      </c>
      <c r="U101" s="68">
        <f t="shared" si="37"/>
        <v>-1.2740774715399519</v>
      </c>
      <c r="V101" s="68">
        <f t="shared" si="38"/>
        <v>1.1180339887498949</v>
      </c>
      <c r="W101" s="68">
        <f t="shared" si="39"/>
        <v>1.1180339887498949</v>
      </c>
      <c r="X101" s="68">
        <f t="shared" si="40"/>
        <v>0</v>
      </c>
      <c r="Y101" s="68">
        <f t="shared" si="41"/>
        <v>1.5811388300841898</v>
      </c>
      <c r="Z101" s="68">
        <f t="shared" si="42"/>
        <v>0</v>
      </c>
      <c r="AA101" s="66" t="str">
        <f t="shared" si="43"/>
        <v>Negligible</v>
      </c>
      <c r="AB101" s="69" t="str">
        <f t="shared" si="44"/>
        <v>Tidak Ada Indikasi Bias</v>
      </c>
    </row>
    <row r="102" spans="1:28" ht="27.6" x14ac:dyDescent="0.3">
      <c r="A102" s="67" t="str">
        <f>LOP!A96</f>
        <v>92. Prinsip fokus pada pelanggan diwujudkan dengan...</v>
      </c>
      <c r="B102" s="83">
        <f>LOP!B96</f>
        <v>1</v>
      </c>
      <c r="C102" s="83">
        <f>LOP!C96</f>
        <v>1</v>
      </c>
      <c r="D102" s="83">
        <f>LOP!D96</f>
        <v>1</v>
      </c>
      <c r="E102" s="83">
        <f>LOP!E96</f>
        <v>1</v>
      </c>
      <c r="F102" s="83">
        <f>LOP!F96</f>
        <v>1</v>
      </c>
      <c r="G102" s="83">
        <f>LOP!G96</f>
        <v>1</v>
      </c>
      <c r="H102" s="83">
        <f>LOP!H96</f>
        <v>0</v>
      </c>
      <c r="I102" s="83">
        <f>LOP!I96</f>
        <v>0</v>
      </c>
      <c r="J102" s="83">
        <f>LOP!J96</f>
        <v>0</v>
      </c>
      <c r="K102" s="83">
        <f>LOP!K96</f>
        <v>0</v>
      </c>
      <c r="L102" s="82">
        <f t="shared" si="30"/>
        <v>5</v>
      </c>
      <c r="M102" s="82">
        <f t="shared" si="31"/>
        <v>5</v>
      </c>
      <c r="N102" s="82">
        <f>SUMIF($B$8:$K$8,"Laki-Laki",LOP!B96:K96)</f>
        <v>3</v>
      </c>
      <c r="O102" s="82">
        <f>SUMIF($B$8:$K$8,"Perempuan",LOP!B96:K96)</f>
        <v>3</v>
      </c>
      <c r="P102" s="68">
        <f t="shared" si="32"/>
        <v>3</v>
      </c>
      <c r="Q102" s="68">
        <f t="shared" si="33"/>
        <v>3</v>
      </c>
      <c r="R102" s="68">
        <f t="shared" si="34"/>
        <v>-0.40546510810816444</v>
      </c>
      <c r="S102" s="68">
        <f t="shared" si="35"/>
        <v>-0.40546510810816444</v>
      </c>
      <c r="T102" s="68">
        <f t="shared" si="36"/>
        <v>-0.2932482185282258</v>
      </c>
      <c r="U102" s="68">
        <f t="shared" si="37"/>
        <v>-0.2932482185282258</v>
      </c>
      <c r="V102" s="68">
        <f t="shared" si="38"/>
        <v>0.91287092917527679</v>
      </c>
      <c r="W102" s="68">
        <f t="shared" si="39"/>
        <v>0.91287092917527679</v>
      </c>
      <c r="X102" s="68">
        <f t="shared" si="40"/>
        <v>0</v>
      </c>
      <c r="Y102" s="68">
        <f t="shared" si="41"/>
        <v>1.2909944487358056</v>
      </c>
      <c r="Z102" s="68">
        <f t="shared" si="42"/>
        <v>0</v>
      </c>
      <c r="AA102" s="66" t="str">
        <f t="shared" si="43"/>
        <v>Negligible</v>
      </c>
      <c r="AB102" s="69" t="str">
        <f t="shared" si="44"/>
        <v>Tidak Ada Indikasi Bias</v>
      </c>
    </row>
    <row r="103" spans="1:28" ht="41.4" x14ac:dyDescent="0.3">
      <c r="A103" s="67" t="str">
        <f>LOP!A97</f>
        <v>93. Bukti bahwa personel operator alat memiliki kualifikasi tepat adalah...</v>
      </c>
      <c r="B103" s="83">
        <f>LOP!B97</f>
        <v>1</v>
      </c>
      <c r="C103" s="83">
        <f>LOP!C97</f>
        <v>1</v>
      </c>
      <c r="D103" s="83">
        <f>LOP!D97</f>
        <v>1</v>
      </c>
      <c r="E103" s="83">
        <f>LOP!E97</f>
        <v>1</v>
      </c>
      <c r="F103" s="83">
        <f>LOP!F97</f>
        <v>1</v>
      </c>
      <c r="G103" s="83">
        <f>LOP!G97</f>
        <v>1</v>
      </c>
      <c r="H103" s="83">
        <f>LOP!H97</f>
        <v>0</v>
      </c>
      <c r="I103" s="83">
        <f>LOP!I97</f>
        <v>0</v>
      </c>
      <c r="J103" s="83">
        <f>LOP!J97</f>
        <v>1</v>
      </c>
      <c r="K103" s="83">
        <f>LOP!K97</f>
        <v>1</v>
      </c>
      <c r="L103" s="82">
        <f t="shared" si="30"/>
        <v>5</v>
      </c>
      <c r="M103" s="82">
        <f t="shared" si="31"/>
        <v>5</v>
      </c>
      <c r="N103" s="82">
        <f>SUMIF($B$8:$K$8,"Laki-Laki",LOP!B97:K97)</f>
        <v>4</v>
      </c>
      <c r="O103" s="82">
        <f>SUMIF($B$8:$K$8,"Perempuan",LOP!B97:K97)</f>
        <v>4</v>
      </c>
      <c r="P103" s="68">
        <f t="shared" si="32"/>
        <v>4</v>
      </c>
      <c r="Q103" s="68">
        <f t="shared" si="33"/>
        <v>4</v>
      </c>
      <c r="R103" s="68">
        <f t="shared" si="34"/>
        <v>-1.3862943611198906</v>
      </c>
      <c r="S103" s="68">
        <f t="shared" si="35"/>
        <v>-1.3862943611198906</v>
      </c>
      <c r="T103" s="68">
        <f t="shared" si="36"/>
        <v>-1.2740774715399519</v>
      </c>
      <c r="U103" s="68">
        <f t="shared" si="37"/>
        <v>-1.2740774715399519</v>
      </c>
      <c r="V103" s="68">
        <f t="shared" si="38"/>
        <v>1.1180339887498949</v>
      </c>
      <c r="W103" s="68">
        <f t="shared" si="39"/>
        <v>1.1180339887498949</v>
      </c>
      <c r="X103" s="68">
        <f t="shared" si="40"/>
        <v>0</v>
      </c>
      <c r="Y103" s="68">
        <f t="shared" si="41"/>
        <v>1.5811388300841898</v>
      </c>
      <c r="Z103" s="68">
        <f t="shared" si="42"/>
        <v>0</v>
      </c>
      <c r="AA103" s="66" t="str">
        <f t="shared" si="43"/>
        <v>Negligible</v>
      </c>
      <c r="AB103" s="69" t="str">
        <f t="shared" si="44"/>
        <v>Tidak Ada Indikasi Bias</v>
      </c>
    </row>
    <row r="104" spans="1:28" ht="27.6" x14ac:dyDescent="0.3">
      <c r="A104" s="67" t="str">
        <f>LOP!A98</f>
        <v>94. Continual improvement dalam implementasi QMS berarti...</v>
      </c>
      <c r="B104" s="83">
        <f>LOP!B98</f>
        <v>1</v>
      </c>
      <c r="C104" s="83">
        <f>LOP!C98</f>
        <v>1</v>
      </c>
      <c r="D104" s="83">
        <f>LOP!D98</f>
        <v>1</v>
      </c>
      <c r="E104" s="83">
        <f>LOP!E98</f>
        <v>0</v>
      </c>
      <c r="F104" s="83">
        <f>LOP!F98</f>
        <v>1</v>
      </c>
      <c r="G104" s="83">
        <f>LOP!G98</f>
        <v>0</v>
      </c>
      <c r="H104" s="83">
        <f>LOP!H98</f>
        <v>0</v>
      </c>
      <c r="I104" s="83">
        <f>LOP!I98</f>
        <v>0</v>
      </c>
      <c r="J104" s="83">
        <f>LOP!J98</f>
        <v>1</v>
      </c>
      <c r="K104" s="83">
        <f>LOP!K98</f>
        <v>1</v>
      </c>
      <c r="L104" s="82">
        <f t="shared" si="30"/>
        <v>5</v>
      </c>
      <c r="M104" s="82">
        <f t="shared" si="31"/>
        <v>5</v>
      </c>
      <c r="N104" s="82">
        <f>SUMIF($B$8:$K$8,"Laki-Laki",LOP!B98:K98)</f>
        <v>3</v>
      </c>
      <c r="O104" s="82">
        <f>SUMIF($B$8:$K$8,"Perempuan",LOP!B98:K98)</f>
        <v>3</v>
      </c>
      <c r="P104" s="68">
        <f t="shared" si="32"/>
        <v>3</v>
      </c>
      <c r="Q104" s="68">
        <f t="shared" si="33"/>
        <v>3</v>
      </c>
      <c r="R104" s="68">
        <f t="shared" si="34"/>
        <v>-0.40546510810816444</v>
      </c>
      <c r="S104" s="68">
        <f t="shared" si="35"/>
        <v>-0.40546510810816444</v>
      </c>
      <c r="T104" s="68">
        <f t="shared" si="36"/>
        <v>-0.2932482185282258</v>
      </c>
      <c r="U104" s="68">
        <f t="shared" si="37"/>
        <v>-0.2932482185282258</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27.6" x14ac:dyDescent="0.3">
      <c r="A105" s="67" t="str">
        <f>LOP!A99</f>
        <v>95. Setelah SOP disahkan, tantangan terbesar tahap roll-out adalah...</v>
      </c>
      <c r="B105" s="83">
        <f>LOP!B99</f>
        <v>1</v>
      </c>
      <c r="C105" s="83">
        <f>LOP!C99</f>
        <v>1</v>
      </c>
      <c r="D105" s="83">
        <f>LOP!D99</f>
        <v>1</v>
      </c>
      <c r="E105" s="83">
        <f>LOP!E99</f>
        <v>0</v>
      </c>
      <c r="F105" s="83">
        <f>LOP!F99</f>
        <v>1</v>
      </c>
      <c r="G105" s="83">
        <f>LOP!G99</f>
        <v>0</v>
      </c>
      <c r="H105" s="83">
        <f>LOP!H99</f>
        <v>0</v>
      </c>
      <c r="I105" s="83">
        <f>LOP!I99</f>
        <v>0</v>
      </c>
      <c r="J105" s="83">
        <f>LOP!J99</f>
        <v>0</v>
      </c>
      <c r="K105" s="83">
        <f>LOP!K99</f>
        <v>0</v>
      </c>
      <c r="L105" s="82">
        <f t="shared" si="30"/>
        <v>5</v>
      </c>
      <c r="M105" s="82">
        <f t="shared" si="31"/>
        <v>5</v>
      </c>
      <c r="N105" s="82">
        <f>SUMIF($B$8:$K$8,"Laki-Laki",LOP!B99:K99)</f>
        <v>2</v>
      </c>
      <c r="O105" s="82">
        <f>SUMIF($B$8:$K$8,"Perempuan",LOP!B99:K99)</f>
        <v>2</v>
      </c>
      <c r="P105" s="68">
        <f t="shared" si="32"/>
        <v>2</v>
      </c>
      <c r="Q105" s="68">
        <f t="shared" si="33"/>
        <v>2</v>
      </c>
      <c r="R105" s="68">
        <f t="shared" si="34"/>
        <v>0.40546510810816438</v>
      </c>
      <c r="S105" s="68">
        <f t="shared" si="35"/>
        <v>0.40546510810816438</v>
      </c>
      <c r="T105" s="68">
        <f t="shared" si="36"/>
        <v>0.51768199768810297</v>
      </c>
      <c r="U105" s="68">
        <f t="shared" si="37"/>
        <v>0.51768199768810297</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27.6" x14ac:dyDescent="0.3">
      <c r="A106" s="67" t="str">
        <f>LOP!A100</f>
        <v>96. QMS memastikan pemeliharaan perangkat kerja dengan cara...</v>
      </c>
      <c r="B106" s="83">
        <f>LOP!B100</f>
        <v>1</v>
      </c>
      <c r="C106" s="83">
        <f>LOP!C100</f>
        <v>1</v>
      </c>
      <c r="D106" s="83">
        <f>LOP!D100</f>
        <v>1</v>
      </c>
      <c r="E106" s="83">
        <f>LOP!E100</f>
        <v>1</v>
      </c>
      <c r="F106" s="83">
        <f>LOP!F100</f>
        <v>1</v>
      </c>
      <c r="G106" s="83">
        <f>LOP!G100</f>
        <v>1</v>
      </c>
      <c r="H106" s="83">
        <f>LOP!H100</f>
        <v>0</v>
      </c>
      <c r="I106" s="83">
        <f>LOP!I100</f>
        <v>0</v>
      </c>
      <c r="J106" s="83">
        <f>LOP!J100</f>
        <v>0</v>
      </c>
      <c r="K106" s="83">
        <f>LOP!K100</f>
        <v>0</v>
      </c>
      <c r="L106" s="82">
        <f t="shared" si="30"/>
        <v>5</v>
      </c>
      <c r="M106" s="82">
        <f t="shared" si="31"/>
        <v>5</v>
      </c>
      <c r="N106" s="82">
        <f>SUMIF($B$8:$K$8,"Laki-Laki",LOP!B100:K100)</f>
        <v>3</v>
      </c>
      <c r="O106" s="82">
        <f>SUMIF($B$8:$K$8,"Perempuan",LOP!B100:K100)</f>
        <v>3</v>
      </c>
      <c r="P106" s="68">
        <f t="shared" si="32"/>
        <v>3</v>
      </c>
      <c r="Q106" s="68">
        <f t="shared" si="33"/>
        <v>3</v>
      </c>
      <c r="R106" s="68">
        <f t="shared" si="34"/>
        <v>-0.40546510810816444</v>
      </c>
      <c r="S106" s="68">
        <f t="shared" si="35"/>
        <v>-0.40546510810816444</v>
      </c>
      <c r="T106" s="68">
        <f t="shared" si="36"/>
        <v>-0.2932482185282258</v>
      </c>
      <c r="U106" s="68">
        <f t="shared" si="37"/>
        <v>-0.2932482185282258</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41.4" x14ac:dyDescent="0.3">
      <c r="A107" s="67" t="str">
        <f>LOP!A101</f>
        <v>97. Aktivitas mandiri wajib untuk mengevaluasi konsistensi implementasi QMS adalah...</v>
      </c>
      <c r="B107" s="83">
        <f>LOP!B101</f>
        <v>0</v>
      </c>
      <c r="C107" s="83">
        <f>LOP!C101</f>
        <v>0</v>
      </c>
      <c r="D107" s="83">
        <f>LOP!D101</f>
        <v>1</v>
      </c>
      <c r="E107" s="83">
        <f>LOP!E101</f>
        <v>0</v>
      </c>
      <c r="F107" s="83">
        <f>LOP!F101</f>
        <v>1</v>
      </c>
      <c r="G107" s="83">
        <f>LOP!G101</f>
        <v>0</v>
      </c>
      <c r="H107" s="83">
        <f>LOP!H101</f>
        <v>0</v>
      </c>
      <c r="I107" s="83">
        <f>LOP!I101</f>
        <v>0</v>
      </c>
      <c r="J107" s="83">
        <f>LOP!J101</f>
        <v>0</v>
      </c>
      <c r="K107" s="83">
        <f>LOP!K101</f>
        <v>0</v>
      </c>
      <c r="L107" s="82">
        <f t="shared" si="30"/>
        <v>5</v>
      </c>
      <c r="M107" s="82">
        <f t="shared" si="31"/>
        <v>5</v>
      </c>
      <c r="N107" s="82">
        <f>SUMIF($B$8:$K$8,"Laki-Laki",LOP!B101:K101)</f>
        <v>1</v>
      </c>
      <c r="O107" s="82">
        <f>SUMIF($B$8:$K$8,"Perempuan",LOP!B101:K101)</f>
        <v>1</v>
      </c>
      <c r="P107" s="68">
        <f t="shared" si="32"/>
        <v>1</v>
      </c>
      <c r="Q107" s="68">
        <f t="shared" si="33"/>
        <v>1</v>
      </c>
      <c r="R107" s="68">
        <f t="shared" si="34"/>
        <v>1.3862943611198906</v>
      </c>
      <c r="S107" s="68">
        <f t="shared" si="35"/>
        <v>1.3862943611198906</v>
      </c>
      <c r="T107" s="68">
        <f t="shared" si="36"/>
        <v>1.4985112506998293</v>
      </c>
      <c r="U107" s="68">
        <f t="shared" si="37"/>
        <v>1.4985112506998293</v>
      </c>
      <c r="V107" s="68">
        <f t="shared" si="38"/>
        <v>1.1180339887498949</v>
      </c>
      <c r="W107" s="68">
        <f t="shared" si="39"/>
        <v>1.1180339887498949</v>
      </c>
      <c r="X107" s="68">
        <f t="shared" si="40"/>
        <v>0</v>
      </c>
      <c r="Y107" s="68">
        <f t="shared" si="41"/>
        <v>1.5811388300841898</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27.6" x14ac:dyDescent="0.3">
      <c r="A108" s="67" t="str">
        <f>LOP!A102</f>
        <v>98. Peran QMS saat terjadi non-conforming work adalah...</v>
      </c>
      <c r="B108" s="83">
        <f>LOP!B102</f>
        <v>0</v>
      </c>
      <c r="C108" s="83">
        <f>LOP!C102</f>
        <v>0</v>
      </c>
      <c r="D108" s="83">
        <f>LOP!D102</f>
        <v>1</v>
      </c>
      <c r="E108" s="83">
        <f>LOP!E102</f>
        <v>1</v>
      </c>
      <c r="F108" s="83">
        <f>LOP!F102</f>
        <v>1</v>
      </c>
      <c r="G108" s="83">
        <f>LOP!G102</f>
        <v>1</v>
      </c>
      <c r="H108" s="83">
        <f>LOP!H102</f>
        <v>0</v>
      </c>
      <c r="I108" s="83">
        <f>LOP!I102</f>
        <v>0</v>
      </c>
      <c r="J108" s="83">
        <f>LOP!J102</f>
        <v>0</v>
      </c>
      <c r="K108" s="83">
        <f>LOP!K102</f>
        <v>0</v>
      </c>
      <c r="L108" s="82">
        <f t="shared" si="30"/>
        <v>5</v>
      </c>
      <c r="M108" s="82">
        <f t="shared" si="31"/>
        <v>5</v>
      </c>
      <c r="N108" s="82">
        <f>SUMIF($B$8:$K$8,"Laki-Laki",LOP!B102:K102)</f>
        <v>2</v>
      </c>
      <c r="O108" s="82">
        <f>SUMIF($B$8:$K$8,"Perempuan",LOP!B102:K102)</f>
        <v>2</v>
      </c>
      <c r="P108" s="68">
        <f t="shared" si="32"/>
        <v>2</v>
      </c>
      <c r="Q108" s="68">
        <f t="shared" si="33"/>
        <v>2</v>
      </c>
      <c r="R108" s="68">
        <f t="shared" si="34"/>
        <v>0.40546510810816438</v>
      </c>
      <c r="S108" s="68">
        <f t="shared" si="35"/>
        <v>0.40546510810816438</v>
      </c>
      <c r="T108" s="68">
        <f t="shared" si="36"/>
        <v>0.51768199768810297</v>
      </c>
      <c r="U108" s="68">
        <f t="shared" si="37"/>
        <v>0.51768199768810297</v>
      </c>
      <c r="V108" s="68">
        <f t="shared" si="38"/>
        <v>0.91287092917527679</v>
      </c>
      <c r="W108" s="68">
        <f t="shared" si="39"/>
        <v>0.91287092917527679</v>
      </c>
      <c r="X108" s="68">
        <f t="shared" si="40"/>
        <v>0</v>
      </c>
      <c r="Y108" s="68">
        <f t="shared" si="41"/>
        <v>1.2909944487358056</v>
      </c>
      <c r="Z108" s="68">
        <f t="shared" si="45"/>
        <v>0</v>
      </c>
      <c r="AA108" s="66" t="str">
        <f t="shared" si="46"/>
        <v>Negligible</v>
      </c>
      <c r="AB108" s="69" t="str">
        <f t="shared" si="44"/>
        <v>Tidak Ada Indikasi Bias</v>
      </c>
    </row>
    <row r="109" spans="1:28" ht="41.4" x14ac:dyDescent="0.3">
      <c r="A109" s="67" t="str">
        <f>LOP!A103</f>
        <v>99. Forum puncak pembahasan audit, keluhan, dan sasaran mutu disebut...</v>
      </c>
      <c r="B109" s="83">
        <f>LOP!B103</f>
        <v>1</v>
      </c>
      <c r="C109" s="83">
        <f>LOP!C103</f>
        <v>1</v>
      </c>
      <c r="D109" s="83">
        <f>LOP!D103</f>
        <v>1</v>
      </c>
      <c r="E109" s="83">
        <f>LOP!E103</f>
        <v>1</v>
      </c>
      <c r="F109" s="83">
        <f>LOP!F103</f>
        <v>1</v>
      </c>
      <c r="G109" s="83">
        <f>LOP!G103</f>
        <v>1</v>
      </c>
      <c r="H109" s="83">
        <f>LOP!H103</f>
        <v>1</v>
      </c>
      <c r="I109" s="83">
        <f>LOP!I103</f>
        <v>1</v>
      </c>
      <c r="J109" s="83">
        <f>LOP!J103</f>
        <v>0</v>
      </c>
      <c r="K109" s="83">
        <f>LOP!K103</f>
        <v>0</v>
      </c>
      <c r="L109" s="82">
        <f t="shared" si="30"/>
        <v>5</v>
      </c>
      <c r="M109" s="82">
        <f t="shared" si="31"/>
        <v>5</v>
      </c>
      <c r="N109" s="82">
        <f>SUMIF($B$8:$K$8,"Laki-Laki",LOP!B103:K103)</f>
        <v>4</v>
      </c>
      <c r="O109" s="82">
        <f>SUMIF($B$8:$K$8,"Perempuan",LOP!B103:K103)</f>
        <v>4</v>
      </c>
      <c r="P109" s="68">
        <f t="shared" si="32"/>
        <v>4</v>
      </c>
      <c r="Q109" s="68">
        <f t="shared" si="33"/>
        <v>4</v>
      </c>
      <c r="R109" s="68">
        <f t="shared" si="34"/>
        <v>-1.3862943611198906</v>
      </c>
      <c r="S109" s="68">
        <f t="shared" si="35"/>
        <v>-1.3862943611198906</v>
      </c>
      <c r="T109" s="68">
        <f t="shared" si="36"/>
        <v>-1.2740774715399519</v>
      </c>
      <c r="U109" s="68">
        <f t="shared" si="37"/>
        <v>-1.2740774715399519</v>
      </c>
      <c r="V109" s="68">
        <f t="shared" si="38"/>
        <v>1.1180339887498949</v>
      </c>
      <c r="W109" s="68">
        <f t="shared" si="39"/>
        <v>1.1180339887498949</v>
      </c>
      <c r="X109" s="68">
        <f t="shared" si="40"/>
        <v>0</v>
      </c>
      <c r="Y109" s="68">
        <f t="shared" si="41"/>
        <v>1.5811388300841898</v>
      </c>
      <c r="Z109" s="68">
        <f t="shared" si="45"/>
        <v>0</v>
      </c>
      <c r="AA109" s="66" t="str">
        <f t="shared" si="46"/>
        <v>Negligible</v>
      </c>
      <c r="AB109" s="69" t="str">
        <f t="shared" si="44"/>
        <v>Tidak Ada Indikasi Bias</v>
      </c>
    </row>
    <row r="110" spans="1:28" ht="27.6" x14ac:dyDescent="0.3">
      <c r="A110" s="67" t="str">
        <f>LOP!A104</f>
        <v>100. Prinsip evidence-based decision making diterapkan dengan...</v>
      </c>
      <c r="B110" s="83">
        <f>LOP!B104</f>
        <v>1</v>
      </c>
      <c r="C110" s="83">
        <f>LOP!C104</f>
        <v>1</v>
      </c>
      <c r="D110" s="83">
        <f>LOP!D104</f>
        <v>1</v>
      </c>
      <c r="E110" s="83">
        <f>LOP!E104</f>
        <v>0</v>
      </c>
      <c r="F110" s="83">
        <f>LOP!F104</f>
        <v>1</v>
      </c>
      <c r="G110" s="83">
        <f>LOP!G104</f>
        <v>0</v>
      </c>
      <c r="H110" s="83">
        <f>LOP!H104</f>
        <v>0</v>
      </c>
      <c r="I110" s="83">
        <f>LOP!I104</f>
        <v>0</v>
      </c>
      <c r="J110" s="83">
        <f>LOP!J104</f>
        <v>1</v>
      </c>
      <c r="K110" s="83">
        <f>LOP!K104</f>
        <v>1</v>
      </c>
      <c r="L110" s="82">
        <f t="shared" si="30"/>
        <v>5</v>
      </c>
      <c r="M110" s="82">
        <f t="shared" si="31"/>
        <v>5</v>
      </c>
      <c r="N110" s="82">
        <f>SUMIF($B$8:$K$8,"Laki-Laki",LOP!B104:K104)</f>
        <v>3</v>
      </c>
      <c r="O110" s="82">
        <f>SUMIF($B$8:$K$8,"Perempuan",LOP!B104:K104)</f>
        <v>3</v>
      </c>
      <c r="P110" s="68">
        <f t="shared" si="32"/>
        <v>3</v>
      </c>
      <c r="Q110" s="68">
        <f t="shared" si="33"/>
        <v>3</v>
      </c>
      <c r="R110" s="68">
        <f t="shared" si="34"/>
        <v>-0.40546510810816444</v>
      </c>
      <c r="S110" s="68">
        <f t="shared" si="35"/>
        <v>-0.40546510810816444</v>
      </c>
      <c r="T110" s="68">
        <f t="shared" si="36"/>
        <v>-0.2932482185282258</v>
      </c>
      <c r="U110" s="68">
        <f t="shared" si="37"/>
        <v>-0.2932482185282258</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78</v>
      </c>
      <c r="C111" s="11">
        <f t="shared" si="47"/>
        <v>78</v>
      </c>
      <c r="D111" s="11">
        <f t="shared" si="47"/>
        <v>83</v>
      </c>
      <c r="E111" s="11">
        <f t="shared" si="47"/>
        <v>51</v>
      </c>
      <c r="F111" s="11">
        <f t="shared" si="47"/>
        <v>83</v>
      </c>
      <c r="G111" s="11">
        <f t="shared" si="47"/>
        <v>51</v>
      </c>
      <c r="H111" s="11">
        <f t="shared" si="47"/>
        <v>24</v>
      </c>
      <c r="I111" s="11">
        <f t="shared" si="47"/>
        <v>24</v>
      </c>
      <c r="J111" s="11">
        <f t="shared" si="47"/>
        <v>27</v>
      </c>
      <c r="K111" s="11">
        <f t="shared" si="47"/>
        <v>27</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3B95-72D5-4919-8C27-611291DCAB8B}">
  <dimension ref="A1:B12"/>
  <sheetViews>
    <sheetView tabSelected="1" workbookViewId="0">
      <selection activeCell="F10" sqref="F10"/>
    </sheetView>
  </sheetViews>
  <sheetFormatPr defaultRowHeight="14.4" x14ac:dyDescent="0.3"/>
  <cols>
    <col min="1" max="1" width="24.44140625" style="111" customWidth="1"/>
    <col min="2" max="2" width="66.77734375" style="111" customWidth="1"/>
    <col min="3" max="16384" width="8.88671875" style="111"/>
  </cols>
  <sheetData>
    <row r="1" spans="1:2" x14ac:dyDescent="0.3">
      <c r="A1" s="112" t="s">
        <v>2345</v>
      </c>
      <c r="B1" s="112" t="s">
        <v>2346</v>
      </c>
    </row>
    <row r="2" spans="1:2" x14ac:dyDescent="0.3">
      <c r="A2" s="113" t="s">
        <v>2347</v>
      </c>
      <c r="B2" s="114" t="s">
        <v>2348</v>
      </c>
    </row>
    <row r="3" spans="1:2" x14ac:dyDescent="0.3">
      <c r="A3" s="113" t="s">
        <v>2349</v>
      </c>
      <c r="B3" s="114" t="s">
        <v>2350</v>
      </c>
    </row>
    <row r="4" spans="1:2" ht="22.8" x14ac:dyDescent="0.3">
      <c r="A4" s="113" t="s">
        <v>2351</v>
      </c>
      <c r="B4" s="114" t="s">
        <v>2352</v>
      </c>
    </row>
    <row r="5" spans="1:2" ht="25.8" x14ac:dyDescent="0.3">
      <c r="A5" s="113" t="s">
        <v>2353</v>
      </c>
      <c r="B5" s="114" t="s">
        <v>2362</v>
      </c>
    </row>
    <row r="6" spans="1:2" ht="22.8" x14ac:dyDescent="0.3">
      <c r="A6" s="113" t="s">
        <v>2354</v>
      </c>
      <c r="B6" s="114" t="s">
        <v>2355</v>
      </c>
    </row>
    <row r="7" spans="1:2" x14ac:dyDescent="0.3">
      <c r="A7" s="113" t="s">
        <v>2356</v>
      </c>
      <c r="B7" s="114" t="s">
        <v>2357</v>
      </c>
    </row>
    <row r="8" spans="1:2" ht="22.8" x14ac:dyDescent="0.3">
      <c r="A8" s="113" t="s">
        <v>2293</v>
      </c>
      <c r="B8" s="114" t="s">
        <v>2358</v>
      </c>
    </row>
    <row r="9" spans="1:2" x14ac:dyDescent="0.3">
      <c r="A9" s="113" t="s">
        <v>2294</v>
      </c>
      <c r="B9" s="114" t="s">
        <v>2359</v>
      </c>
    </row>
    <row r="10" spans="1:2" x14ac:dyDescent="0.3">
      <c r="A10" s="113" t="s">
        <v>2295</v>
      </c>
      <c r="B10" s="114" t="s">
        <v>2360</v>
      </c>
    </row>
    <row r="11" spans="1:2" x14ac:dyDescent="0.3">
      <c r="A11" s="113" t="s">
        <v>2296</v>
      </c>
      <c r="B11" s="114" t="s">
        <v>2363</v>
      </c>
    </row>
    <row r="12" spans="1:2" ht="22.8" x14ac:dyDescent="0.3">
      <c r="A12" s="113" t="s">
        <v>2300</v>
      </c>
      <c r="B12" s="114" t="s">
        <v>2361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CCF38-6FCC-4D63-83D8-FB89371499B7}">
  <dimension ref="A1:AC112"/>
  <sheetViews>
    <sheetView workbookViewId="0">
      <selection sqref="A1:AC1"/>
    </sheetView>
  </sheetViews>
  <sheetFormatPr defaultRowHeight="14.4" x14ac:dyDescent="0.3"/>
  <cols>
    <col min="1" max="1" width="30.6640625" bestFit="1" customWidth="1"/>
    <col min="2" max="4" width="9.88671875" style="2" bestFit="1" customWidth="1"/>
    <col min="5" max="5" width="7.6640625" style="2" bestFit="1" customWidth="1"/>
    <col min="6" max="6" width="9.88671875" style="2" bestFit="1" customWidth="1"/>
    <col min="7" max="8" width="7.6640625" style="2" bestFit="1" customWidth="1"/>
    <col min="9" max="9" width="9.88671875" style="2" bestFit="1" customWidth="1"/>
    <col min="10" max="11" width="7.6640625" style="2" bestFit="1" customWidth="1"/>
    <col min="12" max="12" width="5.33203125" style="2" bestFit="1" customWidth="1"/>
    <col min="13" max="13" width="5.44140625" bestFit="1" customWidth="1"/>
    <col min="14" max="14" width="35.33203125" bestFit="1" customWidth="1"/>
    <col min="15" max="15" width="5.109375" bestFit="1" customWidth="1"/>
    <col min="16" max="16" width="8.109375" bestFit="1" customWidth="1"/>
    <col min="17" max="17" width="37.109375" bestFit="1" customWidth="1"/>
    <col min="18" max="18" width="12.109375" bestFit="1" customWidth="1"/>
    <col min="19" max="19" width="12.21875" bestFit="1" customWidth="1"/>
    <col min="20" max="20" width="11.109375" bestFit="1" customWidth="1"/>
    <col min="21" max="21" width="11.21875" bestFit="1" customWidth="1"/>
    <col min="22" max="22" width="6.109375" bestFit="1" customWidth="1"/>
    <col min="23" max="23" width="6.21875" bestFit="1" customWidth="1"/>
    <col min="24" max="24" width="11.44140625" bestFit="1" customWidth="1"/>
    <col min="25" max="25" width="12.21875" bestFit="1" customWidth="1"/>
    <col min="26" max="26" width="5.5546875" bestFit="1" customWidth="1"/>
    <col min="27" max="27" width="13.6640625" bestFit="1" customWidth="1"/>
    <col min="28" max="28" width="27.44140625" bestFit="1" customWidth="1"/>
    <col min="29" max="29" width="35.21875" customWidth="1"/>
  </cols>
  <sheetData>
    <row r="1" spans="1:29" ht="15.6" x14ac:dyDescent="0.3">
      <c r="A1" s="94" t="s">
        <v>2325</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29" x14ac:dyDescent="0.3">
      <c r="A2" s="70"/>
      <c r="B2" s="71"/>
      <c r="C2" s="71"/>
      <c r="D2" s="71"/>
      <c r="E2" s="71"/>
      <c r="F2" s="71"/>
      <c r="G2" s="71"/>
      <c r="H2" s="71"/>
      <c r="I2" s="71"/>
      <c r="J2" s="71"/>
      <c r="K2" s="71"/>
      <c r="L2" s="71"/>
      <c r="M2" s="70"/>
      <c r="N2" s="70"/>
      <c r="O2" s="70"/>
      <c r="P2" s="70"/>
      <c r="Q2" s="70"/>
      <c r="R2" s="70"/>
      <c r="S2" s="70"/>
      <c r="T2" s="70"/>
      <c r="U2" s="70"/>
      <c r="V2" s="70"/>
      <c r="W2" s="70"/>
      <c r="X2" s="70"/>
      <c r="Y2" s="70"/>
      <c r="Z2" s="70"/>
      <c r="AA2" s="70"/>
      <c r="AB2" s="70"/>
      <c r="AC2" s="70"/>
    </row>
    <row r="3" spans="1:29" x14ac:dyDescent="0.3">
      <c r="A3" s="72" t="s">
        <v>2278</v>
      </c>
      <c r="B3" s="80">
        <v>0.5</v>
      </c>
      <c r="C3" s="80"/>
      <c r="D3" s="80"/>
      <c r="E3" s="80"/>
      <c r="F3" s="80"/>
      <c r="G3" s="80"/>
      <c r="H3" s="80"/>
      <c r="I3" s="80"/>
      <c r="J3" s="80"/>
      <c r="K3" s="80"/>
      <c r="L3" s="80"/>
      <c r="M3" s="70"/>
      <c r="N3" s="74" t="s">
        <v>2301</v>
      </c>
      <c r="O3" s="70"/>
      <c r="P3" s="70"/>
      <c r="Q3" s="74" t="s">
        <v>2302</v>
      </c>
      <c r="R3" s="70"/>
      <c r="S3" s="70"/>
      <c r="T3" s="70"/>
      <c r="U3" s="70"/>
      <c r="V3" s="70"/>
      <c r="W3" s="70"/>
      <c r="X3" s="70"/>
      <c r="Y3" s="70"/>
      <c r="Z3" s="70"/>
      <c r="AA3" s="70"/>
      <c r="AB3" s="70"/>
      <c r="AC3" s="70"/>
    </row>
    <row r="4" spans="1:29" x14ac:dyDescent="0.3">
      <c r="A4" s="72" t="s">
        <v>2279</v>
      </c>
      <c r="B4" s="80">
        <v>1</v>
      </c>
      <c r="C4" s="80"/>
      <c r="D4" s="80"/>
      <c r="E4" s="80"/>
      <c r="F4" s="80"/>
      <c r="G4" s="80"/>
      <c r="H4" s="80"/>
      <c r="I4" s="80"/>
      <c r="J4" s="80"/>
      <c r="K4" s="80"/>
      <c r="L4" s="80"/>
      <c r="M4" s="70"/>
      <c r="N4" s="75" t="s">
        <v>2297</v>
      </c>
      <c r="O4" s="76">
        <f>COUNTIF($AA$11:$AA$110,"DIF Besar - review")</f>
        <v>0</v>
      </c>
      <c r="P4" s="70"/>
      <c r="Q4" s="75" t="s">
        <v>2303</v>
      </c>
      <c r="R4" s="76">
        <f>COUNTIF($AB$11:$AB$110,"Berpotensi Bias - Tinjau Konten")</f>
        <v>0</v>
      </c>
      <c r="S4" s="70"/>
      <c r="T4" s="70"/>
      <c r="U4" s="70"/>
      <c r="V4" s="70"/>
      <c r="W4" s="70"/>
      <c r="X4" s="70"/>
      <c r="Y4" s="70"/>
      <c r="Z4" s="70"/>
      <c r="AA4" s="70"/>
      <c r="AB4" s="70"/>
      <c r="AC4" s="70"/>
    </row>
    <row r="5" spans="1:29" x14ac:dyDescent="0.3">
      <c r="A5" s="72" t="s">
        <v>2280</v>
      </c>
      <c r="B5" s="73">
        <v>2</v>
      </c>
      <c r="C5" s="73"/>
      <c r="D5" s="73"/>
      <c r="E5" s="73"/>
      <c r="F5" s="73"/>
      <c r="G5" s="73"/>
      <c r="H5" s="73"/>
      <c r="I5" s="73"/>
      <c r="J5" s="73"/>
      <c r="K5" s="73"/>
      <c r="L5" s="73"/>
      <c r="M5" s="70"/>
      <c r="N5" s="75" t="s">
        <v>2298</v>
      </c>
      <c r="O5" s="77">
        <f>COUNTIF($AA$11:$AA$110,"DIF Moderat - cek")</f>
        <v>0</v>
      </c>
      <c r="P5" s="70"/>
      <c r="Q5" s="75" t="s">
        <v>2304</v>
      </c>
      <c r="R5" s="77">
        <f>COUNTIF($AB$11:$AB$110,"Indikasi Ringan - Pantau")</f>
        <v>0</v>
      </c>
      <c r="S5" s="70"/>
      <c r="T5" s="70"/>
      <c r="U5" s="70"/>
      <c r="V5" s="70"/>
      <c r="W5" s="70"/>
      <c r="X5" s="70"/>
      <c r="Y5" s="70"/>
      <c r="Z5" s="70"/>
      <c r="AA5" s="70"/>
      <c r="AB5" s="70"/>
      <c r="AC5" s="70"/>
    </row>
    <row r="6" spans="1:29" x14ac:dyDescent="0.3">
      <c r="A6" s="74" t="s">
        <v>2306</v>
      </c>
      <c r="B6" s="79">
        <f>_xlfn.AGGREGATE(14,6,ABS(X11:X110),1)</f>
        <v>0</v>
      </c>
      <c r="C6" s="79"/>
      <c r="D6" s="79"/>
      <c r="E6" s="79"/>
      <c r="F6" s="79"/>
      <c r="G6" s="79"/>
      <c r="H6" s="79"/>
      <c r="I6" s="79"/>
      <c r="J6" s="79"/>
      <c r="K6" s="79"/>
      <c r="L6" s="79"/>
      <c r="M6" s="70"/>
      <c r="N6" s="75" t="s">
        <v>2299</v>
      </c>
      <c r="O6" s="78">
        <f>COUNTIF($AA$11:$AA$110,"Negligible")</f>
        <v>100</v>
      </c>
      <c r="P6" s="70"/>
      <c r="Q6" s="75" t="s">
        <v>2305</v>
      </c>
      <c r="R6" s="78">
        <f>COUNTIF($AB$11:$AB$110,"Tidak Ada Indikasi Bias")</f>
        <v>100</v>
      </c>
      <c r="S6" s="70"/>
      <c r="T6" s="70"/>
      <c r="U6" s="70"/>
      <c r="V6" s="70"/>
      <c r="W6" s="70"/>
      <c r="X6" s="70"/>
      <c r="Y6" s="70"/>
      <c r="Z6" s="70"/>
      <c r="AA6" s="70"/>
      <c r="AB6" s="70"/>
      <c r="AC6" s="70"/>
    </row>
    <row r="7" spans="1:29" x14ac:dyDescent="0.3">
      <c r="A7" s="74"/>
      <c r="B7" s="79"/>
      <c r="C7" s="79"/>
      <c r="D7" s="79"/>
      <c r="E7" s="79"/>
      <c r="F7" s="79"/>
      <c r="G7" s="79"/>
      <c r="H7" s="79"/>
      <c r="I7" s="79"/>
      <c r="J7" s="79"/>
      <c r="K7" s="79"/>
      <c r="L7" s="79"/>
      <c r="M7" s="70"/>
      <c r="N7" s="75"/>
      <c r="O7" s="78"/>
      <c r="P7" s="70"/>
      <c r="Q7" s="75"/>
      <c r="R7" s="78"/>
      <c r="S7" s="70"/>
      <c r="T7" s="70"/>
      <c r="U7" s="70"/>
      <c r="V7" s="70"/>
      <c r="W7" s="70"/>
      <c r="X7" s="70"/>
      <c r="Y7" s="70"/>
      <c r="Z7" s="70"/>
      <c r="AA7" s="70"/>
      <c r="AB7" s="70"/>
      <c r="AC7" s="70"/>
    </row>
    <row r="8" spans="1:29" x14ac:dyDescent="0.3">
      <c r="A8" s="74" t="s">
        <v>1580</v>
      </c>
      <c r="B8" s="86" t="str">
        <f>K3L!B2</f>
        <v>Perempuan</v>
      </c>
      <c r="C8" s="86" t="str">
        <f>K3L!C2</f>
        <v>Laki-Laki</v>
      </c>
      <c r="D8" s="86" t="str">
        <f>K3L!D2</f>
        <v>Perempuan</v>
      </c>
      <c r="E8" s="86" t="str">
        <f>K3L!E2</f>
        <v>Perempuan</v>
      </c>
      <c r="F8" s="86" t="str">
        <f>K3L!F2</f>
        <v>Laki-Laki</v>
      </c>
      <c r="G8" s="86" t="str">
        <f>K3L!G2</f>
        <v>Laki-Laki</v>
      </c>
      <c r="H8" s="86" t="str">
        <f>K3L!H2</f>
        <v>Perempuan</v>
      </c>
      <c r="I8" s="86" t="str">
        <f>K3L!I2</f>
        <v>Laki-Laki</v>
      </c>
      <c r="J8" s="86" t="str">
        <f>K3L!J2</f>
        <v>Perempuan</v>
      </c>
      <c r="K8" s="86" t="str">
        <f>K3L!K2</f>
        <v>Laki-Laki</v>
      </c>
      <c r="L8" s="79"/>
      <c r="M8" s="70"/>
      <c r="N8" s="75"/>
      <c r="O8" s="78"/>
      <c r="P8" s="70"/>
      <c r="Q8" s="75"/>
      <c r="R8" s="78"/>
      <c r="S8" s="70"/>
      <c r="T8" s="70"/>
      <c r="U8" s="70"/>
      <c r="V8" s="70"/>
      <c r="W8" s="70"/>
      <c r="X8" s="70"/>
      <c r="Y8" s="70"/>
      <c r="Z8" s="70"/>
      <c r="AA8" s="70"/>
      <c r="AB8" s="70"/>
      <c r="AC8" s="70"/>
    </row>
    <row r="9" spans="1:29" s="49" customFormat="1" x14ac:dyDescent="0.3">
      <c r="A9" s="96" t="s">
        <v>0</v>
      </c>
      <c r="B9" s="97" t="s">
        <v>23</v>
      </c>
      <c r="C9" s="97"/>
      <c r="D9" s="97"/>
      <c r="E9" s="97"/>
      <c r="F9" s="97"/>
      <c r="G9" s="97"/>
      <c r="H9" s="97"/>
      <c r="I9" s="97"/>
      <c r="J9" s="97"/>
      <c r="K9" s="97"/>
      <c r="L9" s="93" t="s">
        <v>2281</v>
      </c>
      <c r="M9" s="93" t="s">
        <v>2282</v>
      </c>
      <c r="N9" s="93" t="s">
        <v>2283</v>
      </c>
      <c r="O9" s="93" t="s">
        <v>2284</v>
      </c>
      <c r="P9" s="93" t="s">
        <v>2285</v>
      </c>
      <c r="Q9" s="93" t="s">
        <v>2286</v>
      </c>
      <c r="R9" s="93" t="s">
        <v>2287</v>
      </c>
      <c r="S9" s="93" t="s">
        <v>2288</v>
      </c>
      <c r="T9" s="93" t="s">
        <v>2289</v>
      </c>
      <c r="U9" s="93" t="s">
        <v>2290</v>
      </c>
      <c r="V9" s="93" t="s">
        <v>2291</v>
      </c>
      <c r="W9" s="93" t="s">
        <v>2292</v>
      </c>
      <c r="X9" s="93" t="s">
        <v>2293</v>
      </c>
      <c r="Y9" s="93" t="s">
        <v>2294</v>
      </c>
      <c r="Z9" s="93" t="s">
        <v>2295</v>
      </c>
      <c r="AA9" s="93" t="s">
        <v>2296</v>
      </c>
      <c r="AB9" s="93" t="s">
        <v>2300</v>
      </c>
    </row>
    <row r="10" spans="1:29" s="49" customFormat="1" x14ac:dyDescent="0.3">
      <c r="A10" s="96"/>
      <c r="B10" s="15">
        <v>1</v>
      </c>
      <c r="C10" s="15">
        <v>2</v>
      </c>
      <c r="D10" s="15">
        <v>3</v>
      </c>
      <c r="E10" s="15">
        <v>4</v>
      </c>
      <c r="F10" s="15">
        <v>5</v>
      </c>
      <c r="G10" s="15">
        <v>6</v>
      </c>
      <c r="H10" s="15">
        <v>7</v>
      </c>
      <c r="I10" s="15">
        <v>8</v>
      </c>
      <c r="J10" s="15">
        <v>9</v>
      </c>
      <c r="K10" s="15">
        <v>10</v>
      </c>
      <c r="L10" s="93"/>
      <c r="M10" s="93"/>
      <c r="N10" s="93"/>
      <c r="O10" s="93"/>
      <c r="P10" s="93"/>
      <c r="Q10" s="93"/>
      <c r="R10" s="93"/>
      <c r="S10" s="93"/>
      <c r="T10" s="93"/>
      <c r="U10" s="93"/>
      <c r="V10" s="93"/>
      <c r="W10" s="93"/>
      <c r="X10" s="93"/>
      <c r="Y10" s="93"/>
      <c r="Z10" s="93"/>
      <c r="AA10" s="93"/>
      <c r="AB10" s="93"/>
    </row>
    <row r="11" spans="1:29" ht="82.8" x14ac:dyDescent="0.3">
      <c r="A11" s="81" t="str">
        <f>K3L!A5</f>
        <v>1. Apa tujuan utama dari unit kompetensi "Melakukan Identifikasi Bahaya dan Penilaian Risiko (HIRADC) di Laboratorium"?</v>
      </c>
      <c r="B11" s="83">
        <f>K3L!B5</f>
        <v>1</v>
      </c>
      <c r="C11" s="83">
        <f>K3L!C5</f>
        <v>1</v>
      </c>
      <c r="D11" s="83">
        <f>K3L!D5</f>
        <v>1</v>
      </c>
      <c r="E11" s="83">
        <f>K3L!E5</f>
        <v>1</v>
      </c>
      <c r="F11" s="83">
        <f>K3L!F5</f>
        <v>1</v>
      </c>
      <c r="G11" s="83">
        <f>K3L!G5</f>
        <v>1</v>
      </c>
      <c r="H11" s="83">
        <f>K3L!H5</f>
        <v>0</v>
      </c>
      <c r="I11" s="83">
        <f>K3L!I5</f>
        <v>0</v>
      </c>
      <c r="J11" s="83">
        <f>K3L!J5</f>
        <v>0</v>
      </c>
      <c r="K11" s="83">
        <f>K3L!K5</f>
        <v>0</v>
      </c>
      <c r="L11" s="82">
        <f t="shared" ref="L11:L42" si="0">COUNTIF($B$8:$K$8,"Laki-Laki")</f>
        <v>5</v>
      </c>
      <c r="M11" s="82">
        <f t="shared" ref="M11:M42" si="1">COUNTIF($B$8:$K$8,"Perempuan")</f>
        <v>5</v>
      </c>
      <c r="N11" s="82">
        <f>SUMIF($B$8:$K$8,"Laki-Laki",K3L!B5:K5)</f>
        <v>3</v>
      </c>
      <c r="O11" s="82">
        <f>SUMIF($B$8:$K$8,"Perempuan",K3L!B5:K5)</f>
        <v>3</v>
      </c>
      <c r="P11" s="84">
        <f t="shared" ref="P11:P42" si="2">IF(N11=0,0.3,IF(N11=L11,L11-0.3,N11))</f>
        <v>3</v>
      </c>
      <c r="Q11" s="84">
        <f t="shared" ref="Q11:Q42" si="3">IF(O11=0,0.3,IF(O11=M11,M11-0.3,O11))</f>
        <v>3</v>
      </c>
      <c r="R11" s="84">
        <f t="shared" ref="R11:R42" si="4">LN((L11-P11)/P11)</f>
        <v>-0.40546510810816444</v>
      </c>
      <c r="S11" s="84">
        <f t="shared" ref="S11:S42" si="5">LN((M11-Q11)/Q11)</f>
        <v>-0.40546510810816444</v>
      </c>
      <c r="T11" s="84">
        <f t="shared" ref="T11:T42" si="6">R11-AVERAGE($R$11:$R$110)</f>
        <v>-0.13971351878225752</v>
      </c>
      <c r="U11" s="84">
        <f t="shared" ref="U11:U42" si="7">S11-AVERAGE($S$11:$S$110)</f>
        <v>-0.13971351878225752</v>
      </c>
      <c r="V11" s="84">
        <f t="shared" ref="V11:V42" si="8">SQRT(1/P11+1/(L11-P11))</f>
        <v>0.91287092917527679</v>
      </c>
      <c r="W11" s="84">
        <f t="shared" ref="W11:W42" si="9">SQRT(1/Q11+1/(M11-Q11))</f>
        <v>0.91287092917527679</v>
      </c>
      <c r="X11" s="84">
        <f t="shared" ref="X11:X42" si="10">T11-U11</f>
        <v>0</v>
      </c>
      <c r="Y11" s="84">
        <f t="shared" ref="Y11:Y42" si="11">SQRT(V11^2+W11^2)</f>
        <v>1.2909944487358056</v>
      </c>
      <c r="Z11" s="84">
        <f t="shared" ref="Z11:Z42" si="12">X11/Y11</f>
        <v>0</v>
      </c>
      <c r="AA11" s="82" t="str">
        <f t="shared" ref="AA11:AA42" si="13">IF(AND(ABS(X11)&gt;=$B$4,ABS(Z11)&gt;=$B$5),"DIF Besar - review",IF(AND(ABS(X11)&gt;=$B$3,ABS(Z11)&gt;=$B$5),"DIF Moderat - cek","Negligible"))</f>
        <v>Negligible</v>
      </c>
      <c r="AB11" s="85" t="str">
        <f t="shared" ref="AB11:AB42" si="14">IF(ABS(X11)&gt;=$B$4,"Berpotensi Bias - Tinjau Konten",IF(ABS(X11)&gt;=$B$3,"Indikasi Ringan - Pantau","Tidak Ada Indikasi Bias"))</f>
        <v>Tidak Ada Indikasi Bias</v>
      </c>
    </row>
    <row r="12" spans="1:29" ht="55.2" x14ac:dyDescent="0.3">
      <c r="A12" s="67" t="str">
        <f>K3L!A6</f>
        <v>2. Berikut ini adalah potensi bahaya yang harus diidentifikasi sesuai karakteristik laboratorium, kecuali ...</v>
      </c>
      <c r="B12" s="83">
        <f>K3L!B6</f>
        <v>1</v>
      </c>
      <c r="C12" s="83">
        <f>K3L!C6</f>
        <v>1</v>
      </c>
      <c r="D12" s="83">
        <f>K3L!D6</f>
        <v>1</v>
      </c>
      <c r="E12" s="83">
        <f>K3L!E6</f>
        <v>1</v>
      </c>
      <c r="F12" s="83">
        <f>K3L!F6</f>
        <v>1</v>
      </c>
      <c r="G12" s="83">
        <f>K3L!G6</f>
        <v>1</v>
      </c>
      <c r="H12" s="83">
        <f>K3L!H6</f>
        <v>0</v>
      </c>
      <c r="I12" s="83">
        <f>K3L!I6</f>
        <v>0</v>
      </c>
      <c r="J12" s="83">
        <f>K3L!J6</f>
        <v>1</v>
      </c>
      <c r="K12" s="83">
        <f>K3L!K6</f>
        <v>1</v>
      </c>
      <c r="L12" s="82">
        <f t="shared" si="0"/>
        <v>5</v>
      </c>
      <c r="M12" s="82">
        <f t="shared" si="1"/>
        <v>5</v>
      </c>
      <c r="N12" s="82">
        <f>SUMIF($B$8:$K$8,"Laki-Laki",K3L!B6:K6)</f>
        <v>4</v>
      </c>
      <c r="O12" s="82">
        <f>SUMIF($B$8:$K$8,"Perempuan",K3L!B6:K6)</f>
        <v>4</v>
      </c>
      <c r="P12" s="68">
        <f t="shared" si="2"/>
        <v>4</v>
      </c>
      <c r="Q12" s="68">
        <f t="shared" si="3"/>
        <v>4</v>
      </c>
      <c r="R12" s="68">
        <f t="shared" si="4"/>
        <v>-1.3862943611198906</v>
      </c>
      <c r="S12" s="68">
        <f t="shared" si="5"/>
        <v>-1.3862943611198906</v>
      </c>
      <c r="T12" s="68">
        <f t="shared" si="6"/>
        <v>-1.1205427717939838</v>
      </c>
      <c r="U12" s="68">
        <f t="shared" si="7"/>
        <v>-1.1205427717939838</v>
      </c>
      <c r="V12" s="68">
        <f t="shared" si="8"/>
        <v>1.1180339887498949</v>
      </c>
      <c r="W12" s="68">
        <f t="shared" si="9"/>
        <v>1.1180339887498949</v>
      </c>
      <c r="X12" s="68">
        <f t="shared" si="10"/>
        <v>0</v>
      </c>
      <c r="Y12" s="68">
        <f t="shared" si="11"/>
        <v>1.5811388300841898</v>
      </c>
      <c r="Z12" s="68">
        <f t="shared" si="12"/>
        <v>0</v>
      </c>
      <c r="AA12" s="66" t="str">
        <f t="shared" si="13"/>
        <v>Negligible</v>
      </c>
      <c r="AB12" s="69" t="str">
        <f t="shared" si="14"/>
        <v>Tidak Ada Indikasi Bias</v>
      </c>
    </row>
    <row r="13" spans="1:29" ht="69" x14ac:dyDescent="0.3">
      <c r="A13" s="67" t="str">
        <f>K3L!A7</f>
        <v>3. Dokumen literatur keselamatan apa yang digunakan sebagai referensi utama dalam mengidentifikasi bahaya bahan kimia?</v>
      </c>
      <c r="B13" s="83">
        <f>K3L!B7</f>
        <v>1</v>
      </c>
      <c r="C13" s="83">
        <f>K3L!C7</f>
        <v>1</v>
      </c>
      <c r="D13" s="83">
        <f>K3L!D7</f>
        <v>1</v>
      </c>
      <c r="E13" s="83">
        <f>K3L!E7</f>
        <v>1</v>
      </c>
      <c r="F13" s="83">
        <f>K3L!F7</f>
        <v>1</v>
      </c>
      <c r="G13" s="83">
        <f>K3L!G7</f>
        <v>1</v>
      </c>
      <c r="H13" s="83">
        <f>K3L!H7</f>
        <v>0</v>
      </c>
      <c r="I13" s="83">
        <f>K3L!I7</f>
        <v>0</v>
      </c>
      <c r="J13" s="83">
        <f>K3L!J7</f>
        <v>1</v>
      </c>
      <c r="K13" s="83">
        <f>K3L!K7</f>
        <v>1</v>
      </c>
      <c r="L13" s="82">
        <f t="shared" si="0"/>
        <v>5</v>
      </c>
      <c r="M13" s="82">
        <f t="shared" si="1"/>
        <v>5</v>
      </c>
      <c r="N13" s="82">
        <f>SUMIF($B$8:$K$8,"Laki-Laki",K3L!B7:K7)</f>
        <v>4</v>
      </c>
      <c r="O13" s="82">
        <f>SUMIF($B$8:$K$8,"Perempuan",K3L!B7:K7)</f>
        <v>4</v>
      </c>
      <c r="P13" s="68">
        <f t="shared" si="2"/>
        <v>4</v>
      </c>
      <c r="Q13" s="68">
        <f t="shared" si="3"/>
        <v>4</v>
      </c>
      <c r="R13" s="68">
        <f t="shared" si="4"/>
        <v>-1.3862943611198906</v>
      </c>
      <c r="S13" s="68">
        <f t="shared" si="5"/>
        <v>-1.3862943611198906</v>
      </c>
      <c r="T13" s="68">
        <f t="shared" si="6"/>
        <v>-1.1205427717939838</v>
      </c>
      <c r="U13" s="68">
        <f t="shared" si="7"/>
        <v>-1.1205427717939838</v>
      </c>
      <c r="V13" s="68">
        <f t="shared" si="8"/>
        <v>1.1180339887498949</v>
      </c>
      <c r="W13" s="68">
        <f t="shared" si="9"/>
        <v>1.1180339887498949</v>
      </c>
      <c r="X13" s="68">
        <f t="shared" si="10"/>
        <v>0</v>
      </c>
      <c r="Y13" s="68">
        <f t="shared" si="11"/>
        <v>1.5811388300841898</v>
      </c>
      <c r="Z13" s="68">
        <f t="shared" si="12"/>
        <v>0</v>
      </c>
      <c r="AA13" s="66" t="str">
        <f t="shared" si="13"/>
        <v>Negligible</v>
      </c>
      <c r="AB13" s="69" t="str">
        <f t="shared" si="14"/>
        <v>Tidak Ada Indikasi Bias</v>
      </c>
    </row>
    <row r="14" spans="1:29" ht="55.2" x14ac:dyDescent="0.3">
      <c r="A14" s="67" t="str">
        <f>K3L!A8</f>
        <v>4. Nilai tingkat risiko dihitung berdasarkan dua faktor utama, yaitu...</v>
      </c>
      <c r="B14" s="83">
        <f>K3L!B8</f>
        <v>1</v>
      </c>
      <c r="C14" s="83">
        <f>K3L!C8</f>
        <v>1</v>
      </c>
      <c r="D14" s="83">
        <f>K3L!D8</f>
        <v>1</v>
      </c>
      <c r="E14" s="83">
        <f>K3L!E8</f>
        <v>1</v>
      </c>
      <c r="F14" s="83">
        <f>K3L!F8</f>
        <v>1</v>
      </c>
      <c r="G14" s="83">
        <f>K3L!G8</f>
        <v>1</v>
      </c>
      <c r="H14" s="83">
        <f>K3L!H8</f>
        <v>1</v>
      </c>
      <c r="I14" s="83">
        <f>K3L!I8</f>
        <v>1</v>
      </c>
      <c r="J14" s="83">
        <f>K3L!J8</f>
        <v>0</v>
      </c>
      <c r="K14" s="83">
        <f>K3L!K8</f>
        <v>0</v>
      </c>
      <c r="L14" s="82">
        <f t="shared" si="0"/>
        <v>5</v>
      </c>
      <c r="M14" s="82">
        <f t="shared" si="1"/>
        <v>5</v>
      </c>
      <c r="N14" s="82">
        <f>SUMIF($B$8:$K$8,"Laki-Laki",K3L!B8:K8)</f>
        <v>4</v>
      </c>
      <c r="O14" s="82">
        <f>SUMIF($B$8:$K$8,"Perempuan",K3L!B8:K8)</f>
        <v>4</v>
      </c>
      <c r="P14" s="68">
        <f t="shared" si="2"/>
        <v>4</v>
      </c>
      <c r="Q14" s="68">
        <f t="shared" si="3"/>
        <v>4</v>
      </c>
      <c r="R14" s="68">
        <f t="shared" si="4"/>
        <v>-1.3862943611198906</v>
      </c>
      <c r="S14" s="68">
        <f t="shared" si="5"/>
        <v>-1.3862943611198906</v>
      </c>
      <c r="T14" s="68">
        <f t="shared" si="6"/>
        <v>-1.1205427717939838</v>
      </c>
      <c r="U14" s="68">
        <f t="shared" si="7"/>
        <v>-1.1205427717939838</v>
      </c>
      <c r="V14" s="68">
        <f t="shared" si="8"/>
        <v>1.1180339887498949</v>
      </c>
      <c r="W14" s="68">
        <f t="shared" si="9"/>
        <v>1.1180339887498949</v>
      </c>
      <c r="X14" s="68">
        <f t="shared" si="10"/>
        <v>0</v>
      </c>
      <c r="Y14" s="68">
        <f t="shared" si="11"/>
        <v>1.5811388300841898</v>
      </c>
      <c r="Z14" s="68">
        <f t="shared" si="12"/>
        <v>0</v>
      </c>
      <c r="AA14" s="66" t="str">
        <f t="shared" si="13"/>
        <v>Negligible</v>
      </c>
      <c r="AB14" s="69" t="str">
        <f t="shared" si="14"/>
        <v>Tidak Ada Indikasi Bias</v>
      </c>
    </row>
    <row r="15" spans="1:29" ht="55.2" x14ac:dyDescent="0.3">
      <c r="A15" s="67" t="str">
        <f>K3L!A9</f>
        <v>5. Berdasarkan matriks risiko yang ditetapkan, tingkat risiko umumnya dikategorikan menjadi...</v>
      </c>
      <c r="B15" s="83">
        <f>K3L!B9</f>
        <v>1</v>
      </c>
      <c r="C15" s="83">
        <f>K3L!C9</f>
        <v>1</v>
      </c>
      <c r="D15" s="83">
        <f>K3L!D9</f>
        <v>1</v>
      </c>
      <c r="E15" s="83">
        <f>K3L!E9</f>
        <v>1</v>
      </c>
      <c r="F15" s="83">
        <f>K3L!F9</f>
        <v>1</v>
      </c>
      <c r="G15" s="83">
        <f>K3L!G9</f>
        <v>1</v>
      </c>
      <c r="H15" s="83">
        <f>K3L!H9</f>
        <v>1</v>
      </c>
      <c r="I15" s="83">
        <f>K3L!I9</f>
        <v>1</v>
      </c>
      <c r="J15" s="83">
        <f>K3L!J9</f>
        <v>0</v>
      </c>
      <c r="K15" s="83">
        <f>K3L!K9</f>
        <v>0</v>
      </c>
      <c r="L15" s="82">
        <f t="shared" si="0"/>
        <v>5</v>
      </c>
      <c r="M15" s="82">
        <f t="shared" si="1"/>
        <v>5</v>
      </c>
      <c r="N15" s="82">
        <f>SUMIF($B$8:$K$8,"Laki-Laki",K3L!B9:K9)</f>
        <v>4</v>
      </c>
      <c r="O15" s="82">
        <f>SUMIF($B$8:$K$8,"Perempuan",K3L!B9:K9)</f>
        <v>4</v>
      </c>
      <c r="P15" s="68">
        <f t="shared" si="2"/>
        <v>4</v>
      </c>
      <c r="Q15" s="68">
        <f t="shared" si="3"/>
        <v>4</v>
      </c>
      <c r="R15" s="68">
        <f t="shared" si="4"/>
        <v>-1.3862943611198906</v>
      </c>
      <c r="S15" s="68">
        <f t="shared" si="5"/>
        <v>-1.3862943611198906</v>
      </c>
      <c r="T15" s="68">
        <f t="shared" si="6"/>
        <v>-1.1205427717939838</v>
      </c>
      <c r="U15" s="68">
        <f t="shared" si="7"/>
        <v>-1.1205427717939838</v>
      </c>
      <c r="V15" s="68">
        <f t="shared" si="8"/>
        <v>1.1180339887498949</v>
      </c>
      <c r="W15" s="68">
        <f t="shared" si="9"/>
        <v>1.1180339887498949</v>
      </c>
      <c r="X15" s="68">
        <f t="shared" si="10"/>
        <v>0</v>
      </c>
      <c r="Y15" s="68">
        <f t="shared" si="11"/>
        <v>1.5811388300841898</v>
      </c>
      <c r="Z15" s="68">
        <f t="shared" si="12"/>
        <v>0</v>
      </c>
      <c r="AA15" s="66" t="str">
        <f t="shared" si="13"/>
        <v>Negligible</v>
      </c>
      <c r="AB15" s="69" t="str">
        <f t="shared" si="14"/>
        <v>Tidak Ada Indikasi Bias</v>
      </c>
    </row>
    <row r="16" spans="1:29" ht="96.6" x14ac:dyDescent="0.3">
      <c r="A16" s="67" t="str">
        <f>K3L!A10</f>
        <v>6. Risiko yang masih tersisa setelah dievaluasi dan mempertimbangkan pengendalian yang sudah ada disebut...</v>
      </c>
      <c r="B16" s="83">
        <f>K3L!B10</f>
        <v>1</v>
      </c>
      <c r="C16" s="83">
        <f>K3L!C10</f>
        <v>1</v>
      </c>
      <c r="D16" s="83">
        <f>K3L!D10</f>
        <v>1</v>
      </c>
      <c r="E16" s="83">
        <f>K3L!E10</f>
        <v>0</v>
      </c>
      <c r="F16" s="83">
        <f>K3L!F10</f>
        <v>1</v>
      </c>
      <c r="G16" s="83">
        <f>K3L!G10</f>
        <v>0</v>
      </c>
      <c r="H16" s="83">
        <f>K3L!H10</f>
        <v>0</v>
      </c>
      <c r="I16" s="83">
        <f>K3L!I10</f>
        <v>0</v>
      </c>
      <c r="J16" s="83">
        <f>K3L!J10</f>
        <v>0</v>
      </c>
      <c r="K16" s="83">
        <f>K3L!K10</f>
        <v>0</v>
      </c>
      <c r="L16" s="82">
        <f t="shared" si="0"/>
        <v>5</v>
      </c>
      <c r="M16" s="82">
        <f t="shared" si="1"/>
        <v>5</v>
      </c>
      <c r="N16" s="82">
        <f>SUMIF($B$8:$K$8,"Laki-Laki",K3L!B10:K10)</f>
        <v>2</v>
      </c>
      <c r="O16" s="82">
        <f>SUMIF($B$8:$K$8,"Perempuan",K3L!B10:K10)</f>
        <v>2</v>
      </c>
      <c r="P16" s="68">
        <f t="shared" si="2"/>
        <v>2</v>
      </c>
      <c r="Q16" s="68">
        <f t="shared" si="3"/>
        <v>2</v>
      </c>
      <c r="R16" s="68">
        <f t="shared" si="4"/>
        <v>0.40546510810816438</v>
      </c>
      <c r="S16" s="68">
        <f t="shared" si="5"/>
        <v>0.40546510810816438</v>
      </c>
      <c r="T16" s="68">
        <f t="shared" si="6"/>
        <v>0.67121669743407131</v>
      </c>
      <c r="U16" s="68">
        <f t="shared" si="7"/>
        <v>0.67121669743407131</v>
      </c>
      <c r="V16" s="68">
        <f t="shared" si="8"/>
        <v>0.91287092917527679</v>
      </c>
      <c r="W16" s="68">
        <f t="shared" si="9"/>
        <v>0.91287092917527679</v>
      </c>
      <c r="X16" s="68">
        <f t="shared" si="10"/>
        <v>0</v>
      </c>
      <c r="Y16" s="68">
        <f t="shared" si="11"/>
        <v>1.2909944487358056</v>
      </c>
      <c r="Z16" s="68">
        <f t="shared" si="12"/>
        <v>0</v>
      </c>
      <c r="AA16" s="66" t="str">
        <f t="shared" si="13"/>
        <v>Negligible</v>
      </c>
      <c r="AB16" s="69" t="str">
        <f t="shared" si="14"/>
        <v>Tidak Ada Indikasi Bias</v>
      </c>
    </row>
    <row r="17" spans="1:28" ht="41.4" x14ac:dyDescent="0.3">
      <c r="A17" s="67" t="str">
        <f>K3L!A11</f>
        <v>7. Urutan Hierarki Pengendalian Risiko yang benar dari yang paling utama adalah...</v>
      </c>
      <c r="B17" s="83">
        <f>K3L!B11</f>
        <v>1</v>
      </c>
      <c r="C17" s="83">
        <f>K3L!C11</f>
        <v>1</v>
      </c>
      <c r="D17" s="83">
        <f>K3L!D11</f>
        <v>1</v>
      </c>
      <c r="E17" s="83">
        <f>K3L!E11</f>
        <v>0</v>
      </c>
      <c r="F17" s="83">
        <f>K3L!F11</f>
        <v>1</v>
      </c>
      <c r="G17" s="83">
        <f>K3L!G11</f>
        <v>0</v>
      </c>
      <c r="H17" s="83">
        <f>K3L!H11</f>
        <v>1</v>
      </c>
      <c r="I17" s="83">
        <f>K3L!I11</f>
        <v>1</v>
      </c>
      <c r="J17" s="83">
        <f>K3L!J11</f>
        <v>0</v>
      </c>
      <c r="K17" s="83">
        <f>K3L!K11</f>
        <v>0</v>
      </c>
      <c r="L17" s="82">
        <f t="shared" si="0"/>
        <v>5</v>
      </c>
      <c r="M17" s="82">
        <f t="shared" si="1"/>
        <v>5</v>
      </c>
      <c r="N17" s="82">
        <f>SUMIF($B$8:$K$8,"Laki-Laki",K3L!B11:K11)</f>
        <v>3</v>
      </c>
      <c r="O17" s="82">
        <f>SUMIF($B$8:$K$8,"Perempuan",K3L!B11:K11)</f>
        <v>3</v>
      </c>
      <c r="P17" s="68">
        <f t="shared" si="2"/>
        <v>3</v>
      </c>
      <c r="Q17" s="68">
        <f t="shared" si="3"/>
        <v>3</v>
      </c>
      <c r="R17" s="68">
        <f t="shared" si="4"/>
        <v>-0.40546510810816444</v>
      </c>
      <c r="S17" s="68">
        <f t="shared" si="5"/>
        <v>-0.40546510810816444</v>
      </c>
      <c r="T17" s="68">
        <f t="shared" si="6"/>
        <v>-0.13971351878225752</v>
      </c>
      <c r="U17" s="68">
        <f t="shared" si="7"/>
        <v>-0.13971351878225752</v>
      </c>
      <c r="V17" s="68">
        <f t="shared" si="8"/>
        <v>0.91287092917527679</v>
      </c>
      <c r="W17" s="68">
        <f t="shared" si="9"/>
        <v>0.91287092917527679</v>
      </c>
      <c r="X17" s="68">
        <f t="shared" si="10"/>
        <v>0</v>
      </c>
      <c r="Y17" s="68">
        <f t="shared" si="11"/>
        <v>1.2909944487358056</v>
      </c>
      <c r="Z17" s="68">
        <f t="shared" si="12"/>
        <v>0</v>
      </c>
      <c r="AA17" s="66" t="str">
        <f t="shared" si="13"/>
        <v>Negligible</v>
      </c>
      <c r="AB17" s="69" t="str">
        <f t="shared" si="14"/>
        <v>Tidak Ada Indikasi Bias</v>
      </c>
    </row>
    <row r="18" spans="1:28" ht="55.2" x14ac:dyDescent="0.3">
      <c r="A18" s="67" t="str">
        <f>K3L!A12</f>
        <v>8. Sifat bahaya di laboratorium seringkali tidak kasat mata. Istilah lain untuk bahaya yang tidak kasat mata ini adalah...</v>
      </c>
      <c r="B18" s="83">
        <f>K3L!B12</f>
        <v>1</v>
      </c>
      <c r="C18" s="83">
        <f>K3L!C12</f>
        <v>1</v>
      </c>
      <c r="D18" s="83">
        <f>K3L!D12</f>
        <v>1</v>
      </c>
      <c r="E18" s="83">
        <f>K3L!E12</f>
        <v>1</v>
      </c>
      <c r="F18" s="83">
        <f>K3L!F12</f>
        <v>1</v>
      </c>
      <c r="G18" s="83">
        <f>K3L!G12</f>
        <v>1</v>
      </c>
      <c r="H18" s="83">
        <f>K3L!H12</f>
        <v>0</v>
      </c>
      <c r="I18" s="83">
        <f>K3L!I12</f>
        <v>0</v>
      </c>
      <c r="J18" s="83">
        <f>K3L!J12</f>
        <v>0</v>
      </c>
      <c r="K18" s="83">
        <f>K3L!K12</f>
        <v>0</v>
      </c>
      <c r="L18" s="82">
        <f t="shared" si="0"/>
        <v>5</v>
      </c>
      <c r="M18" s="82">
        <f t="shared" si="1"/>
        <v>5</v>
      </c>
      <c r="N18" s="82">
        <f>SUMIF($B$8:$K$8,"Laki-Laki",K3L!B12:K12)</f>
        <v>3</v>
      </c>
      <c r="O18" s="82">
        <f>SUMIF($B$8:$K$8,"Perempuan",K3L!B12:K12)</f>
        <v>3</v>
      </c>
      <c r="P18" s="68">
        <f t="shared" si="2"/>
        <v>3</v>
      </c>
      <c r="Q18" s="68">
        <f t="shared" si="3"/>
        <v>3</v>
      </c>
      <c r="R18" s="68">
        <f t="shared" si="4"/>
        <v>-0.40546510810816444</v>
      </c>
      <c r="S18" s="68">
        <f t="shared" si="5"/>
        <v>-0.40546510810816444</v>
      </c>
      <c r="T18" s="68">
        <f t="shared" si="6"/>
        <v>-0.13971351878225752</v>
      </c>
      <c r="U18" s="68">
        <f t="shared" si="7"/>
        <v>-0.13971351878225752</v>
      </c>
      <c r="V18" s="68">
        <f t="shared" si="8"/>
        <v>0.91287092917527679</v>
      </c>
      <c r="W18" s="68">
        <f t="shared" si="9"/>
        <v>0.91287092917527679</v>
      </c>
      <c r="X18" s="68">
        <f t="shared" si="10"/>
        <v>0</v>
      </c>
      <c r="Y18" s="68">
        <f t="shared" si="11"/>
        <v>1.2909944487358056</v>
      </c>
      <c r="Z18" s="68">
        <f t="shared" si="12"/>
        <v>0</v>
      </c>
      <c r="AA18" s="66" t="str">
        <f t="shared" si="13"/>
        <v>Negligible</v>
      </c>
      <c r="AB18" s="69" t="str">
        <f t="shared" si="14"/>
        <v>Tidak Ada Indikasi Bias</v>
      </c>
    </row>
    <row r="19" spans="1:28" ht="55.2" x14ac:dyDescent="0.3">
      <c r="A19" s="67" t="str">
        <f>K3L!A13</f>
        <v>9. Contoh bahaya kimia berupa inkompatibilitas bahan (bahan yang tidak boleh dicampur) di laboratorium adalah...</v>
      </c>
      <c r="B19" s="83">
        <f>K3L!B13</f>
        <v>0</v>
      </c>
      <c r="C19" s="83">
        <f>K3L!C13</f>
        <v>0</v>
      </c>
      <c r="D19" s="83">
        <f>K3L!D13</f>
        <v>1</v>
      </c>
      <c r="E19" s="83">
        <f>K3L!E13</f>
        <v>0</v>
      </c>
      <c r="F19" s="83">
        <f>K3L!F13</f>
        <v>1</v>
      </c>
      <c r="G19" s="83">
        <f>K3L!G13</f>
        <v>0</v>
      </c>
      <c r="H19" s="83">
        <f>K3L!H13</f>
        <v>1</v>
      </c>
      <c r="I19" s="83">
        <f>K3L!I13</f>
        <v>1</v>
      </c>
      <c r="J19" s="83">
        <f>K3L!J13</f>
        <v>1</v>
      </c>
      <c r="K19" s="83">
        <f>K3L!K13</f>
        <v>1</v>
      </c>
      <c r="L19" s="82">
        <f t="shared" si="0"/>
        <v>5</v>
      </c>
      <c r="M19" s="82">
        <f t="shared" si="1"/>
        <v>5</v>
      </c>
      <c r="N19" s="82">
        <f>SUMIF($B$8:$K$8,"Laki-Laki",K3L!B13:K13)</f>
        <v>3</v>
      </c>
      <c r="O19" s="82">
        <f>SUMIF($B$8:$K$8,"Perempuan",K3L!B13:K13)</f>
        <v>3</v>
      </c>
      <c r="P19" s="68">
        <f t="shared" si="2"/>
        <v>3</v>
      </c>
      <c r="Q19" s="68">
        <f t="shared" si="3"/>
        <v>3</v>
      </c>
      <c r="R19" s="68">
        <f t="shared" si="4"/>
        <v>-0.40546510810816444</v>
      </c>
      <c r="S19" s="68">
        <f t="shared" si="5"/>
        <v>-0.40546510810816444</v>
      </c>
      <c r="T19" s="68">
        <f t="shared" si="6"/>
        <v>-0.13971351878225752</v>
      </c>
      <c r="U19" s="68">
        <f t="shared" si="7"/>
        <v>-0.13971351878225752</v>
      </c>
      <c r="V19" s="68">
        <f t="shared" si="8"/>
        <v>0.91287092917527679</v>
      </c>
      <c r="W19" s="68">
        <f t="shared" si="9"/>
        <v>0.91287092917527679</v>
      </c>
      <c r="X19" s="68">
        <f t="shared" si="10"/>
        <v>0</v>
      </c>
      <c r="Y19" s="68">
        <f t="shared" si="11"/>
        <v>1.2909944487358056</v>
      </c>
      <c r="Z19" s="68">
        <f t="shared" si="12"/>
        <v>0</v>
      </c>
      <c r="AA19" s="66" t="str">
        <f t="shared" si="13"/>
        <v>Negligible</v>
      </c>
      <c r="AB19" s="69" t="str">
        <f t="shared" si="14"/>
        <v>Tidak Ada Indikasi Bias</v>
      </c>
    </row>
    <row r="20" spans="1:28" ht="41.4" x14ac:dyDescent="0.3">
      <c r="A20" s="67" t="str">
        <f>K3L!A14</f>
        <v>10. Bahaya apa yang dapat timbul dari bahan kimia eter jika disimpan dalam waktu yang terlalu lama?</v>
      </c>
      <c r="B20" s="83">
        <f>K3L!B14</f>
        <v>0</v>
      </c>
      <c r="C20" s="83">
        <f>K3L!C14</f>
        <v>0</v>
      </c>
      <c r="D20" s="83">
        <f>K3L!D14</f>
        <v>1</v>
      </c>
      <c r="E20" s="83">
        <f>K3L!E14</f>
        <v>0</v>
      </c>
      <c r="F20" s="83">
        <f>K3L!F14</f>
        <v>1</v>
      </c>
      <c r="G20" s="83">
        <f>K3L!G14</f>
        <v>0</v>
      </c>
      <c r="H20" s="83">
        <f>K3L!H14</f>
        <v>1</v>
      </c>
      <c r="I20" s="83">
        <f>K3L!I14</f>
        <v>1</v>
      </c>
      <c r="J20" s="83">
        <f>K3L!J14</f>
        <v>1</v>
      </c>
      <c r="K20" s="83">
        <f>K3L!K14</f>
        <v>1</v>
      </c>
      <c r="L20" s="82">
        <f t="shared" si="0"/>
        <v>5</v>
      </c>
      <c r="M20" s="82">
        <f t="shared" si="1"/>
        <v>5</v>
      </c>
      <c r="N20" s="82">
        <f>SUMIF($B$8:$K$8,"Laki-Laki",K3L!B14:K14)</f>
        <v>3</v>
      </c>
      <c r="O20" s="82">
        <f>SUMIF($B$8:$K$8,"Perempuan",K3L!B14:K14)</f>
        <v>3</v>
      </c>
      <c r="P20" s="68">
        <f t="shared" si="2"/>
        <v>3</v>
      </c>
      <c r="Q20" s="68">
        <f t="shared" si="3"/>
        <v>3</v>
      </c>
      <c r="R20" s="68">
        <f t="shared" si="4"/>
        <v>-0.40546510810816444</v>
      </c>
      <c r="S20" s="68">
        <f t="shared" si="5"/>
        <v>-0.40546510810816444</v>
      </c>
      <c r="T20" s="68">
        <f t="shared" si="6"/>
        <v>-0.13971351878225752</v>
      </c>
      <c r="U20" s="68">
        <f t="shared" si="7"/>
        <v>-0.13971351878225752</v>
      </c>
      <c r="V20" s="68">
        <f t="shared" si="8"/>
        <v>0.91287092917527679</v>
      </c>
      <c r="W20" s="68">
        <f t="shared" si="9"/>
        <v>0.91287092917527679</v>
      </c>
      <c r="X20" s="68">
        <f t="shared" si="10"/>
        <v>0</v>
      </c>
      <c r="Y20" s="68">
        <f t="shared" si="11"/>
        <v>1.2909944487358056</v>
      </c>
      <c r="Z20" s="68">
        <f t="shared" si="12"/>
        <v>0</v>
      </c>
      <c r="AA20" s="66" t="str">
        <f t="shared" si="13"/>
        <v>Negligible</v>
      </c>
      <c r="AB20" s="69" t="str">
        <f t="shared" si="14"/>
        <v>Tidak Ada Indikasi Bias</v>
      </c>
    </row>
    <row r="21" spans="1:28" ht="41.4" x14ac:dyDescent="0.3">
      <c r="A21" s="67" t="str">
        <f>K3L!A15</f>
        <v>11. Risiko infeksi yang berasal dari sampel darah atau bakteri patogen termasuk dalam kategori bahaya...</v>
      </c>
      <c r="B21" s="83">
        <f>K3L!B15</f>
        <v>0</v>
      </c>
      <c r="C21" s="83">
        <f>K3L!C15</f>
        <v>0</v>
      </c>
      <c r="D21" s="83">
        <f>K3L!D15</f>
        <v>1</v>
      </c>
      <c r="E21" s="83">
        <f>K3L!E15</f>
        <v>0</v>
      </c>
      <c r="F21" s="83">
        <f>K3L!F15</f>
        <v>1</v>
      </c>
      <c r="G21" s="83">
        <f>K3L!G15</f>
        <v>0</v>
      </c>
      <c r="H21" s="83">
        <f>K3L!H15</f>
        <v>0</v>
      </c>
      <c r="I21" s="83">
        <f>K3L!I15</f>
        <v>0</v>
      </c>
      <c r="J21" s="83">
        <f>K3L!J15</f>
        <v>0</v>
      </c>
      <c r="K21" s="83">
        <f>K3L!K15</f>
        <v>0</v>
      </c>
      <c r="L21" s="82">
        <f t="shared" si="0"/>
        <v>5</v>
      </c>
      <c r="M21" s="82">
        <f t="shared" si="1"/>
        <v>5</v>
      </c>
      <c r="N21" s="82">
        <f>SUMIF($B$8:$K$8,"Laki-Laki",K3L!B15:K15)</f>
        <v>1</v>
      </c>
      <c r="O21" s="82">
        <f>SUMIF($B$8:$K$8,"Perempuan",K3L!B15:K15)</f>
        <v>1</v>
      </c>
      <c r="P21" s="68">
        <f t="shared" si="2"/>
        <v>1</v>
      </c>
      <c r="Q21" s="68">
        <f t="shared" si="3"/>
        <v>1</v>
      </c>
      <c r="R21" s="68">
        <f t="shared" si="4"/>
        <v>1.3862943611198906</v>
      </c>
      <c r="S21" s="68">
        <f t="shared" si="5"/>
        <v>1.3862943611198906</v>
      </c>
      <c r="T21" s="68">
        <f t="shared" si="6"/>
        <v>1.6520459504457974</v>
      </c>
      <c r="U21" s="68">
        <f t="shared" si="7"/>
        <v>1.6520459504457974</v>
      </c>
      <c r="V21" s="68">
        <f t="shared" si="8"/>
        <v>1.1180339887498949</v>
      </c>
      <c r="W21" s="68">
        <f t="shared" si="9"/>
        <v>1.1180339887498949</v>
      </c>
      <c r="X21" s="68">
        <f t="shared" si="10"/>
        <v>0</v>
      </c>
      <c r="Y21" s="68">
        <f t="shared" si="11"/>
        <v>1.5811388300841898</v>
      </c>
      <c r="Z21" s="68">
        <f t="shared" si="12"/>
        <v>0</v>
      </c>
      <c r="AA21" s="66" t="str">
        <f t="shared" si="13"/>
        <v>Negligible</v>
      </c>
      <c r="AB21" s="69" t="str">
        <f t="shared" si="14"/>
        <v>Tidak Ada Indikasi Bias</v>
      </c>
    </row>
    <row r="22" spans="1:28" ht="41.4" x14ac:dyDescent="0.3">
      <c r="A22" s="67" t="str">
        <f>K3L!A16</f>
        <v>12. Konsep apa yang sangat penting untuk dipahami oleh asesi terkait dengan penanganan bahaya biologi?</v>
      </c>
      <c r="B22" s="83">
        <f>K3L!B16</f>
        <v>1</v>
      </c>
      <c r="C22" s="83">
        <f>K3L!C16</f>
        <v>1</v>
      </c>
      <c r="D22" s="83">
        <f>K3L!D16</f>
        <v>1</v>
      </c>
      <c r="E22" s="83">
        <f>K3L!E16</f>
        <v>1</v>
      </c>
      <c r="F22" s="83">
        <f>K3L!F16</f>
        <v>1</v>
      </c>
      <c r="G22" s="83">
        <f>K3L!G16</f>
        <v>1</v>
      </c>
      <c r="H22" s="83">
        <f>K3L!H16</f>
        <v>0</v>
      </c>
      <c r="I22" s="83">
        <f>K3L!I16</f>
        <v>0</v>
      </c>
      <c r="J22" s="83">
        <f>K3L!J16</f>
        <v>1</v>
      </c>
      <c r="K22" s="83">
        <f>K3L!K16</f>
        <v>1</v>
      </c>
      <c r="L22" s="82">
        <f t="shared" si="0"/>
        <v>5</v>
      </c>
      <c r="M22" s="82">
        <f t="shared" si="1"/>
        <v>5</v>
      </c>
      <c r="N22" s="82">
        <f>SUMIF($B$8:$K$8,"Laki-Laki",K3L!B16:K16)</f>
        <v>4</v>
      </c>
      <c r="O22" s="82">
        <f>SUMIF($B$8:$K$8,"Perempuan",K3L!B16:K16)</f>
        <v>4</v>
      </c>
      <c r="P22" s="68">
        <f t="shared" si="2"/>
        <v>4</v>
      </c>
      <c r="Q22" s="68">
        <f t="shared" si="3"/>
        <v>4</v>
      </c>
      <c r="R22" s="68">
        <f t="shared" si="4"/>
        <v>-1.3862943611198906</v>
      </c>
      <c r="S22" s="68">
        <f t="shared" si="5"/>
        <v>-1.3862943611198906</v>
      </c>
      <c r="T22" s="68">
        <f t="shared" si="6"/>
        <v>-1.1205427717939838</v>
      </c>
      <c r="U22" s="68">
        <f t="shared" si="7"/>
        <v>-1.1205427717939838</v>
      </c>
      <c r="V22" s="68">
        <f t="shared" si="8"/>
        <v>1.1180339887498949</v>
      </c>
      <c r="W22" s="68">
        <f t="shared" si="9"/>
        <v>1.1180339887498949</v>
      </c>
      <c r="X22" s="68">
        <f t="shared" si="10"/>
        <v>0</v>
      </c>
      <c r="Y22" s="68">
        <f t="shared" si="11"/>
        <v>1.5811388300841898</v>
      </c>
      <c r="Z22" s="68">
        <f t="shared" si="12"/>
        <v>0</v>
      </c>
      <c r="AA22" s="66" t="str">
        <f t="shared" si="13"/>
        <v>Negligible</v>
      </c>
      <c r="AB22" s="69" t="str">
        <f t="shared" si="14"/>
        <v>Tidak Ada Indikasi Bias</v>
      </c>
    </row>
    <row r="23" spans="1:28" ht="41.4" x14ac:dyDescent="0.3">
      <c r="A23" s="67" t="str">
        <f>K3L!A17</f>
        <v>13. Bahaya fisik kriogenik di laboratorium, seperti penggunaan nitrogen cair, dapat menyebabkan...</v>
      </c>
      <c r="B23" s="83">
        <f>K3L!B17</f>
        <v>1</v>
      </c>
      <c r="C23" s="83">
        <f>K3L!C17</f>
        <v>1</v>
      </c>
      <c r="D23" s="83">
        <f>K3L!D17</f>
        <v>1</v>
      </c>
      <c r="E23" s="83">
        <f>K3L!E17</f>
        <v>0</v>
      </c>
      <c r="F23" s="83">
        <f>K3L!F17</f>
        <v>1</v>
      </c>
      <c r="G23" s="83">
        <f>K3L!G17</f>
        <v>0</v>
      </c>
      <c r="H23" s="83">
        <f>K3L!H17</f>
        <v>0</v>
      </c>
      <c r="I23" s="83">
        <f>K3L!I17</f>
        <v>0</v>
      </c>
      <c r="J23" s="83">
        <f>K3L!J17</f>
        <v>1</v>
      </c>
      <c r="K23" s="83">
        <f>K3L!K17</f>
        <v>1</v>
      </c>
      <c r="L23" s="82">
        <f t="shared" si="0"/>
        <v>5</v>
      </c>
      <c r="M23" s="82">
        <f t="shared" si="1"/>
        <v>5</v>
      </c>
      <c r="N23" s="82">
        <f>SUMIF($B$8:$K$8,"Laki-Laki",K3L!B17:K17)</f>
        <v>3</v>
      </c>
      <c r="O23" s="82">
        <f>SUMIF($B$8:$K$8,"Perempuan",K3L!B17:K17)</f>
        <v>3</v>
      </c>
      <c r="P23" s="68">
        <f t="shared" si="2"/>
        <v>3</v>
      </c>
      <c r="Q23" s="68">
        <f t="shared" si="3"/>
        <v>3</v>
      </c>
      <c r="R23" s="68">
        <f t="shared" si="4"/>
        <v>-0.40546510810816444</v>
      </c>
      <c r="S23" s="68">
        <f t="shared" si="5"/>
        <v>-0.40546510810816444</v>
      </c>
      <c r="T23" s="68">
        <f t="shared" si="6"/>
        <v>-0.13971351878225752</v>
      </c>
      <c r="U23" s="68">
        <f t="shared" si="7"/>
        <v>-0.13971351878225752</v>
      </c>
      <c r="V23" s="68">
        <f t="shared" si="8"/>
        <v>0.91287092917527679</v>
      </c>
      <c r="W23" s="68">
        <f t="shared" si="9"/>
        <v>0.91287092917527679</v>
      </c>
      <c r="X23" s="68">
        <f t="shared" si="10"/>
        <v>0</v>
      </c>
      <c r="Y23" s="68">
        <f t="shared" si="11"/>
        <v>1.2909944487358056</v>
      </c>
      <c r="Z23" s="68">
        <f t="shared" si="12"/>
        <v>0</v>
      </c>
      <c r="AA23" s="66" t="str">
        <f t="shared" si="13"/>
        <v>Negligible</v>
      </c>
      <c r="AB23" s="69" t="str">
        <f t="shared" si="14"/>
        <v>Tidak Ada Indikasi Bias</v>
      </c>
    </row>
    <row r="24" spans="1:28" ht="41.4" x14ac:dyDescent="0.3">
      <c r="A24" s="67" t="str">
        <f>K3L!A18</f>
        <v>14. Kebisingan yang ditimbulkan dari mesin fume hood (lemari asam) dikategorikan sebagai bahaya...</v>
      </c>
      <c r="B24" s="83">
        <f>K3L!B18</f>
        <v>0</v>
      </c>
      <c r="C24" s="83">
        <f>K3L!C18</f>
        <v>0</v>
      </c>
      <c r="D24" s="83">
        <f>K3L!D18</f>
        <v>1</v>
      </c>
      <c r="E24" s="83">
        <f>K3L!E18</f>
        <v>1</v>
      </c>
      <c r="F24" s="83">
        <f>K3L!F18</f>
        <v>1</v>
      </c>
      <c r="G24" s="83">
        <f>K3L!G18</f>
        <v>1</v>
      </c>
      <c r="H24" s="83">
        <f>K3L!H18</f>
        <v>0</v>
      </c>
      <c r="I24" s="83">
        <f>K3L!I18</f>
        <v>0</v>
      </c>
      <c r="J24" s="83">
        <f>K3L!J18</f>
        <v>0</v>
      </c>
      <c r="K24" s="83">
        <f>K3L!K18</f>
        <v>0</v>
      </c>
      <c r="L24" s="82">
        <f t="shared" si="0"/>
        <v>5</v>
      </c>
      <c r="M24" s="82">
        <f t="shared" si="1"/>
        <v>5</v>
      </c>
      <c r="N24" s="82">
        <f>SUMIF($B$8:$K$8,"Laki-Laki",K3L!B18:K18)</f>
        <v>2</v>
      </c>
      <c r="O24" s="82">
        <f>SUMIF($B$8:$K$8,"Perempuan",K3L!B18:K18)</f>
        <v>2</v>
      </c>
      <c r="P24" s="68">
        <f t="shared" si="2"/>
        <v>2</v>
      </c>
      <c r="Q24" s="68">
        <f t="shared" si="3"/>
        <v>2</v>
      </c>
      <c r="R24" s="68">
        <f t="shared" si="4"/>
        <v>0.40546510810816438</v>
      </c>
      <c r="S24" s="68">
        <f t="shared" si="5"/>
        <v>0.40546510810816438</v>
      </c>
      <c r="T24" s="68">
        <f t="shared" si="6"/>
        <v>0.67121669743407131</v>
      </c>
      <c r="U24" s="68">
        <f t="shared" si="7"/>
        <v>0.67121669743407131</v>
      </c>
      <c r="V24" s="68">
        <f t="shared" si="8"/>
        <v>0.91287092917527679</v>
      </c>
      <c r="W24" s="68">
        <f t="shared" si="9"/>
        <v>0.91287092917527679</v>
      </c>
      <c r="X24" s="68">
        <f t="shared" si="10"/>
        <v>0</v>
      </c>
      <c r="Y24" s="68">
        <f t="shared" si="11"/>
        <v>1.2909944487358056</v>
      </c>
      <c r="Z24" s="68">
        <f t="shared" si="12"/>
        <v>0</v>
      </c>
      <c r="AA24" s="66" t="str">
        <f t="shared" si="13"/>
        <v>Negligible</v>
      </c>
      <c r="AB24" s="69" t="str">
        <f t="shared" si="14"/>
        <v>Tidak Ada Indikasi Bias</v>
      </c>
    </row>
    <row r="25" spans="1:28" ht="69" x14ac:dyDescent="0.3">
      <c r="A25" s="67" t="str">
        <f>K3L!A19</f>
        <v>15. Dalam melakukan penilaian risiko, asesi harus mampu membedakan antara risiko yang dapat diterima (acceptable) dan risiko yang...</v>
      </c>
      <c r="B25" s="83">
        <f>K3L!B19</f>
        <v>1</v>
      </c>
      <c r="C25" s="83">
        <f>K3L!C19</f>
        <v>1</v>
      </c>
      <c r="D25" s="83">
        <f>K3L!D19</f>
        <v>1</v>
      </c>
      <c r="E25" s="83">
        <f>K3L!E19</f>
        <v>0</v>
      </c>
      <c r="F25" s="83">
        <f>K3L!F19</f>
        <v>1</v>
      </c>
      <c r="G25" s="83">
        <f>K3L!G19</f>
        <v>0</v>
      </c>
      <c r="H25" s="83">
        <f>K3L!H19</f>
        <v>0</v>
      </c>
      <c r="I25" s="83">
        <f>K3L!I19</f>
        <v>0</v>
      </c>
      <c r="J25" s="83">
        <f>K3L!J19</f>
        <v>1</v>
      </c>
      <c r="K25" s="83">
        <f>K3L!K19</f>
        <v>1</v>
      </c>
      <c r="L25" s="82">
        <f t="shared" si="0"/>
        <v>5</v>
      </c>
      <c r="M25" s="82">
        <f t="shared" si="1"/>
        <v>5</v>
      </c>
      <c r="N25" s="82">
        <f>SUMIF($B$8:$K$8,"Laki-Laki",K3L!B19:K19)</f>
        <v>3</v>
      </c>
      <c r="O25" s="82">
        <f>SUMIF($B$8:$K$8,"Perempuan",K3L!B19:K19)</f>
        <v>3</v>
      </c>
      <c r="P25" s="68">
        <f t="shared" si="2"/>
        <v>3</v>
      </c>
      <c r="Q25" s="68">
        <f t="shared" si="3"/>
        <v>3</v>
      </c>
      <c r="R25" s="68">
        <f t="shared" si="4"/>
        <v>-0.40546510810816444</v>
      </c>
      <c r="S25" s="68">
        <f t="shared" si="5"/>
        <v>-0.40546510810816444</v>
      </c>
      <c r="T25" s="68">
        <f t="shared" si="6"/>
        <v>-0.13971351878225752</v>
      </c>
      <c r="U25" s="68">
        <f t="shared" si="7"/>
        <v>-0.13971351878225752</v>
      </c>
      <c r="V25" s="68">
        <f t="shared" si="8"/>
        <v>0.91287092917527679</v>
      </c>
      <c r="W25" s="68">
        <f t="shared" si="9"/>
        <v>0.91287092917527679</v>
      </c>
      <c r="X25" s="68">
        <f t="shared" si="10"/>
        <v>0</v>
      </c>
      <c r="Y25" s="68">
        <f t="shared" si="11"/>
        <v>1.2909944487358056</v>
      </c>
      <c r="Z25" s="68">
        <f t="shared" si="12"/>
        <v>0</v>
      </c>
      <c r="AA25" s="66" t="str">
        <f t="shared" si="13"/>
        <v>Negligible</v>
      </c>
      <c r="AB25" s="69" t="str">
        <f t="shared" si="14"/>
        <v>Tidak Ada Indikasi Bias</v>
      </c>
    </row>
    <row r="26" spans="1:28" ht="69" x14ac:dyDescent="0.3">
      <c r="A26" s="67" t="str">
        <f>K3L!A20</f>
        <v>16. Tindakan mengganti penggunaan benzena (yang bersifat karsinogen) dengan toluena atau xilena merupakan bentuk pengendalian risiko pada hierarki...</v>
      </c>
      <c r="B26" s="83">
        <f>K3L!B20</f>
        <v>1</v>
      </c>
      <c r="C26" s="83">
        <f>K3L!C20</f>
        <v>1</v>
      </c>
      <c r="D26" s="83">
        <f>K3L!D20</f>
        <v>1</v>
      </c>
      <c r="E26" s="83">
        <f>K3L!E20</f>
        <v>1</v>
      </c>
      <c r="F26" s="83">
        <f>K3L!F20</f>
        <v>1</v>
      </c>
      <c r="G26" s="83">
        <f>K3L!G20</f>
        <v>1</v>
      </c>
      <c r="H26" s="83">
        <f>K3L!H20</f>
        <v>0</v>
      </c>
      <c r="I26" s="83">
        <f>K3L!I20</f>
        <v>0</v>
      </c>
      <c r="J26" s="83">
        <f>K3L!J20</f>
        <v>1</v>
      </c>
      <c r="K26" s="83">
        <f>K3L!K20</f>
        <v>1</v>
      </c>
      <c r="L26" s="82">
        <f t="shared" si="0"/>
        <v>5</v>
      </c>
      <c r="M26" s="82">
        <f t="shared" si="1"/>
        <v>5</v>
      </c>
      <c r="N26" s="82">
        <f>SUMIF($B$8:$K$8,"Laki-Laki",K3L!B20:K20)</f>
        <v>4</v>
      </c>
      <c r="O26" s="82">
        <f>SUMIF($B$8:$K$8,"Perempuan",K3L!B20:K20)</f>
        <v>4</v>
      </c>
      <c r="P26" s="68">
        <f t="shared" si="2"/>
        <v>4</v>
      </c>
      <c r="Q26" s="68">
        <f t="shared" si="3"/>
        <v>4</v>
      </c>
      <c r="R26" s="68">
        <f t="shared" si="4"/>
        <v>-1.3862943611198906</v>
      </c>
      <c r="S26" s="68">
        <f t="shared" si="5"/>
        <v>-1.3862943611198906</v>
      </c>
      <c r="T26" s="68">
        <f t="shared" si="6"/>
        <v>-1.1205427717939838</v>
      </c>
      <c r="U26" s="68">
        <f t="shared" si="7"/>
        <v>-1.1205427717939838</v>
      </c>
      <c r="V26" s="68">
        <f t="shared" si="8"/>
        <v>1.1180339887498949</v>
      </c>
      <c r="W26" s="68">
        <f t="shared" si="9"/>
        <v>1.1180339887498949</v>
      </c>
      <c r="X26" s="68">
        <f t="shared" si="10"/>
        <v>0</v>
      </c>
      <c r="Y26" s="68">
        <f t="shared" si="11"/>
        <v>1.5811388300841898</v>
      </c>
      <c r="Z26" s="68">
        <f t="shared" si="12"/>
        <v>0</v>
      </c>
      <c r="AA26" s="66" t="str">
        <f t="shared" si="13"/>
        <v>Negligible</v>
      </c>
      <c r="AB26" s="69" t="str">
        <f t="shared" si="14"/>
        <v>Tidak Ada Indikasi Bias</v>
      </c>
    </row>
    <row r="27" spans="1:28" ht="69" x14ac:dyDescent="0.3">
      <c r="A27" s="67" t="str">
        <f>K3L!A21</f>
        <v>17. Menggunakan fume hood (lemari asam) untuk mereaksikan bahan-bahan kimia yang volatil (mudah menguap) termasuk dalam pengendalian tingkat...</v>
      </c>
      <c r="B27" s="83">
        <f>K3L!B21</f>
        <v>1</v>
      </c>
      <c r="C27" s="83">
        <f>K3L!C21</f>
        <v>1</v>
      </c>
      <c r="D27" s="83">
        <f>K3L!D21</f>
        <v>0</v>
      </c>
      <c r="E27" s="83">
        <f>K3L!E21</f>
        <v>0</v>
      </c>
      <c r="F27" s="83">
        <f>K3L!F21</f>
        <v>0</v>
      </c>
      <c r="G27" s="83">
        <f>K3L!G21</f>
        <v>0</v>
      </c>
      <c r="H27" s="83">
        <f>K3L!H21</f>
        <v>0</v>
      </c>
      <c r="I27" s="83">
        <f>K3L!I21</f>
        <v>0</v>
      </c>
      <c r="J27" s="83">
        <f>K3L!J21</f>
        <v>0</v>
      </c>
      <c r="K27" s="83">
        <f>K3L!K21</f>
        <v>0</v>
      </c>
      <c r="L27" s="82">
        <f t="shared" si="0"/>
        <v>5</v>
      </c>
      <c r="M27" s="82">
        <f t="shared" si="1"/>
        <v>5</v>
      </c>
      <c r="N27" s="82">
        <f>SUMIF($B$8:$K$8,"Laki-Laki",K3L!B21:K21)</f>
        <v>1</v>
      </c>
      <c r="O27" s="82">
        <f>SUMIF($B$8:$K$8,"Perempuan",K3L!B21:K21)</f>
        <v>1</v>
      </c>
      <c r="P27" s="68">
        <f t="shared" si="2"/>
        <v>1</v>
      </c>
      <c r="Q27" s="68">
        <f t="shared" si="3"/>
        <v>1</v>
      </c>
      <c r="R27" s="68">
        <f t="shared" si="4"/>
        <v>1.3862943611198906</v>
      </c>
      <c r="S27" s="68">
        <f t="shared" si="5"/>
        <v>1.3862943611198906</v>
      </c>
      <c r="T27" s="68">
        <f t="shared" si="6"/>
        <v>1.6520459504457974</v>
      </c>
      <c r="U27" s="68">
        <f t="shared" si="7"/>
        <v>1.6520459504457974</v>
      </c>
      <c r="V27" s="68">
        <f t="shared" si="8"/>
        <v>1.1180339887498949</v>
      </c>
      <c r="W27" s="68">
        <f t="shared" si="9"/>
        <v>1.1180339887498949</v>
      </c>
      <c r="X27" s="68">
        <f t="shared" si="10"/>
        <v>0</v>
      </c>
      <c r="Y27" s="68">
        <f t="shared" si="11"/>
        <v>1.5811388300841898</v>
      </c>
      <c r="Z27" s="68">
        <f t="shared" si="12"/>
        <v>0</v>
      </c>
      <c r="AA27" s="66" t="str">
        <f t="shared" si="13"/>
        <v>Negligible</v>
      </c>
      <c r="AB27" s="69" t="str">
        <f t="shared" si="14"/>
        <v>Tidak Ada Indikasi Bias</v>
      </c>
    </row>
    <row r="28" spans="1:28" ht="69" x14ac:dyDescent="0.3">
      <c r="A28" s="67" t="str">
        <f>K3L!A22</f>
        <v>18. Pembuatan Standar Operasional Prosedur (SOP) kerja, pelatihan pekerja, dan pembatasan akses masuk ke laboratorium adalah contoh pengendalian...</v>
      </c>
      <c r="B28" s="83">
        <f>K3L!B22</f>
        <v>1</v>
      </c>
      <c r="C28" s="83">
        <f>K3L!C22</f>
        <v>1</v>
      </c>
      <c r="D28" s="83">
        <f>K3L!D22</f>
        <v>1</v>
      </c>
      <c r="E28" s="83">
        <f>K3L!E22</f>
        <v>1</v>
      </c>
      <c r="F28" s="83">
        <f>K3L!F22</f>
        <v>1</v>
      </c>
      <c r="G28" s="83">
        <f>K3L!G22</f>
        <v>1</v>
      </c>
      <c r="H28" s="83">
        <f>K3L!H22</f>
        <v>0</v>
      </c>
      <c r="I28" s="83">
        <f>K3L!I22</f>
        <v>0</v>
      </c>
      <c r="J28" s="83">
        <f>K3L!J22</f>
        <v>1</v>
      </c>
      <c r="K28" s="83">
        <f>K3L!K22</f>
        <v>1</v>
      </c>
      <c r="L28" s="82">
        <f t="shared" si="0"/>
        <v>5</v>
      </c>
      <c r="M28" s="82">
        <f t="shared" si="1"/>
        <v>5</v>
      </c>
      <c r="N28" s="82">
        <f>SUMIF($B$8:$K$8,"Laki-Laki",K3L!B22:K22)</f>
        <v>4</v>
      </c>
      <c r="O28" s="82">
        <f>SUMIF($B$8:$K$8,"Perempuan",K3L!B22:K22)</f>
        <v>4</v>
      </c>
      <c r="P28" s="68">
        <f t="shared" si="2"/>
        <v>4</v>
      </c>
      <c r="Q28" s="68">
        <f t="shared" si="3"/>
        <v>4</v>
      </c>
      <c r="R28" s="68">
        <f t="shared" si="4"/>
        <v>-1.3862943611198906</v>
      </c>
      <c r="S28" s="68">
        <f t="shared" si="5"/>
        <v>-1.3862943611198906</v>
      </c>
      <c r="T28" s="68">
        <f t="shared" si="6"/>
        <v>-1.1205427717939838</v>
      </c>
      <c r="U28" s="68">
        <f t="shared" si="7"/>
        <v>-1.1205427717939838</v>
      </c>
      <c r="V28" s="68">
        <f t="shared" si="8"/>
        <v>1.1180339887498949</v>
      </c>
      <c r="W28" s="68">
        <f t="shared" si="9"/>
        <v>1.1180339887498949</v>
      </c>
      <c r="X28" s="68">
        <f t="shared" si="10"/>
        <v>0</v>
      </c>
      <c r="Y28" s="68">
        <f t="shared" si="11"/>
        <v>1.5811388300841898</v>
      </c>
      <c r="Z28" s="68">
        <f t="shared" si="12"/>
        <v>0</v>
      </c>
      <c r="AA28" s="66" t="str">
        <f t="shared" si="13"/>
        <v>Negligible</v>
      </c>
      <c r="AB28" s="69" t="str">
        <f t="shared" si="14"/>
        <v>Tidak Ada Indikasi Bias</v>
      </c>
    </row>
    <row r="29" spans="1:28" ht="55.2" x14ac:dyDescent="0.3">
      <c r="A29" s="67" t="str">
        <f>K3L!A23</f>
        <v>19. Penggunaan jas lab, kacamata keselamatan (goggles), dan sarung tangan nitril merupakan upaya pengendalian bahaya pada tingkat...</v>
      </c>
      <c r="B29" s="83">
        <f>K3L!B23</f>
        <v>1</v>
      </c>
      <c r="C29" s="83">
        <f>K3L!C23</f>
        <v>1</v>
      </c>
      <c r="D29" s="83">
        <f>K3L!D23</f>
        <v>1</v>
      </c>
      <c r="E29" s="83">
        <f>K3L!E23</f>
        <v>0</v>
      </c>
      <c r="F29" s="83">
        <f>K3L!F23</f>
        <v>1</v>
      </c>
      <c r="G29" s="83">
        <f>K3L!G23</f>
        <v>0</v>
      </c>
      <c r="H29" s="83">
        <f>K3L!H23</f>
        <v>0</v>
      </c>
      <c r="I29" s="83">
        <f>K3L!I23</f>
        <v>0</v>
      </c>
      <c r="J29" s="83">
        <f>K3L!J23</f>
        <v>0</v>
      </c>
      <c r="K29" s="83">
        <f>K3L!K23</f>
        <v>0</v>
      </c>
      <c r="L29" s="82">
        <f t="shared" si="0"/>
        <v>5</v>
      </c>
      <c r="M29" s="82">
        <f t="shared" si="1"/>
        <v>5</v>
      </c>
      <c r="N29" s="82">
        <f>SUMIF($B$8:$K$8,"Laki-Laki",K3L!B23:K23)</f>
        <v>2</v>
      </c>
      <c r="O29" s="82">
        <f>SUMIF($B$8:$K$8,"Perempuan",K3L!B23:K23)</f>
        <v>2</v>
      </c>
      <c r="P29" s="68">
        <f t="shared" si="2"/>
        <v>2</v>
      </c>
      <c r="Q29" s="68">
        <f t="shared" si="3"/>
        <v>2</v>
      </c>
      <c r="R29" s="68">
        <f t="shared" si="4"/>
        <v>0.40546510810816438</v>
      </c>
      <c r="S29" s="68">
        <f t="shared" si="5"/>
        <v>0.40546510810816438</v>
      </c>
      <c r="T29" s="68">
        <f t="shared" si="6"/>
        <v>0.67121669743407131</v>
      </c>
      <c r="U29" s="68">
        <f t="shared" si="7"/>
        <v>0.67121669743407131</v>
      </c>
      <c r="V29" s="68">
        <f t="shared" si="8"/>
        <v>0.91287092917527679</v>
      </c>
      <c r="W29" s="68">
        <f t="shared" si="9"/>
        <v>0.91287092917527679</v>
      </c>
      <c r="X29" s="68">
        <f t="shared" si="10"/>
        <v>0</v>
      </c>
      <c r="Y29" s="68">
        <f t="shared" si="11"/>
        <v>1.2909944487358056</v>
      </c>
      <c r="Z29" s="68">
        <f t="shared" si="12"/>
        <v>0</v>
      </c>
      <c r="AA29" s="66" t="str">
        <f t="shared" si="13"/>
        <v>Negligible</v>
      </c>
      <c r="AB29" s="69" t="str">
        <f t="shared" si="14"/>
        <v>Tidak Ada Indikasi Bias</v>
      </c>
    </row>
    <row r="30" spans="1:28" ht="82.8" x14ac:dyDescent="0.3">
      <c r="A30" s="67" t="str">
        <f>K3L!A24</f>
        <v>20. Dalam aspek kritis panduan penilaian, asesi dituntut untuk mampu membedakan antara "bahaya" dan "risiko". Apa definisi sederhana dari bahaya dalam konteks ini?</v>
      </c>
      <c r="B30" s="83">
        <f>K3L!B24</f>
        <v>1</v>
      </c>
      <c r="C30" s="83">
        <f>K3L!C24</f>
        <v>1</v>
      </c>
      <c r="D30" s="83">
        <f>K3L!D24</f>
        <v>1</v>
      </c>
      <c r="E30" s="83">
        <f>K3L!E24</f>
        <v>1</v>
      </c>
      <c r="F30" s="83">
        <f>K3L!F24</f>
        <v>1</v>
      </c>
      <c r="G30" s="83">
        <f>K3L!G24</f>
        <v>1</v>
      </c>
      <c r="H30" s="83">
        <f>K3L!H24</f>
        <v>1</v>
      </c>
      <c r="I30" s="83">
        <f>K3L!I24</f>
        <v>1</v>
      </c>
      <c r="J30" s="83">
        <f>K3L!J24</f>
        <v>0</v>
      </c>
      <c r="K30" s="83">
        <f>K3L!K24</f>
        <v>0</v>
      </c>
      <c r="L30" s="82">
        <f t="shared" si="0"/>
        <v>5</v>
      </c>
      <c r="M30" s="82">
        <f t="shared" si="1"/>
        <v>5</v>
      </c>
      <c r="N30" s="82">
        <f>SUMIF($B$8:$K$8,"Laki-Laki",K3L!B24:K24)</f>
        <v>4</v>
      </c>
      <c r="O30" s="82">
        <f>SUMIF($B$8:$K$8,"Perempuan",K3L!B24:K24)</f>
        <v>4</v>
      </c>
      <c r="P30" s="68">
        <f t="shared" si="2"/>
        <v>4</v>
      </c>
      <c r="Q30" s="68">
        <f t="shared" si="3"/>
        <v>4</v>
      </c>
      <c r="R30" s="68">
        <f t="shared" si="4"/>
        <v>-1.3862943611198906</v>
      </c>
      <c r="S30" s="68">
        <f t="shared" si="5"/>
        <v>-1.3862943611198906</v>
      </c>
      <c r="T30" s="68">
        <f t="shared" si="6"/>
        <v>-1.1205427717939838</v>
      </c>
      <c r="U30" s="68">
        <f t="shared" si="7"/>
        <v>-1.1205427717939838</v>
      </c>
      <c r="V30" s="68">
        <f t="shared" si="8"/>
        <v>1.1180339887498949</v>
      </c>
      <c r="W30" s="68">
        <f t="shared" si="9"/>
        <v>1.1180339887498949</v>
      </c>
      <c r="X30" s="68">
        <f t="shared" si="10"/>
        <v>0</v>
      </c>
      <c r="Y30" s="68">
        <f t="shared" si="11"/>
        <v>1.5811388300841898</v>
      </c>
      <c r="Z30" s="68">
        <f t="shared" si="12"/>
        <v>0</v>
      </c>
      <c r="AA30" s="66" t="str">
        <f t="shared" si="13"/>
        <v>Negligible</v>
      </c>
      <c r="AB30" s="69" t="str">
        <f t="shared" si="14"/>
        <v>Tidak Ada Indikasi Bias</v>
      </c>
    </row>
    <row r="31" spans="1:28" ht="55.2" x14ac:dyDescent="0.3">
      <c r="A31" s="67" t="str">
        <f>K3L!A25</f>
        <v>21. Berbeda dengan bahaya, apa yang dimaksud dengan "risiko" dalam panduan penilaian keselamatan kerja?</v>
      </c>
      <c r="B31" s="83">
        <f>K3L!B25</f>
        <v>1</v>
      </c>
      <c r="C31" s="83">
        <f>K3L!C25</f>
        <v>1</v>
      </c>
      <c r="D31" s="83">
        <f>K3L!D25</f>
        <v>1</v>
      </c>
      <c r="E31" s="83">
        <f>K3L!E25</f>
        <v>1</v>
      </c>
      <c r="F31" s="83">
        <f>K3L!F25</f>
        <v>1</v>
      </c>
      <c r="G31" s="83">
        <f>K3L!G25</f>
        <v>1</v>
      </c>
      <c r="H31" s="83">
        <f>K3L!H25</f>
        <v>0</v>
      </c>
      <c r="I31" s="83">
        <f>K3L!I25</f>
        <v>0</v>
      </c>
      <c r="J31" s="83">
        <f>K3L!J25</f>
        <v>1</v>
      </c>
      <c r="K31" s="83">
        <f>K3L!K25</f>
        <v>1</v>
      </c>
      <c r="L31" s="82">
        <f t="shared" si="0"/>
        <v>5</v>
      </c>
      <c r="M31" s="82">
        <f t="shared" si="1"/>
        <v>5</v>
      </c>
      <c r="N31" s="82">
        <f>SUMIF($B$8:$K$8,"Laki-Laki",K3L!B25:K25)</f>
        <v>4</v>
      </c>
      <c r="O31" s="82">
        <f>SUMIF($B$8:$K$8,"Perempuan",K3L!B25:K25)</f>
        <v>4</v>
      </c>
      <c r="P31" s="68">
        <f t="shared" si="2"/>
        <v>4</v>
      </c>
      <c r="Q31" s="68">
        <f t="shared" si="3"/>
        <v>4</v>
      </c>
      <c r="R31" s="68">
        <f t="shared" si="4"/>
        <v>-1.3862943611198906</v>
      </c>
      <c r="S31" s="68">
        <f t="shared" si="5"/>
        <v>-1.3862943611198906</v>
      </c>
      <c r="T31" s="68">
        <f t="shared" si="6"/>
        <v>-1.1205427717939838</v>
      </c>
      <c r="U31" s="68">
        <f t="shared" si="7"/>
        <v>-1.1205427717939838</v>
      </c>
      <c r="V31" s="68">
        <f t="shared" si="8"/>
        <v>1.1180339887498949</v>
      </c>
      <c r="W31" s="68">
        <f t="shared" si="9"/>
        <v>1.1180339887498949</v>
      </c>
      <c r="X31" s="68">
        <f t="shared" si="10"/>
        <v>0</v>
      </c>
      <c r="Y31" s="68">
        <f t="shared" si="11"/>
        <v>1.5811388300841898</v>
      </c>
      <c r="Z31" s="68">
        <f t="shared" si="12"/>
        <v>0</v>
      </c>
      <c r="AA31" s="66" t="str">
        <f t="shared" si="13"/>
        <v>Negligible</v>
      </c>
      <c r="AB31" s="69" t="str">
        <f t="shared" si="14"/>
        <v>Tidak Ada Indikasi Bias</v>
      </c>
    </row>
    <row r="32" spans="1:28" ht="69" x14ac:dyDescent="0.3">
      <c r="A32" s="67" t="str">
        <f>K3L!A26</f>
        <v>22. Ketepatan dalam memilih jenis Alat Pelindung Diri (APD) yang sesuai untuk suatu bahan kimia harus didasarkan pada informasi yang terdapat di dalam...</v>
      </c>
      <c r="B32" s="83">
        <f>K3L!B26</f>
        <v>1</v>
      </c>
      <c r="C32" s="83">
        <f>K3L!C26</f>
        <v>1</v>
      </c>
      <c r="D32" s="83">
        <f>K3L!D26</f>
        <v>1</v>
      </c>
      <c r="E32" s="83">
        <f>K3L!E26</f>
        <v>1</v>
      </c>
      <c r="F32" s="83">
        <f>K3L!F26</f>
        <v>1</v>
      </c>
      <c r="G32" s="83">
        <f>K3L!G26</f>
        <v>1</v>
      </c>
      <c r="H32" s="83">
        <f>K3L!H26</f>
        <v>1</v>
      </c>
      <c r="I32" s="83">
        <f>K3L!I26</f>
        <v>1</v>
      </c>
      <c r="J32" s="83">
        <f>K3L!J26</f>
        <v>0</v>
      </c>
      <c r="K32" s="83">
        <f>K3L!K26</f>
        <v>0</v>
      </c>
      <c r="L32" s="82">
        <f t="shared" si="0"/>
        <v>5</v>
      </c>
      <c r="M32" s="82">
        <f t="shared" si="1"/>
        <v>5</v>
      </c>
      <c r="N32" s="82">
        <f>SUMIF($B$8:$K$8,"Laki-Laki",K3L!B26:K26)</f>
        <v>4</v>
      </c>
      <c r="O32" s="82">
        <f>SUMIF($B$8:$K$8,"Perempuan",K3L!B26:K26)</f>
        <v>4</v>
      </c>
      <c r="P32" s="68">
        <f t="shared" si="2"/>
        <v>4</v>
      </c>
      <c r="Q32" s="68">
        <f t="shared" si="3"/>
        <v>4</v>
      </c>
      <c r="R32" s="68">
        <f t="shared" si="4"/>
        <v>-1.3862943611198906</v>
      </c>
      <c r="S32" s="68">
        <f t="shared" si="5"/>
        <v>-1.3862943611198906</v>
      </c>
      <c r="T32" s="68">
        <f t="shared" si="6"/>
        <v>-1.1205427717939838</v>
      </c>
      <c r="U32" s="68">
        <f t="shared" si="7"/>
        <v>-1.1205427717939838</v>
      </c>
      <c r="V32" s="68">
        <f t="shared" si="8"/>
        <v>1.1180339887498949</v>
      </c>
      <c r="W32" s="68">
        <f t="shared" si="9"/>
        <v>1.1180339887498949</v>
      </c>
      <c r="X32" s="68">
        <f t="shared" si="10"/>
        <v>0</v>
      </c>
      <c r="Y32" s="68">
        <f t="shared" si="11"/>
        <v>1.5811388300841898</v>
      </c>
      <c r="Z32" s="68">
        <f t="shared" si="12"/>
        <v>0</v>
      </c>
      <c r="AA32" s="66" t="str">
        <f t="shared" si="13"/>
        <v>Negligible</v>
      </c>
      <c r="AB32" s="69" t="str">
        <f t="shared" si="14"/>
        <v>Tidak Ada Indikasi Bias</v>
      </c>
    </row>
    <row r="33" spans="1:28" ht="96.6" x14ac:dyDescent="0.3">
      <c r="A33" s="67" t="str">
        <f>K3L!A27</f>
        <v>23. Dalam elemen menyiapkan penyimpanan bahan kimia, fasilitas penyimpanan seperti kabinet dan rak harus dipastikan memenuhi persyaratan teknis. Berikut ini yang termasuk persyaratan teknis tersebut adalah...</v>
      </c>
      <c r="B33" s="83">
        <f>K3L!B27</f>
        <v>1</v>
      </c>
      <c r="C33" s="83">
        <f>K3L!C27</f>
        <v>1</v>
      </c>
      <c r="D33" s="83">
        <f>K3L!D27</f>
        <v>1</v>
      </c>
      <c r="E33" s="83">
        <f>K3L!E27</f>
        <v>1</v>
      </c>
      <c r="F33" s="83">
        <f>K3L!F27</f>
        <v>1</v>
      </c>
      <c r="G33" s="83">
        <f>K3L!G27</f>
        <v>1</v>
      </c>
      <c r="H33" s="83">
        <f>K3L!H27</f>
        <v>0</v>
      </c>
      <c r="I33" s="83">
        <f>K3L!I27</f>
        <v>0</v>
      </c>
      <c r="J33" s="83">
        <f>K3L!J27</f>
        <v>0</v>
      </c>
      <c r="K33" s="83">
        <f>K3L!K27</f>
        <v>0</v>
      </c>
      <c r="L33" s="82">
        <f t="shared" si="0"/>
        <v>5</v>
      </c>
      <c r="M33" s="82">
        <f t="shared" si="1"/>
        <v>5</v>
      </c>
      <c r="N33" s="82">
        <f>SUMIF($B$8:$K$8,"Laki-Laki",K3L!B27:K27)</f>
        <v>3</v>
      </c>
      <c r="O33" s="82">
        <f>SUMIF($B$8:$K$8,"Perempuan",K3L!B27:K27)</f>
        <v>3</v>
      </c>
      <c r="P33" s="68">
        <f t="shared" si="2"/>
        <v>3</v>
      </c>
      <c r="Q33" s="68">
        <f t="shared" si="3"/>
        <v>3</v>
      </c>
      <c r="R33" s="68">
        <f t="shared" si="4"/>
        <v>-0.40546510810816444</v>
      </c>
      <c r="S33" s="68">
        <f t="shared" si="5"/>
        <v>-0.40546510810816444</v>
      </c>
      <c r="T33" s="68">
        <f t="shared" si="6"/>
        <v>-0.13971351878225752</v>
      </c>
      <c r="U33" s="68">
        <f t="shared" si="7"/>
        <v>-0.13971351878225752</v>
      </c>
      <c r="V33" s="68">
        <f t="shared" si="8"/>
        <v>0.91287092917527679</v>
      </c>
      <c r="W33" s="68">
        <f t="shared" si="9"/>
        <v>0.91287092917527679</v>
      </c>
      <c r="X33" s="68">
        <f t="shared" si="10"/>
        <v>0</v>
      </c>
      <c r="Y33" s="68">
        <f t="shared" si="11"/>
        <v>1.2909944487358056</v>
      </c>
      <c r="Z33" s="68">
        <f t="shared" si="12"/>
        <v>0</v>
      </c>
      <c r="AA33" s="66" t="str">
        <f t="shared" si="13"/>
        <v>Negligible</v>
      </c>
      <c r="AB33" s="69" t="str">
        <f t="shared" si="14"/>
        <v>Tidak Ada Indikasi Bias</v>
      </c>
    </row>
    <row r="34" spans="1:28" ht="55.2" x14ac:dyDescent="0.3">
      <c r="A34" s="67" t="str">
        <f>K3L!A28</f>
        <v>24. Mengapa prinsip segregasi (pemisahan) sangat ditekankan dalam menyimpan bahan kimia di laboratorium?</v>
      </c>
      <c r="B34" s="83">
        <f>K3L!B28</f>
        <v>1</v>
      </c>
      <c r="C34" s="83">
        <f>K3L!C28</f>
        <v>1</v>
      </c>
      <c r="D34" s="83">
        <f>K3L!D28</f>
        <v>1</v>
      </c>
      <c r="E34" s="83">
        <f>K3L!E28</f>
        <v>0</v>
      </c>
      <c r="F34" s="83">
        <f>K3L!F28</f>
        <v>1</v>
      </c>
      <c r="G34" s="83">
        <f>K3L!G28</f>
        <v>0</v>
      </c>
      <c r="H34" s="83">
        <f>K3L!H28</f>
        <v>1</v>
      </c>
      <c r="I34" s="83">
        <f>K3L!I28</f>
        <v>1</v>
      </c>
      <c r="J34" s="83">
        <f>K3L!J28</f>
        <v>0</v>
      </c>
      <c r="K34" s="83">
        <f>K3L!K28</f>
        <v>0</v>
      </c>
      <c r="L34" s="82">
        <f t="shared" si="0"/>
        <v>5</v>
      </c>
      <c r="M34" s="82">
        <f t="shared" si="1"/>
        <v>5</v>
      </c>
      <c r="N34" s="82">
        <f>SUMIF($B$8:$K$8,"Laki-Laki",K3L!B28:K28)</f>
        <v>3</v>
      </c>
      <c r="O34" s="82">
        <f>SUMIF($B$8:$K$8,"Perempuan",K3L!B28:K28)</f>
        <v>3</v>
      </c>
      <c r="P34" s="68">
        <f t="shared" si="2"/>
        <v>3</v>
      </c>
      <c r="Q34" s="68">
        <f t="shared" si="3"/>
        <v>3</v>
      </c>
      <c r="R34" s="68">
        <f t="shared" si="4"/>
        <v>-0.40546510810816444</v>
      </c>
      <c r="S34" s="68">
        <f t="shared" si="5"/>
        <v>-0.40546510810816444</v>
      </c>
      <c r="T34" s="68">
        <f t="shared" si="6"/>
        <v>-0.13971351878225752</v>
      </c>
      <c r="U34" s="68">
        <f t="shared" si="7"/>
        <v>-0.13971351878225752</v>
      </c>
      <c r="V34" s="68">
        <f t="shared" si="8"/>
        <v>0.91287092917527679</v>
      </c>
      <c r="W34" s="68">
        <f t="shared" si="9"/>
        <v>0.91287092917527679</v>
      </c>
      <c r="X34" s="68">
        <f t="shared" si="10"/>
        <v>0</v>
      </c>
      <c r="Y34" s="68">
        <f t="shared" si="11"/>
        <v>1.2909944487358056</v>
      </c>
      <c r="Z34" s="68">
        <f t="shared" si="12"/>
        <v>0</v>
      </c>
      <c r="AA34" s="66" t="str">
        <f t="shared" si="13"/>
        <v>Negligible</v>
      </c>
      <c r="AB34" s="69" t="str">
        <f t="shared" si="14"/>
        <v>Tidak Ada Indikasi Bias</v>
      </c>
    </row>
    <row r="35" spans="1:28" ht="96.6" x14ac:dyDescent="0.3">
      <c r="A35" s="67" t="str">
        <f>K3L!A29</f>
        <v>25. Salah satu pelanggaran fatal yang sering terjadi dalam prinsip segregasi menurut bagian Insight adalah menyimpan bahan kimia oksidator berdekatan dengan bahan organik. Contoh spesifik dari kesalahan ini adalah...</v>
      </c>
      <c r="B35" s="83">
        <f>K3L!B29</f>
        <v>1</v>
      </c>
      <c r="C35" s="83">
        <f>K3L!C29</f>
        <v>1</v>
      </c>
      <c r="D35" s="83">
        <f>K3L!D29</f>
        <v>0</v>
      </c>
      <c r="E35" s="83">
        <f>K3L!E29</f>
        <v>1</v>
      </c>
      <c r="F35" s="83">
        <f>K3L!F29</f>
        <v>0</v>
      </c>
      <c r="G35" s="83">
        <f>K3L!G29</f>
        <v>1</v>
      </c>
      <c r="H35" s="83">
        <f>K3L!H29</f>
        <v>0</v>
      </c>
      <c r="I35" s="83">
        <f>K3L!I29</f>
        <v>0</v>
      </c>
      <c r="J35" s="83">
        <f>K3L!J29</f>
        <v>0</v>
      </c>
      <c r="K35" s="83">
        <f>K3L!K29</f>
        <v>0</v>
      </c>
      <c r="L35" s="82">
        <f t="shared" si="0"/>
        <v>5</v>
      </c>
      <c r="M35" s="82">
        <f t="shared" si="1"/>
        <v>5</v>
      </c>
      <c r="N35" s="82">
        <f>SUMIF($B$8:$K$8,"Laki-Laki",K3L!B29:K29)</f>
        <v>2</v>
      </c>
      <c r="O35" s="82">
        <f>SUMIF($B$8:$K$8,"Perempuan",K3L!B29:K29)</f>
        <v>2</v>
      </c>
      <c r="P35" s="68">
        <f t="shared" si="2"/>
        <v>2</v>
      </c>
      <c r="Q35" s="68">
        <f t="shared" si="3"/>
        <v>2</v>
      </c>
      <c r="R35" s="68">
        <f t="shared" si="4"/>
        <v>0.40546510810816438</v>
      </c>
      <c r="S35" s="68">
        <f t="shared" si="5"/>
        <v>0.40546510810816438</v>
      </c>
      <c r="T35" s="68">
        <f t="shared" si="6"/>
        <v>0.67121669743407131</v>
      </c>
      <c r="U35" s="68">
        <f t="shared" si="7"/>
        <v>0.67121669743407131</v>
      </c>
      <c r="V35" s="68">
        <f t="shared" si="8"/>
        <v>0.91287092917527679</v>
      </c>
      <c r="W35" s="68">
        <f t="shared" si="9"/>
        <v>0.91287092917527679</v>
      </c>
      <c r="X35" s="68">
        <f t="shared" si="10"/>
        <v>0</v>
      </c>
      <c r="Y35" s="68">
        <f t="shared" si="11"/>
        <v>1.2909944487358056</v>
      </c>
      <c r="Z35" s="68">
        <f t="shared" si="12"/>
        <v>0</v>
      </c>
      <c r="AA35" s="66" t="str">
        <f t="shared" si="13"/>
        <v>Negligible</v>
      </c>
      <c r="AB35" s="69" t="str">
        <f t="shared" si="14"/>
        <v>Tidak Ada Indikasi Bias</v>
      </c>
    </row>
    <row r="36" spans="1:28" ht="55.2" x14ac:dyDescent="0.3">
      <c r="A36" s="67" t="str">
        <f>K3L!A30</f>
        <v>26. Dalam memahami LDKB/MSDS, indikator spesifik apa yang digunakan untuk menentukan tingkat toksisitas suatu bahan kimia?</v>
      </c>
      <c r="B36" s="83">
        <f>K3L!B30</f>
        <v>1</v>
      </c>
      <c r="C36" s="83">
        <f>K3L!C30</f>
        <v>1</v>
      </c>
      <c r="D36" s="83">
        <f>K3L!D30</f>
        <v>1</v>
      </c>
      <c r="E36" s="83">
        <f>K3L!E30</f>
        <v>0</v>
      </c>
      <c r="F36" s="83">
        <f>K3L!F30</f>
        <v>1</v>
      </c>
      <c r="G36" s="83">
        <f>K3L!G30</f>
        <v>0</v>
      </c>
      <c r="H36" s="83">
        <f>K3L!H30</f>
        <v>0</v>
      </c>
      <c r="I36" s="83">
        <f>K3L!I30</f>
        <v>0</v>
      </c>
      <c r="J36" s="83">
        <f>K3L!J30</f>
        <v>0</v>
      </c>
      <c r="K36" s="83">
        <f>K3L!K30</f>
        <v>0</v>
      </c>
      <c r="L36" s="82">
        <f t="shared" si="0"/>
        <v>5</v>
      </c>
      <c r="M36" s="82">
        <f t="shared" si="1"/>
        <v>5</v>
      </c>
      <c r="N36" s="82">
        <f>SUMIF($B$8:$K$8,"Laki-Laki",K3L!B30:K30)</f>
        <v>2</v>
      </c>
      <c r="O36" s="82">
        <f>SUMIF($B$8:$K$8,"Perempuan",K3L!B30:K30)</f>
        <v>2</v>
      </c>
      <c r="P36" s="68">
        <f t="shared" si="2"/>
        <v>2</v>
      </c>
      <c r="Q36" s="68">
        <f t="shared" si="3"/>
        <v>2</v>
      </c>
      <c r="R36" s="68">
        <f t="shared" si="4"/>
        <v>0.40546510810816438</v>
      </c>
      <c r="S36" s="68">
        <f t="shared" si="5"/>
        <v>0.40546510810816438</v>
      </c>
      <c r="T36" s="68">
        <f t="shared" si="6"/>
        <v>0.67121669743407131</v>
      </c>
      <c r="U36" s="68">
        <f t="shared" si="7"/>
        <v>0.67121669743407131</v>
      </c>
      <c r="V36" s="68">
        <f t="shared" si="8"/>
        <v>0.91287092917527679</v>
      </c>
      <c r="W36" s="68">
        <f t="shared" si="9"/>
        <v>0.91287092917527679</v>
      </c>
      <c r="X36" s="68">
        <f t="shared" si="10"/>
        <v>0</v>
      </c>
      <c r="Y36" s="68">
        <f t="shared" si="11"/>
        <v>1.2909944487358056</v>
      </c>
      <c r="Z36" s="68">
        <f t="shared" si="12"/>
        <v>0</v>
      </c>
      <c r="AA36" s="66" t="str">
        <f t="shared" si="13"/>
        <v>Negligible</v>
      </c>
      <c r="AB36" s="69" t="str">
        <f t="shared" si="14"/>
        <v>Tidak Ada Indikasi Bias</v>
      </c>
    </row>
    <row r="37" spans="1:28" ht="69" x14ac:dyDescent="0.3">
      <c r="A37" s="67" t="str">
        <f>K3L!A31</f>
        <v>27. Untuk mengklasifikasikan apakah suatu cairan termasuk dalam kategori mudah terbakar (flammable), informasi apa pada MSDS yang menjadi patokan utama?</v>
      </c>
      <c r="B37" s="83">
        <f>K3L!B31</f>
        <v>1</v>
      </c>
      <c r="C37" s="83">
        <f>K3L!C31</f>
        <v>1</v>
      </c>
      <c r="D37" s="83">
        <f>K3L!D31</f>
        <v>1</v>
      </c>
      <c r="E37" s="83">
        <f>K3L!E31</f>
        <v>1</v>
      </c>
      <c r="F37" s="83">
        <f>K3L!F31</f>
        <v>1</v>
      </c>
      <c r="G37" s="83">
        <f>K3L!G31</f>
        <v>1</v>
      </c>
      <c r="H37" s="83">
        <f>K3L!H31</f>
        <v>0</v>
      </c>
      <c r="I37" s="83">
        <f>K3L!I31</f>
        <v>0</v>
      </c>
      <c r="J37" s="83">
        <f>K3L!J31</f>
        <v>1</v>
      </c>
      <c r="K37" s="83">
        <f>K3L!K31</f>
        <v>1</v>
      </c>
      <c r="L37" s="82">
        <f t="shared" si="0"/>
        <v>5</v>
      </c>
      <c r="M37" s="82">
        <f t="shared" si="1"/>
        <v>5</v>
      </c>
      <c r="N37" s="82">
        <f>SUMIF($B$8:$K$8,"Laki-Laki",K3L!B31:K31)</f>
        <v>4</v>
      </c>
      <c r="O37" s="82">
        <f>SUMIF($B$8:$K$8,"Perempuan",K3L!B31:K31)</f>
        <v>4</v>
      </c>
      <c r="P37" s="68">
        <f t="shared" si="2"/>
        <v>4</v>
      </c>
      <c r="Q37" s="68">
        <f t="shared" si="3"/>
        <v>4</v>
      </c>
      <c r="R37" s="68">
        <f t="shared" si="4"/>
        <v>-1.3862943611198906</v>
      </c>
      <c r="S37" s="68">
        <f t="shared" si="5"/>
        <v>-1.3862943611198906</v>
      </c>
      <c r="T37" s="68">
        <f t="shared" si="6"/>
        <v>-1.1205427717939838</v>
      </c>
      <c r="U37" s="68">
        <f t="shared" si="7"/>
        <v>-1.1205427717939838</v>
      </c>
      <c r="V37" s="68">
        <f t="shared" si="8"/>
        <v>1.1180339887498949</v>
      </c>
      <c r="W37" s="68">
        <f t="shared" si="9"/>
        <v>1.1180339887498949</v>
      </c>
      <c r="X37" s="68">
        <f t="shared" si="10"/>
        <v>0</v>
      </c>
      <c r="Y37" s="68">
        <f t="shared" si="11"/>
        <v>1.5811388300841898</v>
      </c>
      <c r="Z37" s="68">
        <f t="shared" si="12"/>
        <v>0</v>
      </c>
      <c r="AA37" s="66" t="str">
        <f t="shared" si="13"/>
        <v>Negligible</v>
      </c>
      <c r="AB37" s="69" t="str">
        <f t="shared" si="14"/>
        <v>Tidak Ada Indikasi Bias</v>
      </c>
    </row>
    <row r="38" spans="1:28" ht="41.4" x14ac:dyDescent="0.3">
      <c r="A38" s="67" t="str">
        <f>K3L!A32</f>
        <v>28. Di mana seharusnya bahan kimia yang bersifat korosif (corrosives) disimpan?</v>
      </c>
      <c r="B38" s="83">
        <f>K3L!B32</f>
        <v>1</v>
      </c>
      <c r="C38" s="83">
        <f>K3L!C32</f>
        <v>1</v>
      </c>
      <c r="D38" s="83">
        <f>K3L!D32</f>
        <v>1</v>
      </c>
      <c r="E38" s="83">
        <f>K3L!E32</f>
        <v>1</v>
      </c>
      <c r="F38" s="83">
        <f>K3L!F32</f>
        <v>1</v>
      </c>
      <c r="G38" s="83">
        <f>K3L!G32</f>
        <v>1</v>
      </c>
      <c r="H38" s="83">
        <f>K3L!H32</f>
        <v>0</v>
      </c>
      <c r="I38" s="83">
        <f>K3L!I32</f>
        <v>0</v>
      </c>
      <c r="J38" s="83">
        <f>K3L!J32</f>
        <v>1</v>
      </c>
      <c r="K38" s="83">
        <f>K3L!K32</f>
        <v>1</v>
      </c>
      <c r="L38" s="82">
        <f t="shared" si="0"/>
        <v>5</v>
      </c>
      <c r="M38" s="82">
        <f t="shared" si="1"/>
        <v>5</v>
      </c>
      <c r="N38" s="82">
        <f>SUMIF($B$8:$K$8,"Laki-Laki",K3L!B32:K32)</f>
        <v>4</v>
      </c>
      <c r="O38" s="82">
        <f>SUMIF($B$8:$K$8,"Perempuan",K3L!B32:K32)</f>
        <v>4</v>
      </c>
      <c r="P38" s="68">
        <f t="shared" si="2"/>
        <v>4</v>
      </c>
      <c r="Q38" s="68">
        <f t="shared" si="3"/>
        <v>4</v>
      </c>
      <c r="R38" s="68">
        <f t="shared" si="4"/>
        <v>-1.3862943611198906</v>
      </c>
      <c r="S38" s="68">
        <f t="shared" si="5"/>
        <v>-1.3862943611198906</v>
      </c>
      <c r="T38" s="68">
        <f t="shared" si="6"/>
        <v>-1.1205427717939838</v>
      </c>
      <c r="U38" s="68">
        <f t="shared" si="7"/>
        <v>-1.1205427717939838</v>
      </c>
      <c r="V38" s="68">
        <f t="shared" si="8"/>
        <v>1.1180339887498949</v>
      </c>
      <c r="W38" s="68">
        <f t="shared" si="9"/>
        <v>1.1180339887498949</v>
      </c>
      <c r="X38" s="68">
        <f t="shared" si="10"/>
        <v>0</v>
      </c>
      <c r="Y38" s="68">
        <f t="shared" si="11"/>
        <v>1.5811388300841898</v>
      </c>
      <c r="Z38" s="68">
        <f t="shared" si="12"/>
        <v>0</v>
      </c>
      <c r="AA38" s="66" t="str">
        <f t="shared" si="13"/>
        <v>Negligible</v>
      </c>
      <c r="AB38" s="69" t="str">
        <f t="shared" si="14"/>
        <v>Tidak Ada Indikasi Bias</v>
      </c>
    </row>
    <row r="39" spans="1:28" ht="82.8" x14ac:dyDescent="0.3">
      <c r="A39" s="67" t="str">
        <f>K3L!A33</f>
        <v>29. Bahan kimia pembentuk peroksida (peroxide formers) seperti eter membutuhkan penanganan khusus. Apa yang harus dilakukan secara berkala terhadap bahan ini dan mengapa?</v>
      </c>
      <c r="B39" s="83">
        <f>K3L!B33</f>
        <v>1</v>
      </c>
      <c r="C39" s="83">
        <f>K3L!C33</f>
        <v>1</v>
      </c>
      <c r="D39" s="83">
        <f>K3L!D33</f>
        <v>1</v>
      </c>
      <c r="E39" s="83">
        <f>K3L!E33</f>
        <v>1</v>
      </c>
      <c r="F39" s="83">
        <f>K3L!F33</f>
        <v>1</v>
      </c>
      <c r="G39" s="83">
        <f>K3L!G33</f>
        <v>1</v>
      </c>
      <c r="H39" s="83">
        <f>K3L!H33</f>
        <v>0</v>
      </c>
      <c r="I39" s="83">
        <f>K3L!I33</f>
        <v>0</v>
      </c>
      <c r="J39" s="83">
        <f>K3L!J33</f>
        <v>0</v>
      </c>
      <c r="K39" s="83">
        <f>K3L!K33</f>
        <v>0</v>
      </c>
      <c r="L39" s="82">
        <f t="shared" si="0"/>
        <v>5</v>
      </c>
      <c r="M39" s="82">
        <f t="shared" si="1"/>
        <v>5</v>
      </c>
      <c r="N39" s="82">
        <f>SUMIF($B$8:$K$8,"Laki-Laki",K3L!B33:K33)</f>
        <v>3</v>
      </c>
      <c r="O39" s="82">
        <f>SUMIF($B$8:$K$8,"Perempuan",K3L!B33:K33)</f>
        <v>3</v>
      </c>
      <c r="P39" s="68">
        <f t="shared" si="2"/>
        <v>3</v>
      </c>
      <c r="Q39" s="68">
        <f t="shared" si="3"/>
        <v>3</v>
      </c>
      <c r="R39" s="68">
        <f t="shared" si="4"/>
        <v>-0.40546510810816444</v>
      </c>
      <c r="S39" s="68">
        <f t="shared" si="5"/>
        <v>-0.40546510810816444</v>
      </c>
      <c r="T39" s="68">
        <f t="shared" si="6"/>
        <v>-0.13971351878225752</v>
      </c>
      <c r="U39" s="68">
        <f t="shared" si="7"/>
        <v>-0.13971351878225752</v>
      </c>
      <c r="V39" s="68">
        <f t="shared" si="8"/>
        <v>0.91287092917527679</v>
      </c>
      <c r="W39" s="68">
        <f t="shared" si="9"/>
        <v>0.91287092917527679</v>
      </c>
      <c r="X39" s="68">
        <f t="shared" si="10"/>
        <v>0</v>
      </c>
      <c r="Y39" s="68">
        <f t="shared" si="11"/>
        <v>1.2909944487358056</v>
      </c>
      <c r="Z39" s="68">
        <f t="shared" si="12"/>
        <v>0</v>
      </c>
      <c r="AA39" s="66" t="str">
        <f t="shared" si="13"/>
        <v>Negligible</v>
      </c>
      <c r="AB39" s="69" t="str">
        <f t="shared" si="14"/>
        <v>Tidak Ada Indikasi Bias</v>
      </c>
    </row>
    <row r="40" spans="1:28" ht="55.2" x14ac:dyDescent="0.3">
      <c r="A40" s="67" t="str">
        <f>K3L!A34</f>
        <v>30. Berdasarkan analisis penanganan tumpahan, tindakan apa yang benar jika terjadi tumpahan asam di laboratorium?</v>
      </c>
      <c r="B40" s="83">
        <f>K3L!B34</f>
        <v>1</v>
      </c>
      <c r="C40" s="83">
        <f>K3L!C34</f>
        <v>1</v>
      </c>
      <c r="D40" s="83">
        <f>K3L!D34</f>
        <v>1</v>
      </c>
      <c r="E40" s="83">
        <f>K3L!E34</f>
        <v>0</v>
      </c>
      <c r="F40" s="83">
        <f>K3L!F34</f>
        <v>1</v>
      </c>
      <c r="G40" s="83">
        <f>K3L!G34</f>
        <v>0</v>
      </c>
      <c r="H40" s="83">
        <f>K3L!H34</f>
        <v>1</v>
      </c>
      <c r="I40" s="83">
        <f>K3L!I34</f>
        <v>1</v>
      </c>
      <c r="J40" s="83">
        <f>K3L!J34</f>
        <v>0</v>
      </c>
      <c r="K40" s="83">
        <f>K3L!K34</f>
        <v>0</v>
      </c>
      <c r="L40" s="82">
        <f t="shared" si="0"/>
        <v>5</v>
      </c>
      <c r="M40" s="82">
        <f t="shared" si="1"/>
        <v>5</v>
      </c>
      <c r="N40" s="82">
        <f>SUMIF($B$8:$K$8,"Laki-Laki",K3L!B34:K34)</f>
        <v>3</v>
      </c>
      <c r="O40" s="82">
        <f>SUMIF($B$8:$K$8,"Perempuan",K3L!B34:K34)</f>
        <v>3</v>
      </c>
      <c r="P40" s="68">
        <f t="shared" si="2"/>
        <v>3</v>
      </c>
      <c r="Q40" s="68">
        <f t="shared" si="3"/>
        <v>3</v>
      </c>
      <c r="R40" s="68">
        <f t="shared" si="4"/>
        <v>-0.40546510810816444</v>
      </c>
      <c r="S40" s="68">
        <f t="shared" si="5"/>
        <v>-0.40546510810816444</v>
      </c>
      <c r="T40" s="68">
        <f t="shared" si="6"/>
        <v>-0.13971351878225752</v>
      </c>
      <c r="U40" s="68">
        <f t="shared" si="7"/>
        <v>-0.13971351878225752</v>
      </c>
      <c r="V40" s="68">
        <f t="shared" si="8"/>
        <v>0.91287092917527679</v>
      </c>
      <c r="W40" s="68">
        <f t="shared" si="9"/>
        <v>0.91287092917527679</v>
      </c>
      <c r="X40" s="68">
        <f t="shared" si="10"/>
        <v>0</v>
      </c>
      <c r="Y40" s="68">
        <f t="shared" si="11"/>
        <v>1.2909944487358056</v>
      </c>
      <c r="Z40" s="68">
        <f t="shared" si="12"/>
        <v>0</v>
      </c>
      <c r="AA40" s="66" t="str">
        <f t="shared" si="13"/>
        <v>Negligible</v>
      </c>
      <c r="AB40" s="69" t="str">
        <f t="shared" si="14"/>
        <v>Tidak Ada Indikasi Bias</v>
      </c>
    </row>
    <row r="41" spans="1:28" ht="55.2" x14ac:dyDescent="0.3">
      <c r="A41" s="67" t="str">
        <f>K3L!A35</f>
        <v>31. Standar global yang mengatur tentang pelabelan dan piktogram bahaya bahan kimia yang disebutkan dalam unit ini adalah...</v>
      </c>
      <c r="B41" s="83">
        <f>K3L!B35</f>
        <v>1</v>
      </c>
      <c r="C41" s="83">
        <f>K3L!C35</f>
        <v>1</v>
      </c>
      <c r="D41" s="83">
        <f>K3L!D35</f>
        <v>1</v>
      </c>
      <c r="E41" s="83">
        <f>K3L!E35</f>
        <v>1</v>
      </c>
      <c r="F41" s="83">
        <f>K3L!F35</f>
        <v>1</v>
      </c>
      <c r="G41" s="83">
        <f>K3L!G35</f>
        <v>1</v>
      </c>
      <c r="H41" s="83">
        <f>K3L!H35</f>
        <v>0</v>
      </c>
      <c r="I41" s="83">
        <f>K3L!I35</f>
        <v>0</v>
      </c>
      <c r="J41" s="83">
        <f>K3L!J35</f>
        <v>0</v>
      </c>
      <c r="K41" s="83">
        <f>K3L!K35</f>
        <v>0</v>
      </c>
      <c r="L41" s="82">
        <f t="shared" si="0"/>
        <v>5</v>
      </c>
      <c r="M41" s="82">
        <f t="shared" si="1"/>
        <v>5</v>
      </c>
      <c r="N41" s="82">
        <f>SUMIF($B$8:$K$8,"Laki-Laki",K3L!B35:K35)</f>
        <v>3</v>
      </c>
      <c r="O41" s="82">
        <f>SUMIF($B$8:$K$8,"Perempuan",K3L!B35:K35)</f>
        <v>3</v>
      </c>
      <c r="P41" s="68">
        <f t="shared" si="2"/>
        <v>3</v>
      </c>
      <c r="Q41" s="68">
        <f t="shared" si="3"/>
        <v>3</v>
      </c>
      <c r="R41" s="68">
        <f t="shared" si="4"/>
        <v>-0.40546510810816444</v>
      </c>
      <c r="S41" s="68">
        <f t="shared" si="5"/>
        <v>-0.40546510810816444</v>
      </c>
      <c r="T41" s="68">
        <f t="shared" si="6"/>
        <v>-0.13971351878225752</v>
      </c>
      <c r="U41" s="68">
        <f t="shared" si="7"/>
        <v>-0.13971351878225752</v>
      </c>
      <c r="V41" s="68">
        <f t="shared" si="8"/>
        <v>0.91287092917527679</v>
      </c>
      <c r="W41" s="68">
        <f t="shared" si="9"/>
        <v>0.91287092917527679</v>
      </c>
      <c r="X41" s="68">
        <f t="shared" si="10"/>
        <v>0</v>
      </c>
      <c r="Y41" s="68">
        <f t="shared" si="11"/>
        <v>1.2909944487358056</v>
      </c>
      <c r="Z41" s="68">
        <f t="shared" si="12"/>
        <v>0</v>
      </c>
      <c r="AA41" s="66" t="str">
        <f t="shared" si="13"/>
        <v>Negligible</v>
      </c>
      <c r="AB41" s="69" t="str">
        <f t="shared" si="14"/>
        <v>Tidak Ada Indikasi Bias</v>
      </c>
    </row>
    <row r="42" spans="1:28" ht="55.2" x14ac:dyDescent="0.3">
      <c r="A42" s="67" t="str">
        <f>K3L!A36</f>
        <v>32. Fasilitas penyimpanan untuk bahan kimia mudah terbakar (flammables) harus memenuhi syarat khusus, yaitu...</v>
      </c>
      <c r="B42" s="83">
        <f>K3L!B36</f>
        <v>0</v>
      </c>
      <c r="C42" s="83">
        <f>K3L!C36</f>
        <v>0</v>
      </c>
      <c r="D42" s="83">
        <f>K3L!D36</f>
        <v>0</v>
      </c>
      <c r="E42" s="83">
        <f>K3L!E36</f>
        <v>1</v>
      </c>
      <c r="F42" s="83">
        <f>K3L!F36</f>
        <v>0</v>
      </c>
      <c r="G42" s="83">
        <f>K3L!G36</f>
        <v>1</v>
      </c>
      <c r="H42" s="83">
        <f>K3L!H36</f>
        <v>0</v>
      </c>
      <c r="I42" s="83">
        <f>K3L!I36</f>
        <v>0</v>
      </c>
      <c r="J42" s="83">
        <f>K3L!J36</f>
        <v>1</v>
      </c>
      <c r="K42" s="83">
        <f>K3L!K36</f>
        <v>1</v>
      </c>
      <c r="L42" s="82">
        <f t="shared" si="0"/>
        <v>5</v>
      </c>
      <c r="M42" s="82">
        <f t="shared" si="1"/>
        <v>5</v>
      </c>
      <c r="N42" s="82">
        <f>SUMIF($B$8:$K$8,"Laki-Laki",K3L!B36:K36)</f>
        <v>2</v>
      </c>
      <c r="O42" s="82">
        <f>SUMIF($B$8:$K$8,"Perempuan",K3L!B36:K36)</f>
        <v>2</v>
      </c>
      <c r="P42" s="68">
        <f t="shared" si="2"/>
        <v>2</v>
      </c>
      <c r="Q42" s="68">
        <f t="shared" si="3"/>
        <v>2</v>
      </c>
      <c r="R42" s="68">
        <f t="shared" si="4"/>
        <v>0.40546510810816438</v>
      </c>
      <c r="S42" s="68">
        <f t="shared" si="5"/>
        <v>0.40546510810816438</v>
      </c>
      <c r="T42" s="68">
        <f t="shared" si="6"/>
        <v>0.67121669743407131</v>
      </c>
      <c r="U42" s="68">
        <f t="shared" si="7"/>
        <v>0.67121669743407131</v>
      </c>
      <c r="V42" s="68">
        <f t="shared" si="8"/>
        <v>0.91287092917527679</v>
      </c>
      <c r="W42" s="68">
        <f t="shared" si="9"/>
        <v>0.91287092917527679</v>
      </c>
      <c r="X42" s="68">
        <f t="shared" si="10"/>
        <v>0</v>
      </c>
      <c r="Y42" s="68">
        <f t="shared" si="11"/>
        <v>1.2909944487358056</v>
      </c>
      <c r="Z42" s="68">
        <f t="shared" si="12"/>
        <v>0</v>
      </c>
      <c r="AA42" s="66" t="str">
        <f t="shared" si="13"/>
        <v>Negligible</v>
      </c>
      <c r="AB42" s="69" t="str">
        <f t="shared" si="14"/>
        <v>Tidak Ada Indikasi Bias</v>
      </c>
    </row>
    <row r="43" spans="1:28" ht="69" x14ac:dyDescent="0.3">
      <c r="A43" s="67" t="str">
        <f>K3L!A37</f>
        <v>33. Sesuai dengan batasan variabel, APD kimia apa saja yang secara spesifik disebutkan untuk perlengkapan menangani bahan kimia?</v>
      </c>
      <c r="B43" s="83">
        <f>K3L!B37</f>
        <v>1</v>
      </c>
      <c r="C43" s="83">
        <f>K3L!C37</f>
        <v>1</v>
      </c>
      <c r="D43" s="83">
        <f>K3L!D37</f>
        <v>1</v>
      </c>
      <c r="E43" s="83">
        <f>K3L!E37</f>
        <v>0</v>
      </c>
      <c r="F43" s="83">
        <f>K3L!F37</f>
        <v>1</v>
      </c>
      <c r="G43" s="83">
        <f>K3L!G37</f>
        <v>0</v>
      </c>
      <c r="H43" s="83">
        <f>K3L!H37</f>
        <v>0</v>
      </c>
      <c r="I43" s="83">
        <f>K3L!I37</f>
        <v>0</v>
      </c>
      <c r="J43" s="83">
        <f>K3L!J37</f>
        <v>0</v>
      </c>
      <c r="K43" s="83">
        <f>K3L!K37</f>
        <v>0</v>
      </c>
      <c r="L43" s="82">
        <f t="shared" ref="L43:L74" si="15">COUNTIF($B$8:$K$8,"Laki-Laki")</f>
        <v>5</v>
      </c>
      <c r="M43" s="82">
        <f t="shared" ref="M43:M74" si="16">COUNTIF($B$8:$K$8,"Perempuan")</f>
        <v>5</v>
      </c>
      <c r="N43" s="82">
        <f>SUMIF($B$8:$K$8,"Laki-Laki",K3L!B37:K37)</f>
        <v>2</v>
      </c>
      <c r="O43" s="82">
        <f>SUMIF($B$8:$K$8,"Perempuan",K3L!B37:K37)</f>
        <v>2</v>
      </c>
      <c r="P43" s="68">
        <f t="shared" ref="P43:P74" si="17">IF(N43=0,0.3,IF(N43=L43,L43-0.3,N43))</f>
        <v>2</v>
      </c>
      <c r="Q43" s="68">
        <f t="shared" ref="Q43:Q74" si="18">IF(O43=0,0.3,IF(O43=M43,M43-0.3,O43))</f>
        <v>2</v>
      </c>
      <c r="R43" s="68">
        <f t="shared" ref="R43:R74" si="19">LN((L43-P43)/P43)</f>
        <v>0.40546510810816438</v>
      </c>
      <c r="S43" s="68">
        <f t="shared" ref="S43:S74" si="20">LN((M43-Q43)/Q43)</f>
        <v>0.40546510810816438</v>
      </c>
      <c r="T43" s="68">
        <f t="shared" ref="T43:T74" si="21">R43-AVERAGE($R$11:$R$110)</f>
        <v>0.67121669743407131</v>
      </c>
      <c r="U43" s="68">
        <f t="shared" ref="U43:U74" si="22">S43-AVERAGE($S$11:$S$110)</f>
        <v>0.67121669743407131</v>
      </c>
      <c r="V43" s="68">
        <f t="shared" ref="V43:V74" si="23">SQRT(1/P43+1/(L43-P43))</f>
        <v>0.91287092917527679</v>
      </c>
      <c r="W43" s="68">
        <f t="shared" ref="W43:W74" si="24">SQRT(1/Q43+1/(M43-Q43))</f>
        <v>0.91287092917527679</v>
      </c>
      <c r="X43" s="68">
        <f t="shared" ref="X43:X74" si="25">T43-U43</f>
        <v>0</v>
      </c>
      <c r="Y43" s="68">
        <f t="shared" ref="Y43:Y74" si="26">SQRT(V43^2+W43^2)</f>
        <v>1.2909944487358056</v>
      </c>
      <c r="Z43" s="68">
        <f t="shared" ref="Z43:Z74" si="27">X43/Y43</f>
        <v>0</v>
      </c>
      <c r="AA43" s="66" t="str">
        <f t="shared" ref="AA43:AA74" si="28">IF(AND(ABS(X43)&gt;=$B$4,ABS(Z43)&gt;=$B$5),"DIF Besar - review",IF(AND(ABS(X43)&gt;=$B$3,ABS(Z43)&gt;=$B$5),"DIF Moderat - cek","Negligible"))</f>
        <v>Negligible</v>
      </c>
      <c r="AB43" s="69" t="str">
        <f t="shared" ref="AB43:AB74" si="29">IF(ABS(X43)&gt;=$B$4,"Berpotensi Bias - Tinjau Konten",IF(ABS(X43)&gt;=$B$3,"Indikasi Ringan - Pantau","Tidak Ada Indikasi Bias"))</f>
        <v>Tidak Ada Indikasi Bias</v>
      </c>
    </row>
    <row r="44" spans="1:28" ht="55.2" x14ac:dyDescent="0.3">
      <c r="A44" s="67" t="str">
        <f>K3L!A38</f>
        <v>34. Komponen utama yang biasanya terdapat di dalam Spill Kit (peralatan penanganan tumpahan) sesuai Insight skema ini adalah...</v>
      </c>
      <c r="B44" s="83">
        <f>K3L!B38</f>
        <v>1</v>
      </c>
      <c r="C44" s="83">
        <f>K3L!C38</f>
        <v>1</v>
      </c>
      <c r="D44" s="83">
        <f>K3L!D38</f>
        <v>1</v>
      </c>
      <c r="E44" s="83">
        <f>K3L!E38</f>
        <v>0</v>
      </c>
      <c r="F44" s="83">
        <f>K3L!F38</f>
        <v>1</v>
      </c>
      <c r="G44" s="83">
        <f>K3L!G38</f>
        <v>0</v>
      </c>
      <c r="H44" s="83">
        <f>K3L!H38</f>
        <v>1</v>
      </c>
      <c r="I44" s="83">
        <f>K3L!I38</f>
        <v>1</v>
      </c>
      <c r="J44" s="83">
        <f>K3L!J38</f>
        <v>0</v>
      </c>
      <c r="K44" s="83">
        <f>K3L!K38</f>
        <v>0</v>
      </c>
      <c r="L44" s="82">
        <f t="shared" si="15"/>
        <v>5</v>
      </c>
      <c r="M44" s="82">
        <f t="shared" si="16"/>
        <v>5</v>
      </c>
      <c r="N44" s="82">
        <f>SUMIF($B$8:$K$8,"Laki-Laki",K3L!B38:K38)</f>
        <v>3</v>
      </c>
      <c r="O44" s="82">
        <f>SUMIF($B$8:$K$8,"Perempuan",K3L!B38:K38)</f>
        <v>3</v>
      </c>
      <c r="P44" s="68">
        <f t="shared" si="17"/>
        <v>3</v>
      </c>
      <c r="Q44" s="68">
        <f t="shared" si="18"/>
        <v>3</v>
      </c>
      <c r="R44" s="68">
        <f t="shared" si="19"/>
        <v>-0.40546510810816444</v>
      </c>
      <c r="S44" s="68">
        <f t="shared" si="20"/>
        <v>-0.40546510810816444</v>
      </c>
      <c r="T44" s="68">
        <f t="shared" si="21"/>
        <v>-0.13971351878225752</v>
      </c>
      <c r="U44" s="68">
        <f t="shared" si="22"/>
        <v>-0.13971351878225752</v>
      </c>
      <c r="V44" s="68">
        <f t="shared" si="23"/>
        <v>0.91287092917527679</v>
      </c>
      <c r="W44" s="68">
        <f t="shared" si="24"/>
        <v>0.91287092917527679</v>
      </c>
      <c r="X44" s="68">
        <f t="shared" si="25"/>
        <v>0</v>
      </c>
      <c r="Y44" s="68">
        <f t="shared" si="26"/>
        <v>1.2909944487358056</v>
      </c>
      <c r="Z44" s="68">
        <f t="shared" si="27"/>
        <v>0</v>
      </c>
      <c r="AA44" s="66" t="str">
        <f t="shared" si="28"/>
        <v>Negligible</v>
      </c>
      <c r="AB44" s="69" t="str">
        <f t="shared" si="29"/>
        <v>Tidak Ada Indikasi Bias</v>
      </c>
    </row>
    <row r="45" spans="1:28" ht="55.2" x14ac:dyDescent="0.3">
      <c r="A45" s="67" t="str">
        <f>K3L!A39</f>
        <v>35. Untuk mencegah tumpahan meluas di area fasilitas penyimpanan bahan kimia cair, modifikasi struktur fisik apa yang dipersyaratkan?</v>
      </c>
      <c r="B45" s="83">
        <f>K3L!B39</f>
        <v>1</v>
      </c>
      <c r="C45" s="83">
        <f>K3L!C39</f>
        <v>1</v>
      </c>
      <c r="D45" s="83">
        <f>K3L!D39</f>
        <v>0</v>
      </c>
      <c r="E45" s="83">
        <f>K3L!E39</f>
        <v>0</v>
      </c>
      <c r="F45" s="83">
        <f>K3L!F39</f>
        <v>0</v>
      </c>
      <c r="G45" s="83">
        <f>K3L!G39</f>
        <v>0</v>
      </c>
      <c r="H45" s="83">
        <f>K3L!H39</f>
        <v>0</v>
      </c>
      <c r="I45" s="83">
        <f>K3L!I39</f>
        <v>0</v>
      </c>
      <c r="J45" s="83">
        <f>K3L!J39</f>
        <v>0</v>
      </c>
      <c r="K45" s="83">
        <f>K3L!K39</f>
        <v>0</v>
      </c>
      <c r="L45" s="82">
        <f t="shared" si="15"/>
        <v>5</v>
      </c>
      <c r="M45" s="82">
        <f t="shared" si="16"/>
        <v>5</v>
      </c>
      <c r="N45" s="82">
        <f>SUMIF($B$8:$K$8,"Laki-Laki",K3L!B39:K39)</f>
        <v>1</v>
      </c>
      <c r="O45" s="82">
        <f>SUMIF($B$8:$K$8,"Perempuan",K3L!B39:K39)</f>
        <v>1</v>
      </c>
      <c r="P45" s="68">
        <f t="shared" si="17"/>
        <v>1</v>
      </c>
      <c r="Q45" s="68">
        <f t="shared" si="18"/>
        <v>1</v>
      </c>
      <c r="R45" s="68">
        <f t="shared" si="19"/>
        <v>1.3862943611198906</v>
      </c>
      <c r="S45" s="68">
        <f t="shared" si="20"/>
        <v>1.3862943611198906</v>
      </c>
      <c r="T45" s="68">
        <f t="shared" si="21"/>
        <v>1.6520459504457974</v>
      </c>
      <c r="U45" s="68">
        <f t="shared" si="22"/>
        <v>1.6520459504457974</v>
      </c>
      <c r="V45" s="68">
        <f t="shared" si="23"/>
        <v>1.1180339887498949</v>
      </c>
      <c r="W45" s="68">
        <f t="shared" si="24"/>
        <v>1.1180339887498949</v>
      </c>
      <c r="X45" s="68">
        <f t="shared" si="25"/>
        <v>0</v>
      </c>
      <c r="Y45" s="68">
        <f t="shared" si="26"/>
        <v>1.5811388300841898</v>
      </c>
      <c r="Z45" s="68">
        <f t="shared" si="27"/>
        <v>0</v>
      </c>
      <c r="AA45" s="66" t="str">
        <f t="shared" si="28"/>
        <v>Negligible</v>
      </c>
      <c r="AB45" s="69" t="str">
        <f t="shared" si="29"/>
        <v>Tidak Ada Indikasi Bias</v>
      </c>
    </row>
    <row r="46" spans="1:28" ht="55.2" x14ac:dyDescent="0.3">
      <c r="A46" s="67" t="str">
        <f>K3L!A40</f>
        <v>36. Pelanggaran fatal mencampur asam kuat dengan basa kuat tidak boleh dilakukan karena menyalahi prinsip...</v>
      </c>
      <c r="B46" s="83">
        <f>K3L!B40</f>
        <v>1</v>
      </c>
      <c r="C46" s="83">
        <f>K3L!C40</f>
        <v>1</v>
      </c>
      <c r="D46" s="83">
        <f>K3L!D40</f>
        <v>1</v>
      </c>
      <c r="E46" s="83">
        <f>K3L!E40</f>
        <v>0</v>
      </c>
      <c r="F46" s="83">
        <f>K3L!F40</f>
        <v>1</v>
      </c>
      <c r="G46" s="83">
        <f>K3L!G40</f>
        <v>0</v>
      </c>
      <c r="H46" s="83">
        <f>K3L!H40</f>
        <v>0</v>
      </c>
      <c r="I46" s="83">
        <f>K3L!I40</f>
        <v>0</v>
      </c>
      <c r="J46" s="83">
        <f>K3L!J40</f>
        <v>1</v>
      </c>
      <c r="K46" s="83">
        <f>K3L!K40</f>
        <v>1</v>
      </c>
      <c r="L46" s="82">
        <f t="shared" si="15"/>
        <v>5</v>
      </c>
      <c r="M46" s="82">
        <f t="shared" si="16"/>
        <v>5</v>
      </c>
      <c r="N46" s="82">
        <f>SUMIF($B$8:$K$8,"Laki-Laki",K3L!B40:K40)</f>
        <v>3</v>
      </c>
      <c r="O46" s="82">
        <f>SUMIF($B$8:$K$8,"Perempuan",K3L!B40:K40)</f>
        <v>3</v>
      </c>
      <c r="P46" s="68">
        <f t="shared" si="17"/>
        <v>3</v>
      </c>
      <c r="Q46" s="68">
        <f t="shared" si="18"/>
        <v>3</v>
      </c>
      <c r="R46" s="68">
        <f t="shared" si="19"/>
        <v>-0.40546510810816444</v>
      </c>
      <c r="S46" s="68">
        <f t="shared" si="20"/>
        <v>-0.40546510810816444</v>
      </c>
      <c r="T46" s="68">
        <f t="shared" si="21"/>
        <v>-0.13971351878225752</v>
      </c>
      <c r="U46" s="68">
        <f t="shared" si="22"/>
        <v>-0.13971351878225752</v>
      </c>
      <c r="V46" s="68">
        <f t="shared" si="23"/>
        <v>0.91287092917527679</v>
      </c>
      <c r="W46" s="68">
        <f t="shared" si="24"/>
        <v>0.91287092917527679</v>
      </c>
      <c r="X46" s="68">
        <f t="shared" si="25"/>
        <v>0</v>
      </c>
      <c r="Y46" s="68">
        <f t="shared" si="26"/>
        <v>1.2909944487358056</v>
      </c>
      <c r="Z46" s="68">
        <f t="shared" si="27"/>
        <v>0</v>
      </c>
      <c r="AA46" s="66" t="str">
        <f t="shared" si="28"/>
        <v>Negligible</v>
      </c>
      <c r="AB46" s="69" t="str">
        <f t="shared" si="29"/>
        <v>Tidak Ada Indikasi Bias</v>
      </c>
    </row>
    <row r="47" spans="1:28" ht="41.4" x14ac:dyDescent="0.3">
      <c r="A47" s="67" t="str">
        <f>K3L!A41</f>
        <v>37. Apa fungsi dari pembaruan chemical inventory (inventaris bahan kimia) secara berkala?</v>
      </c>
      <c r="B47" s="83">
        <f>K3L!B41</f>
        <v>1</v>
      </c>
      <c r="C47" s="83">
        <f>K3L!C41</f>
        <v>1</v>
      </c>
      <c r="D47" s="83">
        <f>K3L!D41</f>
        <v>1</v>
      </c>
      <c r="E47" s="83">
        <f>K3L!E41</f>
        <v>1</v>
      </c>
      <c r="F47" s="83">
        <f>K3L!F41</f>
        <v>1</v>
      </c>
      <c r="G47" s="83">
        <f>K3L!G41</f>
        <v>1</v>
      </c>
      <c r="H47" s="83">
        <f>K3L!H41</f>
        <v>1</v>
      </c>
      <c r="I47" s="83">
        <f>K3L!I41</f>
        <v>1</v>
      </c>
      <c r="J47" s="83">
        <f>K3L!J41</f>
        <v>0</v>
      </c>
      <c r="K47" s="83">
        <f>K3L!K41</f>
        <v>0</v>
      </c>
      <c r="L47" s="82">
        <f t="shared" si="15"/>
        <v>5</v>
      </c>
      <c r="M47" s="82">
        <f t="shared" si="16"/>
        <v>5</v>
      </c>
      <c r="N47" s="82">
        <f>SUMIF($B$8:$K$8,"Laki-Laki",K3L!B41:K41)</f>
        <v>4</v>
      </c>
      <c r="O47" s="82">
        <f>SUMIF($B$8:$K$8,"Perempuan",K3L!B41:K41)</f>
        <v>4</v>
      </c>
      <c r="P47" s="68">
        <f t="shared" si="17"/>
        <v>4</v>
      </c>
      <c r="Q47" s="68">
        <f t="shared" si="18"/>
        <v>4</v>
      </c>
      <c r="R47" s="68">
        <f t="shared" si="19"/>
        <v>-1.3862943611198906</v>
      </c>
      <c r="S47" s="68">
        <f t="shared" si="20"/>
        <v>-1.3862943611198906</v>
      </c>
      <c r="T47" s="68">
        <f t="shared" si="21"/>
        <v>-1.1205427717939838</v>
      </c>
      <c r="U47" s="68">
        <f t="shared" si="22"/>
        <v>-1.1205427717939838</v>
      </c>
      <c r="V47" s="68">
        <f t="shared" si="23"/>
        <v>1.1180339887498949</v>
      </c>
      <c r="W47" s="68">
        <f t="shared" si="24"/>
        <v>1.1180339887498949</v>
      </c>
      <c r="X47" s="68">
        <f t="shared" si="25"/>
        <v>0</v>
      </c>
      <c r="Y47" s="68">
        <f t="shared" si="26"/>
        <v>1.5811388300841898</v>
      </c>
      <c r="Z47" s="68">
        <f t="shared" si="27"/>
        <v>0</v>
      </c>
      <c r="AA47" s="66" t="str">
        <f t="shared" si="28"/>
        <v>Negligible</v>
      </c>
      <c r="AB47" s="69" t="str">
        <f t="shared" si="29"/>
        <v>Tidak Ada Indikasi Bias</v>
      </c>
    </row>
    <row r="48" spans="1:28" ht="55.2" x14ac:dyDescent="0.3">
      <c r="A48" s="67" t="str">
        <f>K3L!A42</f>
        <v>38. Menggunakan air untuk menetralkan tumpahan asam pekat di laboratorium adalah tindakan yang...</v>
      </c>
      <c r="B48" s="83">
        <f>K3L!B42</f>
        <v>1</v>
      </c>
      <c r="C48" s="83">
        <f>K3L!C42</f>
        <v>1</v>
      </c>
      <c r="D48" s="83">
        <f>K3L!D42</f>
        <v>1</v>
      </c>
      <c r="E48" s="83">
        <f>K3L!E42</f>
        <v>1</v>
      </c>
      <c r="F48" s="83">
        <f>K3L!F42</f>
        <v>1</v>
      </c>
      <c r="G48" s="83">
        <f>K3L!G42</f>
        <v>1</v>
      </c>
      <c r="H48" s="83">
        <f>K3L!H42</f>
        <v>0</v>
      </c>
      <c r="I48" s="83">
        <f>K3L!I42</f>
        <v>0</v>
      </c>
      <c r="J48" s="83">
        <f>K3L!J42</f>
        <v>0</v>
      </c>
      <c r="K48" s="83">
        <f>K3L!K42</f>
        <v>0</v>
      </c>
      <c r="L48" s="82">
        <f t="shared" si="15"/>
        <v>5</v>
      </c>
      <c r="M48" s="82">
        <f t="shared" si="16"/>
        <v>5</v>
      </c>
      <c r="N48" s="82">
        <f>SUMIF($B$8:$K$8,"Laki-Laki",K3L!B42:K42)</f>
        <v>3</v>
      </c>
      <c r="O48" s="82">
        <f>SUMIF($B$8:$K$8,"Perempuan",K3L!B42:K42)</f>
        <v>3</v>
      </c>
      <c r="P48" s="68">
        <f t="shared" si="17"/>
        <v>3</v>
      </c>
      <c r="Q48" s="68">
        <f t="shared" si="18"/>
        <v>3</v>
      </c>
      <c r="R48" s="68">
        <f t="shared" si="19"/>
        <v>-0.40546510810816444</v>
      </c>
      <c r="S48" s="68">
        <f t="shared" si="20"/>
        <v>-0.40546510810816444</v>
      </c>
      <c r="T48" s="68">
        <f t="shared" si="21"/>
        <v>-0.13971351878225752</v>
      </c>
      <c r="U48" s="68">
        <f t="shared" si="22"/>
        <v>-0.13971351878225752</v>
      </c>
      <c r="V48" s="68">
        <f t="shared" si="23"/>
        <v>0.91287092917527679</v>
      </c>
      <c r="W48" s="68">
        <f t="shared" si="24"/>
        <v>0.91287092917527679</v>
      </c>
      <c r="X48" s="68">
        <f t="shared" si="25"/>
        <v>0</v>
      </c>
      <c r="Y48" s="68">
        <f t="shared" si="26"/>
        <v>1.2909944487358056</v>
      </c>
      <c r="Z48" s="68">
        <f t="shared" si="27"/>
        <v>0</v>
      </c>
      <c r="AA48" s="66" t="str">
        <f t="shared" si="28"/>
        <v>Negligible</v>
      </c>
      <c r="AB48" s="69" t="str">
        <f t="shared" si="29"/>
        <v>Tidak Ada Indikasi Bias</v>
      </c>
    </row>
    <row r="49" spans="1:28" ht="69" x14ac:dyDescent="0.3">
      <c r="A49" s="67" t="str">
        <f>K3L!A43</f>
        <v>39. Saat praktik di laboratorium, Anda menemukan campuran pelarut bekas dan sisa asam. Berdasarkan kriteria unjuk kerja, langkah pertama yang harus dilakukan adalah...</v>
      </c>
      <c r="B49" s="83">
        <f>K3L!B43</f>
        <v>1</v>
      </c>
      <c r="C49" s="83">
        <f>K3L!C43</f>
        <v>1</v>
      </c>
      <c r="D49" s="83">
        <f>K3L!D43</f>
        <v>0</v>
      </c>
      <c r="E49" s="83">
        <f>K3L!E43</f>
        <v>0</v>
      </c>
      <c r="F49" s="83">
        <f>K3L!F43</f>
        <v>0</v>
      </c>
      <c r="G49" s="83">
        <f>K3L!G43</f>
        <v>0</v>
      </c>
      <c r="H49" s="83">
        <f>K3L!H43</f>
        <v>0</v>
      </c>
      <c r="I49" s="83">
        <f>K3L!I43</f>
        <v>0</v>
      </c>
      <c r="J49" s="83">
        <f>K3L!J43</f>
        <v>0</v>
      </c>
      <c r="K49" s="83">
        <f>K3L!K43</f>
        <v>0</v>
      </c>
      <c r="L49" s="82">
        <f t="shared" si="15"/>
        <v>5</v>
      </c>
      <c r="M49" s="82">
        <f t="shared" si="16"/>
        <v>5</v>
      </c>
      <c r="N49" s="82">
        <f>SUMIF($B$8:$K$8,"Laki-Laki",K3L!B43:K43)</f>
        <v>1</v>
      </c>
      <c r="O49" s="82">
        <f>SUMIF($B$8:$K$8,"Perempuan",K3L!B43:K43)</f>
        <v>1</v>
      </c>
      <c r="P49" s="68">
        <f t="shared" si="17"/>
        <v>1</v>
      </c>
      <c r="Q49" s="68">
        <f t="shared" si="18"/>
        <v>1</v>
      </c>
      <c r="R49" s="68">
        <f t="shared" si="19"/>
        <v>1.3862943611198906</v>
      </c>
      <c r="S49" s="68">
        <f t="shared" si="20"/>
        <v>1.3862943611198906</v>
      </c>
      <c r="T49" s="68">
        <f t="shared" si="21"/>
        <v>1.6520459504457974</v>
      </c>
      <c r="U49" s="68">
        <f t="shared" si="22"/>
        <v>1.6520459504457974</v>
      </c>
      <c r="V49" s="68">
        <f t="shared" si="23"/>
        <v>1.1180339887498949</v>
      </c>
      <c r="W49" s="68">
        <f t="shared" si="24"/>
        <v>1.1180339887498949</v>
      </c>
      <c r="X49" s="68">
        <f t="shared" si="25"/>
        <v>0</v>
      </c>
      <c r="Y49" s="68">
        <f t="shared" si="26"/>
        <v>1.5811388300841898</v>
      </c>
      <c r="Z49" s="68">
        <f t="shared" si="27"/>
        <v>0</v>
      </c>
      <c r="AA49" s="66" t="str">
        <f t="shared" si="28"/>
        <v>Negligible</v>
      </c>
      <c r="AB49" s="69" t="str">
        <f t="shared" si="29"/>
        <v>Tidak Ada Indikasi Bias</v>
      </c>
    </row>
    <row r="50" spans="1:28" ht="69" x14ac:dyDescent="0.3">
      <c r="A50" s="67" t="str">
        <f>K3L!A44</f>
        <v>40. Anda ditugaskan mengemas limbah cair B3. Wadah yang paling tepat dan direkomendasikan karena kuat, tidak bocor, dan kompatibel dengan limbah adalah...</v>
      </c>
      <c r="B50" s="83">
        <f>K3L!B44</f>
        <v>1</v>
      </c>
      <c r="C50" s="83">
        <f>K3L!C44</f>
        <v>1</v>
      </c>
      <c r="D50" s="83">
        <f>K3L!D44</f>
        <v>1</v>
      </c>
      <c r="E50" s="83">
        <f>K3L!E44</f>
        <v>1</v>
      </c>
      <c r="F50" s="83">
        <f>K3L!F44</f>
        <v>1</v>
      </c>
      <c r="G50" s="83">
        <f>K3L!G44</f>
        <v>1</v>
      </c>
      <c r="H50" s="83">
        <f>K3L!H44</f>
        <v>0</v>
      </c>
      <c r="I50" s="83">
        <f>K3L!I44</f>
        <v>0</v>
      </c>
      <c r="J50" s="83">
        <f>K3L!J44</f>
        <v>1</v>
      </c>
      <c r="K50" s="83">
        <f>K3L!K44</f>
        <v>1</v>
      </c>
      <c r="L50" s="82">
        <f t="shared" si="15"/>
        <v>5</v>
      </c>
      <c r="M50" s="82">
        <f t="shared" si="16"/>
        <v>5</v>
      </c>
      <c r="N50" s="82">
        <f>SUMIF($B$8:$K$8,"Laki-Laki",K3L!B44:K44)</f>
        <v>4</v>
      </c>
      <c r="O50" s="82">
        <f>SUMIF($B$8:$K$8,"Perempuan",K3L!B44:K44)</f>
        <v>4</v>
      </c>
      <c r="P50" s="68">
        <f t="shared" si="17"/>
        <v>4</v>
      </c>
      <c r="Q50" s="68">
        <f t="shared" si="18"/>
        <v>4</v>
      </c>
      <c r="R50" s="68">
        <f t="shared" si="19"/>
        <v>-1.3862943611198906</v>
      </c>
      <c r="S50" s="68">
        <f t="shared" si="20"/>
        <v>-1.3862943611198906</v>
      </c>
      <c r="T50" s="68">
        <f t="shared" si="21"/>
        <v>-1.1205427717939838</v>
      </c>
      <c r="U50" s="68">
        <f t="shared" si="22"/>
        <v>-1.1205427717939838</v>
      </c>
      <c r="V50" s="68">
        <f t="shared" si="23"/>
        <v>1.1180339887498949</v>
      </c>
      <c r="W50" s="68">
        <f t="shared" si="24"/>
        <v>1.1180339887498949</v>
      </c>
      <c r="X50" s="68">
        <f t="shared" si="25"/>
        <v>0</v>
      </c>
      <c r="Y50" s="68">
        <f t="shared" si="26"/>
        <v>1.5811388300841898</v>
      </c>
      <c r="Z50" s="68">
        <f t="shared" si="27"/>
        <v>0</v>
      </c>
      <c r="AA50" s="66" t="str">
        <f t="shared" si="28"/>
        <v>Negligible</v>
      </c>
      <c r="AB50" s="69" t="str">
        <f t="shared" si="29"/>
        <v>Tidak Ada Indikasi Bias</v>
      </c>
    </row>
    <row r="51" spans="1:28" ht="82.8" x14ac:dyDescent="0.3">
      <c r="A51" s="67" t="str">
        <f>K3L!A45</f>
        <v>41. Setelah menggunakan alat medis atau alat gelas, Anda menemukan pecahan kaca preparat dan jarum suntik bekas. Limbah benda tajam tersebut secara praktik harus dimasukkan ke dalam...</v>
      </c>
      <c r="B51" s="83">
        <f>K3L!B45</f>
        <v>1</v>
      </c>
      <c r="C51" s="83">
        <f>K3L!C45</f>
        <v>1</v>
      </c>
      <c r="D51" s="83">
        <f>K3L!D45</f>
        <v>1</v>
      </c>
      <c r="E51" s="83">
        <f>K3L!E45</f>
        <v>1</v>
      </c>
      <c r="F51" s="83">
        <f>K3L!F45</f>
        <v>1</v>
      </c>
      <c r="G51" s="83">
        <f>K3L!G45</f>
        <v>1</v>
      </c>
      <c r="H51" s="83">
        <f>K3L!H45</f>
        <v>0</v>
      </c>
      <c r="I51" s="83">
        <f>K3L!I45</f>
        <v>0</v>
      </c>
      <c r="J51" s="83">
        <f>K3L!J45</f>
        <v>0</v>
      </c>
      <c r="K51" s="83">
        <f>K3L!K45</f>
        <v>0</v>
      </c>
      <c r="L51" s="82">
        <f t="shared" si="15"/>
        <v>5</v>
      </c>
      <c r="M51" s="82">
        <f t="shared" si="16"/>
        <v>5</v>
      </c>
      <c r="N51" s="82">
        <f>SUMIF($B$8:$K$8,"Laki-Laki",K3L!B45:K45)</f>
        <v>3</v>
      </c>
      <c r="O51" s="82">
        <f>SUMIF($B$8:$K$8,"Perempuan",K3L!B45:K45)</f>
        <v>3</v>
      </c>
      <c r="P51" s="68">
        <f t="shared" si="17"/>
        <v>3</v>
      </c>
      <c r="Q51" s="68">
        <f t="shared" si="18"/>
        <v>3</v>
      </c>
      <c r="R51" s="68">
        <f t="shared" si="19"/>
        <v>-0.40546510810816444</v>
      </c>
      <c r="S51" s="68">
        <f t="shared" si="20"/>
        <v>-0.40546510810816444</v>
      </c>
      <c r="T51" s="68">
        <f t="shared" si="21"/>
        <v>-0.13971351878225752</v>
      </c>
      <c r="U51" s="68">
        <f t="shared" si="22"/>
        <v>-0.13971351878225752</v>
      </c>
      <c r="V51" s="68">
        <f t="shared" si="23"/>
        <v>0.91287092917527679</v>
      </c>
      <c r="W51" s="68">
        <f t="shared" si="24"/>
        <v>0.91287092917527679</v>
      </c>
      <c r="X51" s="68">
        <f t="shared" si="25"/>
        <v>0</v>
      </c>
      <c r="Y51" s="68">
        <f t="shared" si="26"/>
        <v>1.2909944487358056</v>
      </c>
      <c r="Z51" s="68">
        <f t="shared" si="27"/>
        <v>0</v>
      </c>
      <c r="AA51" s="66" t="str">
        <f t="shared" si="28"/>
        <v>Negligible</v>
      </c>
      <c r="AB51" s="69" t="str">
        <f t="shared" si="29"/>
        <v>Tidak Ada Indikasi Bias</v>
      </c>
    </row>
    <row r="52" spans="1:28" ht="69" x14ac:dyDescent="0.3">
      <c r="A52" s="67" t="str">
        <f>K3L!A46</f>
        <v>42. Anda baru saja selesai mengemas limbah ke dalam jerigen. Pada saat melakukan pelabelan, informasi wajib yang harus tertera pada label sesuai regulasi adalah...</v>
      </c>
      <c r="B52" s="83">
        <f>K3L!B46</f>
        <v>1</v>
      </c>
      <c r="C52" s="83">
        <f>K3L!C46</f>
        <v>1</v>
      </c>
      <c r="D52" s="83">
        <f>K3L!D46</f>
        <v>1</v>
      </c>
      <c r="E52" s="83">
        <f>K3L!E46</f>
        <v>0</v>
      </c>
      <c r="F52" s="83">
        <f>K3L!F46</f>
        <v>1</v>
      </c>
      <c r="G52" s="83">
        <f>K3L!G46</f>
        <v>0</v>
      </c>
      <c r="H52" s="83">
        <f>K3L!H46</f>
        <v>0</v>
      </c>
      <c r="I52" s="83">
        <f>K3L!I46</f>
        <v>0</v>
      </c>
      <c r="J52" s="83">
        <f>K3L!J46</f>
        <v>0</v>
      </c>
      <c r="K52" s="83">
        <f>K3L!K46</f>
        <v>0</v>
      </c>
      <c r="L52" s="82">
        <f t="shared" si="15"/>
        <v>5</v>
      </c>
      <c r="M52" s="82">
        <f t="shared" si="16"/>
        <v>5</v>
      </c>
      <c r="N52" s="82">
        <f>SUMIF($B$8:$K$8,"Laki-Laki",K3L!B46:K46)</f>
        <v>2</v>
      </c>
      <c r="O52" s="82">
        <f>SUMIF($B$8:$K$8,"Perempuan",K3L!B46:K46)</f>
        <v>2</v>
      </c>
      <c r="P52" s="68">
        <f t="shared" si="17"/>
        <v>2</v>
      </c>
      <c r="Q52" s="68">
        <f t="shared" si="18"/>
        <v>2</v>
      </c>
      <c r="R52" s="68">
        <f t="shared" si="19"/>
        <v>0.40546510810816438</v>
      </c>
      <c r="S52" s="68">
        <f t="shared" si="20"/>
        <v>0.40546510810816438</v>
      </c>
      <c r="T52" s="68">
        <f t="shared" si="21"/>
        <v>0.67121669743407131</v>
      </c>
      <c r="U52" s="68">
        <f t="shared" si="22"/>
        <v>0.67121669743407131</v>
      </c>
      <c r="V52" s="68">
        <f t="shared" si="23"/>
        <v>0.91287092917527679</v>
      </c>
      <c r="W52" s="68">
        <f t="shared" si="24"/>
        <v>0.91287092917527679</v>
      </c>
      <c r="X52" s="68">
        <f t="shared" si="25"/>
        <v>0</v>
      </c>
      <c r="Y52" s="68">
        <f t="shared" si="26"/>
        <v>1.2909944487358056</v>
      </c>
      <c r="Z52" s="68">
        <f t="shared" si="27"/>
        <v>0</v>
      </c>
      <c r="AA52" s="66" t="str">
        <f t="shared" si="28"/>
        <v>Negligible</v>
      </c>
      <c r="AB52" s="69" t="str">
        <f t="shared" si="29"/>
        <v>Tidak Ada Indikasi Bias</v>
      </c>
    </row>
    <row r="53" spans="1:28" ht="82.8" x14ac:dyDescent="0.3">
      <c r="A53" s="67" t="str">
        <f>K3L!A47</f>
        <v>43. Anda mengemas limbah padat B3 ke dalam kemasan kotak kardus. Tanda khusus apa yang harus dipasang pada kemasan tersebut untuk memastikan kotak diletakkan dengan benar?</v>
      </c>
      <c r="B53" s="83">
        <f>K3L!B47</f>
        <v>1</v>
      </c>
      <c r="C53" s="83">
        <f>K3L!C47</f>
        <v>1</v>
      </c>
      <c r="D53" s="83">
        <f>K3L!D47</f>
        <v>1</v>
      </c>
      <c r="E53" s="83">
        <f>K3L!E47</f>
        <v>0</v>
      </c>
      <c r="F53" s="83">
        <f>K3L!F47</f>
        <v>1</v>
      </c>
      <c r="G53" s="83">
        <f>K3L!G47</f>
        <v>0</v>
      </c>
      <c r="H53" s="83">
        <f>K3L!H47</f>
        <v>0</v>
      </c>
      <c r="I53" s="83">
        <f>K3L!I47</f>
        <v>0</v>
      </c>
      <c r="J53" s="83">
        <f>K3L!J47</f>
        <v>0</v>
      </c>
      <c r="K53" s="83">
        <f>K3L!K47</f>
        <v>0</v>
      </c>
      <c r="L53" s="82">
        <f t="shared" si="15"/>
        <v>5</v>
      </c>
      <c r="M53" s="82">
        <f t="shared" si="16"/>
        <v>5</v>
      </c>
      <c r="N53" s="82">
        <f>SUMIF($B$8:$K$8,"Laki-Laki",K3L!B47:K47)</f>
        <v>2</v>
      </c>
      <c r="O53" s="82">
        <f>SUMIF($B$8:$K$8,"Perempuan",K3L!B47:K47)</f>
        <v>2</v>
      </c>
      <c r="P53" s="68">
        <f t="shared" si="17"/>
        <v>2</v>
      </c>
      <c r="Q53" s="68">
        <f t="shared" si="18"/>
        <v>2</v>
      </c>
      <c r="R53" s="68">
        <f t="shared" si="19"/>
        <v>0.40546510810816438</v>
      </c>
      <c r="S53" s="68">
        <f t="shared" si="20"/>
        <v>0.40546510810816438</v>
      </c>
      <c r="T53" s="68">
        <f t="shared" si="21"/>
        <v>0.67121669743407131</v>
      </c>
      <c r="U53" s="68">
        <f t="shared" si="22"/>
        <v>0.67121669743407131</v>
      </c>
      <c r="V53" s="68">
        <f t="shared" si="23"/>
        <v>0.91287092917527679</v>
      </c>
      <c r="W53" s="68">
        <f t="shared" si="24"/>
        <v>0.91287092917527679</v>
      </c>
      <c r="X53" s="68">
        <f t="shared" si="25"/>
        <v>0</v>
      </c>
      <c r="Y53" s="68">
        <f t="shared" si="26"/>
        <v>1.2909944487358056</v>
      </c>
      <c r="Z53" s="68">
        <f t="shared" si="27"/>
        <v>0</v>
      </c>
      <c r="AA53" s="66" t="str">
        <f t="shared" si="28"/>
        <v>Negligible</v>
      </c>
      <c r="AB53" s="69" t="str">
        <f t="shared" si="29"/>
        <v>Tidak Ada Indikasi Bias</v>
      </c>
    </row>
    <row r="54" spans="1:28" ht="82.8" x14ac:dyDescent="0.3">
      <c r="A54" s="67" t="str">
        <f>K3L!A48</f>
        <v>44. Setelah limbah dikemas dan diberi label yang benar di laboratorium, limbah tersebut tidak boleh dibiarkan di meja kerja, melainkan harus segera dipindahkan ke...</v>
      </c>
      <c r="B54" s="83">
        <f>K3L!B48</f>
        <v>1</v>
      </c>
      <c r="C54" s="83">
        <f>K3L!C48</f>
        <v>1</v>
      </c>
      <c r="D54" s="83">
        <f>K3L!D48</f>
        <v>1</v>
      </c>
      <c r="E54" s="83">
        <f>K3L!E48</f>
        <v>1</v>
      </c>
      <c r="F54" s="83">
        <f>K3L!F48</f>
        <v>1</v>
      </c>
      <c r="G54" s="83">
        <f>K3L!G48</f>
        <v>1</v>
      </c>
      <c r="H54" s="83">
        <f>K3L!H48</f>
        <v>0</v>
      </c>
      <c r="I54" s="83">
        <f>K3L!I48</f>
        <v>0</v>
      </c>
      <c r="J54" s="83">
        <f>K3L!J48</f>
        <v>1</v>
      </c>
      <c r="K54" s="83">
        <f>K3L!K48</f>
        <v>1</v>
      </c>
      <c r="L54" s="82">
        <f t="shared" si="15"/>
        <v>5</v>
      </c>
      <c r="M54" s="82">
        <f t="shared" si="16"/>
        <v>5</v>
      </c>
      <c r="N54" s="82">
        <f>SUMIF($B$8:$K$8,"Laki-Laki",K3L!B48:K48)</f>
        <v>4</v>
      </c>
      <c r="O54" s="82">
        <f>SUMIF($B$8:$K$8,"Perempuan",K3L!B48:K48)</f>
        <v>4</v>
      </c>
      <c r="P54" s="68">
        <f t="shared" si="17"/>
        <v>4</v>
      </c>
      <c r="Q54" s="68">
        <f t="shared" si="18"/>
        <v>4</v>
      </c>
      <c r="R54" s="68">
        <f t="shared" si="19"/>
        <v>-1.3862943611198906</v>
      </c>
      <c r="S54" s="68">
        <f t="shared" si="20"/>
        <v>-1.3862943611198906</v>
      </c>
      <c r="T54" s="68">
        <f t="shared" si="21"/>
        <v>-1.1205427717939838</v>
      </c>
      <c r="U54" s="68">
        <f t="shared" si="22"/>
        <v>-1.1205427717939838</v>
      </c>
      <c r="V54" s="68">
        <f t="shared" si="23"/>
        <v>1.1180339887498949</v>
      </c>
      <c r="W54" s="68">
        <f t="shared" si="24"/>
        <v>1.1180339887498949</v>
      </c>
      <c r="X54" s="68">
        <f t="shared" si="25"/>
        <v>0</v>
      </c>
      <c r="Y54" s="68">
        <f t="shared" si="26"/>
        <v>1.5811388300841898</v>
      </c>
      <c r="Z54" s="68">
        <f t="shared" si="27"/>
        <v>0</v>
      </c>
      <c r="AA54" s="66" t="str">
        <f t="shared" si="28"/>
        <v>Negligible</v>
      </c>
      <c r="AB54" s="69" t="str">
        <f t="shared" si="29"/>
        <v>Tidak Ada Indikasi Bias</v>
      </c>
    </row>
    <row r="55" spans="1:28" ht="55.2" x14ac:dyDescent="0.3">
      <c r="A55" s="67" t="str">
        <f>K3L!A49</f>
        <v>45. Di area TPS Limbah B3, Anda dilarang meletakkan jerigen limbah langsung di atas lantai. Limbah tersebut harus disusun di atas...</v>
      </c>
      <c r="B55" s="83">
        <f>K3L!B49</f>
        <v>1</v>
      </c>
      <c r="C55" s="83">
        <f>K3L!C49</f>
        <v>1</v>
      </c>
      <c r="D55" s="83">
        <f>K3L!D49</f>
        <v>1</v>
      </c>
      <c r="E55" s="83">
        <f>K3L!E49</f>
        <v>1</v>
      </c>
      <c r="F55" s="83">
        <f>K3L!F49</f>
        <v>1</v>
      </c>
      <c r="G55" s="83">
        <f>K3L!G49</f>
        <v>1</v>
      </c>
      <c r="H55" s="83">
        <f>K3L!H49</f>
        <v>0</v>
      </c>
      <c r="I55" s="83">
        <f>K3L!I49</f>
        <v>0</v>
      </c>
      <c r="J55" s="83">
        <f>K3L!J49</f>
        <v>0</v>
      </c>
      <c r="K55" s="83">
        <f>K3L!K49</f>
        <v>0</v>
      </c>
      <c r="L55" s="82">
        <f t="shared" si="15"/>
        <v>5</v>
      </c>
      <c r="M55" s="82">
        <f t="shared" si="16"/>
        <v>5</v>
      </c>
      <c r="N55" s="82">
        <f>SUMIF($B$8:$K$8,"Laki-Laki",K3L!B49:K49)</f>
        <v>3</v>
      </c>
      <c r="O55" s="82">
        <f>SUMIF($B$8:$K$8,"Perempuan",K3L!B49:K49)</f>
        <v>3</v>
      </c>
      <c r="P55" s="68">
        <f t="shared" si="17"/>
        <v>3</v>
      </c>
      <c r="Q55" s="68">
        <f t="shared" si="18"/>
        <v>3</v>
      </c>
      <c r="R55" s="68">
        <f t="shared" si="19"/>
        <v>-0.40546510810816444</v>
      </c>
      <c r="S55" s="68">
        <f t="shared" si="20"/>
        <v>-0.40546510810816444</v>
      </c>
      <c r="T55" s="68">
        <f t="shared" si="21"/>
        <v>-0.13971351878225752</v>
      </c>
      <c r="U55" s="68">
        <f t="shared" si="22"/>
        <v>-0.13971351878225752</v>
      </c>
      <c r="V55" s="68">
        <f t="shared" si="23"/>
        <v>0.91287092917527679</v>
      </c>
      <c r="W55" s="68">
        <f t="shared" si="24"/>
        <v>0.91287092917527679</v>
      </c>
      <c r="X55" s="68">
        <f t="shared" si="25"/>
        <v>0</v>
      </c>
      <c r="Y55" s="68">
        <f t="shared" si="26"/>
        <v>1.2909944487358056</v>
      </c>
      <c r="Z55" s="68">
        <f t="shared" si="27"/>
        <v>0</v>
      </c>
      <c r="AA55" s="66" t="str">
        <f t="shared" si="28"/>
        <v>Negligible</v>
      </c>
      <c r="AB55" s="69" t="str">
        <f t="shared" si="29"/>
        <v>Tidak Ada Indikasi Bias</v>
      </c>
    </row>
    <row r="56" spans="1:28" ht="55.2" x14ac:dyDescent="0.3">
      <c r="A56" s="67" t="str">
        <f>K3L!A50</f>
        <v>46. Setiap kali Anda memindahkan jerigen limbah masuk atau keluar dari TPS, tindakan pencatatan akurat yang harus Anda lakukan adalah mengisi...</v>
      </c>
      <c r="B56" s="83">
        <f>K3L!B50</f>
        <v>1</v>
      </c>
      <c r="C56" s="83">
        <f>K3L!C50</f>
        <v>1</v>
      </c>
      <c r="D56" s="83">
        <f>K3L!D50</f>
        <v>1</v>
      </c>
      <c r="E56" s="83">
        <f>K3L!E50</f>
        <v>1</v>
      </c>
      <c r="F56" s="83">
        <f>K3L!F50</f>
        <v>1</v>
      </c>
      <c r="G56" s="83">
        <f>K3L!G50</f>
        <v>1</v>
      </c>
      <c r="H56" s="83">
        <f>K3L!H50</f>
        <v>1</v>
      </c>
      <c r="I56" s="83">
        <f>K3L!I50</f>
        <v>1</v>
      </c>
      <c r="J56" s="83">
        <f>K3L!J50</f>
        <v>0</v>
      </c>
      <c r="K56" s="83">
        <f>K3L!K50</f>
        <v>0</v>
      </c>
      <c r="L56" s="82">
        <f t="shared" si="15"/>
        <v>5</v>
      </c>
      <c r="M56" s="82">
        <f t="shared" si="16"/>
        <v>5</v>
      </c>
      <c r="N56" s="82">
        <f>SUMIF($B$8:$K$8,"Laki-Laki",K3L!B50:K50)</f>
        <v>4</v>
      </c>
      <c r="O56" s="82">
        <f>SUMIF($B$8:$K$8,"Perempuan",K3L!B50:K50)</f>
        <v>4</v>
      </c>
      <c r="P56" s="68">
        <f t="shared" si="17"/>
        <v>4</v>
      </c>
      <c r="Q56" s="68">
        <f t="shared" si="18"/>
        <v>4</v>
      </c>
      <c r="R56" s="68">
        <f t="shared" si="19"/>
        <v>-1.3862943611198906</v>
      </c>
      <c r="S56" s="68">
        <f t="shared" si="20"/>
        <v>-1.3862943611198906</v>
      </c>
      <c r="T56" s="68">
        <f t="shared" si="21"/>
        <v>-1.1205427717939838</v>
      </c>
      <c r="U56" s="68">
        <f t="shared" si="22"/>
        <v>-1.1205427717939838</v>
      </c>
      <c r="V56" s="68">
        <f t="shared" si="23"/>
        <v>1.1180339887498949</v>
      </c>
      <c r="W56" s="68">
        <f t="shared" si="24"/>
        <v>1.1180339887498949</v>
      </c>
      <c r="X56" s="68">
        <f t="shared" si="25"/>
        <v>0</v>
      </c>
      <c r="Y56" s="68">
        <f t="shared" si="26"/>
        <v>1.5811388300841898</v>
      </c>
      <c r="Z56" s="68">
        <f t="shared" si="27"/>
        <v>0</v>
      </c>
      <c r="AA56" s="66" t="str">
        <f t="shared" si="28"/>
        <v>Negligible</v>
      </c>
      <c r="AB56" s="69" t="str">
        <f t="shared" si="29"/>
        <v>Tidak Ada Indikasi Bias</v>
      </c>
    </row>
    <row r="57" spans="1:28" ht="82.8" x14ac:dyDescent="0.3">
      <c r="A57" s="67" t="str">
        <f>K3L!A51</f>
        <v>47. Laboratorium tempat Anda bekerja menghasilkan limbah B3. Berdasarkan PP No. 22 Tahun 2021, laboratorium memiliki tanggung jawab mutlak terhadap limbahnya yang dikenal dengan istilah...</v>
      </c>
      <c r="B57" s="83">
        <f>K3L!B51</f>
        <v>1</v>
      </c>
      <c r="C57" s="83">
        <f>K3L!C51</f>
        <v>1</v>
      </c>
      <c r="D57" s="83">
        <f>K3L!D51</f>
        <v>1</v>
      </c>
      <c r="E57" s="83">
        <f>K3L!E51</f>
        <v>0</v>
      </c>
      <c r="F57" s="83">
        <f>K3L!F51</f>
        <v>1</v>
      </c>
      <c r="G57" s="83">
        <f>K3L!G51</f>
        <v>0</v>
      </c>
      <c r="H57" s="83">
        <f>K3L!H51</f>
        <v>0</v>
      </c>
      <c r="I57" s="83">
        <f>K3L!I51</f>
        <v>0</v>
      </c>
      <c r="J57" s="83">
        <f>K3L!J51</f>
        <v>0</v>
      </c>
      <c r="K57" s="83">
        <f>K3L!K51</f>
        <v>0</v>
      </c>
      <c r="L57" s="82">
        <f t="shared" si="15"/>
        <v>5</v>
      </c>
      <c r="M57" s="82">
        <f t="shared" si="16"/>
        <v>5</v>
      </c>
      <c r="N57" s="82">
        <f>SUMIF($B$8:$K$8,"Laki-Laki",K3L!B51:K51)</f>
        <v>2</v>
      </c>
      <c r="O57" s="82">
        <f>SUMIF($B$8:$K$8,"Perempuan",K3L!B51:K51)</f>
        <v>2</v>
      </c>
      <c r="P57" s="68">
        <f t="shared" si="17"/>
        <v>2</v>
      </c>
      <c r="Q57" s="68">
        <f t="shared" si="18"/>
        <v>2</v>
      </c>
      <c r="R57" s="68">
        <f t="shared" si="19"/>
        <v>0.40546510810816438</v>
      </c>
      <c r="S57" s="68">
        <f t="shared" si="20"/>
        <v>0.40546510810816438</v>
      </c>
      <c r="T57" s="68">
        <f t="shared" si="21"/>
        <v>0.67121669743407131</v>
      </c>
      <c r="U57" s="68">
        <f t="shared" si="22"/>
        <v>0.67121669743407131</v>
      </c>
      <c r="V57" s="68">
        <f t="shared" si="23"/>
        <v>0.91287092917527679</v>
      </c>
      <c r="W57" s="68">
        <f t="shared" si="24"/>
        <v>0.91287092917527679</v>
      </c>
      <c r="X57" s="68">
        <f t="shared" si="25"/>
        <v>0</v>
      </c>
      <c r="Y57" s="68">
        <f t="shared" si="26"/>
        <v>1.2909944487358056</v>
      </c>
      <c r="Z57" s="68">
        <f t="shared" si="27"/>
        <v>0</v>
      </c>
      <c r="AA57" s="66" t="str">
        <f t="shared" si="28"/>
        <v>Negligible</v>
      </c>
      <c r="AB57" s="69" t="str">
        <f t="shared" si="29"/>
        <v>Tidak Ada Indikasi Bias</v>
      </c>
    </row>
    <row r="58" spans="1:28" ht="69" x14ac:dyDescent="0.3">
      <c r="A58" s="67" t="str">
        <f>K3L!A52</f>
        <v>48. Jika Anda bekerja di laboratorium industri besar yang menghasilkan limbah B3 lebih dari 50 kg per hari, batas waktu maksimal penyimpanan limbah tersebut di TPS adalah...</v>
      </c>
      <c r="B58" s="83">
        <f>K3L!B52</f>
        <v>1</v>
      </c>
      <c r="C58" s="83">
        <f>K3L!C52</f>
        <v>1</v>
      </c>
      <c r="D58" s="83">
        <f>K3L!D52</f>
        <v>1</v>
      </c>
      <c r="E58" s="83">
        <f>K3L!E52</f>
        <v>1</v>
      </c>
      <c r="F58" s="83">
        <f>K3L!F52</f>
        <v>1</v>
      </c>
      <c r="G58" s="83">
        <f>K3L!G52</f>
        <v>1</v>
      </c>
      <c r="H58" s="83">
        <f>K3L!H52</f>
        <v>0</v>
      </c>
      <c r="I58" s="83">
        <f>K3L!I52</f>
        <v>0</v>
      </c>
      <c r="J58" s="83">
        <f>K3L!J52</f>
        <v>1</v>
      </c>
      <c r="K58" s="83">
        <f>K3L!K52</f>
        <v>1</v>
      </c>
      <c r="L58" s="82">
        <f t="shared" si="15"/>
        <v>5</v>
      </c>
      <c r="M58" s="82">
        <f t="shared" si="16"/>
        <v>5</v>
      </c>
      <c r="N58" s="82">
        <f>SUMIF($B$8:$K$8,"Laki-Laki",K3L!B52:K52)</f>
        <v>4</v>
      </c>
      <c r="O58" s="82">
        <f>SUMIF($B$8:$K$8,"Perempuan",K3L!B52:K52)</f>
        <v>4</v>
      </c>
      <c r="P58" s="68">
        <f t="shared" si="17"/>
        <v>4</v>
      </c>
      <c r="Q58" s="68">
        <f t="shared" si="18"/>
        <v>4</v>
      </c>
      <c r="R58" s="68">
        <f t="shared" si="19"/>
        <v>-1.3862943611198906</v>
      </c>
      <c r="S58" s="68">
        <f t="shared" si="20"/>
        <v>-1.3862943611198906</v>
      </c>
      <c r="T58" s="68">
        <f t="shared" si="21"/>
        <v>-1.1205427717939838</v>
      </c>
      <c r="U58" s="68">
        <f t="shared" si="22"/>
        <v>-1.1205427717939838</v>
      </c>
      <c r="V58" s="68">
        <f t="shared" si="23"/>
        <v>1.1180339887498949</v>
      </c>
      <c r="W58" s="68">
        <f t="shared" si="24"/>
        <v>1.1180339887498949</v>
      </c>
      <c r="X58" s="68">
        <f t="shared" si="25"/>
        <v>0</v>
      </c>
      <c r="Y58" s="68">
        <f t="shared" si="26"/>
        <v>1.5811388300841898</v>
      </c>
      <c r="Z58" s="68">
        <f t="shared" si="27"/>
        <v>0</v>
      </c>
      <c r="AA58" s="66" t="str">
        <f t="shared" si="28"/>
        <v>Negligible</v>
      </c>
      <c r="AB58" s="69" t="str">
        <f t="shared" si="29"/>
        <v>Tidak Ada Indikasi Bias</v>
      </c>
    </row>
    <row r="59" spans="1:28" ht="69" x14ac:dyDescent="0.3">
      <c r="A59" s="67" t="str">
        <f>K3L!A53</f>
        <v>49. Anda hendak menempelkan simbol limbah B3 untuk limbah pelarut organik yang mudah menyala. Warna dasar simbol yang harus Anda pilih adalah...</v>
      </c>
      <c r="B59" s="83">
        <f>K3L!B53</f>
        <v>1</v>
      </c>
      <c r="C59" s="83">
        <f>K3L!C53</f>
        <v>1</v>
      </c>
      <c r="D59" s="83">
        <f>K3L!D53</f>
        <v>1</v>
      </c>
      <c r="E59" s="83">
        <f>K3L!E53</f>
        <v>1</v>
      </c>
      <c r="F59" s="83">
        <f>K3L!F53</f>
        <v>1</v>
      </c>
      <c r="G59" s="83">
        <f>K3L!G53</f>
        <v>1</v>
      </c>
      <c r="H59" s="83">
        <f>K3L!H53</f>
        <v>1</v>
      </c>
      <c r="I59" s="83">
        <f>K3L!I53</f>
        <v>1</v>
      </c>
      <c r="J59" s="83">
        <f>K3L!J53</f>
        <v>0</v>
      </c>
      <c r="K59" s="83">
        <f>K3L!K53</f>
        <v>0</v>
      </c>
      <c r="L59" s="82">
        <f t="shared" si="15"/>
        <v>5</v>
      </c>
      <c r="M59" s="82">
        <f t="shared" si="16"/>
        <v>5</v>
      </c>
      <c r="N59" s="82">
        <f>SUMIF($B$8:$K$8,"Laki-Laki",K3L!B53:K53)</f>
        <v>4</v>
      </c>
      <c r="O59" s="82">
        <f>SUMIF($B$8:$K$8,"Perempuan",K3L!B53:K53)</f>
        <v>4</v>
      </c>
      <c r="P59" s="68">
        <f t="shared" si="17"/>
        <v>4</v>
      </c>
      <c r="Q59" s="68">
        <f t="shared" si="18"/>
        <v>4</v>
      </c>
      <c r="R59" s="68">
        <f t="shared" si="19"/>
        <v>-1.3862943611198906</v>
      </c>
      <c r="S59" s="68">
        <f t="shared" si="20"/>
        <v>-1.3862943611198906</v>
      </c>
      <c r="T59" s="68">
        <f t="shared" si="21"/>
        <v>-1.1205427717939838</v>
      </c>
      <c r="U59" s="68">
        <f t="shared" si="22"/>
        <v>-1.1205427717939838</v>
      </c>
      <c r="V59" s="68">
        <f t="shared" si="23"/>
        <v>1.1180339887498949</v>
      </c>
      <c r="W59" s="68">
        <f t="shared" si="24"/>
        <v>1.1180339887498949</v>
      </c>
      <c r="X59" s="68">
        <f t="shared" si="25"/>
        <v>0</v>
      </c>
      <c r="Y59" s="68">
        <f t="shared" si="26"/>
        <v>1.5811388300841898</v>
      </c>
      <c r="Z59" s="68">
        <f t="shared" si="27"/>
        <v>0</v>
      </c>
      <c r="AA59" s="66" t="str">
        <f t="shared" si="28"/>
        <v>Negligible</v>
      </c>
      <c r="AB59" s="69" t="str">
        <f t="shared" si="29"/>
        <v>Tidak Ada Indikasi Bias</v>
      </c>
    </row>
    <row r="60" spans="1:28" ht="55.2" x14ac:dyDescent="0.3">
      <c r="A60" s="67" t="str">
        <f>K3L!A54</f>
        <v>50. Untuk membedakannya dari piktogram bahan kimia murni (GHS) yang berbentuk wajik, simbol khusus untuk limbah B3 memiliki bentuk...</v>
      </c>
      <c r="B60" s="83">
        <f>K3L!B54</f>
        <v>1</v>
      </c>
      <c r="C60" s="83">
        <f>K3L!C54</f>
        <v>1</v>
      </c>
      <c r="D60" s="83">
        <f>K3L!D54</f>
        <v>1</v>
      </c>
      <c r="E60" s="83">
        <f>K3L!E54</f>
        <v>1</v>
      </c>
      <c r="F60" s="83">
        <f>K3L!F54</f>
        <v>1</v>
      </c>
      <c r="G60" s="83">
        <f>K3L!G54</f>
        <v>1</v>
      </c>
      <c r="H60" s="83">
        <f>K3L!H54</f>
        <v>1</v>
      </c>
      <c r="I60" s="83">
        <f>K3L!I54</f>
        <v>1</v>
      </c>
      <c r="J60" s="83">
        <f>K3L!J54</f>
        <v>0</v>
      </c>
      <c r="K60" s="83">
        <f>K3L!K54</f>
        <v>0</v>
      </c>
      <c r="L60" s="82">
        <f t="shared" si="15"/>
        <v>5</v>
      </c>
      <c r="M60" s="82">
        <f t="shared" si="16"/>
        <v>5</v>
      </c>
      <c r="N60" s="82">
        <f>SUMIF($B$8:$K$8,"Laki-Laki",K3L!B54:K54)</f>
        <v>4</v>
      </c>
      <c r="O60" s="82">
        <f>SUMIF($B$8:$K$8,"Perempuan",K3L!B54:K54)</f>
        <v>4</v>
      </c>
      <c r="P60" s="68">
        <f t="shared" si="17"/>
        <v>4</v>
      </c>
      <c r="Q60" s="68">
        <f t="shared" si="18"/>
        <v>4</v>
      </c>
      <c r="R60" s="68">
        <f t="shared" si="19"/>
        <v>-1.3862943611198906</v>
      </c>
      <c r="S60" s="68">
        <f t="shared" si="20"/>
        <v>-1.3862943611198906</v>
      </c>
      <c r="T60" s="68">
        <f t="shared" si="21"/>
        <v>-1.1205427717939838</v>
      </c>
      <c r="U60" s="68">
        <f t="shared" si="22"/>
        <v>-1.1205427717939838</v>
      </c>
      <c r="V60" s="68">
        <f t="shared" si="23"/>
        <v>1.1180339887498949</v>
      </c>
      <c r="W60" s="68">
        <f t="shared" si="24"/>
        <v>1.1180339887498949</v>
      </c>
      <c r="X60" s="68">
        <f t="shared" si="25"/>
        <v>0</v>
      </c>
      <c r="Y60" s="68">
        <f t="shared" si="26"/>
        <v>1.5811388300841898</v>
      </c>
      <c r="Z60" s="68">
        <f t="shared" si="27"/>
        <v>0</v>
      </c>
      <c r="AA60" s="66" t="str">
        <f t="shared" si="28"/>
        <v>Negligible</v>
      </c>
      <c r="AB60" s="69" t="str">
        <f t="shared" si="29"/>
        <v>Tidak Ada Indikasi Bias</v>
      </c>
    </row>
    <row r="61" spans="1:28" ht="55.2" x14ac:dyDescent="0.3">
      <c r="A61" s="67" t="str">
        <f>K3L!A55</f>
        <v>51. Selain menempelkan simbol, Anda harus mengisi formulir label limbah. Label ini minimal harus memuat informasi mengenai...</v>
      </c>
      <c r="B61" s="83">
        <f>K3L!B55</f>
        <v>0</v>
      </c>
      <c r="C61" s="83">
        <f>K3L!C55</f>
        <v>0</v>
      </c>
      <c r="D61" s="83">
        <f>K3L!D55</f>
        <v>1</v>
      </c>
      <c r="E61" s="83">
        <f>K3L!E55</f>
        <v>0</v>
      </c>
      <c r="F61" s="83">
        <f>K3L!F55</f>
        <v>1</v>
      </c>
      <c r="G61" s="83">
        <f>K3L!G55</f>
        <v>0</v>
      </c>
      <c r="H61" s="83">
        <f>K3L!H55</f>
        <v>0</v>
      </c>
      <c r="I61" s="83">
        <f>K3L!I55</f>
        <v>0</v>
      </c>
      <c r="J61" s="83">
        <f>K3L!J55</f>
        <v>0</v>
      </c>
      <c r="K61" s="83">
        <f>K3L!K55</f>
        <v>0</v>
      </c>
      <c r="L61" s="82">
        <f t="shared" si="15"/>
        <v>5</v>
      </c>
      <c r="M61" s="82">
        <f t="shared" si="16"/>
        <v>5</v>
      </c>
      <c r="N61" s="82">
        <f>SUMIF($B$8:$K$8,"Laki-Laki",K3L!B55:K55)</f>
        <v>1</v>
      </c>
      <c r="O61" s="82">
        <f>SUMIF($B$8:$K$8,"Perempuan",K3L!B55:K55)</f>
        <v>1</v>
      </c>
      <c r="P61" s="68">
        <f t="shared" si="17"/>
        <v>1</v>
      </c>
      <c r="Q61" s="68">
        <f t="shared" si="18"/>
        <v>1</v>
      </c>
      <c r="R61" s="68">
        <f t="shared" si="19"/>
        <v>1.3862943611198906</v>
      </c>
      <c r="S61" s="68">
        <f t="shared" si="20"/>
        <v>1.3862943611198906</v>
      </c>
      <c r="T61" s="68">
        <f t="shared" si="21"/>
        <v>1.6520459504457974</v>
      </c>
      <c r="U61" s="68">
        <f t="shared" si="22"/>
        <v>1.6520459504457974</v>
      </c>
      <c r="V61" s="68">
        <f t="shared" si="23"/>
        <v>1.1180339887498949</v>
      </c>
      <c r="W61" s="68">
        <f t="shared" si="24"/>
        <v>1.1180339887498949</v>
      </c>
      <c r="X61" s="68">
        <f t="shared" si="25"/>
        <v>0</v>
      </c>
      <c r="Y61" s="68">
        <f t="shared" si="26"/>
        <v>1.5811388300841898</v>
      </c>
      <c r="Z61" s="68">
        <f t="shared" si="27"/>
        <v>0</v>
      </c>
      <c r="AA61" s="66" t="str">
        <f t="shared" si="28"/>
        <v>Negligible</v>
      </c>
      <c r="AB61" s="69" t="str">
        <f t="shared" si="29"/>
        <v>Tidak Ada Indikasi Bias</v>
      </c>
    </row>
    <row r="62" spans="1:28" ht="69" x14ac:dyDescent="0.3">
      <c r="A62" s="67" t="str">
        <f>K3L!A56</f>
        <v>52. Saat praktik pencatatan, pastikan Anda tidak salah menuliskan kode limbah B3. Kesalahan kodefikasi ini merupakan hal serius karena dapat berakibat...</v>
      </c>
      <c r="B62" s="83">
        <f>K3L!B56</f>
        <v>1</v>
      </c>
      <c r="C62" s="83">
        <f>K3L!C56</f>
        <v>1</v>
      </c>
      <c r="D62" s="83">
        <f>K3L!D56</f>
        <v>1</v>
      </c>
      <c r="E62" s="83">
        <f>K3L!E56</f>
        <v>0</v>
      </c>
      <c r="F62" s="83">
        <f>K3L!F56</f>
        <v>1</v>
      </c>
      <c r="G62" s="83">
        <f>K3L!G56</f>
        <v>0</v>
      </c>
      <c r="H62" s="83">
        <f>K3L!H56</f>
        <v>0</v>
      </c>
      <c r="I62" s="83">
        <f>K3L!I56</f>
        <v>0</v>
      </c>
      <c r="J62" s="83">
        <f>K3L!J56</f>
        <v>1</v>
      </c>
      <c r="K62" s="83">
        <f>K3L!K56</f>
        <v>1</v>
      </c>
      <c r="L62" s="82">
        <f t="shared" si="15"/>
        <v>5</v>
      </c>
      <c r="M62" s="82">
        <f t="shared" si="16"/>
        <v>5</v>
      </c>
      <c r="N62" s="82">
        <f>SUMIF($B$8:$K$8,"Laki-Laki",K3L!B56:K56)</f>
        <v>3</v>
      </c>
      <c r="O62" s="82">
        <f>SUMIF($B$8:$K$8,"Perempuan",K3L!B56:K56)</f>
        <v>3</v>
      </c>
      <c r="P62" s="68">
        <f t="shared" si="17"/>
        <v>3</v>
      </c>
      <c r="Q62" s="68">
        <f t="shared" si="18"/>
        <v>3</v>
      </c>
      <c r="R62" s="68">
        <f t="shared" si="19"/>
        <v>-0.40546510810816444</v>
      </c>
      <c r="S62" s="68">
        <f t="shared" si="20"/>
        <v>-0.40546510810816444</v>
      </c>
      <c r="T62" s="68">
        <f t="shared" si="21"/>
        <v>-0.13971351878225752</v>
      </c>
      <c r="U62" s="68">
        <f t="shared" si="22"/>
        <v>-0.13971351878225752</v>
      </c>
      <c r="V62" s="68">
        <f t="shared" si="23"/>
        <v>0.91287092917527679</v>
      </c>
      <c r="W62" s="68">
        <f t="shared" si="24"/>
        <v>0.91287092917527679</v>
      </c>
      <c r="X62" s="68">
        <f t="shared" si="25"/>
        <v>0</v>
      </c>
      <c r="Y62" s="68">
        <f t="shared" si="26"/>
        <v>1.2909944487358056</v>
      </c>
      <c r="Z62" s="68">
        <f t="shared" si="27"/>
        <v>0</v>
      </c>
      <c r="AA62" s="66" t="str">
        <f t="shared" si="28"/>
        <v>Negligible</v>
      </c>
      <c r="AB62" s="69" t="str">
        <f t="shared" si="29"/>
        <v>Tidak Ada Indikasi Bias</v>
      </c>
    </row>
    <row r="63" spans="1:28" ht="82.8" x14ac:dyDescent="0.3">
      <c r="A63" s="67" t="str">
        <f>K3L!A57</f>
        <v>53. Asesor sedang mengamati Anda bekerja menata limbah di dalam TPS. Berdasarkan panduan penilaian skema ini, aspek kritis yang menjadi fokus utama penilaian mereka adalah...</v>
      </c>
      <c r="B63" s="83">
        <f>K3L!B57</f>
        <v>1</v>
      </c>
      <c r="C63" s="83">
        <f>K3L!C57</f>
        <v>1</v>
      </c>
      <c r="D63" s="83">
        <f>K3L!D57</f>
        <v>1</v>
      </c>
      <c r="E63" s="83">
        <f>K3L!E57</f>
        <v>1</v>
      </c>
      <c r="F63" s="83">
        <f>K3L!F57</f>
        <v>1</v>
      </c>
      <c r="G63" s="83">
        <f>K3L!G57</f>
        <v>1</v>
      </c>
      <c r="H63" s="83">
        <f>K3L!H57</f>
        <v>0</v>
      </c>
      <c r="I63" s="83">
        <f>K3L!I57</f>
        <v>0</v>
      </c>
      <c r="J63" s="83">
        <f>K3L!J57</f>
        <v>0</v>
      </c>
      <c r="K63" s="83">
        <f>K3L!K57</f>
        <v>0</v>
      </c>
      <c r="L63" s="82">
        <f t="shared" si="15"/>
        <v>5</v>
      </c>
      <c r="M63" s="82">
        <f t="shared" si="16"/>
        <v>5</v>
      </c>
      <c r="N63" s="82">
        <f>SUMIF($B$8:$K$8,"Laki-Laki",K3L!B57:K57)</f>
        <v>3</v>
      </c>
      <c r="O63" s="82">
        <f>SUMIF($B$8:$K$8,"Perempuan",K3L!B57:K57)</f>
        <v>3</v>
      </c>
      <c r="P63" s="68">
        <f t="shared" si="17"/>
        <v>3</v>
      </c>
      <c r="Q63" s="68">
        <f t="shared" si="18"/>
        <v>3</v>
      </c>
      <c r="R63" s="68">
        <f t="shared" si="19"/>
        <v>-0.40546510810816444</v>
      </c>
      <c r="S63" s="68">
        <f t="shared" si="20"/>
        <v>-0.40546510810816444</v>
      </c>
      <c r="T63" s="68">
        <f t="shared" si="21"/>
        <v>-0.13971351878225752</v>
      </c>
      <c r="U63" s="68">
        <f t="shared" si="22"/>
        <v>-0.13971351878225752</v>
      </c>
      <c r="V63" s="68">
        <f t="shared" si="23"/>
        <v>0.91287092917527679</v>
      </c>
      <c r="W63" s="68">
        <f t="shared" si="24"/>
        <v>0.91287092917527679</v>
      </c>
      <c r="X63" s="68">
        <f t="shared" si="25"/>
        <v>0</v>
      </c>
      <c r="Y63" s="68">
        <f t="shared" si="26"/>
        <v>1.2909944487358056</v>
      </c>
      <c r="Z63" s="68">
        <f t="shared" si="27"/>
        <v>0</v>
      </c>
      <c r="AA63" s="66" t="str">
        <f t="shared" si="28"/>
        <v>Negligible</v>
      </c>
      <c r="AB63" s="69" t="str">
        <f t="shared" si="29"/>
        <v>Tidak Ada Indikasi Bias</v>
      </c>
    </row>
    <row r="64" spans="1:28" ht="69" x14ac:dyDescent="0.3">
      <c r="A64" s="67" t="str">
        <f>K3L!A58</f>
        <v>54. Di dalam TPS, penyusunan limbah di atas palet tidak boleh dilakukan secara acak. Limbah tersebut harus disusun dan dikelompokkan sesuai dengan...</v>
      </c>
      <c r="B64" s="83">
        <f>K3L!B58</f>
        <v>1</v>
      </c>
      <c r="C64" s="83">
        <f>K3L!C58</f>
        <v>1</v>
      </c>
      <c r="D64" s="83">
        <f>K3L!D58</f>
        <v>1</v>
      </c>
      <c r="E64" s="83">
        <f>K3L!E58</f>
        <v>1</v>
      </c>
      <c r="F64" s="83">
        <f>K3L!F58</f>
        <v>1</v>
      </c>
      <c r="G64" s="83">
        <f>K3L!G58</f>
        <v>1</v>
      </c>
      <c r="H64" s="83">
        <f>K3L!H58</f>
        <v>0</v>
      </c>
      <c r="I64" s="83">
        <f>K3L!I58</f>
        <v>0</v>
      </c>
      <c r="J64" s="83">
        <f>K3L!J58</f>
        <v>1</v>
      </c>
      <c r="K64" s="83">
        <f>K3L!K58</f>
        <v>1</v>
      </c>
      <c r="L64" s="82">
        <f t="shared" si="15"/>
        <v>5</v>
      </c>
      <c r="M64" s="82">
        <f t="shared" si="16"/>
        <v>5</v>
      </c>
      <c r="N64" s="82">
        <f>SUMIF($B$8:$K$8,"Laki-Laki",K3L!B58:K58)</f>
        <v>4</v>
      </c>
      <c r="O64" s="82">
        <f>SUMIF($B$8:$K$8,"Perempuan",K3L!B58:K58)</f>
        <v>4</v>
      </c>
      <c r="P64" s="68">
        <f t="shared" si="17"/>
        <v>4</v>
      </c>
      <c r="Q64" s="68">
        <f t="shared" si="18"/>
        <v>4</v>
      </c>
      <c r="R64" s="68">
        <f t="shared" si="19"/>
        <v>-1.3862943611198906</v>
      </c>
      <c r="S64" s="68">
        <f t="shared" si="20"/>
        <v>-1.3862943611198906</v>
      </c>
      <c r="T64" s="68">
        <f t="shared" si="21"/>
        <v>-1.1205427717939838</v>
      </c>
      <c r="U64" s="68">
        <f t="shared" si="22"/>
        <v>-1.1205427717939838</v>
      </c>
      <c r="V64" s="68">
        <f t="shared" si="23"/>
        <v>1.1180339887498949</v>
      </c>
      <c r="W64" s="68">
        <f t="shared" si="24"/>
        <v>1.1180339887498949</v>
      </c>
      <c r="X64" s="68">
        <f t="shared" si="25"/>
        <v>0</v>
      </c>
      <c r="Y64" s="68">
        <f t="shared" si="26"/>
        <v>1.5811388300841898</v>
      </c>
      <c r="Z64" s="68">
        <f t="shared" si="27"/>
        <v>0</v>
      </c>
      <c r="AA64" s="66" t="str">
        <f t="shared" si="28"/>
        <v>Negligible</v>
      </c>
      <c r="AB64" s="69" t="str">
        <f t="shared" si="29"/>
        <v>Tidak Ada Indikasi Bias</v>
      </c>
    </row>
    <row r="65" spans="1:28" ht="69" x14ac:dyDescent="0.3">
      <c r="A65" s="67" t="str">
        <f>K3L!A59</f>
        <v>55. Anda bertugas melabeli jerigen berisi limbah sisa oksidator (reaktif). Berdasarkan pedoman visual, warna dasar simbol limbah B3 untuk sifat bahaya ini adalah...</v>
      </c>
      <c r="B65" s="83">
        <f>K3L!B59</f>
        <v>1</v>
      </c>
      <c r="C65" s="83">
        <f>K3L!C59</f>
        <v>1</v>
      </c>
      <c r="D65" s="83">
        <f>K3L!D59</f>
        <v>1</v>
      </c>
      <c r="E65" s="83">
        <f>K3L!E59</f>
        <v>1</v>
      </c>
      <c r="F65" s="83">
        <f>K3L!F59</f>
        <v>1</v>
      </c>
      <c r="G65" s="83">
        <f>K3L!G59</f>
        <v>1</v>
      </c>
      <c r="H65" s="83">
        <f>K3L!H59</f>
        <v>0</v>
      </c>
      <c r="I65" s="83">
        <f>K3L!I59</f>
        <v>0</v>
      </c>
      <c r="J65" s="83">
        <f>K3L!J59</f>
        <v>1</v>
      </c>
      <c r="K65" s="83">
        <f>K3L!K59</f>
        <v>1</v>
      </c>
      <c r="L65" s="82">
        <f t="shared" si="15"/>
        <v>5</v>
      </c>
      <c r="M65" s="82">
        <f t="shared" si="16"/>
        <v>5</v>
      </c>
      <c r="N65" s="82">
        <f>SUMIF($B$8:$K$8,"Laki-Laki",K3L!B59:K59)</f>
        <v>4</v>
      </c>
      <c r="O65" s="82">
        <f>SUMIF($B$8:$K$8,"Perempuan",K3L!B59:K59)</f>
        <v>4</v>
      </c>
      <c r="P65" s="68">
        <f t="shared" si="17"/>
        <v>4</v>
      </c>
      <c r="Q65" s="68">
        <f t="shared" si="18"/>
        <v>4</v>
      </c>
      <c r="R65" s="68">
        <f t="shared" si="19"/>
        <v>-1.3862943611198906</v>
      </c>
      <c r="S65" s="68">
        <f t="shared" si="20"/>
        <v>-1.3862943611198906</v>
      </c>
      <c r="T65" s="68">
        <f t="shared" si="21"/>
        <v>-1.1205427717939838</v>
      </c>
      <c r="U65" s="68">
        <f t="shared" si="22"/>
        <v>-1.1205427717939838</v>
      </c>
      <c r="V65" s="68">
        <f t="shared" si="23"/>
        <v>1.1180339887498949</v>
      </c>
      <c r="W65" s="68">
        <f t="shared" si="24"/>
        <v>1.1180339887498949</v>
      </c>
      <c r="X65" s="68">
        <f t="shared" si="25"/>
        <v>0</v>
      </c>
      <c r="Y65" s="68">
        <f t="shared" si="26"/>
        <v>1.5811388300841898</v>
      </c>
      <c r="Z65" s="68">
        <f t="shared" si="27"/>
        <v>0</v>
      </c>
      <c r="AA65" s="66" t="str">
        <f t="shared" si="28"/>
        <v>Negligible</v>
      </c>
      <c r="AB65" s="69" t="str">
        <f t="shared" si="29"/>
        <v>Tidak Ada Indikasi Bias</v>
      </c>
    </row>
    <row r="66" spans="1:28" ht="55.2" x14ac:dyDescent="0.3">
      <c r="A66" s="67" t="str">
        <f>K3L!A60</f>
        <v>56. Lingkup dari proses penanganan limbah (waste handling), mulai dari awal hingga penyimpanan. Proses tersebut terdiri dari...</v>
      </c>
      <c r="B66" s="83">
        <f>K3L!B60</f>
        <v>1</v>
      </c>
      <c r="C66" s="83">
        <f>K3L!C60</f>
        <v>1</v>
      </c>
      <c r="D66" s="83">
        <f>K3L!D60</f>
        <v>1</v>
      </c>
      <c r="E66" s="83">
        <f>K3L!E60</f>
        <v>0</v>
      </c>
      <c r="F66" s="83">
        <f>K3L!F60</f>
        <v>1</v>
      </c>
      <c r="G66" s="83">
        <f>K3L!G60</f>
        <v>0</v>
      </c>
      <c r="H66" s="83">
        <f>K3L!H60</f>
        <v>0</v>
      </c>
      <c r="I66" s="83">
        <f>K3L!I60</f>
        <v>0</v>
      </c>
      <c r="J66" s="83">
        <f>K3L!J60</f>
        <v>1</v>
      </c>
      <c r="K66" s="83">
        <f>K3L!K60</f>
        <v>1</v>
      </c>
      <c r="L66" s="82">
        <f t="shared" si="15"/>
        <v>5</v>
      </c>
      <c r="M66" s="82">
        <f t="shared" si="16"/>
        <v>5</v>
      </c>
      <c r="N66" s="82">
        <f>SUMIF($B$8:$K$8,"Laki-Laki",K3L!B60:K60)</f>
        <v>3</v>
      </c>
      <c r="O66" s="82">
        <f>SUMIF($B$8:$K$8,"Perempuan",K3L!B60:K60)</f>
        <v>3</v>
      </c>
      <c r="P66" s="68">
        <f t="shared" si="17"/>
        <v>3</v>
      </c>
      <c r="Q66" s="68">
        <f t="shared" si="18"/>
        <v>3</v>
      </c>
      <c r="R66" s="68">
        <f t="shared" si="19"/>
        <v>-0.40546510810816444</v>
      </c>
      <c r="S66" s="68">
        <f t="shared" si="20"/>
        <v>-0.40546510810816444</v>
      </c>
      <c r="T66" s="68">
        <f t="shared" si="21"/>
        <v>-0.13971351878225752</v>
      </c>
      <c r="U66" s="68">
        <f t="shared" si="22"/>
        <v>-0.13971351878225752</v>
      </c>
      <c r="V66" s="68">
        <f t="shared" si="23"/>
        <v>0.91287092917527679</v>
      </c>
      <c r="W66" s="68">
        <f t="shared" si="24"/>
        <v>0.91287092917527679</v>
      </c>
      <c r="X66" s="68">
        <f t="shared" si="25"/>
        <v>0</v>
      </c>
      <c r="Y66" s="68">
        <f t="shared" si="26"/>
        <v>1.2909944487358056</v>
      </c>
      <c r="Z66" s="68">
        <f t="shared" si="27"/>
        <v>0</v>
      </c>
      <c r="AA66" s="66" t="str">
        <f t="shared" si="28"/>
        <v>Negligible</v>
      </c>
      <c r="AB66" s="69" t="str">
        <f t="shared" si="29"/>
        <v>Tidak Ada Indikasi Bias</v>
      </c>
    </row>
    <row r="67" spans="1:28" ht="82.8" x14ac:dyDescent="0.3">
      <c r="A67" s="67" t="str">
        <f>K3L!A61</f>
        <v>57. Jika Anda membuang limbah pecahan gelas beker langsung ke dalam tong sampah berbahan plastik tipis, Anda melanggar Kriteria Unjuk Kerja yang mensyaratkan bahwa kemasan limbah harus...</v>
      </c>
      <c r="B67" s="83">
        <f>K3L!B61</f>
        <v>1</v>
      </c>
      <c r="C67" s="83">
        <f>K3L!C61</f>
        <v>1</v>
      </c>
      <c r="D67" s="83">
        <f>K3L!D61</f>
        <v>1</v>
      </c>
      <c r="E67" s="83">
        <f>K3L!E61</f>
        <v>0</v>
      </c>
      <c r="F67" s="83">
        <f>K3L!F61</f>
        <v>1</v>
      </c>
      <c r="G67" s="83">
        <f>K3L!G61</f>
        <v>0</v>
      </c>
      <c r="H67" s="83">
        <f>K3L!H61</f>
        <v>1</v>
      </c>
      <c r="I67" s="83">
        <f>K3L!I61</f>
        <v>1</v>
      </c>
      <c r="J67" s="83">
        <f>K3L!J61</f>
        <v>0</v>
      </c>
      <c r="K67" s="83">
        <f>K3L!K61</f>
        <v>0</v>
      </c>
      <c r="L67" s="82">
        <f t="shared" si="15"/>
        <v>5</v>
      </c>
      <c r="M67" s="82">
        <f t="shared" si="16"/>
        <v>5</v>
      </c>
      <c r="N67" s="82">
        <f>SUMIF($B$8:$K$8,"Laki-Laki",K3L!B61:K61)</f>
        <v>3</v>
      </c>
      <c r="O67" s="82">
        <f>SUMIF($B$8:$K$8,"Perempuan",K3L!B61:K61)</f>
        <v>3</v>
      </c>
      <c r="P67" s="68">
        <f t="shared" si="17"/>
        <v>3</v>
      </c>
      <c r="Q67" s="68">
        <f t="shared" si="18"/>
        <v>3</v>
      </c>
      <c r="R67" s="68">
        <f t="shared" si="19"/>
        <v>-0.40546510810816444</v>
      </c>
      <c r="S67" s="68">
        <f t="shared" si="20"/>
        <v>-0.40546510810816444</v>
      </c>
      <c r="T67" s="68">
        <f t="shared" si="21"/>
        <v>-0.13971351878225752</v>
      </c>
      <c r="U67" s="68">
        <f t="shared" si="22"/>
        <v>-0.13971351878225752</v>
      </c>
      <c r="V67" s="68">
        <f t="shared" si="23"/>
        <v>0.91287092917527679</v>
      </c>
      <c r="W67" s="68">
        <f t="shared" si="24"/>
        <v>0.91287092917527679</v>
      </c>
      <c r="X67" s="68">
        <f t="shared" si="25"/>
        <v>0</v>
      </c>
      <c r="Y67" s="68">
        <f t="shared" si="26"/>
        <v>1.2909944487358056</v>
      </c>
      <c r="Z67" s="68">
        <f t="shared" si="27"/>
        <v>0</v>
      </c>
      <c r="AA67" s="66" t="str">
        <f t="shared" si="28"/>
        <v>Negligible</v>
      </c>
      <c r="AB67" s="69" t="str">
        <f t="shared" si="29"/>
        <v>Tidak Ada Indikasi Bias</v>
      </c>
    </row>
    <row r="68" spans="1:28" ht="69" x14ac:dyDescent="0.3">
      <c r="A68" s="67" t="str">
        <f>K3L!A62</f>
        <v>58. Pemahaman asesi terhadap manajemen waktu simpan limbah di TPS (misal: 90 hari atau 365 hari) sangat penting saat di lapangan agar mencegah terjadinya...</v>
      </c>
      <c r="B68" s="83">
        <f>K3L!B62</f>
        <v>0</v>
      </c>
      <c r="C68" s="83">
        <f>K3L!C62</f>
        <v>0</v>
      </c>
      <c r="D68" s="83">
        <f>K3L!D62</f>
        <v>1</v>
      </c>
      <c r="E68" s="83">
        <f>K3L!E62</f>
        <v>1</v>
      </c>
      <c r="F68" s="83">
        <f>K3L!F62</f>
        <v>1</v>
      </c>
      <c r="G68" s="83">
        <f>K3L!G62</f>
        <v>1</v>
      </c>
      <c r="H68" s="83">
        <f>K3L!H62</f>
        <v>0</v>
      </c>
      <c r="I68" s="83">
        <f>K3L!I62</f>
        <v>0</v>
      </c>
      <c r="J68" s="83">
        <f>K3L!J62</f>
        <v>0</v>
      </c>
      <c r="K68" s="83">
        <f>K3L!K62</f>
        <v>0</v>
      </c>
      <c r="L68" s="82">
        <f t="shared" si="15"/>
        <v>5</v>
      </c>
      <c r="M68" s="82">
        <f t="shared" si="16"/>
        <v>5</v>
      </c>
      <c r="N68" s="82">
        <f>SUMIF($B$8:$K$8,"Laki-Laki",K3L!B62:K62)</f>
        <v>2</v>
      </c>
      <c r="O68" s="82">
        <f>SUMIF($B$8:$K$8,"Perempuan",K3L!B62:K62)</f>
        <v>2</v>
      </c>
      <c r="P68" s="68">
        <f t="shared" si="17"/>
        <v>2</v>
      </c>
      <c r="Q68" s="68">
        <f t="shared" si="18"/>
        <v>2</v>
      </c>
      <c r="R68" s="68">
        <f t="shared" si="19"/>
        <v>0.40546510810816438</v>
      </c>
      <c r="S68" s="68">
        <f t="shared" si="20"/>
        <v>0.40546510810816438</v>
      </c>
      <c r="T68" s="68">
        <f t="shared" si="21"/>
        <v>0.67121669743407131</v>
      </c>
      <c r="U68" s="68">
        <f t="shared" si="22"/>
        <v>0.67121669743407131</v>
      </c>
      <c r="V68" s="68">
        <f t="shared" si="23"/>
        <v>0.91287092917527679</v>
      </c>
      <c r="W68" s="68">
        <f t="shared" si="24"/>
        <v>0.91287092917527679</v>
      </c>
      <c r="X68" s="68">
        <f t="shared" si="25"/>
        <v>0</v>
      </c>
      <c r="Y68" s="68">
        <f t="shared" si="26"/>
        <v>1.2909944487358056</v>
      </c>
      <c r="Z68" s="68">
        <f t="shared" si="27"/>
        <v>0</v>
      </c>
      <c r="AA68" s="66" t="str">
        <f t="shared" si="28"/>
        <v>Negligible</v>
      </c>
      <c r="AB68" s="69" t="str">
        <f t="shared" si="29"/>
        <v>Tidak Ada Indikasi Bias</v>
      </c>
    </row>
    <row r="69" spans="1:28" ht="82.8" x14ac:dyDescent="0.3">
      <c r="A69" s="67" t="str">
        <f>K3L!A63</f>
        <v>59. Anda baru saja meletakkan 3 jerigen limbah infeksius (medis) di atas palet di TPS. Setelah memastikan label dan arah panah benar, hal terakhir yang segera Anda lakukan adalah...</v>
      </c>
      <c r="B69" s="83">
        <f>K3L!B63</f>
        <v>0</v>
      </c>
      <c r="C69" s="83">
        <f>K3L!C63</f>
        <v>0</v>
      </c>
      <c r="D69" s="83">
        <f>K3L!D63</f>
        <v>1</v>
      </c>
      <c r="E69" s="83">
        <f>K3L!E63</f>
        <v>1</v>
      </c>
      <c r="F69" s="83">
        <f>K3L!F63</f>
        <v>1</v>
      </c>
      <c r="G69" s="83">
        <f>K3L!G63</f>
        <v>1</v>
      </c>
      <c r="H69" s="83">
        <f>K3L!H63</f>
        <v>0</v>
      </c>
      <c r="I69" s="83">
        <f>K3L!I63</f>
        <v>0</v>
      </c>
      <c r="J69" s="83">
        <f>K3L!J63</f>
        <v>0</v>
      </c>
      <c r="K69" s="83">
        <f>K3L!K63</f>
        <v>0</v>
      </c>
      <c r="L69" s="82">
        <f t="shared" si="15"/>
        <v>5</v>
      </c>
      <c r="M69" s="82">
        <f t="shared" si="16"/>
        <v>5</v>
      </c>
      <c r="N69" s="82">
        <f>SUMIF($B$8:$K$8,"Laki-Laki",K3L!B63:K63)</f>
        <v>2</v>
      </c>
      <c r="O69" s="82">
        <f>SUMIF($B$8:$K$8,"Perempuan",K3L!B63:K63)</f>
        <v>2</v>
      </c>
      <c r="P69" s="68">
        <f t="shared" si="17"/>
        <v>2</v>
      </c>
      <c r="Q69" s="68">
        <f t="shared" si="18"/>
        <v>2</v>
      </c>
      <c r="R69" s="68">
        <f t="shared" si="19"/>
        <v>0.40546510810816438</v>
      </c>
      <c r="S69" s="68">
        <f t="shared" si="20"/>
        <v>0.40546510810816438</v>
      </c>
      <c r="T69" s="68">
        <f t="shared" si="21"/>
        <v>0.67121669743407131</v>
      </c>
      <c r="U69" s="68">
        <f t="shared" si="22"/>
        <v>0.67121669743407131</v>
      </c>
      <c r="V69" s="68">
        <f t="shared" si="23"/>
        <v>0.91287092917527679</v>
      </c>
      <c r="W69" s="68">
        <f t="shared" si="24"/>
        <v>0.91287092917527679</v>
      </c>
      <c r="X69" s="68">
        <f t="shared" si="25"/>
        <v>0</v>
      </c>
      <c r="Y69" s="68">
        <f t="shared" si="26"/>
        <v>1.2909944487358056</v>
      </c>
      <c r="Z69" s="68">
        <f t="shared" si="27"/>
        <v>0</v>
      </c>
      <c r="AA69" s="66" t="str">
        <f t="shared" si="28"/>
        <v>Negligible</v>
      </c>
      <c r="AB69" s="69" t="str">
        <f t="shared" si="29"/>
        <v>Tidak Ada Indikasi Bias</v>
      </c>
    </row>
    <row r="70" spans="1:28" ht="41.4" x14ac:dyDescent="0.3">
      <c r="A70" s="67" t="str">
        <f>K3L!A64</f>
        <v>60. Apa tujuan utama dari mengelola tindakan tanggap darurat di laboratorium?</v>
      </c>
      <c r="B70" s="83">
        <f>K3L!B64</f>
        <v>1</v>
      </c>
      <c r="C70" s="83">
        <f>K3L!C64</f>
        <v>1</v>
      </c>
      <c r="D70" s="83">
        <f>K3L!D64</f>
        <v>1</v>
      </c>
      <c r="E70" s="83">
        <f>K3L!E64</f>
        <v>0</v>
      </c>
      <c r="F70" s="83">
        <f>K3L!F64</f>
        <v>1</v>
      </c>
      <c r="G70" s="83">
        <f>K3L!G64</f>
        <v>0</v>
      </c>
      <c r="H70" s="83">
        <f>K3L!H64</f>
        <v>1</v>
      </c>
      <c r="I70" s="83">
        <f>K3L!I64</f>
        <v>1</v>
      </c>
      <c r="J70" s="83">
        <f>K3L!J64</f>
        <v>0</v>
      </c>
      <c r="K70" s="83">
        <f>K3L!K64</f>
        <v>0</v>
      </c>
      <c r="L70" s="82">
        <f t="shared" si="15"/>
        <v>5</v>
      </c>
      <c r="M70" s="82">
        <f t="shared" si="16"/>
        <v>5</v>
      </c>
      <c r="N70" s="82">
        <f>SUMIF($B$8:$K$8,"Laki-Laki",K3L!B64:K64)</f>
        <v>3</v>
      </c>
      <c r="O70" s="82">
        <f>SUMIF($B$8:$K$8,"Perempuan",K3L!B64:K64)</f>
        <v>3</v>
      </c>
      <c r="P70" s="68">
        <f t="shared" si="17"/>
        <v>3</v>
      </c>
      <c r="Q70" s="68">
        <f t="shared" si="18"/>
        <v>3</v>
      </c>
      <c r="R70" s="68">
        <f t="shared" si="19"/>
        <v>-0.40546510810816444</v>
      </c>
      <c r="S70" s="68">
        <f t="shared" si="20"/>
        <v>-0.40546510810816444</v>
      </c>
      <c r="T70" s="68">
        <f t="shared" si="21"/>
        <v>-0.13971351878225752</v>
      </c>
      <c r="U70" s="68">
        <f t="shared" si="22"/>
        <v>-0.13971351878225752</v>
      </c>
      <c r="V70" s="68">
        <f t="shared" si="23"/>
        <v>0.91287092917527679</v>
      </c>
      <c r="W70" s="68">
        <f t="shared" si="24"/>
        <v>0.91287092917527679</v>
      </c>
      <c r="X70" s="68">
        <f t="shared" si="25"/>
        <v>0</v>
      </c>
      <c r="Y70" s="68">
        <f t="shared" si="26"/>
        <v>1.2909944487358056</v>
      </c>
      <c r="Z70" s="68">
        <f t="shared" si="27"/>
        <v>0</v>
      </c>
      <c r="AA70" s="66" t="str">
        <f t="shared" si="28"/>
        <v>Negligible</v>
      </c>
      <c r="AB70" s="69" t="str">
        <f t="shared" si="29"/>
        <v>Tidak Ada Indikasi Bias</v>
      </c>
    </row>
    <row r="71" spans="1:28" ht="69" x14ac:dyDescent="0.3">
      <c r="A71" s="67" t="str">
        <f>K3L!A65</f>
        <v>61. Jika mata seorang analis kimia terpapar bahan kimia asam atau basa, berapa lama durasi minimal pembilasan (flushing) mata yang diwajibkan?</v>
      </c>
      <c r="B71" s="83">
        <f>K3L!B65</f>
        <v>0</v>
      </c>
      <c r="C71" s="83">
        <f>K3L!C65</f>
        <v>0</v>
      </c>
      <c r="D71" s="83">
        <f>K3L!D65</f>
        <v>0</v>
      </c>
      <c r="E71" s="83">
        <f>K3L!E65</f>
        <v>1</v>
      </c>
      <c r="F71" s="83">
        <f>K3L!F65</f>
        <v>0</v>
      </c>
      <c r="G71" s="83">
        <f>K3L!G65</f>
        <v>1</v>
      </c>
      <c r="H71" s="83">
        <f>K3L!H65</f>
        <v>0</v>
      </c>
      <c r="I71" s="83">
        <f>K3L!I65</f>
        <v>0</v>
      </c>
      <c r="J71" s="83">
        <f>K3L!J65</f>
        <v>1</v>
      </c>
      <c r="K71" s="83">
        <f>K3L!K65</f>
        <v>1</v>
      </c>
      <c r="L71" s="82">
        <f t="shared" si="15"/>
        <v>5</v>
      </c>
      <c r="M71" s="82">
        <f t="shared" si="16"/>
        <v>5</v>
      </c>
      <c r="N71" s="82">
        <f>SUMIF($B$8:$K$8,"Laki-Laki",K3L!B65:K65)</f>
        <v>2</v>
      </c>
      <c r="O71" s="82">
        <f>SUMIF($B$8:$K$8,"Perempuan",K3L!B65:K65)</f>
        <v>2</v>
      </c>
      <c r="P71" s="68">
        <f t="shared" si="17"/>
        <v>2</v>
      </c>
      <c r="Q71" s="68">
        <f t="shared" si="18"/>
        <v>2</v>
      </c>
      <c r="R71" s="68">
        <f t="shared" si="19"/>
        <v>0.40546510810816438</v>
      </c>
      <c r="S71" s="68">
        <f t="shared" si="20"/>
        <v>0.40546510810816438</v>
      </c>
      <c r="T71" s="68">
        <f t="shared" si="21"/>
        <v>0.67121669743407131</v>
      </c>
      <c r="U71" s="68">
        <f t="shared" si="22"/>
        <v>0.67121669743407131</v>
      </c>
      <c r="V71" s="68">
        <f t="shared" si="23"/>
        <v>0.91287092917527679</v>
      </c>
      <c r="W71" s="68">
        <f t="shared" si="24"/>
        <v>0.91287092917527679</v>
      </c>
      <c r="X71" s="68">
        <f t="shared" si="25"/>
        <v>0</v>
      </c>
      <c r="Y71" s="68">
        <f t="shared" si="26"/>
        <v>1.2909944487358056</v>
      </c>
      <c r="Z71" s="68">
        <f t="shared" si="27"/>
        <v>0</v>
      </c>
      <c r="AA71" s="66" t="str">
        <f t="shared" si="28"/>
        <v>Negligible</v>
      </c>
      <c r="AB71" s="69" t="str">
        <f t="shared" si="29"/>
        <v>Tidak Ada Indikasi Bias</v>
      </c>
    </row>
    <row r="72" spans="1:28" ht="55.2" x14ac:dyDescent="0.3">
      <c r="A72" s="67" t="str">
        <f>K3L!A66</f>
        <v>62. Apa alasan fisiologis di balik keharusan melakukan pembilasan mata selama 15 menit akibat paparan kimia?</v>
      </c>
      <c r="B72" s="83">
        <f>K3L!B66</f>
        <v>1</v>
      </c>
      <c r="C72" s="83">
        <f>K3L!C66</f>
        <v>1</v>
      </c>
      <c r="D72" s="83">
        <f>K3L!D66</f>
        <v>0</v>
      </c>
      <c r="E72" s="83">
        <f>K3L!E66</f>
        <v>1</v>
      </c>
      <c r="F72" s="83">
        <f>K3L!F66</f>
        <v>0</v>
      </c>
      <c r="G72" s="83">
        <f>K3L!G66</f>
        <v>1</v>
      </c>
      <c r="H72" s="83">
        <f>K3L!H66</f>
        <v>0</v>
      </c>
      <c r="I72" s="83">
        <f>K3L!I66</f>
        <v>0</v>
      </c>
      <c r="J72" s="83">
        <f>K3L!J66</f>
        <v>0</v>
      </c>
      <c r="K72" s="83">
        <f>K3L!K66</f>
        <v>0</v>
      </c>
      <c r="L72" s="82">
        <f t="shared" si="15"/>
        <v>5</v>
      </c>
      <c r="M72" s="82">
        <f t="shared" si="16"/>
        <v>5</v>
      </c>
      <c r="N72" s="82">
        <f>SUMIF($B$8:$K$8,"Laki-Laki",K3L!B66:K66)</f>
        <v>2</v>
      </c>
      <c r="O72" s="82">
        <f>SUMIF($B$8:$K$8,"Perempuan",K3L!B66:K66)</f>
        <v>2</v>
      </c>
      <c r="P72" s="68">
        <f t="shared" si="17"/>
        <v>2</v>
      </c>
      <c r="Q72" s="68">
        <f t="shared" si="18"/>
        <v>2</v>
      </c>
      <c r="R72" s="68">
        <f t="shared" si="19"/>
        <v>0.40546510810816438</v>
      </c>
      <c r="S72" s="68">
        <f t="shared" si="20"/>
        <v>0.40546510810816438</v>
      </c>
      <c r="T72" s="68">
        <f t="shared" si="21"/>
        <v>0.67121669743407131</v>
      </c>
      <c r="U72" s="68">
        <f t="shared" si="22"/>
        <v>0.67121669743407131</v>
      </c>
      <c r="V72" s="68">
        <f t="shared" si="23"/>
        <v>0.91287092917527679</v>
      </c>
      <c r="W72" s="68">
        <f t="shared" si="24"/>
        <v>0.91287092917527679</v>
      </c>
      <c r="X72" s="68">
        <f t="shared" si="25"/>
        <v>0</v>
      </c>
      <c r="Y72" s="68">
        <f t="shared" si="26"/>
        <v>1.2909944487358056</v>
      </c>
      <c r="Z72" s="68">
        <f t="shared" si="27"/>
        <v>0</v>
      </c>
      <c r="AA72" s="66" t="str">
        <f t="shared" si="28"/>
        <v>Negligible</v>
      </c>
      <c r="AB72" s="69" t="str">
        <f t="shared" si="29"/>
        <v>Tidak Ada Indikasi Bias</v>
      </c>
    </row>
    <row r="73" spans="1:28" ht="41.4" x14ac:dyDescent="0.3">
      <c r="A73" s="67" t="str">
        <f>K3L!A67</f>
        <v>63. Ke mana evakuasi harus dilakukan saat terjadi keadaan darurat ?</v>
      </c>
      <c r="B73" s="83">
        <f>K3L!B67</f>
        <v>0</v>
      </c>
      <c r="C73" s="83">
        <f>K3L!C67</f>
        <v>0</v>
      </c>
      <c r="D73" s="83">
        <f>K3L!D67</f>
        <v>1</v>
      </c>
      <c r="E73" s="83">
        <f>K3L!E67</f>
        <v>1</v>
      </c>
      <c r="F73" s="83">
        <f>K3L!F67</f>
        <v>1</v>
      </c>
      <c r="G73" s="83">
        <f>K3L!G67</f>
        <v>1</v>
      </c>
      <c r="H73" s="83">
        <f>K3L!H67</f>
        <v>1</v>
      </c>
      <c r="I73" s="83">
        <f>K3L!I67</f>
        <v>1</v>
      </c>
      <c r="J73" s="83">
        <f>K3L!J67</f>
        <v>1</v>
      </c>
      <c r="K73" s="83">
        <f>K3L!K67</f>
        <v>1</v>
      </c>
      <c r="L73" s="82">
        <f t="shared" si="15"/>
        <v>5</v>
      </c>
      <c r="M73" s="82">
        <f t="shared" si="16"/>
        <v>5</v>
      </c>
      <c r="N73" s="82">
        <f>SUMIF($B$8:$K$8,"Laki-Laki",K3L!B67:K67)</f>
        <v>4</v>
      </c>
      <c r="O73" s="82">
        <f>SUMIF($B$8:$K$8,"Perempuan",K3L!B67:K67)</f>
        <v>4</v>
      </c>
      <c r="P73" s="68">
        <f t="shared" si="17"/>
        <v>4</v>
      </c>
      <c r="Q73" s="68">
        <f t="shared" si="18"/>
        <v>4</v>
      </c>
      <c r="R73" s="68">
        <f t="shared" si="19"/>
        <v>-1.3862943611198906</v>
      </c>
      <c r="S73" s="68">
        <f t="shared" si="20"/>
        <v>-1.3862943611198906</v>
      </c>
      <c r="T73" s="68">
        <f t="shared" si="21"/>
        <v>-1.1205427717939838</v>
      </c>
      <c r="U73" s="68">
        <f t="shared" si="22"/>
        <v>-1.1205427717939838</v>
      </c>
      <c r="V73" s="68">
        <f t="shared" si="23"/>
        <v>1.1180339887498949</v>
      </c>
      <c r="W73" s="68">
        <f t="shared" si="24"/>
        <v>1.1180339887498949</v>
      </c>
      <c r="X73" s="68">
        <f t="shared" si="25"/>
        <v>0</v>
      </c>
      <c r="Y73" s="68">
        <f t="shared" si="26"/>
        <v>1.5811388300841898</v>
      </c>
      <c r="Z73" s="68">
        <f t="shared" si="27"/>
        <v>0</v>
      </c>
      <c r="AA73" s="66" t="str">
        <f t="shared" si="28"/>
        <v>Negligible</v>
      </c>
      <c r="AB73" s="69" t="str">
        <f t="shared" si="29"/>
        <v>Tidak Ada Indikasi Bias</v>
      </c>
    </row>
    <row r="74" spans="1:28" ht="41.4" x14ac:dyDescent="0.3">
      <c r="A74" s="67" t="str">
        <f>K3L!A68</f>
        <v>64. Setelah insiden darurat berhasil ditangani, kepada siapa kejadian tersebut harus dilaporkan ?</v>
      </c>
      <c r="B74" s="83">
        <f>K3L!B68</f>
        <v>1</v>
      </c>
      <c r="C74" s="83">
        <f>K3L!C68</f>
        <v>1</v>
      </c>
      <c r="D74" s="83">
        <f>K3L!D68</f>
        <v>0</v>
      </c>
      <c r="E74" s="83">
        <f>K3L!E68</f>
        <v>0</v>
      </c>
      <c r="F74" s="83">
        <f>K3L!F68</f>
        <v>0</v>
      </c>
      <c r="G74" s="83">
        <f>K3L!G68</f>
        <v>0</v>
      </c>
      <c r="H74" s="83">
        <f>K3L!H68</f>
        <v>0</v>
      </c>
      <c r="I74" s="83">
        <f>K3L!I68</f>
        <v>0</v>
      </c>
      <c r="J74" s="83">
        <f>K3L!J68</f>
        <v>0</v>
      </c>
      <c r="K74" s="83">
        <f>K3L!K68</f>
        <v>0</v>
      </c>
      <c r="L74" s="82">
        <f t="shared" si="15"/>
        <v>5</v>
      </c>
      <c r="M74" s="82">
        <f t="shared" si="16"/>
        <v>5</v>
      </c>
      <c r="N74" s="82">
        <f>SUMIF($B$8:$K$8,"Laki-Laki",K3L!B68:K68)</f>
        <v>1</v>
      </c>
      <c r="O74" s="82">
        <f>SUMIF($B$8:$K$8,"Perempuan",K3L!B68:K68)</f>
        <v>1</v>
      </c>
      <c r="P74" s="68">
        <f t="shared" si="17"/>
        <v>1</v>
      </c>
      <c r="Q74" s="68">
        <f t="shared" si="18"/>
        <v>1</v>
      </c>
      <c r="R74" s="68">
        <f t="shared" si="19"/>
        <v>1.3862943611198906</v>
      </c>
      <c r="S74" s="68">
        <f t="shared" si="20"/>
        <v>1.3862943611198906</v>
      </c>
      <c r="T74" s="68">
        <f t="shared" si="21"/>
        <v>1.6520459504457974</v>
      </c>
      <c r="U74" s="68">
        <f t="shared" si="22"/>
        <v>1.6520459504457974</v>
      </c>
      <c r="V74" s="68">
        <f t="shared" si="23"/>
        <v>1.1180339887498949</v>
      </c>
      <c r="W74" s="68">
        <f t="shared" si="24"/>
        <v>1.1180339887498949</v>
      </c>
      <c r="X74" s="68">
        <f t="shared" si="25"/>
        <v>0</v>
      </c>
      <c r="Y74" s="68">
        <f t="shared" si="26"/>
        <v>1.5811388300841898</v>
      </c>
      <c r="Z74" s="68">
        <f t="shared" si="27"/>
        <v>0</v>
      </c>
      <c r="AA74" s="66" t="str">
        <f t="shared" si="28"/>
        <v>Negligible</v>
      </c>
      <c r="AB74" s="69" t="str">
        <f t="shared" si="29"/>
        <v>Tidak Ada Indikasi Bias</v>
      </c>
    </row>
    <row r="75" spans="1:28" ht="41.4" x14ac:dyDescent="0.3">
      <c r="A75" s="67" t="str">
        <f>K3L!A69</f>
        <v>65. Laporan kejadian darurat yang disusun setidaknya harus mencakup informasi mengenai...</v>
      </c>
      <c r="B75" s="83">
        <f>K3L!B69</f>
        <v>1</v>
      </c>
      <c r="C75" s="83">
        <f>K3L!C69</f>
        <v>1</v>
      </c>
      <c r="D75" s="83">
        <f>K3L!D69</f>
        <v>1</v>
      </c>
      <c r="E75" s="83">
        <f>K3L!E69</f>
        <v>0</v>
      </c>
      <c r="F75" s="83">
        <f>K3L!F69</f>
        <v>1</v>
      </c>
      <c r="G75" s="83">
        <f>K3L!G69</f>
        <v>0</v>
      </c>
      <c r="H75" s="83">
        <f>K3L!H69</f>
        <v>0</v>
      </c>
      <c r="I75" s="83">
        <f>K3L!I69</f>
        <v>0</v>
      </c>
      <c r="J75" s="83">
        <f>K3L!J69</f>
        <v>0</v>
      </c>
      <c r="K75" s="83">
        <f>K3L!K69</f>
        <v>0</v>
      </c>
      <c r="L75" s="82">
        <f t="shared" ref="L75:L110" si="30">COUNTIF($B$8:$K$8,"Laki-Laki")</f>
        <v>5</v>
      </c>
      <c r="M75" s="82">
        <f t="shared" ref="M75:M110" si="31">COUNTIF($B$8:$K$8,"Perempuan")</f>
        <v>5</v>
      </c>
      <c r="N75" s="82">
        <f>SUMIF($B$8:$K$8,"Laki-Laki",K3L!B69:K69)</f>
        <v>2</v>
      </c>
      <c r="O75" s="82">
        <f>SUMIF($B$8:$K$8,"Perempuan",K3L!B69:K69)</f>
        <v>2</v>
      </c>
      <c r="P75" s="68">
        <f t="shared" ref="P75:P110" si="32">IF(N75=0,0.3,IF(N75=L75,L75-0.3,N75))</f>
        <v>2</v>
      </c>
      <c r="Q75" s="68">
        <f t="shared" ref="Q75:Q110" si="33">IF(O75=0,0.3,IF(O75=M75,M75-0.3,O75))</f>
        <v>2</v>
      </c>
      <c r="R75" s="68">
        <f t="shared" ref="R75:R110" si="34">LN((L75-P75)/P75)</f>
        <v>0.40546510810816438</v>
      </c>
      <c r="S75" s="68">
        <f t="shared" ref="S75:S110" si="35">LN((M75-Q75)/Q75)</f>
        <v>0.40546510810816438</v>
      </c>
      <c r="T75" s="68">
        <f t="shared" ref="T75:T110" si="36">R75-AVERAGE($R$11:$R$110)</f>
        <v>0.67121669743407131</v>
      </c>
      <c r="U75" s="68">
        <f t="shared" ref="U75:U110" si="37">S75-AVERAGE($S$11:$S$110)</f>
        <v>0.67121669743407131</v>
      </c>
      <c r="V75" s="68">
        <f t="shared" ref="V75:V110" si="38">SQRT(1/P75+1/(L75-P75))</f>
        <v>0.91287092917527679</v>
      </c>
      <c r="W75" s="68">
        <f t="shared" ref="W75:W110" si="39">SQRT(1/Q75+1/(M75-Q75))</f>
        <v>0.91287092917527679</v>
      </c>
      <c r="X75" s="68">
        <f t="shared" ref="X75:X110" si="40">T75-U75</f>
        <v>0</v>
      </c>
      <c r="Y75" s="68">
        <f t="shared" ref="Y75:Y110" si="41">SQRT(V75^2+W75^2)</f>
        <v>1.2909944487358056</v>
      </c>
      <c r="Z75" s="68">
        <f t="shared" ref="Z75:Z106" si="42">X75/Y75</f>
        <v>0</v>
      </c>
      <c r="AA75" s="66" t="str">
        <f t="shared" ref="AA75:AA106" si="43">IF(AND(ABS(X75)&gt;=$B$4,ABS(Z75)&gt;=$B$5),"DIF Besar - review",IF(AND(ABS(X75)&gt;=$B$3,ABS(Z75)&gt;=$B$5),"DIF Moderat - cek","Negligible"))</f>
        <v>Negligible</v>
      </c>
      <c r="AB75" s="69" t="str">
        <f t="shared" ref="AB75:AB110" si="44">IF(ABS(X75)&gt;=$B$4,"Berpotensi Bias - Tinjau Konten",IF(ABS(X75)&gt;=$B$3,"Indikasi Ringan - Pantau","Tidak Ada Indikasi Bias"))</f>
        <v>Tidak Ada Indikasi Bias</v>
      </c>
    </row>
    <row r="76" spans="1:28" ht="41.4" x14ac:dyDescent="0.3">
      <c r="A76" s="67" t="str">
        <f>K3L!A70</f>
        <v>66. Standar internasional apa yang mewajibkan organisasi memiliki kesiapsiagaan darurat (Klausul 8.2)?</v>
      </c>
      <c r="B76" s="83">
        <f>K3L!B70</f>
        <v>1</v>
      </c>
      <c r="C76" s="83">
        <f>K3L!C70</f>
        <v>1</v>
      </c>
      <c r="D76" s="83">
        <f>K3L!D70</f>
        <v>1</v>
      </c>
      <c r="E76" s="83">
        <f>K3L!E70</f>
        <v>0</v>
      </c>
      <c r="F76" s="83">
        <f>K3L!F70</f>
        <v>1</v>
      </c>
      <c r="G76" s="83">
        <f>K3L!G70</f>
        <v>0</v>
      </c>
      <c r="H76" s="83">
        <f>K3L!H70</f>
        <v>0</v>
      </c>
      <c r="I76" s="83">
        <f>K3L!I70</f>
        <v>0</v>
      </c>
      <c r="J76" s="83">
        <f>K3L!J70</f>
        <v>0</v>
      </c>
      <c r="K76" s="83">
        <f>K3L!K70</f>
        <v>0</v>
      </c>
      <c r="L76" s="82">
        <f t="shared" si="30"/>
        <v>5</v>
      </c>
      <c r="M76" s="82">
        <f t="shared" si="31"/>
        <v>5</v>
      </c>
      <c r="N76" s="82">
        <f>SUMIF($B$8:$K$8,"Laki-Laki",K3L!B70:K70)</f>
        <v>2</v>
      </c>
      <c r="O76" s="82">
        <f>SUMIF($B$8:$K$8,"Perempuan",K3L!B70:K70)</f>
        <v>2</v>
      </c>
      <c r="P76" s="68">
        <f t="shared" si="32"/>
        <v>2</v>
      </c>
      <c r="Q76" s="68">
        <f t="shared" si="33"/>
        <v>2</v>
      </c>
      <c r="R76" s="68">
        <f t="shared" si="34"/>
        <v>0.40546510810816438</v>
      </c>
      <c r="S76" s="68">
        <f t="shared" si="35"/>
        <v>0.40546510810816438</v>
      </c>
      <c r="T76" s="68">
        <f t="shared" si="36"/>
        <v>0.67121669743407131</v>
      </c>
      <c r="U76" s="68">
        <f t="shared" si="37"/>
        <v>0.67121669743407131</v>
      </c>
      <c r="V76" s="68">
        <f t="shared" si="38"/>
        <v>0.91287092917527679</v>
      </c>
      <c r="W76" s="68">
        <f t="shared" si="39"/>
        <v>0.91287092917527679</v>
      </c>
      <c r="X76" s="68">
        <f t="shared" si="40"/>
        <v>0</v>
      </c>
      <c r="Y76" s="68">
        <f t="shared" si="41"/>
        <v>1.2909944487358056</v>
      </c>
      <c r="Z76" s="68">
        <f t="shared" si="42"/>
        <v>0</v>
      </c>
      <c r="AA76" s="66" t="str">
        <f t="shared" si="43"/>
        <v>Negligible</v>
      </c>
      <c r="AB76" s="69" t="str">
        <f t="shared" si="44"/>
        <v>Tidak Ada Indikasi Bias</v>
      </c>
    </row>
    <row r="77" spans="1:28" ht="55.2" x14ac:dyDescent="0.3">
      <c r="A77" s="67" t="str">
        <f>K3L!A71</f>
        <v>67. Kebakaran yang melibatkan logam seperti Natrium atau Magnesium diklasifikasikan sebagai kebakaran...</v>
      </c>
      <c r="B77" s="83">
        <f>K3L!B71</f>
        <v>1</v>
      </c>
      <c r="C77" s="83">
        <f>K3L!C71</f>
        <v>1</v>
      </c>
      <c r="D77" s="83">
        <f>K3L!D71</f>
        <v>1</v>
      </c>
      <c r="E77" s="83">
        <f>K3L!E71</f>
        <v>0</v>
      </c>
      <c r="F77" s="83">
        <f>K3L!F71</f>
        <v>1</v>
      </c>
      <c r="G77" s="83">
        <f>K3L!G71</f>
        <v>0</v>
      </c>
      <c r="H77" s="83">
        <f>K3L!H71</f>
        <v>0</v>
      </c>
      <c r="I77" s="83">
        <f>K3L!I71</f>
        <v>0</v>
      </c>
      <c r="J77" s="83">
        <f>K3L!J71</f>
        <v>0</v>
      </c>
      <c r="K77" s="83">
        <f>K3L!K71</f>
        <v>0</v>
      </c>
      <c r="L77" s="82">
        <f t="shared" si="30"/>
        <v>5</v>
      </c>
      <c r="M77" s="82">
        <f t="shared" si="31"/>
        <v>5</v>
      </c>
      <c r="N77" s="82">
        <f>SUMIF($B$8:$K$8,"Laki-Laki",K3L!B71:K71)</f>
        <v>2</v>
      </c>
      <c r="O77" s="82">
        <f>SUMIF($B$8:$K$8,"Perempuan",K3L!B71:K71)</f>
        <v>2</v>
      </c>
      <c r="P77" s="68">
        <f t="shared" si="32"/>
        <v>2</v>
      </c>
      <c r="Q77" s="68">
        <f t="shared" si="33"/>
        <v>2</v>
      </c>
      <c r="R77" s="68">
        <f t="shared" si="34"/>
        <v>0.40546510810816438</v>
      </c>
      <c r="S77" s="68">
        <f t="shared" si="35"/>
        <v>0.40546510810816438</v>
      </c>
      <c r="T77" s="68">
        <f t="shared" si="36"/>
        <v>0.67121669743407131</v>
      </c>
      <c r="U77" s="68">
        <f t="shared" si="37"/>
        <v>0.67121669743407131</v>
      </c>
      <c r="V77" s="68">
        <f t="shared" si="38"/>
        <v>0.91287092917527679</v>
      </c>
      <c r="W77" s="68">
        <f t="shared" si="39"/>
        <v>0.91287092917527679</v>
      </c>
      <c r="X77" s="68">
        <f t="shared" si="40"/>
        <v>0</v>
      </c>
      <c r="Y77" s="68">
        <f t="shared" si="41"/>
        <v>1.2909944487358056</v>
      </c>
      <c r="Z77" s="68">
        <f t="shared" si="42"/>
        <v>0</v>
      </c>
      <c r="AA77" s="66" t="str">
        <f t="shared" si="43"/>
        <v>Negligible</v>
      </c>
      <c r="AB77" s="69" t="str">
        <f t="shared" si="44"/>
        <v>Tidak Ada Indikasi Bias</v>
      </c>
    </row>
    <row r="78" spans="1:28" ht="55.2" x14ac:dyDescent="0.3">
      <c r="A78" s="67" t="str">
        <f>K3L!A72</f>
        <v>68. Media pemadam apa yang sangat dilarang digunakan untuk memadamkan kebakaran logam (Kelas D)?</v>
      </c>
      <c r="B78" s="83">
        <f>K3L!B72</f>
        <v>1</v>
      </c>
      <c r="C78" s="83">
        <f>K3L!C72</f>
        <v>1</v>
      </c>
      <c r="D78" s="83">
        <f>K3L!D72</f>
        <v>1</v>
      </c>
      <c r="E78" s="83">
        <f>K3L!E72</f>
        <v>1</v>
      </c>
      <c r="F78" s="83">
        <f>K3L!F72</f>
        <v>1</v>
      </c>
      <c r="G78" s="83">
        <f>K3L!G72</f>
        <v>1</v>
      </c>
      <c r="H78" s="83">
        <f>K3L!H72</f>
        <v>0</v>
      </c>
      <c r="I78" s="83">
        <f>K3L!I72</f>
        <v>0</v>
      </c>
      <c r="J78" s="83">
        <f>K3L!J72</f>
        <v>1</v>
      </c>
      <c r="K78" s="83">
        <f>K3L!K72</f>
        <v>1</v>
      </c>
      <c r="L78" s="82">
        <f t="shared" si="30"/>
        <v>5</v>
      </c>
      <c r="M78" s="82">
        <f t="shared" si="31"/>
        <v>5</v>
      </c>
      <c r="N78" s="82">
        <f>SUMIF($B$8:$K$8,"Laki-Laki",K3L!B72:K72)</f>
        <v>4</v>
      </c>
      <c r="O78" s="82">
        <f>SUMIF($B$8:$K$8,"Perempuan",K3L!B72:K72)</f>
        <v>4</v>
      </c>
      <c r="P78" s="68">
        <f t="shared" si="32"/>
        <v>4</v>
      </c>
      <c r="Q78" s="68">
        <f t="shared" si="33"/>
        <v>4</v>
      </c>
      <c r="R78" s="68">
        <f t="shared" si="34"/>
        <v>-1.3862943611198906</v>
      </c>
      <c r="S78" s="68">
        <f t="shared" si="35"/>
        <v>-1.3862943611198906</v>
      </c>
      <c r="T78" s="68">
        <f t="shared" si="36"/>
        <v>-1.1205427717939838</v>
      </c>
      <c r="U78" s="68">
        <f t="shared" si="37"/>
        <v>-1.1205427717939838</v>
      </c>
      <c r="V78" s="68">
        <f t="shared" si="38"/>
        <v>1.1180339887498949</v>
      </c>
      <c r="W78" s="68">
        <f t="shared" si="39"/>
        <v>1.1180339887498949</v>
      </c>
      <c r="X78" s="68">
        <f t="shared" si="40"/>
        <v>0</v>
      </c>
      <c r="Y78" s="68">
        <f t="shared" si="41"/>
        <v>1.5811388300841898</v>
      </c>
      <c r="Z78" s="68">
        <f t="shared" si="42"/>
        <v>0</v>
      </c>
      <c r="AA78" s="66" t="str">
        <f t="shared" si="43"/>
        <v>Negligible</v>
      </c>
      <c r="AB78" s="69" t="str">
        <f t="shared" si="44"/>
        <v>Tidak Ada Indikasi Bias</v>
      </c>
    </row>
    <row r="79" spans="1:28" ht="41.4" x14ac:dyDescent="0.3">
      <c r="A79" s="67" t="str">
        <f>K3L!A73</f>
        <v>69. Cara yang tepat dan aman untuk memadamkan kebakaran logam (Kelas D) adalah menggunakan...</v>
      </c>
      <c r="B79" s="83">
        <f>K3L!B73</f>
        <v>1</v>
      </c>
      <c r="C79" s="83">
        <f>K3L!C73</f>
        <v>1</v>
      </c>
      <c r="D79" s="83">
        <f>K3L!D73</f>
        <v>1</v>
      </c>
      <c r="E79" s="83">
        <f>K3L!E73</f>
        <v>0</v>
      </c>
      <c r="F79" s="83">
        <f>K3L!F73</f>
        <v>1</v>
      </c>
      <c r="G79" s="83">
        <f>K3L!G73</f>
        <v>0</v>
      </c>
      <c r="H79" s="83">
        <f>K3L!H73</f>
        <v>0</v>
      </c>
      <c r="I79" s="83">
        <f>K3L!I73</f>
        <v>0</v>
      </c>
      <c r="J79" s="83">
        <f>K3L!J73</f>
        <v>0</v>
      </c>
      <c r="K79" s="83">
        <f>K3L!K73</f>
        <v>0</v>
      </c>
      <c r="L79" s="82">
        <f t="shared" si="30"/>
        <v>5</v>
      </c>
      <c r="M79" s="82">
        <f t="shared" si="31"/>
        <v>5</v>
      </c>
      <c r="N79" s="82">
        <f>SUMIF($B$8:$K$8,"Laki-Laki",K3L!B73:K73)</f>
        <v>2</v>
      </c>
      <c r="O79" s="82">
        <f>SUMIF($B$8:$K$8,"Perempuan",K3L!B73:K73)</f>
        <v>2</v>
      </c>
      <c r="P79" s="68">
        <f t="shared" si="32"/>
        <v>2</v>
      </c>
      <c r="Q79" s="68">
        <f t="shared" si="33"/>
        <v>2</v>
      </c>
      <c r="R79" s="68">
        <f t="shared" si="34"/>
        <v>0.40546510810816438</v>
      </c>
      <c r="S79" s="68">
        <f t="shared" si="35"/>
        <v>0.40546510810816438</v>
      </c>
      <c r="T79" s="68">
        <f t="shared" si="36"/>
        <v>0.67121669743407131</v>
      </c>
      <c r="U79" s="68">
        <f t="shared" si="37"/>
        <v>0.67121669743407131</v>
      </c>
      <c r="V79" s="68">
        <f t="shared" si="38"/>
        <v>0.91287092917527679</v>
      </c>
      <c r="W79" s="68">
        <f t="shared" si="39"/>
        <v>0.91287092917527679</v>
      </c>
      <c r="X79" s="68">
        <f t="shared" si="40"/>
        <v>0</v>
      </c>
      <c r="Y79" s="68">
        <f t="shared" si="41"/>
        <v>1.2909944487358056</v>
      </c>
      <c r="Z79" s="68">
        <f t="shared" si="42"/>
        <v>0</v>
      </c>
      <c r="AA79" s="66" t="str">
        <f t="shared" si="43"/>
        <v>Negligible</v>
      </c>
      <c r="AB79" s="69" t="str">
        <f t="shared" si="44"/>
        <v>Tidak Ada Indikasi Bias</v>
      </c>
    </row>
    <row r="80" spans="1:28" ht="55.2" x14ac:dyDescent="0.3">
      <c r="A80" s="67" t="str">
        <f>K3L!A74</f>
        <v>70. Keterampilan wajib apa yang harus dikuasai pekerja terkait paparan kimia menurut bagian Insight?</v>
      </c>
      <c r="B80" s="83">
        <f>K3L!B74</f>
        <v>0</v>
      </c>
      <c r="C80" s="83">
        <f>K3L!C74</f>
        <v>0</v>
      </c>
      <c r="D80" s="83">
        <f>K3L!D74</f>
        <v>1</v>
      </c>
      <c r="E80" s="83">
        <f>K3L!E74</f>
        <v>1</v>
      </c>
      <c r="F80" s="83">
        <f>K3L!F74</f>
        <v>1</v>
      </c>
      <c r="G80" s="83">
        <f>K3L!G74</f>
        <v>1</v>
      </c>
      <c r="H80" s="83">
        <f>K3L!H74</f>
        <v>0</v>
      </c>
      <c r="I80" s="83">
        <f>K3L!I74</f>
        <v>0</v>
      </c>
      <c r="J80" s="83">
        <f>K3L!J74</f>
        <v>0</v>
      </c>
      <c r="K80" s="83">
        <f>K3L!K74</f>
        <v>0</v>
      </c>
      <c r="L80" s="82">
        <f t="shared" si="30"/>
        <v>5</v>
      </c>
      <c r="M80" s="82">
        <f t="shared" si="31"/>
        <v>5</v>
      </c>
      <c r="N80" s="82">
        <f>SUMIF($B$8:$K$8,"Laki-Laki",K3L!B74:K74)</f>
        <v>2</v>
      </c>
      <c r="O80" s="82">
        <f>SUMIF($B$8:$K$8,"Perempuan",K3L!B74:K74)</f>
        <v>2</v>
      </c>
      <c r="P80" s="68">
        <f t="shared" si="32"/>
        <v>2</v>
      </c>
      <c r="Q80" s="68">
        <f t="shared" si="33"/>
        <v>2</v>
      </c>
      <c r="R80" s="68">
        <f t="shared" si="34"/>
        <v>0.40546510810816438</v>
      </c>
      <c r="S80" s="68">
        <f t="shared" si="35"/>
        <v>0.40546510810816438</v>
      </c>
      <c r="T80" s="68">
        <f t="shared" si="36"/>
        <v>0.67121669743407131</v>
      </c>
      <c r="U80" s="68">
        <f t="shared" si="37"/>
        <v>0.67121669743407131</v>
      </c>
      <c r="V80" s="68">
        <f t="shared" si="38"/>
        <v>0.91287092917527679</v>
      </c>
      <c r="W80" s="68">
        <f t="shared" si="39"/>
        <v>0.91287092917527679</v>
      </c>
      <c r="X80" s="68">
        <f t="shared" si="40"/>
        <v>0</v>
      </c>
      <c r="Y80" s="68">
        <f t="shared" si="41"/>
        <v>1.2909944487358056</v>
      </c>
      <c r="Z80" s="68">
        <f t="shared" si="42"/>
        <v>0</v>
      </c>
      <c r="AA80" s="66" t="str">
        <f t="shared" si="43"/>
        <v>Negligible</v>
      </c>
      <c r="AB80" s="69" t="str">
        <f t="shared" si="44"/>
        <v>Tidak Ada Indikasi Bias</v>
      </c>
    </row>
    <row r="81" spans="1:28" ht="41.4" x14ac:dyDescent="0.3">
      <c r="A81" s="67" t="str">
        <f>K3L!A75</f>
        <v>71. Bagaimana cara memastikan jalur evakuasi tetap aman dan berfungsi dengan baik?</v>
      </c>
      <c r="B81" s="83">
        <f>K3L!B75</f>
        <v>1</v>
      </c>
      <c r="C81" s="83">
        <f>K3L!C75</f>
        <v>1</v>
      </c>
      <c r="D81" s="83">
        <f>K3L!D75</f>
        <v>1</v>
      </c>
      <c r="E81" s="83">
        <f>K3L!E75</f>
        <v>1</v>
      </c>
      <c r="F81" s="83">
        <f>K3L!F75</f>
        <v>1</v>
      </c>
      <c r="G81" s="83">
        <f>K3L!G75</f>
        <v>1</v>
      </c>
      <c r="H81" s="83">
        <f>K3L!H75</f>
        <v>0</v>
      </c>
      <c r="I81" s="83">
        <f>K3L!I75</f>
        <v>0</v>
      </c>
      <c r="J81" s="83">
        <f>K3L!J75</f>
        <v>0</v>
      </c>
      <c r="K81" s="83">
        <f>K3L!K75</f>
        <v>0</v>
      </c>
      <c r="L81" s="82">
        <f t="shared" si="30"/>
        <v>5</v>
      </c>
      <c r="M81" s="82">
        <f t="shared" si="31"/>
        <v>5</v>
      </c>
      <c r="N81" s="82">
        <f>SUMIF($B$8:$K$8,"Laki-Laki",K3L!B75:K75)</f>
        <v>3</v>
      </c>
      <c r="O81" s="82">
        <f>SUMIF($B$8:$K$8,"Perempuan",K3L!B75:K75)</f>
        <v>3</v>
      </c>
      <c r="P81" s="68">
        <f t="shared" si="32"/>
        <v>3</v>
      </c>
      <c r="Q81" s="68">
        <f t="shared" si="33"/>
        <v>3</v>
      </c>
      <c r="R81" s="68">
        <f t="shared" si="34"/>
        <v>-0.40546510810816444</v>
      </c>
      <c r="S81" s="68">
        <f t="shared" si="35"/>
        <v>-0.40546510810816444</v>
      </c>
      <c r="T81" s="68">
        <f t="shared" si="36"/>
        <v>-0.13971351878225752</v>
      </c>
      <c r="U81" s="68">
        <f t="shared" si="37"/>
        <v>-0.13971351878225752</v>
      </c>
      <c r="V81" s="68">
        <f t="shared" si="38"/>
        <v>0.91287092917527679</v>
      </c>
      <c r="W81" s="68">
        <f t="shared" si="39"/>
        <v>0.91287092917527679</v>
      </c>
      <c r="X81" s="68">
        <f t="shared" si="40"/>
        <v>0</v>
      </c>
      <c r="Y81" s="68">
        <f t="shared" si="41"/>
        <v>1.2909944487358056</v>
      </c>
      <c r="Z81" s="68">
        <f t="shared" si="42"/>
        <v>0</v>
      </c>
      <c r="AA81" s="66" t="str">
        <f t="shared" si="43"/>
        <v>Negligible</v>
      </c>
      <c r="AB81" s="69" t="str">
        <f t="shared" si="44"/>
        <v>Tidak Ada Indikasi Bias</v>
      </c>
    </row>
    <row r="82" spans="1:28" ht="41.4" x14ac:dyDescent="0.3">
      <c r="A82" s="67" t="str">
        <f>K3L!A76</f>
        <v>72. Berdasarkan batasan variabel, jenis Alat Pemadam Api Ringan (APAR) apa yang umum disiapkan?</v>
      </c>
      <c r="B82" s="83">
        <f>K3L!B76</f>
        <v>1</v>
      </c>
      <c r="C82" s="83">
        <f>K3L!C76</f>
        <v>1</v>
      </c>
      <c r="D82" s="83">
        <f>K3L!D76</f>
        <v>0</v>
      </c>
      <c r="E82" s="83">
        <f>K3L!E76</f>
        <v>0</v>
      </c>
      <c r="F82" s="83">
        <f>K3L!F76</f>
        <v>0</v>
      </c>
      <c r="G82" s="83">
        <f>K3L!G76</f>
        <v>0</v>
      </c>
      <c r="H82" s="83">
        <f>K3L!H76</f>
        <v>0</v>
      </c>
      <c r="I82" s="83">
        <f>K3L!I76</f>
        <v>0</v>
      </c>
      <c r="J82" s="83">
        <f>K3L!J76</f>
        <v>0</v>
      </c>
      <c r="K82" s="83">
        <f>K3L!K76</f>
        <v>0</v>
      </c>
      <c r="L82" s="82">
        <f t="shared" si="30"/>
        <v>5</v>
      </c>
      <c r="M82" s="82">
        <f t="shared" si="31"/>
        <v>5</v>
      </c>
      <c r="N82" s="82">
        <f>SUMIF($B$8:$K$8,"Laki-Laki",K3L!B76:K76)</f>
        <v>1</v>
      </c>
      <c r="O82" s="82">
        <f>SUMIF($B$8:$K$8,"Perempuan",K3L!B76:K76)</f>
        <v>1</v>
      </c>
      <c r="P82" s="68">
        <f t="shared" si="32"/>
        <v>1</v>
      </c>
      <c r="Q82" s="68">
        <f t="shared" si="33"/>
        <v>1</v>
      </c>
      <c r="R82" s="68">
        <f t="shared" si="34"/>
        <v>1.3862943611198906</v>
      </c>
      <c r="S82" s="68">
        <f t="shared" si="35"/>
        <v>1.3862943611198906</v>
      </c>
      <c r="T82" s="68">
        <f t="shared" si="36"/>
        <v>1.6520459504457974</v>
      </c>
      <c r="U82" s="68">
        <f t="shared" si="37"/>
        <v>1.6520459504457974</v>
      </c>
      <c r="V82" s="68">
        <f t="shared" si="38"/>
        <v>1.1180339887498949</v>
      </c>
      <c r="W82" s="68">
        <f t="shared" si="39"/>
        <v>1.1180339887498949</v>
      </c>
      <c r="X82" s="68">
        <f t="shared" si="40"/>
        <v>0</v>
      </c>
      <c r="Y82" s="68">
        <f t="shared" si="41"/>
        <v>1.5811388300841898</v>
      </c>
      <c r="Z82" s="68">
        <f t="shared" si="42"/>
        <v>0</v>
      </c>
      <c r="AA82" s="66" t="str">
        <f t="shared" si="43"/>
        <v>Negligible</v>
      </c>
      <c r="AB82" s="69" t="str">
        <f t="shared" si="44"/>
        <v>Tidak Ada Indikasi Bias</v>
      </c>
    </row>
    <row r="83" spans="1:28" ht="69" x14ac:dyDescent="0.3">
      <c r="A83" s="67" t="str">
        <f>K3L!A77</f>
        <v>73. Jika terjadi tumpahan bahan kimia berbahaya (B3), peralatan apa yang harus digunakan untuk menangani situasi tersebut sesuai batasan variabel?</v>
      </c>
      <c r="B83" s="83">
        <f>K3L!B77</f>
        <v>1</v>
      </c>
      <c r="C83" s="83">
        <f>K3L!C77</f>
        <v>1</v>
      </c>
      <c r="D83" s="83">
        <f>K3L!D77</f>
        <v>0</v>
      </c>
      <c r="E83" s="83">
        <f>K3L!E77</f>
        <v>0</v>
      </c>
      <c r="F83" s="83">
        <f>K3L!F77</f>
        <v>0</v>
      </c>
      <c r="G83" s="83">
        <f>K3L!G77</f>
        <v>0</v>
      </c>
      <c r="H83" s="83">
        <f>K3L!H77</f>
        <v>0</v>
      </c>
      <c r="I83" s="83">
        <f>K3L!I77</f>
        <v>0</v>
      </c>
      <c r="J83" s="83">
        <f>K3L!J77</f>
        <v>0</v>
      </c>
      <c r="K83" s="83">
        <f>K3L!K77</f>
        <v>0</v>
      </c>
      <c r="L83" s="82">
        <f t="shared" si="30"/>
        <v>5</v>
      </c>
      <c r="M83" s="82">
        <f t="shared" si="31"/>
        <v>5</v>
      </c>
      <c r="N83" s="82">
        <f>SUMIF($B$8:$K$8,"Laki-Laki",K3L!B77:K77)</f>
        <v>1</v>
      </c>
      <c r="O83" s="82">
        <f>SUMIF($B$8:$K$8,"Perempuan",K3L!B77:K77)</f>
        <v>1</v>
      </c>
      <c r="P83" s="68">
        <f t="shared" si="32"/>
        <v>1</v>
      </c>
      <c r="Q83" s="68">
        <f t="shared" si="33"/>
        <v>1</v>
      </c>
      <c r="R83" s="68">
        <f t="shared" si="34"/>
        <v>1.3862943611198906</v>
      </c>
      <c r="S83" s="68">
        <f t="shared" si="35"/>
        <v>1.3862943611198906</v>
      </c>
      <c r="T83" s="68">
        <f t="shared" si="36"/>
        <v>1.6520459504457974</v>
      </c>
      <c r="U83" s="68">
        <f t="shared" si="37"/>
        <v>1.6520459504457974</v>
      </c>
      <c r="V83" s="68">
        <f t="shared" si="38"/>
        <v>1.1180339887498949</v>
      </c>
      <c r="W83" s="68">
        <f t="shared" si="39"/>
        <v>1.1180339887498949</v>
      </c>
      <c r="X83" s="68">
        <f t="shared" si="40"/>
        <v>0</v>
      </c>
      <c r="Y83" s="68">
        <f t="shared" si="41"/>
        <v>1.5811388300841898</v>
      </c>
      <c r="Z83" s="68">
        <f t="shared" si="42"/>
        <v>0</v>
      </c>
      <c r="AA83" s="66" t="str">
        <f t="shared" si="43"/>
        <v>Negligible</v>
      </c>
      <c r="AB83" s="69" t="str">
        <f t="shared" si="44"/>
        <v>Tidak Ada Indikasi Bias</v>
      </c>
    </row>
    <row r="84" spans="1:28" ht="27.6" x14ac:dyDescent="0.3">
      <c r="A84" s="67" t="str">
        <f>K3L!A78</f>
        <v>74. Langkah mengidentifikasi situasi darurat bertujuan untuk...</v>
      </c>
      <c r="B84" s="83">
        <f>K3L!B78</f>
        <v>1</v>
      </c>
      <c r="C84" s="83">
        <f>K3L!C78</f>
        <v>1</v>
      </c>
      <c r="D84" s="83">
        <f>K3L!D78</f>
        <v>1</v>
      </c>
      <c r="E84" s="83">
        <f>K3L!E78</f>
        <v>1</v>
      </c>
      <c r="F84" s="83">
        <f>K3L!F78</f>
        <v>1</v>
      </c>
      <c r="G84" s="83">
        <f>K3L!G78</f>
        <v>1</v>
      </c>
      <c r="H84" s="83">
        <f>K3L!H78</f>
        <v>0</v>
      </c>
      <c r="I84" s="83">
        <f>K3L!I78</f>
        <v>0</v>
      </c>
      <c r="J84" s="83">
        <f>K3L!J78</f>
        <v>0</v>
      </c>
      <c r="K84" s="83">
        <f>K3L!K78</f>
        <v>0</v>
      </c>
      <c r="L84" s="82">
        <f t="shared" si="30"/>
        <v>5</v>
      </c>
      <c r="M84" s="82">
        <f t="shared" si="31"/>
        <v>5</v>
      </c>
      <c r="N84" s="82">
        <f>SUMIF($B$8:$K$8,"Laki-Laki",K3L!B78:K78)</f>
        <v>3</v>
      </c>
      <c r="O84" s="82">
        <f>SUMIF($B$8:$K$8,"Perempuan",K3L!B78:K78)</f>
        <v>3</v>
      </c>
      <c r="P84" s="68">
        <f t="shared" si="32"/>
        <v>3</v>
      </c>
      <c r="Q84" s="68">
        <f t="shared" si="33"/>
        <v>3</v>
      </c>
      <c r="R84" s="68">
        <f t="shared" si="34"/>
        <v>-0.40546510810816444</v>
      </c>
      <c r="S84" s="68">
        <f t="shared" si="35"/>
        <v>-0.40546510810816444</v>
      </c>
      <c r="T84" s="68">
        <f t="shared" si="36"/>
        <v>-0.13971351878225752</v>
      </c>
      <c r="U84" s="68">
        <f t="shared" si="37"/>
        <v>-0.13971351878225752</v>
      </c>
      <c r="V84" s="68">
        <f t="shared" si="38"/>
        <v>0.91287092917527679</v>
      </c>
      <c r="W84" s="68">
        <f t="shared" si="39"/>
        <v>0.91287092917527679</v>
      </c>
      <c r="X84" s="68">
        <f t="shared" si="40"/>
        <v>0</v>
      </c>
      <c r="Y84" s="68">
        <f t="shared" si="41"/>
        <v>1.2909944487358056</v>
      </c>
      <c r="Z84" s="68">
        <f t="shared" si="42"/>
        <v>0</v>
      </c>
      <c r="AA84" s="66" t="str">
        <f t="shared" si="43"/>
        <v>Negligible</v>
      </c>
      <c r="AB84" s="69" t="str">
        <f t="shared" si="44"/>
        <v>Tidak Ada Indikasi Bias</v>
      </c>
    </row>
    <row r="85" spans="1:28" ht="55.2" x14ac:dyDescent="0.3">
      <c r="A85" s="67" t="str">
        <f>K3L!A79</f>
        <v>75. Di bawah ini yang bukan merupakan bagian dari mengelola tindakan tanggap darurat di laboratorium adalah...</v>
      </c>
      <c r="B85" s="83">
        <f>K3L!B79</f>
        <v>1</v>
      </c>
      <c r="C85" s="83">
        <f>K3L!C79</f>
        <v>1</v>
      </c>
      <c r="D85" s="83">
        <f>K3L!D79</f>
        <v>1</v>
      </c>
      <c r="E85" s="83">
        <f>K3L!E79</f>
        <v>1</v>
      </c>
      <c r="F85" s="83">
        <f>K3L!F79</f>
        <v>1</v>
      </c>
      <c r="G85" s="83">
        <f>K3L!G79</f>
        <v>1</v>
      </c>
      <c r="H85" s="83">
        <f>K3L!H79</f>
        <v>0</v>
      </c>
      <c r="I85" s="83">
        <f>K3L!I79</f>
        <v>0</v>
      </c>
      <c r="J85" s="83">
        <f>K3L!J79</f>
        <v>1</v>
      </c>
      <c r="K85" s="83">
        <f>K3L!K79</f>
        <v>1</v>
      </c>
      <c r="L85" s="82">
        <f t="shared" si="30"/>
        <v>5</v>
      </c>
      <c r="M85" s="82">
        <f t="shared" si="31"/>
        <v>5</v>
      </c>
      <c r="N85" s="82">
        <f>SUMIF($B$8:$K$8,"Laki-Laki",K3L!B79:K79)</f>
        <v>4</v>
      </c>
      <c r="O85" s="82">
        <f>SUMIF($B$8:$K$8,"Perempuan",K3L!B79:K79)</f>
        <v>4</v>
      </c>
      <c r="P85" s="68">
        <f t="shared" si="32"/>
        <v>4</v>
      </c>
      <c r="Q85" s="68">
        <f t="shared" si="33"/>
        <v>4</v>
      </c>
      <c r="R85" s="68">
        <f t="shared" si="34"/>
        <v>-1.3862943611198906</v>
      </c>
      <c r="S85" s="68">
        <f t="shared" si="35"/>
        <v>-1.3862943611198906</v>
      </c>
      <c r="T85" s="68">
        <f t="shared" si="36"/>
        <v>-1.1205427717939838</v>
      </c>
      <c r="U85" s="68">
        <f t="shared" si="37"/>
        <v>-1.1205427717939838</v>
      </c>
      <c r="V85" s="68">
        <f t="shared" si="38"/>
        <v>1.1180339887498949</v>
      </c>
      <c r="W85" s="68">
        <f t="shared" si="39"/>
        <v>1.1180339887498949</v>
      </c>
      <c r="X85" s="68">
        <f t="shared" si="40"/>
        <v>0</v>
      </c>
      <c r="Y85" s="68">
        <f t="shared" si="41"/>
        <v>1.5811388300841898</v>
      </c>
      <c r="Z85" s="68">
        <f t="shared" si="42"/>
        <v>0</v>
      </c>
      <c r="AA85" s="66" t="str">
        <f t="shared" si="43"/>
        <v>Negligible</v>
      </c>
      <c r="AB85" s="69" t="str">
        <f t="shared" si="44"/>
        <v>Tidak Ada Indikasi Bias</v>
      </c>
    </row>
    <row r="86" spans="1:28" ht="55.2" x14ac:dyDescent="0.3">
      <c r="A86" s="67" t="str">
        <f>K3L!A80</f>
        <v>76. Bunyi alarm yang tiba-tiba berdering di laboratorium merupakan salah satu tanda untuk melakukan...</v>
      </c>
      <c r="B86" s="83">
        <f>K3L!B80</f>
        <v>1</v>
      </c>
      <c r="C86" s="83">
        <f>K3L!C80</f>
        <v>1</v>
      </c>
      <c r="D86" s="83">
        <f>K3L!D80</f>
        <v>1</v>
      </c>
      <c r="E86" s="83">
        <f>K3L!E80</f>
        <v>0</v>
      </c>
      <c r="F86" s="83">
        <f>K3L!F80</f>
        <v>1</v>
      </c>
      <c r="G86" s="83">
        <f>K3L!G80</f>
        <v>0</v>
      </c>
      <c r="H86" s="83">
        <f>K3L!H80</f>
        <v>0</v>
      </c>
      <c r="I86" s="83">
        <f>K3L!I80</f>
        <v>0</v>
      </c>
      <c r="J86" s="83">
        <f>K3L!J80</f>
        <v>0</v>
      </c>
      <c r="K86" s="83">
        <f>K3L!K80</f>
        <v>0</v>
      </c>
      <c r="L86" s="82">
        <f t="shared" si="30"/>
        <v>5</v>
      </c>
      <c r="M86" s="82">
        <f t="shared" si="31"/>
        <v>5</v>
      </c>
      <c r="N86" s="82">
        <f>SUMIF($B$8:$K$8,"Laki-Laki",K3L!B80:K80)</f>
        <v>2</v>
      </c>
      <c r="O86" s="82">
        <f>SUMIF($B$8:$K$8,"Perempuan",K3L!B80:K80)</f>
        <v>2</v>
      </c>
      <c r="P86" s="68">
        <f t="shared" si="32"/>
        <v>2</v>
      </c>
      <c r="Q86" s="68">
        <f t="shared" si="33"/>
        <v>2</v>
      </c>
      <c r="R86" s="68">
        <f t="shared" si="34"/>
        <v>0.40546510810816438</v>
      </c>
      <c r="S86" s="68">
        <f t="shared" si="35"/>
        <v>0.40546510810816438</v>
      </c>
      <c r="T86" s="68">
        <f t="shared" si="36"/>
        <v>0.67121669743407131</v>
      </c>
      <c r="U86" s="68">
        <f t="shared" si="37"/>
        <v>0.67121669743407131</v>
      </c>
      <c r="V86" s="68">
        <f t="shared" si="38"/>
        <v>0.91287092917527679</v>
      </c>
      <c r="W86" s="68">
        <f t="shared" si="39"/>
        <v>0.91287092917527679</v>
      </c>
      <c r="X86" s="68">
        <f t="shared" si="40"/>
        <v>0</v>
      </c>
      <c r="Y86" s="68">
        <f t="shared" si="41"/>
        <v>1.2909944487358056</v>
      </c>
      <c r="Z86" s="68">
        <f t="shared" si="42"/>
        <v>0</v>
      </c>
      <c r="AA86" s="66" t="str">
        <f t="shared" si="43"/>
        <v>Negligible</v>
      </c>
      <c r="AB86" s="69" t="str">
        <f t="shared" si="44"/>
        <v>Tidak Ada Indikasi Bias</v>
      </c>
    </row>
    <row r="87" spans="1:28" ht="41.4" x14ac:dyDescent="0.3">
      <c r="A87" s="67" t="str">
        <f>K3L!A81</f>
        <v>77. Darurat medis, seperti pingsan atau luka potong akibat pecahan alat gelas, diklasifikasikan ke dalam...</v>
      </c>
      <c r="B87" s="83">
        <f>K3L!B81</f>
        <v>1</v>
      </c>
      <c r="C87" s="83">
        <f>K3L!C81</f>
        <v>1</v>
      </c>
      <c r="D87" s="83">
        <f>K3L!D81</f>
        <v>1</v>
      </c>
      <c r="E87" s="83">
        <f>K3L!E81</f>
        <v>0</v>
      </c>
      <c r="F87" s="83">
        <f>K3L!F81</f>
        <v>1</v>
      </c>
      <c r="G87" s="83">
        <f>K3L!G81</f>
        <v>0</v>
      </c>
      <c r="H87" s="83">
        <f>K3L!H81</f>
        <v>0</v>
      </c>
      <c r="I87" s="83">
        <f>K3L!I81</f>
        <v>0</v>
      </c>
      <c r="J87" s="83">
        <f>K3L!J81</f>
        <v>1</v>
      </c>
      <c r="K87" s="83">
        <f>K3L!K81</f>
        <v>1</v>
      </c>
      <c r="L87" s="82">
        <f t="shared" si="30"/>
        <v>5</v>
      </c>
      <c r="M87" s="82">
        <f t="shared" si="31"/>
        <v>5</v>
      </c>
      <c r="N87" s="82">
        <f>SUMIF($B$8:$K$8,"Laki-Laki",K3L!B81:K81)</f>
        <v>3</v>
      </c>
      <c r="O87" s="82">
        <f>SUMIF($B$8:$K$8,"Perempuan",K3L!B81:K81)</f>
        <v>3</v>
      </c>
      <c r="P87" s="68">
        <f t="shared" si="32"/>
        <v>3</v>
      </c>
      <c r="Q87" s="68">
        <f t="shared" si="33"/>
        <v>3</v>
      </c>
      <c r="R87" s="68">
        <f t="shared" si="34"/>
        <v>-0.40546510810816444</v>
      </c>
      <c r="S87" s="68">
        <f t="shared" si="35"/>
        <v>-0.40546510810816444</v>
      </c>
      <c r="T87" s="68">
        <f t="shared" si="36"/>
        <v>-0.13971351878225752</v>
      </c>
      <c r="U87" s="68">
        <f t="shared" si="37"/>
        <v>-0.13971351878225752</v>
      </c>
      <c r="V87" s="68">
        <f t="shared" si="38"/>
        <v>0.91287092917527679</v>
      </c>
      <c r="W87" s="68">
        <f t="shared" si="39"/>
        <v>0.91287092917527679</v>
      </c>
      <c r="X87" s="68">
        <f t="shared" si="40"/>
        <v>0</v>
      </c>
      <c r="Y87" s="68">
        <f t="shared" si="41"/>
        <v>1.2909944487358056</v>
      </c>
      <c r="Z87" s="68">
        <f t="shared" si="42"/>
        <v>0</v>
      </c>
      <c r="AA87" s="66" t="str">
        <f t="shared" si="43"/>
        <v>Negligible</v>
      </c>
      <c r="AB87" s="69" t="str">
        <f t="shared" si="44"/>
        <v>Tidak Ada Indikasi Bias</v>
      </c>
    </row>
    <row r="88" spans="1:28" ht="55.2" x14ac:dyDescent="0.3">
      <c r="A88" s="67" t="str">
        <f>K3L!A82</f>
        <v>78. Mengoperasikan perlengkapan Pertolongan Pertama Pada Kecelakaan (P3K) merupakan bagian dari elemen kompetensi...</v>
      </c>
      <c r="B88" s="83">
        <f>K3L!B82</f>
        <v>1</v>
      </c>
      <c r="C88" s="83">
        <f>K3L!C82</f>
        <v>1</v>
      </c>
      <c r="D88" s="83">
        <f>K3L!D82</f>
        <v>1</v>
      </c>
      <c r="E88" s="83">
        <f>K3L!E82</f>
        <v>1</v>
      </c>
      <c r="F88" s="83">
        <f>K3L!F82</f>
        <v>1</v>
      </c>
      <c r="G88" s="83">
        <f>K3L!G82</f>
        <v>1</v>
      </c>
      <c r="H88" s="83">
        <f>K3L!H82</f>
        <v>0</v>
      </c>
      <c r="I88" s="83">
        <f>K3L!I82</f>
        <v>0</v>
      </c>
      <c r="J88" s="83">
        <f>K3L!J82</f>
        <v>1</v>
      </c>
      <c r="K88" s="83">
        <f>K3L!K82</f>
        <v>1</v>
      </c>
      <c r="L88" s="82">
        <f t="shared" si="30"/>
        <v>5</v>
      </c>
      <c r="M88" s="82">
        <f t="shared" si="31"/>
        <v>5</v>
      </c>
      <c r="N88" s="82">
        <f>SUMIF($B$8:$K$8,"Laki-Laki",K3L!B82:K82)</f>
        <v>4</v>
      </c>
      <c r="O88" s="82">
        <f>SUMIF($B$8:$K$8,"Perempuan",K3L!B82:K82)</f>
        <v>4</v>
      </c>
      <c r="P88" s="68">
        <f t="shared" si="32"/>
        <v>4</v>
      </c>
      <c r="Q88" s="68">
        <f t="shared" si="33"/>
        <v>4</v>
      </c>
      <c r="R88" s="68">
        <f t="shared" si="34"/>
        <v>-1.3862943611198906</v>
      </c>
      <c r="S88" s="68">
        <f t="shared" si="35"/>
        <v>-1.3862943611198906</v>
      </c>
      <c r="T88" s="68">
        <f t="shared" si="36"/>
        <v>-1.1205427717939838</v>
      </c>
      <c r="U88" s="68">
        <f t="shared" si="37"/>
        <v>-1.1205427717939838</v>
      </c>
      <c r="V88" s="68">
        <f t="shared" si="38"/>
        <v>1.1180339887498949</v>
      </c>
      <c r="W88" s="68">
        <f t="shared" si="39"/>
        <v>1.1180339887498949</v>
      </c>
      <c r="X88" s="68">
        <f t="shared" si="40"/>
        <v>0</v>
      </c>
      <c r="Y88" s="68">
        <f t="shared" si="41"/>
        <v>1.5811388300841898</v>
      </c>
      <c r="Z88" s="68">
        <f t="shared" si="42"/>
        <v>0</v>
      </c>
      <c r="AA88" s="66" t="str">
        <f t="shared" si="43"/>
        <v>Negligible</v>
      </c>
      <c r="AB88" s="69" t="str">
        <f t="shared" si="44"/>
        <v>Tidak Ada Indikasi Bias</v>
      </c>
    </row>
    <row r="89" spans="1:28" ht="55.2" x14ac:dyDescent="0.3">
      <c r="A89" s="67" t="str">
        <f>K3L!A83</f>
        <v>79. Mengapa tindakan yang diambil selama keadaan darurat harus dicantumkan dalam laporan kejadian?</v>
      </c>
      <c r="B89" s="83">
        <f>K3L!B83</f>
        <v>1</v>
      </c>
      <c r="C89" s="83">
        <f>K3L!C83</f>
        <v>1</v>
      </c>
      <c r="D89" s="83">
        <f>K3L!D83</f>
        <v>1</v>
      </c>
      <c r="E89" s="83">
        <f>K3L!E83</f>
        <v>1</v>
      </c>
      <c r="F89" s="83">
        <f>K3L!F83</f>
        <v>1</v>
      </c>
      <c r="G89" s="83">
        <f>K3L!G83</f>
        <v>1</v>
      </c>
      <c r="H89" s="83">
        <f>K3L!H83</f>
        <v>0</v>
      </c>
      <c r="I89" s="83">
        <f>K3L!I83</f>
        <v>0</v>
      </c>
      <c r="J89" s="83">
        <f>K3L!J83</f>
        <v>0</v>
      </c>
      <c r="K89" s="83">
        <f>K3L!K83</f>
        <v>0</v>
      </c>
      <c r="L89" s="82">
        <f t="shared" si="30"/>
        <v>5</v>
      </c>
      <c r="M89" s="82">
        <f t="shared" si="31"/>
        <v>5</v>
      </c>
      <c r="N89" s="82">
        <f>SUMIF($B$8:$K$8,"Laki-Laki",K3L!B83:K83)</f>
        <v>3</v>
      </c>
      <c r="O89" s="82">
        <f>SUMIF($B$8:$K$8,"Perempuan",K3L!B83:K83)</f>
        <v>3</v>
      </c>
      <c r="P89" s="68">
        <f t="shared" si="32"/>
        <v>3</v>
      </c>
      <c r="Q89" s="68">
        <f t="shared" si="33"/>
        <v>3</v>
      </c>
      <c r="R89" s="68">
        <f t="shared" si="34"/>
        <v>-0.40546510810816444</v>
      </c>
      <c r="S89" s="68">
        <f t="shared" si="35"/>
        <v>-0.40546510810816444</v>
      </c>
      <c r="T89" s="68">
        <f t="shared" si="36"/>
        <v>-0.13971351878225752</v>
      </c>
      <c r="U89" s="68">
        <f t="shared" si="37"/>
        <v>-0.13971351878225752</v>
      </c>
      <c r="V89" s="68">
        <f t="shared" si="38"/>
        <v>0.91287092917527679</v>
      </c>
      <c r="W89" s="68">
        <f t="shared" si="39"/>
        <v>0.91287092917527679</v>
      </c>
      <c r="X89" s="68">
        <f t="shared" si="40"/>
        <v>0</v>
      </c>
      <c r="Y89" s="68">
        <f t="shared" si="41"/>
        <v>1.2909944487358056</v>
      </c>
      <c r="Z89" s="68">
        <f t="shared" si="42"/>
        <v>0</v>
      </c>
      <c r="AA89" s="66" t="str">
        <f t="shared" si="43"/>
        <v>Negligible</v>
      </c>
      <c r="AB89" s="69" t="str">
        <f t="shared" si="44"/>
        <v>Tidak Ada Indikasi Bias</v>
      </c>
    </row>
    <row r="90" spans="1:28" ht="55.2" x14ac:dyDescent="0.3">
      <c r="A90" s="67" t="str">
        <f>K3L!A84</f>
        <v>80. Saat menyusun rencana inspeksi harian untuk area kerja para analis kimia, langkah pertama yang harus Anda lakukan adalah...</v>
      </c>
      <c r="B90" s="83">
        <f>K3L!B84</f>
        <v>1</v>
      </c>
      <c r="C90" s="83">
        <f>K3L!C84</f>
        <v>1</v>
      </c>
      <c r="D90" s="83">
        <f>K3L!D84</f>
        <v>1</v>
      </c>
      <c r="E90" s="83">
        <f>K3L!E84</f>
        <v>1</v>
      </c>
      <c r="F90" s="83">
        <f>K3L!F84</f>
        <v>1</v>
      </c>
      <c r="G90" s="83">
        <f>K3L!G84</f>
        <v>1</v>
      </c>
      <c r="H90" s="83">
        <f>K3L!H84</f>
        <v>1</v>
      </c>
      <c r="I90" s="83">
        <f>K3L!I84</f>
        <v>1</v>
      </c>
      <c r="J90" s="83">
        <f>K3L!J84</f>
        <v>0</v>
      </c>
      <c r="K90" s="83">
        <f>K3L!K84</f>
        <v>0</v>
      </c>
      <c r="L90" s="82">
        <f t="shared" si="30"/>
        <v>5</v>
      </c>
      <c r="M90" s="82">
        <f t="shared" si="31"/>
        <v>5</v>
      </c>
      <c r="N90" s="82">
        <f>SUMIF($B$8:$K$8,"Laki-Laki",K3L!B84:K84)</f>
        <v>4</v>
      </c>
      <c r="O90" s="82">
        <f>SUMIF($B$8:$K$8,"Perempuan",K3L!B84:K84)</f>
        <v>4</v>
      </c>
      <c r="P90" s="68">
        <f t="shared" si="32"/>
        <v>4</v>
      </c>
      <c r="Q90" s="68">
        <f t="shared" si="33"/>
        <v>4</v>
      </c>
      <c r="R90" s="68">
        <f t="shared" si="34"/>
        <v>-1.3862943611198906</v>
      </c>
      <c r="S90" s="68">
        <f t="shared" si="35"/>
        <v>-1.3862943611198906</v>
      </c>
      <c r="T90" s="68">
        <f t="shared" si="36"/>
        <v>-1.1205427717939838</v>
      </c>
      <c r="U90" s="68">
        <f t="shared" si="37"/>
        <v>-1.1205427717939838</v>
      </c>
      <c r="V90" s="68">
        <f t="shared" si="38"/>
        <v>1.1180339887498949</v>
      </c>
      <c r="W90" s="68">
        <f t="shared" si="39"/>
        <v>1.1180339887498949</v>
      </c>
      <c r="X90" s="68">
        <f t="shared" si="40"/>
        <v>0</v>
      </c>
      <c r="Y90" s="68">
        <f t="shared" si="41"/>
        <v>1.5811388300841898</v>
      </c>
      <c r="Z90" s="68">
        <f t="shared" si="42"/>
        <v>0</v>
      </c>
      <c r="AA90" s="66" t="str">
        <f t="shared" si="43"/>
        <v>Negligible</v>
      </c>
      <c r="AB90" s="69" t="str">
        <f t="shared" si="44"/>
        <v>Tidak Ada Indikasi Bias</v>
      </c>
    </row>
    <row r="91" spans="1:28" ht="82.8" x14ac:dyDescent="0.3">
      <c r="A91" s="67" t="str">
        <f>K3L!A85</f>
        <v>81. Sebelum berkeliling ke ruang preparasi mikrobiologi, Anda menyusun lembar periksa (checklist). Agar inspeksi berjalan standar, checklist ini harus disiapkan dengan mengacu pada...</v>
      </c>
      <c r="B91" s="83">
        <f>K3L!B85</f>
        <v>0</v>
      </c>
      <c r="C91" s="83">
        <f>K3L!C85</f>
        <v>0</v>
      </c>
      <c r="D91" s="83">
        <f>K3L!D85</f>
        <v>0</v>
      </c>
      <c r="E91" s="83">
        <f>K3L!E85</f>
        <v>0</v>
      </c>
      <c r="F91" s="83">
        <f>K3L!F85</f>
        <v>0</v>
      </c>
      <c r="G91" s="83">
        <f>K3L!G85</f>
        <v>0</v>
      </c>
      <c r="H91" s="83">
        <f>K3L!H85</f>
        <v>1</v>
      </c>
      <c r="I91" s="83">
        <f>K3L!I85</f>
        <v>1</v>
      </c>
      <c r="J91" s="83">
        <f>K3L!J85</f>
        <v>0</v>
      </c>
      <c r="K91" s="83">
        <f>K3L!K85</f>
        <v>0</v>
      </c>
      <c r="L91" s="82">
        <f t="shared" si="30"/>
        <v>5</v>
      </c>
      <c r="M91" s="82">
        <f t="shared" si="31"/>
        <v>5</v>
      </c>
      <c r="N91" s="82">
        <f>SUMIF($B$8:$K$8,"Laki-Laki",K3L!B85:K85)</f>
        <v>1</v>
      </c>
      <c r="O91" s="82">
        <f>SUMIF($B$8:$K$8,"Perempuan",K3L!B85:K85)</f>
        <v>1</v>
      </c>
      <c r="P91" s="68">
        <f t="shared" si="32"/>
        <v>1</v>
      </c>
      <c r="Q91" s="68">
        <f t="shared" si="33"/>
        <v>1</v>
      </c>
      <c r="R91" s="68">
        <f t="shared" si="34"/>
        <v>1.3862943611198906</v>
      </c>
      <c r="S91" s="68">
        <f t="shared" si="35"/>
        <v>1.3862943611198906</v>
      </c>
      <c r="T91" s="68">
        <f t="shared" si="36"/>
        <v>1.6520459504457974</v>
      </c>
      <c r="U91" s="68">
        <f t="shared" si="37"/>
        <v>1.6520459504457974</v>
      </c>
      <c r="V91" s="68">
        <f t="shared" si="38"/>
        <v>1.1180339887498949</v>
      </c>
      <c r="W91" s="68">
        <f t="shared" si="39"/>
        <v>1.1180339887498949</v>
      </c>
      <c r="X91" s="68">
        <f t="shared" si="40"/>
        <v>0</v>
      </c>
      <c r="Y91" s="68">
        <f t="shared" si="41"/>
        <v>1.5811388300841898</v>
      </c>
      <c r="Z91" s="68">
        <f t="shared" si="42"/>
        <v>0</v>
      </c>
      <c r="AA91" s="66" t="str">
        <f t="shared" si="43"/>
        <v>Negligible</v>
      </c>
      <c r="AB91" s="69" t="str">
        <f t="shared" si="44"/>
        <v>Tidak Ada Indikasi Bias</v>
      </c>
    </row>
    <row r="92" spans="1:28" ht="69" x14ac:dyDescent="0.3">
      <c r="A92" s="67" t="str">
        <f>K3L!A86</f>
        <v>82. Inspeksi K3 yang Anda lakukan secara rutin terhadap fasilitas dan analis laboratorium pengujian merupakan bentuk tindakan manajemen K3 yang bersifat...</v>
      </c>
      <c r="B92" s="83">
        <f>K3L!B86</f>
        <v>1</v>
      </c>
      <c r="C92" s="83">
        <f>K3L!C86</f>
        <v>1</v>
      </c>
      <c r="D92" s="83">
        <f>K3L!D86</f>
        <v>1</v>
      </c>
      <c r="E92" s="83">
        <f>K3L!E86</f>
        <v>1</v>
      </c>
      <c r="F92" s="83">
        <f>K3L!F86</f>
        <v>1</v>
      </c>
      <c r="G92" s="83">
        <f>K3L!G86</f>
        <v>1</v>
      </c>
      <c r="H92" s="83">
        <f>K3L!H86</f>
        <v>1</v>
      </c>
      <c r="I92" s="83">
        <f>K3L!I86</f>
        <v>1</v>
      </c>
      <c r="J92" s="83">
        <f>K3L!J86</f>
        <v>0</v>
      </c>
      <c r="K92" s="83">
        <f>K3L!K86</f>
        <v>0</v>
      </c>
      <c r="L92" s="82">
        <f t="shared" si="30"/>
        <v>5</v>
      </c>
      <c r="M92" s="82">
        <f t="shared" si="31"/>
        <v>5</v>
      </c>
      <c r="N92" s="82">
        <f>SUMIF($B$8:$K$8,"Laki-Laki",K3L!B86:K86)</f>
        <v>4</v>
      </c>
      <c r="O92" s="82">
        <f>SUMIF($B$8:$K$8,"Perempuan",K3L!B86:K86)</f>
        <v>4</v>
      </c>
      <c r="P92" s="68">
        <f t="shared" si="32"/>
        <v>4</v>
      </c>
      <c r="Q92" s="68">
        <f t="shared" si="33"/>
        <v>4</v>
      </c>
      <c r="R92" s="68">
        <f t="shared" si="34"/>
        <v>-1.3862943611198906</v>
      </c>
      <c r="S92" s="68">
        <f t="shared" si="35"/>
        <v>-1.3862943611198906</v>
      </c>
      <c r="T92" s="68">
        <f t="shared" si="36"/>
        <v>-1.1205427717939838</v>
      </c>
      <c r="U92" s="68">
        <f t="shared" si="37"/>
        <v>-1.1205427717939838</v>
      </c>
      <c r="V92" s="68">
        <f t="shared" si="38"/>
        <v>1.1180339887498949</v>
      </c>
      <c r="W92" s="68">
        <f t="shared" si="39"/>
        <v>1.1180339887498949</v>
      </c>
      <c r="X92" s="68">
        <f t="shared" si="40"/>
        <v>0</v>
      </c>
      <c r="Y92" s="68">
        <f t="shared" si="41"/>
        <v>1.5811388300841898</v>
      </c>
      <c r="Z92" s="68">
        <f t="shared" si="42"/>
        <v>0</v>
      </c>
      <c r="AA92" s="66" t="str">
        <f t="shared" si="43"/>
        <v>Negligible</v>
      </c>
      <c r="AB92" s="69" t="str">
        <f t="shared" si="44"/>
        <v>Tidak Ada Indikasi Bias</v>
      </c>
    </row>
    <row r="93" spans="1:28" ht="82.8" x14ac:dyDescent="0.3">
      <c r="A93" s="67" t="str">
        <f>K3L!A87</f>
        <v>83. Saat inspeksi lapangan, Anda melihat seorang analis memipet larutan sampel langsung menggunakan mulut (pipetting by mouth). Temuan ini harus diklasifikasikan ke dalam kategori...</v>
      </c>
      <c r="B93" s="83">
        <f>K3L!B87</f>
        <v>1</v>
      </c>
      <c r="C93" s="83">
        <f>K3L!C87</f>
        <v>1</v>
      </c>
      <c r="D93" s="83">
        <f>K3L!D87</f>
        <v>1</v>
      </c>
      <c r="E93" s="83">
        <f>K3L!E87</f>
        <v>1</v>
      </c>
      <c r="F93" s="83">
        <f>K3L!F87</f>
        <v>1</v>
      </c>
      <c r="G93" s="83">
        <f>K3L!G87</f>
        <v>1</v>
      </c>
      <c r="H93" s="83">
        <f>K3L!H87</f>
        <v>0</v>
      </c>
      <c r="I93" s="83">
        <f>K3L!I87</f>
        <v>0</v>
      </c>
      <c r="J93" s="83">
        <f>K3L!J87</f>
        <v>0</v>
      </c>
      <c r="K93" s="83">
        <f>K3L!K87</f>
        <v>0</v>
      </c>
      <c r="L93" s="82">
        <f t="shared" si="30"/>
        <v>5</v>
      </c>
      <c r="M93" s="82">
        <f t="shared" si="31"/>
        <v>5</v>
      </c>
      <c r="N93" s="82">
        <f>SUMIF($B$8:$K$8,"Laki-Laki",K3L!B87:K87)</f>
        <v>3</v>
      </c>
      <c r="O93" s="82">
        <f>SUMIF($B$8:$K$8,"Perempuan",K3L!B87:K87)</f>
        <v>3</v>
      </c>
      <c r="P93" s="68">
        <f t="shared" si="32"/>
        <v>3</v>
      </c>
      <c r="Q93" s="68">
        <f t="shared" si="33"/>
        <v>3</v>
      </c>
      <c r="R93" s="68">
        <f t="shared" si="34"/>
        <v>-0.40546510810816444</v>
      </c>
      <c r="S93" s="68">
        <f t="shared" si="35"/>
        <v>-0.40546510810816444</v>
      </c>
      <c r="T93" s="68">
        <f t="shared" si="36"/>
        <v>-0.13971351878225752</v>
      </c>
      <c r="U93" s="68">
        <f t="shared" si="37"/>
        <v>-0.13971351878225752</v>
      </c>
      <c r="V93" s="68">
        <f t="shared" si="38"/>
        <v>0.91287092917527679</v>
      </c>
      <c r="W93" s="68">
        <f t="shared" si="39"/>
        <v>0.91287092917527679</v>
      </c>
      <c r="X93" s="68">
        <f t="shared" si="40"/>
        <v>0</v>
      </c>
      <c r="Y93" s="68">
        <f t="shared" si="41"/>
        <v>1.2909944487358056</v>
      </c>
      <c r="Z93" s="68">
        <f t="shared" si="42"/>
        <v>0</v>
      </c>
      <c r="AA93" s="66" t="str">
        <f t="shared" si="43"/>
        <v>Negligible</v>
      </c>
      <c r="AB93" s="69" t="str">
        <f t="shared" si="44"/>
        <v>Tidak Ada Indikasi Bias</v>
      </c>
    </row>
    <row r="94" spans="1:28" ht="82.8" x14ac:dyDescent="0.3">
      <c r="A94" s="67" t="str">
        <f>K3L!A88</f>
        <v>84. Di sudut ruang inkubator mikrobiologi, Anda mendapati kabel alat yang terkelupas sehingga kawat tembaganya terlihat jelas. Dalam laporan, temuan inspeksi ini dicatat sebagai...</v>
      </c>
      <c r="B94" s="83">
        <f>K3L!B88</f>
        <v>1</v>
      </c>
      <c r="C94" s="83">
        <f>K3L!C88</f>
        <v>1</v>
      </c>
      <c r="D94" s="83">
        <f>K3L!D88</f>
        <v>1</v>
      </c>
      <c r="E94" s="83">
        <f>K3L!E88</f>
        <v>0</v>
      </c>
      <c r="F94" s="83">
        <f>K3L!F88</f>
        <v>1</v>
      </c>
      <c r="G94" s="83">
        <f>K3L!G88</f>
        <v>0</v>
      </c>
      <c r="H94" s="83">
        <f>K3L!H88</f>
        <v>1</v>
      </c>
      <c r="I94" s="83">
        <f>K3L!I88</f>
        <v>1</v>
      </c>
      <c r="J94" s="83">
        <f>K3L!J88</f>
        <v>0</v>
      </c>
      <c r="K94" s="83">
        <f>K3L!K88</f>
        <v>0</v>
      </c>
      <c r="L94" s="82">
        <f t="shared" si="30"/>
        <v>5</v>
      </c>
      <c r="M94" s="82">
        <f t="shared" si="31"/>
        <v>5</v>
      </c>
      <c r="N94" s="82">
        <f>SUMIF($B$8:$K$8,"Laki-Laki",K3L!B88:K88)</f>
        <v>3</v>
      </c>
      <c r="O94" s="82">
        <f>SUMIF($B$8:$K$8,"Perempuan",K3L!B88:K88)</f>
        <v>3</v>
      </c>
      <c r="P94" s="68">
        <f t="shared" si="32"/>
        <v>3</v>
      </c>
      <c r="Q94" s="68">
        <f t="shared" si="33"/>
        <v>3</v>
      </c>
      <c r="R94" s="68">
        <f t="shared" si="34"/>
        <v>-0.40546510810816444</v>
      </c>
      <c r="S94" s="68">
        <f t="shared" si="35"/>
        <v>-0.40546510810816444</v>
      </c>
      <c r="T94" s="68">
        <f t="shared" si="36"/>
        <v>-0.13971351878225752</v>
      </c>
      <c r="U94" s="68">
        <f t="shared" si="37"/>
        <v>-0.13971351878225752</v>
      </c>
      <c r="V94" s="68">
        <f t="shared" si="38"/>
        <v>0.91287092917527679</v>
      </c>
      <c r="W94" s="68">
        <f t="shared" si="39"/>
        <v>0.91287092917527679</v>
      </c>
      <c r="X94" s="68">
        <f t="shared" si="40"/>
        <v>0</v>
      </c>
      <c r="Y94" s="68">
        <f t="shared" si="41"/>
        <v>1.2909944487358056</v>
      </c>
      <c r="Z94" s="68">
        <f t="shared" si="42"/>
        <v>0</v>
      </c>
      <c r="AA94" s="66" t="str">
        <f t="shared" si="43"/>
        <v>Negligible</v>
      </c>
      <c r="AB94" s="69" t="str">
        <f t="shared" si="44"/>
        <v>Tidak Ada Indikasi Bias</v>
      </c>
    </row>
    <row r="95" spans="1:28" ht="96.6" x14ac:dyDescent="0.3">
      <c r="A95" s="67" t="str">
        <f>K3L!A89</f>
        <v>85. Saat memeriksa ruang kerja para analis sensori dan organoleptik, Anda perlu mengevaluasi kenyamanan dan keamanan fisik. Menurut Kriteria Unjuk Kerja 2.2, faktor lingkungan kerja apa saja yang harus diperiksa kesesuaiannya?</v>
      </c>
      <c r="B95" s="83">
        <f>K3L!B89</f>
        <v>1</v>
      </c>
      <c r="C95" s="83">
        <f>K3L!C89</f>
        <v>1</v>
      </c>
      <c r="D95" s="83">
        <f>K3L!D89</f>
        <v>1</v>
      </c>
      <c r="E95" s="83">
        <f>K3L!E89</f>
        <v>0</v>
      </c>
      <c r="F95" s="83">
        <f>K3L!F89</f>
        <v>1</v>
      </c>
      <c r="G95" s="83">
        <f>K3L!G89</f>
        <v>0</v>
      </c>
      <c r="H95" s="83">
        <f>K3L!H89</f>
        <v>0</v>
      </c>
      <c r="I95" s="83">
        <f>K3L!I89</f>
        <v>0</v>
      </c>
      <c r="J95" s="83">
        <f>K3L!J89</f>
        <v>0</v>
      </c>
      <c r="K95" s="83">
        <f>K3L!K89</f>
        <v>0</v>
      </c>
      <c r="L95" s="82">
        <f t="shared" si="30"/>
        <v>5</v>
      </c>
      <c r="M95" s="82">
        <f t="shared" si="31"/>
        <v>5</v>
      </c>
      <c r="N95" s="82">
        <f>SUMIF($B$8:$K$8,"Laki-Laki",K3L!B89:K89)</f>
        <v>2</v>
      </c>
      <c r="O95" s="82">
        <f>SUMIF($B$8:$K$8,"Perempuan",K3L!B89:K89)</f>
        <v>2</v>
      </c>
      <c r="P95" s="68">
        <f t="shared" si="32"/>
        <v>2</v>
      </c>
      <c r="Q95" s="68">
        <f t="shared" si="33"/>
        <v>2</v>
      </c>
      <c r="R95" s="68">
        <f t="shared" si="34"/>
        <v>0.40546510810816438</v>
      </c>
      <c r="S95" s="68">
        <f t="shared" si="35"/>
        <v>0.40546510810816438</v>
      </c>
      <c r="T95" s="68">
        <f t="shared" si="36"/>
        <v>0.67121669743407131</v>
      </c>
      <c r="U95" s="68">
        <f t="shared" si="37"/>
        <v>0.67121669743407131</v>
      </c>
      <c r="V95" s="68">
        <f t="shared" si="38"/>
        <v>0.91287092917527679</v>
      </c>
      <c r="W95" s="68">
        <f t="shared" si="39"/>
        <v>0.91287092917527679</v>
      </c>
      <c r="X95" s="68">
        <f t="shared" si="40"/>
        <v>0</v>
      </c>
      <c r="Y95" s="68">
        <f t="shared" si="41"/>
        <v>1.2909944487358056</v>
      </c>
      <c r="Z95" s="68">
        <f t="shared" si="42"/>
        <v>0</v>
      </c>
      <c r="AA95" s="66" t="str">
        <f t="shared" si="43"/>
        <v>Negligible</v>
      </c>
      <c r="AB95" s="69" t="str">
        <f t="shared" si="44"/>
        <v>Tidak Ada Indikasi Bias</v>
      </c>
    </row>
    <row r="96" spans="1:28" ht="96.6" x14ac:dyDescent="0.3">
      <c r="A96" s="67" t="str">
        <f>K3L!A90</f>
        <v>86. Anda menggunakan Lux meter di meja kerja analis kimia yang sedang melakukan pekerjaan analitik yang menuntut ketelitian tinggi. Berdasarkan standar referensi inspeksi K3, pencahayaan di area tersebut minimal harus...</v>
      </c>
      <c r="B96" s="83">
        <f>K3L!B90</f>
        <v>0</v>
      </c>
      <c r="C96" s="83">
        <f>K3L!C90</f>
        <v>0</v>
      </c>
      <c r="D96" s="83">
        <f>K3L!D90</f>
        <v>0</v>
      </c>
      <c r="E96" s="83">
        <f>K3L!E90</f>
        <v>0</v>
      </c>
      <c r="F96" s="83">
        <f>K3L!F90</f>
        <v>0</v>
      </c>
      <c r="G96" s="83">
        <f>K3L!G90</f>
        <v>0</v>
      </c>
      <c r="H96" s="83">
        <f>K3L!H90</f>
        <v>0</v>
      </c>
      <c r="I96" s="83">
        <f>K3L!I90</f>
        <v>0</v>
      </c>
      <c r="J96" s="83">
        <f>K3L!J90</f>
        <v>1</v>
      </c>
      <c r="K96" s="83">
        <f>K3L!K90</f>
        <v>1</v>
      </c>
      <c r="L96" s="82">
        <f t="shared" si="30"/>
        <v>5</v>
      </c>
      <c r="M96" s="82">
        <f t="shared" si="31"/>
        <v>5</v>
      </c>
      <c r="N96" s="82">
        <f>SUMIF($B$8:$K$8,"Laki-Laki",K3L!B90:K90)</f>
        <v>1</v>
      </c>
      <c r="O96" s="82">
        <f>SUMIF($B$8:$K$8,"Perempuan",K3L!B90:K90)</f>
        <v>1</v>
      </c>
      <c r="P96" s="68">
        <f t="shared" si="32"/>
        <v>1</v>
      </c>
      <c r="Q96" s="68">
        <f t="shared" si="33"/>
        <v>1</v>
      </c>
      <c r="R96" s="68">
        <f t="shared" si="34"/>
        <v>1.3862943611198906</v>
      </c>
      <c r="S96" s="68">
        <f t="shared" si="35"/>
        <v>1.3862943611198906</v>
      </c>
      <c r="T96" s="68">
        <f t="shared" si="36"/>
        <v>1.6520459504457974</v>
      </c>
      <c r="U96" s="68">
        <f t="shared" si="37"/>
        <v>1.6520459504457974</v>
      </c>
      <c r="V96" s="68">
        <f t="shared" si="38"/>
        <v>1.1180339887498949</v>
      </c>
      <c r="W96" s="68">
        <f t="shared" si="39"/>
        <v>1.1180339887498949</v>
      </c>
      <c r="X96" s="68">
        <f t="shared" si="40"/>
        <v>0</v>
      </c>
      <c r="Y96" s="68">
        <f t="shared" si="41"/>
        <v>1.5811388300841898</v>
      </c>
      <c r="Z96" s="68">
        <f t="shared" si="42"/>
        <v>0</v>
      </c>
      <c r="AA96" s="66" t="str">
        <f t="shared" si="43"/>
        <v>Negligible</v>
      </c>
      <c r="AB96" s="69" t="str">
        <f t="shared" si="44"/>
        <v>Tidak Ada Indikasi Bias</v>
      </c>
    </row>
    <row r="97" spans="1:28" ht="69" x14ac:dyDescent="0.3">
      <c r="A97" s="67" t="str">
        <f>K3L!A91</f>
        <v>87. Anda mencium bau pelarut yang menyengat di ruang asam. Anda segera mengecek sistem ventilasi karena fungsinya yang sangat vital di laboratorium untuk...</v>
      </c>
      <c r="B97" s="83">
        <f>K3L!B91</f>
        <v>1</v>
      </c>
      <c r="C97" s="83">
        <f>K3L!C91</f>
        <v>1</v>
      </c>
      <c r="D97" s="83">
        <f>K3L!D91</f>
        <v>1</v>
      </c>
      <c r="E97" s="83">
        <f>K3L!E91</f>
        <v>0</v>
      </c>
      <c r="F97" s="83">
        <f>K3L!F91</f>
        <v>1</v>
      </c>
      <c r="G97" s="83">
        <f>K3L!G91</f>
        <v>0</v>
      </c>
      <c r="H97" s="83">
        <f>K3L!H91</f>
        <v>0</v>
      </c>
      <c r="I97" s="83">
        <f>K3L!I91</f>
        <v>0</v>
      </c>
      <c r="J97" s="83">
        <f>K3L!J91</f>
        <v>0</v>
      </c>
      <c r="K97" s="83">
        <f>K3L!K91</f>
        <v>0</v>
      </c>
      <c r="L97" s="82">
        <f t="shared" si="30"/>
        <v>5</v>
      </c>
      <c r="M97" s="82">
        <f t="shared" si="31"/>
        <v>5</v>
      </c>
      <c r="N97" s="82">
        <f>SUMIF($B$8:$K$8,"Laki-Laki",K3L!B91:K91)</f>
        <v>2</v>
      </c>
      <c r="O97" s="82">
        <f>SUMIF($B$8:$K$8,"Perempuan",K3L!B91:K91)</f>
        <v>2</v>
      </c>
      <c r="P97" s="68">
        <f t="shared" si="32"/>
        <v>2</v>
      </c>
      <c r="Q97" s="68">
        <f t="shared" si="33"/>
        <v>2</v>
      </c>
      <c r="R97" s="68">
        <f t="shared" si="34"/>
        <v>0.40546510810816438</v>
      </c>
      <c r="S97" s="68">
        <f t="shared" si="35"/>
        <v>0.40546510810816438</v>
      </c>
      <c r="T97" s="68">
        <f t="shared" si="36"/>
        <v>0.67121669743407131</v>
      </c>
      <c r="U97" s="68">
        <f t="shared" si="37"/>
        <v>0.67121669743407131</v>
      </c>
      <c r="V97" s="68">
        <f t="shared" si="38"/>
        <v>0.91287092917527679</v>
      </c>
      <c r="W97" s="68">
        <f t="shared" si="39"/>
        <v>0.91287092917527679</v>
      </c>
      <c r="X97" s="68">
        <f t="shared" si="40"/>
        <v>0</v>
      </c>
      <c r="Y97" s="68">
        <f t="shared" si="41"/>
        <v>1.2909944487358056</v>
      </c>
      <c r="Z97" s="68">
        <f t="shared" si="42"/>
        <v>0</v>
      </c>
      <c r="AA97" s="66" t="str">
        <f t="shared" si="43"/>
        <v>Negligible</v>
      </c>
      <c r="AB97" s="69" t="str">
        <f t="shared" si="44"/>
        <v>Tidak Ada Indikasi Bias</v>
      </c>
    </row>
    <row r="98" spans="1:28" ht="82.8" x14ac:dyDescent="0.3">
      <c r="A98" s="67" t="str">
        <f>K3L!A92</f>
        <v>88. Setelah menemukan tumpahan cairan yang licin di jalur evakuasi, Anda segera memotretnya menggunakan kamera. Tindakan memotret ini dilakukan agar temuan inspeksi didokumentasikan dengan...</v>
      </c>
      <c r="B98" s="83">
        <f>K3L!B92</f>
        <v>1</v>
      </c>
      <c r="C98" s="83">
        <f>K3L!C92</f>
        <v>1</v>
      </c>
      <c r="D98" s="83">
        <f>K3L!D92</f>
        <v>1</v>
      </c>
      <c r="E98" s="83">
        <f>K3L!E92</f>
        <v>1</v>
      </c>
      <c r="F98" s="83">
        <f>K3L!F92</f>
        <v>1</v>
      </c>
      <c r="G98" s="83">
        <f>K3L!G92</f>
        <v>1</v>
      </c>
      <c r="H98" s="83">
        <f>K3L!H92</f>
        <v>0</v>
      </c>
      <c r="I98" s="83">
        <f>K3L!I92</f>
        <v>0</v>
      </c>
      <c r="J98" s="83">
        <f>K3L!J92</f>
        <v>0</v>
      </c>
      <c r="K98" s="83">
        <f>K3L!K92</f>
        <v>0</v>
      </c>
      <c r="L98" s="82">
        <f t="shared" si="30"/>
        <v>5</v>
      </c>
      <c r="M98" s="82">
        <f t="shared" si="31"/>
        <v>5</v>
      </c>
      <c r="N98" s="82">
        <f>SUMIF($B$8:$K$8,"Laki-Laki",K3L!B92:K92)</f>
        <v>3</v>
      </c>
      <c r="O98" s="82">
        <f>SUMIF($B$8:$K$8,"Perempuan",K3L!B92:K92)</f>
        <v>3</v>
      </c>
      <c r="P98" s="68">
        <f t="shared" si="32"/>
        <v>3</v>
      </c>
      <c r="Q98" s="68">
        <f t="shared" si="33"/>
        <v>3</v>
      </c>
      <c r="R98" s="68">
        <f t="shared" si="34"/>
        <v>-0.40546510810816444</v>
      </c>
      <c r="S98" s="68">
        <f t="shared" si="35"/>
        <v>-0.40546510810816444</v>
      </c>
      <c r="T98" s="68">
        <f t="shared" si="36"/>
        <v>-0.13971351878225752</v>
      </c>
      <c r="U98" s="68">
        <f t="shared" si="37"/>
        <v>-0.13971351878225752</v>
      </c>
      <c r="V98" s="68">
        <f t="shared" si="38"/>
        <v>0.91287092917527679</v>
      </c>
      <c r="W98" s="68">
        <f t="shared" si="39"/>
        <v>0.91287092917527679</v>
      </c>
      <c r="X98" s="68">
        <f t="shared" si="40"/>
        <v>0</v>
      </c>
      <c r="Y98" s="68">
        <f t="shared" si="41"/>
        <v>1.2909944487358056</v>
      </c>
      <c r="Z98" s="68">
        <f t="shared" si="42"/>
        <v>0</v>
      </c>
      <c r="AA98" s="66" t="str">
        <f t="shared" si="43"/>
        <v>Negligible</v>
      </c>
      <c r="AB98" s="69" t="str">
        <f t="shared" si="44"/>
        <v>Tidak Ada Indikasi Bias</v>
      </c>
    </row>
    <row r="99" spans="1:28" ht="69" x14ac:dyDescent="0.3">
      <c r="A99" s="67" t="str">
        <f>K3L!A93</f>
        <v>89. Untuk menunjang akurasi inspeksi lingkungan fisik di laboratorium, alat bantu ukur dan dokumentasi apa saja yang termasuk dalam batasan variabel unit ini?</v>
      </c>
      <c r="B99" s="83">
        <f>K3L!B93</f>
        <v>1</v>
      </c>
      <c r="C99" s="83">
        <f>K3L!C93</f>
        <v>1</v>
      </c>
      <c r="D99" s="83">
        <f>K3L!D93</f>
        <v>1</v>
      </c>
      <c r="E99" s="83">
        <f>K3L!E93</f>
        <v>0</v>
      </c>
      <c r="F99" s="83">
        <f>K3L!F93</f>
        <v>1</v>
      </c>
      <c r="G99" s="83">
        <f>K3L!G93</f>
        <v>0</v>
      </c>
      <c r="H99" s="83">
        <f>K3L!H93</f>
        <v>0</v>
      </c>
      <c r="I99" s="83">
        <f>K3L!I93</f>
        <v>0</v>
      </c>
      <c r="J99" s="83">
        <f>K3L!J93</f>
        <v>0</v>
      </c>
      <c r="K99" s="83">
        <f>K3L!K93</f>
        <v>0</v>
      </c>
      <c r="L99" s="82">
        <f t="shared" si="30"/>
        <v>5</v>
      </c>
      <c r="M99" s="82">
        <f t="shared" si="31"/>
        <v>5</v>
      </c>
      <c r="N99" s="82">
        <f>SUMIF($B$8:$K$8,"Laki-Laki",K3L!B93:K93)</f>
        <v>2</v>
      </c>
      <c r="O99" s="82">
        <f>SUMIF($B$8:$K$8,"Perempuan",K3L!B93:K93)</f>
        <v>2</v>
      </c>
      <c r="P99" s="68">
        <f t="shared" si="32"/>
        <v>2</v>
      </c>
      <c r="Q99" s="68">
        <f t="shared" si="33"/>
        <v>2</v>
      </c>
      <c r="R99" s="68">
        <f t="shared" si="34"/>
        <v>0.40546510810816438</v>
      </c>
      <c r="S99" s="68">
        <f t="shared" si="35"/>
        <v>0.40546510810816438</v>
      </c>
      <c r="T99" s="68">
        <f t="shared" si="36"/>
        <v>0.67121669743407131</v>
      </c>
      <c r="U99" s="68">
        <f t="shared" si="37"/>
        <v>0.67121669743407131</v>
      </c>
      <c r="V99" s="68">
        <f t="shared" si="38"/>
        <v>0.91287092917527679</v>
      </c>
      <c r="W99" s="68">
        <f t="shared" si="39"/>
        <v>0.91287092917527679</v>
      </c>
      <c r="X99" s="68">
        <f t="shared" si="40"/>
        <v>0</v>
      </c>
      <c r="Y99" s="68">
        <f t="shared" si="41"/>
        <v>1.2909944487358056</v>
      </c>
      <c r="Z99" s="68">
        <f t="shared" si="42"/>
        <v>0</v>
      </c>
      <c r="AA99" s="66" t="str">
        <f t="shared" si="43"/>
        <v>Negligible</v>
      </c>
      <c r="AB99" s="69" t="str">
        <f t="shared" si="44"/>
        <v>Tidak Ada Indikasi Bias</v>
      </c>
    </row>
    <row r="100" spans="1:28" ht="96.6" x14ac:dyDescent="0.3">
      <c r="A100" s="67" t="str">
        <f>K3L!A94</f>
        <v>90. Anda mendapati meja kerja di lab kimia penuh dengan sampel sisa pengujian kemarin yang dibiarkan berserakan. Anda menyarankan implementasi metode housekeeping untuk mencegah kecelakaan, yang dikenal dengan prinsip...</v>
      </c>
      <c r="B100" s="83">
        <f>K3L!B94</f>
        <v>1</v>
      </c>
      <c r="C100" s="83">
        <f>K3L!C94</f>
        <v>1</v>
      </c>
      <c r="D100" s="83">
        <f>K3L!D94</f>
        <v>1</v>
      </c>
      <c r="E100" s="83">
        <f>K3L!E94</f>
        <v>0</v>
      </c>
      <c r="F100" s="83">
        <f>K3L!F94</f>
        <v>1</v>
      </c>
      <c r="G100" s="83">
        <f>K3L!G94</f>
        <v>0</v>
      </c>
      <c r="H100" s="83">
        <f>K3L!H94</f>
        <v>1</v>
      </c>
      <c r="I100" s="83">
        <f>K3L!I94</f>
        <v>1</v>
      </c>
      <c r="J100" s="83">
        <f>K3L!J94</f>
        <v>0</v>
      </c>
      <c r="K100" s="83">
        <f>K3L!K94</f>
        <v>0</v>
      </c>
      <c r="L100" s="82">
        <f t="shared" si="30"/>
        <v>5</v>
      </c>
      <c r="M100" s="82">
        <f t="shared" si="31"/>
        <v>5</v>
      </c>
      <c r="N100" s="82">
        <f>SUMIF($B$8:$K$8,"Laki-Laki",K3L!B94:K94)</f>
        <v>3</v>
      </c>
      <c r="O100" s="82">
        <f>SUMIF($B$8:$K$8,"Perempuan",K3L!B94:K94)</f>
        <v>3</v>
      </c>
      <c r="P100" s="68">
        <f t="shared" si="32"/>
        <v>3</v>
      </c>
      <c r="Q100" s="68">
        <f t="shared" si="33"/>
        <v>3</v>
      </c>
      <c r="R100" s="68">
        <f t="shared" si="34"/>
        <v>-0.40546510810816444</v>
      </c>
      <c r="S100" s="68">
        <f t="shared" si="35"/>
        <v>-0.40546510810816444</v>
      </c>
      <c r="T100" s="68">
        <f t="shared" si="36"/>
        <v>-0.13971351878225752</v>
      </c>
      <c r="U100" s="68">
        <f t="shared" si="37"/>
        <v>-0.13971351878225752</v>
      </c>
      <c r="V100" s="68">
        <f t="shared" si="38"/>
        <v>0.91287092917527679</v>
      </c>
      <c r="W100" s="68">
        <f t="shared" si="39"/>
        <v>0.91287092917527679</v>
      </c>
      <c r="X100" s="68">
        <f t="shared" si="40"/>
        <v>0</v>
      </c>
      <c r="Y100" s="68">
        <f t="shared" si="41"/>
        <v>1.2909944487358056</v>
      </c>
      <c r="Z100" s="68">
        <f t="shared" si="42"/>
        <v>0</v>
      </c>
      <c r="AA100" s="66" t="str">
        <f t="shared" si="43"/>
        <v>Negligible</v>
      </c>
      <c r="AB100" s="69" t="str">
        <f t="shared" si="44"/>
        <v>Tidak Ada Indikasi Bias</v>
      </c>
    </row>
    <row r="101" spans="1:28" ht="82.8" x14ac:dyDescent="0.3">
      <c r="A101" s="67" t="str">
        <f>K3L!A95</f>
        <v>91. Anda menegur seorang analis kimia karena tertangkap mata tidak menggunakan kacamata pelindung (safety goggles) saat mencampur larutan korosif. Perilaku asesi tersebut merupakan contoh dari...</v>
      </c>
      <c r="B101" s="83">
        <f>K3L!B95</f>
        <v>1</v>
      </c>
      <c r="C101" s="83">
        <f>K3L!C95</f>
        <v>1</v>
      </c>
      <c r="D101" s="83">
        <f>K3L!D95</f>
        <v>1</v>
      </c>
      <c r="E101" s="83">
        <f>K3L!E95</f>
        <v>1</v>
      </c>
      <c r="F101" s="83">
        <f>K3L!F95</f>
        <v>1</v>
      </c>
      <c r="G101" s="83">
        <f>K3L!G95</f>
        <v>1</v>
      </c>
      <c r="H101" s="83">
        <f>K3L!H95</f>
        <v>1</v>
      </c>
      <c r="I101" s="83">
        <f>K3L!I95</f>
        <v>1</v>
      </c>
      <c r="J101" s="83">
        <f>K3L!J95</f>
        <v>0</v>
      </c>
      <c r="K101" s="83">
        <f>K3L!K95</f>
        <v>0</v>
      </c>
      <c r="L101" s="82">
        <f t="shared" si="30"/>
        <v>5</v>
      </c>
      <c r="M101" s="82">
        <f t="shared" si="31"/>
        <v>5</v>
      </c>
      <c r="N101" s="82">
        <f>SUMIF($B$8:$K$8,"Laki-Laki",K3L!B95:K95)</f>
        <v>4</v>
      </c>
      <c r="O101" s="82">
        <f>SUMIF($B$8:$K$8,"Perempuan",K3L!B95:K95)</f>
        <v>4</v>
      </c>
      <c r="P101" s="68">
        <f t="shared" si="32"/>
        <v>4</v>
      </c>
      <c r="Q101" s="68">
        <f t="shared" si="33"/>
        <v>4</v>
      </c>
      <c r="R101" s="68">
        <f t="shared" si="34"/>
        <v>-1.3862943611198906</v>
      </c>
      <c r="S101" s="68">
        <f t="shared" si="35"/>
        <v>-1.3862943611198906</v>
      </c>
      <c r="T101" s="68">
        <f t="shared" si="36"/>
        <v>-1.1205427717939838</v>
      </c>
      <c r="U101" s="68">
        <f t="shared" si="37"/>
        <v>-1.1205427717939838</v>
      </c>
      <c r="V101" s="68">
        <f t="shared" si="38"/>
        <v>1.1180339887498949</v>
      </c>
      <c r="W101" s="68">
        <f t="shared" si="39"/>
        <v>1.1180339887498949</v>
      </c>
      <c r="X101" s="68">
        <f t="shared" si="40"/>
        <v>0</v>
      </c>
      <c r="Y101" s="68">
        <f t="shared" si="41"/>
        <v>1.5811388300841898</v>
      </c>
      <c r="Z101" s="68">
        <f t="shared" si="42"/>
        <v>0</v>
      </c>
      <c r="AA101" s="66" t="str">
        <f t="shared" si="43"/>
        <v>Negligible</v>
      </c>
      <c r="AB101" s="69" t="str">
        <f t="shared" si="44"/>
        <v>Tidak Ada Indikasi Bias</v>
      </c>
    </row>
    <row r="102" spans="1:28" ht="82.8" x14ac:dyDescent="0.3">
      <c r="A102" s="67" t="str">
        <f>K3L!A96</f>
        <v>92. Selain mengacu pada regulasi K3 nasional, laboratorium yang beroperasi di bawah sistem manajemen mutu juga merujuk klausul 6.3 terkait kondisi fasilitas dan lingkungan dari standar...</v>
      </c>
      <c r="B102" s="83">
        <f>K3L!B96</f>
        <v>1</v>
      </c>
      <c r="C102" s="83">
        <f>K3L!C96</f>
        <v>1</v>
      </c>
      <c r="D102" s="83">
        <f>K3L!D96</f>
        <v>1</v>
      </c>
      <c r="E102" s="83">
        <f>K3L!E96</f>
        <v>1</v>
      </c>
      <c r="F102" s="83">
        <f>K3L!F96</f>
        <v>1</v>
      </c>
      <c r="G102" s="83">
        <f>K3L!G96</f>
        <v>1</v>
      </c>
      <c r="H102" s="83">
        <f>K3L!H96</f>
        <v>0</v>
      </c>
      <c r="I102" s="83">
        <f>K3L!I96</f>
        <v>0</v>
      </c>
      <c r="J102" s="83">
        <f>K3L!J96</f>
        <v>1</v>
      </c>
      <c r="K102" s="83">
        <f>K3L!K96</f>
        <v>1</v>
      </c>
      <c r="L102" s="82">
        <f t="shared" si="30"/>
        <v>5</v>
      </c>
      <c r="M102" s="82">
        <f t="shared" si="31"/>
        <v>5</v>
      </c>
      <c r="N102" s="82">
        <f>SUMIF($B$8:$K$8,"Laki-Laki",K3L!B96:K96)</f>
        <v>4</v>
      </c>
      <c r="O102" s="82">
        <f>SUMIF($B$8:$K$8,"Perempuan",K3L!B96:K96)</f>
        <v>4</v>
      </c>
      <c r="P102" s="68">
        <f t="shared" si="32"/>
        <v>4</v>
      </c>
      <c r="Q102" s="68">
        <f t="shared" si="33"/>
        <v>4</v>
      </c>
      <c r="R102" s="68">
        <f t="shared" si="34"/>
        <v>-1.3862943611198906</v>
      </c>
      <c r="S102" s="68">
        <f t="shared" si="35"/>
        <v>-1.3862943611198906</v>
      </c>
      <c r="T102" s="68">
        <f t="shared" si="36"/>
        <v>-1.1205427717939838</v>
      </c>
      <c r="U102" s="68">
        <f t="shared" si="37"/>
        <v>-1.1205427717939838</v>
      </c>
      <c r="V102" s="68">
        <f t="shared" si="38"/>
        <v>1.1180339887498949</v>
      </c>
      <c r="W102" s="68">
        <f t="shared" si="39"/>
        <v>1.1180339887498949</v>
      </c>
      <c r="X102" s="68">
        <f t="shared" si="40"/>
        <v>0</v>
      </c>
      <c r="Y102" s="68">
        <f t="shared" si="41"/>
        <v>1.5811388300841898</v>
      </c>
      <c r="Z102" s="68">
        <f t="shared" si="42"/>
        <v>0</v>
      </c>
      <c r="AA102" s="66" t="str">
        <f t="shared" si="43"/>
        <v>Negligible</v>
      </c>
      <c r="AB102" s="69" t="str">
        <f t="shared" si="44"/>
        <v>Tidak Ada Indikasi Bias</v>
      </c>
    </row>
    <row r="103" spans="1:28" ht="96.6" x14ac:dyDescent="0.3">
      <c r="A103" s="67" t="str">
        <f>K3L!A97</f>
        <v>93. Di area dekat pintu keluar laboratorium mikrobiologi, Anda rutin mengecek apakah sabun cuci tangan, tisu, dan air mengalir tersedia dengan cukup. Ini merupakan langkah inspeksi untuk memastikan...</v>
      </c>
      <c r="B103" s="83">
        <f>K3L!B97</f>
        <v>1</v>
      </c>
      <c r="C103" s="83">
        <f>K3L!C97</f>
        <v>1</v>
      </c>
      <c r="D103" s="83">
        <f>K3L!D97</f>
        <v>1</v>
      </c>
      <c r="E103" s="83">
        <f>K3L!E97</f>
        <v>0</v>
      </c>
      <c r="F103" s="83">
        <f>K3L!F97</f>
        <v>1</v>
      </c>
      <c r="G103" s="83">
        <f>K3L!G97</f>
        <v>0</v>
      </c>
      <c r="H103" s="83">
        <f>K3L!H97</f>
        <v>0</v>
      </c>
      <c r="I103" s="83">
        <f>K3L!I97</f>
        <v>0</v>
      </c>
      <c r="J103" s="83">
        <f>K3L!J97</f>
        <v>0</v>
      </c>
      <c r="K103" s="83">
        <f>K3L!K97</f>
        <v>0</v>
      </c>
      <c r="L103" s="82">
        <f t="shared" si="30"/>
        <v>5</v>
      </c>
      <c r="M103" s="82">
        <f t="shared" si="31"/>
        <v>5</v>
      </c>
      <c r="N103" s="82">
        <f>SUMIF($B$8:$K$8,"Laki-Laki",K3L!B97:K97)</f>
        <v>2</v>
      </c>
      <c r="O103" s="82">
        <f>SUMIF($B$8:$K$8,"Perempuan",K3L!B97:K97)</f>
        <v>2</v>
      </c>
      <c r="P103" s="68">
        <f t="shared" si="32"/>
        <v>2</v>
      </c>
      <c r="Q103" s="68">
        <f t="shared" si="33"/>
        <v>2</v>
      </c>
      <c r="R103" s="68">
        <f t="shared" si="34"/>
        <v>0.40546510810816438</v>
      </c>
      <c r="S103" s="68">
        <f t="shared" si="35"/>
        <v>0.40546510810816438</v>
      </c>
      <c r="T103" s="68">
        <f t="shared" si="36"/>
        <v>0.67121669743407131</v>
      </c>
      <c r="U103" s="68">
        <f t="shared" si="37"/>
        <v>0.67121669743407131</v>
      </c>
      <c r="V103" s="68">
        <f t="shared" si="38"/>
        <v>0.91287092917527679</v>
      </c>
      <c r="W103" s="68">
        <f t="shared" si="39"/>
        <v>0.91287092917527679</v>
      </c>
      <c r="X103" s="68">
        <f t="shared" si="40"/>
        <v>0</v>
      </c>
      <c r="Y103" s="68">
        <f t="shared" si="41"/>
        <v>1.2909944487358056</v>
      </c>
      <c r="Z103" s="68">
        <f t="shared" si="42"/>
        <v>0</v>
      </c>
      <c r="AA103" s="66" t="str">
        <f t="shared" si="43"/>
        <v>Negligible</v>
      </c>
      <c r="AB103" s="69" t="str">
        <f t="shared" si="44"/>
        <v>Tidak Ada Indikasi Bias</v>
      </c>
    </row>
    <row r="104" spans="1:28" ht="55.2" x14ac:dyDescent="0.3">
      <c r="A104" s="67" t="str">
        <f>K3L!A98</f>
        <v>94. Anda telah selesai menyusun draf laporan inspeksi K3 bulanan beserta rekomendasinya. Apa tindak lanjut operasional berikutnya?</v>
      </c>
      <c r="B104" s="83">
        <f>K3L!B98</f>
        <v>1</v>
      </c>
      <c r="C104" s="83">
        <f>K3L!C98</f>
        <v>1</v>
      </c>
      <c r="D104" s="83">
        <f>K3L!D98</f>
        <v>1</v>
      </c>
      <c r="E104" s="83">
        <f>K3L!E98</f>
        <v>0</v>
      </c>
      <c r="F104" s="83">
        <f>K3L!F98</f>
        <v>1</v>
      </c>
      <c r="G104" s="83">
        <f>K3L!G98</f>
        <v>0</v>
      </c>
      <c r="H104" s="83">
        <f>K3L!H98</f>
        <v>0</v>
      </c>
      <c r="I104" s="83">
        <f>K3L!I98</f>
        <v>0</v>
      </c>
      <c r="J104" s="83">
        <f>K3L!J98</f>
        <v>1</v>
      </c>
      <c r="K104" s="83">
        <f>K3L!K98</f>
        <v>1</v>
      </c>
      <c r="L104" s="82">
        <f t="shared" si="30"/>
        <v>5</v>
      </c>
      <c r="M104" s="82">
        <f t="shared" si="31"/>
        <v>5</v>
      </c>
      <c r="N104" s="82">
        <f>SUMIF($B$8:$K$8,"Laki-Laki",K3L!B98:K98)</f>
        <v>3</v>
      </c>
      <c r="O104" s="82">
        <f>SUMIF($B$8:$K$8,"Perempuan",K3L!B98:K98)</f>
        <v>3</v>
      </c>
      <c r="P104" s="68">
        <f t="shared" si="32"/>
        <v>3</v>
      </c>
      <c r="Q104" s="68">
        <f t="shared" si="33"/>
        <v>3</v>
      </c>
      <c r="R104" s="68">
        <f t="shared" si="34"/>
        <v>-0.40546510810816444</v>
      </c>
      <c r="S104" s="68">
        <f t="shared" si="35"/>
        <v>-0.40546510810816444</v>
      </c>
      <c r="T104" s="68">
        <f t="shared" si="36"/>
        <v>-0.13971351878225752</v>
      </c>
      <c r="U104" s="68">
        <f t="shared" si="37"/>
        <v>-0.13971351878225752</v>
      </c>
      <c r="V104" s="68">
        <f t="shared" si="38"/>
        <v>0.91287092917527679</v>
      </c>
      <c r="W104" s="68">
        <f t="shared" si="39"/>
        <v>0.91287092917527679</v>
      </c>
      <c r="X104" s="68">
        <f t="shared" si="40"/>
        <v>0</v>
      </c>
      <c r="Y104" s="68">
        <f t="shared" si="41"/>
        <v>1.2909944487358056</v>
      </c>
      <c r="Z104" s="68">
        <f t="shared" si="42"/>
        <v>0</v>
      </c>
      <c r="AA104" s="66" t="str">
        <f t="shared" si="43"/>
        <v>Negligible</v>
      </c>
      <c r="AB104" s="69" t="str">
        <f t="shared" si="44"/>
        <v>Tidak Ada Indikasi Bias</v>
      </c>
    </row>
    <row r="105" spans="1:28" ht="69" x14ac:dyDescent="0.3">
      <c r="A105" s="67" t="str">
        <f>K3L!A99</f>
        <v>95. Saat melaksanakan inspeksi berkeliling laboratorium, metode utama yang Anda gunakan untuk mengidentifikasi unsafe condition dan unsafe act adalah melalui...</v>
      </c>
      <c r="B105" s="83">
        <f>K3L!B99</f>
        <v>0</v>
      </c>
      <c r="C105" s="83">
        <f>K3L!C99</f>
        <v>0</v>
      </c>
      <c r="D105" s="83">
        <f>K3L!D99</f>
        <v>1</v>
      </c>
      <c r="E105" s="83">
        <f>K3L!E99</f>
        <v>1</v>
      </c>
      <c r="F105" s="83">
        <f>K3L!F99</f>
        <v>1</v>
      </c>
      <c r="G105" s="83">
        <f>K3L!G99</f>
        <v>1</v>
      </c>
      <c r="H105" s="83">
        <f>K3L!H99</f>
        <v>0</v>
      </c>
      <c r="I105" s="83">
        <f>K3L!I99</f>
        <v>0</v>
      </c>
      <c r="J105" s="83">
        <f>K3L!J99</f>
        <v>0</v>
      </c>
      <c r="K105" s="83">
        <f>K3L!K99</f>
        <v>0</v>
      </c>
      <c r="L105" s="82">
        <f t="shared" si="30"/>
        <v>5</v>
      </c>
      <c r="M105" s="82">
        <f t="shared" si="31"/>
        <v>5</v>
      </c>
      <c r="N105" s="82">
        <f>SUMIF($B$8:$K$8,"Laki-Laki",K3L!B99:K99)</f>
        <v>2</v>
      </c>
      <c r="O105" s="82">
        <f>SUMIF($B$8:$K$8,"Perempuan",K3L!B99:K99)</f>
        <v>2</v>
      </c>
      <c r="P105" s="68">
        <f t="shared" si="32"/>
        <v>2</v>
      </c>
      <c r="Q105" s="68">
        <f t="shared" si="33"/>
        <v>2</v>
      </c>
      <c r="R105" s="68">
        <f t="shared" si="34"/>
        <v>0.40546510810816438</v>
      </c>
      <c r="S105" s="68">
        <f t="shared" si="35"/>
        <v>0.40546510810816438</v>
      </c>
      <c r="T105" s="68">
        <f t="shared" si="36"/>
        <v>0.67121669743407131</v>
      </c>
      <c r="U105" s="68">
        <f t="shared" si="37"/>
        <v>0.67121669743407131</v>
      </c>
      <c r="V105" s="68">
        <f t="shared" si="38"/>
        <v>0.91287092917527679</v>
      </c>
      <c r="W105" s="68">
        <f t="shared" si="39"/>
        <v>0.91287092917527679</v>
      </c>
      <c r="X105" s="68">
        <f t="shared" si="40"/>
        <v>0</v>
      </c>
      <c r="Y105" s="68">
        <f t="shared" si="41"/>
        <v>1.2909944487358056</v>
      </c>
      <c r="Z105" s="68">
        <f t="shared" si="42"/>
        <v>0</v>
      </c>
      <c r="AA105" s="66" t="str">
        <f t="shared" si="43"/>
        <v>Negligible</v>
      </c>
      <c r="AB105" s="69" t="str">
        <f t="shared" si="44"/>
        <v>Tidak Ada Indikasi Bias</v>
      </c>
    </row>
    <row r="106" spans="1:28" ht="96.6" x14ac:dyDescent="0.3">
      <c r="A106" s="67" t="str">
        <f>K3L!A100</f>
        <v>96. Pada area mesin homogenizer, Anda menyadari bahwa pelindung mesin (guarding) telah dicopot oleh seseorang dan tidak dipasang kembali. Berdasarkan konteks K3L, hilangnya pelindung mesin ini digolongkan sebagai...</v>
      </c>
      <c r="B106" s="83">
        <f>K3L!B100</f>
        <v>0</v>
      </c>
      <c r="C106" s="83">
        <f>K3L!C100</f>
        <v>0</v>
      </c>
      <c r="D106" s="83">
        <f>K3L!D100</f>
        <v>1</v>
      </c>
      <c r="E106" s="83">
        <f>K3L!E100</f>
        <v>1</v>
      </c>
      <c r="F106" s="83">
        <f>K3L!F100</f>
        <v>1</v>
      </c>
      <c r="G106" s="83">
        <f>K3L!G100</f>
        <v>1</v>
      </c>
      <c r="H106" s="83">
        <f>K3L!H100</f>
        <v>0</v>
      </c>
      <c r="I106" s="83">
        <f>K3L!I100</f>
        <v>0</v>
      </c>
      <c r="J106" s="83">
        <f>K3L!J100</f>
        <v>0</v>
      </c>
      <c r="K106" s="83">
        <f>K3L!K100</f>
        <v>0</v>
      </c>
      <c r="L106" s="82">
        <f t="shared" si="30"/>
        <v>5</v>
      </c>
      <c r="M106" s="82">
        <f t="shared" si="31"/>
        <v>5</v>
      </c>
      <c r="N106" s="82">
        <f>SUMIF($B$8:$K$8,"Laki-Laki",K3L!B100:K100)</f>
        <v>2</v>
      </c>
      <c r="O106" s="82">
        <f>SUMIF($B$8:$K$8,"Perempuan",K3L!B100:K100)</f>
        <v>2</v>
      </c>
      <c r="P106" s="68">
        <f t="shared" si="32"/>
        <v>2</v>
      </c>
      <c r="Q106" s="68">
        <f t="shared" si="33"/>
        <v>2</v>
      </c>
      <c r="R106" s="68">
        <f t="shared" si="34"/>
        <v>0.40546510810816438</v>
      </c>
      <c r="S106" s="68">
        <f t="shared" si="35"/>
        <v>0.40546510810816438</v>
      </c>
      <c r="T106" s="68">
        <f t="shared" si="36"/>
        <v>0.67121669743407131</v>
      </c>
      <c r="U106" s="68">
        <f t="shared" si="37"/>
        <v>0.67121669743407131</v>
      </c>
      <c r="V106" s="68">
        <f t="shared" si="38"/>
        <v>0.91287092917527679</v>
      </c>
      <c r="W106" s="68">
        <f t="shared" si="39"/>
        <v>0.91287092917527679</v>
      </c>
      <c r="X106" s="68">
        <f t="shared" si="40"/>
        <v>0</v>
      </c>
      <c r="Y106" s="68">
        <f t="shared" si="41"/>
        <v>1.2909944487358056</v>
      </c>
      <c r="Z106" s="68">
        <f t="shared" si="42"/>
        <v>0</v>
      </c>
      <c r="AA106" s="66" t="str">
        <f t="shared" si="43"/>
        <v>Negligible</v>
      </c>
      <c r="AB106" s="69" t="str">
        <f t="shared" si="44"/>
        <v>Tidak Ada Indikasi Bias</v>
      </c>
    </row>
    <row r="107" spans="1:28" ht="69" x14ac:dyDescent="0.3">
      <c r="A107" s="67" t="str">
        <f>K3L!A101</f>
        <v>97. Menyiapkan daftar periksa (checklist) dan menentukan apakah hari ini akan menginspeksi peralatan atau lingkungan merupakan bagian dari elemen kompetensi...</v>
      </c>
      <c r="B107" s="83">
        <f>K3L!B101</f>
        <v>1</v>
      </c>
      <c r="C107" s="83">
        <f>K3L!C101</f>
        <v>1</v>
      </c>
      <c r="D107" s="83">
        <f>K3L!D101</f>
        <v>1</v>
      </c>
      <c r="E107" s="83">
        <f>K3L!E101</f>
        <v>0</v>
      </c>
      <c r="F107" s="83">
        <f>K3L!F101</f>
        <v>1</v>
      </c>
      <c r="G107" s="83">
        <f>K3L!G101</f>
        <v>0</v>
      </c>
      <c r="H107" s="83">
        <f>K3L!H101</f>
        <v>0</v>
      </c>
      <c r="I107" s="83">
        <f>K3L!I101</f>
        <v>0</v>
      </c>
      <c r="J107" s="83">
        <f>K3L!J101</f>
        <v>0</v>
      </c>
      <c r="K107" s="83">
        <f>K3L!K101</f>
        <v>0</v>
      </c>
      <c r="L107" s="82">
        <f t="shared" si="30"/>
        <v>5</v>
      </c>
      <c r="M107" s="82">
        <f t="shared" si="31"/>
        <v>5</v>
      </c>
      <c r="N107" s="82">
        <f>SUMIF($B$8:$K$8,"Laki-Laki",K3L!B101:K101)</f>
        <v>2</v>
      </c>
      <c r="O107" s="82">
        <f>SUMIF($B$8:$K$8,"Perempuan",K3L!B101:K101)</f>
        <v>2</v>
      </c>
      <c r="P107" s="68">
        <f t="shared" si="32"/>
        <v>2</v>
      </c>
      <c r="Q107" s="68">
        <f t="shared" si="33"/>
        <v>2</v>
      </c>
      <c r="R107" s="68">
        <f t="shared" si="34"/>
        <v>0.40546510810816438</v>
      </c>
      <c r="S107" s="68">
        <f t="shared" si="35"/>
        <v>0.40546510810816438</v>
      </c>
      <c r="T107" s="68">
        <f t="shared" si="36"/>
        <v>0.67121669743407131</v>
      </c>
      <c r="U107" s="68">
        <f t="shared" si="37"/>
        <v>0.67121669743407131</v>
      </c>
      <c r="V107" s="68">
        <f t="shared" si="38"/>
        <v>0.91287092917527679</v>
      </c>
      <c r="W107" s="68">
        <f t="shared" si="39"/>
        <v>0.91287092917527679</v>
      </c>
      <c r="X107" s="68">
        <f t="shared" si="40"/>
        <v>0</v>
      </c>
      <c r="Y107" s="68">
        <f t="shared" si="41"/>
        <v>1.2909944487358056</v>
      </c>
      <c r="Z107" s="68">
        <f t="shared" ref="Z107:Z110" si="45">X107/Y107</f>
        <v>0</v>
      </c>
      <c r="AA107" s="66" t="str">
        <f t="shared" ref="AA107:AA110" si="46">IF(AND(ABS(X107)&gt;=$B$4,ABS(Z107)&gt;=$B$5),"DIF Besar - review",IF(AND(ABS(X107)&gt;=$B$3,ABS(Z107)&gt;=$B$5),"DIF Moderat - cek","Negligible"))</f>
        <v>Negligible</v>
      </c>
      <c r="AB107" s="69" t="str">
        <f t="shared" si="44"/>
        <v>Tidak Ada Indikasi Bias</v>
      </c>
    </row>
    <row r="108" spans="1:28" ht="55.2" x14ac:dyDescent="0.3">
      <c r="A108" s="67" t="str">
        <f>K3L!A102</f>
        <v>98. Mengapa inspeksi lapangan Anda di laboratorium tidak boleh hanya berfokus pada kondisi alat yang rusak saja?</v>
      </c>
      <c r="B108" s="83">
        <f>K3L!B102</f>
        <v>1</v>
      </c>
      <c r="C108" s="83">
        <f>K3L!C102</f>
        <v>1</v>
      </c>
      <c r="D108" s="83">
        <f>K3L!D102</f>
        <v>0</v>
      </c>
      <c r="E108" s="83">
        <f>K3L!E102</f>
        <v>0</v>
      </c>
      <c r="F108" s="83">
        <f>K3L!F102</f>
        <v>0</v>
      </c>
      <c r="G108" s="83">
        <f>K3L!G102</f>
        <v>0</v>
      </c>
      <c r="H108" s="83">
        <f>K3L!H102</f>
        <v>0</v>
      </c>
      <c r="I108" s="83">
        <f>K3L!I102</f>
        <v>0</v>
      </c>
      <c r="J108" s="83">
        <f>K3L!J102</f>
        <v>0</v>
      </c>
      <c r="K108" s="83">
        <f>K3L!K102</f>
        <v>0</v>
      </c>
      <c r="L108" s="82">
        <f t="shared" si="30"/>
        <v>5</v>
      </c>
      <c r="M108" s="82">
        <f t="shared" si="31"/>
        <v>5</v>
      </c>
      <c r="N108" s="82">
        <f>SUMIF($B$8:$K$8,"Laki-Laki",K3L!B102:K102)</f>
        <v>1</v>
      </c>
      <c r="O108" s="82">
        <f>SUMIF($B$8:$K$8,"Perempuan",K3L!B102:K102)</f>
        <v>1</v>
      </c>
      <c r="P108" s="68">
        <f t="shared" si="32"/>
        <v>1</v>
      </c>
      <c r="Q108" s="68">
        <f t="shared" si="33"/>
        <v>1</v>
      </c>
      <c r="R108" s="68">
        <f t="shared" si="34"/>
        <v>1.3862943611198906</v>
      </c>
      <c r="S108" s="68">
        <f t="shared" si="35"/>
        <v>1.3862943611198906</v>
      </c>
      <c r="T108" s="68">
        <f t="shared" si="36"/>
        <v>1.6520459504457974</v>
      </c>
      <c r="U108" s="68">
        <f t="shared" si="37"/>
        <v>1.6520459504457974</v>
      </c>
      <c r="V108" s="68">
        <f t="shared" si="38"/>
        <v>1.1180339887498949</v>
      </c>
      <c r="W108" s="68">
        <f t="shared" si="39"/>
        <v>1.1180339887498949</v>
      </c>
      <c r="X108" s="68">
        <f t="shared" si="40"/>
        <v>0</v>
      </c>
      <c r="Y108" s="68">
        <f t="shared" si="41"/>
        <v>1.5811388300841898</v>
      </c>
      <c r="Z108" s="68">
        <f t="shared" si="45"/>
        <v>0</v>
      </c>
      <c r="AA108" s="66" t="str">
        <f t="shared" si="46"/>
        <v>Negligible</v>
      </c>
      <c r="AB108" s="69" t="str">
        <f t="shared" si="44"/>
        <v>Tidak Ada Indikasi Bias</v>
      </c>
    </row>
    <row r="109" spans="1:28" ht="96.6" x14ac:dyDescent="0.3">
      <c r="A109" s="67" t="str">
        <f>K3L!A103</f>
        <v>99. Anda memberikan briefing pagi kepada seluruh analis untuk selalu menjaga kebersihan dan kerapian area kerja demi mencegah insiden tak terduga. Penanaman kebiasaan kebersihan ini selaras dengan konsep...</v>
      </c>
      <c r="B109" s="83">
        <f>K3L!B103</f>
        <v>1</v>
      </c>
      <c r="C109" s="83">
        <f>K3L!C103</f>
        <v>1</v>
      </c>
      <c r="D109" s="83">
        <f>K3L!D103</f>
        <v>0</v>
      </c>
      <c r="E109" s="83">
        <f>K3L!E103</f>
        <v>1</v>
      </c>
      <c r="F109" s="83">
        <f>K3L!F103</f>
        <v>0</v>
      </c>
      <c r="G109" s="83">
        <f>K3L!G103</f>
        <v>1</v>
      </c>
      <c r="H109" s="83">
        <f>K3L!H103</f>
        <v>0</v>
      </c>
      <c r="I109" s="83">
        <f>K3L!I103</f>
        <v>0</v>
      </c>
      <c r="J109" s="83">
        <f>K3L!J103</f>
        <v>0</v>
      </c>
      <c r="K109" s="83">
        <f>K3L!K103</f>
        <v>0</v>
      </c>
      <c r="L109" s="82">
        <f t="shared" si="30"/>
        <v>5</v>
      </c>
      <c r="M109" s="82">
        <f t="shared" si="31"/>
        <v>5</v>
      </c>
      <c r="N109" s="82">
        <f>SUMIF($B$8:$K$8,"Laki-Laki",K3L!B103:K103)</f>
        <v>2</v>
      </c>
      <c r="O109" s="82">
        <f>SUMIF($B$8:$K$8,"Perempuan",K3L!B103:K103)</f>
        <v>2</v>
      </c>
      <c r="P109" s="68">
        <f t="shared" si="32"/>
        <v>2</v>
      </c>
      <c r="Q109" s="68">
        <f t="shared" si="33"/>
        <v>2</v>
      </c>
      <c r="R109" s="68">
        <f t="shared" si="34"/>
        <v>0.40546510810816438</v>
      </c>
      <c r="S109" s="68">
        <f t="shared" si="35"/>
        <v>0.40546510810816438</v>
      </c>
      <c r="T109" s="68">
        <f t="shared" si="36"/>
        <v>0.67121669743407131</v>
      </c>
      <c r="U109" s="68">
        <f t="shared" si="37"/>
        <v>0.67121669743407131</v>
      </c>
      <c r="V109" s="68">
        <f t="shared" si="38"/>
        <v>0.91287092917527679</v>
      </c>
      <c r="W109" s="68">
        <f t="shared" si="39"/>
        <v>0.91287092917527679</v>
      </c>
      <c r="X109" s="68">
        <f t="shared" si="40"/>
        <v>0</v>
      </c>
      <c r="Y109" s="68">
        <f t="shared" si="41"/>
        <v>1.2909944487358056</v>
      </c>
      <c r="Z109" s="68">
        <f t="shared" si="45"/>
        <v>0</v>
      </c>
      <c r="AA109" s="66" t="str">
        <f t="shared" si="46"/>
        <v>Negligible</v>
      </c>
      <c r="AB109" s="69" t="str">
        <f t="shared" si="44"/>
        <v>Tidak Ada Indikasi Bias</v>
      </c>
    </row>
    <row r="110" spans="1:28" ht="55.2" x14ac:dyDescent="0.3">
      <c r="A110" s="67" t="str">
        <f>K3L!A104</f>
        <v>100. Tujuan pokok dari seluruh rangkaian aktivitas "Melakukan Inspeksi K3 dan Lingkungan Kerja Laboratorium" ini adalah untuk...</v>
      </c>
      <c r="B110" s="83">
        <f>K3L!B104</f>
        <v>1</v>
      </c>
      <c r="C110" s="83">
        <f>K3L!C104</f>
        <v>1</v>
      </c>
      <c r="D110" s="83">
        <f>K3L!D104</f>
        <v>1</v>
      </c>
      <c r="E110" s="83">
        <f>K3L!E104</f>
        <v>1</v>
      </c>
      <c r="F110" s="83">
        <f>K3L!F104</f>
        <v>1</v>
      </c>
      <c r="G110" s="83">
        <f>K3L!G104</f>
        <v>1</v>
      </c>
      <c r="H110" s="83">
        <f>K3L!H104</f>
        <v>0</v>
      </c>
      <c r="I110" s="83">
        <f>K3L!I104</f>
        <v>0</v>
      </c>
      <c r="J110" s="83">
        <f>K3L!J104</f>
        <v>0</v>
      </c>
      <c r="K110" s="83">
        <f>K3L!K104</f>
        <v>0</v>
      </c>
      <c r="L110" s="82">
        <f t="shared" si="30"/>
        <v>5</v>
      </c>
      <c r="M110" s="82">
        <f t="shared" si="31"/>
        <v>5</v>
      </c>
      <c r="N110" s="82">
        <f>SUMIF($B$8:$K$8,"Laki-Laki",K3L!B104:K104)</f>
        <v>3</v>
      </c>
      <c r="O110" s="82">
        <f>SUMIF($B$8:$K$8,"Perempuan",K3L!B104:K104)</f>
        <v>3</v>
      </c>
      <c r="P110" s="68">
        <f t="shared" si="32"/>
        <v>3</v>
      </c>
      <c r="Q110" s="68">
        <f t="shared" si="33"/>
        <v>3</v>
      </c>
      <c r="R110" s="68">
        <f t="shared" si="34"/>
        <v>-0.40546510810816444</v>
      </c>
      <c r="S110" s="68">
        <f t="shared" si="35"/>
        <v>-0.40546510810816444</v>
      </c>
      <c r="T110" s="68">
        <f t="shared" si="36"/>
        <v>-0.13971351878225752</v>
      </c>
      <c r="U110" s="68">
        <f t="shared" si="37"/>
        <v>-0.13971351878225752</v>
      </c>
      <c r="V110" s="68">
        <f t="shared" si="38"/>
        <v>0.91287092917527679</v>
      </c>
      <c r="W110" s="68">
        <f t="shared" si="39"/>
        <v>0.91287092917527679</v>
      </c>
      <c r="X110" s="68">
        <f t="shared" si="40"/>
        <v>0</v>
      </c>
      <c r="Y110" s="68">
        <f t="shared" si="41"/>
        <v>1.2909944487358056</v>
      </c>
      <c r="Z110" s="68">
        <f t="shared" si="45"/>
        <v>0</v>
      </c>
      <c r="AA110" s="66" t="str">
        <f t="shared" si="46"/>
        <v>Negligible</v>
      </c>
      <c r="AB110" s="69" t="str">
        <f t="shared" si="44"/>
        <v>Tidak Ada Indikasi Bias</v>
      </c>
    </row>
    <row r="111" spans="1:28" x14ac:dyDescent="0.3">
      <c r="A111" s="2"/>
      <c r="B111" s="11">
        <f t="shared" ref="B111:K111" si="47">SUM(B11:B110)</f>
        <v>85</v>
      </c>
      <c r="C111" s="11">
        <f t="shared" si="47"/>
        <v>85</v>
      </c>
      <c r="D111" s="11">
        <f t="shared" si="47"/>
        <v>86</v>
      </c>
      <c r="E111" s="11">
        <f t="shared" si="47"/>
        <v>55</v>
      </c>
      <c r="F111" s="11">
        <f t="shared" si="47"/>
        <v>86</v>
      </c>
      <c r="G111" s="11">
        <f t="shared" si="47"/>
        <v>55</v>
      </c>
      <c r="H111" s="11">
        <f t="shared" si="47"/>
        <v>23</v>
      </c>
      <c r="I111" s="11">
        <f t="shared" si="47"/>
        <v>23</v>
      </c>
      <c r="J111" s="11">
        <f t="shared" si="47"/>
        <v>30</v>
      </c>
      <c r="K111" s="11">
        <f t="shared" si="47"/>
        <v>30</v>
      </c>
      <c r="L111"/>
    </row>
    <row r="112" spans="1:28" x14ac:dyDescent="0.3">
      <c r="A112" s="2"/>
      <c r="L112"/>
    </row>
  </sheetData>
  <mergeCells count="20">
    <mergeCell ref="U9:U10"/>
    <mergeCell ref="V9:V10"/>
    <mergeCell ref="W9:W10"/>
    <mergeCell ref="X9:X10"/>
    <mergeCell ref="A1:AC1"/>
    <mergeCell ref="A9:A10"/>
    <mergeCell ref="B9:K9"/>
    <mergeCell ref="L9:L10"/>
    <mergeCell ref="M9:M10"/>
    <mergeCell ref="N9:N10"/>
    <mergeCell ref="O9:O10"/>
    <mergeCell ref="P9:P10"/>
    <mergeCell ref="Q9:Q10"/>
    <mergeCell ref="R9:R10"/>
    <mergeCell ref="Y9:Y10"/>
    <mergeCell ref="Z9:Z10"/>
    <mergeCell ref="AA9:AA10"/>
    <mergeCell ref="AB9:AB10"/>
    <mergeCell ref="S9:S10"/>
    <mergeCell ref="T9:T10"/>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D35D0-5AF8-4743-A89E-106C8561265E}">
  <dimension ref="A1:AE113"/>
  <sheetViews>
    <sheetView view="pageBreakPreview" zoomScale="70" zoomScaleNormal="77" zoomScaleSheetLayoutView="70" workbookViewId="0">
      <selection activeCell="O5" sqref="O5"/>
    </sheetView>
  </sheetViews>
  <sheetFormatPr defaultRowHeight="14.4" x14ac:dyDescent="0.3"/>
  <cols>
    <col min="1" max="1" width="40.44140625" style="3" customWidth="1"/>
    <col min="2" max="11" width="5.33203125" style="2" customWidth="1"/>
    <col min="12" max="12" width="12.5546875" customWidth="1"/>
    <col min="13" max="13" width="8.109375" customWidth="1"/>
    <col min="14" max="14" width="10.88671875" customWidth="1"/>
    <col min="15" max="15" width="18.44140625" customWidth="1"/>
    <col min="16" max="16" width="8.5546875" customWidth="1"/>
    <col min="17" max="17" width="14.33203125" style="21" customWidth="1"/>
    <col min="18" max="27" width="8" style="21" customWidth="1"/>
    <col min="28" max="28" width="9.5546875" style="21" customWidth="1"/>
    <col min="29" max="30" width="8.88671875" style="21"/>
  </cols>
  <sheetData>
    <row r="1" spans="1:30" ht="15.75" customHeight="1" x14ac:dyDescent="0.3">
      <c r="A1" s="99" t="s">
        <v>2326</v>
      </c>
      <c r="B1" s="100"/>
      <c r="C1" s="100"/>
      <c r="D1" s="100"/>
      <c r="E1" s="100"/>
      <c r="F1" s="100"/>
      <c r="G1" s="100"/>
      <c r="H1" s="100"/>
      <c r="I1" s="100"/>
      <c r="J1" s="100"/>
      <c r="K1" s="100"/>
      <c r="L1" s="100"/>
      <c r="M1" s="100"/>
      <c r="N1" s="100"/>
      <c r="O1" s="100"/>
    </row>
    <row r="2" spans="1:30" ht="43.2" x14ac:dyDescent="0.3">
      <c r="A2" s="65"/>
      <c r="B2" s="87" t="s">
        <v>1596</v>
      </c>
      <c r="C2" s="87" t="s">
        <v>1587</v>
      </c>
      <c r="D2" s="87" t="s">
        <v>1596</v>
      </c>
      <c r="E2" s="87" t="s">
        <v>1596</v>
      </c>
      <c r="F2" s="87" t="s">
        <v>1587</v>
      </c>
      <c r="G2" s="87" t="s">
        <v>1587</v>
      </c>
      <c r="H2" s="87" t="s">
        <v>1596</v>
      </c>
      <c r="I2" s="87" t="s">
        <v>1587</v>
      </c>
      <c r="J2" s="87" t="s">
        <v>1596</v>
      </c>
      <c r="K2" s="87" t="s">
        <v>1587</v>
      </c>
    </row>
    <row r="3" spans="1:30" ht="14.4" customHeight="1" x14ac:dyDescent="0.3">
      <c r="A3" s="101" t="s">
        <v>0</v>
      </c>
      <c r="B3" s="97" t="s">
        <v>23</v>
      </c>
      <c r="C3" s="97"/>
      <c r="D3" s="97"/>
      <c r="E3" s="97"/>
      <c r="F3" s="97"/>
      <c r="G3" s="97"/>
      <c r="H3" s="97"/>
      <c r="I3" s="97"/>
      <c r="J3" s="97"/>
      <c r="K3" s="97"/>
      <c r="L3" s="102" t="s">
        <v>1</v>
      </c>
      <c r="M3" s="103" t="s">
        <v>2</v>
      </c>
      <c r="N3" s="103" t="s">
        <v>3</v>
      </c>
      <c r="O3" s="104" t="s">
        <v>2</v>
      </c>
      <c r="Q3" s="22" t="s">
        <v>6</v>
      </c>
    </row>
    <row r="4" spans="1:30" x14ac:dyDescent="0.3">
      <c r="A4" s="101"/>
      <c r="B4" s="43">
        <v>1</v>
      </c>
      <c r="C4" s="43">
        <v>2</v>
      </c>
      <c r="D4" s="43">
        <v>3</v>
      </c>
      <c r="E4" s="43">
        <v>4</v>
      </c>
      <c r="F4" s="43">
        <v>5</v>
      </c>
      <c r="G4" s="43">
        <v>6</v>
      </c>
      <c r="H4" s="43">
        <v>7</v>
      </c>
      <c r="I4" s="43">
        <v>8</v>
      </c>
      <c r="J4" s="43">
        <v>9</v>
      </c>
      <c r="K4" s="43">
        <v>10</v>
      </c>
      <c r="L4" s="102"/>
      <c r="M4" s="103"/>
      <c r="N4" s="103"/>
      <c r="O4" s="104"/>
      <c r="Q4" s="97" t="s">
        <v>8</v>
      </c>
      <c r="R4" s="105" t="s">
        <v>23</v>
      </c>
      <c r="S4" s="105"/>
      <c r="T4" s="105"/>
      <c r="U4" s="105"/>
      <c r="V4" s="105"/>
      <c r="W4" s="105"/>
      <c r="X4" s="105"/>
      <c r="Y4" s="105"/>
      <c r="Z4" s="105"/>
      <c r="AA4" s="105"/>
      <c r="AB4" s="97" t="s">
        <v>7</v>
      </c>
      <c r="AC4" s="97" t="s">
        <v>9</v>
      </c>
      <c r="AD4" s="97" t="s">
        <v>10</v>
      </c>
    </row>
    <row r="5" spans="1:30" ht="69" x14ac:dyDescent="0.3">
      <c r="A5" s="9" t="s">
        <v>529</v>
      </c>
      <c r="B5" s="42">
        <v>1</v>
      </c>
      <c r="C5" s="42">
        <v>1</v>
      </c>
      <c r="D5" s="42">
        <v>0</v>
      </c>
      <c r="E5" s="42">
        <v>0</v>
      </c>
      <c r="F5" s="42">
        <v>0</v>
      </c>
      <c r="G5" s="42">
        <v>0</v>
      </c>
      <c r="H5" s="42">
        <v>0</v>
      </c>
      <c r="I5" s="42">
        <v>0</v>
      </c>
      <c r="J5" s="42">
        <v>0</v>
      </c>
      <c r="K5" s="42">
        <v>0</v>
      </c>
      <c r="L5" s="44">
        <f t="shared" ref="L5:L68" si="0">COUNTIF(B5:K5,$H5)/COUNTA(B5:K5)</f>
        <v>0.8</v>
      </c>
      <c r="M5" s="45" t="str">
        <f>IF(L5&lt;0.31,"sukar",IF(L5&lt;0.71,"sedang","mudah"))</f>
        <v>mudah</v>
      </c>
      <c r="N5" s="46">
        <f>ABS((SUM(B5:D5,F5)-SUM(H5:K5))*2/8)</f>
        <v>0.5</v>
      </c>
      <c r="O5" s="45" t="str">
        <f>IF(N5&lt;0.2,"soal dibuang",IF(N5&lt;0.3,"soal diperbaiki",IF(N5&lt;0.4,"soal diterima tapi perlu diperbaiki","soal diterima baik")))</f>
        <v>soal diterima baik</v>
      </c>
      <c r="Q5" s="97"/>
      <c r="R5" s="16"/>
      <c r="S5" s="16"/>
      <c r="T5" s="16"/>
      <c r="U5" s="16"/>
      <c r="V5" s="16"/>
      <c r="W5" s="16"/>
      <c r="X5" s="16"/>
      <c r="Y5" s="16"/>
      <c r="Z5" s="16"/>
      <c r="AA5" s="16"/>
      <c r="AB5" s="97"/>
      <c r="AC5" s="97"/>
      <c r="AD5" s="97"/>
    </row>
    <row r="6" spans="1:30" ht="42" customHeight="1" x14ac:dyDescent="0.3">
      <c r="A6" s="4" t="s">
        <v>530</v>
      </c>
      <c r="B6" s="42">
        <v>1</v>
      </c>
      <c r="C6" s="42">
        <v>1</v>
      </c>
      <c r="D6" s="42">
        <v>0</v>
      </c>
      <c r="E6" s="42">
        <v>0</v>
      </c>
      <c r="F6" s="42">
        <v>0</v>
      </c>
      <c r="G6" s="42">
        <v>0</v>
      </c>
      <c r="H6" s="42">
        <v>1</v>
      </c>
      <c r="I6" s="42">
        <v>1</v>
      </c>
      <c r="J6" s="42">
        <v>1</v>
      </c>
      <c r="K6" s="42">
        <v>1</v>
      </c>
      <c r="L6" s="44">
        <f t="shared" si="0"/>
        <v>0.6</v>
      </c>
      <c r="M6" s="45" t="str">
        <f t="shared" ref="M6:M69" si="1">IF(L6&lt;0.31,"sukar",IF(L6&lt;0.71,"sedang","mudah"))</f>
        <v>sedang</v>
      </c>
      <c r="N6" s="46">
        <f>ABS((SUM(B6:D6,F6)-SUM(H6:K6))*2/8)</f>
        <v>0.5</v>
      </c>
      <c r="O6" s="45" t="str">
        <f>IF(N6&lt;0.2,"soal dibuang",IF(N6&lt;0.3,"soal diperbaiki",IF(N6&lt;0.4,"soal diterima tapi perlu diperbaiki","soal diterima baik")))</f>
        <v>soal diterima baik</v>
      </c>
      <c r="Q6" s="7">
        <v>1</v>
      </c>
      <c r="R6" s="5">
        <f>B5</f>
        <v>1</v>
      </c>
      <c r="S6" s="5">
        <f t="shared" ref="S6:AA21" si="2">C5</f>
        <v>1</v>
      </c>
      <c r="T6" s="5">
        <f t="shared" si="2"/>
        <v>0</v>
      </c>
      <c r="U6" s="5">
        <f t="shared" si="2"/>
        <v>0</v>
      </c>
      <c r="V6" s="5">
        <f t="shared" si="2"/>
        <v>0</v>
      </c>
      <c r="W6" s="5">
        <f t="shared" si="2"/>
        <v>0</v>
      </c>
      <c r="X6" s="5">
        <f t="shared" si="2"/>
        <v>0</v>
      </c>
      <c r="Y6" s="5">
        <f t="shared" si="2"/>
        <v>0</v>
      </c>
      <c r="Z6" s="5">
        <f t="shared" si="2"/>
        <v>0</v>
      </c>
      <c r="AA6" s="5">
        <f t="shared" si="2"/>
        <v>0</v>
      </c>
      <c r="AB6" s="6">
        <f>SUM(R6:AA6)/COUNT(R6:AA6)</f>
        <v>0.2</v>
      </c>
      <c r="AC6" s="6">
        <f>1-AB6</f>
        <v>0.8</v>
      </c>
      <c r="AD6" s="6">
        <f>AB6*AC6</f>
        <v>0.16000000000000003</v>
      </c>
    </row>
    <row r="7" spans="1:30" ht="39" customHeight="1" x14ac:dyDescent="0.3">
      <c r="A7" s="8" t="s">
        <v>531</v>
      </c>
      <c r="B7" s="42">
        <v>1</v>
      </c>
      <c r="C7" s="42">
        <v>1</v>
      </c>
      <c r="D7" s="42">
        <v>0</v>
      </c>
      <c r="E7" s="42">
        <v>1</v>
      </c>
      <c r="F7" s="42">
        <v>0</v>
      </c>
      <c r="G7" s="42">
        <v>1</v>
      </c>
      <c r="H7" s="42">
        <v>1</v>
      </c>
      <c r="I7" s="42">
        <v>1</v>
      </c>
      <c r="J7" s="42">
        <v>1</v>
      </c>
      <c r="K7" s="42">
        <v>1</v>
      </c>
      <c r="L7" s="44">
        <f t="shared" si="0"/>
        <v>0.8</v>
      </c>
      <c r="M7" s="45" t="str">
        <f t="shared" si="1"/>
        <v>mudah</v>
      </c>
      <c r="N7" s="46">
        <f t="shared" ref="N7:N69" si="3">ABS((SUM(B7:D7,F7)-SUM(H7:K7))*2/8)</f>
        <v>0.5</v>
      </c>
      <c r="O7" s="45" t="str">
        <f t="shared" ref="O7:O69" si="4">IF(N7&lt;0.2,"soal dibuang",IF(N7&lt;0.3,"soal diperbaiki",IF(N7&lt;0.4,"soal diterima tapi perlu diperbaiki","soal diterima baik")))</f>
        <v>soal diterima baik</v>
      </c>
      <c r="Q7" s="7">
        <v>2</v>
      </c>
      <c r="R7" s="5">
        <f t="shared" ref="R7:AA45" si="5">B6</f>
        <v>1</v>
      </c>
      <c r="S7" s="5">
        <f t="shared" si="2"/>
        <v>1</v>
      </c>
      <c r="T7" s="5">
        <f t="shared" si="2"/>
        <v>0</v>
      </c>
      <c r="U7" s="5">
        <f t="shared" si="2"/>
        <v>0</v>
      </c>
      <c r="V7" s="5">
        <f t="shared" si="2"/>
        <v>0</v>
      </c>
      <c r="W7" s="5">
        <f t="shared" si="2"/>
        <v>0</v>
      </c>
      <c r="X7" s="5">
        <f t="shared" si="2"/>
        <v>1</v>
      </c>
      <c r="Y7" s="5">
        <f t="shared" si="2"/>
        <v>1</v>
      </c>
      <c r="Z7" s="5">
        <f t="shared" si="2"/>
        <v>1</v>
      </c>
      <c r="AA7" s="5">
        <f t="shared" si="2"/>
        <v>1</v>
      </c>
      <c r="AB7" s="6">
        <f t="shared" ref="AB7:AB70" si="6">SUM(R7:AA7)/COUNT(R7:AA7)</f>
        <v>0.6</v>
      </c>
      <c r="AC7" s="6">
        <f t="shared" ref="AC7:AC70" si="7">1-AB7</f>
        <v>0.4</v>
      </c>
      <c r="AD7" s="6">
        <f t="shared" ref="AD7:AD70" si="8">AB7*AC7</f>
        <v>0.24</v>
      </c>
    </row>
    <row r="8" spans="1:30" ht="41.25" customHeight="1" x14ac:dyDescent="0.3">
      <c r="A8" s="4" t="s">
        <v>532</v>
      </c>
      <c r="B8" s="42">
        <v>1</v>
      </c>
      <c r="C8" s="42">
        <v>1</v>
      </c>
      <c r="D8" s="42">
        <v>1</v>
      </c>
      <c r="E8" s="42">
        <v>1</v>
      </c>
      <c r="F8" s="42">
        <v>1</v>
      </c>
      <c r="G8" s="42">
        <v>1</v>
      </c>
      <c r="H8" s="42">
        <v>0</v>
      </c>
      <c r="I8" s="42">
        <v>0</v>
      </c>
      <c r="J8" s="42">
        <v>0</v>
      </c>
      <c r="K8" s="42">
        <v>0</v>
      </c>
      <c r="L8" s="44">
        <f t="shared" si="0"/>
        <v>0.4</v>
      </c>
      <c r="M8" s="45" t="str">
        <f t="shared" si="1"/>
        <v>sedang</v>
      </c>
      <c r="N8" s="46">
        <f t="shared" si="3"/>
        <v>1</v>
      </c>
      <c r="O8" s="45" t="str">
        <f t="shared" si="4"/>
        <v>soal diterima baik</v>
      </c>
      <c r="Q8" s="7">
        <v>3</v>
      </c>
      <c r="R8" s="5">
        <f t="shared" si="5"/>
        <v>1</v>
      </c>
      <c r="S8" s="5">
        <f t="shared" si="2"/>
        <v>1</v>
      </c>
      <c r="T8" s="5">
        <f t="shared" si="2"/>
        <v>0</v>
      </c>
      <c r="U8" s="5">
        <f t="shared" si="2"/>
        <v>1</v>
      </c>
      <c r="V8" s="5">
        <f t="shared" si="2"/>
        <v>0</v>
      </c>
      <c r="W8" s="5">
        <f t="shared" si="2"/>
        <v>1</v>
      </c>
      <c r="X8" s="5">
        <f t="shared" si="2"/>
        <v>1</v>
      </c>
      <c r="Y8" s="5">
        <f t="shared" si="2"/>
        <v>1</v>
      </c>
      <c r="Z8" s="5">
        <f t="shared" si="2"/>
        <v>1</v>
      </c>
      <c r="AA8" s="5">
        <f t="shared" si="2"/>
        <v>1</v>
      </c>
      <c r="AB8" s="6">
        <f t="shared" si="6"/>
        <v>0.8</v>
      </c>
      <c r="AC8" s="6">
        <f t="shared" si="7"/>
        <v>0.19999999999999996</v>
      </c>
      <c r="AD8" s="6">
        <f t="shared" si="8"/>
        <v>0.15999999999999998</v>
      </c>
    </row>
    <row r="9" spans="1:30" ht="54.75" customHeight="1" x14ac:dyDescent="0.3">
      <c r="A9" s="8" t="s">
        <v>533</v>
      </c>
      <c r="B9" s="42">
        <v>1</v>
      </c>
      <c r="C9" s="42">
        <v>1</v>
      </c>
      <c r="D9" s="42">
        <v>1</v>
      </c>
      <c r="E9" s="42">
        <v>0</v>
      </c>
      <c r="F9" s="42">
        <v>1</v>
      </c>
      <c r="G9" s="42">
        <v>0</v>
      </c>
      <c r="H9" s="42">
        <v>1</v>
      </c>
      <c r="I9" s="42">
        <v>1</v>
      </c>
      <c r="J9" s="42">
        <v>0</v>
      </c>
      <c r="K9" s="42">
        <v>0</v>
      </c>
      <c r="L9" s="44">
        <f t="shared" si="0"/>
        <v>0.6</v>
      </c>
      <c r="M9" s="45" t="str">
        <f t="shared" si="1"/>
        <v>sedang</v>
      </c>
      <c r="N9" s="46">
        <f t="shared" si="3"/>
        <v>0.5</v>
      </c>
      <c r="O9" s="45" t="str">
        <f t="shared" si="4"/>
        <v>soal diterima baik</v>
      </c>
      <c r="Q9" s="7">
        <v>4</v>
      </c>
      <c r="R9" s="5">
        <f t="shared" si="5"/>
        <v>1</v>
      </c>
      <c r="S9" s="5">
        <f t="shared" si="2"/>
        <v>1</v>
      </c>
      <c r="T9" s="5">
        <f t="shared" si="2"/>
        <v>1</v>
      </c>
      <c r="U9" s="5">
        <f t="shared" si="2"/>
        <v>1</v>
      </c>
      <c r="V9" s="5">
        <f t="shared" si="2"/>
        <v>1</v>
      </c>
      <c r="W9" s="5">
        <f t="shared" si="2"/>
        <v>1</v>
      </c>
      <c r="X9" s="5">
        <f t="shared" si="2"/>
        <v>0</v>
      </c>
      <c r="Y9" s="5">
        <f t="shared" si="2"/>
        <v>0</v>
      </c>
      <c r="Z9" s="5">
        <f t="shared" si="2"/>
        <v>0</v>
      </c>
      <c r="AA9" s="5">
        <f t="shared" si="2"/>
        <v>0</v>
      </c>
      <c r="AB9" s="6">
        <f t="shared" si="6"/>
        <v>0.6</v>
      </c>
      <c r="AC9" s="6">
        <f t="shared" si="7"/>
        <v>0.4</v>
      </c>
      <c r="AD9" s="6">
        <f t="shared" si="8"/>
        <v>0.24</v>
      </c>
    </row>
    <row r="10" spans="1:30" ht="52.5" customHeight="1" x14ac:dyDescent="0.3">
      <c r="A10" s="8" t="s">
        <v>534</v>
      </c>
      <c r="B10" s="42">
        <v>1</v>
      </c>
      <c r="C10" s="42">
        <v>1</v>
      </c>
      <c r="D10" s="42">
        <v>1</v>
      </c>
      <c r="E10" s="42">
        <v>0</v>
      </c>
      <c r="F10" s="42">
        <v>1</v>
      </c>
      <c r="G10" s="42">
        <v>0</v>
      </c>
      <c r="H10" s="42">
        <v>0</v>
      </c>
      <c r="I10" s="42">
        <v>0</v>
      </c>
      <c r="J10" s="42">
        <v>1</v>
      </c>
      <c r="K10" s="42">
        <v>1</v>
      </c>
      <c r="L10" s="44">
        <f t="shared" si="0"/>
        <v>0.4</v>
      </c>
      <c r="M10" s="45" t="str">
        <f t="shared" si="1"/>
        <v>sedang</v>
      </c>
      <c r="N10" s="46">
        <f t="shared" si="3"/>
        <v>0.5</v>
      </c>
      <c r="O10" s="45" t="str">
        <f t="shared" si="4"/>
        <v>soal diterima baik</v>
      </c>
      <c r="Q10" s="7">
        <v>5</v>
      </c>
      <c r="R10" s="5">
        <f t="shared" si="5"/>
        <v>1</v>
      </c>
      <c r="S10" s="5">
        <f t="shared" si="2"/>
        <v>1</v>
      </c>
      <c r="T10" s="5">
        <f t="shared" si="2"/>
        <v>1</v>
      </c>
      <c r="U10" s="5">
        <f t="shared" si="2"/>
        <v>0</v>
      </c>
      <c r="V10" s="5">
        <f t="shared" si="2"/>
        <v>1</v>
      </c>
      <c r="W10" s="5">
        <f t="shared" si="2"/>
        <v>0</v>
      </c>
      <c r="X10" s="5">
        <f t="shared" si="2"/>
        <v>1</v>
      </c>
      <c r="Y10" s="5">
        <f t="shared" si="2"/>
        <v>1</v>
      </c>
      <c r="Z10" s="5">
        <f t="shared" si="2"/>
        <v>0</v>
      </c>
      <c r="AA10" s="5">
        <f t="shared" si="2"/>
        <v>0</v>
      </c>
      <c r="AB10" s="6">
        <f t="shared" si="6"/>
        <v>0.6</v>
      </c>
      <c r="AC10" s="6">
        <f t="shared" si="7"/>
        <v>0.4</v>
      </c>
      <c r="AD10" s="6">
        <f t="shared" si="8"/>
        <v>0.24</v>
      </c>
    </row>
    <row r="11" spans="1:30" ht="46.5" customHeight="1" x14ac:dyDescent="0.3">
      <c r="A11" s="4" t="s">
        <v>535</v>
      </c>
      <c r="B11" s="42">
        <v>1</v>
      </c>
      <c r="C11" s="42">
        <v>1</v>
      </c>
      <c r="D11" s="42">
        <v>1</v>
      </c>
      <c r="E11" s="42">
        <v>1</v>
      </c>
      <c r="F11" s="42">
        <v>1</v>
      </c>
      <c r="G11" s="42">
        <v>1</v>
      </c>
      <c r="H11" s="42">
        <v>0</v>
      </c>
      <c r="I11" s="42">
        <v>0</v>
      </c>
      <c r="J11" s="42">
        <v>1</v>
      </c>
      <c r="K11" s="42">
        <v>1</v>
      </c>
      <c r="L11" s="44">
        <f t="shared" si="0"/>
        <v>0.2</v>
      </c>
      <c r="M11" s="45" t="str">
        <f t="shared" si="1"/>
        <v>sukar</v>
      </c>
      <c r="N11" s="46">
        <f t="shared" si="3"/>
        <v>0.5</v>
      </c>
      <c r="O11" s="45" t="str">
        <f t="shared" si="4"/>
        <v>soal diterima baik</v>
      </c>
      <c r="Q11" s="7">
        <v>6</v>
      </c>
      <c r="R11" s="5">
        <f t="shared" si="5"/>
        <v>1</v>
      </c>
      <c r="S11" s="5">
        <f t="shared" si="2"/>
        <v>1</v>
      </c>
      <c r="T11" s="5">
        <f t="shared" si="2"/>
        <v>1</v>
      </c>
      <c r="U11" s="5">
        <f t="shared" si="2"/>
        <v>0</v>
      </c>
      <c r="V11" s="5">
        <f t="shared" si="2"/>
        <v>1</v>
      </c>
      <c r="W11" s="5">
        <f t="shared" si="2"/>
        <v>0</v>
      </c>
      <c r="X11" s="5">
        <f t="shared" si="2"/>
        <v>0</v>
      </c>
      <c r="Y11" s="5">
        <f t="shared" si="2"/>
        <v>0</v>
      </c>
      <c r="Z11" s="5">
        <f t="shared" si="2"/>
        <v>1</v>
      </c>
      <c r="AA11" s="5">
        <f t="shared" si="2"/>
        <v>1</v>
      </c>
      <c r="AB11" s="6">
        <f t="shared" si="6"/>
        <v>0.6</v>
      </c>
      <c r="AC11" s="6">
        <f t="shared" si="7"/>
        <v>0.4</v>
      </c>
      <c r="AD11" s="6">
        <f t="shared" si="8"/>
        <v>0.24</v>
      </c>
    </row>
    <row r="12" spans="1:30" ht="69" customHeight="1" x14ac:dyDescent="0.3">
      <c r="A12" s="9" t="s">
        <v>536</v>
      </c>
      <c r="B12" s="42">
        <v>1</v>
      </c>
      <c r="C12" s="42">
        <v>1</v>
      </c>
      <c r="D12" s="42">
        <v>1</v>
      </c>
      <c r="E12" s="42">
        <v>0</v>
      </c>
      <c r="F12" s="42">
        <v>1</v>
      </c>
      <c r="G12" s="42">
        <v>0</v>
      </c>
      <c r="H12" s="42">
        <v>0</v>
      </c>
      <c r="I12" s="42">
        <v>0</v>
      </c>
      <c r="J12" s="42">
        <v>0</v>
      </c>
      <c r="K12" s="42">
        <v>0</v>
      </c>
      <c r="L12" s="44">
        <f t="shared" si="0"/>
        <v>0.6</v>
      </c>
      <c r="M12" s="45" t="str">
        <f t="shared" si="1"/>
        <v>sedang</v>
      </c>
      <c r="N12" s="46">
        <f t="shared" si="3"/>
        <v>1</v>
      </c>
      <c r="O12" s="45" t="str">
        <f t="shared" si="4"/>
        <v>soal diterima baik</v>
      </c>
      <c r="Q12" s="7">
        <v>7</v>
      </c>
      <c r="R12" s="5">
        <f t="shared" si="5"/>
        <v>1</v>
      </c>
      <c r="S12" s="5">
        <f t="shared" si="2"/>
        <v>1</v>
      </c>
      <c r="T12" s="5">
        <f t="shared" si="2"/>
        <v>1</v>
      </c>
      <c r="U12" s="5">
        <f t="shared" si="2"/>
        <v>1</v>
      </c>
      <c r="V12" s="5">
        <f t="shared" si="2"/>
        <v>1</v>
      </c>
      <c r="W12" s="5">
        <f t="shared" si="2"/>
        <v>1</v>
      </c>
      <c r="X12" s="5">
        <f t="shared" si="2"/>
        <v>0</v>
      </c>
      <c r="Y12" s="5">
        <f t="shared" si="2"/>
        <v>0</v>
      </c>
      <c r="Z12" s="5">
        <f t="shared" si="2"/>
        <v>1</v>
      </c>
      <c r="AA12" s="5">
        <f t="shared" si="2"/>
        <v>1</v>
      </c>
      <c r="AB12" s="6">
        <f t="shared" si="6"/>
        <v>0.8</v>
      </c>
      <c r="AC12" s="6">
        <f t="shared" si="7"/>
        <v>0.19999999999999996</v>
      </c>
      <c r="AD12" s="6">
        <f t="shared" si="8"/>
        <v>0.15999999999999998</v>
      </c>
    </row>
    <row r="13" spans="1:30" ht="85.5" customHeight="1" x14ac:dyDescent="0.3">
      <c r="A13" s="8" t="s">
        <v>537</v>
      </c>
      <c r="B13" s="42">
        <v>1</v>
      </c>
      <c r="C13" s="42">
        <v>1</v>
      </c>
      <c r="D13" s="42">
        <v>1</v>
      </c>
      <c r="E13" s="42">
        <v>1</v>
      </c>
      <c r="F13" s="42">
        <v>1</v>
      </c>
      <c r="G13" s="42">
        <v>1</v>
      </c>
      <c r="H13" s="42">
        <v>0</v>
      </c>
      <c r="I13" s="42">
        <v>0</v>
      </c>
      <c r="J13" s="42">
        <v>0</v>
      </c>
      <c r="K13" s="42">
        <v>0</v>
      </c>
      <c r="L13" s="44">
        <f t="shared" si="0"/>
        <v>0.4</v>
      </c>
      <c r="M13" s="45" t="str">
        <f t="shared" si="1"/>
        <v>sedang</v>
      </c>
      <c r="N13" s="46">
        <f t="shared" si="3"/>
        <v>1</v>
      </c>
      <c r="O13" s="45" t="str">
        <f t="shared" si="4"/>
        <v>soal diterima baik</v>
      </c>
      <c r="Q13" s="7">
        <v>8</v>
      </c>
      <c r="R13" s="5">
        <f t="shared" si="5"/>
        <v>1</v>
      </c>
      <c r="S13" s="5">
        <f t="shared" si="2"/>
        <v>1</v>
      </c>
      <c r="T13" s="5">
        <f t="shared" si="2"/>
        <v>1</v>
      </c>
      <c r="U13" s="5">
        <f t="shared" si="2"/>
        <v>0</v>
      </c>
      <c r="V13" s="5">
        <f t="shared" si="2"/>
        <v>1</v>
      </c>
      <c r="W13" s="5">
        <f t="shared" si="2"/>
        <v>0</v>
      </c>
      <c r="X13" s="5">
        <f t="shared" si="2"/>
        <v>0</v>
      </c>
      <c r="Y13" s="5">
        <f t="shared" si="2"/>
        <v>0</v>
      </c>
      <c r="Z13" s="5">
        <f t="shared" si="2"/>
        <v>0</v>
      </c>
      <c r="AA13" s="5">
        <f t="shared" si="2"/>
        <v>0</v>
      </c>
      <c r="AB13" s="6">
        <f t="shared" si="6"/>
        <v>0.4</v>
      </c>
      <c r="AC13" s="6">
        <f t="shared" si="7"/>
        <v>0.6</v>
      </c>
      <c r="AD13" s="6">
        <f t="shared" si="8"/>
        <v>0.24</v>
      </c>
    </row>
    <row r="14" spans="1:30" ht="86.25" customHeight="1" x14ac:dyDescent="0.3">
      <c r="A14" s="8" t="s">
        <v>538</v>
      </c>
      <c r="B14" s="42">
        <v>0</v>
      </c>
      <c r="C14" s="42">
        <v>0</v>
      </c>
      <c r="D14" s="42">
        <v>1</v>
      </c>
      <c r="E14" s="42">
        <v>0</v>
      </c>
      <c r="F14" s="42">
        <v>1</v>
      </c>
      <c r="G14" s="42">
        <v>0</v>
      </c>
      <c r="H14" s="42">
        <v>0</v>
      </c>
      <c r="I14" s="42">
        <v>0</v>
      </c>
      <c r="J14" s="42">
        <v>0</v>
      </c>
      <c r="K14" s="42">
        <v>0</v>
      </c>
      <c r="L14" s="44">
        <f t="shared" si="0"/>
        <v>0.8</v>
      </c>
      <c r="M14" s="45" t="str">
        <f t="shared" si="1"/>
        <v>mudah</v>
      </c>
      <c r="N14" s="46">
        <f t="shared" si="3"/>
        <v>0.5</v>
      </c>
      <c r="O14" s="45" t="str">
        <f t="shared" si="4"/>
        <v>soal diterima baik</v>
      </c>
      <c r="Q14" s="7">
        <v>9</v>
      </c>
      <c r="R14" s="5">
        <f t="shared" si="5"/>
        <v>1</v>
      </c>
      <c r="S14" s="5">
        <f t="shared" si="2"/>
        <v>1</v>
      </c>
      <c r="T14" s="5">
        <f t="shared" si="2"/>
        <v>1</v>
      </c>
      <c r="U14" s="5">
        <f t="shared" si="2"/>
        <v>1</v>
      </c>
      <c r="V14" s="5">
        <f t="shared" si="2"/>
        <v>1</v>
      </c>
      <c r="W14" s="5">
        <f t="shared" si="2"/>
        <v>1</v>
      </c>
      <c r="X14" s="5">
        <f t="shared" si="2"/>
        <v>0</v>
      </c>
      <c r="Y14" s="5">
        <f t="shared" si="2"/>
        <v>0</v>
      </c>
      <c r="Z14" s="5">
        <f t="shared" si="2"/>
        <v>0</v>
      </c>
      <c r="AA14" s="5">
        <f t="shared" si="2"/>
        <v>0</v>
      </c>
      <c r="AB14" s="6">
        <f t="shared" si="6"/>
        <v>0.6</v>
      </c>
      <c r="AC14" s="6">
        <f t="shared" si="7"/>
        <v>0.4</v>
      </c>
      <c r="AD14" s="6">
        <f t="shared" si="8"/>
        <v>0.24</v>
      </c>
    </row>
    <row r="15" spans="1:30" ht="56.25" customHeight="1" x14ac:dyDescent="0.3">
      <c r="A15" s="8" t="s">
        <v>539</v>
      </c>
      <c r="B15" s="42">
        <v>1</v>
      </c>
      <c r="C15" s="42">
        <v>1</v>
      </c>
      <c r="D15" s="42">
        <v>0</v>
      </c>
      <c r="E15" s="42">
        <v>1</v>
      </c>
      <c r="F15" s="42">
        <v>0</v>
      </c>
      <c r="G15" s="42">
        <v>1</v>
      </c>
      <c r="H15" s="42">
        <v>0</v>
      </c>
      <c r="I15" s="42">
        <v>0</v>
      </c>
      <c r="J15" s="42">
        <v>0</v>
      </c>
      <c r="K15" s="42">
        <v>0</v>
      </c>
      <c r="L15" s="44">
        <f t="shared" si="0"/>
        <v>0.6</v>
      </c>
      <c r="M15" s="45" t="str">
        <f t="shared" si="1"/>
        <v>sedang</v>
      </c>
      <c r="N15" s="46">
        <f t="shared" si="3"/>
        <v>0.5</v>
      </c>
      <c r="O15" s="45" t="str">
        <f t="shared" si="4"/>
        <v>soal diterima baik</v>
      </c>
      <c r="Q15" s="7">
        <v>10</v>
      </c>
      <c r="R15" s="5">
        <f t="shared" si="5"/>
        <v>0</v>
      </c>
      <c r="S15" s="5">
        <f t="shared" si="2"/>
        <v>0</v>
      </c>
      <c r="T15" s="5">
        <f t="shared" si="2"/>
        <v>1</v>
      </c>
      <c r="U15" s="5">
        <f t="shared" si="2"/>
        <v>0</v>
      </c>
      <c r="V15" s="5">
        <f t="shared" si="2"/>
        <v>1</v>
      </c>
      <c r="W15" s="5">
        <f t="shared" si="2"/>
        <v>0</v>
      </c>
      <c r="X15" s="5">
        <f t="shared" si="2"/>
        <v>0</v>
      </c>
      <c r="Y15" s="5">
        <f t="shared" si="2"/>
        <v>0</v>
      </c>
      <c r="Z15" s="5">
        <f t="shared" si="2"/>
        <v>0</v>
      </c>
      <c r="AA15" s="5">
        <f t="shared" si="2"/>
        <v>0</v>
      </c>
      <c r="AB15" s="6">
        <f t="shared" si="6"/>
        <v>0.2</v>
      </c>
      <c r="AC15" s="6">
        <f t="shared" si="7"/>
        <v>0.8</v>
      </c>
      <c r="AD15" s="6">
        <f t="shared" si="8"/>
        <v>0.16000000000000003</v>
      </c>
    </row>
    <row r="16" spans="1:30" ht="58.5" customHeight="1" x14ac:dyDescent="0.3">
      <c r="A16" s="4" t="s">
        <v>540</v>
      </c>
      <c r="B16" s="42">
        <v>1</v>
      </c>
      <c r="C16" s="42">
        <v>1</v>
      </c>
      <c r="D16" s="42">
        <v>1</v>
      </c>
      <c r="E16" s="42">
        <v>0</v>
      </c>
      <c r="F16" s="42">
        <v>1</v>
      </c>
      <c r="G16" s="42">
        <v>0</v>
      </c>
      <c r="H16" s="42">
        <v>0</v>
      </c>
      <c r="I16" s="42">
        <v>0</v>
      </c>
      <c r="J16" s="42">
        <v>0</v>
      </c>
      <c r="K16" s="42">
        <v>0</v>
      </c>
      <c r="L16" s="44">
        <f t="shared" si="0"/>
        <v>0.6</v>
      </c>
      <c r="M16" s="45" t="str">
        <f t="shared" si="1"/>
        <v>sedang</v>
      </c>
      <c r="N16" s="46">
        <f t="shared" si="3"/>
        <v>1</v>
      </c>
      <c r="O16" s="45" t="str">
        <f t="shared" si="4"/>
        <v>soal diterima baik</v>
      </c>
      <c r="Q16" s="7">
        <v>11</v>
      </c>
      <c r="R16" s="5">
        <f t="shared" si="5"/>
        <v>1</v>
      </c>
      <c r="S16" s="5">
        <f t="shared" si="2"/>
        <v>1</v>
      </c>
      <c r="T16" s="5">
        <f t="shared" si="2"/>
        <v>0</v>
      </c>
      <c r="U16" s="5">
        <f t="shared" si="2"/>
        <v>1</v>
      </c>
      <c r="V16" s="5">
        <f t="shared" si="2"/>
        <v>0</v>
      </c>
      <c r="W16" s="5">
        <f t="shared" si="2"/>
        <v>1</v>
      </c>
      <c r="X16" s="5">
        <f t="shared" si="2"/>
        <v>0</v>
      </c>
      <c r="Y16" s="5">
        <f t="shared" si="2"/>
        <v>0</v>
      </c>
      <c r="Z16" s="5">
        <f t="shared" si="2"/>
        <v>0</v>
      </c>
      <c r="AA16" s="5">
        <f t="shared" si="2"/>
        <v>0</v>
      </c>
      <c r="AB16" s="6">
        <f t="shared" si="6"/>
        <v>0.4</v>
      </c>
      <c r="AC16" s="6">
        <f t="shared" si="7"/>
        <v>0.6</v>
      </c>
      <c r="AD16" s="6">
        <f t="shared" si="8"/>
        <v>0.24</v>
      </c>
    </row>
    <row r="17" spans="1:30" ht="53.25" customHeight="1" x14ac:dyDescent="0.3">
      <c r="A17" s="8" t="s">
        <v>541</v>
      </c>
      <c r="B17" s="42">
        <v>1</v>
      </c>
      <c r="C17" s="42">
        <v>1</v>
      </c>
      <c r="D17" s="42">
        <v>1</v>
      </c>
      <c r="E17" s="42">
        <v>0</v>
      </c>
      <c r="F17" s="42">
        <v>1</v>
      </c>
      <c r="G17" s="42">
        <v>0</v>
      </c>
      <c r="H17" s="42">
        <v>0</v>
      </c>
      <c r="I17" s="42">
        <v>0</v>
      </c>
      <c r="J17" s="42">
        <v>0</v>
      </c>
      <c r="K17" s="42">
        <v>0</v>
      </c>
      <c r="L17" s="44">
        <f t="shared" si="0"/>
        <v>0.6</v>
      </c>
      <c r="M17" s="45" t="str">
        <f t="shared" si="1"/>
        <v>sedang</v>
      </c>
      <c r="N17" s="46">
        <f t="shared" si="3"/>
        <v>1</v>
      </c>
      <c r="O17" s="45" t="str">
        <f t="shared" si="4"/>
        <v>soal diterima baik</v>
      </c>
      <c r="Q17" s="7">
        <v>12</v>
      </c>
      <c r="R17" s="5">
        <f t="shared" si="5"/>
        <v>1</v>
      </c>
      <c r="S17" s="5">
        <f t="shared" si="2"/>
        <v>1</v>
      </c>
      <c r="T17" s="5">
        <f t="shared" si="2"/>
        <v>1</v>
      </c>
      <c r="U17" s="5">
        <f t="shared" si="2"/>
        <v>0</v>
      </c>
      <c r="V17" s="5">
        <f t="shared" si="2"/>
        <v>1</v>
      </c>
      <c r="W17" s="5">
        <f t="shared" si="2"/>
        <v>0</v>
      </c>
      <c r="X17" s="5">
        <f t="shared" si="2"/>
        <v>0</v>
      </c>
      <c r="Y17" s="5">
        <f t="shared" si="2"/>
        <v>0</v>
      </c>
      <c r="Z17" s="5">
        <f t="shared" si="2"/>
        <v>0</v>
      </c>
      <c r="AA17" s="5">
        <f t="shared" si="2"/>
        <v>0</v>
      </c>
      <c r="AB17" s="6">
        <f t="shared" si="6"/>
        <v>0.4</v>
      </c>
      <c r="AC17" s="6">
        <f t="shared" si="7"/>
        <v>0.6</v>
      </c>
      <c r="AD17" s="6">
        <f t="shared" si="8"/>
        <v>0.24</v>
      </c>
    </row>
    <row r="18" spans="1:30" ht="48.75" customHeight="1" x14ac:dyDescent="0.3">
      <c r="A18" s="8" t="s">
        <v>542</v>
      </c>
      <c r="B18" s="42">
        <v>0</v>
      </c>
      <c r="C18" s="42">
        <v>0</v>
      </c>
      <c r="D18" s="42">
        <v>1</v>
      </c>
      <c r="E18" s="42">
        <v>1</v>
      </c>
      <c r="F18" s="42">
        <v>1</v>
      </c>
      <c r="G18" s="42">
        <v>1</v>
      </c>
      <c r="H18" s="42">
        <v>0</v>
      </c>
      <c r="I18" s="42">
        <v>0</v>
      </c>
      <c r="J18" s="42">
        <v>0</v>
      </c>
      <c r="K18" s="42">
        <v>0</v>
      </c>
      <c r="L18" s="44">
        <f t="shared" si="0"/>
        <v>0.6</v>
      </c>
      <c r="M18" s="45" t="str">
        <f t="shared" si="1"/>
        <v>sedang</v>
      </c>
      <c r="N18" s="46">
        <f t="shared" si="3"/>
        <v>0.5</v>
      </c>
      <c r="O18" s="45" t="str">
        <f t="shared" si="4"/>
        <v>soal diterima baik</v>
      </c>
      <c r="Q18" s="7">
        <v>13</v>
      </c>
      <c r="R18" s="5">
        <f t="shared" si="5"/>
        <v>1</v>
      </c>
      <c r="S18" s="5">
        <f t="shared" si="2"/>
        <v>1</v>
      </c>
      <c r="T18" s="5">
        <f t="shared" si="2"/>
        <v>1</v>
      </c>
      <c r="U18" s="5">
        <f t="shared" si="2"/>
        <v>0</v>
      </c>
      <c r="V18" s="5">
        <f t="shared" si="2"/>
        <v>1</v>
      </c>
      <c r="W18" s="5">
        <f t="shared" si="2"/>
        <v>0</v>
      </c>
      <c r="X18" s="5">
        <f t="shared" si="2"/>
        <v>0</v>
      </c>
      <c r="Y18" s="5">
        <f t="shared" si="2"/>
        <v>0</v>
      </c>
      <c r="Z18" s="5">
        <f t="shared" si="2"/>
        <v>0</v>
      </c>
      <c r="AA18" s="5">
        <f t="shared" si="2"/>
        <v>0</v>
      </c>
      <c r="AB18" s="6">
        <f t="shared" si="6"/>
        <v>0.4</v>
      </c>
      <c r="AC18" s="6">
        <f t="shared" si="7"/>
        <v>0.6</v>
      </c>
      <c r="AD18" s="6">
        <f t="shared" si="8"/>
        <v>0.24</v>
      </c>
    </row>
    <row r="19" spans="1:30" ht="27.75" customHeight="1" x14ac:dyDescent="0.3">
      <c r="A19" s="4" t="s">
        <v>543</v>
      </c>
      <c r="B19" s="42">
        <v>1</v>
      </c>
      <c r="C19" s="42">
        <v>1</v>
      </c>
      <c r="D19" s="42">
        <v>0</v>
      </c>
      <c r="E19" s="42">
        <v>0</v>
      </c>
      <c r="F19" s="42">
        <v>0</v>
      </c>
      <c r="G19" s="42">
        <v>0</v>
      </c>
      <c r="H19" s="42">
        <v>0</v>
      </c>
      <c r="I19" s="42">
        <v>0</v>
      </c>
      <c r="J19" s="42">
        <v>0</v>
      </c>
      <c r="K19" s="42">
        <v>0</v>
      </c>
      <c r="L19" s="44">
        <f t="shared" si="0"/>
        <v>0.8</v>
      </c>
      <c r="M19" s="45" t="str">
        <f t="shared" si="1"/>
        <v>mudah</v>
      </c>
      <c r="N19" s="46">
        <f t="shared" si="3"/>
        <v>0.5</v>
      </c>
      <c r="O19" s="45" t="str">
        <f t="shared" si="4"/>
        <v>soal diterima baik</v>
      </c>
      <c r="Q19" s="7">
        <v>14</v>
      </c>
      <c r="R19" s="5">
        <f t="shared" si="5"/>
        <v>0</v>
      </c>
      <c r="S19" s="5">
        <f t="shared" si="2"/>
        <v>0</v>
      </c>
      <c r="T19" s="5">
        <f t="shared" si="2"/>
        <v>1</v>
      </c>
      <c r="U19" s="5">
        <f t="shared" si="2"/>
        <v>1</v>
      </c>
      <c r="V19" s="5">
        <f t="shared" si="2"/>
        <v>1</v>
      </c>
      <c r="W19" s="5">
        <f t="shared" si="2"/>
        <v>1</v>
      </c>
      <c r="X19" s="5">
        <f t="shared" si="2"/>
        <v>0</v>
      </c>
      <c r="Y19" s="5">
        <f t="shared" si="2"/>
        <v>0</v>
      </c>
      <c r="Z19" s="5">
        <f t="shared" si="2"/>
        <v>0</v>
      </c>
      <c r="AA19" s="5">
        <f t="shared" si="2"/>
        <v>0</v>
      </c>
      <c r="AB19" s="6">
        <f t="shared" si="6"/>
        <v>0.4</v>
      </c>
      <c r="AC19" s="6">
        <f t="shared" si="7"/>
        <v>0.6</v>
      </c>
      <c r="AD19" s="6">
        <f t="shared" si="8"/>
        <v>0.24</v>
      </c>
    </row>
    <row r="20" spans="1:30" ht="26.25" customHeight="1" x14ac:dyDescent="0.3">
      <c r="A20" s="4" t="s">
        <v>544</v>
      </c>
      <c r="B20" s="42">
        <v>1</v>
      </c>
      <c r="C20" s="42">
        <v>1</v>
      </c>
      <c r="D20" s="42">
        <v>0</v>
      </c>
      <c r="E20" s="42">
        <v>0</v>
      </c>
      <c r="F20" s="42">
        <v>0</v>
      </c>
      <c r="G20" s="42">
        <v>0</v>
      </c>
      <c r="H20" s="42">
        <v>0</v>
      </c>
      <c r="I20" s="42">
        <v>0</v>
      </c>
      <c r="J20" s="42">
        <v>0</v>
      </c>
      <c r="K20" s="42">
        <v>0</v>
      </c>
      <c r="L20" s="44">
        <f t="shared" si="0"/>
        <v>0.8</v>
      </c>
      <c r="M20" s="45" t="str">
        <f t="shared" si="1"/>
        <v>mudah</v>
      </c>
      <c r="N20" s="46">
        <f t="shared" si="3"/>
        <v>0.5</v>
      </c>
      <c r="O20" s="45" t="str">
        <f t="shared" si="4"/>
        <v>soal diterima baik</v>
      </c>
      <c r="Q20" s="7">
        <v>15</v>
      </c>
      <c r="R20" s="5">
        <f t="shared" si="5"/>
        <v>1</v>
      </c>
      <c r="S20" s="5">
        <f t="shared" si="2"/>
        <v>1</v>
      </c>
      <c r="T20" s="5">
        <f t="shared" si="2"/>
        <v>0</v>
      </c>
      <c r="U20" s="5">
        <f t="shared" si="2"/>
        <v>0</v>
      </c>
      <c r="V20" s="5">
        <f t="shared" si="2"/>
        <v>0</v>
      </c>
      <c r="W20" s="5">
        <f t="shared" si="2"/>
        <v>0</v>
      </c>
      <c r="X20" s="5">
        <f t="shared" si="2"/>
        <v>0</v>
      </c>
      <c r="Y20" s="5">
        <f t="shared" si="2"/>
        <v>0</v>
      </c>
      <c r="Z20" s="5">
        <f t="shared" si="2"/>
        <v>0</v>
      </c>
      <c r="AA20" s="5">
        <f t="shared" si="2"/>
        <v>0</v>
      </c>
      <c r="AB20" s="6">
        <f t="shared" si="6"/>
        <v>0.2</v>
      </c>
      <c r="AC20" s="6">
        <f t="shared" si="7"/>
        <v>0.8</v>
      </c>
      <c r="AD20" s="6">
        <f t="shared" si="8"/>
        <v>0.16000000000000003</v>
      </c>
    </row>
    <row r="21" spans="1:30" ht="57.75" customHeight="1" x14ac:dyDescent="0.3">
      <c r="A21" s="8" t="s">
        <v>545</v>
      </c>
      <c r="B21" s="42">
        <v>0</v>
      </c>
      <c r="C21" s="42">
        <v>0</v>
      </c>
      <c r="D21" s="42">
        <v>1</v>
      </c>
      <c r="E21" s="42">
        <v>1</v>
      </c>
      <c r="F21" s="42">
        <v>1</v>
      </c>
      <c r="G21" s="42">
        <v>1</v>
      </c>
      <c r="H21" s="42">
        <v>0</v>
      </c>
      <c r="I21" s="42">
        <v>0</v>
      </c>
      <c r="J21" s="42">
        <v>0</v>
      </c>
      <c r="K21" s="42">
        <v>0</v>
      </c>
      <c r="L21" s="44">
        <f t="shared" si="0"/>
        <v>0.6</v>
      </c>
      <c r="M21" s="45" t="str">
        <f t="shared" si="1"/>
        <v>sedang</v>
      </c>
      <c r="N21" s="46">
        <f t="shared" si="3"/>
        <v>0.5</v>
      </c>
      <c r="O21" s="45" t="str">
        <f t="shared" si="4"/>
        <v>soal diterima baik</v>
      </c>
      <c r="Q21" s="7">
        <v>16</v>
      </c>
      <c r="R21" s="5">
        <f t="shared" si="5"/>
        <v>1</v>
      </c>
      <c r="S21" s="5">
        <f t="shared" si="2"/>
        <v>1</v>
      </c>
      <c r="T21" s="5">
        <f t="shared" si="2"/>
        <v>0</v>
      </c>
      <c r="U21" s="5">
        <f t="shared" si="2"/>
        <v>0</v>
      </c>
      <c r="V21" s="5">
        <f t="shared" si="2"/>
        <v>0</v>
      </c>
      <c r="W21" s="5">
        <f t="shared" si="2"/>
        <v>0</v>
      </c>
      <c r="X21" s="5">
        <f t="shared" si="2"/>
        <v>0</v>
      </c>
      <c r="Y21" s="5">
        <f t="shared" si="2"/>
        <v>0</v>
      </c>
      <c r="Z21" s="5">
        <f t="shared" si="2"/>
        <v>0</v>
      </c>
      <c r="AA21" s="5">
        <f t="shared" si="2"/>
        <v>0</v>
      </c>
      <c r="AB21" s="6">
        <f t="shared" si="6"/>
        <v>0.2</v>
      </c>
      <c r="AC21" s="6">
        <f t="shared" si="7"/>
        <v>0.8</v>
      </c>
      <c r="AD21" s="6">
        <f t="shared" si="8"/>
        <v>0.16000000000000003</v>
      </c>
    </row>
    <row r="22" spans="1:30" ht="26.25" customHeight="1" x14ac:dyDescent="0.3">
      <c r="A22" s="8" t="s">
        <v>546</v>
      </c>
      <c r="B22" s="42">
        <v>1</v>
      </c>
      <c r="C22" s="42">
        <v>1</v>
      </c>
      <c r="D22" s="42">
        <v>1</v>
      </c>
      <c r="E22" s="42">
        <v>1</v>
      </c>
      <c r="F22" s="42">
        <v>1</v>
      </c>
      <c r="G22" s="42">
        <v>1</v>
      </c>
      <c r="H22" s="42">
        <v>0</v>
      </c>
      <c r="I22" s="42">
        <v>0</v>
      </c>
      <c r="J22" s="42">
        <v>1</v>
      </c>
      <c r="K22" s="42">
        <v>1</v>
      </c>
      <c r="L22" s="44">
        <f t="shared" si="0"/>
        <v>0.2</v>
      </c>
      <c r="M22" s="45" t="str">
        <f t="shared" si="1"/>
        <v>sukar</v>
      </c>
      <c r="N22" s="46">
        <f t="shared" si="3"/>
        <v>0.5</v>
      </c>
      <c r="O22" s="45" t="str">
        <f t="shared" si="4"/>
        <v>soal diterima baik</v>
      </c>
      <c r="Q22" s="7">
        <v>17</v>
      </c>
      <c r="R22" s="5">
        <f t="shared" si="5"/>
        <v>0</v>
      </c>
      <c r="S22" s="5">
        <f t="shared" si="5"/>
        <v>0</v>
      </c>
      <c r="T22" s="5">
        <f t="shared" si="5"/>
        <v>1</v>
      </c>
      <c r="U22" s="5">
        <f t="shared" si="5"/>
        <v>1</v>
      </c>
      <c r="V22" s="5">
        <f t="shared" si="5"/>
        <v>1</v>
      </c>
      <c r="W22" s="5">
        <f t="shared" si="5"/>
        <v>1</v>
      </c>
      <c r="X22" s="5">
        <f t="shared" si="5"/>
        <v>0</v>
      </c>
      <c r="Y22" s="5">
        <f t="shared" si="5"/>
        <v>0</v>
      </c>
      <c r="Z22" s="5">
        <f t="shared" si="5"/>
        <v>0</v>
      </c>
      <c r="AA22" s="5">
        <f t="shared" si="5"/>
        <v>0</v>
      </c>
      <c r="AB22" s="6">
        <f t="shared" si="6"/>
        <v>0.4</v>
      </c>
      <c r="AC22" s="6">
        <f t="shared" si="7"/>
        <v>0.6</v>
      </c>
      <c r="AD22" s="6">
        <f t="shared" si="8"/>
        <v>0.24</v>
      </c>
    </row>
    <row r="23" spans="1:30" ht="54" customHeight="1" x14ac:dyDescent="0.3">
      <c r="A23" s="4" t="s">
        <v>547</v>
      </c>
      <c r="B23" s="42">
        <v>1</v>
      </c>
      <c r="C23" s="42">
        <v>1</v>
      </c>
      <c r="D23" s="42">
        <v>0</v>
      </c>
      <c r="E23" s="42">
        <v>0</v>
      </c>
      <c r="F23" s="42">
        <v>0</v>
      </c>
      <c r="G23" s="42">
        <v>0</v>
      </c>
      <c r="H23" s="42">
        <v>0</v>
      </c>
      <c r="I23" s="42">
        <v>0</v>
      </c>
      <c r="J23" s="42">
        <v>0</v>
      </c>
      <c r="K23" s="42">
        <v>0</v>
      </c>
      <c r="L23" s="44">
        <f t="shared" si="0"/>
        <v>0.8</v>
      </c>
      <c r="M23" s="45" t="str">
        <f t="shared" si="1"/>
        <v>mudah</v>
      </c>
      <c r="N23" s="46">
        <f t="shared" si="3"/>
        <v>0.5</v>
      </c>
      <c r="O23" s="45" t="str">
        <f t="shared" si="4"/>
        <v>soal diterima baik</v>
      </c>
      <c r="Q23" s="7">
        <v>18</v>
      </c>
      <c r="R23" s="5">
        <f t="shared" si="5"/>
        <v>1</v>
      </c>
      <c r="S23" s="5">
        <f t="shared" si="5"/>
        <v>1</v>
      </c>
      <c r="T23" s="5">
        <f t="shared" si="5"/>
        <v>1</v>
      </c>
      <c r="U23" s="5">
        <f t="shared" si="5"/>
        <v>1</v>
      </c>
      <c r="V23" s="5">
        <f t="shared" si="5"/>
        <v>1</v>
      </c>
      <c r="W23" s="5">
        <f t="shared" si="5"/>
        <v>1</v>
      </c>
      <c r="X23" s="5">
        <f t="shared" si="5"/>
        <v>0</v>
      </c>
      <c r="Y23" s="5">
        <f t="shared" si="5"/>
        <v>0</v>
      </c>
      <c r="Z23" s="5">
        <f t="shared" si="5"/>
        <v>1</v>
      </c>
      <c r="AA23" s="5">
        <f t="shared" si="5"/>
        <v>1</v>
      </c>
      <c r="AB23" s="6">
        <f t="shared" si="6"/>
        <v>0.8</v>
      </c>
      <c r="AC23" s="6">
        <f t="shared" si="7"/>
        <v>0.19999999999999996</v>
      </c>
      <c r="AD23" s="6">
        <f t="shared" si="8"/>
        <v>0.15999999999999998</v>
      </c>
    </row>
    <row r="24" spans="1:30" ht="36.75" customHeight="1" x14ac:dyDescent="0.3">
      <c r="A24" s="4" t="s">
        <v>548</v>
      </c>
      <c r="B24" s="42">
        <v>1</v>
      </c>
      <c r="C24" s="42">
        <v>1</v>
      </c>
      <c r="D24" s="42">
        <v>1</v>
      </c>
      <c r="E24" s="42">
        <v>0</v>
      </c>
      <c r="F24" s="42">
        <v>1</v>
      </c>
      <c r="G24" s="42">
        <v>0</v>
      </c>
      <c r="H24" s="42">
        <v>0</v>
      </c>
      <c r="I24" s="42">
        <v>0</v>
      </c>
      <c r="J24" s="42">
        <v>0</v>
      </c>
      <c r="K24" s="42">
        <v>0</v>
      </c>
      <c r="L24" s="44">
        <f t="shared" si="0"/>
        <v>0.6</v>
      </c>
      <c r="M24" s="45" t="str">
        <f t="shared" si="1"/>
        <v>sedang</v>
      </c>
      <c r="N24" s="46">
        <f t="shared" si="3"/>
        <v>1</v>
      </c>
      <c r="O24" s="45" t="str">
        <f t="shared" si="4"/>
        <v>soal diterima baik</v>
      </c>
      <c r="Q24" s="7">
        <v>19</v>
      </c>
      <c r="R24" s="5">
        <f t="shared" si="5"/>
        <v>1</v>
      </c>
      <c r="S24" s="5">
        <f t="shared" si="5"/>
        <v>1</v>
      </c>
      <c r="T24" s="5">
        <f t="shared" si="5"/>
        <v>0</v>
      </c>
      <c r="U24" s="5">
        <f t="shared" si="5"/>
        <v>0</v>
      </c>
      <c r="V24" s="5">
        <f t="shared" si="5"/>
        <v>0</v>
      </c>
      <c r="W24" s="5">
        <f t="shared" si="5"/>
        <v>0</v>
      </c>
      <c r="X24" s="5">
        <f t="shared" si="5"/>
        <v>0</v>
      </c>
      <c r="Y24" s="5">
        <f t="shared" si="5"/>
        <v>0</v>
      </c>
      <c r="Z24" s="5">
        <f t="shared" si="5"/>
        <v>0</v>
      </c>
      <c r="AA24" s="5">
        <f t="shared" si="5"/>
        <v>0</v>
      </c>
      <c r="AB24" s="6">
        <f t="shared" si="6"/>
        <v>0.2</v>
      </c>
      <c r="AC24" s="6">
        <f t="shared" si="7"/>
        <v>0.8</v>
      </c>
      <c r="AD24" s="6">
        <f t="shared" si="8"/>
        <v>0.16000000000000003</v>
      </c>
    </row>
    <row r="25" spans="1:30" ht="38.25" customHeight="1" x14ac:dyDescent="0.3">
      <c r="A25" s="4" t="s">
        <v>549</v>
      </c>
      <c r="B25" s="42">
        <v>1</v>
      </c>
      <c r="C25" s="42">
        <v>1</v>
      </c>
      <c r="D25" s="42">
        <v>1</v>
      </c>
      <c r="E25" s="42">
        <v>1</v>
      </c>
      <c r="F25" s="42">
        <v>1</v>
      </c>
      <c r="G25" s="42">
        <v>1</v>
      </c>
      <c r="H25" s="42">
        <v>1</v>
      </c>
      <c r="I25" s="42">
        <v>1</v>
      </c>
      <c r="J25" s="42">
        <v>0</v>
      </c>
      <c r="K25" s="42">
        <v>0</v>
      </c>
      <c r="L25" s="44">
        <f t="shared" si="0"/>
        <v>0.8</v>
      </c>
      <c r="M25" s="45" t="str">
        <f t="shared" si="1"/>
        <v>mudah</v>
      </c>
      <c r="N25" s="46">
        <f t="shared" si="3"/>
        <v>0.5</v>
      </c>
      <c r="O25" s="45" t="str">
        <f t="shared" si="4"/>
        <v>soal diterima baik</v>
      </c>
      <c r="Q25" s="7">
        <v>20</v>
      </c>
      <c r="R25" s="5">
        <f t="shared" si="5"/>
        <v>1</v>
      </c>
      <c r="S25" s="5">
        <f t="shared" si="5"/>
        <v>1</v>
      </c>
      <c r="T25" s="5">
        <f t="shared" si="5"/>
        <v>1</v>
      </c>
      <c r="U25" s="5">
        <f t="shared" si="5"/>
        <v>0</v>
      </c>
      <c r="V25" s="5">
        <f t="shared" si="5"/>
        <v>1</v>
      </c>
      <c r="W25" s="5">
        <f t="shared" si="5"/>
        <v>0</v>
      </c>
      <c r="X25" s="5">
        <f t="shared" si="5"/>
        <v>0</v>
      </c>
      <c r="Y25" s="5">
        <f t="shared" si="5"/>
        <v>0</v>
      </c>
      <c r="Z25" s="5">
        <f t="shared" si="5"/>
        <v>0</v>
      </c>
      <c r="AA25" s="5">
        <f t="shared" si="5"/>
        <v>0</v>
      </c>
      <c r="AB25" s="6">
        <f t="shared" si="6"/>
        <v>0.4</v>
      </c>
      <c r="AC25" s="6">
        <f t="shared" si="7"/>
        <v>0.6</v>
      </c>
      <c r="AD25" s="6">
        <f t="shared" si="8"/>
        <v>0.24</v>
      </c>
    </row>
    <row r="26" spans="1:30" ht="38.25" customHeight="1" x14ac:dyDescent="0.3">
      <c r="A26" s="8" t="s">
        <v>550</v>
      </c>
      <c r="B26" s="42">
        <v>1</v>
      </c>
      <c r="C26" s="42">
        <v>1</v>
      </c>
      <c r="D26" s="42">
        <v>1</v>
      </c>
      <c r="E26" s="42">
        <v>1</v>
      </c>
      <c r="F26" s="42">
        <v>1</v>
      </c>
      <c r="G26" s="42">
        <v>1</v>
      </c>
      <c r="H26" s="42">
        <v>0</v>
      </c>
      <c r="I26" s="42">
        <v>0</v>
      </c>
      <c r="J26" s="42">
        <v>0</v>
      </c>
      <c r="K26" s="42">
        <v>0</v>
      </c>
      <c r="L26" s="44">
        <f t="shared" si="0"/>
        <v>0.4</v>
      </c>
      <c r="M26" s="45" t="str">
        <f t="shared" si="1"/>
        <v>sedang</v>
      </c>
      <c r="N26" s="46">
        <f t="shared" si="3"/>
        <v>1</v>
      </c>
      <c r="O26" s="45" t="str">
        <f t="shared" si="4"/>
        <v>soal diterima baik</v>
      </c>
      <c r="Q26" s="7">
        <v>21</v>
      </c>
      <c r="R26" s="5">
        <f t="shared" si="5"/>
        <v>1</v>
      </c>
      <c r="S26" s="5">
        <f t="shared" si="5"/>
        <v>1</v>
      </c>
      <c r="T26" s="5">
        <f t="shared" si="5"/>
        <v>1</v>
      </c>
      <c r="U26" s="5">
        <f t="shared" si="5"/>
        <v>1</v>
      </c>
      <c r="V26" s="5">
        <f t="shared" si="5"/>
        <v>1</v>
      </c>
      <c r="W26" s="5">
        <f t="shared" si="5"/>
        <v>1</v>
      </c>
      <c r="X26" s="5">
        <f t="shared" si="5"/>
        <v>1</v>
      </c>
      <c r="Y26" s="5">
        <f t="shared" si="5"/>
        <v>1</v>
      </c>
      <c r="Z26" s="5">
        <f t="shared" si="5"/>
        <v>0</v>
      </c>
      <c r="AA26" s="5">
        <f t="shared" si="5"/>
        <v>0</v>
      </c>
      <c r="AB26" s="6">
        <f t="shared" si="6"/>
        <v>0.8</v>
      </c>
      <c r="AC26" s="6">
        <f t="shared" si="7"/>
        <v>0.19999999999999996</v>
      </c>
      <c r="AD26" s="6">
        <f t="shared" si="8"/>
        <v>0.15999999999999998</v>
      </c>
    </row>
    <row r="27" spans="1:30" ht="24.75" customHeight="1" x14ac:dyDescent="0.3">
      <c r="A27" s="4" t="s">
        <v>551</v>
      </c>
      <c r="B27" s="42">
        <v>1</v>
      </c>
      <c r="C27" s="42">
        <v>1</v>
      </c>
      <c r="D27" s="42">
        <v>1</v>
      </c>
      <c r="E27" s="42">
        <v>0</v>
      </c>
      <c r="F27" s="42">
        <v>1</v>
      </c>
      <c r="G27" s="42">
        <v>0</v>
      </c>
      <c r="H27" s="42">
        <v>1</v>
      </c>
      <c r="I27" s="42">
        <v>1</v>
      </c>
      <c r="J27" s="42">
        <v>0</v>
      </c>
      <c r="K27" s="42">
        <v>0</v>
      </c>
      <c r="L27" s="44">
        <f t="shared" si="0"/>
        <v>0.6</v>
      </c>
      <c r="M27" s="45" t="str">
        <f t="shared" si="1"/>
        <v>sedang</v>
      </c>
      <c r="N27" s="46">
        <f t="shared" si="3"/>
        <v>0.5</v>
      </c>
      <c r="O27" s="45" t="str">
        <f t="shared" si="4"/>
        <v>soal diterima baik</v>
      </c>
      <c r="Q27" s="7">
        <v>22</v>
      </c>
      <c r="R27" s="5">
        <f t="shared" si="5"/>
        <v>1</v>
      </c>
      <c r="S27" s="5">
        <f t="shared" si="5"/>
        <v>1</v>
      </c>
      <c r="T27" s="5">
        <f t="shared" si="5"/>
        <v>1</v>
      </c>
      <c r="U27" s="5">
        <f t="shared" si="5"/>
        <v>1</v>
      </c>
      <c r="V27" s="5">
        <f t="shared" si="5"/>
        <v>1</v>
      </c>
      <c r="W27" s="5">
        <f t="shared" si="5"/>
        <v>1</v>
      </c>
      <c r="X27" s="5">
        <f t="shared" si="5"/>
        <v>0</v>
      </c>
      <c r="Y27" s="5">
        <f t="shared" si="5"/>
        <v>0</v>
      </c>
      <c r="Z27" s="5">
        <f t="shared" si="5"/>
        <v>0</v>
      </c>
      <c r="AA27" s="5">
        <f t="shared" si="5"/>
        <v>0</v>
      </c>
      <c r="AB27" s="6">
        <f t="shared" si="6"/>
        <v>0.6</v>
      </c>
      <c r="AC27" s="6">
        <f t="shared" si="7"/>
        <v>0.4</v>
      </c>
      <c r="AD27" s="6">
        <f t="shared" si="8"/>
        <v>0.24</v>
      </c>
    </row>
    <row r="28" spans="1:30" ht="34.5" customHeight="1" x14ac:dyDescent="0.3">
      <c r="A28" s="8" t="s">
        <v>552</v>
      </c>
      <c r="B28" s="42">
        <v>1</v>
      </c>
      <c r="C28" s="42">
        <v>1</v>
      </c>
      <c r="D28" s="42">
        <v>0</v>
      </c>
      <c r="E28" s="42">
        <v>1</v>
      </c>
      <c r="F28" s="42">
        <v>0</v>
      </c>
      <c r="G28" s="42">
        <v>1</v>
      </c>
      <c r="H28" s="42">
        <v>0</v>
      </c>
      <c r="I28" s="42">
        <v>0</v>
      </c>
      <c r="J28" s="42">
        <v>0</v>
      </c>
      <c r="K28" s="42">
        <v>0</v>
      </c>
      <c r="L28" s="44">
        <f t="shared" si="0"/>
        <v>0.6</v>
      </c>
      <c r="M28" s="45" t="str">
        <f t="shared" si="1"/>
        <v>sedang</v>
      </c>
      <c r="N28" s="46">
        <f t="shared" si="3"/>
        <v>0.5</v>
      </c>
      <c r="O28" s="45" t="str">
        <f t="shared" si="4"/>
        <v>soal diterima baik</v>
      </c>
      <c r="Q28" s="7">
        <v>23</v>
      </c>
      <c r="R28" s="5">
        <f t="shared" si="5"/>
        <v>1</v>
      </c>
      <c r="S28" s="5">
        <f t="shared" si="5"/>
        <v>1</v>
      </c>
      <c r="T28" s="5">
        <f t="shared" si="5"/>
        <v>1</v>
      </c>
      <c r="U28" s="5">
        <f t="shared" si="5"/>
        <v>0</v>
      </c>
      <c r="V28" s="5">
        <f t="shared" si="5"/>
        <v>1</v>
      </c>
      <c r="W28" s="5">
        <f t="shared" si="5"/>
        <v>0</v>
      </c>
      <c r="X28" s="5">
        <f t="shared" si="5"/>
        <v>1</v>
      </c>
      <c r="Y28" s="5">
        <f t="shared" si="5"/>
        <v>1</v>
      </c>
      <c r="Z28" s="5">
        <f t="shared" si="5"/>
        <v>0</v>
      </c>
      <c r="AA28" s="5">
        <f t="shared" si="5"/>
        <v>0</v>
      </c>
      <c r="AB28" s="6">
        <f t="shared" si="6"/>
        <v>0.6</v>
      </c>
      <c r="AC28" s="6">
        <f t="shared" si="7"/>
        <v>0.4</v>
      </c>
      <c r="AD28" s="6">
        <f t="shared" si="8"/>
        <v>0.24</v>
      </c>
    </row>
    <row r="29" spans="1:30" ht="47.25" customHeight="1" x14ac:dyDescent="0.3">
      <c r="A29" s="8" t="s">
        <v>553</v>
      </c>
      <c r="B29" s="42">
        <v>1</v>
      </c>
      <c r="C29" s="42">
        <v>1</v>
      </c>
      <c r="D29" s="42">
        <v>1</v>
      </c>
      <c r="E29" s="42">
        <v>0</v>
      </c>
      <c r="F29" s="42">
        <v>1</v>
      </c>
      <c r="G29" s="42">
        <v>0</v>
      </c>
      <c r="H29" s="42">
        <v>0</v>
      </c>
      <c r="I29" s="42">
        <v>0</v>
      </c>
      <c r="J29" s="42">
        <v>0</v>
      </c>
      <c r="K29" s="42">
        <v>0</v>
      </c>
      <c r="L29" s="44">
        <f t="shared" si="0"/>
        <v>0.6</v>
      </c>
      <c r="M29" s="45" t="str">
        <f t="shared" si="1"/>
        <v>sedang</v>
      </c>
      <c r="N29" s="46">
        <f t="shared" si="3"/>
        <v>1</v>
      </c>
      <c r="O29" s="45" t="str">
        <f t="shared" si="4"/>
        <v>soal diterima baik</v>
      </c>
      <c r="Q29" s="7">
        <v>24</v>
      </c>
      <c r="R29" s="5">
        <f t="shared" si="5"/>
        <v>1</v>
      </c>
      <c r="S29" s="5">
        <f t="shared" si="5"/>
        <v>1</v>
      </c>
      <c r="T29" s="5">
        <f t="shared" si="5"/>
        <v>0</v>
      </c>
      <c r="U29" s="5">
        <f t="shared" si="5"/>
        <v>1</v>
      </c>
      <c r="V29" s="5">
        <f t="shared" si="5"/>
        <v>0</v>
      </c>
      <c r="W29" s="5">
        <f t="shared" si="5"/>
        <v>1</v>
      </c>
      <c r="X29" s="5">
        <f t="shared" si="5"/>
        <v>0</v>
      </c>
      <c r="Y29" s="5">
        <f t="shared" si="5"/>
        <v>0</v>
      </c>
      <c r="Z29" s="5">
        <f t="shared" si="5"/>
        <v>0</v>
      </c>
      <c r="AA29" s="5">
        <f t="shared" si="5"/>
        <v>0</v>
      </c>
      <c r="AB29" s="6">
        <f t="shared" si="6"/>
        <v>0.4</v>
      </c>
      <c r="AC29" s="6">
        <f t="shared" si="7"/>
        <v>0.6</v>
      </c>
      <c r="AD29" s="6">
        <f t="shared" si="8"/>
        <v>0.24</v>
      </c>
    </row>
    <row r="30" spans="1:30" ht="33.75" customHeight="1" x14ac:dyDescent="0.3">
      <c r="A30" s="4" t="s">
        <v>554</v>
      </c>
      <c r="B30" s="42">
        <v>1</v>
      </c>
      <c r="C30" s="42">
        <v>1</v>
      </c>
      <c r="D30" s="42">
        <v>1</v>
      </c>
      <c r="E30" s="42">
        <v>0</v>
      </c>
      <c r="F30" s="42">
        <v>1</v>
      </c>
      <c r="G30" s="42">
        <v>0</v>
      </c>
      <c r="H30" s="42">
        <v>0</v>
      </c>
      <c r="I30" s="42">
        <v>0</v>
      </c>
      <c r="J30" s="42">
        <v>1</v>
      </c>
      <c r="K30" s="42">
        <v>1</v>
      </c>
      <c r="L30" s="44">
        <f t="shared" si="0"/>
        <v>0.4</v>
      </c>
      <c r="M30" s="45" t="str">
        <f t="shared" si="1"/>
        <v>sedang</v>
      </c>
      <c r="N30" s="46">
        <f t="shared" si="3"/>
        <v>0.5</v>
      </c>
      <c r="O30" s="45" t="str">
        <f t="shared" si="4"/>
        <v>soal diterima baik</v>
      </c>
      <c r="Q30" s="7">
        <v>25</v>
      </c>
      <c r="R30" s="5">
        <f t="shared" si="5"/>
        <v>1</v>
      </c>
      <c r="S30" s="5">
        <f t="shared" si="5"/>
        <v>1</v>
      </c>
      <c r="T30" s="5">
        <f t="shared" si="5"/>
        <v>1</v>
      </c>
      <c r="U30" s="5">
        <f t="shared" si="5"/>
        <v>0</v>
      </c>
      <c r="V30" s="5">
        <f t="shared" si="5"/>
        <v>1</v>
      </c>
      <c r="W30" s="5">
        <f t="shared" si="5"/>
        <v>0</v>
      </c>
      <c r="X30" s="5">
        <f t="shared" si="5"/>
        <v>0</v>
      </c>
      <c r="Y30" s="5">
        <f t="shared" si="5"/>
        <v>0</v>
      </c>
      <c r="Z30" s="5">
        <f t="shared" si="5"/>
        <v>0</v>
      </c>
      <c r="AA30" s="5">
        <f t="shared" si="5"/>
        <v>0</v>
      </c>
      <c r="AB30" s="6">
        <f t="shared" si="6"/>
        <v>0.4</v>
      </c>
      <c r="AC30" s="6">
        <f t="shared" si="7"/>
        <v>0.6</v>
      </c>
      <c r="AD30" s="6">
        <f t="shared" si="8"/>
        <v>0.24</v>
      </c>
    </row>
    <row r="31" spans="1:30" ht="75.75" customHeight="1" x14ac:dyDescent="0.3">
      <c r="A31" s="4" t="s">
        <v>555</v>
      </c>
      <c r="B31" s="42">
        <v>1</v>
      </c>
      <c r="C31" s="42">
        <v>1</v>
      </c>
      <c r="D31" s="42">
        <v>1</v>
      </c>
      <c r="E31" s="42">
        <v>1</v>
      </c>
      <c r="F31" s="42">
        <v>1</v>
      </c>
      <c r="G31" s="42">
        <v>1</v>
      </c>
      <c r="H31" s="42">
        <v>0</v>
      </c>
      <c r="I31" s="42">
        <v>0</v>
      </c>
      <c r="J31" s="42">
        <v>0</v>
      </c>
      <c r="K31" s="42">
        <v>0</v>
      </c>
      <c r="L31" s="44">
        <f t="shared" si="0"/>
        <v>0.4</v>
      </c>
      <c r="M31" s="45" t="str">
        <f t="shared" si="1"/>
        <v>sedang</v>
      </c>
      <c r="N31" s="46">
        <f t="shared" si="3"/>
        <v>1</v>
      </c>
      <c r="O31" s="45" t="str">
        <f t="shared" si="4"/>
        <v>soal diterima baik</v>
      </c>
      <c r="Q31" s="7">
        <v>26</v>
      </c>
      <c r="R31" s="5">
        <f t="shared" si="5"/>
        <v>1</v>
      </c>
      <c r="S31" s="5">
        <f t="shared" si="5"/>
        <v>1</v>
      </c>
      <c r="T31" s="5">
        <f t="shared" si="5"/>
        <v>1</v>
      </c>
      <c r="U31" s="5">
        <f t="shared" si="5"/>
        <v>0</v>
      </c>
      <c r="V31" s="5">
        <f t="shared" si="5"/>
        <v>1</v>
      </c>
      <c r="W31" s="5">
        <f t="shared" si="5"/>
        <v>0</v>
      </c>
      <c r="X31" s="5">
        <f t="shared" si="5"/>
        <v>0</v>
      </c>
      <c r="Y31" s="5">
        <f t="shared" si="5"/>
        <v>0</v>
      </c>
      <c r="Z31" s="5">
        <f t="shared" si="5"/>
        <v>1</v>
      </c>
      <c r="AA31" s="5">
        <f t="shared" si="5"/>
        <v>1</v>
      </c>
      <c r="AB31" s="6">
        <f t="shared" si="6"/>
        <v>0.6</v>
      </c>
      <c r="AC31" s="6">
        <f t="shared" si="7"/>
        <v>0.4</v>
      </c>
      <c r="AD31" s="6">
        <f t="shared" si="8"/>
        <v>0.24</v>
      </c>
    </row>
    <row r="32" spans="1:30" ht="78.75" customHeight="1" x14ac:dyDescent="0.3">
      <c r="A32" s="4" t="s">
        <v>556</v>
      </c>
      <c r="B32" s="42">
        <v>1</v>
      </c>
      <c r="C32" s="42">
        <v>1</v>
      </c>
      <c r="D32" s="42">
        <v>1</v>
      </c>
      <c r="E32" s="42">
        <v>0</v>
      </c>
      <c r="F32" s="42">
        <v>1</v>
      </c>
      <c r="G32" s="42">
        <v>0</v>
      </c>
      <c r="H32" s="42">
        <v>0</v>
      </c>
      <c r="I32" s="42">
        <v>0</v>
      </c>
      <c r="J32" s="42">
        <v>1</v>
      </c>
      <c r="K32" s="42">
        <v>1</v>
      </c>
      <c r="L32" s="44">
        <f t="shared" si="0"/>
        <v>0.4</v>
      </c>
      <c r="M32" s="45" t="str">
        <f t="shared" si="1"/>
        <v>sedang</v>
      </c>
      <c r="N32" s="46">
        <f t="shared" si="3"/>
        <v>0.5</v>
      </c>
      <c r="O32" s="45" t="str">
        <f t="shared" si="4"/>
        <v>soal diterima baik</v>
      </c>
      <c r="Q32" s="7">
        <v>27</v>
      </c>
      <c r="R32" s="5">
        <f t="shared" si="5"/>
        <v>1</v>
      </c>
      <c r="S32" s="5">
        <f t="shared" si="5"/>
        <v>1</v>
      </c>
      <c r="T32" s="5">
        <f t="shared" si="5"/>
        <v>1</v>
      </c>
      <c r="U32" s="5">
        <f t="shared" si="5"/>
        <v>1</v>
      </c>
      <c r="V32" s="5">
        <f t="shared" si="5"/>
        <v>1</v>
      </c>
      <c r="W32" s="5">
        <f t="shared" si="5"/>
        <v>1</v>
      </c>
      <c r="X32" s="5">
        <f t="shared" si="5"/>
        <v>0</v>
      </c>
      <c r="Y32" s="5">
        <f t="shared" si="5"/>
        <v>0</v>
      </c>
      <c r="Z32" s="5">
        <f t="shared" si="5"/>
        <v>0</v>
      </c>
      <c r="AA32" s="5">
        <f t="shared" si="5"/>
        <v>0</v>
      </c>
      <c r="AB32" s="6">
        <f t="shared" si="6"/>
        <v>0.6</v>
      </c>
      <c r="AC32" s="6">
        <f t="shared" si="7"/>
        <v>0.4</v>
      </c>
      <c r="AD32" s="6">
        <f t="shared" si="8"/>
        <v>0.24</v>
      </c>
    </row>
    <row r="33" spans="1:30" ht="89.25" customHeight="1" x14ac:dyDescent="0.3">
      <c r="A33" s="4" t="s">
        <v>557</v>
      </c>
      <c r="B33" s="42">
        <v>1</v>
      </c>
      <c r="C33" s="42">
        <v>1</v>
      </c>
      <c r="D33" s="42">
        <v>0</v>
      </c>
      <c r="E33" s="42">
        <v>0</v>
      </c>
      <c r="F33" s="42">
        <v>0</v>
      </c>
      <c r="G33" s="42">
        <v>0</v>
      </c>
      <c r="H33" s="42">
        <v>0</v>
      </c>
      <c r="I33" s="42">
        <v>0</v>
      </c>
      <c r="J33" s="42">
        <v>0</v>
      </c>
      <c r="K33" s="42">
        <v>0</v>
      </c>
      <c r="L33" s="44">
        <f t="shared" si="0"/>
        <v>0.8</v>
      </c>
      <c r="M33" s="45" t="str">
        <f t="shared" si="1"/>
        <v>mudah</v>
      </c>
      <c r="N33" s="46">
        <f t="shared" si="3"/>
        <v>0.5</v>
      </c>
      <c r="O33" s="45" t="str">
        <f t="shared" si="4"/>
        <v>soal diterima baik</v>
      </c>
      <c r="Q33" s="7">
        <v>28</v>
      </c>
      <c r="R33" s="5">
        <f t="shared" si="5"/>
        <v>1</v>
      </c>
      <c r="S33" s="5">
        <f t="shared" si="5"/>
        <v>1</v>
      </c>
      <c r="T33" s="5">
        <f t="shared" si="5"/>
        <v>1</v>
      </c>
      <c r="U33" s="5">
        <f t="shared" si="5"/>
        <v>0</v>
      </c>
      <c r="V33" s="5">
        <f t="shared" si="5"/>
        <v>1</v>
      </c>
      <c r="W33" s="5">
        <f t="shared" si="5"/>
        <v>0</v>
      </c>
      <c r="X33" s="5">
        <f t="shared" si="5"/>
        <v>0</v>
      </c>
      <c r="Y33" s="5">
        <f t="shared" si="5"/>
        <v>0</v>
      </c>
      <c r="Z33" s="5">
        <f t="shared" si="5"/>
        <v>1</v>
      </c>
      <c r="AA33" s="5">
        <f t="shared" si="5"/>
        <v>1</v>
      </c>
      <c r="AB33" s="6">
        <f t="shared" si="6"/>
        <v>0.6</v>
      </c>
      <c r="AC33" s="6">
        <f t="shared" si="7"/>
        <v>0.4</v>
      </c>
      <c r="AD33" s="6">
        <f t="shared" si="8"/>
        <v>0.24</v>
      </c>
    </row>
    <row r="34" spans="1:30" ht="45" customHeight="1" x14ac:dyDescent="0.3">
      <c r="A34" s="4" t="s">
        <v>558</v>
      </c>
      <c r="B34" s="42">
        <v>1</v>
      </c>
      <c r="C34" s="42">
        <v>1</v>
      </c>
      <c r="D34" s="42">
        <v>1</v>
      </c>
      <c r="E34" s="42">
        <v>0</v>
      </c>
      <c r="F34" s="42">
        <v>1</v>
      </c>
      <c r="G34" s="42">
        <v>0</v>
      </c>
      <c r="H34" s="42">
        <v>1</v>
      </c>
      <c r="I34" s="42">
        <v>1</v>
      </c>
      <c r="J34" s="42">
        <v>0</v>
      </c>
      <c r="K34" s="42">
        <v>0</v>
      </c>
      <c r="L34" s="44">
        <f t="shared" si="0"/>
        <v>0.6</v>
      </c>
      <c r="M34" s="45" t="str">
        <f t="shared" si="1"/>
        <v>sedang</v>
      </c>
      <c r="N34" s="46">
        <f t="shared" si="3"/>
        <v>0.5</v>
      </c>
      <c r="O34" s="45" t="str">
        <f t="shared" si="4"/>
        <v>soal diterima baik</v>
      </c>
      <c r="Q34" s="7">
        <v>29</v>
      </c>
      <c r="R34" s="5">
        <f t="shared" si="5"/>
        <v>1</v>
      </c>
      <c r="S34" s="5">
        <f t="shared" si="5"/>
        <v>1</v>
      </c>
      <c r="T34" s="5">
        <f t="shared" si="5"/>
        <v>0</v>
      </c>
      <c r="U34" s="5">
        <f t="shared" si="5"/>
        <v>0</v>
      </c>
      <c r="V34" s="5">
        <f t="shared" si="5"/>
        <v>0</v>
      </c>
      <c r="W34" s="5">
        <f t="shared" si="5"/>
        <v>0</v>
      </c>
      <c r="X34" s="5">
        <f t="shared" si="5"/>
        <v>0</v>
      </c>
      <c r="Y34" s="5">
        <f t="shared" si="5"/>
        <v>0</v>
      </c>
      <c r="Z34" s="5">
        <f t="shared" si="5"/>
        <v>0</v>
      </c>
      <c r="AA34" s="5">
        <f t="shared" si="5"/>
        <v>0</v>
      </c>
      <c r="AB34" s="6">
        <f t="shared" si="6"/>
        <v>0.2</v>
      </c>
      <c r="AC34" s="6">
        <f t="shared" si="7"/>
        <v>0.8</v>
      </c>
      <c r="AD34" s="6">
        <f t="shared" si="8"/>
        <v>0.16000000000000003</v>
      </c>
    </row>
    <row r="35" spans="1:30" ht="51" customHeight="1" x14ac:dyDescent="0.3">
      <c r="A35" s="9" t="s">
        <v>559</v>
      </c>
      <c r="B35" s="42">
        <v>1</v>
      </c>
      <c r="C35" s="42">
        <v>1</v>
      </c>
      <c r="D35" s="42">
        <v>1</v>
      </c>
      <c r="E35" s="42">
        <v>0</v>
      </c>
      <c r="F35" s="42">
        <v>1</v>
      </c>
      <c r="G35" s="42">
        <v>0</v>
      </c>
      <c r="H35" s="42">
        <v>0</v>
      </c>
      <c r="I35" s="42">
        <v>0</v>
      </c>
      <c r="J35" s="42">
        <v>0</v>
      </c>
      <c r="K35" s="42">
        <v>0</v>
      </c>
      <c r="L35" s="44">
        <f t="shared" si="0"/>
        <v>0.6</v>
      </c>
      <c r="M35" s="45" t="str">
        <f t="shared" si="1"/>
        <v>sedang</v>
      </c>
      <c r="N35" s="46">
        <f t="shared" si="3"/>
        <v>1</v>
      </c>
      <c r="O35" s="45" t="str">
        <f t="shared" si="4"/>
        <v>soal diterima baik</v>
      </c>
      <c r="Q35" s="7">
        <v>30</v>
      </c>
      <c r="R35" s="5">
        <f t="shared" si="5"/>
        <v>1</v>
      </c>
      <c r="S35" s="5">
        <f t="shared" si="5"/>
        <v>1</v>
      </c>
      <c r="T35" s="5">
        <f t="shared" si="5"/>
        <v>1</v>
      </c>
      <c r="U35" s="5">
        <f t="shared" si="5"/>
        <v>0</v>
      </c>
      <c r="V35" s="5">
        <f t="shared" si="5"/>
        <v>1</v>
      </c>
      <c r="W35" s="5">
        <f t="shared" si="5"/>
        <v>0</v>
      </c>
      <c r="X35" s="5">
        <f t="shared" si="5"/>
        <v>1</v>
      </c>
      <c r="Y35" s="5">
        <f t="shared" si="5"/>
        <v>1</v>
      </c>
      <c r="Z35" s="5">
        <f t="shared" si="5"/>
        <v>0</v>
      </c>
      <c r="AA35" s="5">
        <f t="shared" si="5"/>
        <v>0</v>
      </c>
      <c r="AB35" s="6">
        <f t="shared" si="6"/>
        <v>0.6</v>
      </c>
      <c r="AC35" s="6">
        <f t="shared" si="7"/>
        <v>0.4</v>
      </c>
      <c r="AD35" s="6">
        <f t="shared" si="8"/>
        <v>0.24</v>
      </c>
    </row>
    <row r="36" spans="1:30" ht="42" customHeight="1" x14ac:dyDescent="0.3">
      <c r="A36" s="9" t="s">
        <v>560</v>
      </c>
      <c r="B36" s="42">
        <v>1</v>
      </c>
      <c r="C36" s="42">
        <v>1</v>
      </c>
      <c r="D36" s="42">
        <v>1</v>
      </c>
      <c r="E36" s="42">
        <v>1</v>
      </c>
      <c r="F36" s="42">
        <v>1</v>
      </c>
      <c r="G36" s="42">
        <v>1</v>
      </c>
      <c r="H36" s="42">
        <v>0</v>
      </c>
      <c r="I36" s="42">
        <v>0</v>
      </c>
      <c r="J36" s="42">
        <v>0</v>
      </c>
      <c r="K36" s="42">
        <v>0</v>
      </c>
      <c r="L36" s="44">
        <f t="shared" si="0"/>
        <v>0.4</v>
      </c>
      <c r="M36" s="45" t="str">
        <f t="shared" si="1"/>
        <v>sedang</v>
      </c>
      <c r="N36" s="46">
        <f t="shared" si="3"/>
        <v>1</v>
      </c>
      <c r="O36" s="45" t="str">
        <f t="shared" si="4"/>
        <v>soal diterima baik</v>
      </c>
      <c r="Q36" s="7">
        <v>31</v>
      </c>
      <c r="R36" s="5">
        <f t="shared" si="5"/>
        <v>1</v>
      </c>
      <c r="S36" s="5">
        <f t="shared" si="5"/>
        <v>1</v>
      </c>
      <c r="T36" s="5">
        <f t="shared" si="5"/>
        <v>1</v>
      </c>
      <c r="U36" s="5">
        <f t="shared" si="5"/>
        <v>0</v>
      </c>
      <c r="V36" s="5">
        <f t="shared" si="5"/>
        <v>1</v>
      </c>
      <c r="W36" s="5">
        <f t="shared" si="5"/>
        <v>0</v>
      </c>
      <c r="X36" s="5">
        <f t="shared" si="5"/>
        <v>0</v>
      </c>
      <c r="Y36" s="5">
        <f t="shared" si="5"/>
        <v>0</v>
      </c>
      <c r="Z36" s="5">
        <f t="shared" si="5"/>
        <v>0</v>
      </c>
      <c r="AA36" s="5">
        <f t="shared" si="5"/>
        <v>0</v>
      </c>
      <c r="AB36" s="6">
        <f t="shared" si="6"/>
        <v>0.4</v>
      </c>
      <c r="AC36" s="6">
        <f t="shared" si="7"/>
        <v>0.6</v>
      </c>
      <c r="AD36" s="6">
        <f t="shared" si="8"/>
        <v>0.24</v>
      </c>
    </row>
    <row r="37" spans="1:30" ht="57" customHeight="1" x14ac:dyDescent="0.3">
      <c r="A37" s="9" t="s">
        <v>561</v>
      </c>
      <c r="B37" s="42">
        <v>1</v>
      </c>
      <c r="C37" s="42">
        <v>1</v>
      </c>
      <c r="D37" s="42">
        <v>1</v>
      </c>
      <c r="E37" s="42">
        <v>0</v>
      </c>
      <c r="F37" s="42">
        <v>1</v>
      </c>
      <c r="G37" s="42">
        <v>0</v>
      </c>
      <c r="H37" s="42">
        <v>1</v>
      </c>
      <c r="I37" s="42">
        <v>1</v>
      </c>
      <c r="J37" s="42">
        <v>0</v>
      </c>
      <c r="K37" s="42">
        <v>0</v>
      </c>
      <c r="L37" s="44">
        <f t="shared" si="0"/>
        <v>0.6</v>
      </c>
      <c r="M37" s="45" t="str">
        <f t="shared" si="1"/>
        <v>sedang</v>
      </c>
      <c r="N37" s="46">
        <f t="shared" si="3"/>
        <v>0.5</v>
      </c>
      <c r="O37" s="45" t="str">
        <f t="shared" si="4"/>
        <v>soal diterima baik</v>
      </c>
      <c r="Q37" s="7">
        <v>32</v>
      </c>
      <c r="R37" s="5">
        <f t="shared" si="5"/>
        <v>1</v>
      </c>
      <c r="S37" s="5">
        <f t="shared" si="5"/>
        <v>1</v>
      </c>
      <c r="T37" s="5">
        <f t="shared" si="5"/>
        <v>1</v>
      </c>
      <c r="U37" s="5">
        <f t="shared" si="5"/>
        <v>1</v>
      </c>
      <c r="V37" s="5">
        <f t="shared" si="5"/>
        <v>1</v>
      </c>
      <c r="W37" s="5">
        <f t="shared" si="5"/>
        <v>1</v>
      </c>
      <c r="X37" s="5">
        <f t="shared" si="5"/>
        <v>0</v>
      </c>
      <c r="Y37" s="5">
        <f t="shared" si="5"/>
        <v>0</v>
      </c>
      <c r="Z37" s="5">
        <f t="shared" si="5"/>
        <v>0</v>
      </c>
      <c r="AA37" s="5">
        <f t="shared" si="5"/>
        <v>0</v>
      </c>
      <c r="AB37" s="6">
        <f t="shared" si="6"/>
        <v>0.6</v>
      </c>
      <c r="AC37" s="6">
        <f t="shared" si="7"/>
        <v>0.4</v>
      </c>
      <c r="AD37" s="6">
        <f t="shared" si="8"/>
        <v>0.24</v>
      </c>
    </row>
    <row r="38" spans="1:30" ht="57" customHeight="1" x14ac:dyDescent="0.3">
      <c r="A38" s="4" t="s">
        <v>562</v>
      </c>
      <c r="B38" s="42">
        <v>1</v>
      </c>
      <c r="C38" s="42">
        <v>1</v>
      </c>
      <c r="D38" s="42">
        <v>1</v>
      </c>
      <c r="E38" s="42">
        <v>0</v>
      </c>
      <c r="F38" s="42">
        <v>1</v>
      </c>
      <c r="G38" s="42">
        <v>0</v>
      </c>
      <c r="H38" s="42">
        <v>0</v>
      </c>
      <c r="I38" s="42">
        <v>0</v>
      </c>
      <c r="J38" s="42">
        <v>1</v>
      </c>
      <c r="K38" s="42">
        <v>1</v>
      </c>
      <c r="L38" s="44">
        <f t="shared" si="0"/>
        <v>0.4</v>
      </c>
      <c r="M38" s="45" t="str">
        <f t="shared" si="1"/>
        <v>sedang</v>
      </c>
      <c r="N38" s="46">
        <f t="shared" si="3"/>
        <v>0.5</v>
      </c>
      <c r="O38" s="45" t="str">
        <f t="shared" si="4"/>
        <v>soal diterima baik</v>
      </c>
      <c r="Q38" s="7">
        <v>33</v>
      </c>
      <c r="R38" s="5">
        <f t="shared" si="5"/>
        <v>1</v>
      </c>
      <c r="S38" s="5">
        <f t="shared" si="5"/>
        <v>1</v>
      </c>
      <c r="T38" s="5">
        <f t="shared" si="5"/>
        <v>1</v>
      </c>
      <c r="U38" s="5">
        <f t="shared" si="5"/>
        <v>0</v>
      </c>
      <c r="V38" s="5">
        <f t="shared" si="5"/>
        <v>1</v>
      </c>
      <c r="W38" s="5">
        <f t="shared" si="5"/>
        <v>0</v>
      </c>
      <c r="X38" s="5">
        <f t="shared" si="5"/>
        <v>1</v>
      </c>
      <c r="Y38" s="5">
        <f t="shared" si="5"/>
        <v>1</v>
      </c>
      <c r="Z38" s="5">
        <f t="shared" si="5"/>
        <v>0</v>
      </c>
      <c r="AA38" s="5">
        <f t="shared" si="5"/>
        <v>0</v>
      </c>
      <c r="AB38" s="6">
        <f t="shared" si="6"/>
        <v>0.6</v>
      </c>
      <c r="AC38" s="6">
        <f t="shared" si="7"/>
        <v>0.4</v>
      </c>
      <c r="AD38" s="6">
        <f t="shared" si="8"/>
        <v>0.24</v>
      </c>
    </row>
    <row r="39" spans="1:30" ht="125.25" customHeight="1" x14ac:dyDescent="0.3">
      <c r="A39" s="4" t="s">
        <v>563</v>
      </c>
      <c r="B39" s="42">
        <v>1</v>
      </c>
      <c r="C39" s="42">
        <v>1</v>
      </c>
      <c r="D39" s="42">
        <v>1</v>
      </c>
      <c r="E39" s="42">
        <v>1</v>
      </c>
      <c r="F39" s="42">
        <v>1</v>
      </c>
      <c r="G39" s="42">
        <v>1</v>
      </c>
      <c r="H39" s="42">
        <v>0</v>
      </c>
      <c r="I39" s="42">
        <v>0</v>
      </c>
      <c r="J39" s="42">
        <v>0</v>
      </c>
      <c r="K39" s="42">
        <v>0</v>
      </c>
      <c r="L39" s="44">
        <f t="shared" si="0"/>
        <v>0.4</v>
      </c>
      <c r="M39" s="45" t="str">
        <f t="shared" si="1"/>
        <v>sedang</v>
      </c>
      <c r="N39" s="46">
        <f t="shared" si="3"/>
        <v>1</v>
      </c>
      <c r="O39" s="45" t="str">
        <f t="shared" si="4"/>
        <v>soal diterima baik</v>
      </c>
      <c r="Q39" s="7">
        <v>34</v>
      </c>
      <c r="R39" s="5">
        <f t="shared" si="5"/>
        <v>1</v>
      </c>
      <c r="S39" s="5">
        <f t="shared" si="5"/>
        <v>1</v>
      </c>
      <c r="T39" s="5">
        <f t="shared" si="5"/>
        <v>1</v>
      </c>
      <c r="U39" s="5">
        <f t="shared" si="5"/>
        <v>0</v>
      </c>
      <c r="V39" s="5">
        <f t="shared" si="5"/>
        <v>1</v>
      </c>
      <c r="W39" s="5">
        <f t="shared" si="5"/>
        <v>0</v>
      </c>
      <c r="X39" s="5">
        <f t="shared" si="5"/>
        <v>0</v>
      </c>
      <c r="Y39" s="5">
        <f t="shared" si="5"/>
        <v>0</v>
      </c>
      <c r="Z39" s="5">
        <f t="shared" si="5"/>
        <v>1</v>
      </c>
      <c r="AA39" s="5">
        <f t="shared" si="5"/>
        <v>1</v>
      </c>
      <c r="AB39" s="6">
        <f t="shared" si="6"/>
        <v>0.6</v>
      </c>
      <c r="AC39" s="6">
        <f t="shared" si="7"/>
        <v>0.4</v>
      </c>
      <c r="AD39" s="6">
        <f t="shared" si="8"/>
        <v>0.24</v>
      </c>
    </row>
    <row r="40" spans="1:30" ht="58.5" customHeight="1" x14ac:dyDescent="0.3">
      <c r="A40" s="8" t="s">
        <v>564</v>
      </c>
      <c r="B40" s="42">
        <v>0</v>
      </c>
      <c r="C40" s="42">
        <v>0</v>
      </c>
      <c r="D40" s="42">
        <v>1</v>
      </c>
      <c r="E40" s="42">
        <v>1</v>
      </c>
      <c r="F40" s="42">
        <v>1</v>
      </c>
      <c r="G40" s="42">
        <v>1</v>
      </c>
      <c r="H40" s="42">
        <v>0</v>
      </c>
      <c r="I40" s="42">
        <v>0</v>
      </c>
      <c r="J40" s="42">
        <v>0</v>
      </c>
      <c r="K40" s="42">
        <v>0</v>
      </c>
      <c r="L40" s="44">
        <f t="shared" si="0"/>
        <v>0.6</v>
      </c>
      <c r="M40" s="45" t="str">
        <f t="shared" si="1"/>
        <v>sedang</v>
      </c>
      <c r="N40" s="46">
        <f t="shared" si="3"/>
        <v>0.5</v>
      </c>
      <c r="O40" s="45" t="str">
        <f t="shared" si="4"/>
        <v>soal diterima baik</v>
      </c>
      <c r="Q40" s="7">
        <v>35</v>
      </c>
      <c r="R40" s="5">
        <f t="shared" si="5"/>
        <v>1</v>
      </c>
      <c r="S40" s="5">
        <f t="shared" si="5"/>
        <v>1</v>
      </c>
      <c r="T40" s="5">
        <f t="shared" si="5"/>
        <v>1</v>
      </c>
      <c r="U40" s="5">
        <f t="shared" si="5"/>
        <v>1</v>
      </c>
      <c r="V40" s="5">
        <f t="shared" si="5"/>
        <v>1</v>
      </c>
      <c r="W40" s="5">
        <f t="shared" si="5"/>
        <v>1</v>
      </c>
      <c r="X40" s="5">
        <f t="shared" si="5"/>
        <v>0</v>
      </c>
      <c r="Y40" s="5">
        <f t="shared" si="5"/>
        <v>0</v>
      </c>
      <c r="Z40" s="5">
        <f t="shared" si="5"/>
        <v>0</v>
      </c>
      <c r="AA40" s="5">
        <f t="shared" si="5"/>
        <v>0</v>
      </c>
      <c r="AB40" s="6">
        <f t="shared" si="6"/>
        <v>0.6</v>
      </c>
      <c r="AC40" s="6">
        <f t="shared" si="7"/>
        <v>0.4</v>
      </c>
      <c r="AD40" s="6">
        <f t="shared" si="8"/>
        <v>0.24</v>
      </c>
    </row>
    <row r="41" spans="1:30" ht="41.25" customHeight="1" x14ac:dyDescent="0.3">
      <c r="A41" s="9" t="s">
        <v>565</v>
      </c>
      <c r="B41" s="42">
        <v>1</v>
      </c>
      <c r="C41" s="42">
        <v>1</v>
      </c>
      <c r="D41" s="42">
        <v>1</v>
      </c>
      <c r="E41" s="42">
        <v>1</v>
      </c>
      <c r="F41" s="42">
        <v>1</v>
      </c>
      <c r="G41" s="42">
        <v>1</v>
      </c>
      <c r="H41" s="42">
        <v>0</v>
      </c>
      <c r="I41" s="42">
        <v>0</v>
      </c>
      <c r="J41" s="42">
        <v>1</v>
      </c>
      <c r="K41" s="42">
        <v>1</v>
      </c>
      <c r="L41" s="44">
        <f t="shared" si="0"/>
        <v>0.2</v>
      </c>
      <c r="M41" s="45" t="str">
        <f t="shared" si="1"/>
        <v>sukar</v>
      </c>
      <c r="N41" s="46">
        <f t="shared" si="3"/>
        <v>0.5</v>
      </c>
      <c r="O41" s="45" t="str">
        <f t="shared" si="4"/>
        <v>soal diterima baik</v>
      </c>
      <c r="Q41" s="7">
        <v>36</v>
      </c>
      <c r="R41" s="5">
        <f t="shared" si="5"/>
        <v>0</v>
      </c>
      <c r="S41" s="5">
        <f t="shared" si="5"/>
        <v>0</v>
      </c>
      <c r="T41" s="5">
        <f t="shared" si="5"/>
        <v>1</v>
      </c>
      <c r="U41" s="5">
        <f t="shared" si="5"/>
        <v>1</v>
      </c>
      <c r="V41" s="5">
        <f t="shared" si="5"/>
        <v>1</v>
      </c>
      <c r="W41" s="5">
        <f t="shared" si="5"/>
        <v>1</v>
      </c>
      <c r="X41" s="5">
        <f t="shared" si="5"/>
        <v>0</v>
      </c>
      <c r="Y41" s="5">
        <f t="shared" si="5"/>
        <v>0</v>
      </c>
      <c r="Z41" s="5">
        <f t="shared" si="5"/>
        <v>0</v>
      </c>
      <c r="AA41" s="5">
        <f t="shared" si="5"/>
        <v>0</v>
      </c>
      <c r="AB41" s="6">
        <f t="shared" si="6"/>
        <v>0.4</v>
      </c>
      <c r="AC41" s="6">
        <f t="shared" si="7"/>
        <v>0.6</v>
      </c>
      <c r="AD41" s="6">
        <f t="shared" si="8"/>
        <v>0.24</v>
      </c>
    </row>
    <row r="42" spans="1:30" ht="46.5" customHeight="1" x14ac:dyDescent="0.3">
      <c r="A42" s="8" t="s">
        <v>566</v>
      </c>
      <c r="B42" s="42">
        <v>0</v>
      </c>
      <c r="C42" s="42">
        <v>0</v>
      </c>
      <c r="D42" s="42">
        <v>0</v>
      </c>
      <c r="E42" s="42">
        <v>1</v>
      </c>
      <c r="F42" s="42">
        <v>0</v>
      </c>
      <c r="G42" s="42">
        <v>1</v>
      </c>
      <c r="H42" s="42">
        <v>1</v>
      </c>
      <c r="I42" s="42">
        <v>1</v>
      </c>
      <c r="J42" s="42">
        <v>0</v>
      </c>
      <c r="K42" s="42">
        <v>0</v>
      </c>
      <c r="L42" s="44">
        <f t="shared" si="0"/>
        <v>0.4</v>
      </c>
      <c r="M42" s="45" t="str">
        <f t="shared" si="1"/>
        <v>sedang</v>
      </c>
      <c r="N42" s="46">
        <f t="shared" si="3"/>
        <v>0.5</v>
      </c>
      <c r="O42" s="45" t="str">
        <f t="shared" si="4"/>
        <v>soal diterima baik</v>
      </c>
      <c r="Q42" s="7">
        <v>37</v>
      </c>
      <c r="R42" s="5">
        <f t="shared" si="5"/>
        <v>1</v>
      </c>
      <c r="S42" s="5">
        <f t="shared" si="5"/>
        <v>1</v>
      </c>
      <c r="T42" s="5">
        <f t="shared" si="5"/>
        <v>1</v>
      </c>
      <c r="U42" s="5">
        <f t="shared" si="5"/>
        <v>1</v>
      </c>
      <c r="V42" s="5">
        <f t="shared" si="5"/>
        <v>1</v>
      </c>
      <c r="W42" s="5">
        <f t="shared" si="5"/>
        <v>1</v>
      </c>
      <c r="X42" s="5">
        <f t="shared" si="5"/>
        <v>0</v>
      </c>
      <c r="Y42" s="5">
        <f t="shared" si="5"/>
        <v>0</v>
      </c>
      <c r="Z42" s="5">
        <f t="shared" si="5"/>
        <v>1</v>
      </c>
      <c r="AA42" s="5">
        <f t="shared" si="5"/>
        <v>1</v>
      </c>
      <c r="AB42" s="6">
        <f t="shared" si="6"/>
        <v>0.8</v>
      </c>
      <c r="AC42" s="6">
        <f t="shared" si="7"/>
        <v>0.19999999999999996</v>
      </c>
      <c r="AD42" s="6">
        <f t="shared" si="8"/>
        <v>0.15999999999999998</v>
      </c>
    </row>
    <row r="43" spans="1:30" ht="81.75" customHeight="1" x14ac:dyDescent="0.3">
      <c r="A43" s="4" t="s">
        <v>567</v>
      </c>
      <c r="B43" s="42">
        <v>1</v>
      </c>
      <c r="C43" s="42">
        <v>1</v>
      </c>
      <c r="D43" s="42">
        <v>1</v>
      </c>
      <c r="E43" s="42">
        <v>0</v>
      </c>
      <c r="F43" s="42">
        <v>1</v>
      </c>
      <c r="G43" s="42">
        <v>0</v>
      </c>
      <c r="H43" s="42">
        <v>0</v>
      </c>
      <c r="I43" s="42">
        <v>0</v>
      </c>
      <c r="J43" s="42">
        <v>0</v>
      </c>
      <c r="K43" s="42">
        <v>0</v>
      </c>
      <c r="L43" s="44">
        <f t="shared" si="0"/>
        <v>0.6</v>
      </c>
      <c r="M43" s="45" t="str">
        <f t="shared" si="1"/>
        <v>sedang</v>
      </c>
      <c r="N43" s="46">
        <f>ABS((SUM(B43:D43,F43)-SUM(H43:K43))*2/8)</f>
        <v>1</v>
      </c>
      <c r="O43" s="45" t="str">
        <f t="shared" si="4"/>
        <v>soal diterima baik</v>
      </c>
      <c r="Q43" s="7">
        <v>38</v>
      </c>
      <c r="R43" s="5">
        <f t="shared" si="5"/>
        <v>0</v>
      </c>
      <c r="S43" s="5">
        <f t="shared" si="5"/>
        <v>0</v>
      </c>
      <c r="T43" s="5">
        <f t="shared" si="5"/>
        <v>0</v>
      </c>
      <c r="U43" s="5">
        <f t="shared" si="5"/>
        <v>1</v>
      </c>
      <c r="V43" s="5">
        <f t="shared" si="5"/>
        <v>0</v>
      </c>
      <c r="W43" s="5">
        <f t="shared" si="5"/>
        <v>1</v>
      </c>
      <c r="X43" s="5">
        <f t="shared" si="5"/>
        <v>1</v>
      </c>
      <c r="Y43" s="5">
        <f t="shared" si="5"/>
        <v>1</v>
      </c>
      <c r="Z43" s="5">
        <f t="shared" si="5"/>
        <v>0</v>
      </c>
      <c r="AA43" s="5">
        <f t="shared" si="5"/>
        <v>0</v>
      </c>
      <c r="AB43" s="6">
        <f t="shared" si="6"/>
        <v>0.4</v>
      </c>
      <c r="AC43" s="6">
        <f t="shared" si="7"/>
        <v>0.6</v>
      </c>
      <c r="AD43" s="6">
        <f t="shared" si="8"/>
        <v>0.24</v>
      </c>
    </row>
    <row r="44" spans="1:30" ht="95.25" customHeight="1" x14ac:dyDescent="0.3">
      <c r="A44" s="4" t="s">
        <v>568</v>
      </c>
      <c r="B44" s="42">
        <v>1</v>
      </c>
      <c r="C44" s="42">
        <v>1</v>
      </c>
      <c r="D44" s="42">
        <v>1</v>
      </c>
      <c r="E44" s="42">
        <v>1</v>
      </c>
      <c r="F44" s="42">
        <v>1</v>
      </c>
      <c r="G44" s="42">
        <v>1</v>
      </c>
      <c r="H44" s="42">
        <v>0</v>
      </c>
      <c r="I44" s="42">
        <v>0</v>
      </c>
      <c r="J44" s="42">
        <v>1</v>
      </c>
      <c r="K44" s="42">
        <v>1</v>
      </c>
      <c r="L44" s="44">
        <f t="shared" si="0"/>
        <v>0.2</v>
      </c>
      <c r="M44" s="45" t="str">
        <f t="shared" si="1"/>
        <v>sukar</v>
      </c>
      <c r="N44" s="46">
        <f t="shared" si="3"/>
        <v>0.5</v>
      </c>
      <c r="O44" s="45" t="str">
        <f t="shared" si="4"/>
        <v>soal diterima baik</v>
      </c>
      <c r="Q44" s="7">
        <v>39</v>
      </c>
      <c r="R44" s="5">
        <f t="shared" si="5"/>
        <v>1</v>
      </c>
      <c r="S44" s="5">
        <f t="shared" si="5"/>
        <v>1</v>
      </c>
      <c r="T44" s="5">
        <f t="shared" si="5"/>
        <v>1</v>
      </c>
      <c r="U44" s="5">
        <f t="shared" si="5"/>
        <v>0</v>
      </c>
      <c r="V44" s="5">
        <f t="shared" si="5"/>
        <v>1</v>
      </c>
      <c r="W44" s="5">
        <f t="shared" si="5"/>
        <v>0</v>
      </c>
      <c r="X44" s="5">
        <f t="shared" si="5"/>
        <v>0</v>
      </c>
      <c r="Y44" s="5">
        <f t="shared" si="5"/>
        <v>0</v>
      </c>
      <c r="Z44" s="5">
        <f t="shared" si="5"/>
        <v>0</v>
      </c>
      <c r="AA44" s="5">
        <f t="shared" si="5"/>
        <v>0</v>
      </c>
      <c r="AB44" s="6">
        <f t="shared" si="6"/>
        <v>0.4</v>
      </c>
      <c r="AC44" s="6">
        <f t="shared" si="7"/>
        <v>0.6</v>
      </c>
      <c r="AD44" s="6">
        <f t="shared" si="8"/>
        <v>0.24</v>
      </c>
    </row>
    <row r="45" spans="1:30" ht="78" customHeight="1" x14ac:dyDescent="0.3">
      <c r="A45" s="4" t="s">
        <v>569</v>
      </c>
      <c r="B45" s="42">
        <v>1</v>
      </c>
      <c r="C45" s="42">
        <v>1</v>
      </c>
      <c r="D45" s="42">
        <v>1</v>
      </c>
      <c r="E45" s="42">
        <v>1</v>
      </c>
      <c r="F45" s="42">
        <v>1</v>
      </c>
      <c r="G45" s="42">
        <v>1</v>
      </c>
      <c r="H45" s="42">
        <v>1</v>
      </c>
      <c r="I45" s="42">
        <v>1</v>
      </c>
      <c r="J45" s="42">
        <v>0</v>
      </c>
      <c r="K45" s="42">
        <v>0</v>
      </c>
      <c r="L45" s="44">
        <f t="shared" si="0"/>
        <v>0.8</v>
      </c>
      <c r="M45" s="45" t="str">
        <f t="shared" si="1"/>
        <v>mudah</v>
      </c>
      <c r="N45" s="46">
        <f t="shared" si="3"/>
        <v>0.5</v>
      </c>
      <c r="O45" s="45" t="str">
        <f t="shared" si="4"/>
        <v>soal diterima baik</v>
      </c>
      <c r="Q45" s="7">
        <v>40</v>
      </c>
      <c r="R45" s="5">
        <f t="shared" si="5"/>
        <v>1</v>
      </c>
      <c r="S45" s="5">
        <f t="shared" si="5"/>
        <v>1</v>
      </c>
      <c r="T45" s="5">
        <f t="shared" si="5"/>
        <v>1</v>
      </c>
      <c r="U45" s="5">
        <f t="shared" si="5"/>
        <v>1</v>
      </c>
      <c r="V45" s="5">
        <f t="shared" si="5"/>
        <v>1</v>
      </c>
      <c r="W45" s="5">
        <f t="shared" si="5"/>
        <v>1</v>
      </c>
      <c r="X45" s="5">
        <f t="shared" si="5"/>
        <v>0</v>
      </c>
      <c r="Y45" s="5">
        <f t="shared" si="5"/>
        <v>0</v>
      </c>
      <c r="Z45" s="5">
        <f t="shared" si="5"/>
        <v>1</v>
      </c>
      <c r="AA45" s="5">
        <f t="shared" si="5"/>
        <v>1</v>
      </c>
      <c r="AB45" s="6">
        <f t="shared" si="6"/>
        <v>0.8</v>
      </c>
      <c r="AC45" s="6">
        <f t="shared" si="7"/>
        <v>0.19999999999999996</v>
      </c>
      <c r="AD45" s="6">
        <f t="shared" si="8"/>
        <v>0.15999999999999998</v>
      </c>
    </row>
    <row r="46" spans="1:30" ht="57.75" customHeight="1" x14ac:dyDescent="0.3">
      <c r="A46" s="8" t="s">
        <v>570</v>
      </c>
      <c r="B46" s="42">
        <v>1</v>
      </c>
      <c r="C46" s="42">
        <v>1</v>
      </c>
      <c r="D46" s="42">
        <v>1</v>
      </c>
      <c r="E46" s="42">
        <v>1</v>
      </c>
      <c r="F46" s="42">
        <v>1</v>
      </c>
      <c r="G46" s="42">
        <v>1</v>
      </c>
      <c r="H46" s="42">
        <v>1</v>
      </c>
      <c r="I46" s="42">
        <v>1</v>
      </c>
      <c r="J46" s="42">
        <v>0</v>
      </c>
      <c r="K46" s="42">
        <v>0</v>
      </c>
      <c r="L46" s="44">
        <f t="shared" si="0"/>
        <v>0.8</v>
      </c>
      <c r="M46" s="45" t="str">
        <f t="shared" si="1"/>
        <v>mudah</v>
      </c>
      <c r="N46" s="46">
        <f t="shared" si="3"/>
        <v>0.5</v>
      </c>
      <c r="O46" s="45" t="str">
        <f t="shared" si="4"/>
        <v>soal diterima baik</v>
      </c>
      <c r="Q46" s="7">
        <v>41</v>
      </c>
      <c r="R46" s="5">
        <f t="shared" ref="R46:AA71" si="9">B45</f>
        <v>1</v>
      </c>
      <c r="S46" s="5">
        <f t="shared" si="9"/>
        <v>1</v>
      </c>
      <c r="T46" s="5">
        <f t="shared" si="9"/>
        <v>1</v>
      </c>
      <c r="U46" s="5">
        <f t="shared" si="9"/>
        <v>1</v>
      </c>
      <c r="V46" s="5">
        <f t="shared" si="9"/>
        <v>1</v>
      </c>
      <c r="W46" s="5">
        <f t="shared" si="9"/>
        <v>1</v>
      </c>
      <c r="X46" s="5">
        <f t="shared" si="9"/>
        <v>1</v>
      </c>
      <c r="Y46" s="5">
        <f t="shared" si="9"/>
        <v>1</v>
      </c>
      <c r="Z46" s="5">
        <f t="shared" si="9"/>
        <v>0</v>
      </c>
      <c r="AA46" s="5">
        <f t="shared" si="9"/>
        <v>0</v>
      </c>
      <c r="AB46" s="6">
        <f t="shared" si="6"/>
        <v>0.8</v>
      </c>
      <c r="AC46" s="6">
        <f t="shared" si="7"/>
        <v>0.19999999999999996</v>
      </c>
      <c r="AD46" s="6">
        <f t="shared" si="8"/>
        <v>0.15999999999999998</v>
      </c>
    </row>
    <row r="47" spans="1:30" ht="85.5" customHeight="1" x14ac:dyDescent="0.3">
      <c r="A47" s="9" t="s">
        <v>571</v>
      </c>
      <c r="B47" s="42">
        <v>1</v>
      </c>
      <c r="C47" s="42">
        <v>1</v>
      </c>
      <c r="D47" s="42">
        <v>1</v>
      </c>
      <c r="E47" s="42">
        <v>0</v>
      </c>
      <c r="F47" s="42">
        <v>1</v>
      </c>
      <c r="G47" s="42">
        <v>0</v>
      </c>
      <c r="H47" s="42">
        <v>0</v>
      </c>
      <c r="I47" s="42">
        <v>0</v>
      </c>
      <c r="J47" s="42">
        <v>0</v>
      </c>
      <c r="K47" s="42">
        <v>0</v>
      </c>
      <c r="L47" s="44">
        <f t="shared" si="0"/>
        <v>0.6</v>
      </c>
      <c r="M47" s="45" t="str">
        <f t="shared" si="1"/>
        <v>sedang</v>
      </c>
      <c r="N47" s="46">
        <f t="shared" si="3"/>
        <v>1</v>
      </c>
      <c r="O47" s="45" t="str">
        <f t="shared" si="4"/>
        <v>soal diterima baik</v>
      </c>
      <c r="Q47" s="7">
        <v>42</v>
      </c>
      <c r="R47" s="5">
        <f t="shared" si="9"/>
        <v>1</v>
      </c>
      <c r="S47" s="5">
        <f t="shared" si="9"/>
        <v>1</v>
      </c>
      <c r="T47" s="5">
        <f t="shared" si="9"/>
        <v>1</v>
      </c>
      <c r="U47" s="5">
        <f t="shared" si="9"/>
        <v>1</v>
      </c>
      <c r="V47" s="5">
        <f t="shared" si="9"/>
        <v>1</v>
      </c>
      <c r="W47" s="5">
        <f t="shared" si="9"/>
        <v>1</v>
      </c>
      <c r="X47" s="5">
        <f t="shared" si="9"/>
        <v>1</v>
      </c>
      <c r="Y47" s="5">
        <f t="shared" si="9"/>
        <v>1</v>
      </c>
      <c r="Z47" s="5">
        <f t="shared" si="9"/>
        <v>0</v>
      </c>
      <c r="AA47" s="5">
        <f t="shared" si="9"/>
        <v>0</v>
      </c>
      <c r="AB47" s="6">
        <f t="shared" si="6"/>
        <v>0.8</v>
      </c>
      <c r="AC47" s="6">
        <f t="shared" si="7"/>
        <v>0.19999999999999996</v>
      </c>
      <c r="AD47" s="6">
        <f t="shared" si="8"/>
        <v>0.15999999999999998</v>
      </c>
    </row>
    <row r="48" spans="1:30" ht="63" customHeight="1" x14ac:dyDescent="0.3">
      <c r="A48" s="4" t="s">
        <v>572</v>
      </c>
      <c r="B48" s="42">
        <v>1</v>
      </c>
      <c r="C48" s="42">
        <v>1</v>
      </c>
      <c r="D48" s="42">
        <v>1</v>
      </c>
      <c r="E48" s="42">
        <v>1</v>
      </c>
      <c r="F48" s="42">
        <v>1</v>
      </c>
      <c r="G48" s="42">
        <v>1</v>
      </c>
      <c r="H48" s="42">
        <v>0</v>
      </c>
      <c r="I48" s="42">
        <v>0</v>
      </c>
      <c r="J48" s="42">
        <v>1</v>
      </c>
      <c r="K48" s="42">
        <v>1</v>
      </c>
      <c r="L48" s="44">
        <f t="shared" si="0"/>
        <v>0.2</v>
      </c>
      <c r="M48" s="45" t="str">
        <f t="shared" si="1"/>
        <v>sukar</v>
      </c>
      <c r="N48" s="46">
        <f t="shared" si="3"/>
        <v>0.5</v>
      </c>
      <c r="O48" s="45" t="str">
        <f t="shared" si="4"/>
        <v>soal diterima baik</v>
      </c>
      <c r="Q48" s="7">
        <v>43</v>
      </c>
      <c r="R48" s="5">
        <f t="shared" si="9"/>
        <v>1</v>
      </c>
      <c r="S48" s="5">
        <f t="shared" si="9"/>
        <v>1</v>
      </c>
      <c r="T48" s="5">
        <f t="shared" si="9"/>
        <v>1</v>
      </c>
      <c r="U48" s="5">
        <f t="shared" si="9"/>
        <v>0</v>
      </c>
      <c r="V48" s="5">
        <f t="shared" si="9"/>
        <v>1</v>
      </c>
      <c r="W48" s="5">
        <f t="shared" si="9"/>
        <v>0</v>
      </c>
      <c r="X48" s="5">
        <f t="shared" si="9"/>
        <v>0</v>
      </c>
      <c r="Y48" s="5">
        <f t="shared" si="9"/>
        <v>0</v>
      </c>
      <c r="Z48" s="5">
        <f t="shared" si="9"/>
        <v>0</v>
      </c>
      <c r="AA48" s="5">
        <f t="shared" si="9"/>
        <v>0</v>
      </c>
      <c r="AB48" s="6">
        <f t="shared" si="6"/>
        <v>0.4</v>
      </c>
      <c r="AC48" s="6">
        <f t="shared" si="7"/>
        <v>0.6</v>
      </c>
      <c r="AD48" s="6">
        <f t="shared" si="8"/>
        <v>0.24</v>
      </c>
    </row>
    <row r="49" spans="1:30" ht="78.75" customHeight="1" x14ac:dyDescent="0.3">
      <c r="A49" s="4" t="s">
        <v>573</v>
      </c>
      <c r="B49" s="42">
        <v>1</v>
      </c>
      <c r="C49" s="42">
        <v>1</v>
      </c>
      <c r="D49" s="42">
        <v>1</v>
      </c>
      <c r="E49" s="42">
        <v>1</v>
      </c>
      <c r="F49" s="42">
        <v>1</v>
      </c>
      <c r="G49" s="42">
        <v>1</v>
      </c>
      <c r="H49" s="42">
        <v>0</v>
      </c>
      <c r="I49" s="42">
        <v>0</v>
      </c>
      <c r="J49" s="42">
        <v>0</v>
      </c>
      <c r="K49" s="42">
        <v>0</v>
      </c>
      <c r="L49" s="44">
        <f t="shared" si="0"/>
        <v>0.4</v>
      </c>
      <c r="M49" s="45" t="str">
        <f t="shared" si="1"/>
        <v>sedang</v>
      </c>
      <c r="N49" s="46">
        <f t="shared" si="3"/>
        <v>1</v>
      </c>
      <c r="O49" s="45" t="str">
        <f t="shared" si="4"/>
        <v>soal diterima baik</v>
      </c>
      <c r="Q49" s="7">
        <v>44</v>
      </c>
      <c r="R49" s="5">
        <f t="shared" si="9"/>
        <v>1</v>
      </c>
      <c r="S49" s="5">
        <f t="shared" si="9"/>
        <v>1</v>
      </c>
      <c r="T49" s="5">
        <f t="shared" si="9"/>
        <v>1</v>
      </c>
      <c r="U49" s="5">
        <f t="shared" si="9"/>
        <v>1</v>
      </c>
      <c r="V49" s="5">
        <f t="shared" si="9"/>
        <v>1</v>
      </c>
      <c r="W49" s="5">
        <f t="shared" si="9"/>
        <v>1</v>
      </c>
      <c r="X49" s="5">
        <f t="shared" si="9"/>
        <v>0</v>
      </c>
      <c r="Y49" s="5">
        <f t="shared" si="9"/>
        <v>0</v>
      </c>
      <c r="Z49" s="5">
        <f t="shared" si="9"/>
        <v>1</v>
      </c>
      <c r="AA49" s="5">
        <f t="shared" si="9"/>
        <v>1</v>
      </c>
      <c r="AB49" s="6">
        <f t="shared" si="6"/>
        <v>0.8</v>
      </c>
      <c r="AC49" s="6">
        <f t="shared" si="7"/>
        <v>0.19999999999999996</v>
      </c>
      <c r="AD49" s="6">
        <f t="shared" si="8"/>
        <v>0.15999999999999998</v>
      </c>
    </row>
    <row r="50" spans="1:30" ht="83.25" customHeight="1" x14ac:dyDescent="0.3">
      <c r="A50" s="8" t="s">
        <v>574</v>
      </c>
      <c r="B50" s="42">
        <v>0</v>
      </c>
      <c r="C50" s="42">
        <v>0</v>
      </c>
      <c r="D50" s="42">
        <v>1</v>
      </c>
      <c r="E50" s="42">
        <v>1</v>
      </c>
      <c r="F50" s="42">
        <v>1</v>
      </c>
      <c r="G50" s="42">
        <v>1</v>
      </c>
      <c r="H50" s="42">
        <v>1</v>
      </c>
      <c r="I50" s="42">
        <v>1</v>
      </c>
      <c r="J50" s="42">
        <v>1</v>
      </c>
      <c r="K50" s="42">
        <v>1</v>
      </c>
      <c r="L50" s="44">
        <f t="shared" si="0"/>
        <v>0.8</v>
      </c>
      <c r="M50" s="45" t="str">
        <f t="shared" si="1"/>
        <v>mudah</v>
      </c>
      <c r="N50" s="46">
        <f t="shared" si="3"/>
        <v>0.5</v>
      </c>
      <c r="O50" s="45" t="str">
        <f t="shared" si="4"/>
        <v>soal diterima baik</v>
      </c>
      <c r="Q50" s="7">
        <v>45</v>
      </c>
      <c r="R50" s="5">
        <f t="shared" si="9"/>
        <v>1</v>
      </c>
      <c r="S50" s="5">
        <f t="shared" si="9"/>
        <v>1</v>
      </c>
      <c r="T50" s="5">
        <f t="shared" si="9"/>
        <v>1</v>
      </c>
      <c r="U50" s="5">
        <f t="shared" si="9"/>
        <v>1</v>
      </c>
      <c r="V50" s="5">
        <f t="shared" si="9"/>
        <v>1</v>
      </c>
      <c r="W50" s="5">
        <f t="shared" si="9"/>
        <v>1</v>
      </c>
      <c r="X50" s="5">
        <f t="shared" si="9"/>
        <v>0</v>
      </c>
      <c r="Y50" s="5">
        <f t="shared" si="9"/>
        <v>0</v>
      </c>
      <c r="Z50" s="5">
        <f t="shared" si="9"/>
        <v>0</v>
      </c>
      <c r="AA50" s="5">
        <f t="shared" si="9"/>
        <v>0</v>
      </c>
      <c r="AB50" s="6">
        <f t="shared" si="6"/>
        <v>0.6</v>
      </c>
      <c r="AC50" s="6">
        <f t="shared" si="7"/>
        <v>0.4</v>
      </c>
      <c r="AD50" s="6">
        <f t="shared" si="8"/>
        <v>0.24</v>
      </c>
    </row>
    <row r="51" spans="1:30" ht="50.25" customHeight="1" x14ac:dyDescent="0.3">
      <c r="A51" s="8" t="s">
        <v>575</v>
      </c>
      <c r="B51" s="42">
        <v>1</v>
      </c>
      <c r="C51" s="42">
        <v>1</v>
      </c>
      <c r="D51" s="42">
        <v>1</v>
      </c>
      <c r="E51" s="42">
        <v>1</v>
      </c>
      <c r="F51" s="42">
        <v>1</v>
      </c>
      <c r="G51" s="42">
        <v>1</v>
      </c>
      <c r="H51" s="42">
        <v>0</v>
      </c>
      <c r="I51" s="42">
        <v>0</v>
      </c>
      <c r="J51" s="42">
        <v>0</v>
      </c>
      <c r="K51" s="42">
        <v>0</v>
      </c>
      <c r="L51" s="44">
        <f t="shared" si="0"/>
        <v>0.4</v>
      </c>
      <c r="M51" s="45" t="str">
        <f t="shared" si="1"/>
        <v>sedang</v>
      </c>
      <c r="N51" s="46">
        <f t="shared" si="3"/>
        <v>1</v>
      </c>
      <c r="O51" s="45" t="str">
        <f t="shared" si="4"/>
        <v>soal diterima baik</v>
      </c>
      <c r="Q51" s="7">
        <v>46</v>
      </c>
      <c r="R51" s="5">
        <f t="shared" si="9"/>
        <v>0</v>
      </c>
      <c r="S51" s="5">
        <f t="shared" si="9"/>
        <v>0</v>
      </c>
      <c r="T51" s="5">
        <f t="shared" si="9"/>
        <v>1</v>
      </c>
      <c r="U51" s="5">
        <f t="shared" si="9"/>
        <v>1</v>
      </c>
      <c r="V51" s="5">
        <f t="shared" si="9"/>
        <v>1</v>
      </c>
      <c r="W51" s="5">
        <f t="shared" si="9"/>
        <v>1</v>
      </c>
      <c r="X51" s="5">
        <f t="shared" si="9"/>
        <v>1</v>
      </c>
      <c r="Y51" s="5">
        <f t="shared" si="9"/>
        <v>1</v>
      </c>
      <c r="Z51" s="5">
        <f t="shared" si="9"/>
        <v>1</v>
      </c>
      <c r="AA51" s="5">
        <f t="shared" si="9"/>
        <v>1</v>
      </c>
      <c r="AB51" s="6">
        <f t="shared" si="6"/>
        <v>0.8</v>
      </c>
      <c r="AC51" s="6">
        <f t="shared" si="7"/>
        <v>0.19999999999999996</v>
      </c>
      <c r="AD51" s="6">
        <f t="shared" si="8"/>
        <v>0.15999999999999998</v>
      </c>
    </row>
    <row r="52" spans="1:30" ht="98.25" customHeight="1" x14ac:dyDescent="0.3">
      <c r="A52" s="8" t="s">
        <v>576</v>
      </c>
      <c r="B52" s="42">
        <v>1</v>
      </c>
      <c r="C52" s="42">
        <v>1</v>
      </c>
      <c r="D52" s="42">
        <v>1</v>
      </c>
      <c r="E52" s="42">
        <v>1</v>
      </c>
      <c r="F52" s="42">
        <v>1</v>
      </c>
      <c r="G52" s="42">
        <v>1</v>
      </c>
      <c r="H52" s="42">
        <v>0</v>
      </c>
      <c r="I52" s="42">
        <v>0</v>
      </c>
      <c r="J52" s="42">
        <v>1</v>
      </c>
      <c r="K52" s="42">
        <v>1</v>
      </c>
      <c r="L52" s="44">
        <f t="shared" si="0"/>
        <v>0.2</v>
      </c>
      <c r="M52" s="45" t="str">
        <f t="shared" si="1"/>
        <v>sukar</v>
      </c>
      <c r="N52" s="46">
        <f t="shared" si="3"/>
        <v>0.5</v>
      </c>
      <c r="O52" s="45" t="str">
        <f t="shared" si="4"/>
        <v>soal diterima baik</v>
      </c>
      <c r="Q52" s="7">
        <v>47</v>
      </c>
      <c r="R52" s="5">
        <f t="shared" si="9"/>
        <v>1</v>
      </c>
      <c r="S52" s="5">
        <f t="shared" si="9"/>
        <v>1</v>
      </c>
      <c r="T52" s="5">
        <f t="shared" si="9"/>
        <v>1</v>
      </c>
      <c r="U52" s="5">
        <f t="shared" si="9"/>
        <v>1</v>
      </c>
      <c r="V52" s="5">
        <f t="shared" si="9"/>
        <v>1</v>
      </c>
      <c r="W52" s="5">
        <f t="shared" si="9"/>
        <v>1</v>
      </c>
      <c r="X52" s="5">
        <f t="shared" si="9"/>
        <v>0</v>
      </c>
      <c r="Y52" s="5">
        <f t="shared" si="9"/>
        <v>0</v>
      </c>
      <c r="Z52" s="5">
        <f t="shared" si="9"/>
        <v>0</v>
      </c>
      <c r="AA52" s="5">
        <f t="shared" si="9"/>
        <v>0</v>
      </c>
      <c r="AB52" s="6">
        <f t="shared" si="6"/>
        <v>0.6</v>
      </c>
      <c r="AC52" s="6">
        <f t="shared" si="7"/>
        <v>0.4</v>
      </c>
      <c r="AD52" s="6">
        <f t="shared" si="8"/>
        <v>0.24</v>
      </c>
    </row>
    <row r="53" spans="1:30" ht="43.5" customHeight="1" x14ac:dyDescent="0.3">
      <c r="A53" s="9" t="s">
        <v>577</v>
      </c>
      <c r="B53" s="42">
        <v>0</v>
      </c>
      <c r="C53" s="42">
        <v>0</v>
      </c>
      <c r="D53" s="42">
        <v>0</v>
      </c>
      <c r="E53" s="42">
        <v>1</v>
      </c>
      <c r="F53" s="42">
        <v>0</v>
      </c>
      <c r="G53" s="42">
        <v>1</v>
      </c>
      <c r="H53" s="42">
        <v>0</v>
      </c>
      <c r="I53" s="42">
        <v>0</v>
      </c>
      <c r="J53" s="42">
        <v>1</v>
      </c>
      <c r="K53" s="42">
        <v>1</v>
      </c>
      <c r="L53" s="44">
        <f t="shared" si="0"/>
        <v>0.6</v>
      </c>
      <c r="M53" s="45" t="str">
        <f t="shared" si="1"/>
        <v>sedang</v>
      </c>
      <c r="N53" s="46">
        <f t="shared" si="3"/>
        <v>0.5</v>
      </c>
      <c r="O53" s="45" t="str">
        <f t="shared" si="4"/>
        <v>soal diterima baik</v>
      </c>
      <c r="Q53" s="7">
        <v>48</v>
      </c>
      <c r="R53" s="5">
        <f t="shared" si="9"/>
        <v>1</v>
      </c>
      <c r="S53" s="5">
        <f t="shared" si="9"/>
        <v>1</v>
      </c>
      <c r="T53" s="5">
        <f t="shared" si="9"/>
        <v>1</v>
      </c>
      <c r="U53" s="5">
        <f t="shared" si="9"/>
        <v>1</v>
      </c>
      <c r="V53" s="5">
        <f t="shared" si="9"/>
        <v>1</v>
      </c>
      <c r="W53" s="5">
        <f t="shared" si="9"/>
        <v>1</v>
      </c>
      <c r="X53" s="5">
        <f t="shared" si="9"/>
        <v>0</v>
      </c>
      <c r="Y53" s="5">
        <f t="shared" si="9"/>
        <v>0</v>
      </c>
      <c r="Z53" s="5">
        <f t="shared" si="9"/>
        <v>1</v>
      </c>
      <c r="AA53" s="5">
        <f t="shared" si="9"/>
        <v>1</v>
      </c>
      <c r="AB53" s="6">
        <f t="shared" si="6"/>
        <v>0.8</v>
      </c>
      <c r="AC53" s="6">
        <f t="shared" si="7"/>
        <v>0.19999999999999996</v>
      </c>
      <c r="AD53" s="6">
        <f t="shared" si="8"/>
        <v>0.15999999999999998</v>
      </c>
    </row>
    <row r="54" spans="1:30" ht="61.5" customHeight="1" x14ac:dyDescent="0.3">
      <c r="A54" s="4" t="s">
        <v>578</v>
      </c>
      <c r="B54" s="42">
        <v>0</v>
      </c>
      <c r="C54" s="42">
        <v>0</v>
      </c>
      <c r="D54" s="42">
        <v>1</v>
      </c>
      <c r="E54" s="42">
        <v>1</v>
      </c>
      <c r="F54" s="42">
        <v>1</v>
      </c>
      <c r="G54" s="42">
        <v>1</v>
      </c>
      <c r="H54" s="42">
        <v>0</v>
      </c>
      <c r="I54" s="42">
        <v>0</v>
      </c>
      <c r="J54" s="42">
        <v>0</v>
      </c>
      <c r="K54" s="42">
        <v>0</v>
      </c>
      <c r="L54" s="44">
        <f t="shared" si="0"/>
        <v>0.6</v>
      </c>
      <c r="M54" s="45" t="str">
        <f t="shared" si="1"/>
        <v>sedang</v>
      </c>
      <c r="N54" s="46">
        <f t="shared" si="3"/>
        <v>0.5</v>
      </c>
      <c r="O54" s="45" t="str">
        <f t="shared" si="4"/>
        <v>soal diterima baik</v>
      </c>
      <c r="Q54" s="7">
        <v>49</v>
      </c>
      <c r="R54" s="5">
        <f t="shared" si="9"/>
        <v>0</v>
      </c>
      <c r="S54" s="5">
        <f t="shared" si="9"/>
        <v>0</v>
      </c>
      <c r="T54" s="5">
        <f t="shared" si="9"/>
        <v>0</v>
      </c>
      <c r="U54" s="5">
        <f t="shared" si="9"/>
        <v>1</v>
      </c>
      <c r="V54" s="5">
        <f t="shared" si="9"/>
        <v>0</v>
      </c>
      <c r="W54" s="5">
        <f t="shared" si="9"/>
        <v>1</v>
      </c>
      <c r="X54" s="5">
        <f t="shared" si="9"/>
        <v>0</v>
      </c>
      <c r="Y54" s="5">
        <f t="shared" si="9"/>
        <v>0</v>
      </c>
      <c r="Z54" s="5">
        <f t="shared" si="9"/>
        <v>1</v>
      </c>
      <c r="AA54" s="5">
        <f t="shared" si="9"/>
        <v>1</v>
      </c>
      <c r="AB54" s="6">
        <f t="shared" si="6"/>
        <v>0.4</v>
      </c>
      <c r="AC54" s="6">
        <f t="shared" si="7"/>
        <v>0.6</v>
      </c>
      <c r="AD54" s="6">
        <f t="shared" si="8"/>
        <v>0.24</v>
      </c>
    </row>
    <row r="55" spans="1:30" ht="86.25" customHeight="1" x14ac:dyDescent="0.3">
      <c r="A55" s="4" t="s">
        <v>579</v>
      </c>
      <c r="B55" s="42">
        <v>1</v>
      </c>
      <c r="C55" s="42">
        <v>1</v>
      </c>
      <c r="D55" s="42">
        <v>1</v>
      </c>
      <c r="E55" s="42">
        <v>1</v>
      </c>
      <c r="F55" s="42">
        <v>1</v>
      </c>
      <c r="G55" s="42">
        <v>1</v>
      </c>
      <c r="H55" s="42">
        <v>0</v>
      </c>
      <c r="I55" s="42">
        <v>0</v>
      </c>
      <c r="J55" s="42">
        <v>1</v>
      </c>
      <c r="K55" s="42">
        <v>1</v>
      </c>
      <c r="L55" s="44">
        <f t="shared" si="0"/>
        <v>0.2</v>
      </c>
      <c r="M55" s="45" t="str">
        <f t="shared" si="1"/>
        <v>sukar</v>
      </c>
      <c r="N55" s="46">
        <f t="shared" si="3"/>
        <v>0.5</v>
      </c>
      <c r="O55" s="45" t="str">
        <f t="shared" si="4"/>
        <v>soal diterima baik</v>
      </c>
      <c r="Q55" s="7">
        <v>50</v>
      </c>
      <c r="R55" s="5">
        <f t="shared" si="9"/>
        <v>0</v>
      </c>
      <c r="S55" s="5">
        <f t="shared" si="9"/>
        <v>0</v>
      </c>
      <c r="T55" s="5">
        <f t="shared" si="9"/>
        <v>1</v>
      </c>
      <c r="U55" s="5">
        <f t="shared" si="9"/>
        <v>1</v>
      </c>
      <c r="V55" s="5">
        <f t="shared" si="9"/>
        <v>1</v>
      </c>
      <c r="W55" s="5">
        <f t="shared" si="9"/>
        <v>1</v>
      </c>
      <c r="X55" s="5">
        <f t="shared" si="9"/>
        <v>0</v>
      </c>
      <c r="Y55" s="5">
        <f t="shared" si="9"/>
        <v>0</v>
      </c>
      <c r="Z55" s="5">
        <f t="shared" si="9"/>
        <v>0</v>
      </c>
      <c r="AA55" s="5">
        <f t="shared" si="9"/>
        <v>0</v>
      </c>
      <c r="AB55" s="6">
        <f t="shared" si="6"/>
        <v>0.4</v>
      </c>
      <c r="AC55" s="6">
        <f t="shared" si="7"/>
        <v>0.6</v>
      </c>
      <c r="AD55" s="6">
        <f t="shared" si="8"/>
        <v>0.24</v>
      </c>
    </row>
    <row r="56" spans="1:30" ht="69" customHeight="1" x14ac:dyDescent="0.3">
      <c r="A56" s="4" t="s">
        <v>580</v>
      </c>
      <c r="B56" s="42">
        <v>1</v>
      </c>
      <c r="C56" s="42">
        <v>1</v>
      </c>
      <c r="D56" s="42">
        <v>1</v>
      </c>
      <c r="E56" s="42">
        <v>1</v>
      </c>
      <c r="F56" s="42">
        <v>1</v>
      </c>
      <c r="G56" s="42">
        <v>1</v>
      </c>
      <c r="H56" s="42">
        <v>0</v>
      </c>
      <c r="I56" s="42">
        <v>0</v>
      </c>
      <c r="J56" s="42">
        <v>1</v>
      </c>
      <c r="K56" s="42">
        <v>1</v>
      </c>
      <c r="L56" s="44">
        <f t="shared" si="0"/>
        <v>0.2</v>
      </c>
      <c r="M56" s="45" t="str">
        <f t="shared" si="1"/>
        <v>sukar</v>
      </c>
      <c r="N56" s="46">
        <f t="shared" si="3"/>
        <v>0.5</v>
      </c>
      <c r="O56" s="45" t="str">
        <f t="shared" si="4"/>
        <v>soal diterima baik</v>
      </c>
      <c r="Q56" s="7">
        <v>51</v>
      </c>
      <c r="R56" s="5">
        <f t="shared" si="9"/>
        <v>1</v>
      </c>
      <c r="S56" s="5">
        <f t="shared" si="9"/>
        <v>1</v>
      </c>
      <c r="T56" s="5">
        <f t="shared" si="9"/>
        <v>1</v>
      </c>
      <c r="U56" s="5">
        <f t="shared" si="9"/>
        <v>1</v>
      </c>
      <c r="V56" s="5">
        <f t="shared" si="9"/>
        <v>1</v>
      </c>
      <c r="W56" s="5">
        <f t="shared" si="9"/>
        <v>1</v>
      </c>
      <c r="X56" s="5">
        <f t="shared" si="9"/>
        <v>0</v>
      </c>
      <c r="Y56" s="5">
        <f t="shared" si="9"/>
        <v>0</v>
      </c>
      <c r="Z56" s="5">
        <f t="shared" si="9"/>
        <v>1</v>
      </c>
      <c r="AA56" s="5">
        <f t="shared" si="9"/>
        <v>1</v>
      </c>
      <c r="AB56" s="6">
        <f t="shared" si="6"/>
        <v>0.8</v>
      </c>
      <c r="AC56" s="6">
        <f t="shared" si="7"/>
        <v>0.19999999999999996</v>
      </c>
      <c r="AD56" s="6">
        <f t="shared" si="8"/>
        <v>0.15999999999999998</v>
      </c>
    </row>
    <row r="57" spans="1:30" ht="60.75" customHeight="1" x14ac:dyDescent="0.3">
      <c r="A57" s="4" t="s">
        <v>581</v>
      </c>
      <c r="B57" s="42">
        <v>1</v>
      </c>
      <c r="C57" s="42">
        <v>1</v>
      </c>
      <c r="D57" s="42">
        <v>0</v>
      </c>
      <c r="E57" s="42">
        <v>1</v>
      </c>
      <c r="F57" s="42">
        <v>0</v>
      </c>
      <c r="G57" s="42">
        <v>1</v>
      </c>
      <c r="H57" s="42">
        <v>0</v>
      </c>
      <c r="I57" s="42">
        <v>0</v>
      </c>
      <c r="J57" s="42">
        <v>0</v>
      </c>
      <c r="K57" s="42">
        <v>0</v>
      </c>
      <c r="L57" s="44">
        <f t="shared" si="0"/>
        <v>0.6</v>
      </c>
      <c r="M57" s="45" t="str">
        <f t="shared" si="1"/>
        <v>sedang</v>
      </c>
      <c r="N57" s="46">
        <f t="shared" si="3"/>
        <v>0.5</v>
      </c>
      <c r="O57" s="45" t="str">
        <f t="shared" si="4"/>
        <v>soal diterima baik</v>
      </c>
      <c r="Q57" s="7">
        <v>52</v>
      </c>
      <c r="R57" s="5">
        <f t="shared" si="9"/>
        <v>1</v>
      </c>
      <c r="S57" s="5">
        <f t="shared" si="9"/>
        <v>1</v>
      </c>
      <c r="T57" s="5">
        <f t="shared" si="9"/>
        <v>1</v>
      </c>
      <c r="U57" s="5">
        <f t="shared" si="9"/>
        <v>1</v>
      </c>
      <c r="V57" s="5">
        <f t="shared" si="9"/>
        <v>1</v>
      </c>
      <c r="W57" s="5">
        <f t="shared" si="9"/>
        <v>1</v>
      </c>
      <c r="X57" s="5">
        <f t="shared" si="9"/>
        <v>0</v>
      </c>
      <c r="Y57" s="5">
        <f t="shared" si="9"/>
        <v>0</v>
      </c>
      <c r="Z57" s="5">
        <f t="shared" si="9"/>
        <v>1</v>
      </c>
      <c r="AA57" s="5">
        <f t="shared" si="9"/>
        <v>1</v>
      </c>
      <c r="AB57" s="6">
        <f t="shared" si="6"/>
        <v>0.8</v>
      </c>
      <c r="AC57" s="6">
        <f t="shared" si="7"/>
        <v>0.19999999999999996</v>
      </c>
      <c r="AD57" s="6">
        <f t="shared" si="8"/>
        <v>0.15999999999999998</v>
      </c>
    </row>
    <row r="58" spans="1:30" ht="43.5" customHeight="1" x14ac:dyDescent="0.3">
      <c r="A58" s="8" t="s">
        <v>582</v>
      </c>
      <c r="B58" s="42">
        <v>1</v>
      </c>
      <c r="C58" s="42">
        <v>1</v>
      </c>
      <c r="D58" s="42">
        <v>1</v>
      </c>
      <c r="E58" s="42">
        <v>1</v>
      </c>
      <c r="F58" s="42">
        <v>1</v>
      </c>
      <c r="G58" s="42">
        <v>1</v>
      </c>
      <c r="H58" s="42">
        <v>0</v>
      </c>
      <c r="I58" s="42">
        <v>0</v>
      </c>
      <c r="J58" s="42">
        <v>0</v>
      </c>
      <c r="K58" s="42">
        <v>0</v>
      </c>
      <c r="L58" s="44">
        <f t="shared" si="0"/>
        <v>0.4</v>
      </c>
      <c r="M58" s="45" t="str">
        <f t="shared" si="1"/>
        <v>sedang</v>
      </c>
      <c r="N58" s="46">
        <f t="shared" si="3"/>
        <v>1</v>
      </c>
      <c r="O58" s="45" t="str">
        <f t="shared" si="4"/>
        <v>soal diterima baik</v>
      </c>
      <c r="Q58" s="7">
        <v>53</v>
      </c>
      <c r="R58" s="5">
        <f t="shared" si="9"/>
        <v>1</v>
      </c>
      <c r="S58" s="5">
        <f t="shared" si="9"/>
        <v>1</v>
      </c>
      <c r="T58" s="5">
        <f t="shared" si="9"/>
        <v>0</v>
      </c>
      <c r="U58" s="5">
        <f t="shared" si="9"/>
        <v>1</v>
      </c>
      <c r="V58" s="5">
        <f t="shared" si="9"/>
        <v>0</v>
      </c>
      <c r="W58" s="5">
        <f t="shared" si="9"/>
        <v>1</v>
      </c>
      <c r="X58" s="5">
        <f t="shared" si="9"/>
        <v>0</v>
      </c>
      <c r="Y58" s="5">
        <f t="shared" si="9"/>
        <v>0</v>
      </c>
      <c r="Z58" s="5">
        <f t="shared" si="9"/>
        <v>0</v>
      </c>
      <c r="AA58" s="5">
        <f t="shared" si="9"/>
        <v>0</v>
      </c>
      <c r="AB58" s="6">
        <f t="shared" si="6"/>
        <v>0.4</v>
      </c>
      <c r="AC58" s="6">
        <f t="shared" si="7"/>
        <v>0.6</v>
      </c>
      <c r="AD58" s="6">
        <f t="shared" si="8"/>
        <v>0.24</v>
      </c>
    </row>
    <row r="59" spans="1:30" ht="49.5" customHeight="1" x14ac:dyDescent="0.3">
      <c r="A59" s="9" t="s">
        <v>583</v>
      </c>
      <c r="B59" s="42">
        <v>1</v>
      </c>
      <c r="C59" s="42">
        <v>1</v>
      </c>
      <c r="D59" s="42">
        <v>1</v>
      </c>
      <c r="E59" s="42">
        <v>0</v>
      </c>
      <c r="F59" s="42">
        <v>1</v>
      </c>
      <c r="G59" s="42">
        <v>0</v>
      </c>
      <c r="H59" s="42">
        <v>0</v>
      </c>
      <c r="I59" s="42">
        <v>0</v>
      </c>
      <c r="J59" s="42">
        <v>0</v>
      </c>
      <c r="K59" s="42">
        <v>0</v>
      </c>
      <c r="L59" s="44">
        <f t="shared" si="0"/>
        <v>0.6</v>
      </c>
      <c r="M59" s="45" t="str">
        <f t="shared" si="1"/>
        <v>sedang</v>
      </c>
      <c r="N59" s="46">
        <f t="shared" si="3"/>
        <v>1</v>
      </c>
      <c r="O59" s="45" t="str">
        <f t="shared" si="4"/>
        <v>soal diterima baik</v>
      </c>
      <c r="Q59" s="7">
        <v>54</v>
      </c>
      <c r="R59" s="5">
        <f t="shared" si="9"/>
        <v>1</v>
      </c>
      <c r="S59" s="5">
        <f t="shared" si="9"/>
        <v>1</v>
      </c>
      <c r="T59" s="5">
        <f t="shared" si="9"/>
        <v>1</v>
      </c>
      <c r="U59" s="5">
        <f t="shared" si="9"/>
        <v>1</v>
      </c>
      <c r="V59" s="5">
        <f t="shared" si="9"/>
        <v>1</v>
      </c>
      <c r="W59" s="5">
        <f t="shared" si="9"/>
        <v>1</v>
      </c>
      <c r="X59" s="5">
        <f t="shared" si="9"/>
        <v>0</v>
      </c>
      <c r="Y59" s="5">
        <f t="shared" si="9"/>
        <v>0</v>
      </c>
      <c r="Z59" s="5">
        <f t="shared" si="9"/>
        <v>0</v>
      </c>
      <c r="AA59" s="5">
        <f t="shared" si="9"/>
        <v>0</v>
      </c>
      <c r="AB59" s="6">
        <f t="shared" si="6"/>
        <v>0.6</v>
      </c>
      <c r="AC59" s="6">
        <f t="shared" si="7"/>
        <v>0.4</v>
      </c>
      <c r="AD59" s="6">
        <f t="shared" si="8"/>
        <v>0.24</v>
      </c>
    </row>
    <row r="60" spans="1:30" ht="50.25" customHeight="1" x14ac:dyDescent="0.3">
      <c r="A60" s="4" t="s">
        <v>584</v>
      </c>
      <c r="B60" s="42">
        <v>0</v>
      </c>
      <c r="C60" s="42">
        <v>0</v>
      </c>
      <c r="D60" s="42">
        <v>1</v>
      </c>
      <c r="E60" s="42">
        <v>1</v>
      </c>
      <c r="F60" s="42">
        <v>1</v>
      </c>
      <c r="G60" s="42">
        <v>1</v>
      </c>
      <c r="H60" s="42">
        <v>0</v>
      </c>
      <c r="I60" s="42">
        <v>0</v>
      </c>
      <c r="J60" s="42">
        <v>0</v>
      </c>
      <c r="K60" s="42">
        <v>0</v>
      </c>
      <c r="L60" s="44">
        <f t="shared" si="0"/>
        <v>0.6</v>
      </c>
      <c r="M60" s="45" t="str">
        <f t="shared" si="1"/>
        <v>sedang</v>
      </c>
      <c r="N60" s="46">
        <f t="shared" si="3"/>
        <v>0.5</v>
      </c>
      <c r="O60" s="45" t="str">
        <f t="shared" si="4"/>
        <v>soal diterima baik</v>
      </c>
      <c r="Q60" s="7">
        <v>55</v>
      </c>
      <c r="R60" s="5">
        <f t="shared" si="9"/>
        <v>1</v>
      </c>
      <c r="S60" s="5">
        <f t="shared" si="9"/>
        <v>1</v>
      </c>
      <c r="T60" s="5">
        <f t="shared" si="9"/>
        <v>1</v>
      </c>
      <c r="U60" s="5">
        <f t="shared" si="9"/>
        <v>0</v>
      </c>
      <c r="V60" s="5">
        <f t="shared" si="9"/>
        <v>1</v>
      </c>
      <c r="W60" s="5">
        <f t="shared" si="9"/>
        <v>0</v>
      </c>
      <c r="X60" s="5">
        <f t="shared" si="9"/>
        <v>0</v>
      </c>
      <c r="Y60" s="5">
        <f t="shared" si="9"/>
        <v>0</v>
      </c>
      <c r="Z60" s="5">
        <f t="shared" si="9"/>
        <v>0</v>
      </c>
      <c r="AA60" s="5">
        <f t="shared" si="9"/>
        <v>0</v>
      </c>
      <c r="AB60" s="6">
        <f t="shared" si="6"/>
        <v>0.4</v>
      </c>
      <c r="AC60" s="6">
        <f t="shared" si="7"/>
        <v>0.6</v>
      </c>
      <c r="AD60" s="6">
        <f t="shared" si="8"/>
        <v>0.24</v>
      </c>
    </row>
    <row r="61" spans="1:30" ht="31.5" customHeight="1" x14ac:dyDescent="0.3">
      <c r="A61" s="9" t="s">
        <v>585</v>
      </c>
      <c r="B61" s="42">
        <v>1</v>
      </c>
      <c r="C61" s="42">
        <v>1</v>
      </c>
      <c r="D61" s="42">
        <v>1</v>
      </c>
      <c r="E61" s="42">
        <v>1</v>
      </c>
      <c r="F61" s="42">
        <v>1</v>
      </c>
      <c r="G61" s="42">
        <v>1</v>
      </c>
      <c r="H61" s="42">
        <v>0</v>
      </c>
      <c r="I61" s="42">
        <v>0</v>
      </c>
      <c r="J61" s="42">
        <v>1</v>
      </c>
      <c r="K61" s="42">
        <v>1</v>
      </c>
      <c r="L61" s="44">
        <f t="shared" si="0"/>
        <v>0.2</v>
      </c>
      <c r="M61" s="45" t="str">
        <f t="shared" si="1"/>
        <v>sukar</v>
      </c>
      <c r="N61" s="46">
        <f t="shared" si="3"/>
        <v>0.5</v>
      </c>
      <c r="O61" s="45" t="str">
        <f t="shared" si="4"/>
        <v>soal diterima baik</v>
      </c>
      <c r="Q61" s="7">
        <v>56</v>
      </c>
      <c r="R61" s="5">
        <f t="shared" si="9"/>
        <v>0</v>
      </c>
      <c r="S61" s="5">
        <f t="shared" si="9"/>
        <v>0</v>
      </c>
      <c r="T61" s="5">
        <f t="shared" si="9"/>
        <v>1</v>
      </c>
      <c r="U61" s="5">
        <f t="shared" si="9"/>
        <v>1</v>
      </c>
      <c r="V61" s="5">
        <f t="shared" si="9"/>
        <v>1</v>
      </c>
      <c r="W61" s="5">
        <f t="shared" si="9"/>
        <v>1</v>
      </c>
      <c r="X61" s="5">
        <f t="shared" si="9"/>
        <v>0</v>
      </c>
      <c r="Y61" s="5">
        <f t="shared" si="9"/>
        <v>0</v>
      </c>
      <c r="Z61" s="5">
        <f t="shared" si="9"/>
        <v>0</v>
      </c>
      <c r="AA61" s="5">
        <f t="shared" si="9"/>
        <v>0</v>
      </c>
      <c r="AB61" s="6">
        <f t="shared" si="6"/>
        <v>0.4</v>
      </c>
      <c r="AC61" s="6">
        <f t="shared" si="7"/>
        <v>0.6</v>
      </c>
      <c r="AD61" s="6">
        <f t="shared" si="8"/>
        <v>0.24</v>
      </c>
    </row>
    <row r="62" spans="1:30" ht="34.5" customHeight="1" x14ac:dyDescent="0.3">
      <c r="A62" s="8" t="s">
        <v>586</v>
      </c>
      <c r="B62" s="42">
        <v>1</v>
      </c>
      <c r="C62" s="42">
        <v>1</v>
      </c>
      <c r="D62" s="42">
        <v>1</v>
      </c>
      <c r="E62" s="42">
        <v>1</v>
      </c>
      <c r="F62" s="42">
        <v>1</v>
      </c>
      <c r="G62" s="42">
        <v>1</v>
      </c>
      <c r="H62" s="42">
        <v>1</v>
      </c>
      <c r="I62" s="42">
        <v>1</v>
      </c>
      <c r="J62" s="42">
        <v>0</v>
      </c>
      <c r="K62" s="42">
        <v>0</v>
      </c>
      <c r="L62" s="44">
        <f t="shared" si="0"/>
        <v>0.8</v>
      </c>
      <c r="M62" s="45" t="str">
        <f t="shared" si="1"/>
        <v>mudah</v>
      </c>
      <c r="N62" s="46">
        <f t="shared" si="3"/>
        <v>0.5</v>
      </c>
      <c r="O62" s="45" t="str">
        <f t="shared" si="4"/>
        <v>soal diterima baik</v>
      </c>
      <c r="Q62" s="7">
        <v>57</v>
      </c>
      <c r="R62" s="5">
        <f t="shared" si="9"/>
        <v>1</v>
      </c>
      <c r="S62" s="5">
        <f t="shared" si="9"/>
        <v>1</v>
      </c>
      <c r="T62" s="5">
        <f t="shared" si="9"/>
        <v>1</v>
      </c>
      <c r="U62" s="5">
        <f t="shared" si="9"/>
        <v>1</v>
      </c>
      <c r="V62" s="5">
        <f t="shared" si="9"/>
        <v>1</v>
      </c>
      <c r="W62" s="5">
        <f t="shared" si="9"/>
        <v>1</v>
      </c>
      <c r="X62" s="5">
        <f t="shared" si="9"/>
        <v>0</v>
      </c>
      <c r="Y62" s="5">
        <f t="shared" si="9"/>
        <v>0</v>
      </c>
      <c r="Z62" s="5">
        <f t="shared" si="9"/>
        <v>1</v>
      </c>
      <c r="AA62" s="5">
        <f t="shared" si="9"/>
        <v>1</v>
      </c>
      <c r="AB62" s="6">
        <f t="shared" si="6"/>
        <v>0.8</v>
      </c>
      <c r="AC62" s="6">
        <f t="shared" si="7"/>
        <v>0.19999999999999996</v>
      </c>
      <c r="AD62" s="6">
        <f t="shared" si="8"/>
        <v>0.15999999999999998</v>
      </c>
    </row>
    <row r="63" spans="1:30" ht="95.25" customHeight="1" x14ac:dyDescent="0.3">
      <c r="A63" s="4" t="s">
        <v>587</v>
      </c>
      <c r="B63" s="42">
        <v>1</v>
      </c>
      <c r="C63" s="42">
        <v>1</v>
      </c>
      <c r="D63" s="42">
        <v>0</v>
      </c>
      <c r="E63" s="42">
        <v>0</v>
      </c>
      <c r="F63" s="42">
        <v>0</v>
      </c>
      <c r="G63" s="42">
        <v>0</v>
      </c>
      <c r="H63" s="42">
        <v>0</v>
      </c>
      <c r="I63" s="42">
        <v>0</v>
      </c>
      <c r="J63" s="42">
        <v>0</v>
      </c>
      <c r="K63" s="42">
        <v>0</v>
      </c>
      <c r="L63" s="44">
        <f t="shared" si="0"/>
        <v>0.8</v>
      </c>
      <c r="M63" s="45" t="str">
        <f t="shared" si="1"/>
        <v>mudah</v>
      </c>
      <c r="N63" s="46">
        <f t="shared" si="3"/>
        <v>0.5</v>
      </c>
      <c r="O63" s="45" t="str">
        <f t="shared" si="4"/>
        <v>soal diterima baik</v>
      </c>
      <c r="Q63" s="7">
        <v>58</v>
      </c>
      <c r="R63" s="5">
        <f t="shared" si="9"/>
        <v>1</v>
      </c>
      <c r="S63" s="5">
        <f t="shared" si="9"/>
        <v>1</v>
      </c>
      <c r="T63" s="5">
        <f t="shared" si="9"/>
        <v>1</v>
      </c>
      <c r="U63" s="5">
        <f t="shared" si="9"/>
        <v>1</v>
      </c>
      <c r="V63" s="5">
        <f t="shared" si="9"/>
        <v>1</v>
      </c>
      <c r="W63" s="5">
        <f t="shared" si="9"/>
        <v>1</v>
      </c>
      <c r="X63" s="5">
        <f t="shared" si="9"/>
        <v>1</v>
      </c>
      <c r="Y63" s="5">
        <f t="shared" si="9"/>
        <v>1</v>
      </c>
      <c r="Z63" s="5">
        <f t="shared" si="9"/>
        <v>0</v>
      </c>
      <c r="AA63" s="5">
        <f t="shared" si="9"/>
        <v>0</v>
      </c>
      <c r="AB63" s="6">
        <f t="shared" si="6"/>
        <v>0.8</v>
      </c>
      <c r="AC63" s="6">
        <f t="shared" si="7"/>
        <v>0.19999999999999996</v>
      </c>
      <c r="AD63" s="6">
        <f t="shared" si="8"/>
        <v>0.15999999999999998</v>
      </c>
    </row>
    <row r="64" spans="1:30" ht="72.75" customHeight="1" x14ac:dyDescent="0.3">
      <c r="A64" s="8" t="s">
        <v>588</v>
      </c>
      <c r="B64" s="42">
        <v>1</v>
      </c>
      <c r="C64" s="42">
        <v>1</v>
      </c>
      <c r="D64" s="42">
        <v>0</v>
      </c>
      <c r="E64" s="42">
        <v>1</v>
      </c>
      <c r="F64" s="42">
        <v>0</v>
      </c>
      <c r="G64" s="42">
        <v>1</v>
      </c>
      <c r="H64" s="42">
        <v>0</v>
      </c>
      <c r="I64" s="42">
        <v>0</v>
      </c>
      <c r="J64" s="42">
        <v>0</v>
      </c>
      <c r="K64" s="42">
        <v>0</v>
      </c>
      <c r="L64" s="44">
        <f t="shared" si="0"/>
        <v>0.6</v>
      </c>
      <c r="M64" s="45" t="str">
        <f t="shared" si="1"/>
        <v>sedang</v>
      </c>
      <c r="N64" s="46">
        <f t="shared" si="3"/>
        <v>0.5</v>
      </c>
      <c r="O64" s="45" t="str">
        <f t="shared" si="4"/>
        <v>soal diterima baik</v>
      </c>
      <c r="Q64" s="7">
        <v>59</v>
      </c>
      <c r="R64" s="5">
        <f t="shared" si="9"/>
        <v>1</v>
      </c>
      <c r="S64" s="5">
        <f t="shared" si="9"/>
        <v>1</v>
      </c>
      <c r="T64" s="5">
        <f t="shared" si="9"/>
        <v>0</v>
      </c>
      <c r="U64" s="5">
        <f t="shared" si="9"/>
        <v>0</v>
      </c>
      <c r="V64" s="5">
        <f t="shared" si="9"/>
        <v>0</v>
      </c>
      <c r="W64" s="5">
        <f t="shared" si="9"/>
        <v>0</v>
      </c>
      <c r="X64" s="5">
        <f t="shared" si="9"/>
        <v>0</v>
      </c>
      <c r="Y64" s="5">
        <f t="shared" si="9"/>
        <v>0</v>
      </c>
      <c r="Z64" s="5">
        <f t="shared" si="9"/>
        <v>0</v>
      </c>
      <c r="AA64" s="5">
        <f t="shared" si="9"/>
        <v>0</v>
      </c>
      <c r="AB64" s="6">
        <f t="shared" si="6"/>
        <v>0.2</v>
      </c>
      <c r="AC64" s="6">
        <f t="shared" si="7"/>
        <v>0.8</v>
      </c>
      <c r="AD64" s="6">
        <f t="shared" si="8"/>
        <v>0.16000000000000003</v>
      </c>
    </row>
    <row r="65" spans="1:30" ht="90.75" customHeight="1" x14ac:dyDescent="0.3">
      <c r="A65" s="4" t="s">
        <v>589</v>
      </c>
      <c r="B65" s="42">
        <v>1</v>
      </c>
      <c r="C65" s="42">
        <v>1</v>
      </c>
      <c r="D65" s="42">
        <v>1</v>
      </c>
      <c r="E65" s="42">
        <v>0</v>
      </c>
      <c r="F65" s="42">
        <v>1</v>
      </c>
      <c r="G65" s="42">
        <v>0</v>
      </c>
      <c r="H65" s="42">
        <v>0</v>
      </c>
      <c r="I65" s="42">
        <v>0</v>
      </c>
      <c r="J65" s="42">
        <v>1</v>
      </c>
      <c r="K65" s="42">
        <v>1</v>
      </c>
      <c r="L65" s="44">
        <f t="shared" si="0"/>
        <v>0.4</v>
      </c>
      <c r="M65" s="45" t="str">
        <f t="shared" si="1"/>
        <v>sedang</v>
      </c>
      <c r="N65" s="46">
        <f t="shared" si="3"/>
        <v>0.5</v>
      </c>
      <c r="O65" s="45" t="str">
        <f t="shared" si="4"/>
        <v>soal diterima baik</v>
      </c>
      <c r="Q65" s="7">
        <v>60</v>
      </c>
      <c r="R65" s="5">
        <f t="shared" si="9"/>
        <v>1</v>
      </c>
      <c r="S65" s="5">
        <f t="shared" si="9"/>
        <v>1</v>
      </c>
      <c r="T65" s="5">
        <f t="shared" si="9"/>
        <v>0</v>
      </c>
      <c r="U65" s="5">
        <f t="shared" si="9"/>
        <v>1</v>
      </c>
      <c r="V65" s="5">
        <f t="shared" si="9"/>
        <v>0</v>
      </c>
      <c r="W65" s="5">
        <f t="shared" si="9"/>
        <v>1</v>
      </c>
      <c r="X65" s="5">
        <f t="shared" si="9"/>
        <v>0</v>
      </c>
      <c r="Y65" s="5">
        <f t="shared" si="9"/>
        <v>0</v>
      </c>
      <c r="Z65" s="5">
        <f t="shared" si="9"/>
        <v>0</v>
      </c>
      <c r="AA65" s="5">
        <f t="shared" si="9"/>
        <v>0</v>
      </c>
      <c r="AB65" s="6">
        <f t="shared" si="6"/>
        <v>0.4</v>
      </c>
      <c r="AC65" s="6">
        <f t="shared" si="7"/>
        <v>0.6</v>
      </c>
      <c r="AD65" s="6">
        <f t="shared" si="8"/>
        <v>0.24</v>
      </c>
    </row>
    <row r="66" spans="1:30" ht="80.25" customHeight="1" x14ac:dyDescent="0.3">
      <c r="A66" s="9" t="s">
        <v>590</v>
      </c>
      <c r="B66" s="42">
        <v>0</v>
      </c>
      <c r="C66" s="42">
        <v>0</v>
      </c>
      <c r="D66" s="42">
        <v>1</v>
      </c>
      <c r="E66" s="42">
        <v>1</v>
      </c>
      <c r="F66" s="42">
        <v>1</v>
      </c>
      <c r="G66" s="42">
        <v>1</v>
      </c>
      <c r="H66" s="42">
        <v>0</v>
      </c>
      <c r="I66" s="42">
        <v>0</v>
      </c>
      <c r="J66" s="42">
        <v>0</v>
      </c>
      <c r="K66" s="42">
        <v>0</v>
      </c>
      <c r="L66" s="44">
        <f t="shared" si="0"/>
        <v>0.6</v>
      </c>
      <c r="M66" s="45" t="str">
        <f t="shared" si="1"/>
        <v>sedang</v>
      </c>
      <c r="N66" s="46">
        <f t="shared" si="3"/>
        <v>0.5</v>
      </c>
      <c r="O66" s="45" t="str">
        <f t="shared" si="4"/>
        <v>soal diterima baik</v>
      </c>
      <c r="Q66" s="7">
        <v>61</v>
      </c>
      <c r="R66" s="5">
        <f t="shared" si="9"/>
        <v>1</v>
      </c>
      <c r="S66" s="5">
        <f t="shared" si="9"/>
        <v>1</v>
      </c>
      <c r="T66" s="5">
        <f t="shared" si="9"/>
        <v>1</v>
      </c>
      <c r="U66" s="5">
        <f t="shared" si="9"/>
        <v>0</v>
      </c>
      <c r="V66" s="5">
        <f t="shared" si="9"/>
        <v>1</v>
      </c>
      <c r="W66" s="5">
        <f t="shared" si="9"/>
        <v>0</v>
      </c>
      <c r="X66" s="5">
        <f t="shared" si="9"/>
        <v>0</v>
      </c>
      <c r="Y66" s="5">
        <f t="shared" si="9"/>
        <v>0</v>
      </c>
      <c r="Z66" s="5">
        <f t="shared" si="9"/>
        <v>1</v>
      </c>
      <c r="AA66" s="5">
        <f t="shared" si="9"/>
        <v>1</v>
      </c>
      <c r="AB66" s="6">
        <f t="shared" si="6"/>
        <v>0.6</v>
      </c>
      <c r="AC66" s="6">
        <f t="shared" si="7"/>
        <v>0.4</v>
      </c>
      <c r="AD66" s="6">
        <f t="shared" si="8"/>
        <v>0.24</v>
      </c>
    </row>
    <row r="67" spans="1:30" ht="78" customHeight="1" x14ac:dyDescent="0.3">
      <c r="A67" s="8" t="s">
        <v>591</v>
      </c>
      <c r="B67" s="42">
        <v>1</v>
      </c>
      <c r="C67" s="42">
        <v>1</v>
      </c>
      <c r="D67" s="42">
        <v>0</v>
      </c>
      <c r="E67" s="42">
        <v>0</v>
      </c>
      <c r="F67" s="42">
        <v>0</v>
      </c>
      <c r="G67" s="42">
        <v>0</v>
      </c>
      <c r="H67" s="42">
        <v>0</v>
      </c>
      <c r="I67" s="42">
        <v>0</v>
      </c>
      <c r="J67" s="42">
        <v>0</v>
      </c>
      <c r="K67" s="42">
        <v>0</v>
      </c>
      <c r="L67" s="44">
        <f t="shared" si="0"/>
        <v>0.8</v>
      </c>
      <c r="M67" s="45" t="str">
        <f t="shared" si="1"/>
        <v>mudah</v>
      </c>
      <c r="N67" s="46">
        <f t="shared" si="3"/>
        <v>0.5</v>
      </c>
      <c r="O67" s="45" t="str">
        <f t="shared" si="4"/>
        <v>soal diterima baik</v>
      </c>
      <c r="Q67" s="7">
        <v>62</v>
      </c>
      <c r="R67" s="5">
        <f t="shared" si="9"/>
        <v>0</v>
      </c>
      <c r="S67" s="5">
        <f t="shared" si="9"/>
        <v>0</v>
      </c>
      <c r="T67" s="5">
        <f t="shared" si="9"/>
        <v>1</v>
      </c>
      <c r="U67" s="5">
        <f t="shared" si="9"/>
        <v>1</v>
      </c>
      <c r="V67" s="5">
        <f t="shared" si="9"/>
        <v>1</v>
      </c>
      <c r="W67" s="5">
        <f t="shared" si="9"/>
        <v>1</v>
      </c>
      <c r="X67" s="5">
        <f t="shared" si="9"/>
        <v>0</v>
      </c>
      <c r="Y67" s="5">
        <f t="shared" si="9"/>
        <v>0</v>
      </c>
      <c r="Z67" s="5">
        <f t="shared" si="9"/>
        <v>0</v>
      </c>
      <c r="AA67" s="5">
        <f t="shared" si="9"/>
        <v>0</v>
      </c>
      <c r="AB67" s="6">
        <f t="shared" si="6"/>
        <v>0.4</v>
      </c>
      <c r="AC67" s="6">
        <f t="shared" si="7"/>
        <v>0.6</v>
      </c>
      <c r="AD67" s="6">
        <f t="shared" si="8"/>
        <v>0.24</v>
      </c>
    </row>
    <row r="68" spans="1:30" ht="64.5" customHeight="1" x14ac:dyDescent="0.3">
      <c r="A68" s="8" t="s">
        <v>592</v>
      </c>
      <c r="B68" s="42">
        <v>1</v>
      </c>
      <c r="C68" s="42">
        <v>1</v>
      </c>
      <c r="D68" s="42">
        <v>1</v>
      </c>
      <c r="E68" s="42">
        <v>0</v>
      </c>
      <c r="F68" s="42">
        <v>1</v>
      </c>
      <c r="G68" s="42">
        <v>0</v>
      </c>
      <c r="H68" s="42">
        <v>0</v>
      </c>
      <c r="I68" s="42">
        <v>0</v>
      </c>
      <c r="J68" s="42">
        <v>0</v>
      </c>
      <c r="K68" s="42">
        <v>0</v>
      </c>
      <c r="L68" s="44">
        <f t="shared" si="0"/>
        <v>0.6</v>
      </c>
      <c r="M68" s="45" t="str">
        <f t="shared" si="1"/>
        <v>sedang</v>
      </c>
      <c r="N68" s="46">
        <f t="shared" si="3"/>
        <v>1</v>
      </c>
      <c r="O68" s="45" t="str">
        <f t="shared" si="4"/>
        <v>soal diterima baik</v>
      </c>
      <c r="Q68" s="7">
        <v>63</v>
      </c>
      <c r="R68" s="5">
        <f t="shared" si="9"/>
        <v>1</v>
      </c>
      <c r="S68" s="5">
        <f t="shared" si="9"/>
        <v>1</v>
      </c>
      <c r="T68" s="5">
        <f t="shared" si="9"/>
        <v>0</v>
      </c>
      <c r="U68" s="5">
        <f t="shared" si="9"/>
        <v>0</v>
      </c>
      <c r="V68" s="5">
        <f t="shared" si="9"/>
        <v>0</v>
      </c>
      <c r="W68" s="5">
        <f t="shared" si="9"/>
        <v>0</v>
      </c>
      <c r="X68" s="5">
        <f t="shared" si="9"/>
        <v>0</v>
      </c>
      <c r="Y68" s="5">
        <f t="shared" si="9"/>
        <v>0</v>
      </c>
      <c r="Z68" s="5">
        <f t="shared" si="9"/>
        <v>0</v>
      </c>
      <c r="AA68" s="5">
        <f t="shared" si="9"/>
        <v>0</v>
      </c>
      <c r="AB68" s="6">
        <f t="shared" si="6"/>
        <v>0.2</v>
      </c>
      <c r="AC68" s="6">
        <f t="shared" si="7"/>
        <v>0.8</v>
      </c>
      <c r="AD68" s="6">
        <f t="shared" si="8"/>
        <v>0.16000000000000003</v>
      </c>
    </row>
    <row r="69" spans="1:30" ht="85.5" customHeight="1" x14ac:dyDescent="0.3">
      <c r="A69" s="9" t="s">
        <v>593</v>
      </c>
      <c r="B69" s="42">
        <v>1</v>
      </c>
      <c r="C69" s="42">
        <v>1</v>
      </c>
      <c r="D69" s="42">
        <v>1</v>
      </c>
      <c r="E69" s="42">
        <v>1</v>
      </c>
      <c r="F69" s="42">
        <v>1</v>
      </c>
      <c r="G69" s="42">
        <v>1</v>
      </c>
      <c r="H69" s="42">
        <v>1</v>
      </c>
      <c r="I69" s="42">
        <v>1</v>
      </c>
      <c r="J69" s="42">
        <v>0</v>
      </c>
      <c r="K69" s="42">
        <v>0</v>
      </c>
      <c r="L69" s="44">
        <f t="shared" ref="L69:L104" si="10">COUNTIF(B69:K69,$H69)/COUNTA(B69:K69)</f>
        <v>0.8</v>
      </c>
      <c r="M69" s="45" t="str">
        <f t="shared" si="1"/>
        <v>mudah</v>
      </c>
      <c r="N69" s="46">
        <f t="shared" si="3"/>
        <v>0.5</v>
      </c>
      <c r="O69" s="45" t="str">
        <f t="shared" si="4"/>
        <v>soal diterima baik</v>
      </c>
      <c r="Q69" s="7">
        <v>64</v>
      </c>
      <c r="R69" s="5">
        <f t="shared" si="9"/>
        <v>1</v>
      </c>
      <c r="S69" s="5">
        <f t="shared" si="9"/>
        <v>1</v>
      </c>
      <c r="T69" s="5">
        <f t="shared" si="9"/>
        <v>1</v>
      </c>
      <c r="U69" s="5">
        <f t="shared" si="9"/>
        <v>0</v>
      </c>
      <c r="V69" s="5">
        <f t="shared" si="9"/>
        <v>1</v>
      </c>
      <c r="W69" s="5">
        <f t="shared" si="9"/>
        <v>0</v>
      </c>
      <c r="X69" s="5">
        <f t="shared" si="9"/>
        <v>0</v>
      </c>
      <c r="Y69" s="5">
        <f t="shared" si="9"/>
        <v>0</v>
      </c>
      <c r="Z69" s="5">
        <f t="shared" si="9"/>
        <v>0</v>
      </c>
      <c r="AA69" s="5">
        <f t="shared" si="9"/>
        <v>0</v>
      </c>
      <c r="AB69" s="6">
        <f t="shared" si="6"/>
        <v>0.4</v>
      </c>
      <c r="AC69" s="6">
        <f t="shared" si="7"/>
        <v>0.6</v>
      </c>
      <c r="AD69" s="6">
        <f t="shared" si="8"/>
        <v>0.24</v>
      </c>
    </row>
    <row r="70" spans="1:30" ht="42" customHeight="1" x14ac:dyDescent="0.3">
      <c r="A70" s="4" t="s">
        <v>594</v>
      </c>
      <c r="B70" s="42">
        <v>1</v>
      </c>
      <c r="C70" s="42">
        <v>1</v>
      </c>
      <c r="D70" s="42">
        <v>1</v>
      </c>
      <c r="E70" s="42">
        <v>0</v>
      </c>
      <c r="F70" s="42">
        <v>1</v>
      </c>
      <c r="G70" s="42">
        <v>0</v>
      </c>
      <c r="H70" s="42">
        <v>0</v>
      </c>
      <c r="I70" s="42">
        <v>0</v>
      </c>
      <c r="J70" s="42">
        <v>0</v>
      </c>
      <c r="K70" s="42">
        <v>0</v>
      </c>
      <c r="L70" s="44">
        <f t="shared" si="10"/>
        <v>0.6</v>
      </c>
      <c r="M70" s="45" t="str">
        <f t="shared" ref="M70:M104" si="11">IF(L70&lt;0.31,"sukar",IF(L70&lt;0.71,"sedang","mudah"))</f>
        <v>sedang</v>
      </c>
      <c r="N70" s="46">
        <f t="shared" ref="N70:N103" si="12">ABS((SUM(B70:D70,F70)-SUM(H70:K70))*2/8)</f>
        <v>1</v>
      </c>
      <c r="O70" s="45" t="str">
        <f t="shared" ref="O70:O104" si="13">IF(N70&lt;0.2,"soal dibuang",IF(N70&lt;0.3,"soal diperbaiki",IF(N70&lt;0.4,"soal diterima tapi perlu diperbaiki","soal diterima baik")))</f>
        <v>soal diterima baik</v>
      </c>
      <c r="Q70" s="7">
        <v>65</v>
      </c>
      <c r="R70" s="5">
        <f t="shared" si="9"/>
        <v>1</v>
      </c>
      <c r="S70" s="5">
        <f t="shared" si="9"/>
        <v>1</v>
      </c>
      <c r="T70" s="5">
        <f t="shared" si="9"/>
        <v>1</v>
      </c>
      <c r="U70" s="5">
        <f t="shared" si="9"/>
        <v>1</v>
      </c>
      <c r="V70" s="5">
        <f t="shared" si="9"/>
        <v>1</v>
      </c>
      <c r="W70" s="5">
        <f t="shared" si="9"/>
        <v>1</v>
      </c>
      <c r="X70" s="5">
        <f t="shared" si="9"/>
        <v>1</v>
      </c>
      <c r="Y70" s="5">
        <f t="shared" si="9"/>
        <v>1</v>
      </c>
      <c r="Z70" s="5">
        <f t="shared" si="9"/>
        <v>0</v>
      </c>
      <c r="AA70" s="5">
        <f t="shared" si="9"/>
        <v>0</v>
      </c>
      <c r="AB70" s="6">
        <f t="shared" si="6"/>
        <v>0.8</v>
      </c>
      <c r="AC70" s="6">
        <f t="shared" si="7"/>
        <v>0.19999999999999996</v>
      </c>
      <c r="AD70" s="6">
        <f t="shared" si="8"/>
        <v>0.15999999999999998</v>
      </c>
    </row>
    <row r="71" spans="1:30" ht="42.75" customHeight="1" x14ac:dyDescent="0.3">
      <c r="A71" s="4" t="s">
        <v>595</v>
      </c>
      <c r="B71" s="42">
        <v>1</v>
      </c>
      <c r="C71" s="42">
        <v>1</v>
      </c>
      <c r="D71" s="42">
        <v>0</v>
      </c>
      <c r="E71" s="42">
        <v>0</v>
      </c>
      <c r="F71" s="42">
        <v>0</v>
      </c>
      <c r="G71" s="42">
        <v>0</v>
      </c>
      <c r="H71" s="42">
        <v>0</v>
      </c>
      <c r="I71" s="42">
        <v>0</v>
      </c>
      <c r="J71" s="42">
        <v>0</v>
      </c>
      <c r="K71" s="42">
        <v>0</v>
      </c>
      <c r="L71" s="44">
        <f t="shared" si="10"/>
        <v>0.8</v>
      </c>
      <c r="M71" s="45" t="str">
        <f t="shared" si="11"/>
        <v>mudah</v>
      </c>
      <c r="N71" s="46">
        <f t="shared" si="12"/>
        <v>0.5</v>
      </c>
      <c r="O71" s="45" t="str">
        <f t="shared" si="13"/>
        <v>soal diterima baik</v>
      </c>
      <c r="Q71" s="7">
        <v>66</v>
      </c>
      <c r="R71" s="5">
        <f t="shared" si="9"/>
        <v>1</v>
      </c>
      <c r="S71" s="5">
        <f t="shared" si="9"/>
        <v>1</v>
      </c>
      <c r="T71" s="5">
        <f t="shared" si="9"/>
        <v>1</v>
      </c>
      <c r="U71" s="5">
        <f t="shared" si="9"/>
        <v>0</v>
      </c>
      <c r="V71" s="5">
        <f t="shared" si="9"/>
        <v>1</v>
      </c>
      <c r="W71" s="5">
        <f t="shared" ref="W71:AA105" si="14">G70</f>
        <v>0</v>
      </c>
      <c r="X71" s="5">
        <f t="shared" si="14"/>
        <v>0</v>
      </c>
      <c r="Y71" s="5">
        <f t="shared" si="14"/>
        <v>0</v>
      </c>
      <c r="Z71" s="5">
        <f t="shared" si="14"/>
        <v>0</v>
      </c>
      <c r="AA71" s="5">
        <f t="shared" si="14"/>
        <v>0</v>
      </c>
      <c r="AB71" s="6">
        <f t="shared" ref="AB71:AB104" si="15">SUM(R71:AA71)/COUNT(R71:AA71)</f>
        <v>0.4</v>
      </c>
      <c r="AC71" s="6">
        <f t="shared" ref="AC71:AC105" si="16">1-AB71</f>
        <v>0.6</v>
      </c>
      <c r="AD71" s="6">
        <f t="shared" ref="AD71:AD105" si="17">AB71*AC71</f>
        <v>0.24</v>
      </c>
    </row>
    <row r="72" spans="1:30" ht="42.75" customHeight="1" x14ac:dyDescent="0.3">
      <c r="A72" s="4" t="s">
        <v>596</v>
      </c>
      <c r="B72" s="42">
        <v>1</v>
      </c>
      <c r="C72" s="42">
        <v>1</v>
      </c>
      <c r="D72" s="42">
        <v>1</v>
      </c>
      <c r="E72" s="42">
        <v>0</v>
      </c>
      <c r="F72" s="42">
        <v>1</v>
      </c>
      <c r="G72" s="42">
        <v>0</v>
      </c>
      <c r="H72" s="42">
        <v>0</v>
      </c>
      <c r="I72" s="42">
        <v>0</v>
      </c>
      <c r="J72" s="42">
        <v>0</v>
      </c>
      <c r="K72" s="42">
        <v>0</v>
      </c>
      <c r="L72" s="44">
        <f t="shared" si="10"/>
        <v>0.6</v>
      </c>
      <c r="M72" s="45" t="str">
        <f t="shared" si="11"/>
        <v>sedang</v>
      </c>
      <c r="N72" s="46">
        <f t="shared" si="12"/>
        <v>1</v>
      </c>
      <c r="O72" s="45" t="str">
        <f t="shared" si="13"/>
        <v>soal diterima baik</v>
      </c>
      <c r="Q72" s="7">
        <v>67</v>
      </c>
      <c r="R72" s="5">
        <f t="shared" ref="R72:V105" si="18">B71</f>
        <v>1</v>
      </c>
      <c r="S72" s="5">
        <f t="shared" si="18"/>
        <v>1</v>
      </c>
      <c r="T72" s="5">
        <f t="shared" si="18"/>
        <v>0</v>
      </c>
      <c r="U72" s="5">
        <f t="shared" si="18"/>
        <v>0</v>
      </c>
      <c r="V72" s="5">
        <f t="shared" si="18"/>
        <v>0</v>
      </c>
      <c r="W72" s="5">
        <f t="shared" si="14"/>
        <v>0</v>
      </c>
      <c r="X72" s="5">
        <f t="shared" si="14"/>
        <v>0</v>
      </c>
      <c r="Y72" s="5">
        <f t="shared" si="14"/>
        <v>0</v>
      </c>
      <c r="Z72" s="5">
        <f t="shared" si="14"/>
        <v>0</v>
      </c>
      <c r="AA72" s="5">
        <f t="shared" si="14"/>
        <v>0</v>
      </c>
      <c r="AB72" s="6">
        <f t="shared" si="15"/>
        <v>0.2</v>
      </c>
      <c r="AC72" s="6">
        <f t="shared" si="16"/>
        <v>0.8</v>
      </c>
      <c r="AD72" s="6">
        <f t="shared" si="17"/>
        <v>0.16000000000000003</v>
      </c>
    </row>
    <row r="73" spans="1:30" ht="58.5" customHeight="1" x14ac:dyDescent="0.3">
      <c r="A73" s="9" t="s">
        <v>597</v>
      </c>
      <c r="B73" s="42">
        <v>0</v>
      </c>
      <c r="C73" s="42">
        <v>0</v>
      </c>
      <c r="D73" s="42">
        <v>1</v>
      </c>
      <c r="E73" s="42">
        <v>0</v>
      </c>
      <c r="F73" s="42">
        <v>1</v>
      </c>
      <c r="G73" s="42">
        <v>0</v>
      </c>
      <c r="H73" s="42">
        <v>0</v>
      </c>
      <c r="I73" s="42">
        <v>0</v>
      </c>
      <c r="J73" s="42">
        <v>0</v>
      </c>
      <c r="K73" s="42">
        <v>0</v>
      </c>
      <c r="L73" s="44">
        <f t="shared" si="10"/>
        <v>0.8</v>
      </c>
      <c r="M73" s="45" t="str">
        <f t="shared" si="11"/>
        <v>mudah</v>
      </c>
      <c r="N73" s="46">
        <f t="shared" si="12"/>
        <v>0.5</v>
      </c>
      <c r="O73" s="45" t="str">
        <f t="shared" si="13"/>
        <v>soal diterima baik</v>
      </c>
      <c r="Q73" s="7">
        <v>68</v>
      </c>
      <c r="R73" s="5">
        <f t="shared" si="18"/>
        <v>1</v>
      </c>
      <c r="S73" s="5">
        <f t="shared" si="18"/>
        <v>1</v>
      </c>
      <c r="T73" s="5">
        <f t="shared" si="18"/>
        <v>1</v>
      </c>
      <c r="U73" s="5">
        <f t="shared" si="18"/>
        <v>0</v>
      </c>
      <c r="V73" s="5">
        <f t="shared" si="18"/>
        <v>1</v>
      </c>
      <c r="W73" s="5">
        <f t="shared" si="14"/>
        <v>0</v>
      </c>
      <c r="X73" s="5">
        <f t="shared" si="14"/>
        <v>0</v>
      </c>
      <c r="Y73" s="5">
        <f t="shared" si="14"/>
        <v>0</v>
      </c>
      <c r="Z73" s="5">
        <f t="shared" si="14"/>
        <v>0</v>
      </c>
      <c r="AA73" s="5">
        <f t="shared" si="14"/>
        <v>0</v>
      </c>
      <c r="AB73" s="6">
        <f t="shared" si="15"/>
        <v>0.4</v>
      </c>
      <c r="AC73" s="6">
        <f t="shared" si="16"/>
        <v>0.6</v>
      </c>
      <c r="AD73" s="6">
        <f t="shared" si="17"/>
        <v>0.24</v>
      </c>
    </row>
    <row r="74" spans="1:30" ht="55.5" customHeight="1" x14ac:dyDescent="0.3">
      <c r="A74" s="8" t="s">
        <v>598</v>
      </c>
      <c r="B74" s="42">
        <v>1</v>
      </c>
      <c r="C74" s="42">
        <v>1</v>
      </c>
      <c r="D74" s="42">
        <v>1</v>
      </c>
      <c r="E74" s="42">
        <v>1</v>
      </c>
      <c r="F74" s="42">
        <v>1</v>
      </c>
      <c r="G74" s="42">
        <v>1</v>
      </c>
      <c r="H74" s="42">
        <v>0</v>
      </c>
      <c r="I74" s="42">
        <v>0</v>
      </c>
      <c r="J74" s="42">
        <v>0</v>
      </c>
      <c r="K74" s="42">
        <v>0</v>
      </c>
      <c r="L74" s="44">
        <f t="shared" si="10"/>
        <v>0.4</v>
      </c>
      <c r="M74" s="45" t="str">
        <f t="shared" si="11"/>
        <v>sedang</v>
      </c>
      <c r="N74" s="46">
        <f t="shared" si="12"/>
        <v>1</v>
      </c>
      <c r="O74" s="45" t="str">
        <f t="shared" si="13"/>
        <v>soal diterima baik</v>
      </c>
      <c r="Q74" s="7">
        <v>69</v>
      </c>
      <c r="R74" s="5">
        <f t="shared" si="18"/>
        <v>0</v>
      </c>
      <c r="S74" s="5">
        <f t="shared" si="18"/>
        <v>0</v>
      </c>
      <c r="T74" s="5">
        <f t="shared" si="18"/>
        <v>1</v>
      </c>
      <c r="U74" s="5">
        <f t="shared" si="18"/>
        <v>0</v>
      </c>
      <c r="V74" s="5">
        <f t="shared" si="18"/>
        <v>1</v>
      </c>
      <c r="W74" s="5">
        <f t="shared" si="14"/>
        <v>0</v>
      </c>
      <c r="X74" s="5">
        <f t="shared" si="14"/>
        <v>0</v>
      </c>
      <c r="Y74" s="5">
        <f t="shared" si="14"/>
        <v>0</v>
      </c>
      <c r="Z74" s="5">
        <f t="shared" si="14"/>
        <v>0</v>
      </c>
      <c r="AA74" s="5">
        <f t="shared" si="14"/>
        <v>0</v>
      </c>
      <c r="AB74" s="6">
        <f t="shared" si="15"/>
        <v>0.2</v>
      </c>
      <c r="AC74" s="6">
        <f t="shared" si="16"/>
        <v>0.8</v>
      </c>
      <c r="AD74" s="6">
        <f t="shared" si="17"/>
        <v>0.16000000000000003</v>
      </c>
    </row>
    <row r="75" spans="1:30" ht="79.5" customHeight="1" x14ac:dyDescent="0.3">
      <c r="A75" s="8" t="s">
        <v>599</v>
      </c>
      <c r="B75" s="42">
        <v>1</v>
      </c>
      <c r="C75" s="42">
        <v>1</v>
      </c>
      <c r="D75" s="42">
        <v>1</v>
      </c>
      <c r="E75" s="42">
        <v>0</v>
      </c>
      <c r="F75" s="42">
        <v>1</v>
      </c>
      <c r="G75" s="42">
        <v>0</v>
      </c>
      <c r="H75" s="42">
        <v>0</v>
      </c>
      <c r="I75" s="42">
        <v>0</v>
      </c>
      <c r="J75" s="42">
        <v>1</v>
      </c>
      <c r="K75" s="42">
        <v>1</v>
      </c>
      <c r="L75" s="44">
        <f t="shared" si="10"/>
        <v>0.4</v>
      </c>
      <c r="M75" s="45" t="str">
        <f t="shared" si="11"/>
        <v>sedang</v>
      </c>
      <c r="N75" s="46">
        <f t="shared" si="12"/>
        <v>0.5</v>
      </c>
      <c r="O75" s="45" t="str">
        <f t="shared" si="13"/>
        <v>soal diterima baik</v>
      </c>
      <c r="Q75" s="7">
        <v>70</v>
      </c>
      <c r="R75" s="5">
        <f t="shared" si="18"/>
        <v>1</v>
      </c>
      <c r="S75" s="5">
        <f t="shared" si="18"/>
        <v>1</v>
      </c>
      <c r="T75" s="5">
        <f t="shared" si="18"/>
        <v>1</v>
      </c>
      <c r="U75" s="5">
        <f t="shared" si="18"/>
        <v>1</v>
      </c>
      <c r="V75" s="5">
        <f t="shared" si="18"/>
        <v>1</v>
      </c>
      <c r="W75" s="5">
        <f t="shared" si="14"/>
        <v>1</v>
      </c>
      <c r="X75" s="5">
        <f t="shared" si="14"/>
        <v>0</v>
      </c>
      <c r="Y75" s="5">
        <f t="shared" si="14"/>
        <v>0</v>
      </c>
      <c r="Z75" s="5">
        <f t="shared" si="14"/>
        <v>0</v>
      </c>
      <c r="AA75" s="5">
        <f t="shared" si="14"/>
        <v>0</v>
      </c>
      <c r="AB75" s="6">
        <f t="shared" si="15"/>
        <v>0.6</v>
      </c>
      <c r="AC75" s="6">
        <f t="shared" si="16"/>
        <v>0.4</v>
      </c>
      <c r="AD75" s="6">
        <f t="shared" si="17"/>
        <v>0.24</v>
      </c>
    </row>
    <row r="76" spans="1:30" ht="47.25" customHeight="1" x14ac:dyDescent="0.3">
      <c r="A76" s="9" t="s">
        <v>600</v>
      </c>
      <c r="B76" s="42">
        <v>0</v>
      </c>
      <c r="C76" s="42">
        <v>0</v>
      </c>
      <c r="D76" s="42">
        <v>1</v>
      </c>
      <c r="E76" s="42">
        <v>0</v>
      </c>
      <c r="F76" s="42">
        <v>1</v>
      </c>
      <c r="G76" s="42">
        <v>0</v>
      </c>
      <c r="H76" s="42">
        <v>0</v>
      </c>
      <c r="I76" s="42">
        <v>0</v>
      </c>
      <c r="J76" s="42">
        <v>0</v>
      </c>
      <c r="K76" s="42">
        <v>0</v>
      </c>
      <c r="L76" s="44">
        <f t="shared" si="10"/>
        <v>0.8</v>
      </c>
      <c r="M76" s="45" t="str">
        <f t="shared" si="11"/>
        <v>mudah</v>
      </c>
      <c r="N76" s="46">
        <f t="shared" si="12"/>
        <v>0.5</v>
      </c>
      <c r="O76" s="45" t="str">
        <f t="shared" si="13"/>
        <v>soal diterima baik</v>
      </c>
      <c r="Q76" s="7">
        <v>71</v>
      </c>
      <c r="R76" s="5">
        <f t="shared" si="18"/>
        <v>1</v>
      </c>
      <c r="S76" s="5">
        <f t="shared" si="18"/>
        <v>1</v>
      </c>
      <c r="T76" s="5">
        <f t="shared" si="18"/>
        <v>1</v>
      </c>
      <c r="U76" s="5">
        <f t="shared" si="18"/>
        <v>0</v>
      </c>
      <c r="V76" s="5">
        <f t="shared" si="18"/>
        <v>1</v>
      </c>
      <c r="W76" s="5">
        <f t="shared" si="14"/>
        <v>0</v>
      </c>
      <c r="X76" s="5">
        <f t="shared" si="14"/>
        <v>0</v>
      </c>
      <c r="Y76" s="5">
        <f t="shared" si="14"/>
        <v>0</v>
      </c>
      <c r="Z76" s="5">
        <f t="shared" si="14"/>
        <v>1</v>
      </c>
      <c r="AA76" s="5">
        <f t="shared" si="14"/>
        <v>1</v>
      </c>
      <c r="AB76" s="6">
        <f t="shared" si="15"/>
        <v>0.6</v>
      </c>
      <c r="AC76" s="6">
        <f t="shared" si="16"/>
        <v>0.4</v>
      </c>
      <c r="AD76" s="6">
        <f t="shared" si="17"/>
        <v>0.24</v>
      </c>
    </row>
    <row r="77" spans="1:30" ht="47.25" customHeight="1" x14ac:dyDescent="0.3">
      <c r="A77" s="9" t="s">
        <v>601</v>
      </c>
      <c r="B77" s="42">
        <v>1</v>
      </c>
      <c r="C77" s="42">
        <v>1</v>
      </c>
      <c r="D77" s="42">
        <v>1</v>
      </c>
      <c r="E77" s="42">
        <v>1</v>
      </c>
      <c r="F77" s="42">
        <v>1</v>
      </c>
      <c r="G77" s="42">
        <v>1</v>
      </c>
      <c r="H77" s="42">
        <v>1</v>
      </c>
      <c r="I77" s="42">
        <v>1</v>
      </c>
      <c r="J77" s="42">
        <v>0</v>
      </c>
      <c r="K77" s="42">
        <v>0</v>
      </c>
      <c r="L77" s="44">
        <f t="shared" si="10"/>
        <v>0.8</v>
      </c>
      <c r="M77" s="45" t="str">
        <f t="shared" si="11"/>
        <v>mudah</v>
      </c>
      <c r="N77" s="46">
        <f t="shared" si="12"/>
        <v>0.5</v>
      </c>
      <c r="O77" s="45" t="str">
        <f t="shared" si="13"/>
        <v>soal diterima baik</v>
      </c>
      <c r="Q77" s="7">
        <v>72</v>
      </c>
      <c r="R77" s="5">
        <f t="shared" si="18"/>
        <v>0</v>
      </c>
      <c r="S77" s="5">
        <f t="shared" si="18"/>
        <v>0</v>
      </c>
      <c r="T77" s="5">
        <f t="shared" si="18"/>
        <v>1</v>
      </c>
      <c r="U77" s="5">
        <f t="shared" si="18"/>
        <v>0</v>
      </c>
      <c r="V77" s="5">
        <f t="shared" si="18"/>
        <v>1</v>
      </c>
      <c r="W77" s="5">
        <f t="shared" si="14"/>
        <v>0</v>
      </c>
      <c r="X77" s="5">
        <f t="shared" si="14"/>
        <v>0</v>
      </c>
      <c r="Y77" s="5">
        <f t="shared" si="14"/>
        <v>0</v>
      </c>
      <c r="Z77" s="5">
        <f t="shared" si="14"/>
        <v>0</v>
      </c>
      <c r="AA77" s="5">
        <f t="shared" si="14"/>
        <v>0</v>
      </c>
      <c r="AB77" s="6">
        <f t="shared" si="15"/>
        <v>0.2</v>
      </c>
      <c r="AC77" s="6">
        <f t="shared" si="16"/>
        <v>0.8</v>
      </c>
      <c r="AD77" s="6">
        <f t="shared" si="17"/>
        <v>0.16000000000000003</v>
      </c>
    </row>
    <row r="78" spans="1:30" ht="44.25" customHeight="1" x14ac:dyDescent="0.3">
      <c r="A78" s="4" t="s">
        <v>602</v>
      </c>
      <c r="B78" s="42">
        <v>1</v>
      </c>
      <c r="C78" s="42">
        <v>1</v>
      </c>
      <c r="D78" s="42">
        <v>1</v>
      </c>
      <c r="E78" s="42">
        <v>1</v>
      </c>
      <c r="F78" s="42">
        <v>1</v>
      </c>
      <c r="G78" s="42">
        <v>1</v>
      </c>
      <c r="H78" s="42">
        <v>1</v>
      </c>
      <c r="I78" s="42">
        <v>1</v>
      </c>
      <c r="J78" s="42">
        <v>0</v>
      </c>
      <c r="K78" s="42">
        <v>0</v>
      </c>
      <c r="L78" s="44">
        <f t="shared" si="10"/>
        <v>0.8</v>
      </c>
      <c r="M78" s="45" t="str">
        <f t="shared" si="11"/>
        <v>mudah</v>
      </c>
      <c r="N78" s="46">
        <f t="shared" si="12"/>
        <v>0.5</v>
      </c>
      <c r="O78" s="45" t="str">
        <f t="shared" si="13"/>
        <v>soal diterima baik</v>
      </c>
      <c r="Q78" s="7">
        <v>73</v>
      </c>
      <c r="R78" s="5">
        <f t="shared" si="18"/>
        <v>1</v>
      </c>
      <c r="S78" s="5">
        <f t="shared" si="18"/>
        <v>1</v>
      </c>
      <c r="T78" s="5">
        <f t="shared" si="18"/>
        <v>1</v>
      </c>
      <c r="U78" s="5">
        <f t="shared" si="18"/>
        <v>1</v>
      </c>
      <c r="V78" s="5">
        <f t="shared" si="18"/>
        <v>1</v>
      </c>
      <c r="W78" s="5">
        <f t="shared" si="14"/>
        <v>1</v>
      </c>
      <c r="X78" s="5">
        <f t="shared" si="14"/>
        <v>1</v>
      </c>
      <c r="Y78" s="5">
        <f t="shared" si="14"/>
        <v>1</v>
      </c>
      <c r="Z78" s="5">
        <f t="shared" si="14"/>
        <v>0</v>
      </c>
      <c r="AA78" s="5">
        <f t="shared" si="14"/>
        <v>0</v>
      </c>
      <c r="AB78" s="6">
        <f t="shared" si="15"/>
        <v>0.8</v>
      </c>
      <c r="AC78" s="6">
        <f t="shared" si="16"/>
        <v>0.19999999999999996</v>
      </c>
      <c r="AD78" s="6">
        <f t="shared" si="17"/>
        <v>0.15999999999999998</v>
      </c>
    </row>
    <row r="79" spans="1:30" ht="81" customHeight="1" x14ac:dyDescent="0.3">
      <c r="A79" s="8" t="s">
        <v>603</v>
      </c>
      <c r="B79" s="42">
        <v>0</v>
      </c>
      <c r="C79" s="42">
        <v>0</v>
      </c>
      <c r="D79" s="42">
        <v>1</v>
      </c>
      <c r="E79" s="42">
        <v>0</v>
      </c>
      <c r="F79" s="42">
        <v>1</v>
      </c>
      <c r="G79" s="42">
        <v>0</v>
      </c>
      <c r="H79" s="42">
        <v>0</v>
      </c>
      <c r="I79" s="42">
        <v>0</v>
      </c>
      <c r="J79" s="42">
        <v>0</v>
      </c>
      <c r="K79" s="42">
        <v>0</v>
      </c>
      <c r="L79" s="44">
        <f t="shared" si="10"/>
        <v>0.8</v>
      </c>
      <c r="M79" s="45" t="str">
        <f t="shared" si="11"/>
        <v>mudah</v>
      </c>
      <c r="N79" s="46">
        <f t="shared" si="12"/>
        <v>0.5</v>
      </c>
      <c r="O79" s="45" t="str">
        <f t="shared" si="13"/>
        <v>soal diterima baik</v>
      </c>
      <c r="Q79" s="7">
        <v>74</v>
      </c>
      <c r="R79" s="5">
        <f t="shared" si="18"/>
        <v>1</v>
      </c>
      <c r="S79" s="5">
        <f t="shared" si="18"/>
        <v>1</v>
      </c>
      <c r="T79" s="5">
        <f t="shared" si="18"/>
        <v>1</v>
      </c>
      <c r="U79" s="5">
        <f t="shared" si="18"/>
        <v>1</v>
      </c>
      <c r="V79" s="5">
        <f t="shared" si="18"/>
        <v>1</v>
      </c>
      <c r="W79" s="5">
        <f t="shared" si="14"/>
        <v>1</v>
      </c>
      <c r="X79" s="5">
        <f t="shared" si="14"/>
        <v>1</v>
      </c>
      <c r="Y79" s="5">
        <f t="shared" si="14"/>
        <v>1</v>
      </c>
      <c r="Z79" s="5">
        <f t="shared" si="14"/>
        <v>0</v>
      </c>
      <c r="AA79" s="5">
        <f t="shared" si="14"/>
        <v>0</v>
      </c>
      <c r="AB79" s="6">
        <f t="shared" si="15"/>
        <v>0.8</v>
      </c>
      <c r="AC79" s="6">
        <f t="shared" si="16"/>
        <v>0.19999999999999996</v>
      </c>
      <c r="AD79" s="6">
        <f t="shared" si="17"/>
        <v>0.15999999999999998</v>
      </c>
    </row>
    <row r="80" spans="1:30" ht="42" customHeight="1" x14ac:dyDescent="0.3">
      <c r="A80" s="4" t="s">
        <v>604</v>
      </c>
      <c r="B80" s="42">
        <v>1</v>
      </c>
      <c r="C80" s="42">
        <v>1</v>
      </c>
      <c r="D80" s="42">
        <v>1</v>
      </c>
      <c r="E80" s="42">
        <v>0</v>
      </c>
      <c r="F80" s="42">
        <v>1</v>
      </c>
      <c r="G80" s="42">
        <v>0</v>
      </c>
      <c r="H80" s="42">
        <v>1</v>
      </c>
      <c r="I80" s="42">
        <v>1</v>
      </c>
      <c r="J80" s="42">
        <v>0</v>
      </c>
      <c r="K80" s="42">
        <v>0</v>
      </c>
      <c r="L80" s="44">
        <f t="shared" si="10"/>
        <v>0.6</v>
      </c>
      <c r="M80" s="45" t="str">
        <f t="shared" si="11"/>
        <v>sedang</v>
      </c>
      <c r="N80" s="46">
        <f t="shared" si="12"/>
        <v>0.5</v>
      </c>
      <c r="O80" s="45" t="str">
        <f t="shared" si="13"/>
        <v>soal diterima baik</v>
      </c>
      <c r="Q80" s="7">
        <v>75</v>
      </c>
      <c r="R80" s="5">
        <f t="shared" si="18"/>
        <v>0</v>
      </c>
      <c r="S80" s="5">
        <f t="shared" si="18"/>
        <v>0</v>
      </c>
      <c r="T80" s="5">
        <f t="shared" si="18"/>
        <v>1</v>
      </c>
      <c r="U80" s="5">
        <f t="shared" si="18"/>
        <v>0</v>
      </c>
      <c r="V80" s="5">
        <f t="shared" si="18"/>
        <v>1</v>
      </c>
      <c r="W80" s="5">
        <f t="shared" si="14"/>
        <v>0</v>
      </c>
      <c r="X80" s="5">
        <f t="shared" si="14"/>
        <v>0</v>
      </c>
      <c r="Y80" s="5">
        <f t="shared" si="14"/>
        <v>0</v>
      </c>
      <c r="Z80" s="5">
        <f t="shared" si="14"/>
        <v>0</v>
      </c>
      <c r="AA80" s="5">
        <f t="shared" si="14"/>
        <v>0</v>
      </c>
      <c r="AB80" s="6">
        <f t="shared" si="15"/>
        <v>0.2</v>
      </c>
      <c r="AC80" s="6">
        <f t="shared" si="16"/>
        <v>0.8</v>
      </c>
      <c r="AD80" s="6">
        <f t="shared" si="17"/>
        <v>0.16000000000000003</v>
      </c>
    </row>
    <row r="81" spans="1:30" ht="62.25" customHeight="1" x14ac:dyDescent="0.3">
      <c r="A81" s="4" t="s">
        <v>605</v>
      </c>
      <c r="B81" s="42">
        <v>1</v>
      </c>
      <c r="C81" s="42">
        <v>1</v>
      </c>
      <c r="D81" s="42">
        <v>0</v>
      </c>
      <c r="E81" s="42">
        <v>0</v>
      </c>
      <c r="F81" s="42">
        <v>0</v>
      </c>
      <c r="G81" s="42">
        <v>0</v>
      </c>
      <c r="H81" s="42">
        <v>0</v>
      </c>
      <c r="I81" s="42">
        <v>0</v>
      </c>
      <c r="J81" s="42">
        <v>0</v>
      </c>
      <c r="K81" s="42">
        <v>0</v>
      </c>
      <c r="L81" s="44">
        <f t="shared" si="10"/>
        <v>0.8</v>
      </c>
      <c r="M81" s="45" t="str">
        <f t="shared" si="11"/>
        <v>mudah</v>
      </c>
      <c r="N81" s="46">
        <f t="shared" si="12"/>
        <v>0.5</v>
      </c>
      <c r="O81" s="45" t="str">
        <f t="shared" si="13"/>
        <v>soal diterima baik</v>
      </c>
      <c r="Q81" s="7">
        <v>76</v>
      </c>
      <c r="R81" s="5">
        <f t="shared" si="18"/>
        <v>1</v>
      </c>
      <c r="S81" s="5">
        <f t="shared" si="18"/>
        <v>1</v>
      </c>
      <c r="T81" s="5">
        <f t="shared" si="18"/>
        <v>1</v>
      </c>
      <c r="U81" s="5">
        <f t="shared" si="18"/>
        <v>0</v>
      </c>
      <c r="V81" s="5">
        <f t="shared" si="18"/>
        <v>1</v>
      </c>
      <c r="W81" s="5">
        <f t="shared" si="14"/>
        <v>0</v>
      </c>
      <c r="X81" s="5">
        <f t="shared" si="14"/>
        <v>1</v>
      </c>
      <c r="Y81" s="5">
        <f t="shared" si="14"/>
        <v>1</v>
      </c>
      <c r="Z81" s="5">
        <f t="shared" si="14"/>
        <v>0</v>
      </c>
      <c r="AA81" s="5">
        <f t="shared" si="14"/>
        <v>0</v>
      </c>
      <c r="AB81" s="6">
        <f t="shared" si="15"/>
        <v>0.6</v>
      </c>
      <c r="AC81" s="6">
        <f t="shared" si="16"/>
        <v>0.4</v>
      </c>
      <c r="AD81" s="6">
        <f t="shared" si="17"/>
        <v>0.24</v>
      </c>
    </row>
    <row r="82" spans="1:30" ht="36" customHeight="1" x14ac:dyDescent="0.3">
      <c r="A82" s="4" t="s">
        <v>606</v>
      </c>
      <c r="B82" s="42">
        <v>1</v>
      </c>
      <c r="C82" s="42">
        <v>1</v>
      </c>
      <c r="D82" s="42">
        <v>1</v>
      </c>
      <c r="E82" s="42">
        <v>0</v>
      </c>
      <c r="F82" s="42">
        <v>1</v>
      </c>
      <c r="G82" s="42">
        <v>0</v>
      </c>
      <c r="H82" s="42">
        <v>1</v>
      </c>
      <c r="I82" s="42">
        <v>1</v>
      </c>
      <c r="J82" s="42">
        <v>0</v>
      </c>
      <c r="K82" s="42">
        <v>0</v>
      </c>
      <c r="L82" s="44">
        <f t="shared" si="10"/>
        <v>0.6</v>
      </c>
      <c r="M82" s="45" t="str">
        <f t="shared" si="11"/>
        <v>sedang</v>
      </c>
      <c r="N82" s="46">
        <f t="shared" si="12"/>
        <v>0.5</v>
      </c>
      <c r="O82" s="45" t="str">
        <f t="shared" si="13"/>
        <v>soal diterima baik</v>
      </c>
      <c r="Q82" s="7">
        <v>77</v>
      </c>
      <c r="R82" s="5">
        <f t="shared" si="18"/>
        <v>1</v>
      </c>
      <c r="S82" s="5">
        <f t="shared" si="18"/>
        <v>1</v>
      </c>
      <c r="T82" s="5">
        <f t="shared" si="18"/>
        <v>0</v>
      </c>
      <c r="U82" s="5">
        <f t="shared" si="18"/>
        <v>0</v>
      </c>
      <c r="V82" s="5">
        <f t="shared" si="18"/>
        <v>0</v>
      </c>
      <c r="W82" s="5">
        <f t="shared" si="14"/>
        <v>0</v>
      </c>
      <c r="X82" s="5">
        <f t="shared" si="14"/>
        <v>0</v>
      </c>
      <c r="Y82" s="5">
        <f t="shared" si="14"/>
        <v>0</v>
      </c>
      <c r="Z82" s="5">
        <f t="shared" si="14"/>
        <v>0</v>
      </c>
      <c r="AA82" s="5">
        <f t="shared" si="14"/>
        <v>0</v>
      </c>
      <c r="AB82" s="6">
        <f t="shared" si="15"/>
        <v>0.2</v>
      </c>
      <c r="AC82" s="6">
        <f t="shared" si="16"/>
        <v>0.8</v>
      </c>
      <c r="AD82" s="6">
        <f t="shared" si="17"/>
        <v>0.16000000000000003</v>
      </c>
    </row>
    <row r="83" spans="1:30" ht="39" customHeight="1" x14ac:dyDescent="0.3">
      <c r="A83" s="4" t="s">
        <v>607</v>
      </c>
      <c r="B83" s="42">
        <v>1</v>
      </c>
      <c r="C83" s="42">
        <v>1</v>
      </c>
      <c r="D83" s="42">
        <v>1</v>
      </c>
      <c r="E83" s="42">
        <v>0</v>
      </c>
      <c r="F83" s="42">
        <v>1</v>
      </c>
      <c r="G83" s="42">
        <v>0</v>
      </c>
      <c r="H83" s="42">
        <v>1</v>
      </c>
      <c r="I83" s="42">
        <v>1</v>
      </c>
      <c r="J83" s="42">
        <v>0</v>
      </c>
      <c r="K83" s="42">
        <v>0</v>
      </c>
      <c r="L83" s="44">
        <f t="shared" si="10"/>
        <v>0.6</v>
      </c>
      <c r="M83" s="45" t="str">
        <f t="shared" si="11"/>
        <v>sedang</v>
      </c>
      <c r="N83" s="46">
        <f t="shared" si="12"/>
        <v>0.5</v>
      </c>
      <c r="O83" s="45" t="str">
        <f t="shared" si="13"/>
        <v>soal diterima baik</v>
      </c>
      <c r="Q83" s="7">
        <v>78</v>
      </c>
      <c r="R83" s="5">
        <f t="shared" si="18"/>
        <v>1</v>
      </c>
      <c r="S83" s="5">
        <f t="shared" si="18"/>
        <v>1</v>
      </c>
      <c r="T83" s="5">
        <f t="shared" si="18"/>
        <v>1</v>
      </c>
      <c r="U83" s="5">
        <f t="shared" si="18"/>
        <v>0</v>
      </c>
      <c r="V83" s="5">
        <f t="shared" si="18"/>
        <v>1</v>
      </c>
      <c r="W83" s="5">
        <f t="shared" si="14"/>
        <v>0</v>
      </c>
      <c r="X83" s="5">
        <f t="shared" si="14"/>
        <v>1</v>
      </c>
      <c r="Y83" s="5">
        <f t="shared" si="14"/>
        <v>1</v>
      </c>
      <c r="Z83" s="5">
        <f t="shared" si="14"/>
        <v>0</v>
      </c>
      <c r="AA83" s="5">
        <f t="shared" si="14"/>
        <v>0</v>
      </c>
      <c r="AB83" s="6">
        <f t="shared" si="15"/>
        <v>0.6</v>
      </c>
      <c r="AC83" s="6">
        <f t="shared" si="16"/>
        <v>0.4</v>
      </c>
      <c r="AD83" s="6">
        <f t="shared" si="17"/>
        <v>0.24</v>
      </c>
    </row>
    <row r="84" spans="1:30" ht="53.25" customHeight="1" x14ac:dyDescent="0.3">
      <c r="A84" s="4" t="s">
        <v>608</v>
      </c>
      <c r="B84" s="42">
        <v>1</v>
      </c>
      <c r="C84" s="42">
        <v>1</v>
      </c>
      <c r="D84" s="42">
        <v>1</v>
      </c>
      <c r="E84" s="42">
        <v>0</v>
      </c>
      <c r="F84" s="42">
        <v>1</v>
      </c>
      <c r="G84" s="42">
        <v>0</v>
      </c>
      <c r="H84" s="42">
        <v>0</v>
      </c>
      <c r="I84" s="42">
        <v>0</v>
      </c>
      <c r="J84" s="42">
        <v>0</v>
      </c>
      <c r="K84" s="42">
        <v>0</v>
      </c>
      <c r="L84" s="44">
        <f t="shared" si="10"/>
        <v>0.6</v>
      </c>
      <c r="M84" s="45" t="str">
        <f t="shared" si="11"/>
        <v>sedang</v>
      </c>
      <c r="N84" s="46">
        <f t="shared" si="12"/>
        <v>1</v>
      </c>
      <c r="O84" s="45" t="str">
        <f t="shared" si="13"/>
        <v>soal diterima baik</v>
      </c>
      <c r="Q84" s="7">
        <v>79</v>
      </c>
      <c r="R84" s="5">
        <f t="shared" si="18"/>
        <v>1</v>
      </c>
      <c r="S84" s="5">
        <f t="shared" si="18"/>
        <v>1</v>
      </c>
      <c r="T84" s="5">
        <f t="shared" si="18"/>
        <v>1</v>
      </c>
      <c r="U84" s="5">
        <f t="shared" si="18"/>
        <v>0</v>
      </c>
      <c r="V84" s="5">
        <f t="shared" si="18"/>
        <v>1</v>
      </c>
      <c r="W84" s="5">
        <f t="shared" si="14"/>
        <v>0</v>
      </c>
      <c r="X84" s="5">
        <f t="shared" si="14"/>
        <v>1</v>
      </c>
      <c r="Y84" s="5">
        <f t="shared" si="14"/>
        <v>1</v>
      </c>
      <c r="Z84" s="5">
        <f t="shared" si="14"/>
        <v>0</v>
      </c>
      <c r="AA84" s="5">
        <f t="shared" si="14"/>
        <v>0</v>
      </c>
      <c r="AB84" s="6">
        <f t="shared" si="15"/>
        <v>0.6</v>
      </c>
      <c r="AC84" s="6">
        <f t="shared" si="16"/>
        <v>0.4</v>
      </c>
      <c r="AD84" s="6">
        <f t="shared" si="17"/>
        <v>0.24</v>
      </c>
    </row>
    <row r="85" spans="1:30" ht="42" customHeight="1" x14ac:dyDescent="0.3">
      <c r="A85" s="8" t="s">
        <v>609</v>
      </c>
      <c r="B85" s="42">
        <v>1</v>
      </c>
      <c r="C85" s="42">
        <v>1</v>
      </c>
      <c r="D85" s="42">
        <v>0</v>
      </c>
      <c r="E85" s="42">
        <v>1</v>
      </c>
      <c r="F85" s="42">
        <v>0</v>
      </c>
      <c r="G85" s="42">
        <v>1</v>
      </c>
      <c r="H85" s="42">
        <v>0</v>
      </c>
      <c r="I85" s="42">
        <v>0</v>
      </c>
      <c r="J85" s="42">
        <v>0</v>
      </c>
      <c r="K85" s="42">
        <v>0</v>
      </c>
      <c r="L85" s="44">
        <f t="shared" si="10"/>
        <v>0.6</v>
      </c>
      <c r="M85" s="45" t="str">
        <f t="shared" si="11"/>
        <v>sedang</v>
      </c>
      <c r="N85" s="46">
        <f t="shared" si="12"/>
        <v>0.5</v>
      </c>
      <c r="O85" s="45" t="str">
        <f t="shared" si="13"/>
        <v>soal diterima baik</v>
      </c>
      <c r="Q85" s="7">
        <v>80</v>
      </c>
      <c r="R85" s="5">
        <f t="shared" si="18"/>
        <v>1</v>
      </c>
      <c r="S85" s="5">
        <f t="shared" si="18"/>
        <v>1</v>
      </c>
      <c r="T85" s="5">
        <f t="shared" si="18"/>
        <v>1</v>
      </c>
      <c r="U85" s="5">
        <f t="shared" si="18"/>
        <v>0</v>
      </c>
      <c r="V85" s="5">
        <f t="shared" si="18"/>
        <v>1</v>
      </c>
      <c r="W85" s="5">
        <f t="shared" si="14"/>
        <v>0</v>
      </c>
      <c r="X85" s="5">
        <f t="shared" si="14"/>
        <v>0</v>
      </c>
      <c r="Y85" s="5">
        <f t="shared" si="14"/>
        <v>0</v>
      </c>
      <c r="Z85" s="5">
        <f t="shared" si="14"/>
        <v>0</v>
      </c>
      <c r="AA85" s="5">
        <f t="shared" si="14"/>
        <v>0</v>
      </c>
      <c r="AB85" s="6">
        <f t="shared" si="15"/>
        <v>0.4</v>
      </c>
      <c r="AC85" s="6">
        <f t="shared" si="16"/>
        <v>0.6</v>
      </c>
      <c r="AD85" s="6">
        <f t="shared" si="17"/>
        <v>0.24</v>
      </c>
    </row>
    <row r="86" spans="1:30" ht="51" customHeight="1" x14ac:dyDescent="0.3">
      <c r="A86" s="4" t="s">
        <v>610</v>
      </c>
      <c r="B86" s="42">
        <v>0</v>
      </c>
      <c r="C86" s="42">
        <v>0</v>
      </c>
      <c r="D86" s="42">
        <v>1</v>
      </c>
      <c r="E86" s="42">
        <v>1</v>
      </c>
      <c r="F86" s="42">
        <v>1</v>
      </c>
      <c r="G86" s="42">
        <v>1</v>
      </c>
      <c r="H86" s="42">
        <v>0</v>
      </c>
      <c r="I86" s="42">
        <v>0</v>
      </c>
      <c r="J86" s="42">
        <v>0</v>
      </c>
      <c r="K86" s="42">
        <v>0</v>
      </c>
      <c r="L86" s="44">
        <f t="shared" si="10"/>
        <v>0.6</v>
      </c>
      <c r="M86" s="45" t="str">
        <f t="shared" si="11"/>
        <v>sedang</v>
      </c>
      <c r="N86" s="46">
        <f t="shared" si="12"/>
        <v>0.5</v>
      </c>
      <c r="O86" s="45" t="str">
        <f t="shared" si="13"/>
        <v>soal diterima baik</v>
      </c>
      <c r="Q86" s="7">
        <v>81</v>
      </c>
      <c r="R86" s="5">
        <f t="shared" si="18"/>
        <v>1</v>
      </c>
      <c r="S86" s="5">
        <f t="shared" si="18"/>
        <v>1</v>
      </c>
      <c r="T86" s="5">
        <f t="shared" si="18"/>
        <v>0</v>
      </c>
      <c r="U86" s="5">
        <f t="shared" si="18"/>
        <v>1</v>
      </c>
      <c r="V86" s="5">
        <f t="shared" si="18"/>
        <v>0</v>
      </c>
      <c r="W86" s="5">
        <f t="shared" si="14"/>
        <v>1</v>
      </c>
      <c r="X86" s="5">
        <f t="shared" si="14"/>
        <v>0</v>
      </c>
      <c r="Y86" s="5">
        <f t="shared" si="14"/>
        <v>0</v>
      </c>
      <c r="Z86" s="5">
        <f t="shared" si="14"/>
        <v>0</v>
      </c>
      <c r="AA86" s="5">
        <f t="shared" si="14"/>
        <v>0</v>
      </c>
      <c r="AB86" s="6">
        <f t="shared" si="15"/>
        <v>0.4</v>
      </c>
      <c r="AC86" s="6">
        <f t="shared" si="16"/>
        <v>0.6</v>
      </c>
      <c r="AD86" s="6">
        <f t="shared" si="17"/>
        <v>0.24</v>
      </c>
    </row>
    <row r="87" spans="1:30" ht="51" customHeight="1" x14ac:dyDescent="0.3">
      <c r="A87" s="4" t="s">
        <v>611</v>
      </c>
      <c r="B87" s="42">
        <v>1</v>
      </c>
      <c r="C87" s="42">
        <v>1</v>
      </c>
      <c r="D87" s="42">
        <v>1</v>
      </c>
      <c r="E87" s="42">
        <v>0</v>
      </c>
      <c r="F87" s="42">
        <v>1</v>
      </c>
      <c r="G87" s="42">
        <v>0</v>
      </c>
      <c r="H87" s="42">
        <v>0</v>
      </c>
      <c r="I87" s="42">
        <v>0</v>
      </c>
      <c r="J87" s="42">
        <v>1</v>
      </c>
      <c r="K87" s="42">
        <v>1</v>
      </c>
      <c r="L87" s="44">
        <f t="shared" si="10"/>
        <v>0.4</v>
      </c>
      <c r="M87" s="45" t="str">
        <f t="shared" si="11"/>
        <v>sedang</v>
      </c>
      <c r="N87" s="46">
        <f t="shared" si="12"/>
        <v>0.5</v>
      </c>
      <c r="O87" s="45" t="str">
        <f t="shared" si="13"/>
        <v>soal diterima baik</v>
      </c>
      <c r="Q87" s="7">
        <v>82</v>
      </c>
      <c r="R87" s="5">
        <f t="shared" si="18"/>
        <v>0</v>
      </c>
      <c r="S87" s="5">
        <f t="shared" si="18"/>
        <v>0</v>
      </c>
      <c r="T87" s="5">
        <f t="shared" si="18"/>
        <v>1</v>
      </c>
      <c r="U87" s="5">
        <f t="shared" si="18"/>
        <v>1</v>
      </c>
      <c r="V87" s="5">
        <f t="shared" si="18"/>
        <v>1</v>
      </c>
      <c r="W87" s="5">
        <f t="shared" si="14"/>
        <v>1</v>
      </c>
      <c r="X87" s="5">
        <f t="shared" si="14"/>
        <v>0</v>
      </c>
      <c r="Y87" s="5">
        <f t="shared" si="14"/>
        <v>0</v>
      </c>
      <c r="Z87" s="5">
        <f t="shared" si="14"/>
        <v>0</v>
      </c>
      <c r="AA87" s="5">
        <f t="shared" si="14"/>
        <v>0</v>
      </c>
      <c r="AB87" s="6">
        <f t="shared" si="15"/>
        <v>0.4</v>
      </c>
      <c r="AC87" s="6">
        <f t="shared" si="16"/>
        <v>0.6</v>
      </c>
      <c r="AD87" s="6">
        <f t="shared" si="17"/>
        <v>0.24</v>
      </c>
    </row>
    <row r="88" spans="1:30" ht="44.25" customHeight="1" x14ac:dyDescent="0.3">
      <c r="A88" s="8" t="s">
        <v>612</v>
      </c>
      <c r="B88" s="42">
        <v>0</v>
      </c>
      <c r="C88" s="42">
        <v>0</v>
      </c>
      <c r="D88" s="42">
        <v>1</v>
      </c>
      <c r="E88" s="42">
        <v>0</v>
      </c>
      <c r="F88" s="42">
        <v>1</v>
      </c>
      <c r="G88" s="42">
        <v>0</v>
      </c>
      <c r="H88" s="42">
        <v>0</v>
      </c>
      <c r="I88" s="42">
        <v>0</v>
      </c>
      <c r="J88" s="42">
        <v>0</v>
      </c>
      <c r="K88" s="42">
        <v>0</v>
      </c>
      <c r="L88" s="44">
        <f t="shared" si="10"/>
        <v>0.8</v>
      </c>
      <c r="M88" s="45" t="str">
        <f t="shared" si="11"/>
        <v>mudah</v>
      </c>
      <c r="N88" s="46">
        <f t="shared" si="12"/>
        <v>0.5</v>
      </c>
      <c r="O88" s="45" t="str">
        <f t="shared" si="13"/>
        <v>soal diterima baik</v>
      </c>
      <c r="Q88" s="7">
        <v>83</v>
      </c>
      <c r="R88" s="5">
        <f t="shared" si="18"/>
        <v>1</v>
      </c>
      <c r="S88" s="5">
        <f t="shared" si="18"/>
        <v>1</v>
      </c>
      <c r="T88" s="5">
        <f t="shared" si="18"/>
        <v>1</v>
      </c>
      <c r="U88" s="5">
        <f t="shared" si="18"/>
        <v>0</v>
      </c>
      <c r="V88" s="5">
        <f t="shared" si="18"/>
        <v>1</v>
      </c>
      <c r="W88" s="5">
        <f t="shared" si="14"/>
        <v>0</v>
      </c>
      <c r="X88" s="5">
        <f t="shared" si="14"/>
        <v>0</v>
      </c>
      <c r="Y88" s="5">
        <f t="shared" si="14"/>
        <v>0</v>
      </c>
      <c r="Z88" s="5">
        <f t="shared" si="14"/>
        <v>1</v>
      </c>
      <c r="AA88" s="5">
        <f t="shared" si="14"/>
        <v>1</v>
      </c>
      <c r="AB88" s="6">
        <f t="shared" si="15"/>
        <v>0.6</v>
      </c>
      <c r="AC88" s="6">
        <f t="shared" si="16"/>
        <v>0.4</v>
      </c>
      <c r="AD88" s="6">
        <f t="shared" si="17"/>
        <v>0.24</v>
      </c>
    </row>
    <row r="89" spans="1:30" ht="54" customHeight="1" x14ac:dyDescent="0.3">
      <c r="A89" s="9" t="s">
        <v>613</v>
      </c>
      <c r="B89" s="42">
        <v>1</v>
      </c>
      <c r="C89" s="42">
        <v>1</v>
      </c>
      <c r="D89" s="42">
        <v>1</v>
      </c>
      <c r="E89" s="42">
        <v>1</v>
      </c>
      <c r="F89" s="42">
        <v>1</v>
      </c>
      <c r="G89" s="42">
        <v>1</v>
      </c>
      <c r="H89" s="42">
        <v>0</v>
      </c>
      <c r="I89" s="42">
        <v>0</v>
      </c>
      <c r="J89" s="42">
        <v>0</v>
      </c>
      <c r="K89" s="42">
        <v>0</v>
      </c>
      <c r="L89" s="44">
        <f t="shared" si="10"/>
        <v>0.4</v>
      </c>
      <c r="M89" s="45" t="str">
        <f t="shared" si="11"/>
        <v>sedang</v>
      </c>
      <c r="N89" s="46">
        <f t="shared" si="12"/>
        <v>1</v>
      </c>
      <c r="O89" s="45" t="str">
        <f t="shared" si="13"/>
        <v>soal diterima baik</v>
      </c>
      <c r="Q89" s="7">
        <v>84</v>
      </c>
      <c r="R89" s="5">
        <f t="shared" si="18"/>
        <v>0</v>
      </c>
      <c r="S89" s="5">
        <f t="shared" si="18"/>
        <v>0</v>
      </c>
      <c r="T89" s="5">
        <f t="shared" si="18"/>
        <v>1</v>
      </c>
      <c r="U89" s="5">
        <f t="shared" si="18"/>
        <v>0</v>
      </c>
      <c r="V89" s="5">
        <f t="shared" si="18"/>
        <v>1</v>
      </c>
      <c r="W89" s="5">
        <f t="shared" si="14"/>
        <v>0</v>
      </c>
      <c r="X89" s="5">
        <f t="shared" si="14"/>
        <v>0</v>
      </c>
      <c r="Y89" s="5">
        <f t="shared" si="14"/>
        <v>0</v>
      </c>
      <c r="Z89" s="5">
        <f t="shared" si="14"/>
        <v>0</v>
      </c>
      <c r="AA89" s="5">
        <f t="shared" si="14"/>
        <v>0</v>
      </c>
      <c r="AB89" s="6">
        <f t="shared" si="15"/>
        <v>0.2</v>
      </c>
      <c r="AC89" s="6">
        <f t="shared" si="16"/>
        <v>0.8</v>
      </c>
      <c r="AD89" s="6">
        <f t="shared" si="17"/>
        <v>0.16000000000000003</v>
      </c>
    </row>
    <row r="90" spans="1:30" ht="47.25" customHeight="1" x14ac:dyDescent="0.3">
      <c r="A90" s="8" t="s">
        <v>614</v>
      </c>
      <c r="B90" s="42">
        <v>1</v>
      </c>
      <c r="C90" s="42">
        <v>1</v>
      </c>
      <c r="D90" s="42">
        <v>1</v>
      </c>
      <c r="E90" s="42">
        <v>1</v>
      </c>
      <c r="F90" s="42">
        <v>1</v>
      </c>
      <c r="G90" s="42">
        <v>1</v>
      </c>
      <c r="H90" s="42">
        <v>0</v>
      </c>
      <c r="I90" s="42">
        <v>0</v>
      </c>
      <c r="J90" s="42">
        <v>1</v>
      </c>
      <c r="K90" s="42">
        <v>1</v>
      </c>
      <c r="L90" s="44">
        <f t="shared" si="10"/>
        <v>0.2</v>
      </c>
      <c r="M90" s="45" t="str">
        <f t="shared" si="11"/>
        <v>sukar</v>
      </c>
      <c r="N90" s="46">
        <f t="shared" si="12"/>
        <v>0.5</v>
      </c>
      <c r="O90" s="45" t="str">
        <f t="shared" si="13"/>
        <v>soal diterima baik</v>
      </c>
      <c r="Q90" s="7">
        <v>85</v>
      </c>
      <c r="R90" s="5">
        <f t="shared" si="18"/>
        <v>1</v>
      </c>
      <c r="S90" s="5">
        <f t="shared" si="18"/>
        <v>1</v>
      </c>
      <c r="T90" s="5">
        <f t="shared" si="18"/>
        <v>1</v>
      </c>
      <c r="U90" s="5">
        <f t="shared" si="18"/>
        <v>1</v>
      </c>
      <c r="V90" s="5">
        <f t="shared" si="18"/>
        <v>1</v>
      </c>
      <c r="W90" s="5">
        <f t="shared" si="14"/>
        <v>1</v>
      </c>
      <c r="X90" s="5">
        <f t="shared" si="14"/>
        <v>0</v>
      </c>
      <c r="Y90" s="5">
        <f t="shared" si="14"/>
        <v>0</v>
      </c>
      <c r="Z90" s="5">
        <f t="shared" si="14"/>
        <v>0</v>
      </c>
      <c r="AA90" s="5">
        <f t="shared" si="14"/>
        <v>0</v>
      </c>
      <c r="AB90" s="6">
        <f t="shared" si="15"/>
        <v>0.6</v>
      </c>
      <c r="AC90" s="6">
        <f t="shared" si="16"/>
        <v>0.4</v>
      </c>
      <c r="AD90" s="6">
        <f t="shared" si="17"/>
        <v>0.24</v>
      </c>
    </row>
    <row r="91" spans="1:30" ht="47.25" customHeight="1" x14ac:dyDescent="0.3">
      <c r="A91" s="9" t="s">
        <v>615</v>
      </c>
      <c r="B91" s="42">
        <v>0</v>
      </c>
      <c r="C91" s="42">
        <v>0</v>
      </c>
      <c r="D91" s="42">
        <v>1</v>
      </c>
      <c r="E91" s="42">
        <v>1</v>
      </c>
      <c r="F91" s="42">
        <v>1</v>
      </c>
      <c r="G91" s="42">
        <v>1</v>
      </c>
      <c r="H91" s="42">
        <v>0</v>
      </c>
      <c r="I91" s="42">
        <v>0</v>
      </c>
      <c r="J91" s="42">
        <v>0</v>
      </c>
      <c r="K91" s="42">
        <v>0</v>
      </c>
      <c r="L91" s="44">
        <f t="shared" si="10"/>
        <v>0.6</v>
      </c>
      <c r="M91" s="45" t="str">
        <f t="shared" si="11"/>
        <v>sedang</v>
      </c>
      <c r="N91" s="46">
        <f t="shared" si="12"/>
        <v>0.5</v>
      </c>
      <c r="O91" s="45" t="str">
        <f t="shared" si="13"/>
        <v>soal diterima baik</v>
      </c>
      <c r="Q91" s="7">
        <v>86</v>
      </c>
      <c r="R91" s="5">
        <f t="shared" si="18"/>
        <v>1</v>
      </c>
      <c r="S91" s="5">
        <f t="shared" si="18"/>
        <v>1</v>
      </c>
      <c r="T91" s="5">
        <f t="shared" si="18"/>
        <v>1</v>
      </c>
      <c r="U91" s="5">
        <f t="shared" si="18"/>
        <v>1</v>
      </c>
      <c r="V91" s="5">
        <f t="shared" si="18"/>
        <v>1</v>
      </c>
      <c r="W91" s="5">
        <f t="shared" si="14"/>
        <v>1</v>
      </c>
      <c r="X91" s="5">
        <f t="shared" si="14"/>
        <v>0</v>
      </c>
      <c r="Y91" s="5">
        <f t="shared" si="14"/>
        <v>0</v>
      </c>
      <c r="Z91" s="5">
        <f t="shared" si="14"/>
        <v>1</v>
      </c>
      <c r="AA91" s="5">
        <f t="shared" si="14"/>
        <v>1</v>
      </c>
      <c r="AB91" s="6">
        <f t="shared" si="15"/>
        <v>0.8</v>
      </c>
      <c r="AC91" s="6">
        <f t="shared" si="16"/>
        <v>0.19999999999999996</v>
      </c>
      <c r="AD91" s="6">
        <f t="shared" si="17"/>
        <v>0.15999999999999998</v>
      </c>
    </row>
    <row r="92" spans="1:30" ht="36.75" customHeight="1" x14ac:dyDescent="0.3">
      <c r="A92" s="4" t="s">
        <v>616</v>
      </c>
      <c r="B92" s="42">
        <v>1</v>
      </c>
      <c r="C92" s="42">
        <v>1</v>
      </c>
      <c r="D92" s="42">
        <v>1</v>
      </c>
      <c r="E92" s="42">
        <v>1</v>
      </c>
      <c r="F92" s="42">
        <v>1</v>
      </c>
      <c r="G92" s="42">
        <v>1</v>
      </c>
      <c r="H92" s="42">
        <v>0</v>
      </c>
      <c r="I92" s="42">
        <v>0</v>
      </c>
      <c r="J92" s="42">
        <v>0</v>
      </c>
      <c r="K92" s="42">
        <v>0</v>
      </c>
      <c r="L92" s="44">
        <f t="shared" si="10"/>
        <v>0.4</v>
      </c>
      <c r="M92" s="45" t="str">
        <f t="shared" si="11"/>
        <v>sedang</v>
      </c>
      <c r="N92" s="46">
        <f t="shared" si="12"/>
        <v>1</v>
      </c>
      <c r="O92" s="45" t="str">
        <f t="shared" si="13"/>
        <v>soal diterima baik</v>
      </c>
      <c r="Q92" s="7">
        <v>87</v>
      </c>
      <c r="R92" s="5">
        <f t="shared" si="18"/>
        <v>0</v>
      </c>
      <c r="S92" s="5">
        <f t="shared" si="18"/>
        <v>0</v>
      </c>
      <c r="T92" s="5">
        <f t="shared" si="18"/>
        <v>1</v>
      </c>
      <c r="U92" s="5">
        <f t="shared" si="18"/>
        <v>1</v>
      </c>
      <c r="V92" s="5">
        <f t="shared" si="18"/>
        <v>1</v>
      </c>
      <c r="W92" s="5">
        <f t="shared" si="14"/>
        <v>1</v>
      </c>
      <c r="X92" s="5">
        <f t="shared" si="14"/>
        <v>0</v>
      </c>
      <c r="Y92" s="5">
        <f t="shared" si="14"/>
        <v>0</v>
      </c>
      <c r="Z92" s="5">
        <f t="shared" si="14"/>
        <v>0</v>
      </c>
      <c r="AA92" s="5">
        <f t="shared" si="14"/>
        <v>0</v>
      </c>
      <c r="AB92" s="6">
        <f t="shared" si="15"/>
        <v>0.4</v>
      </c>
      <c r="AC92" s="6">
        <f t="shared" si="16"/>
        <v>0.6</v>
      </c>
      <c r="AD92" s="6">
        <f t="shared" si="17"/>
        <v>0.24</v>
      </c>
    </row>
    <row r="93" spans="1:30" ht="43.5" customHeight="1" x14ac:dyDescent="0.3">
      <c r="A93" s="4" t="s">
        <v>617</v>
      </c>
      <c r="B93" s="42">
        <v>1</v>
      </c>
      <c r="C93" s="42">
        <v>1</v>
      </c>
      <c r="D93" s="42">
        <v>1</v>
      </c>
      <c r="E93" s="42">
        <v>1</v>
      </c>
      <c r="F93" s="42">
        <v>1</v>
      </c>
      <c r="G93" s="42">
        <v>1</v>
      </c>
      <c r="H93" s="42">
        <v>0</v>
      </c>
      <c r="I93" s="42">
        <v>0</v>
      </c>
      <c r="J93" s="42">
        <v>0</v>
      </c>
      <c r="K93" s="42">
        <v>0</v>
      </c>
      <c r="L93" s="44">
        <f t="shared" si="10"/>
        <v>0.4</v>
      </c>
      <c r="M93" s="45" t="str">
        <f t="shared" si="11"/>
        <v>sedang</v>
      </c>
      <c r="N93" s="46">
        <f t="shared" si="12"/>
        <v>1</v>
      </c>
      <c r="O93" s="45" t="str">
        <f t="shared" si="13"/>
        <v>soal diterima baik</v>
      </c>
      <c r="Q93" s="7">
        <v>88</v>
      </c>
      <c r="R93" s="5">
        <f t="shared" si="18"/>
        <v>1</v>
      </c>
      <c r="S93" s="5">
        <f t="shared" si="18"/>
        <v>1</v>
      </c>
      <c r="T93" s="5">
        <f t="shared" si="18"/>
        <v>1</v>
      </c>
      <c r="U93" s="5">
        <f t="shared" si="18"/>
        <v>1</v>
      </c>
      <c r="V93" s="5">
        <f t="shared" si="18"/>
        <v>1</v>
      </c>
      <c r="W93" s="5">
        <f t="shared" si="14"/>
        <v>1</v>
      </c>
      <c r="X93" s="5">
        <f t="shared" si="14"/>
        <v>0</v>
      </c>
      <c r="Y93" s="5">
        <f t="shared" si="14"/>
        <v>0</v>
      </c>
      <c r="Z93" s="5">
        <f t="shared" si="14"/>
        <v>0</v>
      </c>
      <c r="AA93" s="5">
        <f t="shared" si="14"/>
        <v>0</v>
      </c>
      <c r="AB93" s="6">
        <f t="shared" si="15"/>
        <v>0.6</v>
      </c>
      <c r="AC93" s="6">
        <f t="shared" si="16"/>
        <v>0.4</v>
      </c>
      <c r="AD93" s="6">
        <f t="shared" si="17"/>
        <v>0.24</v>
      </c>
    </row>
    <row r="94" spans="1:30" ht="54" customHeight="1" x14ac:dyDescent="0.3">
      <c r="A94" s="8" t="s">
        <v>618</v>
      </c>
      <c r="B94" s="42">
        <v>1</v>
      </c>
      <c r="C94" s="42">
        <v>1</v>
      </c>
      <c r="D94" s="42">
        <v>1</v>
      </c>
      <c r="E94" s="42">
        <v>1</v>
      </c>
      <c r="F94" s="42">
        <v>1</v>
      </c>
      <c r="G94" s="42">
        <v>1</v>
      </c>
      <c r="H94" s="42">
        <v>1</v>
      </c>
      <c r="I94" s="42">
        <v>1</v>
      </c>
      <c r="J94" s="42">
        <v>0</v>
      </c>
      <c r="K94" s="42">
        <v>0</v>
      </c>
      <c r="L94" s="44">
        <f t="shared" si="10"/>
        <v>0.8</v>
      </c>
      <c r="M94" s="45" t="str">
        <f t="shared" si="11"/>
        <v>mudah</v>
      </c>
      <c r="N94" s="46">
        <f t="shared" si="12"/>
        <v>0.5</v>
      </c>
      <c r="O94" s="45" t="str">
        <f t="shared" si="13"/>
        <v>soal diterima baik</v>
      </c>
      <c r="Q94" s="7">
        <v>89</v>
      </c>
      <c r="R94" s="5">
        <f t="shared" si="18"/>
        <v>1</v>
      </c>
      <c r="S94" s="5">
        <f t="shared" si="18"/>
        <v>1</v>
      </c>
      <c r="T94" s="5">
        <f t="shared" si="18"/>
        <v>1</v>
      </c>
      <c r="U94" s="5">
        <f t="shared" si="18"/>
        <v>1</v>
      </c>
      <c r="V94" s="5">
        <f t="shared" si="18"/>
        <v>1</v>
      </c>
      <c r="W94" s="5">
        <f t="shared" si="14"/>
        <v>1</v>
      </c>
      <c r="X94" s="5">
        <f t="shared" si="14"/>
        <v>0</v>
      </c>
      <c r="Y94" s="5">
        <f t="shared" si="14"/>
        <v>0</v>
      </c>
      <c r="Z94" s="5">
        <f t="shared" si="14"/>
        <v>0</v>
      </c>
      <c r="AA94" s="5">
        <f t="shared" si="14"/>
        <v>0</v>
      </c>
      <c r="AB94" s="6">
        <f t="shared" si="15"/>
        <v>0.6</v>
      </c>
      <c r="AC94" s="6">
        <f t="shared" si="16"/>
        <v>0.4</v>
      </c>
      <c r="AD94" s="6">
        <f t="shared" si="17"/>
        <v>0.24</v>
      </c>
    </row>
    <row r="95" spans="1:30" ht="36.75" customHeight="1" x14ac:dyDescent="0.3">
      <c r="A95" s="8" t="s">
        <v>619</v>
      </c>
      <c r="B95" s="42">
        <v>0</v>
      </c>
      <c r="C95" s="42">
        <v>0</v>
      </c>
      <c r="D95" s="42">
        <v>1</v>
      </c>
      <c r="E95" s="42">
        <v>1</v>
      </c>
      <c r="F95" s="42">
        <v>1</v>
      </c>
      <c r="G95" s="42">
        <v>1</v>
      </c>
      <c r="H95" s="42">
        <v>0</v>
      </c>
      <c r="I95" s="42">
        <v>0</v>
      </c>
      <c r="J95" s="42">
        <v>0</v>
      </c>
      <c r="K95" s="42">
        <v>0</v>
      </c>
      <c r="L95" s="44">
        <f t="shared" si="10"/>
        <v>0.6</v>
      </c>
      <c r="M95" s="45" t="str">
        <f t="shared" si="11"/>
        <v>sedang</v>
      </c>
      <c r="N95" s="46">
        <f t="shared" si="12"/>
        <v>0.5</v>
      </c>
      <c r="O95" s="45" t="str">
        <f t="shared" si="13"/>
        <v>soal diterima baik</v>
      </c>
      <c r="Q95" s="7">
        <v>90</v>
      </c>
      <c r="R95" s="5">
        <f t="shared" si="18"/>
        <v>1</v>
      </c>
      <c r="S95" s="5">
        <f t="shared" si="18"/>
        <v>1</v>
      </c>
      <c r="T95" s="5">
        <f t="shared" si="18"/>
        <v>1</v>
      </c>
      <c r="U95" s="5">
        <f t="shared" si="18"/>
        <v>1</v>
      </c>
      <c r="V95" s="5">
        <f t="shared" si="18"/>
        <v>1</v>
      </c>
      <c r="W95" s="5">
        <f t="shared" si="14"/>
        <v>1</v>
      </c>
      <c r="X95" s="5">
        <f t="shared" si="14"/>
        <v>1</v>
      </c>
      <c r="Y95" s="5">
        <f t="shared" si="14"/>
        <v>1</v>
      </c>
      <c r="Z95" s="5">
        <f t="shared" si="14"/>
        <v>0</v>
      </c>
      <c r="AA95" s="5">
        <f t="shared" si="14"/>
        <v>0</v>
      </c>
      <c r="AB95" s="6">
        <f t="shared" si="15"/>
        <v>0.8</v>
      </c>
      <c r="AC95" s="6">
        <f t="shared" si="16"/>
        <v>0.19999999999999996</v>
      </c>
      <c r="AD95" s="6">
        <f t="shared" si="17"/>
        <v>0.15999999999999998</v>
      </c>
    </row>
    <row r="96" spans="1:30" ht="36.75" customHeight="1" x14ac:dyDescent="0.3">
      <c r="A96" s="9" t="s">
        <v>620</v>
      </c>
      <c r="B96" s="42">
        <v>1</v>
      </c>
      <c r="C96" s="42">
        <v>1</v>
      </c>
      <c r="D96" s="42">
        <v>1</v>
      </c>
      <c r="E96" s="42">
        <v>0</v>
      </c>
      <c r="F96" s="42">
        <v>1</v>
      </c>
      <c r="G96" s="42">
        <v>0</v>
      </c>
      <c r="H96" s="42">
        <v>0</v>
      </c>
      <c r="I96" s="42">
        <v>0</v>
      </c>
      <c r="J96" s="42">
        <v>1</v>
      </c>
      <c r="K96" s="42">
        <v>1</v>
      </c>
      <c r="L96" s="44">
        <f t="shared" si="10"/>
        <v>0.4</v>
      </c>
      <c r="M96" s="45" t="str">
        <f t="shared" si="11"/>
        <v>sedang</v>
      </c>
      <c r="N96" s="46">
        <f t="shared" si="12"/>
        <v>0.5</v>
      </c>
      <c r="O96" s="45" t="str">
        <f t="shared" si="13"/>
        <v>soal diterima baik</v>
      </c>
      <c r="Q96" s="7">
        <v>91</v>
      </c>
      <c r="R96" s="5">
        <f t="shared" si="18"/>
        <v>0</v>
      </c>
      <c r="S96" s="5">
        <f t="shared" si="18"/>
        <v>0</v>
      </c>
      <c r="T96" s="5">
        <f t="shared" si="18"/>
        <v>1</v>
      </c>
      <c r="U96" s="5">
        <f t="shared" si="18"/>
        <v>1</v>
      </c>
      <c r="V96" s="5">
        <f t="shared" si="18"/>
        <v>1</v>
      </c>
      <c r="W96" s="5">
        <f t="shared" si="14"/>
        <v>1</v>
      </c>
      <c r="X96" s="5">
        <f t="shared" si="14"/>
        <v>0</v>
      </c>
      <c r="Y96" s="5">
        <f t="shared" si="14"/>
        <v>0</v>
      </c>
      <c r="Z96" s="5">
        <f t="shared" si="14"/>
        <v>0</v>
      </c>
      <c r="AA96" s="5">
        <f t="shared" si="14"/>
        <v>0</v>
      </c>
      <c r="AB96" s="6">
        <f t="shared" si="15"/>
        <v>0.4</v>
      </c>
      <c r="AC96" s="6">
        <f t="shared" si="16"/>
        <v>0.6</v>
      </c>
      <c r="AD96" s="6">
        <f t="shared" si="17"/>
        <v>0.24</v>
      </c>
    </row>
    <row r="97" spans="1:31" ht="37.5" customHeight="1" x14ac:dyDescent="0.3">
      <c r="A97" s="9" t="s">
        <v>621</v>
      </c>
      <c r="B97" s="42">
        <v>1</v>
      </c>
      <c r="C97" s="42">
        <v>1</v>
      </c>
      <c r="D97" s="42">
        <v>0</v>
      </c>
      <c r="E97" s="42">
        <v>1</v>
      </c>
      <c r="F97" s="42">
        <v>0</v>
      </c>
      <c r="G97" s="42">
        <v>1</v>
      </c>
      <c r="H97" s="42">
        <v>0</v>
      </c>
      <c r="I97" s="42">
        <v>0</v>
      </c>
      <c r="J97" s="42">
        <v>0</v>
      </c>
      <c r="K97" s="42">
        <v>0</v>
      </c>
      <c r="L97" s="44">
        <f t="shared" si="10"/>
        <v>0.6</v>
      </c>
      <c r="M97" s="45" t="str">
        <f t="shared" si="11"/>
        <v>sedang</v>
      </c>
      <c r="N97" s="46">
        <f t="shared" si="12"/>
        <v>0.5</v>
      </c>
      <c r="O97" s="45" t="str">
        <f t="shared" si="13"/>
        <v>soal diterima baik</v>
      </c>
      <c r="Q97" s="7">
        <v>92</v>
      </c>
      <c r="R97" s="5">
        <f t="shared" si="18"/>
        <v>1</v>
      </c>
      <c r="S97" s="5">
        <f t="shared" si="18"/>
        <v>1</v>
      </c>
      <c r="T97" s="5">
        <f t="shared" si="18"/>
        <v>1</v>
      </c>
      <c r="U97" s="5">
        <f t="shared" si="18"/>
        <v>0</v>
      </c>
      <c r="V97" s="5">
        <f t="shared" si="18"/>
        <v>1</v>
      </c>
      <c r="W97" s="5">
        <f t="shared" si="14"/>
        <v>0</v>
      </c>
      <c r="X97" s="5">
        <f t="shared" si="14"/>
        <v>0</v>
      </c>
      <c r="Y97" s="5">
        <f t="shared" si="14"/>
        <v>0</v>
      </c>
      <c r="Z97" s="5">
        <f t="shared" si="14"/>
        <v>1</v>
      </c>
      <c r="AA97" s="5">
        <f t="shared" si="14"/>
        <v>1</v>
      </c>
      <c r="AB97" s="6">
        <f t="shared" si="15"/>
        <v>0.6</v>
      </c>
      <c r="AC97" s="6">
        <f t="shared" si="16"/>
        <v>0.4</v>
      </c>
      <c r="AD97" s="6">
        <f t="shared" si="17"/>
        <v>0.24</v>
      </c>
    </row>
    <row r="98" spans="1:31" ht="45.75" customHeight="1" x14ac:dyDescent="0.3">
      <c r="A98" s="9" t="s">
        <v>622</v>
      </c>
      <c r="B98" s="42">
        <v>0</v>
      </c>
      <c r="C98" s="42">
        <v>0</v>
      </c>
      <c r="D98" s="42">
        <v>1</v>
      </c>
      <c r="E98" s="42">
        <v>1</v>
      </c>
      <c r="F98" s="42">
        <v>1</v>
      </c>
      <c r="G98" s="42">
        <v>1</v>
      </c>
      <c r="H98" s="42">
        <v>0</v>
      </c>
      <c r="I98" s="42">
        <v>0</v>
      </c>
      <c r="J98" s="42">
        <v>0</v>
      </c>
      <c r="K98" s="42">
        <v>0</v>
      </c>
      <c r="L98" s="44">
        <f t="shared" si="10"/>
        <v>0.6</v>
      </c>
      <c r="M98" s="45" t="str">
        <f t="shared" si="11"/>
        <v>sedang</v>
      </c>
      <c r="N98" s="46">
        <f t="shared" si="12"/>
        <v>0.5</v>
      </c>
      <c r="O98" s="45" t="str">
        <f t="shared" si="13"/>
        <v>soal diterima baik</v>
      </c>
      <c r="Q98" s="7">
        <v>93</v>
      </c>
      <c r="R98" s="5">
        <f t="shared" si="18"/>
        <v>1</v>
      </c>
      <c r="S98" s="5">
        <f t="shared" si="18"/>
        <v>1</v>
      </c>
      <c r="T98" s="5">
        <f t="shared" si="18"/>
        <v>0</v>
      </c>
      <c r="U98" s="5">
        <f t="shared" si="18"/>
        <v>1</v>
      </c>
      <c r="V98" s="5">
        <f t="shared" si="18"/>
        <v>0</v>
      </c>
      <c r="W98" s="5">
        <f t="shared" si="14"/>
        <v>1</v>
      </c>
      <c r="X98" s="5">
        <f t="shared" si="14"/>
        <v>0</v>
      </c>
      <c r="Y98" s="5">
        <f t="shared" si="14"/>
        <v>0</v>
      </c>
      <c r="Z98" s="5">
        <f t="shared" si="14"/>
        <v>0</v>
      </c>
      <c r="AA98" s="5">
        <f t="shared" si="14"/>
        <v>0</v>
      </c>
      <c r="AB98" s="6">
        <f t="shared" si="15"/>
        <v>0.4</v>
      </c>
      <c r="AC98" s="6">
        <f t="shared" si="16"/>
        <v>0.6</v>
      </c>
      <c r="AD98" s="6">
        <f t="shared" si="17"/>
        <v>0.24</v>
      </c>
    </row>
    <row r="99" spans="1:31" ht="46.5" customHeight="1" x14ac:dyDescent="0.3">
      <c r="A99" s="8" t="s">
        <v>623</v>
      </c>
      <c r="B99" s="42">
        <v>1</v>
      </c>
      <c r="C99" s="42">
        <v>1</v>
      </c>
      <c r="D99" s="42">
        <v>1</v>
      </c>
      <c r="E99" s="42">
        <v>1</v>
      </c>
      <c r="F99" s="42">
        <v>1</v>
      </c>
      <c r="G99" s="42">
        <v>1</v>
      </c>
      <c r="H99" s="42">
        <v>0</v>
      </c>
      <c r="I99" s="42">
        <v>0</v>
      </c>
      <c r="J99" s="42">
        <v>0</v>
      </c>
      <c r="K99" s="42">
        <v>0</v>
      </c>
      <c r="L99" s="44">
        <f t="shared" si="10"/>
        <v>0.4</v>
      </c>
      <c r="M99" s="45" t="str">
        <f t="shared" si="11"/>
        <v>sedang</v>
      </c>
      <c r="N99" s="46">
        <f t="shared" si="12"/>
        <v>1</v>
      </c>
      <c r="O99" s="45" t="str">
        <f t="shared" si="13"/>
        <v>soal diterima baik</v>
      </c>
      <c r="Q99" s="7">
        <v>94</v>
      </c>
      <c r="R99" s="5">
        <f t="shared" si="18"/>
        <v>0</v>
      </c>
      <c r="S99" s="5">
        <f t="shared" si="18"/>
        <v>0</v>
      </c>
      <c r="T99" s="5">
        <f t="shared" si="18"/>
        <v>1</v>
      </c>
      <c r="U99" s="5">
        <f t="shared" si="18"/>
        <v>1</v>
      </c>
      <c r="V99" s="5">
        <f t="shared" si="18"/>
        <v>1</v>
      </c>
      <c r="W99" s="5">
        <f t="shared" si="14"/>
        <v>1</v>
      </c>
      <c r="X99" s="5">
        <f t="shared" si="14"/>
        <v>0</v>
      </c>
      <c r="Y99" s="5">
        <f t="shared" si="14"/>
        <v>0</v>
      </c>
      <c r="Z99" s="5">
        <f t="shared" si="14"/>
        <v>0</v>
      </c>
      <c r="AA99" s="5">
        <f t="shared" si="14"/>
        <v>0</v>
      </c>
      <c r="AB99" s="6">
        <f t="shared" si="15"/>
        <v>0.4</v>
      </c>
      <c r="AC99" s="6">
        <f t="shared" si="16"/>
        <v>0.6</v>
      </c>
      <c r="AD99" s="6">
        <f t="shared" si="17"/>
        <v>0.24</v>
      </c>
    </row>
    <row r="100" spans="1:31" ht="27" customHeight="1" x14ac:dyDescent="0.3">
      <c r="A100" s="8" t="s">
        <v>624</v>
      </c>
      <c r="B100" s="42">
        <v>1</v>
      </c>
      <c r="C100" s="42">
        <v>1</v>
      </c>
      <c r="D100" s="42">
        <v>1</v>
      </c>
      <c r="E100" s="42">
        <v>1</v>
      </c>
      <c r="F100" s="42">
        <v>1</v>
      </c>
      <c r="G100" s="42">
        <v>1</v>
      </c>
      <c r="H100" s="42">
        <v>0</v>
      </c>
      <c r="I100" s="42">
        <v>0</v>
      </c>
      <c r="J100" s="42">
        <v>0</v>
      </c>
      <c r="K100" s="42">
        <v>0</v>
      </c>
      <c r="L100" s="44">
        <f t="shared" si="10"/>
        <v>0.4</v>
      </c>
      <c r="M100" s="45" t="str">
        <f t="shared" si="11"/>
        <v>sedang</v>
      </c>
      <c r="N100" s="46">
        <f t="shared" si="12"/>
        <v>1</v>
      </c>
      <c r="O100" s="45" t="str">
        <f t="shared" si="13"/>
        <v>soal diterima baik</v>
      </c>
      <c r="Q100" s="7">
        <v>95</v>
      </c>
      <c r="R100" s="5">
        <f t="shared" si="18"/>
        <v>1</v>
      </c>
      <c r="S100" s="5">
        <f t="shared" si="18"/>
        <v>1</v>
      </c>
      <c r="T100" s="5">
        <f t="shared" si="18"/>
        <v>1</v>
      </c>
      <c r="U100" s="5">
        <f t="shared" si="18"/>
        <v>1</v>
      </c>
      <c r="V100" s="5">
        <f t="shared" si="18"/>
        <v>1</v>
      </c>
      <c r="W100" s="5">
        <f t="shared" si="14"/>
        <v>1</v>
      </c>
      <c r="X100" s="5">
        <f t="shared" si="14"/>
        <v>0</v>
      </c>
      <c r="Y100" s="5">
        <f t="shared" si="14"/>
        <v>0</v>
      </c>
      <c r="Z100" s="5">
        <f t="shared" si="14"/>
        <v>0</v>
      </c>
      <c r="AA100" s="5">
        <f t="shared" si="14"/>
        <v>0</v>
      </c>
      <c r="AB100" s="6">
        <f t="shared" si="15"/>
        <v>0.6</v>
      </c>
      <c r="AC100" s="6">
        <f t="shared" si="16"/>
        <v>0.4</v>
      </c>
      <c r="AD100" s="6">
        <f t="shared" si="17"/>
        <v>0.24</v>
      </c>
    </row>
    <row r="101" spans="1:31" ht="34.5" customHeight="1" x14ac:dyDescent="0.3">
      <c r="A101" s="4" t="s">
        <v>625</v>
      </c>
      <c r="B101" s="42">
        <v>1</v>
      </c>
      <c r="C101" s="42">
        <v>1</v>
      </c>
      <c r="D101" s="42">
        <v>1</v>
      </c>
      <c r="E101" s="42">
        <v>0</v>
      </c>
      <c r="F101" s="42">
        <v>1</v>
      </c>
      <c r="G101" s="42">
        <v>0</v>
      </c>
      <c r="H101" s="42">
        <v>0</v>
      </c>
      <c r="I101" s="42">
        <v>0</v>
      </c>
      <c r="J101" s="42">
        <v>1</v>
      </c>
      <c r="K101" s="42">
        <v>1</v>
      </c>
      <c r="L101" s="44">
        <f t="shared" si="10"/>
        <v>0.4</v>
      </c>
      <c r="M101" s="45" t="str">
        <f t="shared" si="11"/>
        <v>sedang</v>
      </c>
      <c r="N101" s="46">
        <f t="shared" si="12"/>
        <v>0.5</v>
      </c>
      <c r="O101" s="45" t="str">
        <f t="shared" si="13"/>
        <v>soal diterima baik</v>
      </c>
      <c r="Q101" s="7">
        <v>96</v>
      </c>
      <c r="R101" s="5">
        <f t="shared" si="18"/>
        <v>1</v>
      </c>
      <c r="S101" s="5">
        <f t="shared" si="18"/>
        <v>1</v>
      </c>
      <c r="T101" s="5">
        <f t="shared" si="18"/>
        <v>1</v>
      </c>
      <c r="U101" s="5">
        <f t="shared" si="18"/>
        <v>1</v>
      </c>
      <c r="V101" s="5">
        <f t="shared" si="18"/>
        <v>1</v>
      </c>
      <c r="W101" s="5">
        <f t="shared" si="14"/>
        <v>1</v>
      </c>
      <c r="X101" s="5">
        <f t="shared" si="14"/>
        <v>0</v>
      </c>
      <c r="Y101" s="5">
        <f t="shared" si="14"/>
        <v>0</v>
      </c>
      <c r="Z101" s="5">
        <f t="shared" si="14"/>
        <v>0</v>
      </c>
      <c r="AA101" s="5">
        <f t="shared" si="14"/>
        <v>0</v>
      </c>
      <c r="AB101" s="6">
        <f t="shared" si="15"/>
        <v>0.6</v>
      </c>
      <c r="AC101" s="6">
        <f t="shared" si="16"/>
        <v>0.4</v>
      </c>
      <c r="AD101" s="6">
        <f t="shared" si="17"/>
        <v>0.24</v>
      </c>
    </row>
    <row r="102" spans="1:31" ht="35.25" customHeight="1" x14ac:dyDescent="0.3">
      <c r="A102" s="8" t="s">
        <v>626</v>
      </c>
      <c r="B102" s="42">
        <v>1</v>
      </c>
      <c r="C102" s="42">
        <v>1</v>
      </c>
      <c r="D102" s="42">
        <v>1</v>
      </c>
      <c r="E102" s="42">
        <v>0</v>
      </c>
      <c r="F102" s="42">
        <v>1</v>
      </c>
      <c r="G102" s="42">
        <v>0</v>
      </c>
      <c r="H102" s="42">
        <v>0</v>
      </c>
      <c r="I102" s="42">
        <v>0</v>
      </c>
      <c r="J102" s="42">
        <v>0</v>
      </c>
      <c r="K102" s="42">
        <v>0</v>
      </c>
      <c r="L102" s="44">
        <f t="shared" si="10"/>
        <v>0.6</v>
      </c>
      <c r="M102" s="45" t="str">
        <f t="shared" si="11"/>
        <v>sedang</v>
      </c>
      <c r="N102" s="46">
        <f t="shared" si="12"/>
        <v>1</v>
      </c>
      <c r="O102" s="45" t="str">
        <f t="shared" si="13"/>
        <v>soal diterima baik</v>
      </c>
      <c r="Q102" s="7">
        <v>97</v>
      </c>
      <c r="R102" s="5">
        <f t="shared" si="18"/>
        <v>1</v>
      </c>
      <c r="S102" s="5">
        <f t="shared" si="18"/>
        <v>1</v>
      </c>
      <c r="T102" s="5">
        <f t="shared" si="18"/>
        <v>1</v>
      </c>
      <c r="U102" s="5">
        <f t="shared" si="18"/>
        <v>0</v>
      </c>
      <c r="V102" s="5">
        <f t="shared" si="18"/>
        <v>1</v>
      </c>
      <c r="W102" s="5">
        <f t="shared" si="14"/>
        <v>0</v>
      </c>
      <c r="X102" s="5">
        <f t="shared" si="14"/>
        <v>0</v>
      </c>
      <c r="Y102" s="5">
        <f t="shared" si="14"/>
        <v>0</v>
      </c>
      <c r="Z102" s="5">
        <f t="shared" si="14"/>
        <v>1</v>
      </c>
      <c r="AA102" s="5">
        <f t="shared" si="14"/>
        <v>1</v>
      </c>
      <c r="AB102" s="6">
        <f t="shared" si="15"/>
        <v>0.6</v>
      </c>
      <c r="AC102" s="6">
        <f t="shared" si="16"/>
        <v>0.4</v>
      </c>
      <c r="AD102" s="6">
        <f t="shared" si="17"/>
        <v>0.24</v>
      </c>
    </row>
    <row r="103" spans="1:31" ht="41.25" customHeight="1" x14ac:dyDescent="0.3">
      <c r="A103" s="4" t="s">
        <v>627</v>
      </c>
      <c r="B103" s="42">
        <v>1</v>
      </c>
      <c r="C103" s="42">
        <v>1</v>
      </c>
      <c r="D103" s="42">
        <v>1</v>
      </c>
      <c r="E103" s="42">
        <v>1</v>
      </c>
      <c r="F103" s="42">
        <v>1</v>
      </c>
      <c r="G103" s="42">
        <v>1</v>
      </c>
      <c r="H103" s="42">
        <v>0</v>
      </c>
      <c r="I103" s="42">
        <v>0</v>
      </c>
      <c r="J103" s="42">
        <v>1</v>
      </c>
      <c r="K103" s="42">
        <v>1</v>
      </c>
      <c r="L103" s="44">
        <f t="shared" si="10"/>
        <v>0.2</v>
      </c>
      <c r="M103" s="45" t="str">
        <f t="shared" si="11"/>
        <v>sukar</v>
      </c>
      <c r="N103" s="46">
        <f t="shared" si="12"/>
        <v>0.5</v>
      </c>
      <c r="O103" s="45" t="str">
        <f t="shared" si="13"/>
        <v>soal diterima baik</v>
      </c>
      <c r="Q103" s="7">
        <v>98</v>
      </c>
      <c r="R103" s="5">
        <f t="shared" si="18"/>
        <v>1</v>
      </c>
      <c r="S103" s="5">
        <f t="shared" si="18"/>
        <v>1</v>
      </c>
      <c r="T103" s="5">
        <f t="shared" si="18"/>
        <v>1</v>
      </c>
      <c r="U103" s="5">
        <f t="shared" si="18"/>
        <v>0</v>
      </c>
      <c r="V103" s="5">
        <f t="shared" si="18"/>
        <v>1</v>
      </c>
      <c r="W103" s="5">
        <f t="shared" si="14"/>
        <v>0</v>
      </c>
      <c r="X103" s="5">
        <f t="shared" si="14"/>
        <v>0</v>
      </c>
      <c r="Y103" s="5">
        <f t="shared" si="14"/>
        <v>0</v>
      </c>
      <c r="Z103" s="5">
        <f t="shared" si="14"/>
        <v>0</v>
      </c>
      <c r="AA103" s="5">
        <f t="shared" si="14"/>
        <v>0</v>
      </c>
      <c r="AB103" s="6">
        <f t="shared" si="15"/>
        <v>0.4</v>
      </c>
      <c r="AC103" s="6">
        <f t="shared" si="16"/>
        <v>0.6</v>
      </c>
      <c r="AD103" s="6">
        <f t="shared" si="17"/>
        <v>0.24</v>
      </c>
    </row>
    <row r="104" spans="1:31" ht="52.5" customHeight="1" x14ac:dyDescent="0.3">
      <c r="A104" s="4" t="s">
        <v>628</v>
      </c>
      <c r="B104" s="42">
        <v>1</v>
      </c>
      <c r="C104" s="42">
        <v>1</v>
      </c>
      <c r="D104" s="42">
        <v>0</v>
      </c>
      <c r="E104" s="42">
        <v>1</v>
      </c>
      <c r="F104" s="42">
        <v>0</v>
      </c>
      <c r="G104" s="42">
        <v>1</v>
      </c>
      <c r="H104" s="42">
        <v>0</v>
      </c>
      <c r="I104" s="42">
        <v>0</v>
      </c>
      <c r="J104" s="42">
        <v>0</v>
      </c>
      <c r="K104" s="42">
        <v>0</v>
      </c>
      <c r="L104" s="44">
        <f t="shared" si="10"/>
        <v>0.6</v>
      </c>
      <c r="M104" s="45" t="str">
        <f t="shared" si="11"/>
        <v>sedang</v>
      </c>
      <c r="N104" s="46">
        <f>ABS((SUM(B104:D104,F104)-SUM(H104:K104))*2/8)</f>
        <v>0.5</v>
      </c>
      <c r="O104" s="45" t="str">
        <f t="shared" si="13"/>
        <v>soal diterima baik</v>
      </c>
      <c r="Q104" s="7">
        <v>99</v>
      </c>
      <c r="R104" s="5">
        <f t="shared" si="18"/>
        <v>1</v>
      </c>
      <c r="S104" s="5">
        <f t="shared" si="18"/>
        <v>1</v>
      </c>
      <c r="T104" s="5">
        <f t="shared" si="18"/>
        <v>1</v>
      </c>
      <c r="U104" s="5">
        <f t="shared" si="18"/>
        <v>1</v>
      </c>
      <c r="V104" s="5">
        <f t="shared" si="18"/>
        <v>1</v>
      </c>
      <c r="W104" s="5">
        <f t="shared" si="14"/>
        <v>1</v>
      </c>
      <c r="X104" s="5">
        <f t="shared" si="14"/>
        <v>0</v>
      </c>
      <c r="Y104" s="5">
        <f t="shared" si="14"/>
        <v>0</v>
      </c>
      <c r="Z104" s="5">
        <f t="shared" si="14"/>
        <v>1</v>
      </c>
      <c r="AA104" s="5">
        <f t="shared" si="14"/>
        <v>1</v>
      </c>
      <c r="AB104" s="6">
        <f t="shared" si="15"/>
        <v>0.8</v>
      </c>
      <c r="AC104" s="6">
        <f t="shared" si="16"/>
        <v>0.19999999999999996</v>
      </c>
      <c r="AD104" s="6">
        <f t="shared" si="17"/>
        <v>0.15999999999999998</v>
      </c>
    </row>
    <row r="105" spans="1:31" x14ac:dyDescent="0.3">
      <c r="A105" s="10"/>
      <c r="B105" s="11">
        <f>SUM(B5:B104)</f>
        <v>82</v>
      </c>
      <c r="C105" s="11">
        <f t="shared" ref="C105:K105" si="19">SUM(C5:C104)</f>
        <v>82</v>
      </c>
      <c r="D105" s="11">
        <f t="shared" si="19"/>
        <v>80</v>
      </c>
      <c r="E105" s="11">
        <f t="shared" si="19"/>
        <v>55</v>
      </c>
      <c r="F105" s="11">
        <f t="shared" si="19"/>
        <v>80</v>
      </c>
      <c r="G105" s="11">
        <f t="shared" si="19"/>
        <v>55</v>
      </c>
      <c r="H105" s="11">
        <f t="shared" si="19"/>
        <v>19</v>
      </c>
      <c r="I105" s="11">
        <f t="shared" si="19"/>
        <v>19</v>
      </c>
      <c r="J105" s="11">
        <f t="shared" si="19"/>
        <v>24</v>
      </c>
      <c r="K105" s="11">
        <f t="shared" si="19"/>
        <v>24</v>
      </c>
      <c r="L105" s="12"/>
      <c r="M105" s="12"/>
      <c r="N105" s="12"/>
      <c r="O105" s="47">
        <f>COUNTIF(O5:O104,"soal dibuang")</f>
        <v>0</v>
      </c>
      <c r="Q105" s="7">
        <v>100</v>
      </c>
      <c r="R105" s="5">
        <f t="shared" si="18"/>
        <v>1</v>
      </c>
      <c r="S105" s="5">
        <f t="shared" si="18"/>
        <v>1</v>
      </c>
      <c r="T105" s="5">
        <f t="shared" si="18"/>
        <v>0</v>
      </c>
      <c r="U105" s="5">
        <f t="shared" si="18"/>
        <v>1</v>
      </c>
      <c r="V105" s="5">
        <f t="shared" si="18"/>
        <v>0</v>
      </c>
      <c r="W105" s="5">
        <f t="shared" si="14"/>
        <v>1</v>
      </c>
      <c r="X105" s="5">
        <f t="shared" si="14"/>
        <v>0</v>
      </c>
      <c r="Y105" s="5">
        <f t="shared" si="14"/>
        <v>0</v>
      </c>
      <c r="Z105" s="5">
        <f t="shared" si="14"/>
        <v>0</v>
      </c>
      <c r="AA105" s="5">
        <f t="shared" si="14"/>
        <v>0</v>
      </c>
      <c r="AB105" s="6">
        <f>SUM(R105:AA105)/COUNT(R105:AA105)</f>
        <v>0.4</v>
      </c>
      <c r="AC105" s="6">
        <f t="shared" si="16"/>
        <v>0.6</v>
      </c>
      <c r="AD105" s="6">
        <f t="shared" si="17"/>
        <v>0.24</v>
      </c>
    </row>
    <row r="106" spans="1:31" ht="28.2" x14ac:dyDescent="0.3">
      <c r="A106" s="10"/>
      <c r="B106" s="48" t="s">
        <v>4</v>
      </c>
      <c r="C106" s="48" t="s">
        <v>4</v>
      </c>
      <c r="D106" s="48" t="s">
        <v>4</v>
      </c>
      <c r="E106" s="11" t="s">
        <v>4</v>
      </c>
      <c r="F106" s="48" t="s">
        <v>4</v>
      </c>
      <c r="G106" s="11" t="s">
        <v>4</v>
      </c>
      <c r="H106" s="48" t="s">
        <v>5</v>
      </c>
      <c r="I106" s="48" t="s">
        <v>5</v>
      </c>
      <c r="J106" s="48" t="s">
        <v>5</v>
      </c>
      <c r="K106" s="48" t="s">
        <v>5</v>
      </c>
      <c r="L106" s="12"/>
      <c r="M106" s="47">
        <f>COUNTIF(M5:M104,"mudah")</f>
        <v>24</v>
      </c>
      <c r="N106" s="12"/>
      <c r="O106" s="12"/>
      <c r="Q106" s="21" t="s">
        <v>12</v>
      </c>
      <c r="R106" s="24">
        <f>SUM(R6:R105)</f>
        <v>82</v>
      </c>
      <c r="S106" s="24">
        <f t="shared" ref="S106:AA106" si="20">SUM(S6:S105)</f>
        <v>82</v>
      </c>
      <c r="T106" s="24">
        <f t="shared" si="20"/>
        <v>80</v>
      </c>
      <c r="U106" s="24">
        <f t="shared" si="20"/>
        <v>55</v>
      </c>
      <c r="V106" s="24">
        <f t="shared" si="20"/>
        <v>80</v>
      </c>
      <c r="W106" s="24">
        <f t="shared" si="20"/>
        <v>55</v>
      </c>
      <c r="X106" s="24">
        <f t="shared" si="20"/>
        <v>19</v>
      </c>
      <c r="Y106" s="24">
        <f t="shared" si="20"/>
        <v>19</v>
      </c>
      <c r="Z106" s="24">
        <f t="shared" si="20"/>
        <v>24</v>
      </c>
      <c r="AA106" s="24">
        <f t="shared" si="20"/>
        <v>24</v>
      </c>
      <c r="AB106" s="24"/>
      <c r="AC106" s="24"/>
      <c r="AD106" s="25">
        <f>SUM(AD6:AD105)</f>
        <v>21.199999999999982</v>
      </c>
      <c r="AE106" s="24" t="s">
        <v>11</v>
      </c>
    </row>
    <row r="107" spans="1:31" x14ac:dyDescent="0.3">
      <c r="A107" s="10"/>
      <c r="B107" s="11"/>
      <c r="C107" s="11"/>
      <c r="D107" s="11"/>
      <c r="E107" s="11"/>
      <c r="F107" s="11"/>
      <c r="G107" s="11"/>
      <c r="H107" s="11"/>
      <c r="I107" s="11"/>
      <c r="J107" s="11"/>
      <c r="K107" s="11"/>
      <c r="L107" s="12"/>
      <c r="M107" s="47">
        <f>COUNTIF(M5:M104,"sedang")</f>
        <v>65</v>
      </c>
      <c r="N107" s="12"/>
      <c r="O107" s="12"/>
      <c r="Q107" s="10" t="s">
        <v>13</v>
      </c>
      <c r="R107" s="24">
        <f>SUM(R106:AA106)</f>
        <v>520</v>
      </c>
      <c r="S107" s="24"/>
      <c r="T107" s="24"/>
      <c r="U107" s="24"/>
      <c r="V107" s="24"/>
      <c r="W107" s="24"/>
      <c r="X107" s="24"/>
      <c r="Y107" s="24"/>
      <c r="Z107" s="24"/>
      <c r="AA107" s="24"/>
      <c r="AB107" s="24"/>
      <c r="AC107" s="24"/>
      <c r="AD107" s="24"/>
      <c r="AE107" s="1"/>
    </row>
    <row r="108" spans="1:31" ht="30" customHeight="1" x14ac:dyDescent="0.3">
      <c r="A108" s="19"/>
      <c r="B108" s="98" t="s">
        <v>20</v>
      </c>
      <c r="C108" s="98"/>
      <c r="D108" s="98"/>
      <c r="E108" s="40">
        <v>40</v>
      </c>
      <c r="F108" s="11"/>
      <c r="G108" s="11"/>
      <c r="H108" s="11"/>
      <c r="I108" s="11"/>
      <c r="J108" s="11"/>
      <c r="K108" s="11"/>
      <c r="L108" s="12"/>
      <c r="M108" s="12">
        <f>100-M106-M107</f>
        <v>11</v>
      </c>
      <c r="N108" s="12"/>
      <c r="O108" s="12"/>
      <c r="Q108" s="21" t="s">
        <v>14</v>
      </c>
      <c r="R108" s="24">
        <f>$R$107/10</f>
        <v>52</v>
      </c>
      <c r="S108" s="24">
        <f t="shared" ref="S108:AA108" si="21">$R$108/10</f>
        <v>5.2</v>
      </c>
      <c r="T108" s="24">
        <f t="shared" si="21"/>
        <v>5.2</v>
      </c>
      <c r="U108" s="24">
        <f t="shared" si="21"/>
        <v>5.2</v>
      </c>
      <c r="V108" s="24">
        <f t="shared" si="21"/>
        <v>5.2</v>
      </c>
      <c r="W108" s="24">
        <f t="shared" si="21"/>
        <v>5.2</v>
      </c>
      <c r="X108" s="24">
        <f>$R$107/10</f>
        <v>52</v>
      </c>
      <c r="Y108" s="24">
        <f t="shared" si="21"/>
        <v>5.2</v>
      </c>
      <c r="Z108" s="24">
        <f t="shared" si="21"/>
        <v>5.2</v>
      </c>
      <c r="AA108" s="24">
        <f t="shared" si="21"/>
        <v>5.2</v>
      </c>
      <c r="AB108" s="24"/>
      <c r="AC108" s="24"/>
      <c r="AD108" s="24"/>
      <c r="AE108" s="1"/>
    </row>
    <row r="109" spans="1:31" ht="30" customHeight="1" x14ac:dyDescent="0.3">
      <c r="A109" s="8"/>
      <c r="B109" s="98" t="s">
        <v>21</v>
      </c>
      <c r="C109" s="98"/>
      <c r="D109" s="98"/>
      <c r="E109" s="40">
        <v>30</v>
      </c>
      <c r="F109" s="11"/>
      <c r="G109" s="11"/>
      <c r="H109" s="11"/>
      <c r="I109" s="11"/>
      <c r="J109" s="11"/>
      <c r="K109" s="11"/>
      <c r="L109" s="12"/>
      <c r="M109" s="12"/>
      <c r="N109" s="12"/>
      <c r="O109" s="12"/>
      <c r="Q109" s="21" t="s">
        <v>15</v>
      </c>
      <c r="R109" s="25">
        <f>R106-R108</f>
        <v>30</v>
      </c>
      <c r="S109" s="25">
        <f t="shared" ref="S109:AA109" si="22">S106-S108</f>
        <v>76.8</v>
      </c>
      <c r="T109" s="25">
        <f t="shared" si="22"/>
        <v>74.8</v>
      </c>
      <c r="U109" s="25">
        <f t="shared" si="22"/>
        <v>49.8</v>
      </c>
      <c r="V109" s="25">
        <f t="shared" si="22"/>
        <v>74.8</v>
      </c>
      <c r="W109" s="25">
        <f t="shared" si="22"/>
        <v>49.8</v>
      </c>
      <c r="X109" s="25">
        <f t="shared" si="22"/>
        <v>-33</v>
      </c>
      <c r="Y109" s="25">
        <f t="shared" si="22"/>
        <v>13.8</v>
      </c>
      <c r="Z109" s="25">
        <f t="shared" si="22"/>
        <v>18.8</v>
      </c>
      <c r="AA109" s="25">
        <f t="shared" si="22"/>
        <v>18.8</v>
      </c>
      <c r="AB109" s="24"/>
      <c r="AC109" s="24"/>
      <c r="AD109" s="24"/>
      <c r="AE109" s="1"/>
    </row>
    <row r="110" spans="1:31" ht="30" customHeight="1" x14ac:dyDescent="0.3">
      <c r="A110" s="9"/>
      <c r="B110" s="98" t="s">
        <v>22</v>
      </c>
      <c r="C110" s="98"/>
      <c r="D110" s="98"/>
      <c r="E110" s="40">
        <v>30</v>
      </c>
      <c r="F110" s="11"/>
      <c r="G110" s="11"/>
      <c r="H110" s="11"/>
      <c r="I110" s="11"/>
      <c r="J110" s="11"/>
      <c r="K110" s="11"/>
      <c r="L110" s="12"/>
      <c r="M110" s="12"/>
      <c r="N110" s="12"/>
      <c r="O110" s="12"/>
      <c r="Q110" s="21" t="s">
        <v>16</v>
      </c>
      <c r="R110" s="31">
        <f>R109^2</f>
        <v>900</v>
      </c>
      <c r="S110" s="31">
        <f t="shared" ref="S110:AA110" si="23">S109^2</f>
        <v>5898.24</v>
      </c>
      <c r="T110" s="31">
        <f t="shared" si="23"/>
        <v>5595.04</v>
      </c>
      <c r="U110" s="31">
        <f t="shared" si="23"/>
        <v>2480.0399999999995</v>
      </c>
      <c r="V110" s="31">
        <f t="shared" si="23"/>
        <v>5595.04</v>
      </c>
      <c r="W110" s="31">
        <f t="shared" si="23"/>
        <v>2480.0399999999995</v>
      </c>
      <c r="X110" s="31">
        <f t="shared" si="23"/>
        <v>1089</v>
      </c>
      <c r="Y110" s="31">
        <f t="shared" si="23"/>
        <v>190.44000000000003</v>
      </c>
      <c r="Z110" s="31">
        <f t="shared" si="23"/>
        <v>353.44000000000005</v>
      </c>
      <c r="AA110" s="31">
        <f t="shared" si="23"/>
        <v>353.44000000000005</v>
      </c>
      <c r="AB110" s="24"/>
      <c r="AC110" s="24"/>
      <c r="AD110" s="24"/>
      <c r="AE110" s="1"/>
    </row>
    <row r="111" spans="1:31" x14ac:dyDescent="0.3">
      <c r="Q111" s="21" t="s">
        <v>17</v>
      </c>
      <c r="R111" s="24">
        <f>_xlfn.VAR.S(R106:AA106)</f>
        <v>792.44444444444446</v>
      </c>
      <c r="S111" s="24"/>
      <c r="T111" s="24"/>
      <c r="U111" s="24"/>
      <c r="V111" s="24"/>
      <c r="W111" s="24"/>
      <c r="X111" s="24"/>
      <c r="Y111" s="24"/>
      <c r="Z111" s="24"/>
      <c r="AA111" s="24"/>
      <c r="AB111" s="24"/>
      <c r="AC111" s="24"/>
      <c r="AD111" s="24"/>
      <c r="AE111" s="1"/>
    </row>
    <row r="112" spans="1:31" x14ac:dyDescent="0.3">
      <c r="Q112" s="21" t="s">
        <v>18</v>
      </c>
      <c r="R112" s="24">
        <f>SQRT(R111)</f>
        <v>28.150389774289884</v>
      </c>
      <c r="S112" s="24"/>
      <c r="T112" s="24"/>
      <c r="U112" s="24"/>
      <c r="V112" s="24"/>
      <c r="W112" s="24"/>
      <c r="X112" s="24"/>
      <c r="Y112" s="24"/>
      <c r="Z112" s="24"/>
      <c r="AA112" s="24"/>
      <c r="AB112" s="24"/>
      <c r="AC112" s="24"/>
      <c r="AD112" s="24"/>
      <c r="AE112" s="1"/>
    </row>
    <row r="113" spans="17:31" x14ac:dyDescent="0.3">
      <c r="Q113" s="23" t="s">
        <v>6</v>
      </c>
      <c r="R113" s="32">
        <f>100/(100-1)*(1-AD106/R111)</f>
        <v>0.98307811712186377</v>
      </c>
      <c r="S113" s="32" t="s">
        <v>19</v>
      </c>
      <c r="T113" s="24"/>
      <c r="U113" s="24"/>
      <c r="V113" s="24"/>
      <c r="W113" s="24"/>
      <c r="X113" s="24"/>
      <c r="Y113" s="24"/>
      <c r="Z113" s="24"/>
      <c r="AA113" s="24"/>
      <c r="AB113" s="24"/>
      <c r="AC113" s="24"/>
      <c r="AD113" s="24"/>
      <c r="AE113" s="1"/>
    </row>
  </sheetData>
  <mergeCells count="15">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 ref="O3:O4"/>
  </mergeCells>
  <conditionalFormatting sqref="M5:M104 M3:O3 Q3">
    <cfRule type="containsText" dxfId="186" priority="9" operator="containsText" text="sedang">
      <formula>NOT(ISERROR(SEARCH("sedang",M3)))</formula>
    </cfRule>
  </conditionalFormatting>
  <conditionalFormatting sqref="M5:M104">
    <cfRule type="containsText" dxfId="185" priority="8" operator="containsText" text="sukar">
      <formula>NOT(ISERROR(SEARCH("sukar",M5)))</formula>
    </cfRule>
  </conditionalFormatting>
  <conditionalFormatting sqref="M106:M107">
    <cfRule type="containsText" dxfId="184" priority="4" operator="containsText" text="sukar">
      <formula>NOT(ISERROR(SEARCH("sukar",M106)))</formula>
    </cfRule>
    <cfRule type="containsText" dxfId="183" priority="5" operator="containsText" text="sedang">
      <formula>NOT(ISERROR(SEARCH("sedang",M106)))</formula>
    </cfRule>
    <cfRule type="containsText" dxfId="182" priority="6" operator="containsText" text="mudah">
      <formula>NOT(ISERROR(SEARCH("mudah",M106)))</formula>
    </cfRule>
  </conditionalFormatting>
  <conditionalFormatting sqref="M3:O3 Q3 M5:M104">
    <cfRule type="containsText" dxfId="181" priority="10" operator="containsText" text="mudah">
      <formula>NOT(ISERROR(SEARCH("mudah",M3)))</formula>
    </cfRule>
  </conditionalFormatting>
  <conditionalFormatting sqref="O5:O106">
    <cfRule type="containsText" dxfId="180" priority="7" operator="containsText" text="soal dibuang">
      <formula>NOT(ISERROR(SEARCH("soal dibuang",O5)))</formula>
    </cfRule>
  </conditionalFormatting>
  <pageMargins left="0.21" right="0.2" top="0.47244094488188981" bottom="0.35" header="0.31496062992125984" footer="0.21"/>
  <pageSetup paperSize="9" scale="70"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9A81082E-04B9-42CA-BEA3-17E7E91B566A}">
            <xm:f>P_Target!$A2=Sukar</xm:f>
            <x14:dxf>
              <fill>
                <patternFill>
                  <bgColor rgb="FFFF0000"/>
                </patternFill>
              </fill>
            </x14:dxf>
          </x14:cfRule>
          <x14:cfRule type="expression" priority="2" id="{423E8A74-2774-4343-B72E-2CB572D4B18F}">
            <xm:f>P_Target!$A2=Sedang</xm:f>
            <x14:dxf>
              <fill>
                <patternFill>
                  <bgColor rgb="FFFFFF00"/>
                </patternFill>
              </fill>
            </x14:dxf>
          </x14:cfRule>
          <x14:cfRule type="expression" priority="3" id="{340206AD-5BF4-4C61-B741-D3663B9CD0E6}">
            <xm:f>P_Target!$A2=Mudah</xm:f>
            <x14:dxf>
              <fill>
                <patternFill>
                  <bgColor rgb="FF92D050"/>
                </patternFill>
              </fill>
            </x14:dxf>
          </x14:cfRule>
          <xm:sqref>A5:A104</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7E452-6446-4E7B-8D15-A9FA5FF06D19}">
  <dimension ref="A1:AE113"/>
  <sheetViews>
    <sheetView view="pageBreakPreview" topLeftCell="C1" zoomScale="70" zoomScaleNormal="77" zoomScaleSheetLayoutView="70" workbookViewId="0">
      <selection activeCell="A5" sqref="A5:A104"/>
    </sheetView>
  </sheetViews>
  <sheetFormatPr defaultRowHeight="14.4" x14ac:dyDescent="0.3"/>
  <cols>
    <col min="1" max="1" width="40.44140625" style="3" customWidth="1"/>
    <col min="2" max="11" width="5.33203125" style="2" customWidth="1"/>
    <col min="12" max="12" width="12.5546875" customWidth="1"/>
    <col min="13" max="13" width="8.109375" customWidth="1"/>
    <col min="14" max="14" width="10.88671875" customWidth="1"/>
    <col min="15" max="15" width="18.44140625" customWidth="1"/>
    <col min="16" max="16" width="8.5546875" customWidth="1"/>
    <col min="17" max="17" width="14.33203125" style="21" customWidth="1"/>
    <col min="18" max="27" width="8" style="21" customWidth="1"/>
    <col min="28" max="28" width="9.5546875" style="21" customWidth="1"/>
    <col min="29" max="30" width="8.88671875" style="21"/>
  </cols>
  <sheetData>
    <row r="1" spans="1:30" ht="15.75" customHeight="1" x14ac:dyDescent="0.3">
      <c r="A1" s="99" t="s">
        <v>2327</v>
      </c>
      <c r="B1" s="100"/>
      <c r="C1" s="100"/>
      <c r="D1" s="100"/>
      <c r="E1" s="100"/>
      <c r="F1" s="100"/>
      <c r="G1" s="100"/>
      <c r="H1" s="100"/>
      <c r="I1" s="100"/>
      <c r="J1" s="100"/>
      <c r="K1" s="100"/>
      <c r="L1" s="100"/>
      <c r="M1" s="100"/>
      <c r="N1" s="100"/>
      <c r="O1" s="100"/>
    </row>
    <row r="2" spans="1:30" ht="43.2" x14ac:dyDescent="0.3">
      <c r="A2" s="88" t="s">
        <v>1580</v>
      </c>
      <c r="B2" s="87" t="s">
        <v>1596</v>
      </c>
      <c r="C2" s="87" t="s">
        <v>1587</v>
      </c>
      <c r="D2" s="87" t="s">
        <v>1596</v>
      </c>
      <c r="E2" s="87" t="s">
        <v>1596</v>
      </c>
      <c r="F2" s="87" t="s">
        <v>1587</v>
      </c>
      <c r="G2" s="87" t="s">
        <v>1587</v>
      </c>
      <c r="H2" s="87" t="s">
        <v>1596</v>
      </c>
      <c r="I2" s="87" t="s">
        <v>1587</v>
      </c>
      <c r="J2" s="87" t="s">
        <v>1596</v>
      </c>
      <c r="K2" s="87" t="s">
        <v>1587</v>
      </c>
    </row>
    <row r="3" spans="1:30" x14ac:dyDescent="0.3">
      <c r="A3" s="101" t="s">
        <v>0</v>
      </c>
      <c r="B3" s="106" t="s">
        <v>23</v>
      </c>
      <c r="C3" s="106"/>
      <c r="D3" s="106"/>
      <c r="E3" s="106"/>
      <c r="F3" s="106"/>
      <c r="G3" s="106"/>
      <c r="H3" s="106"/>
      <c r="I3" s="106"/>
      <c r="J3" s="106"/>
      <c r="K3" s="106"/>
      <c r="L3" s="102" t="s">
        <v>1</v>
      </c>
      <c r="M3" s="103" t="s">
        <v>2</v>
      </c>
      <c r="N3" s="103" t="s">
        <v>3</v>
      </c>
      <c r="O3" s="104" t="s">
        <v>2</v>
      </c>
      <c r="Q3" s="22" t="s">
        <v>6</v>
      </c>
    </row>
    <row r="4" spans="1:30" x14ac:dyDescent="0.3">
      <c r="A4" s="101"/>
      <c r="B4" s="43">
        <v>1</v>
      </c>
      <c r="C4" s="43">
        <v>2</v>
      </c>
      <c r="D4" s="43">
        <v>3</v>
      </c>
      <c r="E4" s="43">
        <v>4</v>
      </c>
      <c r="F4" s="43">
        <v>5</v>
      </c>
      <c r="G4" s="43">
        <v>6</v>
      </c>
      <c r="H4" s="43">
        <v>7</v>
      </c>
      <c r="I4" s="43">
        <v>8</v>
      </c>
      <c r="J4" s="43">
        <v>9</v>
      </c>
      <c r="K4" s="43">
        <v>10</v>
      </c>
      <c r="L4" s="102"/>
      <c r="M4" s="103"/>
      <c r="N4" s="103"/>
      <c r="O4" s="104"/>
      <c r="Q4" s="97" t="s">
        <v>8</v>
      </c>
      <c r="R4" s="105" t="s">
        <v>23</v>
      </c>
      <c r="S4" s="105"/>
      <c r="T4" s="105"/>
      <c r="U4" s="105"/>
      <c r="V4" s="105"/>
      <c r="W4" s="105"/>
      <c r="X4" s="105"/>
      <c r="Y4" s="105"/>
      <c r="Z4" s="105"/>
      <c r="AA4" s="105"/>
      <c r="AB4" s="97" t="s">
        <v>7</v>
      </c>
      <c r="AC4" s="97" t="s">
        <v>9</v>
      </c>
      <c r="AD4" s="97" t="s">
        <v>10</v>
      </c>
    </row>
    <row r="5" spans="1:30" ht="55.2" x14ac:dyDescent="0.3">
      <c r="A5" s="4" t="s">
        <v>629</v>
      </c>
      <c r="B5" s="42">
        <v>1</v>
      </c>
      <c r="C5" s="42">
        <v>1</v>
      </c>
      <c r="D5" s="42">
        <v>1</v>
      </c>
      <c r="E5" s="42">
        <v>1</v>
      </c>
      <c r="F5" s="42">
        <v>1</v>
      </c>
      <c r="G5" s="42">
        <v>1</v>
      </c>
      <c r="H5" s="42">
        <v>0</v>
      </c>
      <c r="I5" s="42">
        <v>0</v>
      </c>
      <c r="J5" s="42">
        <v>0</v>
      </c>
      <c r="K5" s="42">
        <v>0</v>
      </c>
      <c r="L5" s="44">
        <f t="shared" ref="L5:L68" si="0">COUNTIF(B5:K5,$H5)/COUNTA(B5:K5)</f>
        <v>0.4</v>
      </c>
      <c r="M5" s="45" t="str">
        <f>IF(L5&lt;0.31,"sukar",IF(L5&lt;0.71,"sedang","mudah"))</f>
        <v>sedang</v>
      </c>
      <c r="N5" s="46">
        <f>ABS((SUM(B5:D5,F5)-SUM(H5:K5))*2/8)</f>
        <v>1</v>
      </c>
      <c r="O5" s="45" t="str">
        <f>IF(N5&lt;0.2,"soal dibuang",IF(N5&lt;0.3,"soal diperbaiki",IF(N5&lt;0.4,"soal diterima tapi perlu diperbaiki","soal diterima baik")))</f>
        <v>soal diterima baik</v>
      </c>
      <c r="Q5" s="97"/>
      <c r="R5" s="16"/>
      <c r="S5" s="16"/>
      <c r="T5" s="16"/>
      <c r="U5" s="16"/>
      <c r="V5" s="16"/>
      <c r="W5" s="16"/>
      <c r="X5" s="16"/>
      <c r="Y5" s="16"/>
      <c r="Z5" s="16"/>
      <c r="AA5" s="16"/>
      <c r="AB5" s="97"/>
      <c r="AC5" s="97"/>
      <c r="AD5" s="97"/>
    </row>
    <row r="6" spans="1:30" ht="42" customHeight="1" x14ac:dyDescent="0.3">
      <c r="A6" s="4" t="s">
        <v>630</v>
      </c>
      <c r="B6" s="42">
        <v>1</v>
      </c>
      <c r="C6" s="42">
        <v>1</v>
      </c>
      <c r="D6" s="42">
        <v>1</v>
      </c>
      <c r="E6" s="42">
        <v>1</v>
      </c>
      <c r="F6" s="42">
        <v>1</v>
      </c>
      <c r="G6" s="42">
        <v>1</v>
      </c>
      <c r="H6" s="42">
        <v>0</v>
      </c>
      <c r="I6" s="42">
        <v>0</v>
      </c>
      <c r="J6" s="42">
        <v>1</v>
      </c>
      <c r="K6" s="42">
        <v>1</v>
      </c>
      <c r="L6" s="44">
        <f t="shared" si="0"/>
        <v>0.2</v>
      </c>
      <c r="M6" s="45" t="str">
        <f t="shared" ref="M6:M69" si="1">IF(L6&lt;0.31,"sukar",IF(L6&lt;0.71,"sedang","mudah"))</f>
        <v>sukar</v>
      </c>
      <c r="N6" s="46">
        <f>ABS((SUM(B6:D6,F6)-SUM(H6:K6))*2/8)</f>
        <v>0.5</v>
      </c>
      <c r="O6" s="45" t="str">
        <f t="shared" ref="O6:O69" si="2">IF(N6&lt;0.2,"soal dibuang",IF(N6&lt;0.3,"soal diperbaiki",IF(N6&lt;0.4,"soal diterima tapi perlu diperbaiki","soal diterima baik")))</f>
        <v>soal diterima baik</v>
      </c>
      <c r="Q6" s="7">
        <v>1</v>
      </c>
      <c r="R6" s="5">
        <f>B5</f>
        <v>1</v>
      </c>
      <c r="S6" s="5">
        <f t="shared" ref="S6:AA21" si="3">C5</f>
        <v>1</v>
      </c>
      <c r="T6" s="5">
        <f t="shared" si="3"/>
        <v>1</v>
      </c>
      <c r="U6" s="5">
        <f t="shared" si="3"/>
        <v>1</v>
      </c>
      <c r="V6" s="5">
        <f t="shared" si="3"/>
        <v>1</v>
      </c>
      <c r="W6" s="5">
        <f t="shared" si="3"/>
        <v>1</v>
      </c>
      <c r="X6" s="5">
        <f t="shared" si="3"/>
        <v>0</v>
      </c>
      <c r="Y6" s="5">
        <f t="shared" si="3"/>
        <v>0</v>
      </c>
      <c r="Z6" s="5">
        <f t="shared" si="3"/>
        <v>0</v>
      </c>
      <c r="AA6" s="5">
        <f t="shared" si="3"/>
        <v>0</v>
      </c>
      <c r="AB6" s="6">
        <f>SUM(R6:AA6)/COUNT(R6:AA6)</f>
        <v>0.6</v>
      </c>
      <c r="AC6" s="6">
        <f>1-AB6</f>
        <v>0.4</v>
      </c>
      <c r="AD6" s="6">
        <f>AB6*AC6</f>
        <v>0.24</v>
      </c>
    </row>
    <row r="7" spans="1:30" ht="39" customHeight="1" x14ac:dyDescent="0.3">
      <c r="A7" s="9" t="s">
        <v>631</v>
      </c>
      <c r="B7" s="42">
        <v>1</v>
      </c>
      <c r="C7" s="42">
        <v>1</v>
      </c>
      <c r="D7" s="42">
        <v>1</v>
      </c>
      <c r="E7" s="42">
        <v>1</v>
      </c>
      <c r="F7" s="42">
        <v>1</v>
      </c>
      <c r="G7" s="42">
        <v>1</v>
      </c>
      <c r="H7" s="42">
        <v>0</v>
      </c>
      <c r="I7" s="42">
        <v>0</v>
      </c>
      <c r="J7" s="42">
        <v>1</v>
      </c>
      <c r="K7" s="42">
        <v>1</v>
      </c>
      <c r="L7" s="44">
        <f t="shared" si="0"/>
        <v>0.2</v>
      </c>
      <c r="M7" s="45" t="str">
        <f t="shared" si="1"/>
        <v>sukar</v>
      </c>
      <c r="N7" s="46">
        <f t="shared" ref="N7:N69" si="4">ABS((SUM(B7:D7,F7)-SUM(H7:K7))*2/8)</f>
        <v>0.5</v>
      </c>
      <c r="O7" s="45" t="str">
        <f t="shared" si="2"/>
        <v>soal diterima baik</v>
      </c>
      <c r="Q7" s="7">
        <v>2</v>
      </c>
      <c r="R7" s="5">
        <f t="shared" ref="R7:AA45" si="5">B6</f>
        <v>1</v>
      </c>
      <c r="S7" s="5">
        <f t="shared" si="3"/>
        <v>1</v>
      </c>
      <c r="T7" s="5">
        <f t="shared" si="3"/>
        <v>1</v>
      </c>
      <c r="U7" s="5">
        <f t="shared" si="3"/>
        <v>1</v>
      </c>
      <c r="V7" s="5">
        <f t="shared" si="3"/>
        <v>1</v>
      </c>
      <c r="W7" s="5">
        <f t="shared" si="3"/>
        <v>1</v>
      </c>
      <c r="X7" s="5">
        <f t="shared" si="3"/>
        <v>0</v>
      </c>
      <c r="Y7" s="5">
        <f t="shared" si="3"/>
        <v>0</v>
      </c>
      <c r="Z7" s="5">
        <f t="shared" si="3"/>
        <v>1</v>
      </c>
      <c r="AA7" s="5">
        <f t="shared" si="3"/>
        <v>1</v>
      </c>
      <c r="AB7" s="6">
        <f t="shared" ref="AB7:AB70" si="6">SUM(R7:AA7)/COUNT(R7:AA7)</f>
        <v>0.8</v>
      </c>
      <c r="AC7" s="6">
        <f t="shared" ref="AC7:AC70" si="7">1-AB7</f>
        <v>0.19999999999999996</v>
      </c>
      <c r="AD7" s="6">
        <f t="shared" ref="AD7:AD70" si="8">AB7*AC7</f>
        <v>0.15999999999999998</v>
      </c>
    </row>
    <row r="8" spans="1:30" ht="41.25" customHeight="1" x14ac:dyDescent="0.3">
      <c r="A8" s="4" t="s">
        <v>632</v>
      </c>
      <c r="B8" s="42">
        <v>1</v>
      </c>
      <c r="C8" s="42">
        <v>1</v>
      </c>
      <c r="D8" s="42">
        <v>1</v>
      </c>
      <c r="E8" s="42">
        <v>1</v>
      </c>
      <c r="F8" s="42">
        <v>1</v>
      </c>
      <c r="G8" s="42">
        <v>1</v>
      </c>
      <c r="H8" s="42">
        <v>1</v>
      </c>
      <c r="I8" s="42">
        <v>1</v>
      </c>
      <c r="J8" s="42">
        <v>0</v>
      </c>
      <c r="K8" s="42">
        <v>0</v>
      </c>
      <c r="L8" s="44">
        <f t="shared" si="0"/>
        <v>0.8</v>
      </c>
      <c r="M8" s="45" t="str">
        <f t="shared" si="1"/>
        <v>mudah</v>
      </c>
      <c r="N8" s="46">
        <f t="shared" si="4"/>
        <v>0.5</v>
      </c>
      <c r="O8" s="45" t="str">
        <f t="shared" si="2"/>
        <v>soal diterima baik</v>
      </c>
      <c r="Q8" s="7">
        <v>3</v>
      </c>
      <c r="R8" s="5">
        <f t="shared" si="5"/>
        <v>1</v>
      </c>
      <c r="S8" s="5">
        <f t="shared" si="3"/>
        <v>1</v>
      </c>
      <c r="T8" s="5">
        <f t="shared" si="3"/>
        <v>1</v>
      </c>
      <c r="U8" s="5">
        <f t="shared" si="3"/>
        <v>1</v>
      </c>
      <c r="V8" s="5">
        <f t="shared" si="3"/>
        <v>1</v>
      </c>
      <c r="W8" s="5">
        <f t="shared" si="3"/>
        <v>1</v>
      </c>
      <c r="X8" s="5">
        <f t="shared" si="3"/>
        <v>0</v>
      </c>
      <c r="Y8" s="5">
        <f t="shared" si="3"/>
        <v>0</v>
      </c>
      <c r="Z8" s="5">
        <f t="shared" si="3"/>
        <v>1</v>
      </c>
      <c r="AA8" s="5">
        <f t="shared" si="3"/>
        <v>1</v>
      </c>
      <c r="AB8" s="6">
        <f t="shared" si="6"/>
        <v>0.8</v>
      </c>
      <c r="AC8" s="6">
        <f t="shared" si="7"/>
        <v>0.19999999999999996</v>
      </c>
      <c r="AD8" s="6">
        <f t="shared" si="8"/>
        <v>0.15999999999999998</v>
      </c>
    </row>
    <row r="9" spans="1:30" ht="54.75" customHeight="1" x14ac:dyDescent="0.3">
      <c r="A9" s="4" t="s">
        <v>633</v>
      </c>
      <c r="B9" s="42">
        <v>1</v>
      </c>
      <c r="C9" s="42">
        <v>1</v>
      </c>
      <c r="D9" s="42">
        <v>1</v>
      </c>
      <c r="E9" s="42">
        <v>1</v>
      </c>
      <c r="F9" s="42">
        <v>1</v>
      </c>
      <c r="G9" s="42">
        <v>1</v>
      </c>
      <c r="H9" s="42">
        <v>1</v>
      </c>
      <c r="I9" s="42">
        <v>1</v>
      </c>
      <c r="J9" s="42">
        <v>0</v>
      </c>
      <c r="K9" s="42">
        <v>0</v>
      </c>
      <c r="L9" s="44">
        <f t="shared" si="0"/>
        <v>0.8</v>
      </c>
      <c r="M9" s="45" t="str">
        <f t="shared" si="1"/>
        <v>mudah</v>
      </c>
      <c r="N9" s="46">
        <f t="shared" si="4"/>
        <v>0.5</v>
      </c>
      <c r="O9" s="45" t="str">
        <f t="shared" si="2"/>
        <v>soal diterima baik</v>
      </c>
      <c r="Q9" s="7">
        <v>4</v>
      </c>
      <c r="R9" s="5">
        <f t="shared" si="5"/>
        <v>1</v>
      </c>
      <c r="S9" s="5">
        <f t="shared" si="3"/>
        <v>1</v>
      </c>
      <c r="T9" s="5">
        <f t="shared" si="3"/>
        <v>1</v>
      </c>
      <c r="U9" s="5">
        <f t="shared" si="3"/>
        <v>1</v>
      </c>
      <c r="V9" s="5">
        <f t="shared" si="3"/>
        <v>1</v>
      </c>
      <c r="W9" s="5">
        <f t="shared" si="3"/>
        <v>1</v>
      </c>
      <c r="X9" s="5">
        <f t="shared" si="3"/>
        <v>1</v>
      </c>
      <c r="Y9" s="5">
        <f t="shared" si="3"/>
        <v>1</v>
      </c>
      <c r="Z9" s="5">
        <f t="shared" si="3"/>
        <v>0</v>
      </c>
      <c r="AA9" s="5">
        <f t="shared" si="3"/>
        <v>0</v>
      </c>
      <c r="AB9" s="6">
        <f t="shared" si="6"/>
        <v>0.8</v>
      </c>
      <c r="AC9" s="6">
        <f t="shared" si="7"/>
        <v>0.19999999999999996</v>
      </c>
      <c r="AD9" s="6">
        <f t="shared" si="8"/>
        <v>0.15999999999999998</v>
      </c>
    </row>
    <row r="10" spans="1:30" ht="52.5" customHeight="1" x14ac:dyDescent="0.3">
      <c r="A10" s="4" t="s">
        <v>634</v>
      </c>
      <c r="B10" s="42">
        <v>1</v>
      </c>
      <c r="C10" s="42">
        <v>1</v>
      </c>
      <c r="D10" s="42">
        <v>1</v>
      </c>
      <c r="E10" s="42">
        <v>0</v>
      </c>
      <c r="F10" s="42">
        <v>1</v>
      </c>
      <c r="G10" s="42">
        <v>0</v>
      </c>
      <c r="H10" s="42">
        <v>0</v>
      </c>
      <c r="I10" s="42">
        <v>0</v>
      </c>
      <c r="J10" s="42">
        <v>0</v>
      </c>
      <c r="K10" s="42">
        <v>0</v>
      </c>
      <c r="L10" s="44">
        <f t="shared" si="0"/>
        <v>0.6</v>
      </c>
      <c r="M10" s="45" t="str">
        <f t="shared" si="1"/>
        <v>sedang</v>
      </c>
      <c r="N10" s="46">
        <f t="shared" si="4"/>
        <v>1</v>
      </c>
      <c r="O10" s="45" t="str">
        <f t="shared" si="2"/>
        <v>soal diterima baik</v>
      </c>
      <c r="Q10" s="7">
        <v>5</v>
      </c>
      <c r="R10" s="5">
        <f t="shared" si="5"/>
        <v>1</v>
      </c>
      <c r="S10" s="5">
        <f t="shared" si="3"/>
        <v>1</v>
      </c>
      <c r="T10" s="5">
        <f t="shared" si="3"/>
        <v>1</v>
      </c>
      <c r="U10" s="5">
        <f t="shared" si="3"/>
        <v>1</v>
      </c>
      <c r="V10" s="5">
        <f t="shared" si="3"/>
        <v>1</v>
      </c>
      <c r="W10" s="5">
        <f t="shared" si="3"/>
        <v>1</v>
      </c>
      <c r="X10" s="5">
        <f t="shared" si="3"/>
        <v>1</v>
      </c>
      <c r="Y10" s="5">
        <f t="shared" si="3"/>
        <v>1</v>
      </c>
      <c r="Z10" s="5">
        <f t="shared" si="3"/>
        <v>0</v>
      </c>
      <c r="AA10" s="5">
        <f t="shared" si="3"/>
        <v>0</v>
      </c>
      <c r="AB10" s="6">
        <f t="shared" si="6"/>
        <v>0.8</v>
      </c>
      <c r="AC10" s="6">
        <f t="shared" si="7"/>
        <v>0.19999999999999996</v>
      </c>
      <c r="AD10" s="6">
        <f t="shared" si="8"/>
        <v>0.15999999999999998</v>
      </c>
    </row>
    <row r="11" spans="1:30" ht="46.5" customHeight="1" x14ac:dyDescent="0.3">
      <c r="A11" s="9" t="s">
        <v>635</v>
      </c>
      <c r="B11" s="42">
        <v>1</v>
      </c>
      <c r="C11" s="42">
        <v>1</v>
      </c>
      <c r="D11" s="42">
        <v>1</v>
      </c>
      <c r="E11" s="42">
        <v>0</v>
      </c>
      <c r="F11" s="42">
        <v>1</v>
      </c>
      <c r="G11" s="42">
        <v>0</v>
      </c>
      <c r="H11" s="42">
        <v>1</v>
      </c>
      <c r="I11" s="42">
        <v>1</v>
      </c>
      <c r="J11" s="42">
        <v>0</v>
      </c>
      <c r="K11" s="42">
        <v>0</v>
      </c>
      <c r="L11" s="44">
        <f t="shared" si="0"/>
        <v>0.6</v>
      </c>
      <c r="M11" s="45" t="str">
        <f t="shared" si="1"/>
        <v>sedang</v>
      </c>
      <c r="N11" s="46">
        <f t="shared" si="4"/>
        <v>0.5</v>
      </c>
      <c r="O11" s="45" t="str">
        <f t="shared" si="2"/>
        <v>soal diterima baik</v>
      </c>
      <c r="Q11" s="7">
        <v>6</v>
      </c>
      <c r="R11" s="5">
        <f t="shared" si="5"/>
        <v>1</v>
      </c>
      <c r="S11" s="5">
        <f t="shared" si="3"/>
        <v>1</v>
      </c>
      <c r="T11" s="5">
        <f t="shared" si="3"/>
        <v>1</v>
      </c>
      <c r="U11" s="5">
        <f t="shared" si="3"/>
        <v>0</v>
      </c>
      <c r="V11" s="5">
        <f t="shared" si="3"/>
        <v>1</v>
      </c>
      <c r="W11" s="5">
        <f t="shared" si="3"/>
        <v>0</v>
      </c>
      <c r="X11" s="5">
        <f t="shared" si="3"/>
        <v>0</v>
      </c>
      <c r="Y11" s="5">
        <f t="shared" si="3"/>
        <v>0</v>
      </c>
      <c r="Z11" s="5">
        <f t="shared" si="3"/>
        <v>0</v>
      </c>
      <c r="AA11" s="5">
        <f t="shared" si="3"/>
        <v>0</v>
      </c>
      <c r="AB11" s="6">
        <f t="shared" si="6"/>
        <v>0.4</v>
      </c>
      <c r="AC11" s="6">
        <f t="shared" si="7"/>
        <v>0.6</v>
      </c>
      <c r="AD11" s="6">
        <f t="shared" si="8"/>
        <v>0.24</v>
      </c>
    </row>
    <row r="12" spans="1:30" ht="69" customHeight="1" x14ac:dyDescent="0.3">
      <c r="A12" s="4" t="s">
        <v>636</v>
      </c>
      <c r="B12" s="42">
        <v>1</v>
      </c>
      <c r="C12" s="42">
        <v>1</v>
      </c>
      <c r="D12" s="42">
        <v>1</v>
      </c>
      <c r="E12" s="42">
        <v>1</v>
      </c>
      <c r="F12" s="42">
        <v>1</v>
      </c>
      <c r="G12" s="42">
        <v>1</v>
      </c>
      <c r="H12" s="42">
        <v>0</v>
      </c>
      <c r="I12" s="42">
        <v>0</v>
      </c>
      <c r="J12" s="42">
        <v>0</v>
      </c>
      <c r="K12" s="42">
        <v>0</v>
      </c>
      <c r="L12" s="44">
        <f t="shared" si="0"/>
        <v>0.4</v>
      </c>
      <c r="M12" s="45" t="str">
        <f t="shared" si="1"/>
        <v>sedang</v>
      </c>
      <c r="N12" s="46">
        <f t="shared" si="4"/>
        <v>1</v>
      </c>
      <c r="O12" s="45" t="str">
        <f t="shared" si="2"/>
        <v>soal diterima baik</v>
      </c>
      <c r="Q12" s="7">
        <v>7</v>
      </c>
      <c r="R12" s="5">
        <f t="shared" si="5"/>
        <v>1</v>
      </c>
      <c r="S12" s="5">
        <f t="shared" si="3"/>
        <v>1</v>
      </c>
      <c r="T12" s="5">
        <f t="shared" si="3"/>
        <v>1</v>
      </c>
      <c r="U12" s="5">
        <f t="shared" si="3"/>
        <v>0</v>
      </c>
      <c r="V12" s="5">
        <f t="shared" si="3"/>
        <v>1</v>
      </c>
      <c r="W12" s="5">
        <f t="shared" si="3"/>
        <v>0</v>
      </c>
      <c r="X12" s="5">
        <f t="shared" si="3"/>
        <v>1</v>
      </c>
      <c r="Y12" s="5">
        <f t="shared" si="3"/>
        <v>1</v>
      </c>
      <c r="Z12" s="5">
        <f t="shared" si="3"/>
        <v>0</v>
      </c>
      <c r="AA12" s="5">
        <f t="shared" si="3"/>
        <v>0</v>
      </c>
      <c r="AB12" s="6">
        <f t="shared" si="6"/>
        <v>0.6</v>
      </c>
      <c r="AC12" s="6">
        <f t="shared" si="7"/>
        <v>0.4</v>
      </c>
      <c r="AD12" s="6">
        <f t="shared" si="8"/>
        <v>0.24</v>
      </c>
    </row>
    <row r="13" spans="1:30" ht="85.5" customHeight="1" x14ac:dyDescent="0.3">
      <c r="A13" s="4" t="s">
        <v>637</v>
      </c>
      <c r="B13" s="42">
        <v>0</v>
      </c>
      <c r="C13" s="42">
        <v>0</v>
      </c>
      <c r="D13" s="42">
        <v>1</v>
      </c>
      <c r="E13" s="42">
        <v>0</v>
      </c>
      <c r="F13" s="42">
        <v>1</v>
      </c>
      <c r="G13" s="42">
        <v>0</v>
      </c>
      <c r="H13" s="42">
        <v>1</v>
      </c>
      <c r="I13" s="42">
        <v>1</v>
      </c>
      <c r="J13" s="42">
        <v>1</v>
      </c>
      <c r="K13" s="42">
        <v>1</v>
      </c>
      <c r="L13" s="44">
        <f t="shared" si="0"/>
        <v>0.6</v>
      </c>
      <c r="M13" s="45" t="str">
        <f t="shared" si="1"/>
        <v>sedang</v>
      </c>
      <c r="N13" s="46">
        <f t="shared" si="4"/>
        <v>0.5</v>
      </c>
      <c r="O13" s="45" t="str">
        <f t="shared" si="2"/>
        <v>soal diterima baik</v>
      </c>
      <c r="Q13" s="7">
        <v>8</v>
      </c>
      <c r="R13" s="5">
        <f t="shared" si="5"/>
        <v>1</v>
      </c>
      <c r="S13" s="5">
        <f t="shared" si="3"/>
        <v>1</v>
      </c>
      <c r="T13" s="5">
        <f t="shared" si="3"/>
        <v>1</v>
      </c>
      <c r="U13" s="5">
        <f t="shared" si="3"/>
        <v>1</v>
      </c>
      <c r="V13" s="5">
        <f t="shared" si="3"/>
        <v>1</v>
      </c>
      <c r="W13" s="5">
        <f t="shared" si="3"/>
        <v>1</v>
      </c>
      <c r="X13" s="5">
        <f t="shared" si="3"/>
        <v>0</v>
      </c>
      <c r="Y13" s="5">
        <f t="shared" si="3"/>
        <v>0</v>
      </c>
      <c r="Z13" s="5">
        <f t="shared" si="3"/>
        <v>0</v>
      </c>
      <c r="AA13" s="5">
        <f t="shared" si="3"/>
        <v>0</v>
      </c>
      <c r="AB13" s="6">
        <f t="shared" si="6"/>
        <v>0.6</v>
      </c>
      <c r="AC13" s="6">
        <f t="shared" si="7"/>
        <v>0.4</v>
      </c>
      <c r="AD13" s="6">
        <f t="shared" si="8"/>
        <v>0.24</v>
      </c>
    </row>
    <row r="14" spans="1:30" ht="86.25" customHeight="1" x14ac:dyDescent="0.3">
      <c r="A14" s="4" t="s">
        <v>638</v>
      </c>
      <c r="B14" s="42">
        <v>0</v>
      </c>
      <c r="C14" s="42">
        <v>0</v>
      </c>
      <c r="D14" s="42">
        <v>1</v>
      </c>
      <c r="E14" s="42">
        <v>0</v>
      </c>
      <c r="F14" s="42">
        <v>1</v>
      </c>
      <c r="G14" s="42">
        <v>0</v>
      </c>
      <c r="H14" s="42">
        <v>1</v>
      </c>
      <c r="I14" s="42">
        <v>1</v>
      </c>
      <c r="J14" s="42">
        <v>1</v>
      </c>
      <c r="K14" s="42">
        <v>1</v>
      </c>
      <c r="L14" s="44">
        <f t="shared" si="0"/>
        <v>0.6</v>
      </c>
      <c r="M14" s="45" t="str">
        <f t="shared" si="1"/>
        <v>sedang</v>
      </c>
      <c r="N14" s="46">
        <f t="shared" si="4"/>
        <v>0.5</v>
      </c>
      <c r="O14" s="45" t="str">
        <f t="shared" si="2"/>
        <v>soal diterima baik</v>
      </c>
      <c r="Q14" s="7">
        <v>9</v>
      </c>
      <c r="R14" s="5">
        <f t="shared" si="5"/>
        <v>0</v>
      </c>
      <c r="S14" s="5">
        <f t="shared" si="3"/>
        <v>0</v>
      </c>
      <c r="T14" s="5">
        <f t="shared" si="3"/>
        <v>1</v>
      </c>
      <c r="U14" s="5">
        <f t="shared" si="3"/>
        <v>0</v>
      </c>
      <c r="V14" s="5">
        <f t="shared" si="3"/>
        <v>1</v>
      </c>
      <c r="W14" s="5">
        <f t="shared" si="3"/>
        <v>0</v>
      </c>
      <c r="X14" s="5">
        <f t="shared" si="3"/>
        <v>1</v>
      </c>
      <c r="Y14" s="5">
        <f t="shared" si="3"/>
        <v>1</v>
      </c>
      <c r="Z14" s="5">
        <f t="shared" si="3"/>
        <v>1</v>
      </c>
      <c r="AA14" s="5">
        <f t="shared" si="3"/>
        <v>1</v>
      </c>
      <c r="AB14" s="6">
        <f t="shared" si="6"/>
        <v>0.6</v>
      </c>
      <c r="AC14" s="6">
        <f t="shared" si="7"/>
        <v>0.4</v>
      </c>
      <c r="AD14" s="6">
        <f t="shared" si="8"/>
        <v>0.24</v>
      </c>
    </row>
    <row r="15" spans="1:30" ht="56.25" customHeight="1" x14ac:dyDescent="0.3">
      <c r="A15" s="4" t="s">
        <v>639</v>
      </c>
      <c r="B15" s="42">
        <v>0</v>
      </c>
      <c r="C15" s="42">
        <v>0</v>
      </c>
      <c r="D15" s="42">
        <v>1</v>
      </c>
      <c r="E15" s="42">
        <v>0</v>
      </c>
      <c r="F15" s="42">
        <v>1</v>
      </c>
      <c r="G15" s="42">
        <v>0</v>
      </c>
      <c r="H15" s="42">
        <v>0</v>
      </c>
      <c r="I15" s="42">
        <v>0</v>
      </c>
      <c r="J15" s="42">
        <v>0</v>
      </c>
      <c r="K15" s="42">
        <v>0</v>
      </c>
      <c r="L15" s="44">
        <f t="shared" si="0"/>
        <v>0.8</v>
      </c>
      <c r="M15" s="45" t="str">
        <f t="shared" si="1"/>
        <v>mudah</v>
      </c>
      <c r="N15" s="46">
        <f t="shared" si="4"/>
        <v>0.5</v>
      </c>
      <c r="O15" s="45" t="str">
        <f t="shared" si="2"/>
        <v>soal diterima baik</v>
      </c>
      <c r="Q15" s="7">
        <v>10</v>
      </c>
      <c r="R15" s="5">
        <f t="shared" si="5"/>
        <v>0</v>
      </c>
      <c r="S15" s="5">
        <f t="shared" si="3"/>
        <v>0</v>
      </c>
      <c r="T15" s="5">
        <f t="shared" si="3"/>
        <v>1</v>
      </c>
      <c r="U15" s="5">
        <f t="shared" si="3"/>
        <v>0</v>
      </c>
      <c r="V15" s="5">
        <f t="shared" si="3"/>
        <v>1</v>
      </c>
      <c r="W15" s="5">
        <f t="shared" si="3"/>
        <v>0</v>
      </c>
      <c r="X15" s="5">
        <f t="shared" si="3"/>
        <v>1</v>
      </c>
      <c r="Y15" s="5">
        <f t="shared" si="3"/>
        <v>1</v>
      </c>
      <c r="Z15" s="5">
        <f t="shared" si="3"/>
        <v>1</v>
      </c>
      <c r="AA15" s="5">
        <f t="shared" si="3"/>
        <v>1</v>
      </c>
      <c r="AB15" s="6">
        <f t="shared" si="6"/>
        <v>0.6</v>
      </c>
      <c r="AC15" s="6">
        <f t="shared" si="7"/>
        <v>0.4</v>
      </c>
      <c r="AD15" s="6">
        <f t="shared" si="8"/>
        <v>0.24</v>
      </c>
    </row>
    <row r="16" spans="1:30" ht="58.5" customHeight="1" x14ac:dyDescent="0.3">
      <c r="A16" s="4" t="s">
        <v>640</v>
      </c>
      <c r="B16" s="42">
        <v>1</v>
      </c>
      <c r="C16" s="42">
        <v>1</v>
      </c>
      <c r="D16" s="42">
        <v>1</v>
      </c>
      <c r="E16" s="42">
        <v>1</v>
      </c>
      <c r="F16" s="42">
        <v>1</v>
      </c>
      <c r="G16" s="42">
        <v>1</v>
      </c>
      <c r="H16" s="42">
        <v>0</v>
      </c>
      <c r="I16" s="42">
        <v>0</v>
      </c>
      <c r="J16" s="42">
        <v>1</v>
      </c>
      <c r="K16" s="42">
        <v>1</v>
      </c>
      <c r="L16" s="44">
        <f t="shared" si="0"/>
        <v>0.2</v>
      </c>
      <c r="M16" s="45" t="str">
        <f t="shared" si="1"/>
        <v>sukar</v>
      </c>
      <c r="N16" s="46">
        <f t="shared" si="4"/>
        <v>0.5</v>
      </c>
      <c r="O16" s="45" t="str">
        <f t="shared" si="2"/>
        <v>soal diterima baik</v>
      </c>
      <c r="Q16" s="7">
        <v>11</v>
      </c>
      <c r="R16" s="5">
        <f t="shared" si="5"/>
        <v>0</v>
      </c>
      <c r="S16" s="5">
        <f t="shared" si="3"/>
        <v>0</v>
      </c>
      <c r="T16" s="5">
        <f t="shared" si="3"/>
        <v>1</v>
      </c>
      <c r="U16" s="5">
        <f t="shared" si="3"/>
        <v>0</v>
      </c>
      <c r="V16" s="5">
        <f t="shared" si="3"/>
        <v>1</v>
      </c>
      <c r="W16" s="5">
        <f t="shared" si="3"/>
        <v>0</v>
      </c>
      <c r="X16" s="5">
        <f t="shared" si="3"/>
        <v>0</v>
      </c>
      <c r="Y16" s="5">
        <f t="shared" si="3"/>
        <v>0</v>
      </c>
      <c r="Z16" s="5">
        <f t="shared" si="3"/>
        <v>0</v>
      </c>
      <c r="AA16" s="5">
        <f t="shared" si="3"/>
        <v>0</v>
      </c>
      <c r="AB16" s="6">
        <f t="shared" si="6"/>
        <v>0.2</v>
      </c>
      <c r="AC16" s="6">
        <f t="shared" si="7"/>
        <v>0.8</v>
      </c>
      <c r="AD16" s="6">
        <f t="shared" si="8"/>
        <v>0.16000000000000003</v>
      </c>
    </row>
    <row r="17" spans="1:30" ht="53.25" customHeight="1" x14ac:dyDescent="0.3">
      <c r="A17" s="4" t="s">
        <v>641</v>
      </c>
      <c r="B17" s="42">
        <v>1</v>
      </c>
      <c r="C17" s="42">
        <v>1</v>
      </c>
      <c r="D17" s="42">
        <v>1</v>
      </c>
      <c r="E17" s="42">
        <v>0</v>
      </c>
      <c r="F17" s="42">
        <v>1</v>
      </c>
      <c r="G17" s="42">
        <v>0</v>
      </c>
      <c r="H17" s="42">
        <v>0</v>
      </c>
      <c r="I17" s="42">
        <v>0</v>
      </c>
      <c r="J17" s="42">
        <v>1</v>
      </c>
      <c r="K17" s="42">
        <v>1</v>
      </c>
      <c r="L17" s="44">
        <f t="shared" si="0"/>
        <v>0.4</v>
      </c>
      <c r="M17" s="45" t="str">
        <f t="shared" si="1"/>
        <v>sedang</v>
      </c>
      <c r="N17" s="46">
        <f t="shared" si="4"/>
        <v>0.5</v>
      </c>
      <c r="O17" s="45" t="str">
        <f t="shared" si="2"/>
        <v>soal diterima baik</v>
      </c>
      <c r="Q17" s="7">
        <v>12</v>
      </c>
      <c r="R17" s="5">
        <f t="shared" si="5"/>
        <v>1</v>
      </c>
      <c r="S17" s="5">
        <f t="shared" si="3"/>
        <v>1</v>
      </c>
      <c r="T17" s="5">
        <f t="shared" si="3"/>
        <v>1</v>
      </c>
      <c r="U17" s="5">
        <f t="shared" si="3"/>
        <v>1</v>
      </c>
      <c r="V17" s="5">
        <f t="shared" si="3"/>
        <v>1</v>
      </c>
      <c r="W17" s="5">
        <f t="shared" si="3"/>
        <v>1</v>
      </c>
      <c r="X17" s="5">
        <f t="shared" si="3"/>
        <v>0</v>
      </c>
      <c r="Y17" s="5">
        <f t="shared" si="3"/>
        <v>0</v>
      </c>
      <c r="Z17" s="5">
        <f t="shared" si="3"/>
        <v>1</v>
      </c>
      <c r="AA17" s="5">
        <f t="shared" si="3"/>
        <v>1</v>
      </c>
      <c r="AB17" s="6">
        <f t="shared" si="6"/>
        <v>0.8</v>
      </c>
      <c r="AC17" s="6">
        <f t="shared" si="7"/>
        <v>0.19999999999999996</v>
      </c>
      <c r="AD17" s="6">
        <f t="shared" si="8"/>
        <v>0.15999999999999998</v>
      </c>
    </row>
    <row r="18" spans="1:30" ht="48.75" customHeight="1" x14ac:dyDescent="0.3">
      <c r="A18" s="4" t="s">
        <v>642</v>
      </c>
      <c r="B18" s="42">
        <v>0</v>
      </c>
      <c r="C18" s="42">
        <v>0</v>
      </c>
      <c r="D18" s="42">
        <v>1</v>
      </c>
      <c r="E18" s="42">
        <v>1</v>
      </c>
      <c r="F18" s="42">
        <v>1</v>
      </c>
      <c r="G18" s="42">
        <v>1</v>
      </c>
      <c r="H18" s="42">
        <v>0</v>
      </c>
      <c r="I18" s="42">
        <v>0</v>
      </c>
      <c r="J18" s="42">
        <v>0</v>
      </c>
      <c r="K18" s="42">
        <v>0</v>
      </c>
      <c r="L18" s="44">
        <f t="shared" si="0"/>
        <v>0.6</v>
      </c>
      <c r="M18" s="45" t="str">
        <f t="shared" si="1"/>
        <v>sedang</v>
      </c>
      <c r="N18" s="46">
        <f t="shared" si="4"/>
        <v>0.5</v>
      </c>
      <c r="O18" s="45" t="str">
        <f t="shared" si="2"/>
        <v>soal diterima baik</v>
      </c>
      <c r="Q18" s="7">
        <v>13</v>
      </c>
      <c r="R18" s="5">
        <f t="shared" si="5"/>
        <v>1</v>
      </c>
      <c r="S18" s="5">
        <f t="shared" si="3"/>
        <v>1</v>
      </c>
      <c r="T18" s="5">
        <f t="shared" si="3"/>
        <v>1</v>
      </c>
      <c r="U18" s="5">
        <f t="shared" si="3"/>
        <v>0</v>
      </c>
      <c r="V18" s="5">
        <f t="shared" si="3"/>
        <v>1</v>
      </c>
      <c r="W18" s="5">
        <f t="shared" si="3"/>
        <v>0</v>
      </c>
      <c r="X18" s="5">
        <f t="shared" si="3"/>
        <v>0</v>
      </c>
      <c r="Y18" s="5">
        <f t="shared" si="3"/>
        <v>0</v>
      </c>
      <c r="Z18" s="5">
        <f t="shared" si="3"/>
        <v>1</v>
      </c>
      <c r="AA18" s="5">
        <f t="shared" si="3"/>
        <v>1</v>
      </c>
      <c r="AB18" s="6">
        <f t="shared" si="6"/>
        <v>0.6</v>
      </c>
      <c r="AC18" s="6">
        <f t="shared" si="7"/>
        <v>0.4</v>
      </c>
      <c r="AD18" s="6">
        <f t="shared" si="8"/>
        <v>0.24</v>
      </c>
    </row>
    <row r="19" spans="1:30" ht="27.75" customHeight="1" x14ac:dyDescent="0.3">
      <c r="A19" s="9" t="s">
        <v>643</v>
      </c>
      <c r="B19" s="42">
        <v>1</v>
      </c>
      <c r="C19" s="42">
        <v>1</v>
      </c>
      <c r="D19" s="42">
        <v>1</v>
      </c>
      <c r="E19" s="42">
        <v>0</v>
      </c>
      <c r="F19" s="42">
        <v>1</v>
      </c>
      <c r="G19" s="42">
        <v>0</v>
      </c>
      <c r="H19" s="42">
        <v>0</v>
      </c>
      <c r="I19" s="42">
        <v>0</v>
      </c>
      <c r="J19" s="42">
        <v>1</v>
      </c>
      <c r="K19" s="42">
        <v>1</v>
      </c>
      <c r="L19" s="44">
        <f t="shared" si="0"/>
        <v>0.4</v>
      </c>
      <c r="M19" s="45" t="str">
        <f t="shared" si="1"/>
        <v>sedang</v>
      </c>
      <c r="N19" s="46">
        <f t="shared" si="4"/>
        <v>0.5</v>
      </c>
      <c r="O19" s="45" t="str">
        <f t="shared" si="2"/>
        <v>soal diterima baik</v>
      </c>
      <c r="Q19" s="7">
        <v>14</v>
      </c>
      <c r="R19" s="5">
        <f t="shared" si="5"/>
        <v>0</v>
      </c>
      <c r="S19" s="5">
        <f t="shared" si="3"/>
        <v>0</v>
      </c>
      <c r="T19" s="5">
        <f t="shared" si="3"/>
        <v>1</v>
      </c>
      <c r="U19" s="5">
        <f t="shared" si="3"/>
        <v>1</v>
      </c>
      <c r="V19" s="5">
        <f t="shared" si="3"/>
        <v>1</v>
      </c>
      <c r="W19" s="5">
        <f t="shared" si="3"/>
        <v>1</v>
      </c>
      <c r="X19" s="5">
        <f t="shared" si="3"/>
        <v>0</v>
      </c>
      <c r="Y19" s="5">
        <f t="shared" si="3"/>
        <v>0</v>
      </c>
      <c r="Z19" s="5">
        <f t="shared" si="3"/>
        <v>0</v>
      </c>
      <c r="AA19" s="5">
        <f t="shared" si="3"/>
        <v>0</v>
      </c>
      <c r="AB19" s="6">
        <f t="shared" si="6"/>
        <v>0.4</v>
      </c>
      <c r="AC19" s="6">
        <f t="shared" si="7"/>
        <v>0.6</v>
      </c>
      <c r="AD19" s="6">
        <f t="shared" si="8"/>
        <v>0.24</v>
      </c>
    </row>
    <row r="20" spans="1:30" ht="26.25" customHeight="1" x14ac:dyDescent="0.3">
      <c r="A20" s="8" t="s">
        <v>644</v>
      </c>
      <c r="B20" s="42">
        <v>1</v>
      </c>
      <c r="C20" s="42">
        <v>1</v>
      </c>
      <c r="D20" s="42">
        <v>1</v>
      </c>
      <c r="E20" s="42">
        <v>1</v>
      </c>
      <c r="F20" s="42">
        <v>1</v>
      </c>
      <c r="G20" s="42">
        <v>1</v>
      </c>
      <c r="H20" s="42">
        <v>0</v>
      </c>
      <c r="I20" s="42">
        <v>0</v>
      </c>
      <c r="J20" s="42">
        <v>1</v>
      </c>
      <c r="K20" s="42">
        <v>1</v>
      </c>
      <c r="L20" s="44">
        <f t="shared" si="0"/>
        <v>0.2</v>
      </c>
      <c r="M20" s="45" t="str">
        <f t="shared" si="1"/>
        <v>sukar</v>
      </c>
      <c r="N20" s="46">
        <f t="shared" si="4"/>
        <v>0.5</v>
      </c>
      <c r="O20" s="45" t="str">
        <f t="shared" si="2"/>
        <v>soal diterima baik</v>
      </c>
      <c r="Q20" s="7">
        <v>15</v>
      </c>
      <c r="R20" s="5">
        <f t="shared" si="5"/>
        <v>1</v>
      </c>
      <c r="S20" s="5">
        <f t="shared" si="3"/>
        <v>1</v>
      </c>
      <c r="T20" s="5">
        <f t="shared" si="3"/>
        <v>1</v>
      </c>
      <c r="U20" s="5">
        <f t="shared" si="3"/>
        <v>0</v>
      </c>
      <c r="V20" s="5">
        <f t="shared" si="3"/>
        <v>1</v>
      </c>
      <c r="W20" s="5">
        <f t="shared" si="3"/>
        <v>0</v>
      </c>
      <c r="X20" s="5">
        <f t="shared" si="3"/>
        <v>0</v>
      </c>
      <c r="Y20" s="5">
        <f t="shared" si="3"/>
        <v>0</v>
      </c>
      <c r="Z20" s="5">
        <f t="shared" si="3"/>
        <v>1</v>
      </c>
      <c r="AA20" s="5">
        <f t="shared" si="3"/>
        <v>1</v>
      </c>
      <c r="AB20" s="6">
        <f t="shared" si="6"/>
        <v>0.6</v>
      </c>
      <c r="AC20" s="6">
        <f t="shared" si="7"/>
        <v>0.4</v>
      </c>
      <c r="AD20" s="6">
        <f t="shared" si="8"/>
        <v>0.24</v>
      </c>
    </row>
    <row r="21" spans="1:30" ht="57.75" customHeight="1" x14ac:dyDescent="0.3">
      <c r="A21" s="9" t="s">
        <v>645</v>
      </c>
      <c r="B21" s="42">
        <v>1</v>
      </c>
      <c r="C21" s="42">
        <v>1</v>
      </c>
      <c r="D21" s="42">
        <v>0</v>
      </c>
      <c r="E21" s="42">
        <v>0</v>
      </c>
      <c r="F21" s="42">
        <v>0</v>
      </c>
      <c r="G21" s="42">
        <v>0</v>
      </c>
      <c r="H21" s="42">
        <v>0</v>
      </c>
      <c r="I21" s="42">
        <v>0</v>
      </c>
      <c r="J21" s="42">
        <v>0</v>
      </c>
      <c r="K21" s="42">
        <v>0</v>
      </c>
      <c r="L21" s="44">
        <f t="shared" si="0"/>
        <v>0.8</v>
      </c>
      <c r="M21" s="45" t="str">
        <f t="shared" si="1"/>
        <v>mudah</v>
      </c>
      <c r="N21" s="46">
        <f t="shared" si="4"/>
        <v>0.5</v>
      </c>
      <c r="O21" s="45" t="str">
        <f t="shared" si="2"/>
        <v>soal diterima baik</v>
      </c>
      <c r="Q21" s="7">
        <v>16</v>
      </c>
      <c r="R21" s="5">
        <f t="shared" si="5"/>
        <v>1</v>
      </c>
      <c r="S21" s="5">
        <f t="shared" si="3"/>
        <v>1</v>
      </c>
      <c r="T21" s="5">
        <f t="shared" si="3"/>
        <v>1</v>
      </c>
      <c r="U21" s="5">
        <f t="shared" si="3"/>
        <v>1</v>
      </c>
      <c r="V21" s="5">
        <f t="shared" si="3"/>
        <v>1</v>
      </c>
      <c r="W21" s="5">
        <f t="shared" si="3"/>
        <v>1</v>
      </c>
      <c r="X21" s="5">
        <f t="shared" si="3"/>
        <v>0</v>
      </c>
      <c r="Y21" s="5">
        <f t="shared" si="3"/>
        <v>0</v>
      </c>
      <c r="Z21" s="5">
        <f t="shared" si="3"/>
        <v>1</v>
      </c>
      <c r="AA21" s="5">
        <f t="shared" si="3"/>
        <v>1</v>
      </c>
      <c r="AB21" s="6">
        <f t="shared" si="6"/>
        <v>0.8</v>
      </c>
      <c r="AC21" s="6">
        <f t="shared" si="7"/>
        <v>0.19999999999999996</v>
      </c>
      <c r="AD21" s="6">
        <f t="shared" si="8"/>
        <v>0.15999999999999998</v>
      </c>
    </row>
    <row r="22" spans="1:30" ht="26.25" customHeight="1" x14ac:dyDescent="0.3">
      <c r="A22" s="8" t="s">
        <v>646</v>
      </c>
      <c r="B22" s="42">
        <v>1</v>
      </c>
      <c r="C22" s="42">
        <v>1</v>
      </c>
      <c r="D22" s="42">
        <v>1</v>
      </c>
      <c r="E22" s="42">
        <v>1</v>
      </c>
      <c r="F22" s="42">
        <v>1</v>
      </c>
      <c r="G22" s="42">
        <v>1</v>
      </c>
      <c r="H22" s="42">
        <v>0</v>
      </c>
      <c r="I22" s="42">
        <v>0</v>
      </c>
      <c r="J22" s="42">
        <v>1</v>
      </c>
      <c r="K22" s="42">
        <v>1</v>
      </c>
      <c r="L22" s="44">
        <f t="shared" si="0"/>
        <v>0.2</v>
      </c>
      <c r="M22" s="45" t="str">
        <f t="shared" si="1"/>
        <v>sukar</v>
      </c>
      <c r="N22" s="46">
        <f t="shared" si="4"/>
        <v>0.5</v>
      </c>
      <c r="O22" s="45" t="str">
        <f t="shared" si="2"/>
        <v>soal diterima baik</v>
      </c>
      <c r="Q22" s="7">
        <v>17</v>
      </c>
      <c r="R22" s="5">
        <f t="shared" si="5"/>
        <v>1</v>
      </c>
      <c r="S22" s="5">
        <f t="shared" si="5"/>
        <v>1</v>
      </c>
      <c r="T22" s="5">
        <f t="shared" si="5"/>
        <v>0</v>
      </c>
      <c r="U22" s="5">
        <f t="shared" si="5"/>
        <v>0</v>
      </c>
      <c r="V22" s="5">
        <f t="shared" si="5"/>
        <v>0</v>
      </c>
      <c r="W22" s="5">
        <f t="shared" si="5"/>
        <v>0</v>
      </c>
      <c r="X22" s="5">
        <f t="shared" si="5"/>
        <v>0</v>
      </c>
      <c r="Y22" s="5">
        <f t="shared" si="5"/>
        <v>0</v>
      </c>
      <c r="Z22" s="5">
        <f t="shared" si="5"/>
        <v>0</v>
      </c>
      <c r="AA22" s="5">
        <f t="shared" si="5"/>
        <v>0</v>
      </c>
      <c r="AB22" s="6">
        <f t="shared" si="6"/>
        <v>0.2</v>
      </c>
      <c r="AC22" s="6">
        <f t="shared" si="7"/>
        <v>0.8</v>
      </c>
      <c r="AD22" s="6">
        <f t="shared" si="8"/>
        <v>0.16000000000000003</v>
      </c>
    </row>
    <row r="23" spans="1:30" ht="54" customHeight="1" x14ac:dyDescent="0.3">
      <c r="A23" s="4" t="s">
        <v>647</v>
      </c>
      <c r="B23" s="42">
        <v>1</v>
      </c>
      <c r="C23" s="42">
        <v>1</v>
      </c>
      <c r="D23" s="42">
        <v>1</v>
      </c>
      <c r="E23" s="42">
        <v>0</v>
      </c>
      <c r="F23" s="42">
        <v>1</v>
      </c>
      <c r="G23" s="42">
        <v>0</v>
      </c>
      <c r="H23" s="42">
        <v>0</v>
      </c>
      <c r="I23" s="42">
        <v>0</v>
      </c>
      <c r="J23" s="42">
        <v>0</v>
      </c>
      <c r="K23" s="42">
        <v>0</v>
      </c>
      <c r="L23" s="44">
        <f t="shared" si="0"/>
        <v>0.6</v>
      </c>
      <c r="M23" s="45" t="str">
        <f t="shared" si="1"/>
        <v>sedang</v>
      </c>
      <c r="N23" s="46">
        <f t="shared" si="4"/>
        <v>1</v>
      </c>
      <c r="O23" s="45" t="str">
        <f t="shared" si="2"/>
        <v>soal diterima baik</v>
      </c>
      <c r="Q23" s="7">
        <v>18</v>
      </c>
      <c r="R23" s="5">
        <f t="shared" si="5"/>
        <v>1</v>
      </c>
      <c r="S23" s="5">
        <f t="shared" si="5"/>
        <v>1</v>
      </c>
      <c r="T23" s="5">
        <f t="shared" si="5"/>
        <v>1</v>
      </c>
      <c r="U23" s="5">
        <f t="shared" si="5"/>
        <v>1</v>
      </c>
      <c r="V23" s="5">
        <f t="shared" si="5"/>
        <v>1</v>
      </c>
      <c r="W23" s="5">
        <f t="shared" si="5"/>
        <v>1</v>
      </c>
      <c r="X23" s="5">
        <f t="shared" si="5"/>
        <v>0</v>
      </c>
      <c r="Y23" s="5">
        <f t="shared" si="5"/>
        <v>0</v>
      </c>
      <c r="Z23" s="5">
        <f t="shared" si="5"/>
        <v>1</v>
      </c>
      <c r="AA23" s="5">
        <f t="shared" si="5"/>
        <v>1</v>
      </c>
      <c r="AB23" s="6">
        <f t="shared" si="6"/>
        <v>0.8</v>
      </c>
      <c r="AC23" s="6">
        <f t="shared" si="7"/>
        <v>0.19999999999999996</v>
      </c>
      <c r="AD23" s="6">
        <f t="shared" si="8"/>
        <v>0.15999999999999998</v>
      </c>
    </row>
    <row r="24" spans="1:30" ht="36.75" customHeight="1" x14ac:dyDescent="0.3">
      <c r="A24" s="4" t="s">
        <v>648</v>
      </c>
      <c r="B24" s="42">
        <v>1</v>
      </c>
      <c r="C24" s="42">
        <v>1</v>
      </c>
      <c r="D24" s="42">
        <v>1</v>
      </c>
      <c r="E24" s="42">
        <v>1</v>
      </c>
      <c r="F24" s="42">
        <v>1</v>
      </c>
      <c r="G24" s="42">
        <v>1</v>
      </c>
      <c r="H24" s="42">
        <v>1</v>
      </c>
      <c r="I24" s="42">
        <v>1</v>
      </c>
      <c r="J24" s="42">
        <v>0</v>
      </c>
      <c r="K24" s="42">
        <v>0</v>
      </c>
      <c r="L24" s="44">
        <f t="shared" si="0"/>
        <v>0.8</v>
      </c>
      <c r="M24" s="45" t="str">
        <f t="shared" si="1"/>
        <v>mudah</v>
      </c>
      <c r="N24" s="46">
        <f t="shared" si="4"/>
        <v>0.5</v>
      </c>
      <c r="O24" s="45" t="str">
        <f t="shared" si="2"/>
        <v>soal diterima baik</v>
      </c>
      <c r="Q24" s="7">
        <v>19</v>
      </c>
      <c r="R24" s="5">
        <f t="shared" si="5"/>
        <v>1</v>
      </c>
      <c r="S24" s="5">
        <f t="shared" si="5"/>
        <v>1</v>
      </c>
      <c r="T24" s="5">
        <f t="shared" si="5"/>
        <v>1</v>
      </c>
      <c r="U24" s="5">
        <f t="shared" si="5"/>
        <v>0</v>
      </c>
      <c r="V24" s="5">
        <f t="shared" si="5"/>
        <v>1</v>
      </c>
      <c r="W24" s="5">
        <f t="shared" si="5"/>
        <v>0</v>
      </c>
      <c r="X24" s="5">
        <f t="shared" si="5"/>
        <v>0</v>
      </c>
      <c r="Y24" s="5">
        <f t="shared" si="5"/>
        <v>0</v>
      </c>
      <c r="Z24" s="5">
        <f t="shared" si="5"/>
        <v>0</v>
      </c>
      <c r="AA24" s="5">
        <f t="shared" si="5"/>
        <v>0</v>
      </c>
      <c r="AB24" s="6">
        <f t="shared" si="6"/>
        <v>0.4</v>
      </c>
      <c r="AC24" s="6">
        <f t="shared" si="7"/>
        <v>0.6</v>
      </c>
      <c r="AD24" s="6">
        <f t="shared" si="8"/>
        <v>0.24</v>
      </c>
    </row>
    <row r="25" spans="1:30" ht="38.25" customHeight="1" x14ac:dyDescent="0.3">
      <c r="A25" s="8" t="s">
        <v>649</v>
      </c>
      <c r="B25" s="42">
        <v>1</v>
      </c>
      <c r="C25" s="42">
        <v>1</v>
      </c>
      <c r="D25" s="42">
        <v>1</v>
      </c>
      <c r="E25" s="42">
        <v>1</v>
      </c>
      <c r="F25" s="42">
        <v>1</v>
      </c>
      <c r="G25" s="42">
        <v>1</v>
      </c>
      <c r="H25" s="42">
        <v>0</v>
      </c>
      <c r="I25" s="42">
        <v>0</v>
      </c>
      <c r="J25" s="42">
        <v>1</v>
      </c>
      <c r="K25" s="42">
        <v>1</v>
      </c>
      <c r="L25" s="44">
        <f t="shared" si="0"/>
        <v>0.2</v>
      </c>
      <c r="M25" s="45" t="str">
        <f t="shared" si="1"/>
        <v>sukar</v>
      </c>
      <c r="N25" s="46">
        <f t="shared" si="4"/>
        <v>0.5</v>
      </c>
      <c r="O25" s="45" t="str">
        <f t="shared" si="2"/>
        <v>soal diterima baik</v>
      </c>
      <c r="Q25" s="7">
        <v>20</v>
      </c>
      <c r="R25" s="5">
        <f t="shared" si="5"/>
        <v>1</v>
      </c>
      <c r="S25" s="5">
        <f t="shared" si="5"/>
        <v>1</v>
      </c>
      <c r="T25" s="5">
        <f t="shared" si="5"/>
        <v>1</v>
      </c>
      <c r="U25" s="5">
        <f t="shared" si="5"/>
        <v>1</v>
      </c>
      <c r="V25" s="5">
        <f t="shared" si="5"/>
        <v>1</v>
      </c>
      <c r="W25" s="5">
        <f t="shared" si="5"/>
        <v>1</v>
      </c>
      <c r="X25" s="5">
        <f t="shared" si="5"/>
        <v>1</v>
      </c>
      <c r="Y25" s="5">
        <f t="shared" si="5"/>
        <v>1</v>
      </c>
      <c r="Z25" s="5">
        <f t="shared" si="5"/>
        <v>0</v>
      </c>
      <c r="AA25" s="5">
        <f t="shared" si="5"/>
        <v>0</v>
      </c>
      <c r="AB25" s="6">
        <f t="shared" si="6"/>
        <v>0.8</v>
      </c>
      <c r="AC25" s="6">
        <f t="shared" si="7"/>
        <v>0.19999999999999996</v>
      </c>
      <c r="AD25" s="6">
        <f t="shared" si="8"/>
        <v>0.15999999999999998</v>
      </c>
    </row>
    <row r="26" spans="1:30" ht="38.25" customHeight="1" x14ac:dyDescent="0.3">
      <c r="A26" s="9" t="s">
        <v>650</v>
      </c>
      <c r="B26" s="42">
        <v>1</v>
      </c>
      <c r="C26" s="42">
        <v>1</v>
      </c>
      <c r="D26" s="42">
        <v>1</v>
      </c>
      <c r="E26" s="42">
        <v>1</v>
      </c>
      <c r="F26" s="42">
        <v>1</v>
      </c>
      <c r="G26" s="42">
        <v>1</v>
      </c>
      <c r="H26" s="42">
        <v>1</v>
      </c>
      <c r="I26" s="42">
        <v>1</v>
      </c>
      <c r="J26" s="42">
        <v>0</v>
      </c>
      <c r="K26" s="42">
        <v>0</v>
      </c>
      <c r="L26" s="44">
        <f t="shared" si="0"/>
        <v>0.8</v>
      </c>
      <c r="M26" s="45" t="str">
        <f t="shared" si="1"/>
        <v>mudah</v>
      </c>
      <c r="N26" s="46">
        <f t="shared" si="4"/>
        <v>0.5</v>
      </c>
      <c r="O26" s="45" t="str">
        <f t="shared" si="2"/>
        <v>soal diterima baik</v>
      </c>
      <c r="Q26" s="7">
        <v>21</v>
      </c>
      <c r="R26" s="5">
        <f t="shared" si="5"/>
        <v>1</v>
      </c>
      <c r="S26" s="5">
        <f t="shared" si="5"/>
        <v>1</v>
      </c>
      <c r="T26" s="5">
        <f t="shared" si="5"/>
        <v>1</v>
      </c>
      <c r="U26" s="5">
        <f t="shared" si="5"/>
        <v>1</v>
      </c>
      <c r="V26" s="5">
        <f t="shared" si="5"/>
        <v>1</v>
      </c>
      <c r="W26" s="5">
        <f t="shared" si="5"/>
        <v>1</v>
      </c>
      <c r="X26" s="5">
        <f t="shared" si="5"/>
        <v>0</v>
      </c>
      <c r="Y26" s="5">
        <f t="shared" si="5"/>
        <v>0</v>
      </c>
      <c r="Z26" s="5">
        <f t="shared" si="5"/>
        <v>1</v>
      </c>
      <c r="AA26" s="5">
        <f t="shared" si="5"/>
        <v>1</v>
      </c>
      <c r="AB26" s="6">
        <f t="shared" si="6"/>
        <v>0.8</v>
      </c>
      <c r="AC26" s="6">
        <f t="shared" si="7"/>
        <v>0.19999999999999996</v>
      </c>
      <c r="AD26" s="6">
        <f t="shared" si="8"/>
        <v>0.15999999999999998</v>
      </c>
    </row>
    <row r="27" spans="1:30" ht="24.75" customHeight="1" x14ac:dyDescent="0.3">
      <c r="A27" s="4" t="s">
        <v>651</v>
      </c>
      <c r="B27" s="42">
        <v>1</v>
      </c>
      <c r="C27" s="42">
        <v>1</v>
      </c>
      <c r="D27" s="42">
        <v>1</v>
      </c>
      <c r="E27" s="42">
        <v>1</v>
      </c>
      <c r="F27" s="42">
        <v>1</v>
      </c>
      <c r="G27" s="42">
        <v>1</v>
      </c>
      <c r="H27" s="42">
        <v>0</v>
      </c>
      <c r="I27" s="42">
        <v>0</v>
      </c>
      <c r="J27" s="42">
        <v>0</v>
      </c>
      <c r="K27" s="42">
        <v>0</v>
      </c>
      <c r="L27" s="44">
        <f t="shared" si="0"/>
        <v>0.4</v>
      </c>
      <c r="M27" s="45" t="str">
        <f t="shared" si="1"/>
        <v>sedang</v>
      </c>
      <c r="N27" s="46">
        <f t="shared" si="4"/>
        <v>1</v>
      </c>
      <c r="O27" s="45" t="str">
        <f t="shared" si="2"/>
        <v>soal diterima baik</v>
      </c>
      <c r="Q27" s="7">
        <v>22</v>
      </c>
      <c r="R27" s="5">
        <f t="shared" si="5"/>
        <v>1</v>
      </c>
      <c r="S27" s="5">
        <f t="shared" si="5"/>
        <v>1</v>
      </c>
      <c r="T27" s="5">
        <f t="shared" si="5"/>
        <v>1</v>
      </c>
      <c r="U27" s="5">
        <f t="shared" si="5"/>
        <v>1</v>
      </c>
      <c r="V27" s="5">
        <f t="shared" si="5"/>
        <v>1</v>
      </c>
      <c r="W27" s="5">
        <f t="shared" si="5"/>
        <v>1</v>
      </c>
      <c r="X27" s="5">
        <f t="shared" si="5"/>
        <v>1</v>
      </c>
      <c r="Y27" s="5">
        <f t="shared" si="5"/>
        <v>1</v>
      </c>
      <c r="Z27" s="5">
        <f t="shared" si="5"/>
        <v>0</v>
      </c>
      <c r="AA27" s="5">
        <f t="shared" si="5"/>
        <v>0</v>
      </c>
      <c r="AB27" s="6">
        <f t="shared" si="6"/>
        <v>0.8</v>
      </c>
      <c r="AC27" s="6">
        <f t="shared" si="7"/>
        <v>0.19999999999999996</v>
      </c>
      <c r="AD27" s="6">
        <f t="shared" si="8"/>
        <v>0.15999999999999998</v>
      </c>
    </row>
    <row r="28" spans="1:30" ht="34.5" customHeight="1" x14ac:dyDescent="0.3">
      <c r="A28" s="8" t="s">
        <v>652</v>
      </c>
      <c r="B28" s="42">
        <v>1</v>
      </c>
      <c r="C28" s="42">
        <v>1</v>
      </c>
      <c r="D28" s="42">
        <v>1</v>
      </c>
      <c r="E28" s="42">
        <v>0</v>
      </c>
      <c r="F28" s="42">
        <v>1</v>
      </c>
      <c r="G28" s="42">
        <v>0</v>
      </c>
      <c r="H28" s="42">
        <v>1</v>
      </c>
      <c r="I28" s="42">
        <v>1</v>
      </c>
      <c r="J28" s="42">
        <v>0</v>
      </c>
      <c r="K28" s="42">
        <v>0</v>
      </c>
      <c r="L28" s="44">
        <f t="shared" si="0"/>
        <v>0.6</v>
      </c>
      <c r="M28" s="45" t="str">
        <f t="shared" si="1"/>
        <v>sedang</v>
      </c>
      <c r="N28" s="46">
        <f t="shared" si="4"/>
        <v>0.5</v>
      </c>
      <c r="O28" s="45" t="str">
        <f t="shared" si="2"/>
        <v>soal diterima baik</v>
      </c>
      <c r="Q28" s="7">
        <v>23</v>
      </c>
      <c r="R28" s="5">
        <f t="shared" si="5"/>
        <v>1</v>
      </c>
      <c r="S28" s="5">
        <f t="shared" si="5"/>
        <v>1</v>
      </c>
      <c r="T28" s="5">
        <f t="shared" si="5"/>
        <v>1</v>
      </c>
      <c r="U28" s="5">
        <f t="shared" si="5"/>
        <v>1</v>
      </c>
      <c r="V28" s="5">
        <f t="shared" si="5"/>
        <v>1</v>
      </c>
      <c r="W28" s="5">
        <f t="shared" si="5"/>
        <v>1</v>
      </c>
      <c r="X28" s="5">
        <f t="shared" si="5"/>
        <v>0</v>
      </c>
      <c r="Y28" s="5">
        <f t="shared" si="5"/>
        <v>0</v>
      </c>
      <c r="Z28" s="5">
        <f t="shared" si="5"/>
        <v>0</v>
      </c>
      <c r="AA28" s="5">
        <f t="shared" si="5"/>
        <v>0</v>
      </c>
      <c r="AB28" s="6">
        <f t="shared" si="6"/>
        <v>0.6</v>
      </c>
      <c r="AC28" s="6">
        <f t="shared" si="7"/>
        <v>0.4</v>
      </c>
      <c r="AD28" s="6">
        <f t="shared" si="8"/>
        <v>0.24</v>
      </c>
    </row>
    <row r="29" spans="1:30" ht="47.25" customHeight="1" x14ac:dyDescent="0.3">
      <c r="A29" s="4" t="s">
        <v>653</v>
      </c>
      <c r="B29" s="42">
        <v>1</v>
      </c>
      <c r="C29" s="42">
        <v>1</v>
      </c>
      <c r="D29" s="42">
        <v>0</v>
      </c>
      <c r="E29" s="42">
        <v>1</v>
      </c>
      <c r="F29" s="42">
        <v>0</v>
      </c>
      <c r="G29" s="42">
        <v>1</v>
      </c>
      <c r="H29" s="42">
        <v>0</v>
      </c>
      <c r="I29" s="42">
        <v>0</v>
      </c>
      <c r="J29" s="42">
        <v>0</v>
      </c>
      <c r="K29" s="42">
        <v>0</v>
      </c>
      <c r="L29" s="44">
        <f t="shared" si="0"/>
        <v>0.6</v>
      </c>
      <c r="M29" s="45" t="str">
        <f t="shared" si="1"/>
        <v>sedang</v>
      </c>
      <c r="N29" s="46">
        <f t="shared" si="4"/>
        <v>0.5</v>
      </c>
      <c r="O29" s="45" t="str">
        <f t="shared" si="2"/>
        <v>soal diterima baik</v>
      </c>
      <c r="Q29" s="7">
        <v>24</v>
      </c>
      <c r="R29" s="5">
        <f t="shared" si="5"/>
        <v>1</v>
      </c>
      <c r="S29" s="5">
        <f t="shared" si="5"/>
        <v>1</v>
      </c>
      <c r="T29" s="5">
        <f t="shared" si="5"/>
        <v>1</v>
      </c>
      <c r="U29" s="5">
        <f t="shared" si="5"/>
        <v>0</v>
      </c>
      <c r="V29" s="5">
        <f t="shared" si="5"/>
        <v>1</v>
      </c>
      <c r="W29" s="5">
        <f t="shared" si="5"/>
        <v>0</v>
      </c>
      <c r="X29" s="5">
        <f t="shared" si="5"/>
        <v>1</v>
      </c>
      <c r="Y29" s="5">
        <f t="shared" si="5"/>
        <v>1</v>
      </c>
      <c r="Z29" s="5">
        <f t="shared" si="5"/>
        <v>0</v>
      </c>
      <c r="AA29" s="5">
        <f t="shared" si="5"/>
        <v>0</v>
      </c>
      <c r="AB29" s="6">
        <f t="shared" si="6"/>
        <v>0.6</v>
      </c>
      <c r="AC29" s="6">
        <f t="shared" si="7"/>
        <v>0.4</v>
      </c>
      <c r="AD29" s="6">
        <f t="shared" si="8"/>
        <v>0.24</v>
      </c>
    </row>
    <row r="30" spans="1:30" ht="33.75" customHeight="1" x14ac:dyDescent="0.3">
      <c r="A30" s="8" t="s">
        <v>654</v>
      </c>
      <c r="B30" s="42">
        <v>1</v>
      </c>
      <c r="C30" s="42">
        <v>1</v>
      </c>
      <c r="D30" s="42">
        <v>1</v>
      </c>
      <c r="E30" s="42">
        <v>0</v>
      </c>
      <c r="F30" s="42">
        <v>1</v>
      </c>
      <c r="G30" s="42">
        <v>0</v>
      </c>
      <c r="H30" s="42">
        <v>0</v>
      </c>
      <c r="I30" s="42">
        <v>0</v>
      </c>
      <c r="J30" s="42">
        <v>0</v>
      </c>
      <c r="K30" s="42">
        <v>0</v>
      </c>
      <c r="L30" s="44">
        <f t="shared" si="0"/>
        <v>0.6</v>
      </c>
      <c r="M30" s="45" t="str">
        <f t="shared" si="1"/>
        <v>sedang</v>
      </c>
      <c r="N30" s="46">
        <f t="shared" si="4"/>
        <v>1</v>
      </c>
      <c r="O30" s="45" t="str">
        <f t="shared" si="2"/>
        <v>soal diterima baik</v>
      </c>
      <c r="Q30" s="7">
        <v>25</v>
      </c>
      <c r="R30" s="5">
        <f t="shared" si="5"/>
        <v>1</v>
      </c>
      <c r="S30" s="5">
        <f t="shared" si="5"/>
        <v>1</v>
      </c>
      <c r="T30" s="5">
        <f t="shared" si="5"/>
        <v>0</v>
      </c>
      <c r="U30" s="5">
        <f t="shared" si="5"/>
        <v>1</v>
      </c>
      <c r="V30" s="5">
        <f t="shared" si="5"/>
        <v>0</v>
      </c>
      <c r="W30" s="5">
        <f t="shared" si="5"/>
        <v>1</v>
      </c>
      <c r="X30" s="5">
        <f t="shared" si="5"/>
        <v>0</v>
      </c>
      <c r="Y30" s="5">
        <f t="shared" si="5"/>
        <v>0</v>
      </c>
      <c r="Z30" s="5">
        <f t="shared" si="5"/>
        <v>0</v>
      </c>
      <c r="AA30" s="5">
        <f t="shared" si="5"/>
        <v>0</v>
      </c>
      <c r="AB30" s="6">
        <f t="shared" si="6"/>
        <v>0.4</v>
      </c>
      <c r="AC30" s="6">
        <f t="shared" si="7"/>
        <v>0.6</v>
      </c>
      <c r="AD30" s="6">
        <f t="shared" si="8"/>
        <v>0.24</v>
      </c>
    </row>
    <row r="31" spans="1:30" ht="75.75" customHeight="1" x14ac:dyDescent="0.3">
      <c r="A31" s="9" t="s">
        <v>655</v>
      </c>
      <c r="B31" s="42">
        <v>1</v>
      </c>
      <c r="C31" s="42">
        <v>1</v>
      </c>
      <c r="D31" s="42">
        <v>1</v>
      </c>
      <c r="E31" s="42">
        <v>1</v>
      </c>
      <c r="F31" s="42">
        <v>1</v>
      </c>
      <c r="G31" s="42">
        <v>1</v>
      </c>
      <c r="H31" s="42">
        <v>0</v>
      </c>
      <c r="I31" s="42">
        <v>0</v>
      </c>
      <c r="J31" s="42">
        <v>1</v>
      </c>
      <c r="K31" s="42">
        <v>1</v>
      </c>
      <c r="L31" s="44">
        <f t="shared" si="0"/>
        <v>0.2</v>
      </c>
      <c r="M31" s="45" t="str">
        <f t="shared" si="1"/>
        <v>sukar</v>
      </c>
      <c r="N31" s="46">
        <f t="shared" si="4"/>
        <v>0.5</v>
      </c>
      <c r="O31" s="45" t="str">
        <f t="shared" si="2"/>
        <v>soal diterima baik</v>
      </c>
      <c r="Q31" s="7">
        <v>26</v>
      </c>
      <c r="R31" s="5">
        <f t="shared" si="5"/>
        <v>1</v>
      </c>
      <c r="S31" s="5">
        <f t="shared" si="5"/>
        <v>1</v>
      </c>
      <c r="T31" s="5">
        <f t="shared" si="5"/>
        <v>1</v>
      </c>
      <c r="U31" s="5">
        <f t="shared" si="5"/>
        <v>0</v>
      </c>
      <c r="V31" s="5">
        <f t="shared" si="5"/>
        <v>1</v>
      </c>
      <c r="W31" s="5">
        <f t="shared" si="5"/>
        <v>0</v>
      </c>
      <c r="X31" s="5">
        <f t="shared" si="5"/>
        <v>0</v>
      </c>
      <c r="Y31" s="5">
        <f t="shared" si="5"/>
        <v>0</v>
      </c>
      <c r="Z31" s="5">
        <f t="shared" si="5"/>
        <v>0</v>
      </c>
      <c r="AA31" s="5">
        <f t="shared" si="5"/>
        <v>0</v>
      </c>
      <c r="AB31" s="6">
        <f t="shared" si="6"/>
        <v>0.4</v>
      </c>
      <c r="AC31" s="6">
        <f t="shared" si="7"/>
        <v>0.6</v>
      </c>
      <c r="AD31" s="6">
        <f t="shared" si="8"/>
        <v>0.24</v>
      </c>
    </row>
    <row r="32" spans="1:30" ht="78.75" customHeight="1" x14ac:dyDescent="0.3">
      <c r="A32" s="4" t="s">
        <v>656</v>
      </c>
      <c r="B32" s="42">
        <v>1</v>
      </c>
      <c r="C32" s="42">
        <v>1</v>
      </c>
      <c r="D32" s="42">
        <v>1</v>
      </c>
      <c r="E32" s="42">
        <v>1</v>
      </c>
      <c r="F32" s="42">
        <v>1</v>
      </c>
      <c r="G32" s="42">
        <v>1</v>
      </c>
      <c r="H32" s="42">
        <v>0</v>
      </c>
      <c r="I32" s="42">
        <v>0</v>
      </c>
      <c r="J32" s="42">
        <v>1</v>
      </c>
      <c r="K32" s="42">
        <v>1</v>
      </c>
      <c r="L32" s="44">
        <f t="shared" si="0"/>
        <v>0.2</v>
      </c>
      <c r="M32" s="45" t="str">
        <f t="shared" si="1"/>
        <v>sukar</v>
      </c>
      <c r="N32" s="46">
        <f t="shared" si="4"/>
        <v>0.5</v>
      </c>
      <c r="O32" s="45" t="str">
        <f t="shared" si="2"/>
        <v>soal diterima baik</v>
      </c>
      <c r="Q32" s="7">
        <v>27</v>
      </c>
      <c r="R32" s="5">
        <f t="shared" si="5"/>
        <v>1</v>
      </c>
      <c r="S32" s="5">
        <f t="shared" si="5"/>
        <v>1</v>
      </c>
      <c r="T32" s="5">
        <f t="shared" si="5"/>
        <v>1</v>
      </c>
      <c r="U32" s="5">
        <f t="shared" si="5"/>
        <v>1</v>
      </c>
      <c r="V32" s="5">
        <f t="shared" si="5"/>
        <v>1</v>
      </c>
      <c r="W32" s="5">
        <f t="shared" si="5"/>
        <v>1</v>
      </c>
      <c r="X32" s="5">
        <f t="shared" si="5"/>
        <v>0</v>
      </c>
      <c r="Y32" s="5">
        <f t="shared" si="5"/>
        <v>0</v>
      </c>
      <c r="Z32" s="5">
        <f t="shared" si="5"/>
        <v>1</v>
      </c>
      <c r="AA32" s="5">
        <f t="shared" si="5"/>
        <v>1</v>
      </c>
      <c r="AB32" s="6">
        <f t="shared" si="6"/>
        <v>0.8</v>
      </c>
      <c r="AC32" s="6">
        <f t="shared" si="7"/>
        <v>0.19999999999999996</v>
      </c>
      <c r="AD32" s="6">
        <f t="shared" si="8"/>
        <v>0.15999999999999998</v>
      </c>
    </row>
    <row r="33" spans="1:30" ht="89.25" customHeight="1" x14ac:dyDescent="0.3">
      <c r="A33" s="4" t="s">
        <v>657</v>
      </c>
      <c r="B33" s="42">
        <v>1</v>
      </c>
      <c r="C33" s="42">
        <v>1</v>
      </c>
      <c r="D33" s="42">
        <v>1</v>
      </c>
      <c r="E33" s="42">
        <v>1</v>
      </c>
      <c r="F33" s="42">
        <v>1</v>
      </c>
      <c r="G33" s="42">
        <v>1</v>
      </c>
      <c r="H33" s="42">
        <v>0</v>
      </c>
      <c r="I33" s="42">
        <v>0</v>
      </c>
      <c r="J33" s="42">
        <v>0</v>
      </c>
      <c r="K33" s="42">
        <v>0</v>
      </c>
      <c r="L33" s="44">
        <f t="shared" si="0"/>
        <v>0.4</v>
      </c>
      <c r="M33" s="45" t="str">
        <f t="shared" si="1"/>
        <v>sedang</v>
      </c>
      <c r="N33" s="46">
        <f t="shared" si="4"/>
        <v>1</v>
      </c>
      <c r="O33" s="45" t="str">
        <f t="shared" si="2"/>
        <v>soal diterima baik</v>
      </c>
      <c r="Q33" s="7">
        <v>28</v>
      </c>
      <c r="R33" s="5">
        <f t="shared" si="5"/>
        <v>1</v>
      </c>
      <c r="S33" s="5">
        <f t="shared" si="5"/>
        <v>1</v>
      </c>
      <c r="T33" s="5">
        <f t="shared" si="5"/>
        <v>1</v>
      </c>
      <c r="U33" s="5">
        <f t="shared" si="5"/>
        <v>1</v>
      </c>
      <c r="V33" s="5">
        <f t="shared" si="5"/>
        <v>1</v>
      </c>
      <c r="W33" s="5">
        <f t="shared" si="5"/>
        <v>1</v>
      </c>
      <c r="X33" s="5">
        <f t="shared" si="5"/>
        <v>0</v>
      </c>
      <c r="Y33" s="5">
        <f t="shared" si="5"/>
        <v>0</v>
      </c>
      <c r="Z33" s="5">
        <f t="shared" si="5"/>
        <v>1</v>
      </c>
      <c r="AA33" s="5">
        <f t="shared" si="5"/>
        <v>1</v>
      </c>
      <c r="AB33" s="6">
        <f t="shared" si="6"/>
        <v>0.8</v>
      </c>
      <c r="AC33" s="6">
        <f t="shared" si="7"/>
        <v>0.19999999999999996</v>
      </c>
      <c r="AD33" s="6">
        <f t="shared" si="8"/>
        <v>0.15999999999999998</v>
      </c>
    </row>
    <row r="34" spans="1:30" ht="45" customHeight="1" x14ac:dyDescent="0.3">
      <c r="A34" s="9" t="s">
        <v>658</v>
      </c>
      <c r="B34" s="42">
        <v>1</v>
      </c>
      <c r="C34" s="42">
        <v>1</v>
      </c>
      <c r="D34" s="42">
        <v>1</v>
      </c>
      <c r="E34" s="42">
        <v>0</v>
      </c>
      <c r="F34" s="42">
        <v>1</v>
      </c>
      <c r="G34" s="42">
        <v>0</v>
      </c>
      <c r="H34" s="42">
        <v>1</v>
      </c>
      <c r="I34" s="42">
        <v>1</v>
      </c>
      <c r="J34" s="42">
        <v>0</v>
      </c>
      <c r="K34" s="42">
        <v>0</v>
      </c>
      <c r="L34" s="44">
        <f t="shared" si="0"/>
        <v>0.6</v>
      </c>
      <c r="M34" s="45" t="str">
        <f t="shared" si="1"/>
        <v>sedang</v>
      </c>
      <c r="N34" s="46">
        <f t="shared" si="4"/>
        <v>0.5</v>
      </c>
      <c r="O34" s="45" t="str">
        <f t="shared" si="2"/>
        <v>soal diterima baik</v>
      </c>
      <c r="Q34" s="7">
        <v>29</v>
      </c>
      <c r="R34" s="5">
        <f t="shared" si="5"/>
        <v>1</v>
      </c>
      <c r="S34" s="5">
        <f t="shared" si="5"/>
        <v>1</v>
      </c>
      <c r="T34" s="5">
        <f t="shared" si="5"/>
        <v>1</v>
      </c>
      <c r="U34" s="5">
        <f t="shared" si="5"/>
        <v>1</v>
      </c>
      <c r="V34" s="5">
        <f t="shared" si="5"/>
        <v>1</v>
      </c>
      <c r="W34" s="5">
        <f t="shared" si="5"/>
        <v>1</v>
      </c>
      <c r="X34" s="5">
        <f t="shared" si="5"/>
        <v>0</v>
      </c>
      <c r="Y34" s="5">
        <f t="shared" si="5"/>
        <v>0</v>
      </c>
      <c r="Z34" s="5">
        <f t="shared" si="5"/>
        <v>0</v>
      </c>
      <c r="AA34" s="5">
        <f t="shared" si="5"/>
        <v>0</v>
      </c>
      <c r="AB34" s="6">
        <f t="shared" si="6"/>
        <v>0.6</v>
      </c>
      <c r="AC34" s="6">
        <f t="shared" si="7"/>
        <v>0.4</v>
      </c>
      <c r="AD34" s="6">
        <f t="shared" si="8"/>
        <v>0.24</v>
      </c>
    </row>
    <row r="35" spans="1:30" ht="51" customHeight="1" x14ac:dyDescent="0.3">
      <c r="A35" s="4" t="s">
        <v>659</v>
      </c>
      <c r="B35" s="42">
        <v>1</v>
      </c>
      <c r="C35" s="42">
        <v>1</v>
      </c>
      <c r="D35" s="42">
        <v>1</v>
      </c>
      <c r="E35" s="42">
        <v>1</v>
      </c>
      <c r="F35" s="42">
        <v>1</v>
      </c>
      <c r="G35" s="42">
        <v>1</v>
      </c>
      <c r="H35" s="42">
        <v>0</v>
      </c>
      <c r="I35" s="42">
        <v>0</v>
      </c>
      <c r="J35" s="42">
        <v>0</v>
      </c>
      <c r="K35" s="42">
        <v>0</v>
      </c>
      <c r="L35" s="44">
        <f t="shared" si="0"/>
        <v>0.4</v>
      </c>
      <c r="M35" s="45" t="str">
        <f t="shared" si="1"/>
        <v>sedang</v>
      </c>
      <c r="N35" s="46">
        <f t="shared" si="4"/>
        <v>1</v>
      </c>
      <c r="O35" s="45" t="str">
        <f t="shared" si="2"/>
        <v>soal diterima baik</v>
      </c>
      <c r="Q35" s="7">
        <v>30</v>
      </c>
      <c r="R35" s="5">
        <f t="shared" si="5"/>
        <v>1</v>
      </c>
      <c r="S35" s="5">
        <f t="shared" si="5"/>
        <v>1</v>
      </c>
      <c r="T35" s="5">
        <f t="shared" si="5"/>
        <v>1</v>
      </c>
      <c r="U35" s="5">
        <f t="shared" si="5"/>
        <v>0</v>
      </c>
      <c r="V35" s="5">
        <f t="shared" si="5"/>
        <v>1</v>
      </c>
      <c r="W35" s="5">
        <f t="shared" si="5"/>
        <v>0</v>
      </c>
      <c r="X35" s="5">
        <f t="shared" si="5"/>
        <v>1</v>
      </c>
      <c r="Y35" s="5">
        <f t="shared" si="5"/>
        <v>1</v>
      </c>
      <c r="Z35" s="5">
        <f t="shared" si="5"/>
        <v>0</v>
      </c>
      <c r="AA35" s="5">
        <f t="shared" si="5"/>
        <v>0</v>
      </c>
      <c r="AB35" s="6">
        <f t="shared" si="6"/>
        <v>0.6</v>
      </c>
      <c r="AC35" s="6">
        <f t="shared" si="7"/>
        <v>0.4</v>
      </c>
      <c r="AD35" s="6">
        <f t="shared" si="8"/>
        <v>0.24</v>
      </c>
    </row>
    <row r="36" spans="1:30" ht="42" customHeight="1" x14ac:dyDescent="0.3">
      <c r="A36" s="4" t="s">
        <v>660</v>
      </c>
      <c r="B36" s="42">
        <v>0</v>
      </c>
      <c r="C36" s="42">
        <v>0</v>
      </c>
      <c r="D36" s="42">
        <v>0</v>
      </c>
      <c r="E36" s="42">
        <v>1</v>
      </c>
      <c r="F36" s="42">
        <v>0</v>
      </c>
      <c r="G36" s="42">
        <v>1</v>
      </c>
      <c r="H36" s="42">
        <v>0</v>
      </c>
      <c r="I36" s="42">
        <v>0</v>
      </c>
      <c r="J36" s="42">
        <v>1</v>
      </c>
      <c r="K36" s="42">
        <v>1</v>
      </c>
      <c r="L36" s="44">
        <f t="shared" si="0"/>
        <v>0.6</v>
      </c>
      <c r="M36" s="45" t="str">
        <f t="shared" si="1"/>
        <v>sedang</v>
      </c>
      <c r="N36" s="46">
        <f t="shared" si="4"/>
        <v>0.5</v>
      </c>
      <c r="O36" s="45" t="str">
        <f t="shared" si="2"/>
        <v>soal diterima baik</v>
      </c>
      <c r="Q36" s="7">
        <v>31</v>
      </c>
      <c r="R36" s="5">
        <f t="shared" si="5"/>
        <v>1</v>
      </c>
      <c r="S36" s="5">
        <f t="shared" si="5"/>
        <v>1</v>
      </c>
      <c r="T36" s="5">
        <f t="shared" si="5"/>
        <v>1</v>
      </c>
      <c r="U36" s="5">
        <f t="shared" si="5"/>
        <v>1</v>
      </c>
      <c r="V36" s="5">
        <f t="shared" si="5"/>
        <v>1</v>
      </c>
      <c r="W36" s="5">
        <f t="shared" si="5"/>
        <v>1</v>
      </c>
      <c r="X36" s="5">
        <f t="shared" si="5"/>
        <v>0</v>
      </c>
      <c r="Y36" s="5">
        <f t="shared" si="5"/>
        <v>0</v>
      </c>
      <c r="Z36" s="5">
        <f t="shared" si="5"/>
        <v>0</v>
      </c>
      <c r="AA36" s="5">
        <f t="shared" si="5"/>
        <v>0</v>
      </c>
      <c r="AB36" s="6">
        <f t="shared" si="6"/>
        <v>0.6</v>
      </c>
      <c r="AC36" s="6">
        <f t="shared" si="7"/>
        <v>0.4</v>
      </c>
      <c r="AD36" s="6">
        <f t="shared" si="8"/>
        <v>0.24</v>
      </c>
    </row>
    <row r="37" spans="1:30" ht="57" customHeight="1" x14ac:dyDescent="0.3">
      <c r="A37" s="4" t="s">
        <v>661</v>
      </c>
      <c r="B37" s="42">
        <v>1</v>
      </c>
      <c r="C37" s="42">
        <v>1</v>
      </c>
      <c r="D37" s="42">
        <v>1</v>
      </c>
      <c r="E37" s="42">
        <v>0</v>
      </c>
      <c r="F37" s="42">
        <v>1</v>
      </c>
      <c r="G37" s="42">
        <v>0</v>
      </c>
      <c r="H37" s="42">
        <v>0</v>
      </c>
      <c r="I37" s="42">
        <v>0</v>
      </c>
      <c r="J37" s="42">
        <v>0</v>
      </c>
      <c r="K37" s="42">
        <v>0</v>
      </c>
      <c r="L37" s="44">
        <f t="shared" si="0"/>
        <v>0.6</v>
      </c>
      <c r="M37" s="45" t="str">
        <f t="shared" si="1"/>
        <v>sedang</v>
      </c>
      <c r="N37" s="46">
        <f t="shared" si="4"/>
        <v>1</v>
      </c>
      <c r="O37" s="45" t="str">
        <f t="shared" si="2"/>
        <v>soal diterima baik</v>
      </c>
      <c r="Q37" s="7">
        <v>32</v>
      </c>
      <c r="R37" s="5">
        <f t="shared" si="5"/>
        <v>0</v>
      </c>
      <c r="S37" s="5">
        <f t="shared" si="5"/>
        <v>0</v>
      </c>
      <c r="T37" s="5">
        <f t="shared" si="5"/>
        <v>0</v>
      </c>
      <c r="U37" s="5">
        <f t="shared" si="5"/>
        <v>1</v>
      </c>
      <c r="V37" s="5">
        <f t="shared" si="5"/>
        <v>0</v>
      </c>
      <c r="W37" s="5">
        <f t="shared" si="5"/>
        <v>1</v>
      </c>
      <c r="X37" s="5">
        <f t="shared" si="5"/>
        <v>0</v>
      </c>
      <c r="Y37" s="5">
        <f t="shared" si="5"/>
        <v>0</v>
      </c>
      <c r="Z37" s="5">
        <f t="shared" si="5"/>
        <v>1</v>
      </c>
      <c r="AA37" s="5">
        <f t="shared" si="5"/>
        <v>1</v>
      </c>
      <c r="AB37" s="6">
        <f t="shared" si="6"/>
        <v>0.4</v>
      </c>
      <c r="AC37" s="6">
        <f t="shared" si="7"/>
        <v>0.6</v>
      </c>
      <c r="AD37" s="6">
        <f t="shared" si="8"/>
        <v>0.24</v>
      </c>
    </row>
    <row r="38" spans="1:30" ht="57" customHeight="1" x14ac:dyDescent="0.3">
      <c r="A38" s="8" t="s">
        <v>662</v>
      </c>
      <c r="B38" s="42">
        <v>1</v>
      </c>
      <c r="C38" s="42">
        <v>1</v>
      </c>
      <c r="D38" s="42">
        <v>1</v>
      </c>
      <c r="E38" s="42">
        <v>0</v>
      </c>
      <c r="F38" s="42">
        <v>1</v>
      </c>
      <c r="G38" s="42">
        <v>0</v>
      </c>
      <c r="H38" s="42">
        <v>1</v>
      </c>
      <c r="I38" s="42">
        <v>1</v>
      </c>
      <c r="J38" s="42">
        <v>0</v>
      </c>
      <c r="K38" s="42">
        <v>0</v>
      </c>
      <c r="L38" s="44">
        <f t="shared" si="0"/>
        <v>0.6</v>
      </c>
      <c r="M38" s="45" t="str">
        <f t="shared" si="1"/>
        <v>sedang</v>
      </c>
      <c r="N38" s="46">
        <f t="shared" si="4"/>
        <v>0.5</v>
      </c>
      <c r="O38" s="45" t="str">
        <f t="shared" si="2"/>
        <v>soal diterima baik</v>
      </c>
      <c r="Q38" s="7">
        <v>33</v>
      </c>
      <c r="R38" s="5">
        <f t="shared" si="5"/>
        <v>1</v>
      </c>
      <c r="S38" s="5">
        <f t="shared" si="5"/>
        <v>1</v>
      </c>
      <c r="T38" s="5">
        <f t="shared" si="5"/>
        <v>1</v>
      </c>
      <c r="U38" s="5">
        <f t="shared" si="5"/>
        <v>0</v>
      </c>
      <c r="V38" s="5">
        <f t="shared" si="5"/>
        <v>1</v>
      </c>
      <c r="W38" s="5">
        <f t="shared" si="5"/>
        <v>0</v>
      </c>
      <c r="X38" s="5">
        <f t="shared" si="5"/>
        <v>0</v>
      </c>
      <c r="Y38" s="5">
        <f t="shared" si="5"/>
        <v>0</v>
      </c>
      <c r="Z38" s="5">
        <f t="shared" si="5"/>
        <v>0</v>
      </c>
      <c r="AA38" s="5">
        <f t="shared" si="5"/>
        <v>0</v>
      </c>
      <c r="AB38" s="6">
        <f t="shared" si="6"/>
        <v>0.4</v>
      </c>
      <c r="AC38" s="6">
        <f t="shared" si="7"/>
        <v>0.6</v>
      </c>
      <c r="AD38" s="6">
        <f t="shared" si="8"/>
        <v>0.24</v>
      </c>
    </row>
    <row r="39" spans="1:30" ht="125.25" customHeight="1" x14ac:dyDescent="0.3">
      <c r="A39" s="9" t="s">
        <v>663</v>
      </c>
      <c r="B39" s="42">
        <v>1</v>
      </c>
      <c r="C39" s="42">
        <v>1</v>
      </c>
      <c r="D39" s="42">
        <v>0</v>
      </c>
      <c r="E39" s="42">
        <v>0</v>
      </c>
      <c r="F39" s="42">
        <v>0</v>
      </c>
      <c r="G39" s="42">
        <v>0</v>
      </c>
      <c r="H39" s="42">
        <v>0</v>
      </c>
      <c r="I39" s="42">
        <v>0</v>
      </c>
      <c r="J39" s="42">
        <v>0</v>
      </c>
      <c r="K39" s="42">
        <v>0</v>
      </c>
      <c r="L39" s="44">
        <f t="shared" si="0"/>
        <v>0.8</v>
      </c>
      <c r="M39" s="45" t="str">
        <f t="shared" si="1"/>
        <v>mudah</v>
      </c>
      <c r="N39" s="46">
        <f t="shared" si="4"/>
        <v>0.5</v>
      </c>
      <c r="O39" s="45" t="str">
        <f t="shared" si="2"/>
        <v>soal diterima baik</v>
      </c>
      <c r="Q39" s="7">
        <v>34</v>
      </c>
      <c r="R39" s="5">
        <f t="shared" si="5"/>
        <v>1</v>
      </c>
      <c r="S39" s="5">
        <f t="shared" si="5"/>
        <v>1</v>
      </c>
      <c r="T39" s="5">
        <f t="shared" si="5"/>
        <v>1</v>
      </c>
      <c r="U39" s="5">
        <f t="shared" si="5"/>
        <v>0</v>
      </c>
      <c r="V39" s="5">
        <f t="shared" si="5"/>
        <v>1</v>
      </c>
      <c r="W39" s="5">
        <f t="shared" si="5"/>
        <v>0</v>
      </c>
      <c r="X39" s="5">
        <f t="shared" si="5"/>
        <v>1</v>
      </c>
      <c r="Y39" s="5">
        <f t="shared" si="5"/>
        <v>1</v>
      </c>
      <c r="Z39" s="5">
        <f t="shared" si="5"/>
        <v>0</v>
      </c>
      <c r="AA39" s="5">
        <f t="shared" si="5"/>
        <v>0</v>
      </c>
      <c r="AB39" s="6">
        <f t="shared" si="6"/>
        <v>0.6</v>
      </c>
      <c r="AC39" s="6">
        <f t="shared" si="7"/>
        <v>0.4</v>
      </c>
      <c r="AD39" s="6">
        <f t="shared" si="8"/>
        <v>0.24</v>
      </c>
    </row>
    <row r="40" spans="1:30" ht="58.5" customHeight="1" x14ac:dyDescent="0.3">
      <c r="A40" s="4" t="s">
        <v>664</v>
      </c>
      <c r="B40" s="42">
        <v>1</v>
      </c>
      <c r="C40" s="42">
        <v>1</v>
      </c>
      <c r="D40" s="42">
        <v>1</v>
      </c>
      <c r="E40" s="42">
        <v>0</v>
      </c>
      <c r="F40" s="42">
        <v>1</v>
      </c>
      <c r="G40" s="42">
        <v>0</v>
      </c>
      <c r="H40" s="42">
        <v>0</v>
      </c>
      <c r="I40" s="42">
        <v>0</v>
      </c>
      <c r="J40" s="42">
        <v>1</v>
      </c>
      <c r="K40" s="42">
        <v>1</v>
      </c>
      <c r="L40" s="44">
        <f t="shared" si="0"/>
        <v>0.4</v>
      </c>
      <c r="M40" s="45" t="str">
        <f t="shared" si="1"/>
        <v>sedang</v>
      </c>
      <c r="N40" s="46">
        <f t="shared" si="4"/>
        <v>0.5</v>
      </c>
      <c r="O40" s="45" t="str">
        <f t="shared" si="2"/>
        <v>soal diterima baik</v>
      </c>
      <c r="Q40" s="7">
        <v>35</v>
      </c>
      <c r="R40" s="5">
        <f t="shared" si="5"/>
        <v>1</v>
      </c>
      <c r="S40" s="5">
        <f t="shared" si="5"/>
        <v>1</v>
      </c>
      <c r="T40" s="5">
        <f t="shared" si="5"/>
        <v>0</v>
      </c>
      <c r="U40" s="5">
        <f t="shared" si="5"/>
        <v>0</v>
      </c>
      <c r="V40" s="5">
        <f t="shared" si="5"/>
        <v>0</v>
      </c>
      <c r="W40" s="5">
        <f t="shared" si="5"/>
        <v>0</v>
      </c>
      <c r="X40" s="5">
        <f t="shared" si="5"/>
        <v>0</v>
      </c>
      <c r="Y40" s="5">
        <f t="shared" si="5"/>
        <v>0</v>
      </c>
      <c r="Z40" s="5">
        <f t="shared" si="5"/>
        <v>0</v>
      </c>
      <c r="AA40" s="5">
        <f t="shared" si="5"/>
        <v>0</v>
      </c>
      <c r="AB40" s="6">
        <f t="shared" si="6"/>
        <v>0.2</v>
      </c>
      <c r="AC40" s="6">
        <f t="shared" si="7"/>
        <v>0.8</v>
      </c>
      <c r="AD40" s="6">
        <f t="shared" si="8"/>
        <v>0.16000000000000003</v>
      </c>
    </row>
    <row r="41" spans="1:30" ht="41.25" customHeight="1" x14ac:dyDescent="0.3">
      <c r="A41" s="4" t="s">
        <v>665</v>
      </c>
      <c r="B41" s="42">
        <v>1</v>
      </c>
      <c r="C41" s="42">
        <v>1</v>
      </c>
      <c r="D41" s="42">
        <v>1</v>
      </c>
      <c r="E41" s="42">
        <v>1</v>
      </c>
      <c r="F41" s="42">
        <v>1</v>
      </c>
      <c r="G41" s="42">
        <v>1</v>
      </c>
      <c r="H41" s="42">
        <v>1</v>
      </c>
      <c r="I41" s="42">
        <v>1</v>
      </c>
      <c r="J41" s="42">
        <v>0</v>
      </c>
      <c r="K41" s="42">
        <v>0</v>
      </c>
      <c r="L41" s="44">
        <f t="shared" si="0"/>
        <v>0.8</v>
      </c>
      <c r="M41" s="45" t="str">
        <f t="shared" si="1"/>
        <v>mudah</v>
      </c>
      <c r="N41" s="46">
        <f t="shared" si="4"/>
        <v>0.5</v>
      </c>
      <c r="O41" s="45" t="str">
        <f t="shared" si="2"/>
        <v>soal diterima baik</v>
      </c>
      <c r="Q41" s="7">
        <v>36</v>
      </c>
      <c r="R41" s="5">
        <f t="shared" si="5"/>
        <v>1</v>
      </c>
      <c r="S41" s="5">
        <f t="shared" si="5"/>
        <v>1</v>
      </c>
      <c r="T41" s="5">
        <f t="shared" si="5"/>
        <v>1</v>
      </c>
      <c r="U41" s="5">
        <f t="shared" si="5"/>
        <v>0</v>
      </c>
      <c r="V41" s="5">
        <f t="shared" si="5"/>
        <v>1</v>
      </c>
      <c r="W41" s="5">
        <f t="shared" si="5"/>
        <v>0</v>
      </c>
      <c r="X41" s="5">
        <f t="shared" si="5"/>
        <v>0</v>
      </c>
      <c r="Y41" s="5">
        <f t="shared" si="5"/>
        <v>0</v>
      </c>
      <c r="Z41" s="5">
        <f t="shared" si="5"/>
        <v>1</v>
      </c>
      <c r="AA41" s="5">
        <f t="shared" si="5"/>
        <v>1</v>
      </c>
      <c r="AB41" s="6">
        <f t="shared" si="6"/>
        <v>0.6</v>
      </c>
      <c r="AC41" s="6">
        <f t="shared" si="7"/>
        <v>0.4</v>
      </c>
      <c r="AD41" s="6">
        <f t="shared" si="8"/>
        <v>0.24</v>
      </c>
    </row>
    <row r="42" spans="1:30" ht="46.5" customHeight="1" x14ac:dyDescent="0.3">
      <c r="A42" s="4" t="s">
        <v>666</v>
      </c>
      <c r="B42" s="42">
        <v>1</v>
      </c>
      <c r="C42" s="42">
        <v>1</v>
      </c>
      <c r="D42" s="42">
        <v>1</v>
      </c>
      <c r="E42" s="42">
        <v>1</v>
      </c>
      <c r="F42" s="42">
        <v>1</v>
      </c>
      <c r="G42" s="42">
        <v>1</v>
      </c>
      <c r="H42" s="42">
        <v>0</v>
      </c>
      <c r="I42" s="42">
        <v>0</v>
      </c>
      <c r="J42" s="42">
        <v>0</v>
      </c>
      <c r="K42" s="42">
        <v>0</v>
      </c>
      <c r="L42" s="44">
        <f t="shared" si="0"/>
        <v>0.4</v>
      </c>
      <c r="M42" s="45" t="str">
        <f t="shared" si="1"/>
        <v>sedang</v>
      </c>
      <c r="N42" s="46">
        <f t="shared" si="4"/>
        <v>1</v>
      </c>
      <c r="O42" s="45" t="str">
        <f t="shared" si="2"/>
        <v>soal diterima baik</v>
      </c>
      <c r="Q42" s="7">
        <v>37</v>
      </c>
      <c r="R42" s="5">
        <f t="shared" si="5"/>
        <v>1</v>
      </c>
      <c r="S42" s="5">
        <f t="shared" si="5"/>
        <v>1</v>
      </c>
      <c r="T42" s="5">
        <f t="shared" si="5"/>
        <v>1</v>
      </c>
      <c r="U42" s="5">
        <f t="shared" si="5"/>
        <v>1</v>
      </c>
      <c r="V42" s="5">
        <f t="shared" si="5"/>
        <v>1</v>
      </c>
      <c r="W42" s="5">
        <f t="shared" si="5"/>
        <v>1</v>
      </c>
      <c r="X42" s="5">
        <f t="shared" si="5"/>
        <v>1</v>
      </c>
      <c r="Y42" s="5">
        <f t="shared" si="5"/>
        <v>1</v>
      </c>
      <c r="Z42" s="5">
        <f t="shared" si="5"/>
        <v>0</v>
      </c>
      <c r="AA42" s="5">
        <f t="shared" si="5"/>
        <v>0</v>
      </c>
      <c r="AB42" s="6">
        <f t="shared" si="6"/>
        <v>0.8</v>
      </c>
      <c r="AC42" s="6">
        <f t="shared" si="7"/>
        <v>0.19999999999999996</v>
      </c>
      <c r="AD42" s="6">
        <f t="shared" si="8"/>
        <v>0.15999999999999998</v>
      </c>
    </row>
    <row r="43" spans="1:30" ht="81.75" customHeight="1" x14ac:dyDescent="0.3">
      <c r="A43" s="8" t="s">
        <v>667</v>
      </c>
      <c r="B43" s="42">
        <v>1</v>
      </c>
      <c r="C43" s="42">
        <v>1</v>
      </c>
      <c r="D43" s="42">
        <v>0</v>
      </c>
      <c r="E43" s="42">
        <v>0</v>
      </c>
      <c r="F43" s="42">
        <v>0</v>
      </c>
      <c r="G43" s="42">
        <v>0</v>
      </c>
      <c r="H43" s="42">
        <v>0</v>
      </c>
      <c r="I43" s="42">
        <v>0</v>
      </c>
      <c r="J43" s="42">
        <v>0</v>
      </c>
      <c r="K43" s="42">
        <v>0</v>
      </c>
      <c r="L43" s="44">
        <f t="shared" si="0"/>
        <v>0.8</v>
      </c>
      <c r="M43" s="45" t="str">
        <f t="shared" si="1"/>
        <v>mudah</v>
      </c>
      <c r="N43" s="46">
        <f>ABS((SUM(B43:D43,F43)-SUM(H43:K43))*2/8)</f>
        <v>0.5</v>
      </c>
      <c r="O43" s="45" t="str">
        <f t="shared" si="2"/>
        <v>soal diterima baik</v>
      </c>
      <c r="Q43" s="7">
        <v>38</v>
      </c>
      <c r="R43" s="5">
        <f t="shared" si="5"/>
        <v>1</v>
      </c>
      <c r="S43" s="5">
        <f t="shared" si="5"/>
        <v>1</v>
      </c>
      <c r="T43" s="5">
        <f t="shared" si="5"/>
        <v>1</v>
      </c>
      <c r="U43" s="5">
        <f t="shared" si="5"/>
        <v>1</v>
      </c>
      <c r="V43" s="5">
        <f t="shared" si="5"/>
        <v>1</v>
      </c>
      <c r="W43" s="5">
        <f t="shared" si="5"/>
        <v>1</v>
      </c>
      <c r="X43" s="5">
        <f t="shared" si="5"/>
        <v>0</v>
      </c>
      <c r="Y43" s="5">
        <f t="shared" si="5"/>
        <v>0</v>
      </c>
      <c r="Z43" s="5">
        <f t="shared" si="5"/>
        <v>0</v>
      </c>
      <c r="AA43" s="5">
        <f t="shared" si="5"/>
        <v>0</v>
      </c>
      <c r="AB43" s="6">
        <f t="shared" si="6"/>
        <v>0.6</v>
      </c>
      <c r="AC43" s="6">
        <f t="shared" si="7"/>
        <v>0.4</v>
      </c>
      <c r="AD43" s="6">
        <f t="shared" si="8"/>
        <v>0.24</v>
      </c>
    </row>
    <row r="44" spans="1:30" ht="95.25" customHeight="1" x14ac:dyDescent="0.3">
      <c r="A44" s="4" t="s">
        <v>668</v>
      </c>
      <c r="B44" s="42">
        <v>1</v>
      </c>
      <c r="C44" s="42">
        <v>1</v>
      </c>
      <c r="D44" s="42">
        <v>1</v>
      </c>
      <c r="E44" s="42">
        <v>1</v>
      </c>
      <c r="F44" s="42">
        <v>1</v>
      </c>
      <c r="G44" s="42">
        <v>1</v>
      </c>
      <c r="H44" s="42">
        <v>0</v>
      </c>
      <c r="I44" s="42">
        <v>0</v>
      </c>
      <c r="J44" s="42">
        <v>1</v>
      </c>
      <c r="K44" s="42">
        <v>1</v>
      </c>
      <c r="L44" s="44">
        <f t="shared" si="0"/>
        <v>0.2</v>
      </c>
      <c r="M44" s="45" t="str">
        <f t="shared" si="1"/>
        <v>sukar</v>
      </c>
      <c r="N44" s="46">
        <f t="shared" si="4"/>
        <v>0.5</v>
      </c>
      <c r="O44" s="45" t="str">
        <f t="shared" si="2"/>
        <v>soal diterima baik</v>
      </c>
      <c r="Q44" s="7">
        <v>39</v>
      </c>
      <c r="R44" s="5">
        <f t="shared" si="5"/>
        <v>1</v>
      </c>
      <c r="S44" s="5">
        <f t="shared" si="5"/>
        <v>1</v>
      </c>
      <c r="T44" s="5">
        <f t="shared" si="5"/>
        <v>0</v>
      </c>
      <c r="U44" s="5">
        <f t="shared" si="5"/>
        <v>0</v>
      </c>
      <c r="V44" s="5">
        <f t="shared" si="5"/>
        <v>0</v>
      </c>
      <c r="W44" s="5">
        <f t="shared" si="5"/>
        <v>0</v>
      </c>
      <c r="X44" s="5">
        <f t="shared" si="5"/>
        <v>0</v>
      </c>
      <c r="Y44" s="5">
        <f t="shared" si="5"/>
        <v>0</v>
      </c>
      <c r="Z44" s="5">
        <f t="shared" si="5"/>
        <v>0</v>
      </c>
      <c r="AA44" s="5">
        <f t="shared" si="5"/>
        <v>0</v>
      </c>
      <c r="AB44" s="6">
        <f t="shared" si="6"/>
        <v>0.2</v>
      </c>
      <c r="AC44" s="6">
        <f t="shared" si="7"/>
        <v>0.8</v>
      </c>
      <c r="AD44" s="6">
        <f t="shared" si="8"/>
        <v>0.16000000000000003</v>
      </c>
    </row>
    <row r="45" spans="1:30" ht="78" customHeight="1" x14ac:dyDescent="0.3">
      <c r="A45" s="4" t="s">
        <v>669</v>
      </c>
      <c r="B45" s="42">
        <v>1</v>
      </c>
      <c r="C45" s="42">
        <v>1</v>
      </c>
      <c r="D45" s="42">
        <v>1</v>
      </c>
      <c r="E45" s="42">
        <v>1</v>
      </c>
      <c r="F45" s="42">
        <v>1</v>
      </c>
      <c r="G45" s="42">
        <v>1</v>
      </c>
      <c r="H45" s="42">
        <v>0</v>
      </c>
      <c r="I45" s="42">
        <v>0</v>
      </c>
      <c r="J45" s="42">
        <v>0</v>
      </c>
      <c r="K45" s="42">
        <v>0</v>
      </c>
      <c r="L45" s="44">
        <f t="shared" si="0"/>
        <v>0.4</v>
      </c>
      <c r="M45" s="45" t="str">
        <f t="shared" si="1"/>
        <v>sedang</v>
      </c>
      <c r="N45" s="46">
        <f t="shared" si="4"/>
        <v>1</v>
      </c>
      <c r="O45" s="45" t="str">
        <f t="shared" si="2"/>
        <v>soal diterima baik</v>
      </c>
      <c r="Q45" s="7">
        <v>40</v>
      </c>
      <c r="R45" s="5">
        <f t="shared" si="5"/>
        <v>1</v>
      </c>
      <c r="S45" s="5">
        <f t="shared" si="5"/>
        <v>1</v>
      </c>
      <c r="T45" s="5">
        <f t="shared" si="5"/>
        <v>1</v>
      </c>
      <c r="U45" s="5">
        <f t="shared" si="5"/>
        <v>1</v>
      </c>
      <c r="V45" s="5">
        <f t="shared" si="5"/>
        <v>1</v>
      </c>
      <c r="W45" s="5">
        <f t="shared" si="5"/>
        <v>1</v>
      </c>
      <c r="X45" s="5">
        <f t="shared" si="5"/>
        <v>0</v>
      </c>
      <c r="Y45" s="5">
        <f t="shared" si="5"/>
        <v>0</v>
      </c>
      <c r="Z45" s="5">
        <f t="shared" si="5"/>
        <v>1</v>
      </c>
      <c r="AA45" s="5">
        <f t="shared" si="5"/>
        <v>1</v>
      </c>
      <c r="AB45" s="6">
        <f t="shared" si="6"/>
        <v>0.8</v>
      </c>
      <c r="AC45" s="6">
        <f t="shared" si="7"/>
        <v>0.19999999999999996</v>
      </c>
      <c r="AD45" s="6">
        <f t="shared" si="8"/>
        <v>0.15999999999999998</v>
      </c>
    </row>
    <row r="46" spans="1:30" ht="57.75" customHeight="1" x14ac:dyDescent="0.3">
      <c r="A46" s="4" t="s">
        <v>670</v>
      </c>
      <c r="B46" s="42">
        <v>1</v>
      </c>
      <c r="C46" s="42">
        <v>1</v>
      </c>
      <c r="D46" s="42">
        <v>1</v>
      </c>
      <c r="E46" s="42">
        <v>0</v>
      </c>
      <c r="F46" s="42">
        <v>1</v>
      </c>
      <c r="G46" s="42">
        <v>0</v>
      </c>
      <c r="H46" s="42">
        <v>0</v>
      </c>
      <c r="I46" s="42">
        <v>0</v>
      </c>
      <c r="J46" s="42">
        <v>0</v>
      </c>
      <c r="K46" s="42">
        <v>0</v>
      </c>
      <c r="L46" s="44">
        <f t="shared" si="0"/>
        <v>0.6</v>
      </c>
      <c r="M46" s="45" t="str">
        <f t="shared" si="1"/>
        <v>sedang</v>
      </c>
      <c r="N46" s="46">
        <f t="shared" si="4"/>
        <v>1</v>
      </c>
      <c r="O46" s="45" t="str">
        <f t="shared" si="2"/>
        <v>soal diterima baik</v>
      </c>
      <c r="Q46" s="7">
        <v>41</v>
      </c>
      <c r="R46" s="5">
        <f t="shared" ref="R46:AA71" si="9">B45</f>
        <v>1</v>
      </c>
      <c r="S46" s="5">
        <f t="shared" si="9"/>
        <v>1</v>
      </c>
      <c r="T46" s="5">
        <f t="shared" si="9"/>
        <v>1</v>
      </c>
      <c r="U46" s="5">
        <f t="shared" si="9"/>
        <v>1</v>
      </c>
      <c r="V46" s="5">
        <f t="shared" si="9"/>
        <v>1</v>
      </c>
      <c r="W46" s="5">
        <f t="shared" si="9"/>
        <v>1</v>
      </c>
      <c r="X46" s="5">
        <f t="shared" si="9"/>
        <v>0</v>
      </c>
      <c r="Y46" s="5">
        <f t="shared" si="9"/>
        <v>0</v>
      </c>
      <c r="Z46" s="5">
        <f t="shared" si="9"/>
        <v>0</v>
      </c>
      <c r="AA46" s="5">
        <f t="shared" si="9"/>
        <v>0</v>
      </c>
      <c r="AB46" s="6">
        <f t="shared" si="6"/>
        <v>0.6</v>
      </c>
      <c r="AC46" s="6">
        <f t="shared" si="7"/>
        <v>0.4</v>
      </c>
      <c r="AD46" s="6">
        <f t="shared" si="8"/>
        <v>0.24</v>
      </c>
    </row>
    <row r="47" spans="1:30" ht="85.5" customHeight="1" x14ac:dyDescent="0.3">
      <c r="A47" s="8" t="s">
        <v>671</v>
      </c>
      <c r="B47" s="42">
        <v>1</v>
      </c>
      <c r="C47" s="42">
        <v>1</v>
      </c>
      <c r="D47" s="42">
        <v>1</v>
      </c>
      <c r="E47" s="42">
        <v>0</v>
      </c>
      <c r="F47" s="42">
        <v>1</v>
      </c>
      <c r="G47" s="42">
        <v>0</v>
      </c>
      <c r="H47" s="42">
        <v>0</v>
      </c>
      <c r="I47" s="42">
        <v>0</v>
      </c>
      <c r="J47" s="42">
        <v>0</v>
      </c>
      <c r="K47" s="42">
        <v>0</v>
      </c>
      <c r="L47" s="44">
        <f t="shared" si="0"/>
        <v>0.6</v>
      </c>
      <c r="M47" s="45" t="str">
        <f t="shared" si="1"/>
        <v>sedang</v>
      </c>
      <c r="N47" s="46">
        <f t="shared" si="4"/>
        <v>1</v>
      </c>
      <c r="O47" s="45" t="str">
        <f t="shared" si="2"/>
        <v>soal diterima baik</v>
      </c>
      <c r="Q47" s="7">
        <v>42</v>
      </c>
      <c r="R47" s="5">
        <f t="shared" si="9"/>
        <v>1</v>
      </c>
      <c r="S47" s="5">
        <f t="shared" si="9"/>
        <v>1</v>
      </c>
      <c r="T47" s="5">
        <f t="shared" si="9"/>
        <v>1</v>
      </c>
      <c r="U47" s="5">
        <f t="shared" si="9"/>
        <v>0</v>
      </c>
      <c r="V47" s="5">
        <f t="shared" si="9"/>
        <v>1</v>
      </c>
      <c r="W47" s="5">
        <f t="shared" si="9"/>
        <v>0</v>
      </c>
      <c r="X47" s="5">
        <f t="shared" si="9"/>
        <v>0</v>
      </c>
      <c r="Y47" s="5">
        <f t="shared" si="9"/>
        <v>0</v>
      </c>
      <c r="Z47" s="5">
        <f t="shared" si="9"/>
        <v>0</v>
      </c>
      <c r="AA47" s="5">
        <f t="shared" si="9"/>
        <v>0</v>
      </c>
      <c r="AB47" s="6">
        <f t="shared" si="6"/>
        <v>0.4</v>
      </c>
      <c r="AC47" s="6">
        <f t="shared" si="7"/>
        <v>0.6</v>
      </c>
      <c r="AD47" s="6">
        <f t="shared" si="8"/>
        <v>0.24</v>
      </c>
    </row>
    <row r="48" spans="1:30" ht="63" customHeight="1" x14ac:dyDescent="0.3">
      <c r="A48" s="4" t="s">
        <v>672</v>
      </c>
      <c r="B48" s="42">
        <v>1</v>
      </c>
      <c r="C48" s="42">
        <v>1</v>
      </c>
      <c r="D48" s="42">
        <v>1</v>
      </c>
      <c r="E48" s="42">
        <v>1</v>
      </c>
      <c r="F48" s="42">
        <v>1</v>
      </c>
      <c r="G48" s="42">
        <v>1</v>
      </c>
      <c r="H48" s="42">
        <v>0</v>
      </c>
      <c r="I48" s="42">
        <v>0</v>
      </c>
      <c r="J48" s="42">
        <v>1</v>
      </c>
      <c r="K48" s="42">
        <v>1</v>
      </c>
      <c r="L48" s="44">
        <f t="shared" si="0"/>
        <v>0.2</v>
      </c>
      <c r="M48" s="45" t="str">
        <f t="shared" si="1"/>
        <v>sukar</v>
      </c>
      <c r="N48" s="46">
        <f t="shared" si="4"/>
        <v>0.5</v>
      </c>
      <c r="O48" s="45" t="str">
        <f t="shared" si="2"/>
        <v>soal diterima baik</v>
      </c>
      <c r="Q48" s="7">
        <v>43</v>
      </c>
      <c r="R48" s="5">
        <f t="shared" si="9"/>
        <v>1</v>
      </c>
      <c r="S48" s="5">
        <f t="shared" si="9"/>
        <v>1</v>
      </c>
      <c r="T48" s="5">
        <f t="shared" si="9"/>
        <v>1</v>
      </c>
      <c r="U48" s="5">
        <f t="shared" si="9"/>
        <v>0</v>
      </c>
      <c r="V48" s="5">
        <f t="shared" si="9"/>
        <v>1</v>
      </c>
      <c r="W48" s="5">
        <f t="shared" si="9"/>
        <v>0</v>
      </c>
      <c r="X48" s="5">
        <f t="shared" si="9"/>
        <v>0</v>
      </c>
      <c r="Y48" s="5">
        <f t="shared" si="9"/>
        <v>0</v>
      </c>
      <c r="Z48" s="5">
        <f t="shared" si="9"/>
        <v>0</v>
      </c>
      <c r="AA48" s="5">
        <f t="shared" si="9"/>
        <v>0</v>
      </c>
      <c r="AB48" s="6">
        <f t="shared" si="6"/>
        <v>0.4</v>
      </c>
      <c r="AC48" s="6">
        <f t="shared" si="7"/>
        <v>0.6</v>
      </c>
      <c r="AD48" s="6">
        <f t="shared" si="8"/>
        <v>0.24</v>
      </c>
    </row>
    <row r="49" spans="1:30" ht="78.75" customHeight="1" x14ac:dyDescent="0.3">
      <c r="A49" s="4" t="s">
        <v>673</v>
      </c>
      <c r="B49" s="42">
        <v>1</v>
      </c>
      <c r="C49" s="42">
        <v>1</v>
      </c>
      <c r="D49" s="42">
        <v>1</v>
      </c>
      <c r="E49" s="42">
        <v>1</v>
      </c>
      <c r="F49" s="42">
        <v>1</v>
      </c>
      <c r="G49" s="42">
        <v>1</v>
      </c>
      <c r="H49" s="42">
        <v>0</v>
      </c>
      <c r="I49" s="42">
        <v>0</v>
      </c>
      <c r="J49" s="42">
        <v>0</v>
      </c>
      <c r="K49" s="42">
        <v>0</v>
      </c>
      <c r="L49" s="44">
        <f t="shared" si="0"/>
        <v>0.4</v>
      </c>
      <c r="M49" s="45" t="str">
        <f t="shared" si="1"/>
        <v>sedang</v>
      </c>
      <c r="N49" s="46">
        <f t="shared" si="4"/>
        <v>1</v>
      </c>
      <c r="O49" s="45" t="str">
        <f t="shared" si="2"/>
        <v>soal diterima baik</v>
      </c>
      <c r="Q49" s="7">
        <v>44</v>
      </c>
      <c r="R49" s="5">
        <f t="shared" si="9"/>
        <v>1</v>
      </c>
      <c r="S49" s="5">
        <f t="shared" si="9"/>
        <v>1</v>
      </c>
      <c r="T49" s="5">
        <f t="shared" si="9"/>
        <v>1</v>
      </c>
      <c r="U49" s="5">
        <f t="shared" si="9"/>
        <v>1</v>
      </c>
      <c r="V49" s="5">
        <f t="shared" si="9"/>
        <v>1</v>
      </c>
      <c r="W49" s="5">
        <f t="shared" si="9"/>
        <v>1</v>
      </c>
      <c r="X49" s="5">
        <f t="shared" si="9"/>
        <v>0</v>
      </c>
      <c r="Y49" s="5">
        <f t="shared" si="9"/>
        <v>0</v>
      </c>
      <c r="Z49" s="5">
        <f t="shared" si="9"/>
        <v>1</v>
      </c>
      <c r="AA49" s="5">
        <f t="shared" si="9"/>
        <v>1</v>
      </c>
      <c r="AB49" s="6">
        <f t="shared" si="6"/>
        <v>0.8</v>
      </c>
      <c r="AC49" s="6">
        <f t="shared" si="7"/>
        <v>0.19999999999999996</v>
      </c>
      <c r="AD49" s="6">
        <f t="shared" si="8"/>
        <v>0.15999999999999998</v>
      </c>
    </row>
    <row r="50" spans="1:30" ht="83.25" customHeight="1" x14ac:dyDescent="0.3">
      <c r="A50" s="8" t="s">
        <v>674</v>
      </c>
      <c r="B50" s="42">
        <v>1</v>
      </c>
      <c r="C50" s="42">
        <v>1</v>
      </c>
      <c r="D50" s="42">
        <v>1</v>
      </c>
      <c r="E50" s="42">
        <v>1</v>
      </c>
      <c r="F50" s="42">
        <v>1</v>
      </c>
      <c r="G50" s="42">
        <v>1</v>
      </c>
      <c r="H50" s="42">
        <v>1</v>
      </c>
      <c r="I50" s="42">
        <v>1</v>
      </c>
      <c r="J50" s="42">
        <v>0</v>
      </c>
      <c r="K50" s="42">
        <v>0</v>
      </c>
      <c r="L50" s="44">
        <f t="shared" si="0"/>
        <v>0.8</v>
      </c>
      <c r="M50" s="45" t="str">
        <f t="shared" si="1"/>
        <v>mudah</v>
      </c>
      <c r="N50" s="46">
        <f t="shared" si="4"/>
        <v>0.5</v>
      </c>
      <c r="O50" s="45" t="str">
        <f t="shared" si="2"/>
        <v>soal diterima baik</v>
      </c>
      <c r="Q50" s="7">
        <v>45</v>
      </c>
      <c r="R50" s="5">
        <f t="shared" si="9"/>
        <v>1</v>
      </c>
      <c r="S50" s="5">
        <f t="shared" si="9"/>
        <v>1</v>
      </c>
      <c r="T50" s="5">
        <f t="shared" si="9"/>
        <v>1</v>
      </c>
      <c r="U50" s="5">
        <f t="shared" si="9"/>
        <v>1</v>
      </c>
      <c r="V50" s="5">
        <f t="shared" si="9"/>
        <v>1</v>
      </c>
      <c r="W50" s="5">
        <f t="shared" si="9"/>
        <v>1</v>
      </c>
      <c r="X50" s="5">
        <f t="shared" si="9"/>
        <v>0</v>
      </c>
      <c r="Y50" s="5">
        <f t="shared" si="9"/>
        <v>0</v>
      </c>
      <c r="Z50" s="5">
        <f t="shared" si="9"/>
        <v>0</v>
      </c>
      <c r="AA50" s="5">
        <f t="shared" si="9"/>
        <v>0</v>
      </c>
      <c r="AB50" s="6">
        <f t="shared" si="6"/>
        <v>0.6</v>
      </c>
      <c r="AC50" s="6">
        <f t="shared" si="7"/>
        <v>0.4</v>
      </c>
      <c r="AD50" s="6">
        <f t="shared" si="8"/>
        <v>0.24</v>
      </c>
    </row>
    <row r="51" spans="1:30" ht="50.25" customHeight="1" x14ac:dyDescent="0.3">
      <c r="A51" s="9" t="s">
        <v>675</v>
      </c>
      <c r="B51" s="42">
        <v>1</v>
      </c>
      <c r="C51" s="42">
        <v>1</v>
      </c>
      <c r="D51" s="42">
        <v>1</v>
      </c>
      <c r="E51" s="42">
        <v>0</v>
      </c>
      <c r="F51" s="42">
        <v>1</v>
      </c>
      <c r="G51" s="42">
        <v>0</v>
      </c>
      <c r="H51" s="42">
        <v>0</v>
      </c>
      <c r="I51" s="42">
        <v>0</v>
      </c>
      <c r="J51" s="42">
        <v>0</v>
      </c>
      <c r="K51" s="42">
        <v>0</v>
      </c>
      <c r="L51" s="44">
        <f t="shared" si="0"/>
        <v>0.6</v>
      </c>
      <c r="M51" s="45" t="str">
        <f t="shared" si="1"/>
        <v>sedang</v>
      </c>
      <c r="N51" s="46">
        <f t="shared" si="4"/>
        <v>1</v>
      </c>
      <c r="O51" s="45" t="str">
        <f t="shared" si="2"/>
        <v>soal diterima baik</v>
      </c>
      <c r="Q51" s="7">
        <v>46</v>
      </c>
      <c r="R51" s="5">
        <f t="shared" si="9"/>
        <v>1</v>
      </c>
      <c r="S51" s="5">
        <f t="shared" si="9"/>
        <v>1</v>
      </c>
      <c r="T51" s="5">
        <f t="shared" si="9"/>
        <v>1</v>
      </c>
      <c r="U51" s="5">
        <f t="shared" si="9"/>
        <v>1</v>
      </c>
      <c r="V51" s="5">
        <f t="shared" si="9"/>
        <v>1</v>
      </c>
      <c r="W51" s="5">
        <f t="shared" si="9"/>
        <v>1</v>
      </c>
      <c r="X51" s="5">
        <f t="shared" si="9"/>
        <v>1</v>
      </c>
      <c r="Y51" s="5">
        <f t="shared" si="9"/>
        <v>1</v>
      </c>
      <c r="Z51" s="5">
        <f t="shared" si="9"/>
        <v>0</v>
      </c>
      <c r="AA51" s="5">
        <f t="shared" si="9"/>
        <v>0</v>
      </c>
      <c r="AB51" s="6">
        <f t="shared" si="6"/>
        <v>0.8</v>
      </c>
      <c r="AC51" s="6">
        <f t="shared" si="7"/>
        <v>0.19999999999999996</v>
      </c>
      <c r="AD51" s="6">
        <f t="shared" si="8"/>
        <v>0.15999999999999998</v>
      </c>
    </row>
    <row r="52" spans="1:30" ht="98.25" customHeight="1" x14ac:dyDescent="0.3">
      <c r="A52" s="9" t="s">
        <v>676</v>
      </c>
      <c r="B52" s="42">
        <v>1</v>
      </c>
      <c r="C52" s="42">
        <v>1</v>
      </c>
      <c r="D52" s="42">
        <v>1</v>
      </c>
      <c r="E52" s="42">
        <v>1</v>
      </c>
      <c r="F52" s="42">
        <v>1</v>
      </c>
      <c r="G52" s="42">
        <v>1</v>
      </c>
      <c r="H52" s="42">
        <v>0</v>
      </c>
      <c r="I52" s="42">
        <v>0</v>
      </c>
      <c r="J52" s="42">
        <v>1</v>
      </c>
      <c r="K52" s="42">
        <v>1</v>
      </c>
      <c r="L52" s="44">
        <f t="shared" si="0"/>
        <v>0.2</v>
      </c>
      <c r="M52" s="45" t="str">
        <f t="shared" si="1"/>
        <v>sukar</v>
      </c>
      <c r="N52" s="46">
        <f t="shared" si="4"/>
        <v>0.5</v>
      </c>
      <c r="O52" s="45" t="str">
        <f t="shared" si="2"/>
        <v>soal diterima baik</v>
      </c>
      <c r="Q52" s="7">
        <v>47</v>
      </c>
      <c r="R52" s="5">
        <f t="shared" si="9"/>
        <v>1</v>
      </c>
      <c r="S52" s="5">
        <f t="shared" si="9"/>
        <v>1</v>
      </c>
      <c r="T52" s="5">
        <f t="shared" si="9"/>
        <v>1</v>
      </c>
      <c r="U52" s="5">
        <f t="shared" si="9"/>
        <v>0</v>
      </c>
      <c r="V52" s="5">
        <f t="shared" si="9"/>
        <v>1</v>
      </c>
      <c r="W52" s="5">
        <f t="shared" si="9"/>
        <v>0</v>
      </c>
      <c r="X52" s="5">
        <f t="shared" si="9"/>
        <v>0</v>
      </c>
      <c r="Y52" s="5">
        <f t="shared" si="9"/>
        <v>0</v>
      </c>
      <c r="Z52" s="5">
        <f t="shared" si="9"/>
        <v>0</v>
      </c>
      <c r="AA52" s="5">
        <f t="shared" si="9"/>
        <v>0</v>
      </c>
      <c r="AB52" s="6">
        <f t="shared" si="6"/>
        <v>0.4</v>
      </c>
      <c r="AC52" s="6">
        <f t="shared" si="7"/>
        <v>0.6</v>
      </c>
      <c r="AD52" s="6">
        <f t="shared" si="8"/>
        <v>0.24</v>
      </c>
    </row>
    <row r="53" spans="1:30" ht="43.5" customHeight="1" x14ac:dyDescent="0.3">
      <c r="A53" s="4" t="s">
        <v>677</v>
      </c>
      <c r="B53" s="42">
        <v>1</v>
      </c>
      <c r="C53" s="42">
        <v>1</v>
      </c>
      <c r="D53" s="42">
        <v>1</v>
      </c>
      <c r="E53" s="42">
        <v>1</v>
      </c>
      <c r="F53" s="42">
        <v>1</v>
      </c>
      <c r="G53" s="42">
        <v>1</v>
      </c>
      <c r="H53" s="42">
        <v>1</v>
      </c>
      <c r="I53" s="42">
        <v>1</v>
      </c>
      <c r="J53" s="42">
        <v>0</v>
      </c>
      <c r="K53" s="42">
        <v>0</v>
      </c>
      <c r="L53" s="44">
        <f t="shared" si="0"/>
        <v>0.8</v>
      </c>
      <c r="M53" s="45" t="str">
        <f t="shared" si="1"/>
        <v>mudah</v>
      </c>
      <c r="N53" s="46">
        <f t="shared" si="4"/>
        <v>0.5</v>
      </c>
      <c r="O53" s="45" t="str">
        <f t="shared" si="2"/>
        <v>soal diterima baik</v>
      </c>
      <c r="Q53" s="7">
        <v>48</v>
      </c>
      <c r="R53" s="5">
        <f t="shared" si="9"/>
        <v>1</v>
      </c>
      <c r="S53" s="5">
        <f t="shared" si="9"/>
        <v>1</v>
      </c>
      <c r="T53" s="5">
        <f t="shared" si="9"/>
        <v>1</v>
      </c>
      <c r="U53" s="5">
        <f t="shared" si="9"/>
        <v>1</v>
      </c>
      <c r="V53" s="5">
        <f t="shared" si="9"/>
        <v>1</v>
      </c>
      <c r="W53" s="5">
        <f t="shared" si="9"/>
        <v>1</v>
      </c>
      <c r="X53" s="5">
        <f t="shared" si="9"/>
        <v>0</v>
      </c>
      <c r="Y53" s="5">
        <f t="shared" si="9"/>
        <v>0</v>
      </c>
      <c r="Z53" s="5">
        <f t="shared" si="9"/>
        <v>1</v>
      </c>
      <c r="AA53" s="5">
        <f t="shared" si="9"/>
        <v>1</v>
      </c>
      <c r="AB53" s="6">
        <f t="shared" si="6"/>
        <v>0.8</v>
      </c>
      <c r="AC53" s="6">
        <f t="shared" si="7"/>
        <v>0.19999999999999996</v>
      </c>
      <c r="AD53" s="6">
        <f t="shared" si="8"/>
        <v>0.15999999999999998</v>
      </c>
    </row>
    <row r="54" spans="1:30" ht="61.5" customHeight="1" x14ac:dyDescent="0.3">
      <c r="A54" s="4" t="s">
        <v>678</v>
      </c>
      <c r="B54" s="42">
        <v>1</v>
      </c>
      <c r="C54" s="42">
        <v>1</v>
      </c>
      <c r="D54" s="42">
        <v>1</v>
      </c>
      <c r="E54" s="42">
        <v>1</v>
      </c>
      <c r="F54" s="42">
        <v>1</v>
      </c>
      <c r="G54" s="42">
        <v>1</v>
      </c>
      <c r="H54" s="42">
        <v>1</v>
      </c>
      <c r="I54" s="42">
        <v>1</v>
      </c>
      <c r="J54" s="42">
        <v>0</v>
      </c>
      <c r="K54" s="42">
        <v>0</v>
      </c>
      <c r="L54" s="44">
        <f t="shared" si="0"/>
        <v>0.8</v>
      </c>
      <c r="M54" s="45" t="str">
        <f t="shared" si="1"/>
        <v>mudah</v>
      </c>
      <c r="N54" s="46">
        <f t="shared" si="4"/>
        <v>0.5</v>
      </c>
      <c r="O54" s="45" t="str">
        <f t="shared" si="2"/>
        <v>soal diterima baik</v>
      </c>
      <c r="Q54" s="7">
        <v>49</v>
      </c>
      <c r="R54" s="5">
        <f t="shared" si="9"/>
        <v>1</v>
      </c>
      <c r="S54" s="5">
        <f t="shared" si="9"/>
        <v>1</v>
      </c>
      <c r="T54" s="5">
        <f t="shared" si="9"/>
        <v>1</v>
      </c>
      <c r="U54" s="5">
        <f t="shared" si="9"/>
        <v>1</v>
      </c>
      <c r="V54" s="5">
        <f t="shared" si="9"/>
        <v>1</v>
      </c>
      <c r="W54" s="5">
        <f t="shared" si="9"/>
        <v>1</v>
      </c>
      <c r="X54" s="5">
        <f t="shared" si="9"/>
        <v>1</v>
      </c>
      <c r="Y54" s="5">
        <f t="shared" si="9"/>
        <v>1</v>
      </c>
      <c r="Z54" s="5">
        <f t="shared" si="9"/>
        <v>0</v>
      </c>
      <c r="AA54" s="5">
        <f t="shared" si="9"/>
        <v>0</v>
      </c>
      <c r="AB54" s="6">
        <f t="shared" si="6"/>
        <v>0.8</v>
      </c>
      <c r="AC54" s="6">
        <f t="shared" si="7"/>
        <v>0.19999999999999996</v>
      </c>
      <c r="AD54" s="6">
        <f t="shared" si="8"/>
        <v>0.15999999999999998</v>
      </c>
    </row>
    <row r="55" spans="1:30" ht="86.25" customHeight="1" x14ac:dyDescent="0.3">
      <c r="A55" s="4" t="s">
        <v>679</v>
      </c>
      <c r="B55" s="42">
        <v>0</v>
      </c>
      <c r="C55" s="42">
        <v>0</v>
      </c>
      <c r="D55" s="42">
        <v>1</v>
      </c>
      <c r="E55" s="42">
        <v>0</v>
      </c>
      <c r="F55" s="42">
        <v>1</v>
      </c>
      <c r="G55" s="42">
        <v>0</v>
      </c>
      <c r="H55" s="42">
        <v>0</v>
      </c>
      <c r="I55" s="42">
        <v>0</v>
      </c>
      <c r="J55" s="42">
        <v>0</v>
      </c>
      <c r="K55" s="42">
        <v>0</v>
      </c>
      <c r="L55" s="44">
        <f t="shared" si="0"/>
        <v>0.8</v>
      </c>
      <c r="M55" s="45" t="str">
        <f t="shared" si="1"/>
        <v>mudah</v>
      </c>
      <c r="N55" s="46">
        <f t="shared" si="4"/>
        <v>0.5</v>
      </c>
      <c r="O55" s="45" t="str">
        <f t="shared" si="2"/>
        <v>soal diterima baik</v>
      </c>
      <c r="Q55" s="7">
        <v>50</v>
      </c>
      <c r="R55" s="5">
        <f t="shared" si="9"/>
        <v>1</v>
      </c>
      <c r="S55" s="5">
        <f t="shared" si="9"/>
        <v>1</v>
      </c>
      <c r="T55" s="5">
        <f t="shared" si="9"/>
        <v>1</v>
      </c>
      <c r="U55" s="5">
        <f t="shared" si="9"/>
        <v>1</v>
      </c>
      <c r="V55" s="5">
        <f t="shared" si="9"/>
        <v>1</v>
      </c>
      <c r="W55" s="5">
        <f t="shared" si="9"/>
        <v>1</v>
      </c>
      <c r="X55" s="5">
        <f t="shared" si="9"/>
        <v>1</v>
      </c>
      <c r="Y55" s="5">
        <f t="shared" si="9"/>
        <v>1</v>
      </c>
      <c r="Z55" s="5">
        <f t="shared" si="9"/>
        <v>0</v>
      </c>
      <c r="AA55" s="5">
        <f t="shared" si="9"/>
        <v>0</v>
      </c>
      <c r="AB55" s="6">
        <f t="shared" si="6"/>
        <v>0.8</v>
      </c>
      <c r="AC55" s="6">
        <f t="shared" si="7"/>
        <v>0.19999999999999996</v>
      </c>
      <c r="AD55" s="6">
        <f t="shared" si="8"/>
        <v>0.15999999999999998</v>
      </c>
    </row>
    <row r="56" spans="1:30" ht="69" customHeight="1" x14ac:dyDescent="0.3">
      <c r="A56" s="4" t="s">
        <v>680</v>
      </c>
      <c r="B56" s="42">
        <v>1</v>
      </c>
      <c r="C56" s="42">
        <v>1</v>
      </c>
      <c r="D56" s="42">
        <v>1</v>
      </c>
      <c r="E56" s="42">
        <v>0</v>
      </c>
      <c r="F56" s="42">
        <v>1</v>
      </c>
      <c r="G56" s="42">
        <v>0</v>
      </c>
      <c r="H56" s="42">
        <v>0</v>
      </c>
      <c r="I56" s="42">
        <v>0</v>
      </c>
      <c r="J56" s="42">
        <v>1</v>
      </c>
      <c r="K56" s="42">
        <v>1</v>
      </c>
      <c r="L56" s="44">
        <f t="shared" si="0"/>
        <v>0.4</v>
      </c>
      <c r="M56" s="45" t="str">
        <f t="shared" si="1"/>
        <v>sedang</v>
      </c>
      <c r="N56" s="46">
        <f t="shared" si="4"/>
        <v>0.5</v>
      </c>
      <c r="O56" s="45" t="str">
        <f t="shared" si="2"/>
        <v>soal diterima baik</v>
      </c>
      <c r="Q56" s="7">
        <v>51</v>
      </c>
      <c r="R56" s="5">
        <f t="shared" si="9"/>
        <v>0</v>
      </c>
      <c r="S56" s="5">
        <f t="shared" si="9"/>
        <v>0</v>
      </c>
      <c r="T56" s="5">
        <f t="shared" si="9"/>
        <v>1</v>
      </c>
      <c r="U56" s="5">
        <f t="shared" si="9"/>
        <v>0</v>
      </c>
      <c r="V56" s="5">
        <f t="shared" si="9"/>
        <v>1</v>
      </c>
      <c r="W56" s="5">
        <f t="shared" si="9"/>
        <v>0</v>
      </c>
      <c r="X56" s="5">
        <f t="shared" si="9"/>
        <v>0</v>
      </c>
      <c r="Y56" s="5">
        <f t="shared" si="9"/>
        <v>0</v>
      </c>
      <c r="Z56" s="5">
        <f t="shared" si="9"/>
        <v>0</v>
      </c>
      <c r="AA56" s="5">
        <f t="shared" si="9"/>
        <v>0</v>
      </c>
      <c r="AB56" s="6">
        <f t="shared" si="6"/>
        <v>0.2</v>
      </c>
      <c r="AC56" s="6">
        <f t="shared" si="7"/>
        <v>0.8</v>
      </c>
      <c r="AD56" s="6">
        <f t="shared" si="8"/>
        <v>0.16000000000000003</v>
      </c>
    </row>
    <row r="57" spans="1:30" ht="60.75" customHeight="1" x14ac:dyDescent="0.3">
      <c r="A57" s="8" t="s">
        <v>681</v>
      </c>
      <c r="B57" s="42">
        <v>1</v>
      </c>
      <c r="C57" s="42">
        <v>1</v>
      </c>
      <c r="D57" s="42">
        <v>1</v>
      </c>
      <c r="E57" s="42">
        <v>1</v>
      </c>
      <c r="F57" s="42">
        <v>1</v>
      </c>
      <c r="G57" s="42">
        <v>1</v>
      </c>
      <c r="H57" s="42">
        <v>0</v>
      </c>
      <c r="I57" s="42">
        <v>0</v>
      </c>
      <c r="J57" s="42">
        <v>0</v>
      </c>
      <c r="K57" s="42">
        <v>0</v>
      </c>
      <c r="L57" s="44">
        <f t="shared" si="0"/>
        <v>0.4</v>
      </c>
      <c r="M57" s="45" t="str">
        <f t="shared" si="1"/>
        <v>sedang</v>
      </c>
      <c r="N57" s="46">
        <f t="shared" si="4"/>
        <v>1</v>
      </c>
      <c r="O57" s="45" t="str">
        <f t="shared" si="2"/>
        <v>soal diterima baik</v>
      </c>
      <c r="Q57" s="7">
        <v>52</v>
      </c>
      <c r="R57" s="5">
        <f t="shared" si="9"/>
        <v>1</v>
      </c>
      <c r="S57" s="5">
        <f t="shared" si="9"/>
        <v>1</v>
      </c>
      <c r="T57" s="5">
        <f t="shared" si="9"/>
        <v>1</v>
      </c>
      <c r="U57" s="5">
        <f t="shared" si="9"/>
        <v>0</v>
      </c>
      <c r="V57" s="5">
        <f t="shared" si="9"/>
        <v>1</v>
      </c>
      <c r="W57" s="5">
        <f t="shared" si="9"/>
        <v>0</v>
      </c>
      <c r="X57" s="5">
        <f t="shared" si="9"/>
        <v>0</v>
      </c>
      <c r="Y57" s="5">
        <f t="shared" si="9"/>
        <v>0</v>
      </c>
      <c r="Z57" s="5">
        <f t="shared" si="9"/>
        <v>1</v>
      </c>
      <c r="AA57" s="5">
        <f t="shared" si="9"/>
        <v>1</v>
      </c>
      <c r="AB57" s="6">
        <f t="shared" si="6"/>
        <v>0.6</v>
      </c>
      <c r="AC57" s="6">
        <f t="shared" si="7"/>
        <v>0.4</v>
      </c>
      <c r="AD57" s="6">
        <f t="shared" si="8"/>
        <v>0.24</v>
      </c>
    </row>
    <row r="58" spans="1:30" ht="43.5" customHeight="1" x14ac:dyDescent="0.3">
      <c r="A58" s="4" t="s">
        <v>682</v>
      </c>
      <c r="B58" s="42">
        <v>1</v>
      </c>
      <c r="C58" s="42">
        <v>1</v>
      </c>
      <c r="D58" s="42">
        <v>1</v>
      </c>
      <c r="E58" s="42">
        <v>1</v>
      </c>
      <c r="F58" s="42">
        <v>1</v>
      </c>
      <c r="G58" s="42">
        <v>1</v>
      </c>
      <c r="H58" s="42">
        <v>0</v>
      </c>
      <c r="I58" s="42">
        <v>0</v>
      </c>
      <c r="J58" s="42">
        <v>1</v>
      </c>
      <c r="K58" s="42">
        <v>1</v>
      </c>
      <c r="L58" s="44">
        <f t="shared" si="0"/>
        <v>0.2</v>
      </c>
      <c r="M58" s="45" t="str">
        <f t="shared" si="1"/>
        <v>sukar</v>
      </c>
      <c r="N58" s="46">
        <f t="shared" si="4"/>
        <v>0.5</v>
      </c>
      <c r="O58" s="45" t="str">
        <f t="shared" si="2"/>
        <v>soal diterima baik</v>
      </c>
      <c r="Q58" s="7">
        <v>53</v>
      </c>
      <c r="R58" s="5">
        <f t="shared" si="9"/>
        <v>1</v>
      </c>
      <c r="S58" s="5">
        <f t="shared" si="9"/>
        <v>1</v>
      </c>
      <c r="T58" s="5">
        <f t="shared" si="9"/>
        <v>1</v>
      </c>
      <c r="U58" s="5">
        <f t="shared" si="9"/>
        <v>1</v>
      </c>
      <c r="V58" s="5">
        <f t="shared" si="9"/>
        <v>1</v>
      </c>
      <c r="W58" s="5">
        <f t="shared" si="9"/>
        <v>1</v>
      </c>
      <c r="X58" s="5">
        <f t="shared" si="9"/>
        <v>0</v>
      </c>
      <c r="Y58" s="5">
        <f t="shared" si="9"/>
        <v>0</v>
      </c>
      <c r="Z58" s="5">
        <f t="shared" si="9"/>
        <v>0</v>
      </c>
      <c r="AA58" s="5">
        <f t="shared" si="9"/>
        <v>0</v>
      </c>
      <c r="AB58" s="6">
        <f t="shared" si="6"/>
        <v>0.6</v>
      </c>
      <c r="AC58" s="6">
        <f t="shared" si="7"/>
        <v>0.4</v>
      </c>
      <c r="AD58" s="6">
        <f t="shared" si="8"/>
        <v>0.24</v>
      </c>
    </row>
    <row r="59" spans="1:30" ht="49.5" customHeight="1" x14ac:dyDescent="0.3">
      <c r="A59" s="4" t="s">
        <v>683</v>
      </c>
      <c r="B59" s="42">
        <v>1</v>
      </c>
      <c r="C59" s="42">
        <v>1</v>
      </c>
      <c r="D59" s="42">
        <v>1</v>
      </c>
      <c r="E59" s="42">
        <v>1</v>
      </c>
      <c r="F59" s="42">
        <v>1</v>
      </c>
      <c r="G59" s="42">
        <v>1</v>
      </c>
      <c r="H59" s="42">
        <v>0</v>
      </c>
      <c r="I59" s="42">
        <v>0</v>
      </c>
      <c r="J59" s="42">
        <v>1</v>
      </c>
      <c r="K59" s="42">
        <v>1</v>
      </c>
      <c r="L59" s="44">
        <f t="shared" si="0"/>
        <v>0.2</v>
      </c>
      <c r="M59" s="45" t="str">
        <f t="shared" si="1"/>
        <v>sukar</v>
      </c>
      <c r="N59" s="46">
        <f t="shared" si="4"/>
        <v>0.5</v>
      </c>
      <c r="O59" s="45" t="str">
        <f t="shared" si="2"/>
        <v>soal diterima baik</v>
      </c>
      <c r="Q59" s="7">
        <v>54</v>
      </c>
      <c r="R59" s="5">
        <f t="shared" si="9"/>
        <v>1</v>
      </c>
      <c r="S59" s="5">
        <f t="shared" si="9"/>
        <v>1</v>
      </c>
      <c r="T59" s="5">
        <f t="shared" si="9"/>
        <v>1</v>
      </c>
      <c r="U59" s="5">
        <f t="shared" si="9"/>
        <v>1</v>
      </c>
      <c r="V59" s="5">
        <f t="shared" si="9"/>
        <v>1</v>
      </c>
      <c r="W59" s="5">
        <f t="shared" si="9"/>
        <v>1</v>
      </c>
      <c r="X59" s="5">
        <f t="shared" si="9"/>
        <v>0</v>
      </c>
      <c r="Y59" s="5">
        <f t="shared" si="9"/>
        <v>0</v>
      </c>
      <c r="Z59" s="5">
        <f t="shared" si="9"/>
        <v>1</v>
      </c>
      <c r="AA59" s="5">
        <f t="shared" si="9"/>
        <v>1</v>
      </c>
      <c r="AB59" s="6">
        <f t="shared" si="6"/>
        <v>0.8</v>
      </c>
      <c r="AC59" s="6">
        <f t="shared" si="7"/>
        <v>0.19999999999999996</v>
      </c>
      <c r="AD59" s="6">
        <f t="shared" si="8"/>
        <v>0.15999999999999998</v>
      </c>
    </row>
    <row r="60" spans="1:30" ht="50.25" customHeight="1" x14ac:dyDescent="0.3">
      <c r="A60" s="4" t="s">
        <v>684</v>
      </c>
      <c r="B60" s="42">
        <v>1</v>
      </c>
      <c r="C60" s="42">
        <v>1</v>
      </c>
      <c r="D60" s="42">
        <v>1</v>
      </c>
      <c r="E60" s="42">
        <v>0</v>
      </c>
      <c r="F60" s="42">
        <v>1</v>
      </c>
      <c r="G60" s="42">
        <v>0</v>
      </c>
      <c r="H60" s="42">
        <v>0</v>
      </c>
      <c r="I60" s="42">
        <v>0</v>
      </c>
      <c r="J60" s="42">
        <v>1</v>
      </c>
      <c r="K60" s="42">
        <v>1</v>
      </c>
      <c r="L60" s="44">
        <f t="shared" si="0"/>
        <v>0.4</v>
      </c>
      <c r="M60" s="45" t="str">
        <f t="shared" si="1"/>
        <v>sedang</v>
      </c>
      <c r="N60" s="46">
        <f t="shared" si="4"/>
        <v>0.5</v>
      </c>
      <c r="O60" s="45" t="str">
        <f t="shared" si="2"/>
        <v>soal diterima baik</v>
      </c>
      <c r="Q60" s="7">
        <v>55</v>
      </c>
      <c r="R60" s="5">
        <f t="shared" si="9"/>
        <v>1</v>
      </c>
      <c r="S60" s="5">
        <f t="shared" si="9"/>
        <v>1</v>
      </c>
      <c r="T60" s="5">
        <f t="shared" si="9"/>
        <v>1</v>
      </c>
      <c r="U60" s="5">
        <f t="shared" si="9"/>
        <v>1</v>
      </c>
      <c r="V60" s="5">
        <f t="shared" si="9"/>
        <v>1</v>
      </c>
      <c r="W60" s="5">
        <f t="shared" si="9"/>
        <v>1</v>
      </c>
      <c r="X60" s="5">
        <f t="shared" si="9"/>
        <v>0</v>
      </c>
      <c r="Y60" s="5">
        <f t="shared" si="9"/>
        <v>0</v>
      </c>
      <c r="Z60" s="5">
        <f t="shared" si="9"/>
        <v>1</v>
      </c>
      <c r="AA60" s="5">
        <f t="shared" si="9"/>
        <v>1</v>
      </c>
      <c r="AB60" s="6">
        <f t="shared" si="6"/>
        <v>0.8</v>
      </c>
      <c r="AC60" s="6">
        <f t="shared" si="7"/>
        <v>0.19999999999999996</v>
      </c>
      <c r="AD60" s="6">
        <f t="shared" si="8"/>
        <v>0.15999999999999998</v>
      </c>
    </row>
    <row r="61" spans="1:30" ht="31.5" customHeight="1" x14ac:dyDescent="0.3">
      <c r="A61" s="4" t="s">
        <v>685</v>
      </c>
      <c r="B61" s="42">
        <v>1</v>
      </c>
      <c r="C61" s="42">
        <v>1</v>
      </c>
      <c r="D61" s="42">
        <v>1</v>
      </c>
      <c r="E61" s="42">
        <v>0</v>
      </c>
      <c r="F61" s="42">
        <v>1</v>
      </c>
      <c r="G61" s="42">
        <v>0</v>
      </c>
      <c r="H61" s="42">
        <v>1</v>
      </c>
      <c r="I61" s="42">
        <v>1</v>
      </c>
      <c r="J61" s="42">
        <v>0</v>
      </c>
      <c r="K61" s="42">
        <v>0</v>
      </c>
      <c r="L61" s="44">
        <f t="shared" si="0"/>
        <v>0.6</v>
      </c>
      <c r="M61" s="45" t="str">
        <f t="shared" si="1"/>
        <v>sedang</v>
      </c>
      <c r="N61" s="46">
        <f t="shared" si="4"/>
        <v>0.5</v>
      </c>
      <c r="O61" s="45" t="str">
        <f t="shared" si="2"/>
        <v>soal diterima baik</v>
      </c>
      <c r="Q61" s="7">
        <v>56</v>
      </c>
      <c r="R61" s="5">
        <f t="shared" si="9"/>
        <v>1</v>
      </c>
      <c r="S61" s="5">
        <f t="shared" si="9"/>
        <v>1</v>
      </c>
      <c r="T61" s="5">
        <f t="shared" si="9"/>
        <v>1</v>
      </c>
      <c r="U61" s="5">
        <f t="shared" si="9"/>
        <v>0</v>
      </c>
      <c r="V61" s="5">
        <f t="shared" si="9"/>
        <v>1</v>
      </c>
      <c r="W61" s="5">
        <f t="shared" si="9"/>
        <v>0</v>
      </c>
      <c r="X61" s="5">
        <f t="shared" si="9"/>
        <v>0</v>
      </c>
      <c r="Y61" s="5">
        <f t="shared" si="9"/>
        <v>0</v>
      </c>
      <c r="Z61" s="5">
        <f t="shared" si="9"/>
        <v>1</v>
      </c>
      <c r="AA61" s="5">
        <f t="shared" si="9"/>
        <v>1</v>
      </c>
      <c r="AB61" s="6">
        <f t="shared" si="6"/>
        <v>0.6</v>
      </c>
      <c r="AC61" s="6">
        <f t="shared" si="7"/>
        <v>0.4</v>
      </c>
      <c r="AD61" s="6">
        <f t="shared" si="8"/>
        <v>0.24</v>
      </c>
    </row>
    <row r="62" spans="1:30" ht="34.5" customHeight="1" x14ac:dyDescent="0.3">
      <c r="A62" s="4" t="s">
        <v>686</v>
      </c>
      <c r="B62" s="42">
        <v>0</v>
      </c>
      <c r="C62" s="42">
        <v>0</v>
      </c>
      <c r="D62" s="42">
        <v>1</v>
      </c>
      <c r="E62" s="42">
        <v>1</v>
      </c>
      <c r="F62" s="42">
        <v>1</v>
      </c>
      <c r="G62" s="42">
        <v>1</v>
      </c>
      <c r="H62" s="42">
        <v>0</v>
      </c>
      <c r="I62" s="42">
        <v>0</v>
      </c>
      <c r="J62" s="42">
        <v>0</v>
      </c>
      <c r="K62" s="42">
        <v>0</v>
      </c>
      <c r="L62" s="44">
        <f t="shared" si="0"/>
        <v>0.6</v>
      </c>
      <c r="M62" s="45" t="str">
        <f t="shared" si="1"/>
        <v>sedang</v>
      </c>
      <c r="N62" s="46">
        <f t="shared" si="4"/>
        <v>0.5</v>
      </c>
      <c r="O62" s="45" t="str">
        <f t="shared" si="2"/>
        <v>soal diterima baik</v>
      </c>
      <c r="Q62" s="7">
        <v>57</v>
      </c>
      <c r="R62" s="5">
        <f t="shared" si="9"/>
        <v>1</v>
      </c>
      <c r="S62" s="5">
        <f t="shared" si="9"/>
        <v>1</v>
      </c>
      <c r="T62" s="5">
        <f t="shared" si="9"/>
        <v>1</v>
      </c>
      <c r="U62" s="5">
        <f t="shared" si="9"/>
        <v>0</v>
      </c>
      <c r="V62" s="5">
        <f t="shared" si="9"/>
        <v>1</v>
      </c>
      <c r="W62" s="5">
        <f t="shared" si="9"/>
        <v>0</v>
      </c>
      <c r="X62" s="5">
        <f t="shared" si="9"/>
        <v>1</v>
      </c>
      <c r="Y62" s="5">
        <f t="shared" si="9"/>
        <v>1</v>
      </c>
      <c r="Z62" s="5">
        <f t="shared" si="9"/>
        <v>0</v>
      </c>
      <c r="AA62" s="5">
        <f t="shared" si="9"/>
        <v>0</v>
      </c>
      <c r="AB62" s="6">
        <f t="shared" si="6"/>
        <v>0.6</v>
      </c>
      <c r="AC62" s="6">
        <f t="shared" si="7"/>
        <v>0.4</v>
      </c>
      <c r="AD62" s="6">
        <f t="shared" si="8"/>
        <v>0.24</v>
      </c>
    </row>
    <row r="63" spans="1:30" ht="95.25" customHeight="1" x14ac:dyDescent="0.3">
      <c r="A63" s="4" t="s">
        <v>687</v>
      </c>
      <c r="B63" s="42">
        <v>0</v>
      </c>
      <c r="C63" s="42">
        <v>0</v>
      </c>
      <c r="D63" s="42">
        <v>1</v>
      </c>
      <c r="E63" s="42">
        <v>1</v>
      </c>
      <c r="F63" s="42">
        <v>1</v>
      </c>
      <c r="G63" s="42">
        <v>1</v>
      </c>
      <c r="H63" s="42">
        <v>0</v>
      </c>
      <c r="I63" s="42">
        <v>0</v>
      </c>
      <c r="J63" s="42">
        <v>0</v>
      </c>
      <c r="K63" s="42">
        <v>0</v>
      </c>
      <c r="L63" s="44">
        <f t="shared" si="0"/>
        <v>0.6</v>
      </c>
      <c r="M63" s="45" t="str">
        <f t="shared" si="1"/>
        <v>sedang</v>
      </c>
      <c r="N63" s="46">
        <f t="shared" si="4"/>
        <v>0.5</v>
      </c>
      <c r="O63" s="45" t="str">
        <f t="shared" si="2"/>
        <v>soal diterima baik</v>
      </c>
      <c r="Q63" s="7">
        <v>58</v>
      </c>
      <c r="R63" s="5">
        <f t="shared" si="9"/>
        <v>0</v>
      </c>
      <c r="S63" s="5">
        <f t="shared" si="9"/>
        <v>0</v>
      </c>
      <c r="T63" s="5">
        <f t="shared" si="9"/>
        <v>1</v>
      </c>
      <c r="U63" s="5">
        <f t="shared" si="9"/>
        <v>1</v>
      </c>
      <c r="V63" s="5">
        <f t="shared" si="9"/>
        <v>1</v>
      </c>
      <c r="W63" s="5">
        <f t="shared" si="9"/>
        <v>1</v>
      </c>
      <c r="X63" s="5">
        <f t="shared" si="9"/>
        <v>0</v>
      </c>
      <c r="Y63" s="5">
        <f t="shared" si="9"/>
        <v>0</v>
      </c>
      <c r="Z63" s="5">
        <f t="shared" si="9"/>
        <v>0</v>
      </c>
      <c r="AA63" s="5">
        <f t="shared" si="9"/>
        <v>0</v>
      </c>
      <c r="AB63" s="6">
        <f t="shared" si="6"/>
        <v>0.4</v>
      </c>
      <c r="AC63" s="6">
        <f t="shared" si="7"/>
        <v>0.6</v>
      </c>
      <c r="AD63" s="6">
        <f t="shared" si="8"/>
        <v>0.24</v>
      </c>
    </row>
    <row r="64" spans="1:30" ht="72.75" customHeight="1" x14ac:dyDescent="0.3">
      <c r="A64" s="8" t="s">
        <v>688</v>
      </c>
      <c r="B64" s="42">
        <v>1</v>
      </c>
      <c r="C64" s="42">
        <v>1</v>
      </c>
      <c r="D64" s="42">
        <v>1</v>
      </c>
      <c r="E64" s="42">
        <v>0</v>
      </c>
      <c r="F64" s="42">
        <v>1</v>
      </c>
      <c r="G64" s="42">
        <v>0</v>
      </c>
      <c r="H64" s="42">
        <v>1</v>
      </c>
      <c r="I64" s="42">
        <v>1</v>
      </c>
      <c r="J64" s="42">
        <v>0</v>
      </c>
      <c r="K64" s="42">
        <v>0</v>
      </c>
      <c r="L64" s="44">
        <f t="shared" si="0"/>
        <v>0.6</v>
      </c>
      <c r="M64" s="45" t="str">
        <f t="shared" si="1"/>
        <v>sedang</v>
      </c>
      <c r="N64" s="46">
        <f t="shared" si="4"/>
        <v>0.5</v>
      </c>
      <c r="O64" s="45" t="str">
        <f t="shared" si="2"/>
        <v>soal diterima baik</v>
      </c>
      <c r="Q64" s="7">
        <v>59</v>
      </c>
      <c r="R64" s="5">
        <f t="shared" si="9"/>
        <v>0</v>
      </c>
      <c r="S64" s="5">
        <f t="shared" si="9"/>
        <v>0</v>
      </c>
      <c r="T64" s="5">
        <f t="shared" si="9"/>
        <v>1</v>
      </c>
      <c r="U64" s="5">
        <f t="shared" si="9"/>
        <v>1</v>
      </c>
      <c r="V64" s="5">
        <f t="shared" si="9"/>
        <v>1</v>
      </c>
      <c r="W64" s="5">
        <f t="shared" si="9"/>
        <v>1</v>
      </c>
      <c r="X64" s="5">
        <f t="shared" si="9"/>
        <v>0</v>
      </c>
      <c r="Y64" s="5">
        <f t="shared" si="9"/>
        <v>0</v>
      </c>
      <c r="Z64" s="5">
        <f t="shared" si="9"/>
        <v>0</v>
      </c>
      <c r="AA64" s="5">
        <f t="shared" si="9"/>
        <v>0</v>
      </c>
      <c r="AB64" s="6">
        <f t="shared" si="6"/>
        <v>0.4</v>
      </c>
      <c r="AC64" s="6">
        <f t="shared" si="7"/>
        <v>0.6</v>
      </c>
      <c r="AD64" s="6">
        <f t="shared" si="8"/>
        <v>0.24</v>
      </c>
    </row>
    <row r="65" spans="1:30" ht="90.75" customHeight="1" x14ac:dyDescent="0.3">
      <c r="A65" s="9" t="s">
        <v>689</v>
      </c>
      <c r="B65" s="42">
        <v>0</v>
      </c>
      <c r="C65" s="42">
        <v>0</v>
      </c>
      <c r="D65" s="42">
        <v>0</v>
      </c>
      <c r="E65" s="42">
        <v>1</v>
      </c>
      <c r="F65" s="42">
        <v>0</v>
      </c>
      <c r="G65" s="42">
        <v>1</v>
      </c>
      <c r="H65" s="42">
        <v>0</v>
      </c>
      <c r="I65" s="42">
        <v>0</v>
      </c>
      <c r="J65" s="42">
        <v>1</v>
      </c>
      <c r="K65" s="42">
        <v>1</v>
      </c>
      <c r="L65" s="44">
        <f t="shared" si="0"/>
        <v>0.6</v>
      </c>
      <c r="M65" s="45" t="str">
        <f t="shared" si="1"/>
        <v>sedang</v>
      </c>
      <c r="N65" s="46">
        <f t="shared" si="4"/>
        <v>0.5</v>
      </c>
      <c r="O65" s="45" t="str">
        <f t="shared" si="2"/>
        <v>soal diterima baik</v>
      </c>
      <c r="Q65" s="7">
        <v>60</v>
      </c>
      <c r="R65" s="5">
        <f t="shared" si="9"/>
        <v>1</v>
      </c>
      <c r="S65" s="5">
        <f t="shared" si="9"/>
        <v>1</v>
      </c>
      <c r="T65" s="5">
        <f t="shared" si="9"/>
        <v>1</v>
      </c>
      <c r="U65" s="5">
        <f t="shared" si="9"/>
        <v>0</v>
      </c>
      <c r="V65" s="5">
        <f t="shared" si="9"/>
        <v>1</v>
      </c>
      <c r="W65" s="5">
        <f t="shared" si="9"/>
        <v>0</v>
      </c>
      <c r="X65" s="5">
        <f t="shared" si="9"/>
        <v>1</v>
      </c>
      <c r="Y65" s="5">
        <f t="shared" si="9"/>
        <v>1</v>
      </c>
      <c r="Z65" s="5">
        <f t="shared" si="9"/>
        <v>0</v>
      </c>
      <c r="AA65" s="5">
        <f t="shared" si="9"/>
        <v>0</v>
      </c>
      <c r="AB65" s="6">
        <f t="shared" si="6"/>
        <v>0.6</v>
      </c>
      <c r="AC65" s="6">
        <f t="shared" si="7"/>
        <v>0.4</v>
      </c>
      <c r="AD65" s="6">
        <f t="shared" si="8"/>
        <v>0.24</v>
      </c>
    </row>
    <row r="66" spans="1:30" ht="80.25" customHeight="1" x14ac:dyDescent="0.3">
      <c r="A66" s="4" t="s">
        <v>690</v>
      </c>
      <c r="B66" s="42">
        <v>1</v>
      </c>
      <c r="C66" s="42">
        <v>1</v>
      </c>
      <c r="D66" s="42">
        <v>0</v>
      </c>
      <c r="E66" s="42">
        <v>1</v>
      </c>
      <c r="F66" s="42">
        <v>0</v>
      </c>
      <c r="G66" s="42">
        <v>1</v>
      </c>
      <c r="H66" s="42">
        <v>0</v>
      </c>
      <c r="I66" s="42">
        <v>0</v>
      </c>
      <c r="J66" s="42">
        <v>0</v>
      </c>
      <c r="K66" s="42">
        <v>0</v>
      </c>
      <c r="L66" s="44">
        <f t="shared" si="0"/>
        <v>0.6</v>
      </c>
      <c r="M66" s="45" t="str">
        <f t="shared" si="1"/>
        <v>sedang</v>
      </c>
      <c r="N66" s="46">
        <f t="shared" si="4"/>
        <v>0.5</v>
      </c>
      <c r="O66" s="45" t="str">
        <f t="shared" si="2"/>
        <v>soal diterima baik</v>
      </c>
      <c r="Q66" s="7">
        <v>61</v>
      </c>
      <c r="R66" s="5">
        <f t="shared" si="9"/>
        <v>0</v>
      </c>
      <c r="S66" s="5">
        <f t="shared" si="9"/>
        <v>0</v>
      </c>
      <c r="T66" s="5">
        <f t="shared" si="9"/>
        <v>0</v>
      </c>
      <c r="U66" s="5">
        <f t="shared" si="9"/>
        <v>1</v>
      </c>
      <c r="V66" s="5">
        <f t="shared" si="9"/>
        <v>0</v>
      </c>
      <c r="W66" s="5">
        <f t="shared" si="9"/>
        <v>1</v>
      </c>
      <c r="X66" s="5">
        <f t="shared" si="9"/>
        <v>0</v>
      </c>
      <c r="Y66" s="5">
        <f t="shared" si="9"/>
        <v>0</v>
      </c>
      <c r="Z66" s="5">
        <f t="shared" si="9"/>
        <v>1</v>
      </c>
      <c r="AA66" s="5">
        <f t="shared" si="9"/>
        <v>1</v>
      </c>
      <c r="AB66" s="6">
        <f t="shared" si="6"/>
        <v>0.4</v>
      </c>
      <c r="AC66" s="6">
        <f t="shared" si="7"/>
        <v>0.6</v>
      </c>
      <c r="AD66" s="6">
        <f t="shared" si="8"/>
        <v>0.24</v>
      </c>
    </row>
    <row r="67" spans="1:30" ht="78" customHeight="1" x14ac:dyDescent="0.3">
      <c r="A67" s="4" t="s">
        <v>691</v>
      </c>
      <c r="B67" s="42">
        <v>0</v>
      </c>
      <c r="C67" s="42">
        <v>0</v>
      </c>
      <c r="D67" s="42">
        <v>1</v>
      </c>
      <c r="E67" s="42">
        <v>1</v>
      </c>
      <c r="F67" s="42">
        <v>1</v>
      </c>
      <c r="G67" s="42">
        <v>1</v>
      </c>
      <c r="H67" s="42">
        <v>1</v>
      </c>
      <c r="I67" s="42">
        <v>1</v>
      </c>
      <c r="J67" s="42">
        <v>1</v>
      </c>
      <c r="K67" s="42">
        <v>1</v>
      </c>
      <c r="L67" s="44">
        <f t="shared" si="0"/>
        <v>0.8</v>
      </c>
      <c r="M67" s="45" t="str">
        <f t="shared" si="1"/>
        <v>mudah</v>
      </c>
      <c r="N67" s="46">
        <f t="shared" si="4"/>
        <v>0.5</v>
      </c>
      <c r="O67" s="45" t="str">
        <f t="shared" si="2"/>
        <v>soal diterima baik</v>
      </c>
      <c r="Q67" s="7">
        <v>62</v>
      </c>
      <c r="R67" s="5">
        <f t="shared" si="9"/>
        <v>1</v>
      </c>
      <c r="S67" s="5">
        <f t="shared" si="9"/>
        <v>1</v>
      </c>
      <c r="T67" s="5">
        <f t="shared" si="9"/>
        <v>0</v>
      </c>
      <c r="U67" s="5">
        <f t="shared" si="9"/>
        <v>1</v>
      </c>
      <c r="V67" s="5">
        <f t="shared" si="9"/>
        <v>0</v>
      </c>
      <c r="W67" s="5">
        <f t="shared" si="9"/>
        <v>1</v>
      </c>
      <c r="X67" s="5">
        <f t="shared" si="9"/>
        <v>0</v>
      </c>
      <c r="Y67" s="5">
        <f t="shared" si="9"/>
        <v>0</v>
      </c>
      <c r="Z67" s="5">
        <f t="shared" si="9"/>
        <v>0</v>
      </c>
      <c r="AA67" s="5">
        <f t="shared" si="9"/>
        <v>0</v>
      </c>
      <c r="AB67" s="6">
        <f t="shared" si="6"/>
        <v>0.4</v>
      </c>
      <c r="AC67" s="6">
        <f t="shared" si="7"/>
        <v>0.6</v>
      </c>
      <c r="AD67" s="6">
        <f t="shared" si="8"/>
        <v>0.24</v>
      </c>
    </row>
    <row r="68" spans="1:30" ht="64.5" customHeight="1" x14ac:dyDescent="0.3">
      <c r="A68" s="4" t="s">
        <v>692</v>
      </c>
      <c r="B68" s="42">
        <v>1</v>
      </c>
      <c r="C68" s="42">
        <v>1</v>
      </c>
      <c r="D68" s="42">
        <v>0</v>
      </c>
      <c r="E68" s="42">
        <v>0</v>
      </c>
      <c r="F68" s="42">
        <v>0</v>
      </c>
      <c r="G68" s="42">
        <v>0</v>
      </c>
      <c r="H68" s="42">
        <v>0</v>
      </c>
      <c r="I68" s="42">
        <v>0</v>
      </c>
      <c r="J68" s="42">
        <v>0</v>
      </c>
      <c r="K68" s="42">
        <v>0</v>
      </c>
      <c r="L68" s="44">
        <f t="shared" si="0"/>
        <v>0.8</v>
      </c>
      <c r="M68" s="45" t="str">
        <f t="shared" si="1"/>
        <v>mudah</v>
      </c>
      <c r="N68" s="46">
        <f t="shared" si="4"/>
        <v>0.5</v>
      </c>
      <c r="O68" s="45" t="str">
        <f t="shared" si="2"/>
        <v>soal diterima baik</v>
      </c>
      <c r="Q68" s="7">
        <v>63</v>
      </c>
      <c r="R68" s="5">
        <f t="shared" si="9"/>
        <v>0</v>
      </c>
      <c r="S68" s="5">
        <f t="shared" si="9"/>
        <v>0</v>
      </c>
      <c r="T68" s="5">
        <f t="shared" si="9"/>
        <v>1</v>
      </c>
      <c r="U68" s="5">
        <f t="shared" si="9"/>
        <v>1</v>
      </c>
      <c r="V68" s="5">
        <f t="shared" si="9"/>
        <v>1</v>
      </c>
      <c r="W68" s="5">
        <f t="shared" si="9"/>
        <v>1</v>
      </c>
      <c r="X68" s="5">
        <f t="shared" si="9"/>
        <v>1</v>
      </c>
      <c r="Y68" s="5">
        <f t="shared" si="9"/>
        <v>1</v>
      </c>
      <c r="Z68" s="5">
        <f t="shared" si="9"/>
        <v>1</v>
      </c>
      <c r="AA68" s="5">
        <f t="shared" si="9"/>
        <v>1</v>
      </c>
      <c r="AB68" s="6">
        <f t="shared" si="6"/>
        <v>0.8</v>
      </c>
      <c r="AC68" s="6">
        <f t="shared" si="7"/>
        <v>0.19999999999999996</v>
      </c>
      <c r="AD68" s="6">
        <f t="shared" si="8"/>
        <v>0.15999999999999998</v>
      </c>
    </row>
    <row r="69" spans="1:30" ht="85.5" customHeight="1" x14ac:dyDescent="0.3">
      <c r="A69" s="8" t="s">
        <v>693</v>
      </c>
      <c r="B69" s="42">
        <v>1</v>
      </c>
      <c r="C69" s="42">
        <v>1</v>
      </c>
      <c r="D69" s="42">
        <v>1</v>
      </c>
      <c r="E69" s="42">
        <v>0</v>
      </c>
      <c r="F69" s="42">
        <v>1</v>
      </c>
      <c r="G69" s="42">
        <v>0</v>
      </c>
      <c r="H69" s="42">
        <v>0</v>
      </c>
      <c r="I69" s="42">
        <v>0</v>
      </c>
      <c r="J69" s="42">
        <v>0</v>
      </c>
      <c r="K69" s="42">
        <v>0</v>
      </c>
      <c r="L69" s="44">
        <f t="shared" ref="L69:L104" si="10">COUNTIF(B69:K69,$H69)/COUNTA(B69:K69)</f>
        <v>0.6</v>
      </c>
      <c r="M69" s="45" t="str">
        <f t="shared" si="1"/>
        <v>sedang</v>
      </c>
      <c r="N69" s="46">
        <f t="shared" si="4"/>
        <v>1</v>
      </c>
      <c r="O69" s="45" t="str">
        <f t="shared" si="2"/>
        <v>soal diterima baik</v>
      </c>
      <c r="Q69" s="7">
        <v>64</v>
      </c>
      <c r="R69" s="5">
        <f t="shared" si="9"/>
        <v>1</v>
      </c>
      <c r="S69" s="5">
        <f t="shared" si="9"/>
        <v>1</v>
      </c>
      <c r="T69" s="5">
        <f t="shared" si="9"/>
        <v>0</v>
      </c>
      <c r="U69" s="5">
        <f t="shared" si="9"/>
        <v>0</v>
      </c>
      <c r="V69" s="5">
        <f t="shared" si="9"/>
        <v>0</v>
      </c>
      <c r="W69" s="5">
        <f t="shared" si="9"/>
        <v>0</v>
      </c>
      <c r="X69" s="5">
        <f t="shared" si="9"/>
        <v>0</v>
      </c>
      <c r="Y69" s="5">
        <f t="shared" si="9"/>
        <v>0</v>
      </c>
      <c r="Z69" s="5">
        <f t="shared" si="9"/>
        <v>0</v>
      </c>
      <c r="AA69" s="5">
        <f t="shared" si="9"/>
        <v>0</v>
      </c>
      <c r="AB69" s="6">
        <f t="shared" si="6"/>
        <v>0.2</v>
      </c>
      <c r="AC69" s="6">
        <f t="shared" si="7"/>
        <v>0.8</v>
      </c>
      <c r="AD69" s="6">
        <f t="shared" si="8"/>
        <v>0.16000000000000003</v>
      </c>
    </row>
    <row r="70" spans="1:30" ht="42" customHeight="1" x14ac:dyDescent="0.3">
      <c r="A70" s="9" t="s">
        <v>694</v>
      </c>
      <c r="B70" s="42">
        <v>1</v>
      </c>
      <c r="C70" s="42">
        <v>1</v>
      </c>
      <c r="D70" s="42">
        <v>1</v>
      </c>
      <c r="E70" s="42">
        <v>0</v>
      </c>
      <c r="F70" s="42">
        <v>1</v>
      </c>
      <c r="G70" s="42">
        <v>0</v>
      </c>
      <c r="H70" s="42">
        <v>0</v>
      </c>
      <c r="I70" s="42">
        <v>0</v>
      </c>
      <c r="J70" s="42">
        <v>0</v>
      </c>
      <c r="K70" s="42">
        <v>0</v>
      </c>
      <c r="L70" s="44">
        <f t="shared" si="10"/>
        <v>0.6</v>
      </c>
      <c r="M70" s="45" t="str">
        <f t="shared" ref="M70:M104" si="11">IF(L70&lt;0.31,"sukar",IF(L70&lt;0.71,"sedang","mudah"))</f>
        <v>sedang</v>
      </c>
      <c r="N70" s="46">
        <f t="shared" ref="N70:N103" si="12">ABS((SUM(B70:D70,F70)-SUM(H70:K70))*2/8)</f>
        <v>1</v>
      </c>
      <c r="O70" s="45" t="str">
        <f t="shared" ref="O70:O104" si="13">IF(N70&lt;0.2,"soal dibuang",IF(N70&lt;0.3,"soal diperbaiki",IF(N70&lt;0.4,"soal diterima tapi perlu diperbaiki","soal diterima baik")))</f>
        <v>soal diterima baik</v>
      </c>
      <c r="Q70" s="7">
        <v>65</v>
      </c>
      <c r="R70" s="5">
        <f t="shared" si="9"/>
        <v>1</v>
      </c>
      <c r="S70" s="5">
        <f t="shared" si="9"/>
        <v>1</v>
      </c>
      <c r="T70" s="5">
        <f t="shared" si="9"/>
        <v>1</v>
      </c>
      <c r="U70" s="5">
        <f t="shared" si="9"/>
        <v>0</v>
      </c>
      <c r="V70" s="5">
        <f t="shared" si="9"/>
        <v>1</v>
      </c>
      <c r="W70" s="5">
        <f t="shared" si="9"/>
        <v>0</v>
      </c>
      <c r="X70" s="5">
        <f t="shared" si="9"/>
        <v>0</v>
      </c>
      <c r="Y70" s="5">
        <f t="shared" si="9"/>
        <v>0</v>
      </c>
      <c r="Z70" s="5">
        <f t="shared" si="9"/>
        <v>0</v>
      </c>
      <c r="AA70" s="5">
        <f t="shared" si="9"/>
        <v>0</v>
      </c>
      <c r="AB70" s="6">
        <f t="shared" si="6"/>
        <v>0.4</v>
      </c>
      <c r="AC70" s="6">
        <f t="shared" si="7"/>
        <v>0.6</v>
      </c>
      <c r="AD70" s="6">
        <f t="shared" si="8"/>
        <v>0.24</v>
      </c>
    </row>
    <row r="71" spans="1:30" ht="42.75" customHeight="1" x14ac:dyDescent="0.3">
      <c r="A71" s="4" t="s">
        <v>695</v>
      </c>
      <c r="B71" s="42">
        <v>1</v>
      </c>
      <c r="C71" s="42">
        <v>1</v>
      </c>
      <c r="D71" s="42">
        <v>1</v>
      </c>
      <c r="E71" s="42">
        <v>0</v>
      </c>
      <c r="F71" s="42">
        <v>1</v>
      </c>
      <c r="G71" s="42">
        <v>0</v>
      </c>
      <c r="H71" s="42">
        <v>0</v>
      </c>
      <c r="I71" s="42">
        <v>0</v>
      </c>
      <c r="J71" s="42">
        <v>0</v>
      </c>
      <c r="K71" s="42">
        <v>0</v>
      </c>
      <c r="L71" s="44">
        <f t="shared" si="10"/>
        <v>0.6</v>
      </c>
      <c r="M71" s="45" t="str">
        <f t="shared" si="11"/>
        <v>sedang</v>
      </c>
      <c r="N71" s="46">
        <f t="shared" si="12"/>
        <v>1</v>
      </c>
      <c r="O71" s="45" t="str">
        <f t="shared" si="13"/>
        <v>soal diterima baik</v>
      </c>
      <c r="Q71" s="7">
        <v>66</v>
      </c>
      <c r="R71" s="5">
        <f t="shared" si="9"/>
        <v>1</v>
      </c>
      <c r="S71" s="5">
        <f t="shared" si="9"/>
        <v>1</v>
      </c>
      <c r="T71" s="5">
        <f t="shared" si="9"/>
        <v>1</v>
      </c>
      <c r="U71" s="5">
        <f t="shared" si="9"/>
        <v>0</v>
      </c>
      <c r="V71" s="5">
        <f t="shared" si="9"/>
        <v>1</v>
      </c>
      <c r="W71" s="5">
        <f t="shared" ref="W71:AA105" si="14">G70</f>
        <v>0</v>
      </c>
      <c r="X71" s="5">
        <f t="shared" si="14"/>
        <v>0</v>
      </c>
      <c r="Y71" s="5">
        <f t="shared" si="14"/>
        <v>0</v>
      </c>
      <c r="Z71" s="5">
        <f t="shared" si="14"/>
        <v>0</v>
      </c>
      <c r="AA71" s="5">
        <f t="shared" si="14"/>
        <v>0</v>
      </c>
      <c r="AB71" s="6">
        <f t="shared" ref="AB71:AB104" si="15">SUM(R71:AA71)/COUNT(R71:AA71)</f>
        <v>0.4</v>
      </c>
      <c r="AC71" s="6">
        <f t="shared" ref="AC71:AC105" si="16">1-AB71</f>
        <v>0.6</v>
      </c>
      <c r="AD71" s="6">
        <f t="shared" ref="AD71:AD105" si="17">AB71*AC71</f>
        <v>0.24</v>
      </c>
    </row>
    <row r="72" spans="1:30" ht="42.75" customHeight="1" x14ac:dyDescent="0.3">
      <c r="A72" s="8" t="s">
        <v>696</v>
      </c>
      <c r="B72" s="42">
        <v>1</v>
      </c>
      <c r="C72" s="42">
        <v>1</v>
      </c>
      <c r="D72" s="42">
        <v>1</v>
      </c>
      <c r="E72" s="42">
        <v>1</v>
      </c>
      <c r="F72" s="42">
        <v>1</v>
      </c>
      <c r="G72" s="42">
        <v>1</v>
      </c>
      <c r="H72" s="42">
        <v>0</v>
      </c>
      <c r="I72" s="42">
        <v>0</v>
      </c>
      <c r="J72" s="42">
        <v>1</v>
      </c>
      <c r="K72" s="42">
        <v>1</v>
      </c>
      <c r="L72" s="44">
        <f t="shared" si="10"/>
        <v>0.2</v>
      </c>
      <c r="M72" s="45" t="str">
        <f t="shared" si="11"/>
        <v>sukar</v>
      </c>
      <c r="N72" s="46">
        <f t="shared" si="12"/>
        <v>0.5</v>
      </c>
      <c r="O72" s="45" t="str">
        <f t="shared" si="13"/>
        <v>soal diterima baik</v>
      </c>
      <c r="Q72" s="7">
        <v>67</v>
      </c>
      <c r="R72" s="5">
        <f t="shared" ref="R72:V105" si="18">B71</f>
        <v>1</v>
      </c>
      <c r="S72" s="5">
        <f t="shared" si="18"/>
        <v>1</v>
      </c>
      <c r="T72" s="5">
        <f t="shared" si="18"/>
        <v>1</v>
      </c>
      <c r="U72" s="5">
        <f t="shared" si="18"/>
        <v>0</v>
      </c>
      <c r="V72" s="5">
        <f t="shared" si="18"/>
        <v>1</v>
      </c>
      <c r="W72" s="5">
        <f t="shared" si="14"/>
        <v>0</v>
      </c>
      <c r="X72" s="5">
        <f t="shared" si="14"/>
        <v>0</v>
      </c>
      <c r="Y72" s="5">
        <f t="shared" si="14"/>
        <v>0</v>
      </c>
      <c r="Z72" s="5">
        <f t="shared" si="14"/>
        <v>0</v>
      </c>
      <c r="AA72" s="5">
        <f t="shared" si="14"/>
        <v>0</v>
      </c>
      <c r="AB72" s="6">
        <f t="shared" si="15"/>
        <v>0.4</v>
      </c>
      <c r="AC72" s="6">
        <f t="shared" si="16"/>
        <v>0.6</v>
      </c>
      <c r="AD72" s="6">
        <f t="shared" si="17"/>
        <v>0.24</v>
      </c>
    </row>
    <row r="73" spans="1:30" ht="58.5" customHeight="1" x14ac:dyDescent="0.3">
      <c r="A73" s="9" t="s">
        <v>697</v>
      </c>
      <c r="B73" s="42">
        <v>1</v>
      </c>
      <c r="C73" s="42">
        <v>1</v>
      </c>
      <c r="D73" s="42">
        <v>1</v>
      </c>
      <c r="E73" s="42">
        <v>0</v>
      </c>
      <c r="F73" s="42">
        <v>1</v>
      </c>
      <c r="G73" s="42">
        <v>0</v>
      </c>
      <c r="H73" s="42">
        <v>0</v>
      </c>
      <c r="I73" s="42">
        <v>0</v>
      </c>
      <c r="J73" s="42">
        <v>0</v>
      </c>
      <c r="K73" s="42">
        <v>0</v>
      </c>
      <c r="L73" s="44">
        <f t="shared" si="10"/>
        <v>0.6</v>
      </c>
      <c r="M73" s="45" t="str">
        <f t="shared" si="11"/>
        <v>sedang</v>
      </c>
      <c r="N73" s="46">
        <f t="shared" si="12"/>
        <v>1</v>
      </c>
      <c r="O73" s="45" t="str">
        <f t="shared" si="13"/>
        <v>soal diterima baik</v>
      </c>
      <c r="Q73" s="7">
        <v>68</v>
      </c>
      <c r="R73" s="5">
        <f t="shared" si="18"/>
        <v>1</v>
      </c>
      <c r="S73" s="5">
        <f t="shared" si="18"/>
        <v>1</v>
      </c>
      <c r="T73" s="5">
        <f t="shared" si="18"/>
        <v>1</v>
      </c>
      <c r="U73" s="5">
        <f t="shared" si="18"/>
        <v>1</v>
      </c>
      <c r="V73" s="5">
        <f t="shared" si="18"/>
        <v>1</v>
      </c>
      <c r="W73" s="5">
        <f t="shared" si="14"/>
        <v>1</v>
      </c>
      <c r="X73" s="5">
        <f t="shared" si="14"/>
        <v>0</v>
      </c>
      <c r="Y73" s="5">
        <f t="shared" si="14"/>
        <v>0</v>
      </c>
      <c r="Z73" s="5">
        <f t="shared" si="14"/>
        <v>1</v>
      </c>
      <c r="AA73" s="5">
        <f t="shared" si="14"/>
        <v>1</v>
      </c>
      <c r="AB73" s="6">
        <f t="shared" si="15"/>
        <v>0.8</v>
      </c>
      <c r="AC73" s="6">
        <f t="shared" si="16"/>
        <v>0.19999999999999996</v>
      </c>
      <c r="AD73" s="6">
        <f t="shared" si="17"/>
        <v>0.15999999999999998</v>
      </c>
    </row>
    <row r="74" spans="1:30" ht="55.5" customHeight="1" x14ac:dyDescent="0.3">
      <c r="A74" s="4" t="s">
        <v>698</v>
      </c>
      <c r="B74" s="42">
        <v>0</v>
      </c>
      <c r="C74" s="42">
        <v>0</v>
      </c>
      <c r="D74" s="42">
        <v>1</v>
      </c>
      <c r="E74" s="42">
        <v>1</v>
      </c>
      <c r="F74" s="42">
        <v>1</v>
      </c>
      <c r="G74" s="42">
        <v>1</v>
      </c>
      <c r="H74" s="42">
        <v>0</v>
      </c>
      <c r="I74" s="42">
        <v>0</v>
      </c>
      <c r="J74" s="42">
        <v>0</v>
      </c>
      <c r="K74" s="42">
        <v>0</v>
      </c>
      <c r="L74" s="44">
        <f t="shared" si="10"/>
        <v>0.6</v>
      </c>
      <c r="M74" s="45" t="str">
        <f t="shared" si="11"/>
        <v>sedang</v>
      </c>
      <c r="N74" s="46">
        <f t="shared" si="12"/>
        <v>0.5</v>
      </c>
      <c r="O74" s="45" t="str">
        <f t="shared" si="13"/>
        <v>soal diterima baik</v>
      </c>
      <c r="Q74" s="7">
        <v>69</v>
      </c>
      <c r="R74" s="5">
        <f t="shared" si="18"/>
        <v>1</v>
      </c>
      <c r="S74" s="5">
        <f t="shared" si="18"/>
        <v>1</v>
      </c>
      <c r="T74" s="5">
        <f t="shared" si="18"/>
        <v>1</v>
      </c>
      <c r="U74" s="5">
        <f t="shared" si="18"/>
        <v>0</v>
      </c>
      <c r="V74" s="5">
        <f t="shared" si="18"/>
        <v>1</v>
      </c>
      <c r="W74" s="5">
        <f t="shared" si="14"/>
        <v>0</v>
      </c>
      <c r="X74" s="5">
        <f t="shared" si="14"/>
        <v>0</v>
      </c>
      <c r="Y74" s="5">
        <f t="shared" si="14"/>
        <v>0</v>
      </c>
      <c r="Z74" s="5">
        <f t="shared" si="14"/>
        <v>0</v>
      </c>
      <c r="AA74" s="5">
        <f t="shared" si="14"/>
        <v>0</v>
      </c>
      <c r="AB74" s="6">
        <f t="shared" si="15"/>
        <v>0.4</v>
      </c>
      <c r="AC74" s="6">
        <f t="shared" si="16"/>
        <v>0.6</v>
      </c>
      <c r="AD74" s="6">
        <f t="shared" si="17"/>
        <v>0.24</v>
      </c>
    </row>
    <row r="75" spans="1:30" ht="79.5" customHeight="1" x14ac:dyDescent="0.3">
      <c r="A75" s="9" t="s">
        <v>699</v>
      </c>
      <c r="B75" s="42">
        <v>1</v>
      </c>
      <c r="C75" s="42">
        <v>1</v>
      </c>
      <c r="D75" s="42">
        <v>1</v>
      </c>
      <c r="E75" s="42">
        <v>1</v>
      </c>
      <c r="F75" s="42">
        <v>1</v>
      </c>
      <c r="G75" s="42">
        <v>1</v>
      </c>
      <c r="H75" s="42">
        <v>0</v>
      </c>
      <c r="I75" s="42">
        <v>0</v>
      </c>
      <c r="J75" s="42">
        <v>0</v>
      </c>
      <c r="K75" s="42">
        <v>0</v>
      </c>
      <c r="L75" s="44">
        <f t="shared" si="10"/>
        <v>0.4</v>
      </c>
      <c r="M75" s="45" t="str">
        <f t="shared" si="11"/>
        <v>sedang</v>
      </c>
      <c r="N75" s="46">
        <f t="shared" si="12"/>
        <v>1</v>
      </c>
      <c r="O75" s="45" t="str">
        <f t="shared" si="13"/>
        <v>soal diterima baik</v>
      </c>
      <c r="Q75" s="7">
        <v>70</v>
      </c>
      <c r="R75" s="5">
        <f t="shared" si="18"/>
        <v>0</v>
      </c>
      <c r="S75" s="5">
        <f t="shared" si="18"/>
        <v>0</v>
      </c>
      <c r="T75" s="5">
        <f t="shared" si="18"/>
        <v>1</v>
      </c>
      <c r="U75" s="5">
        <f t="shared" si="18"/>
        <v>1</v>
      </c>
      <c r="V75" s="5">
        <f t="shared" si="18"/>
        <v>1</v>
      </c>
      <c r="W75" s="5">
        <f t="shared" si="14"/>
        <v>1</v>
      </c>
      <c r="X75" s="5">
        <f t="shared" si="14"/>
        <v>0</v>
      </c>
      <c r="Y75" s="5">
        <f t="shared" si="14"/>
        <v>0</v>
      </c>
      <c r="Z75" s="5">
        <f t="shared" si="14"/>
        <v>0</v>
      </c>
      <c r="AA75" s="5">
        <f t="shared" si="14"/>
        <v>0</v>
      </c>
      <c r="AB75" s="6">
        <f t="shared" si="15"/>
        <v>0.4</v>
      </c>
      <c r="AC75" s="6">
        <f t="shared" si="16"/>
        <v>0.6</v>
      </c>
      <c r="AD75" s="6">
        <f t="shared" si="17"/>
        <v>0.24</v>
      </c>
    </row>
    <row r="76" spans="1:30" ht="47.25" customHeight="1" x14ac:dyDescent="0.3">
      <c r="A76" s="4" t="s">
        <v>700</v>
      </c>
      <c r="B76" s="42">
        <v>1</v>
      </c>
      <c r="C76" s="42">
        <v>1</v>
      </c>
      <c r="D76" s="42">
        <v>0</v>
      </c>
      <c r="E76" s="42">
        <v>0</v>
      </c>
      <c r="F76" s="42">
        <v>0</v>
      </c>
      <c r="G76" s="42">
        <v>0</v>
      </c>
      <c r="H76" s="42">
        <v>0</v>
      </c>
      <c r="I76" s="42">
        <v>0</v>
      </c>
      <c r="J76" s="42">
        <v>0</v>
      </c>
      <c r="K76" s="42">
        <v>0</v>
      </c>
      <c r="L76" s="44">
        <f t="shared" si="10"/>
        <v>0.8</v>
      </c>
      <c r="M76" s="45" t="str">
        <f t="shared" si="11"/>
        <v>mudah</v>
      </c>
      <c r="N76" s="46">
        <f t="shared" si="12"/>
        <v>0.5</v>
      </c>
      <c r="O76" s="45" t="str">
        <f t="shared" si="13"/>
        <v>soal diterima baik</v>
      </c>
      <c r="Q76" s="7">
        <v>71</v>
      </c>
      <c r="R76" s="5">
        <f t="shared" si="18"/>
        <v>1</v>
      </c>
      <c r="S76" s="5">
        <f t="shared" si="18"/>
        <v>1</v>
      </c>
      <c r="T76" s="5">
        <f t="shared" si="18"/>
        <v>1</v>
      </c>
      <c r="U76" s="5">
        <f t="shared" si="18"/>
        <v>1</v>
      </c>
      <c r="V76" s="5">
        <f t="shared" si="18"/>
        <v>1</v>
      </c>
      <c r="W76" s="5">
        <f t="shared" si="14"/>
        <v>1</v>
      </c>
      <c r="X76" s="5">
        <f t="shared" si="14"/>
        <v>0</v>
      </c>
      <c r="Y76" s="5">
        <f t="shared" si="14"/>
        <v>0</v>
      </c>
      <c r="Z76" s="5">
        <f t="shared" si="14"/>
        <v>0</v>
      </c>
      <c r="AA76" s="5">
        <f t="shared" si="14"/>
        <v>0</v>
      </c>
      <c r="AB76" s="6">
        <f t="shared" si="15"/>
        <v>0.6</v>
      </c>
      <c r="AC76" s="6">
        <f t="shared" si="16"/>
        <v>0.4</v>
      </c>
      <c r="AD76" s="6">
        <f t="shared" si="17"/>
        <v>0.24</v>
      </c>
    </row>
    <row r="77" spans="1:30" ht="47.25" customHeight="1" x14ac:dyDescent="0.3">
      <c r="A77" s="4" t="s">
        <v>701</v>
      </c>
      <c r="B77" s="42">
        <v>1</v>
      </c>
      <c r="C77" s="42">
        <v>1</v>
      </c>
      <c r="D77" s="42">
        <v>0</v>
      </c>
      <c r="E77" s="42">
        <v>0</v>
      </c>
      <c r="F77" s="42">
        <v>0</v>
      </c>
      <c r="G77" s="42">
        <v>0</v>
      </c>
      <c r="H77" s="42">
        <v>0</v>
      </c>
      <c r="I77" s="42">
        <v>0</v>
      </c>
      <c r="J77" s="42">
        <v>0</v>
      </c>
      <c r="K77" s="42">
        <v>0</v>
      </c>
      <c r="L77" s="44">
        <f t="shared" si="10"/>
        <v>0.8</v>
      </c>
      <c r="M77" s="45" t="str">
        <f t="shared" si="11"/>
        <v>mudah</v>
      </c>
      <c r="N77" s="46">
        <f t="shared" si="12"/>
        <v>0.5</v>
      </c>
      <c r="O77" s="45" t="str">
        <f t="shared" si="13"/>
        <v>soal diterima baik</v>
      </c>
      <c r="Q77" s="7">
        <v>72</v>
      </c>
      <c r="R77" s="5">
        <f t="shared" si="18"/>
        <v>1</v>
      </c>
      <c r="S77" s="5">
        <f t="shared" si="18"/>
        <v>1</v>
      </c>
      <c r="T77" s="5">
        <f t="shared" si="18"/>
        <v>0</v>
      </c>
      <c r="U77" s="5">
        <f t="shared" si="18"/>
        <v>0</v>
      </c>
      <c r="V77" s="5">
        <f t="shared" si="18"/>
        <v>0</v>
      </c>
      <c r="W77" s="5">
        <f t="shared" si="14"/>
        <v>0</v>
      </c>
      <c r="X77" s="5">
        <f t="shared" si="14"/>
        <v>0</v>
      </c>
      <c r="Y77" s="5">
        <f t="shared" si="14"/>
        <v>0</v>
      </c>
      <c r="Z77" s="5">
        <f t="shared" si="14"/>
        <v>0</v>
      </c>
      <c r="AA77" s="5">
        <f t="shared" si="14"/>
        <v>0</v>
      </c>
      <c r="AB77" s="6">
        <f t="shared" si="15"/>
        <v>0.2</v>
      </c>
      <c r="AC77" s="6">
        <f t="shared" si="16"/>
        <v>0.8</v>
      </c>
      <c r="AD77" s="6">
        <f t="shared" si="17"/>
        <v>0.16000000000000003</v>
      </c>
    </row>
    <row r="78" spans="1:30" ht="44.25" customHeight="1" x14ac:dyDescent="0.3">
      <c r="A78" s="8" t="s">
        <v>702</v>
      </c>
      <c r="B78" s="42">
        <v>1</v>
      </c>
      <c r="C78" s="42">
        <v>1</v>
      </c>
      <c r="D78" s="42">
        <v>1</v>
      </c>
      <c r="E78" s="42">
        <v>1</v>
      </c>
      <c r="F78" s="42">
        <v>1</v>
      </c>
      <c r="G78" s="42">
        <v>1</v>
      </c>
      <c r="H78" s="42">
        <v>0</v>
      </c>
      <c r="I78" s="42">
        <v>0</v>
      </c>
      <c r="J78" s="42">
        <v>0</v>
      </c>
      <c r="K78" s="42">
        <v>0</v>
      </c>
      <c r="L78" s="44">
        <f t="shared" si="10"/>
        <v>0.4</v>
      </c>
      <c r="M78" s="45" t="str">
        <f t="shared" si="11"/>
        <v>sedang</v>
      </c>
      <c r="N78" s="46">
        <f t="shared" si="12"/>
        <v>1</v>
      </c>
      <c r="O78" s="45" t="str">
        <f t="shared" si="13"/>
        <v>soal diterima baik</v>
      </c>
      <c r="Q78" s="7">
        <v>73</v>
      </c>
      <c r="R78" s="5">
        <f t="shared" si="18"/>
        <v>1</v>
      </c>
      <c r="S78" s="5">
        <f t="shared" si="18"/>
        <v>1</v>
      </c>
      <c r="T78" s="5">
        <f t="shared" si="18"/>
        <v>0</v>
      </c>
      <c r="U78" s="5">
        <f t="shared" si="18"/>
        <v>0</v>
      </c>
      <c r="V78" s="5">
        <f t="shared" si="18"/>
        <v>0</v>
      </c>
      <c r="W78" s="5">
        <f t="shared" si="14"/>
        <v>0</v>
      </c>
      <c r="X78" s="5">
        <f t="shared" si="14"/>
        <v>0</v>
      </c>
      <c r="Y78" s="5">
        <f t="shared" si="14"/>
        <v>0</v>
      </c>
      <c r="Z78" s="5">
        <f t="shared" si="14"/>
        <v>0</v>
      </c>
      <c r="AA78" s="5">
        <f t="shared" si="14"/>
        <v>0</v>
      </c>
      <c r="AB78" s="6">
        <f t="shared" si="15"/>
        <v>0.2</v>
      </c>
      <c r="AC78" s="6">
        <f t="shared" si="16"/>
        <v>0.8</v>
      </c>
      <c r="AD78" s="6">
        <f t="shared" si="17"/>
        <v>0.16000000000000003</v>
      </c>
    </row>
    <row r="79" spans="1:30" ht="81" customHeight="1" x14ac:dyDescent="0.3">
      <c r="A79" s="8" t="s">
        <v>703</v>
      </c>
      <c r="B79" s="42">
        <v>1</v>
      </c>
      <c r="C79" s="42">
        <v>1</v>
      </c>
      <c r="D79" s="42">
        <v>1</v>
      </c>
      <c r="E79" s="42">
        <v>1</v>
      </c>
      <c r="F79" s="42">
        <v>1</v>
      </c>
      <c r="G79" s="42">
        <v>1</v>
      </c>
      <c r="H79" s="42">
        <v>0</v>
      </c>
      <c r="I79" s="42">
        <v>0</v>
      </c>
      <c r="J79" s="42">
        <v>1</v>
      </c>
      <c r="K79" s="42">
        <v>1</v>
      </c>
      <c r="L79" s="44">
        <f t="shared" si="10"/>
        <v>0.2</v>
      </c>
      <c r="M79" s="45" t="str">
        <f t="shared" si="11"/>
        <v>sukar</v>
      </c>
      <c r="N79" s="46">
        <f t="shared" si="12"/>
        <v>0.5</v>
      </c>
      <c r="O79" s="45" t="str">
        <f t="shared" si="13"/>
        <v>soal diterima baik</v>
      </c>
      <c r="Q79" s="7">
        <v>74</v>
      </c>
      <c r="R79" s="5">
        <f t="shared" si="18"/>
        <v>1</v>
      </c>
      <c r="S79" s="5">
        <f t="shared" si="18"/>
        <v>1</v>
      </c>
      <c r="T79" s="5">
        <f t="shared" si="18"/>
        <v>1</v>
      </c>
      <c r="U79" s="5">
        <f t="shared" si="18"/>
        <v>1</v>
      </c>
      <c r="V79" s="5">
        <f t="shared" si="18"/>
        <v>1</v>
      </c>
      <c r="W79" s="5">
        <f t="shared" si="14"/>
        <v>1</v>
      </c>
      <c r="X79" s="5">
        <f t="shared" si="14"/>
        <v>0</v>
      </c>
      <c r="Y79" s="5">
        <f t="shared" si="14"/>
        <v>0</v>
      </c>
      <c r="Z79" s="5">
        <f t="shared" si="14"/>
        <v>0</v>
      </c>
      <c r="AA79" s="5">
        <f t="shared" si="14"/>
        <v>0</v>
      </c>
      <c r="AB79" s="6">
        <f t="shared" si="15"/>
        <v>0.6</v>
      </c>
      <c r="AC79" s="6">
        <f t="shared" si="16"/>
        <v>0.4</v>
      </c>
      <c r="AD79" s="6">
        <f t="shared" si="17"/>
        <v>0.24</v>
      </c>
    </row>
    <row r="80" spans="1:30" ht="42" customHeight="1" x14ac:dyDescent="0.3">
      <c r="A80" s="8" t="s">
        <v>704</v>
      </c>
      <c r="B80" s="42">
        <v>1</v>
      </c>
      <c r="C80" s="42">
        <v>1</v>
      </c>
      <c r="D80" s="42">
        <v>1</v>
      </c>
      <c r="E80" s="42">
        <v>0</v>
      </c>
      <c r="F80" s="42">
        <v>1</v>
      </c>
      <c r="G80" s="42">
        <v>0</v>
      </c>
      <c r="H80" s="42">
        <v>0</v>
      </c>
      <c r="I80" s="42">
        <v>0</v>
      </c>
      <c r="J80" s="42">
        <v>0</v>
      </c>
      <c r="K80" s="42">
        <v>0</v>
      </c>
      <c r="L80" s="44">
        <f t="shared" si="10"/>
        <v>0.6</v>
      </c>
      <c r="M80" s="45" t="str">
        <f t="shared" si="11"/>
        <v>sedang</v>
      </c>
      <c r="N80" s="46">
        <f t="shared" si="12"/>
        <v>1</v>
      </c>
      <c r="O80" s="45" t="str">
        <f t="shared" si="13"/>
        <v>soal diterima baik</v>
      </c>
      <c r="Q80" s="7">
        <v>75</v>
      </c>
      <c r="R80" s="5">
        <f t="shared" si="18"/>
        <v>1</v>
      </c>
      <c r="S80" s="5">
        <f t="shared" si="18"/>
        <v>1</v>
      </c>
      <c r="T80" s="5">
        <f t="shared" si="18"/>
        <v>1</v>
      </c>
      <c r="U80" s="5">
        <f t="shared" si="18"/>
        <v>1</v>
      </c>
      <c r="V80" s="5">
        <f t="shared" si="18"/>
        <v>1</v>
      </c>
      <c r="W80" s="5">
        <f t="shared" si="14"/>
        <v>1</v>
      </c>
      <c r="X80" s="5">
        <f t="shared" si="14"/>
        <v>0</v>
      </c>
      <c r="Y80" s="5">
        <f t="shared" si="14"/>
        <v>0</v>
      </c>
      <c r="Z80" s="5">
        <f t="shared" si="14"/>
        <v>1</v>
      </c>
      <c r="AA80" s="5">
        <f t="shared" si="14"/>
        <v>1</v>
      </c>
      <c r="AB80" s="6">
        <f t="shared" si="15"/>
        <v>0.8</v>
      </c>
      <c r="AC80" s="6">
        <f t="shared" si="16"/>
        <v>0.19999999999999996</v>
      </c>
      <c r="AD80" s="6">
        <f t="shared" si="17"/>
        <v>0.15999999999999998</v>
      </c>
    </row>
    <row r="81" spans="1:30" ht="62.25" customHeight="1" x14ac:dyDescent="0.3">
      <c r="A81" s="8" t="s">
        <v>705</v>
      </c>
      <c r="B81" s="42">
        <v>1</v>
      </c>
      <c r="C81" s="42">
        <v>1</v>
      </c>
      <c r="D81" s="42">
        <v>1</v>
      </c>
      <c r="E81" s="42">
        <v>0</v>
      </c>
      <c r="F81" s="42">
        <v>1</v>
      </c>
      <c r="G81" s="42">
        <v>0</v>
      </c>
      <c r="H81" s="42">
        <v>0</v>
      </c>
      <c r="I81" s="42">
        <v>0</v>
      </c>
      <c r="J81" s="42">
        <v>1</v>
      </c>
      <c r="K81" s="42">
        <v>1</v>
      </c>
      <c r="L81" s="44">
        <f t="shared" si="10"/>
        <v>0.4</v>
      </c>
      <c r="M81" s="45" t="str">
        <f t="shared" si="11"/>
        <v>sedang</v>
      </c>
      <c r="N81" s="46">
        <f t="shared" si="12"/>
        <v>0.5</v>
      </c>
      <c r="O81" s="45" t="str">
        <f t="shared" si="13"/>
        <v>soal diterima baik</v>
      </c>
      <c r="Q81" s="7">
        <v>76</v>
      </c>
      <c r="R81" s="5">
        <f t="shared" si="18"/>
        <v>1</v>
      </c>
      <c r="S81" s="5">
        <f t="shared" si="18"/>
        <v>1</v>
      </c>
      <c r="T81" s="5">
        <f t="shared" si="18"/>
        <v>1</v>
      </c>
      <c r="U81" s="5">
        <f t="shared" si="18"/>
        <v>0</v>
      </c>
      <c r="V81" s="5">
        <f t="shared" si="18"/>
        <v>1</v>
      </c>
      <c r="W81" s="5">
        <f t="shared" si="14"/>
        <v>0</v>
      </c>
      <c r="X81" s="5">
        <f t="shared" si="14"/>
        <v>0</v>
      </c>
      <c r="Y81" s="5">
        <f t="shared" si="14"/>
        <v>0</v>
      </c>
      <c r="Z81" s="5">
        <f t="shared" si="14"/>
        <v>0</v>
      </c>
      <c r="AA81" s="5">
        <f t="shared" si="14"/>
        <v>0</v>
      </c>
      <c r="AB81" s="6">
        <f t="shared" si="15"/>
        <v>0.4</v>
      </c>
      <c r="AC81" s="6">
        <f t="shared" si="16"/>
        <v>0.6</v>
      </c>
      <c r="AD81" s="6">
        <f t="shared" si="17"/>
        <v>0.24</v>
      </c>
    </row>
    <row r="82" spans="1:30" ht="36" customHeight="1" x14ac:dyDescent="0.3">
      <c r="A82" s="9" t="s">
        <v>706</v>
      </c>
      <c r="B82" s="42">
        <v>1</v>
      </c>
      <c r="C82" s="42">
        <v>1</v>
      </c>
      <c r="D82" s="42">
        <v>1</v>
      </c>
      <c r="E82" s="42">
        <v>1</v>
      </c>
      <c r="F82" s="42">
        <v>1</v>
      </c>
      <c r="G82" s="42">
        <v>1</v>
      </c>
      <c r="H82" s="42">
        <v>0</v>
      </c>
      <c r="I82" s="42">
        <v>0</v>
      </c>
      <c r="J82" s="42">
        <v>1</v>
      </c>
      <c r="K82" s="42">
        <v>1</v>
      </c>
      <c r="L82" s="44">
        <f t="shared" si="10"/>
        <v>0.2</v>
      </c>
      <c r="M82" s="45" t="str">
        <f t="shared" si="11"/>
        <v>sukar</v>
      </c>
      <c r="N82" s="46">
        <f t="shared" si="12"/>
        <v>0.5</v>
      </c>
      <c r="O82" s="45" t="str">
        <f t="shared" si="13"/>
        <v>soal diterima baik</v>
      </c>
      <c r="Q82" s="7">
        <v>77</v>
      </c>
      <c r="R82" s="5">
        <f t="shared" si="18"/>
        <v>1</v>
      </c>
      <c r="S82" s="5">
        <f t="shared" si="18"/>
        <v>1</v>
      </c>
      <c r="T82" s="5">
        <f t="shared" si="18"/>
        <v>1</v>
      </c>
      <c r="U82" s="5">
        <f t="shared" si="18"/>
        <v>0</v>
      </c>
      <c r="V82" s="5">
        <f t="shared" si="18"/>
        <v>1</v>
      </c>
      <c r="W82" s="5">
        <f t="shared" si="14"/>
        <v>0</v>
      </c>
      <c r="X82" s="5">
        <f t="shared" si="14"/>
        <v>0</v>
      </c>
      <c r="Y82" s="5">
        <f t="shared" si="14"/>
        <v>0</v>
      </c>
      <c r="Z82" s="5">
        <f t="shared" si="14"/>
        <v>1</v>
      </c>
      <c r="AA82" s="5">
        <f t="shared" si="14"/>
        <v>1</v>
      </c>
      <c r="AB82" s="6">
        <f t="shared" si="15"/>
        <v>0.6</v>
      </c>
      <c r="AC82" s="6">
        <f t="shared" si="16"/>
        <v>0.4</v>
      </c>
      <c r="AD82" s="6">
        <f t="shared" si="17"/>
        <v>0.24</v>
      </c>
    </row>
    <row r="83" spans="1:30" ht="39" customHeight="1" x14ac:dyDescent="0.3">
      <c r="A83" s="4" t="s">
        <v>707</v>
      </c>
      <c r="B83" s="42">
        <v>1</v>
      </c>
      <c r="C83" s="42">
        <v>1</v>
      </c>
      <c r="D83" s="42">
        <v>1</v>
      </c>
      <c r="E83" s="42">
        <v>1</v>
      </c>
      <c r="F83" s="42">
        <v>1</v>
      </c>
      <c r="G83" s="42">
        <v>1</v>
      </c>
      <c r="H83" s="42">
        <v>0</v>
      </c>
      <c r="I83" s="42">
        <v>0</v>
      </c>
      <c r="J83" s="42">
        <v>0</v>
      </c>
      <c r="K83" s="42">
        <v>0</v>
      </c>
      <c r="L83" s="44">
        <f t="shared" si="10"/>
        <v>0.4</v>
      </c>
      <c r="M83" s="45" t="str">
        <f t="shared" si="11"/>
        <v>sedang</v>
      </c>
      <c r="N83" s="46">
        <f t="shared" si="12"/>
        <v>1</v>
      </c>
      <c r="O83" s="45" t="str">
        <f t="shared" si="13"/>
        <v>soal diterima baik</v>
      </c>
      <c r="Q83" s="7">
        <v>78</v>
      </c>
      <c r="R83" s="5">
        <f t="shared" si="18"/>
        <v>1</v>
      </c>
      <c r="S83" s="5">
        <f t="shared" si="18"/>
        <v>1</v>
      </c>
      <c r="T83" s="5">
        <f t="shared" si="18"/>
        <v>1</v>
      </c>
      <c r="U83" s="5">
        <f t="shared" si="18"/>
        <v>1</v>
      </c>
      <c r="V83" s="5">
        <f t="shared" si="18"/>
        <v>1</v>
      </c>
      <c r="W83" s="5">
        <f t="shared" si="14"/>
        <v>1</v>
      </c>
      <c r="X83" s="5">
        <f t="shared" si="14"/>
        <v>0</v>
      </c>
      <c r="Y83" s="5">
        <f t="shared" si="14"/>
        <v>0</v>
      </c>
      <c r="Z83" s="5">
        <f t="shared" si="14"/>
        <v>1</v>
      </c>
      <c r="AA83" s="5">
        <f t="shared" si="14"/>
        <v>1</v>
      </c>
      <c r="AB83" s="6">
        <f t="shared" si="15"/>
        <v>0.8</v>
      </c>
      <c r="AC83" s="6">
        <f t="shared" si="16"/>
        <v>0.19999999999999996</v>
      </c>
      <c r="AD83" s="6">
        <f t="shared" si="17"/>
        <v>0.15999999999999998</v>
      </c>
    </row>
    <row r="84" spans="1:30" ht="53.25" customHeight="1" x14ac:dyDescent="0.3">
      <c r="A84" s="8" t="s">
        <v>708</v>
      </c>
      <c r="B84" s="42">
        <v>1</v>
      </c>
      <c r="C84" s="42">
        <v>1</v>
      </c>
      <c r="D84" s="42">
        <v>1</v>
      </c>
      <c r="E84" s="42">
        <v>1</v>
      </c>
      <c r="F84" s="42">
        <v>1</v>
      </c>
      <c r="G84" s="42">
        <v>1</v>
      </c>
      <c r="H84" s="42">
        <v>1</v>
      </c>
      <c r="I84" s="42">
        <v>1</v>
      </c>
      <c r="J84" s="42">
        <v>0</v>
      </c>
      <c r="K84" s="42">
        <v>0</v>
      </c>
      <c r="L84" s="44">
        <f t="shared" si="10"/>
        <v>0.8</v>
      </c>
      <c r="M84" s="45" t="str">
        <f t="shared" si="11"/>
        <v>mudah</v>
      </c>
      <c r="N84" s="46">
        <f t="shared" si="12"/>
        <v>0.5</v>
      </c>
      <c r="O84" s="45" t="str">
        <f t="shared" si="13"/>
        <v>soal diterima baik</v>
      </c>
      <c r="Q84" s="7">
        <v>79</v>
      </c>
      <c r="R84" s="5">
        <f t="shared" si="18"/>
        <v>1</v>
      </c>
      <c r="S84" s="5">
        <f t="shared" si="18"/>
        <v>1</v>
      </c>
      <c r="T84" s="5">
        <f t="shared" si="18"/>
        <v>1</v>
      </c>
      <c r="U84" s="5">
        <f t="shared" si="18"/>
        <v>1</v>
      </c>
      <c r="V84" s="5">
        <f t="shared" si="18"/>
        <v>1</v>
      </c>
      <c r="W84" s="5">
        <f t="shared" si="14"/>
        <v>1</v>
      </c>
      <c r="X84" s="5">
        <f t="shared" si="14"/>
        <v>0</v>
      </c>
      <c r="Y84" s="5">
        <f t="shared" si="14"/>
        <v>0</v>
      </c>
      <c r="Z84" s="5">
        <f t="shared" si="14"/>
        <v>0</v>
      </c>
      <c r="AA84" s="5">
        <f t="shared" si="14"/>
        <v>0</v>
      </c>
      <c r="AB84" s="6">
        <f t="shared" si="15"/>
        <v>0.6</v>
      </c>
      <c r="AC84" s="6">
        <f t="shared" si="16"/>
        <v>0.4</v>
      </c>
      <c r="AD84" s="6">
        <f t="shared" si="17"/>
        <v>0.24</v>
      </c>
    </row>
    <row r="85" spans="1:30" ht="42" customHeight="1" x14ac:dyDescent="0.3">
      <c r="A85" s="4" t="s">
        <v>709</v>
      </c>
      <c r="B85" s="42">
        <v>0</v>
      </c>
      <c r="C85" s="42">
        <v>0</v>
      </c>
      <c r="D85" s="42">
        <v>0</v>
      </c>
      <c r="E85" s="42">
        <v>0</v>
      </c>
      <c r="F85" s="42">
        <v>0</v>
      </c>
      <c r="G85" s="42">
        <v>0</v>
      </c>
      <c r="H85" s="42">
        <v>1</v>
      </c>
      <c r="I85" s="42">
        <v>1</v>
      </c>
      <c r="J85" s="42">
        <v>0</v>
      </c>
      <c r="K85" s="42">
        <v>0</v>
      </c>
      <c r="L85" s="44">
        <f t="shared" si="10"/>
        <v>0.2</v>
      </c>
      <c r="M85" s="45" t="str">
        <f t="shared" si="11"/>
        <v>sukar</v>
      </c>
      <c r="N85" s="46">
        <f t="shared" si="12"/>
        <v>0.5</v>
      </c>
      <c r="O85" s="45" t="str">
        <f t="shared" si="13"/>
        <v>soal diterima baik</v>
      </c>
      <c r="Q85" s="7">
        <v>80</v>
      </c>
      <c r="R85" s="5">
        <f t="shared" si="18"/>
        <v>1</v>
      </c>
      <c r="S85" s="5">
        <f t="shared" si="18"/>
        <v>1</v>
      </c>
      <c r="T85" s="5">
        <f t="shared" si="18"/>
        <v>1</v>
      </c>
      <c r="U85" s="5">
        <f t="shared" si="18"/>
        <v>1</v>
      </c>
      <c r="V85" s="5">
        <f t="shared" si="18"/>
        <v>1</v>
      </c>
      <c r="W85" s="5">
        <f t="shared" si="14"/>
        <v>1</v>
      </c>
      <c r="X85" s="5">
        <f t="shared" si="14"/>
        <v>1</v>
      </c>
      <c r="Y85" s="5">
        <f t="shared" si="14"/>
        <v>1</v>
      </c>
      <c r="Z85" s="5">
        <f t="shared" si="14"/>
        <v>0</v>
      </c>
      <c r="AA85" s="5">
        <f t="shared" si="14"/>
        <v>0</v>
      </c>
      <c r="AB85" s="6">
        <f t="shared" si="15"/>
        <v>0.8</v>
      </c>
      <c r="AC85" s="6">
        <f t="shared" si="16"/>
        <v>0.19999999999999996</v>
      </c>
      <c r="AD85" s="6">
        <f t="shared" si="17"/>
        <v>0.15999999999999998</v>
      </c>
    </row>
    <row r="86" spans="1:30" ht="51" customHeight="1" x14ac:dyDescent="0.3">
      <c r="A86" s="8" t="s">
        <v>710</v>
      </c>
      <c r="B86" s="42">
        <v>1</v>
      </c>
      <c r="C86" s="42">
        <v>1</v>
      </c>
      <c r="D86" s="42">
        <v>1</v>
      </c>
      <c r="E86" s="42">
        <v>1</v>
      </c>
      <c r="F86" s="42">
        <v>1</v>
      </c>
      <c r="G86" s="42">
        <v>1</v>
      </c>
      <c r="H86" s="42">
        <v>1</v>
      </c>
      <c r="I86" s="42">
        <v>1</v>
      </c>
      <c r="J86" s="42">
        <v>0</v>
      </c>
      <c r="K86" s="42">
        <v>0</v>
      </c>
      <c r="L86" s="44">
        <f t="shared" si="10"/>
        <v>0.8</v>
      </c>
      <c r="M86" s="45" t="str">
        <f t="shared" si="11"/>
        <v>mudah</v>
      </c>
      <c r="N86" s="46">
        <f t="shared" si="12"/>
        <v>0.5</v>
      </c>
      <c r="O86" s="45" t="str">
        <f t="shared" si="13"/>
        <v>soal diterima baik</v>
      </c>
      <c r="Q86" s="7">
        <v>81</v>
      </c>
      <c r="R86" s="5">
        <f t="shared" si="18"/>
        <v>0</v>
      </c>
      <c r="S86" s="5">
        <f t="shared" si="18"/>
        <v>0</v>
      </c>
      <c r="T86" s="5">
        <f t="shared" si="18"/>
        <v>0</v>
      </c>
      <c r="U86" s="5">
        <f t="shared" si="18"/>
        <v>0</v>
      </c>
      <c r="V86" s="5">
        <f t="shared" si="18"/>
        <v>0</v>
      </c>
      <c r="W86" s="5">
        <f t="shared" si="14"/>
        <v>0</v>
      </c>
      <c r="X86" s="5">
        <f t="shared" si="14"/>
        <v>1</v>
      </c>
      <c r="Y86" s="5">
        <f t="shared" si="14"/>
        <v>1</v>
      </c>
      <c r="Z86" s="5">
        <f t="shared" si="14"/>
        <v>0</v>
      </c>
      <c r="AA86" s="5">
        <f t="shared" si="14"/>
        <v>0</v>
      </c>
      <c r="AB86" s="6">
        <f t="shared" si="15"/>
        <v>0.2</v>
      </c>
      <c r="AC86" s="6">
        <f t="shared" si="16"/>
        <v>0.8</v>
      </c>
      <c r="AD86" s="6">
        <f t="shared" si="17"/>
        <v>0.16000000000000003</v>
      </c>
    </row>
    <row r="87" spans="1:30" ht="51" customHeight="1" x14ac:dyDescent="0.3">
      <c r="A87" s="9" t="s">
        <v>711</v>
      </c>
      <c r="B87" s="42">
        <v>1</v>
      </c>
      <c r="C87" s="42">
        <v>1</v>
      </c>
      <c r="D87" s="42">
        <v>1</v>
      </c>
      <c r="E87" s="42">
        <v>1</v>
      </c>
      <c r="F87" s="42">
        <v>1</v>
      </c>
      <c r="G87" s="42">
        <v>1</v>
      </c>
      <c r="H87" s="42">
        <v>0</v>
      </c>
      <c r="I87" s="42">
        <v>0</v>
      </c>
      <c r="J87" s="42">
        <v>0</v>
      </c>
      <c r="K87" s="42">
        <v>0</v>
      </c>
      <c r="L87" s="44">
        <f t="shared" si="10"/>
        <v>0.4</v>
      </c>
      <c r="M87" s="45" t="str">
        <f t="shared" si="11"/>
        <v>sedang</v>
      </c>
      <c r="N87" s="46">
        <f t="shared" si="12"/>
        <v>1</v>
      </c>
      <c r="O87" s="45" t="str">
        <f t="shared" si="13"/>
        <v>soal diterima baik</v>
      </c>
      <c r="Q87" s="7">
        <v>82</v>
      </c>
      <c r="R87" s="5">
        <f t="shared" si="18"/>
        <v>1</v>
      </c>
      <c r="S87" s="5">
        <f t="shared" si="18"/>
        <v>1</v>
      </c>
      <c r="T87" s="5">
        <f t="shared" si="18"/>
        <v>1</v>
      </c>
      <c r="U87" s="5">
        <f t="shared" si="18"/>
        <v>1</v>
      </c>
      <c r="V87" s="5">
        <f t="shared" si="18"/>
        <v>1</v>
      </c>
      <c r="W87" s="5">
        <f t="shared" si="14"/>
        <v>1</v>
      </c>
      <c r="X87" s="5">
        <f t="shared" si="14"/>
        <v>1</v>
      </c>
      <c r="Y87" s="5">
        <f t="shared" si="14"/>
        <v>1</v>
      </c>
      <c r="Z87" s="5">
        <f t="shared" si="14"/>
        <v>0</v>
      </c>
      <c r="AA87" s="5">
        <f t="shared" si="14"/>
        <v>0</v>
      </c>
      <c r="AB87" s="6">
        <f t="shared" si="15"/>
        <v>0.8</v>
      </c>
      <c r="AC87" s="6">
        <f t="shared" si="16"/>
        <v>0.19999999999999996</v>
      </c>
      <c r="AD87" s="6">
        <f t="shared" si="17"/>
        <v>0.15999999999999998</v>
      </c>
    </row>
    <row r="88" spans="1:30" ht="44.25" customHeight="1" x14ac:dyDescent="0.3">
      <c r="A88" s="8" t="s">
        <v>712</v>
      </c>
      <c r="B88" s="42">
        <v>1</v>
      </c>
      <c r="C88" s="42">
        <v>1</v>
      </c>
      <c r="D88" s="42">
        <v>1</v>
      </c>
      <c r="E88" s="42">
        <v>0</v>
      </c>
      <c r="F88" s="42">
        <v>1</v>
      </c>
      <c r="G88" s="42">
        <v>0</v>
      </c>
      <c r="H88" s="42">
        <v>1</v>
      </c>
      <c r="I88" s="42">
        <v>1</v>
      </c>
      <c r="J88" s="42">
        <v>0</v>
      </c>
      <c r="K88" s="42">
        <v>0</v>
      </c>
      <c r="L88" s="44">
        <f t="shared" si="10"/>
        <v>0.6</v>
      </c>
      <c r="M88" s="45" t="str">
        <f t="shared" si="11"/>
        <v>sedang</v>
      </c>
      <c r="N88" s="46">
        <f t="shared" si="12"/>
        <v>0.5</v>
      </c>
      <c r="O88" s="45" t="str">
        <f t="shared" si="13"/>
        <v>soal diterima baik</v>
      </c>
      <c r="Q88" s="7">
        <v>83</v>
      </c>
      <c r="R88" s="5">
        <f t="shared" si="18"/>
        <v>1</v>
      </c>
      <c r="S88" s="5">
        <f t="shared" si="18"/>
        <v>1</v>
      </c>
      <c r="T88" s="5">
        <f t="shared" si="18"/>
        <v>1</v>
      </c>
      <c r="U88" s="5">
        <f t="shared" si="18"/>
        <v>1</v>
      </c>
      <c r="V88" s="5">
        <f t="shared" si="18"/>
        <v>1</v>
      </c>
      <c r="W88" s="5">
        <f t="shared" si="14"/>
        <v>1</v>
      </c>
      <c r="X88" s="5">
        <f t="shared" si="14"/>
        <v>0</v>
      </c>
      <c r="Y88" s="5">
        <f t="shared" si="14"/>
        <v>0</v>
      </c>
      <c r="Z88" s="5">
        <f t="shared" si="14"/>
        <v>0</v>
      </c>
      <c r="AA88" s="5">
        <f t="shared" si="14"/>
        <v>0</v>
      </c>
      <c r="AB88" s="6">
        <f t="shared" si="15"/>
        <v>0.6</v>
      </c>
      <c r="AC88" s="6">
        <f t="shared" si="16"/>
        <v>0.4</v>
      </c>
      <c r="AD88" s="6">
        <f t="shared" si="17"/>
        <v>0.24</v>
      </c>
    </row>
    <row r="89" spans="1:30" ht="54" customHeight="1" x14ac:dyDescent="0.3">
      <c r="A89" s="8" t="s">
        <v>713</v>
      </c>
      <c r="B89" s="42">
        <v>1</v>
      </c>
      <c r="C89" s="42">
        <v>1</v>
      </c>
      <c r="D89" s="42">
        <v>1</v>
      </c>
      <c r="E89" s="42">
        <v>0</v>
      </c>
      <c r="F89" s="42">
        <v>1</v>
      </c>
      <c r="G89" s="42">
        <v>0</v>
      </c>
      <c r="H89" s="42">
        <v>0</v>
      </c>
      <c r="I89" s="42">
        <v>0</v>
      </c>
      <c r="J89" s="42">
        <v>0</v>
      </c>
      <c r="K89" s="42">
        <v>0</v>
      </c>
      <c r="L89" s="44">
        <f t="shared" si="10"/>
        <v>0.6</v>
      </c>
      <c r="M89" s="45" t="str">
        <f t="shared" si="11"/>
        <v>sedang</v>
      </c>
      <c r="N89" s="46">
        <f t="shared" si="12"/>
        <v>1</v>
      </c>
      <c r="O89" s="45" t="str">
        <f t="shared" si="13"/>
        <v>soal diterima baik</v>
      </c>
      <c r="Q89" s="7">
        <v>84</v>
      </c>
      <c r="R89" s="5">
        <f t="shared" si="18"/>
        <v>1</v>
      </c>
      <c r="S89" s="5">
        <f t="shared" si="18"/>
        <v>1</v>
      </c>
      <c r="T89" s="5">
        <f t="shared" si="18"/>
        <v>1</v>
      </c>
      <c r="U89" s="5">
        <f t="shared" si="18"/>
        <v>0</v>
      </c>
      <c r="V89" s="5">
        <f t="shared" si="18"/>
        <v>1</v>
      </c>
      <c r="W89" s="5">
        <f t="shared" si="14"/>
        <v>0</v>
      </c>
      <c r="X89" s="5">
        <f t="shared" si="14"/>
        <v>1</v>
      </c>
      <c r="Y89" s="5">
        <f t="shared" si="14"/>
        <v>1</v>
      </c>
      <c r="Z89" s="5">
        <f t="shared" si="14"/>
        <v>0</v>
      </c>
      <c r="AA89" s="5">
        <f t="shared" si="14"/>
        <v>0</v>
      </c>
      <c r="AB89" s="6">
        <f t="shared" si="15"/>
        <v>0.6</v>
      </c>
      <c r="AC89" s="6">
        <f t="shared" si="16"/>
        <v>0.4</v>
      </c>
      <c r="AD89" s="6">
        <f t="shared" si="17"/>
        <v>0.24</v>
      </c>
    </row>
    <row r="90" spans="1:30" ht="47.25" customHeight="1" x14ac:dyDescent="0.3">
      <c r="A90" s="4" t="s">
        <v>714</v>
      </c>
      <c r="B90" s="42">
        <v>0</v>
      </c>
      <c r="C90" s="42">
        <v>0</v>
      </c>
      <c r="D90" s="42">
        <v>0</v>
      </c>
      <c r="E90" s="42">
        <v>0</v>
      </c>
      <c r="F90" s="42">
        <v>0</v>
      </c>
      <c r="G90" s="42">
        <v>0</v>
      </c>
      <c r="H90" s="42">
        <v>0</v>
      </c>
      <c r="I90" s="42">
        <v>0</v>
      </c>
      <c r="J90" s="42">
        <v>1</v>
      </c>
      <c r="K90" s="42">
        <v>1</v>
      </c>
      <c r="L90" s="44">
        <f t="shared" si="10"/>
        <v>0.8</v>
      </c>
      <c r="M90" s="45" t="str">
        <f t="shared" si="11"/>
        <v>mudah</v>
      </c>
      <c r="N90" s="46">
        <f t="shared" si="12"/>
        <v>0.5</v>
      </c>
      <c r="O90" s="45" t="str">
        <f t="shared" si="13"/>
        <v>soal diterima baik</v>
      </c>
      <c r="Q90" s="7">
        <v>85</v>
      </c>
      <c r="R90" s="5">
        <f t="shared" si="18"/>
        <v>1</v>
      </c>
      <c r="S90" s="5">
        <f t="shared" si="18"/>
        <v>1</v>
      </c>
      <c r="T90" s="5">
        <f t="shared" si="18"/>
        <v>1</v>
      </c>
      <c r="U90" s="5">
        <f t="shared" si="18"/>
        <v>0</v>
      </c>
      <c r="V90" s="5">
        <f t="shared" si="18"/>
        <v>1</v>
      </c>
      <c r="W90" s="5">
        <f t="shared" si="14"/>
        <v>0</v>
      </c>
      <c r="X90" s="5">
        <f t="shared" si="14"/>
        <v>0</v>
      </c>
      <c r="Y90" s="5">
        <f t="shared" si="14"/>
        <v>0</v>
      </c>
      <c r="Z90" s="5">
        <f t="shared" si="14"/>
        <v>0</v>
      </c>
      <c r="AA90" s="5">
        <f t="shared" si="14"/>
        <v>0</v>
      </c>
      <c r="AB90" s="6">
        <f t="shared" si="15"/>
        <v>0.4</v>
      </c>
      <c r="AC90" s="6">
        <f t="shared" si="16"/>
        <v>0.6</v>
      </c>
      <c r="AD90" s="6">
        <f t="shared" si="17"/>
        <v>0.24</v>
      </c>
    </row>
    <row r="91" spans="1:30" ht="47.25" customHeight="1" x14ac:dyDescent="0.3">
      <c r="A91" s="9" t="s">
        <v>715</v>
      </c>
      <c r="B91" s="42">
        <v>1</v>
      </c>
      <c r="C91" s="42">
        <v>1</v>
      </c>
      <c r="D91" s="42">
        <v>1</v>
      </c>
      <c r="E91" s="42">
        <v>0</v>
      </c>
      <c r="F91" s="42">
        <v>1</v>
      </c>
      <c r="G91" s="42">
        <v>0</v>
      </c>
      <c r="H91" s="42">
        <v>0</v>
      </c>
      <c r="I91" s="42">
        <v>0</v>
      </c>
      <c r="J91" s="42">
        <v>0</v>
      </c>
      <c r="K91" s="42">
        <v>0</v>
      </c>
      <c r="L91" s="44">
        <f t="shared" si="10"/>
        <v>0.6</v>
      </c>
      <c r="M91" s="45" t="str">
        <f t="shared" si="11"/>
        <v>sedang</v>
      </c>
      <c r="N91" s="46">
        <f t="shared" si="12"/>
        <v>1</v>
      </c>
      <c r="O91" s="45" t="str">
        <f t="shared" si="13"/>
        <v>soal diterima baik</v>
      </c>
      <c r="Q91" s="7">
        <v>86</v>
      </c>
      <c r="R91" s="5">
        <f t="shared" si="18"/>
        <v>0</v>
      </c>
      <c r="S91" s="5">
        <f t="shared" si="18"/>
        <v>0</v>
      </c>
      <c r="T91" s="5">
        <f t="shared" si="18"/>
        <v>0</v>
      </c>
      <c r="U91" s="5">
        <f t="shared" si="18"/>
        <v>0</v>
      </c>
      <c r="V91" s="5">
        <f t="shared" si="18"/>
        <v>0</v>
      </c>
      <c r="W91" s="5">
        <f t="shared" si="14"/>
        <v>0</v>
      </c>
      <c r="X91" s="5">
        <f t="shared" si="14"/>
        <v>0</v>
      </c>
      <c r="Y91" s="5">
        <f t="shared" si="14"/>
        <v>0</v>
      </c>
      <c r="Z91" s="5">
        <f t="shared" si="14"/>
        <v>1</v>
      </c>
      <c r="AA91" s="5">
        <f t="shared" si="14"/>
        <v>1</v>
      </c>
      <c r="AB91" s="6">
        <f t="shared" si="15"/>
        <v>0.2</v>
      </c>
      <c r="AC91" s="6">
        <f t="shared" si="16"/>
        <v>0.8</v>
      </c>
      <c r="AD91" s="6">
        <f t="shared" si="17"/>
        <v>0.16000000000000003</v>
      </c>
    </row>
    <row r="92" spans="1:30" ht="36.75" customHeight="1" x14ac:dyDescent="0.3">
      <c r="A92" s="4" t="s">
        <v>716</v>
      </c>
      <c r="B92" s="42">
        <v>1</v>
      </c>
      <c r="C92" s="42">
        <v>1</v>
      </c>
      <c r="D92" s="42">
        <v>1</v>
      </c>
      <c r="E92" s="42">
        <v>1</v>
      </c>
      <c r="F92" s="42">
        <v>1</v>
      </c>
      <c r="G92" s="42">
        <v>1</v>
      </c>
      <c r="H92" s="42">
        <v>0</v>
      </c>
      <c r="I92" s="42">
        <v>0</v>
      </c>
      <c r="J92" s="42">
        <v>0</v>
      </c>
      <c r="K92" s="42">
        <v>0</v>
      </c>
      <c r="L92" s="44">
        <f t="shared" si="10"/>
        <v>0.4</v>
      </c>
      <c r="M92" s="45" t="str">
        <f t="shared" si="11"/>
        <v>sedang</v>
      </c>
      <c r="N92" s="46">
        <f t="shared" si="12"/>
        <v>1</v>
      </c>
      <c r="O92" s="45" t="str">
        <f t="shared" si="13"/>
        <v>soal diterima baik</v>
      </c>
      <c r="Q92" s="7">
        <v>87</v>
      </c>
      <c r="R92" s="5">
        <f t="shared" si="18"/>
        <v>1</v>
      </c>
      <c r="S92" s="5">
        <f t="shared" si="18"/>
        <v>1</v>
      </c>
      <c r="T92" s="5">
        <f t="shared" si="18"/>
        <v>1</v>
      </c>
      <c r="U92" s="5">
        <f t="shared" si="18"/>
        <v>0</v>
      </c>
      <c r="V92" s="5">
        <f t="shared" si="18"/>
        <v>1</v>
      </c>
      <c r="W92" s="5">
        <f t="shared" si="14"/>
        <v>0</v>
      </c>
      <c r="X92" s="5">
        <f t="shared" si="14"/>
        <v>0</v>
      </c>
      <c r="Y92" s="5">
        <f t="shared" si="14"/>
        <v>0</v>
      </c>
      <c r="Z92" s="5">
        <f t="shared" si="14"/>
        <v>0</v>
      </c>
      <c r="AA92" s="5">
        <f t="shared" si="14"/>
        <v>0</v>
      </c>
      <c r="AB92" s="6">
        <f t="shared" si="15"/>
        <v>0.4</v>
      </c>
      <c r="AC92" s="6">
        <f t="shared" si="16"/>
        <v>0.6</v>
      </c>
      <c r="AD92" s="6">
        <f t="shared" si="17"/>
        <v>0.24</v>
      </c>
    </row>
    <row r="93" spans="1:30" ht="43.5" customHeight="1" x14ac:dyDescent="0.3">
      <c r="A93" s="4" t="s">
        <v>717</v>
      </c>
      <c r="B93" s="42">
        <v>1</v>
      </c>
      <c r="C93" s="42">
        <v>1</v>
      </c>
      <c r="D93" s="42">
        <v>1</v>
      </c>
      <c r="E93" s="42">
        <v>0</v>
      </c>
      <c r="F93" s="42">
        <v>1</v>
      </c>
      <c r="G93" s="42">
        <v>0</v>
      </c>
      <c r="H93" s="42">
        <v>0</v>
      </c>
      <c r="I93" s="42">
        <v>0</v>
      </c>
      <c r="J93" s="42">
        <v>0</v>
      </c>
      <c r="K93" s="42">
        <v>0</v>
      </c>
      <c r="L93" s="44">
        <f t="shared" si="10"/>
        <v>0.6</v>
      </c>
      <c r="M93" s="45" t="str">
        <f t="shared" si="11"/>
        <v>sedang</v>
      </c>
      <c r="N93" s="46">
        <f t="shared" si="12"/>
        <v>1</v>
      </c>
      <c r="O93" s="45" t="str">
        <f t="shared" si="13"/>
        <v>soal diterima baik</v>
      </c>
      <c r="Q93" s="7">
        <v>88</v>
      </c>
      <c r="R93" s="5">
        <f t="shared" si="18"/>
        <v>1</v>
      </c>
      <c r="S93" s="5">
        <f t="shared" si="18"/>
        <v>1</v>
      </c>
      <c r="T93" s="5">
        <f t="shared" si="18"/>
        <v>1</v>
      </c>
      <c r="U93" s="5">
        <f t="shared" si="18"/>
        <v>1</v>
      </c>
      <c r="V93" s="5">
        <f t="shared" si="18"/>
        <v>1</v>
      </c>
      <c r="W93" s="5">
        <f t="shared" si="14"/>
        <v>1</v>
      </c>
      <c r="X93" s="5">
        <f t="shared" si="14"/>
        <v>0</v>
      </c>
      <c r="Y93" s="5">
        <f t="shared" si="14"/>
        <v>0</v>
      </c>
      <c r="Z93" s="5">
        <f t="shared" si="14"/>
        <v>0</v>
      </c>
      <c r="AA93" s="5">
        <f t="shared" si="14"/>
        <v>0</v>
      </c>
      <c r="AB93" s="6">
        <f t="shared" si="15"/>
        <v>0.6</v>
      </c>
      <c r="AC93" s="6">
        <f t="shared" si="16"/>
        <v>0.4</v>
      </c>
      <c r="AD93" s="6">
        <f t="shared" si="17"/>
        <v>0.24</v>
      </c>
    </row>
    <row r="94" spans="1:30" ht="54" customHeight="1" x14ac:dyDescent="0.3">
      <c r="A94" s="4" t="s">
        <v>718</v>
      </c>
      <c r="B94" s="42">
        <v>1</v>
      </c>
      <c r="C94" s="42">
        <v>1</v>
      </c>
      <c r="D94" s="42">
        <v>1</v>
      </c>
      <c r="E94" s="42">
        <v>0</v>
      </c>
      <c r="F94" s="42">
        <v>1</v>
      </c>
      <c r="G94" s="42">
        <v>0</v>
      </c>
      <c r="H94" s="42">
        <v>1</v>
      </c>
      <c r="I94" s="42">
        <v>1</v>
      </c>
      <c r="J94" s="42">
        <v>0</v>
      </c>
      <c r="K94" s="42">
        <v>0</v>
      </c>
      <c r="L94" s="44">
        <f t="shared" si="10"/>
        <v>0.6</v>
      </c>
      <c r="M94" s="45" t="str">
        <f t="shared" si="11"/>
        <v>sedang</v>
      </c>
      <c r="N94" s="46">
        <f t="shared" si="12"/>
        <v>0.5</v>
      </c>
      <c r="O94" s="45" t="str">
        <f t="shared" si="13"/>
        <v>soal diterima baik</v>
      </c>
      <c r="Q94" s="7">
        <v>89</v>
      </c>
      <c r="R94" s="5">
        <f t="shared" si="18"/>
        <v>1</v>
      </c>
      <c r="S94" s="5">
        <f t="shared" si="18"/>
        <v>1</v>
      </c>
      <c r="T94" s="5">
        <f t="shared" si="18"/>
        <v>1</v>
      </c>
      <c r="U94" s="5">
        <f t="shared" si="18"/>
        <v>0</v>
      </c>
      <c r="V94" s="5">
        <f t="shared" si="18"/>
        <v>1</v>
      </c>
      <c r="W94" s="5">
        <f t="shared" si="14"/>
        <v>0</v>
      </c>
      <c r="X94" s="5">
        <f t="shared" si="14"/>
        <v>0</v>
      </c>
      <c r="Y94" s="5">
        <f t="shared" si="14"/>
        <v>0</v>
      </c>
      <c r="Z94" s="5">
        <f t="shared" si="14"/>
        <v>0</v>
      </c>
      <c r="AA94" s="5">
        <f t="shared" si="14"/>
        <v>0</v>
      </c>
      <c r="AB94" s="6">
        <f t="shared" si="15"/>
        <v>0.4</v>
      </c>
      <c r="AC94" s="6">
        <f t="shared" si="16"/>
        <v>0.6</v>
      </c>
      <c r="AD94" s="6">
        <f t="shared" si="17"/>
        <v>0.24</v>
      </c>
    </row>
    <row r="95" spans="1:30" ht="36.75" customHeight="1" x14ac:dyDescent="0.3">
      <c r="A95" s="4" t="s">
        <v>719</v>
      </c>
      <c r="B95" s="42">
        <v>1</v>
      </c>
      <c r="C95" s="42">
        <v>1</v>
      </c>
      <c r="D95" s="42">
        <v>1</v>
      </c>
      <c r="E95" s="42">
        <v>1</v>
      </c>
      <c r="F95" s="42">
        <v>1</v>
      </c>
      <c r="G95" s="42">
        <v>1</v>
      </c>
      <c r="H95" s="42">
        <v>1</v>
      </c>
      <c r="I95" s="42">
        <v>1</v>
      </c>
      <c r="J95" s="42">
        <v>0</v>
      </c>
      <c r="K95" s="42">
        <v>0</v>
      </c>
      <c r="L95" s="44">
        <f t="shared" si="10"/>
        <v>0.8</v>
      </c>
      <c r="M95" s="45" t="str">
        <f t="shared" si="11"/>
        <v>mudah</v>
      </c>
      <c r="N95" s="46">
        <f t="shared" si="12"/>
        <v>0.5</v>
      </c>
      <c r="O95" s="45" t="str">
        <f t="shared" si="13"/>
        <v>soal diterima baik</v>
      </c>
      <c r="Q95" s="7">
        <v>90</v>
      </c>
      <c r="R95" s="5">
        <f t="shared" si="18"/>
        <v>1</v>
      </c>
      <c r="S95" s="5">
        <f t="shared" si="18"/>
        <v>1</v>
      </c>
      <c r="T95" s="5">
        <f t="shared" si="18"/>
        <v>1</v>
      </c>
      <c r="U95" s="5">
        <f t="shared" si="18"/>
        <v>0</v>
      </c>
      <c r="V95" s="5">
        <f t="shared" si="18"/>
        <v>1</v>
      </c>
      <c r="W95" s="5">
        <f t="shared" si="14"/>
        <v>0</v>
      </c>
      <c r="X95" s="5">
        <f t="shared" si="14"/>
        <v>1</v>
      </c>
      <c r="Y95" s="5">
        <f t="shared" si="14"/>
        <v>1</v>
      </c>
      <c r="Z95" s="5">
        <f t="shared" si="14"/>
        <v>0</v>
      </c>
      <c r="AA95" s="5">
        <f t="shared" si="14"/>
        <v>0</v>
      </c>
      <c r="AB95" s="6">
        <f t="shared" si="15"/>
        <v>0.6</v>
      </c>
      <c r="AC95" s="6">
        <f t="shared" si="16"/>
        <v>0.4</v>
      </c>
      <c r="AD95" s="6">
        <f t="shared" si="17"/>
        <v>0.24</v>
      </c>
    </row>
    <row r="96" spans="1:30" ht="36.75" customHeight="1" x14ac:dyDescent="0.3">
      <c r="A96" s="9" t="s">
        <v>720</v>
      </c>
      <c r="B96" s="42">
        <v>1</v>
      </c>
      <c r="C96" s="42">
        <v>1</v>
      </c>
      <c r="D96" s="42">
        <v>1</v>
      </c>
      <c r="E96" s="42">
        <v>1</v>
      </c>
      <c r="F96" s="42">
        <v>1</v>
      </c>
      <c r="G96" s="42">
        <v>1</v>
      </c>
      <c r="H96" s="42">
        <v>0</v>
      </c>
      <c r="I96" s="42">
        <v>0</v>
      </c>
      <c r="J96" s="42">
        <v>1</v>
      </c>
      <c r="K96" s="42">
        <v>1</v>
      </c>
      <c r="L96" s="44">
        <f t="shared" si="10"/>
        <v>0.2</v>
      </c>
      <c r="M96" s="45" t="str">
        <f t="shared" si="11"/>
        <v>sukar</v>
      </c>
      <c r="N96" s="46">
        <f t="shared" si="12"/>
        <v>0.5</v>
      </c>
      <c r="O96" s="45" t="str">
        <f t="shared" si="13"/>
        <v>soal diterima baik</v>
      </c>
      <c r="Q96" s="7">
        <v>91</v>
      </c>
      <c r="R96" s="5">
        <f t="shared" si="18"/>
        <v>1</v>
      </c>
      <c r="S96" s="5">
        <f t="shared" si="18"/>
        <v>1</v>
      </c>
      <c r="T96" s="5">
        <f t="shared" si="18"/>
        <v>1</v>
      </c>
      <c r="U96" s="5">
        <f t="shared" si="18"/>
        <v>1</v>
      </c>
      <c r="V96" s="5">
        <f t="shared" si="18"/>
        <v>1</v>
      </c>
      <c r="W96" s="5">
        <f t="shared" si="14"/>
        <v>1</v>
      </c>
      <c r="X96" s="5">
        <f t="shared" si="14"/>
        <v>1</v>
      </c>
      <c r="Y96" s="5">
        <f t="shared" si="14"/>
        <v>1</v>
      </c>
      <c r="Z96" s="5">
        <f t="shared" si="14"/>
        <v>0</v>
      </c>
      <c r="AA96" s="5">
        <f t="shared" si="14"/>
        <v>0</v>
      </c>
      <c r="AB96" s="6">
        <f t="shared" si="15"/>
        <v>0.8</v>
      </c>
      <c r="AC96" s="6">
        <f t="shared" si="16"/>
        <v>0.19999999999999996</v>
      </c>
      <c r="AD96" s="6">
        <f t="shared" si="17"/>
        <v>0.15999999999999998</v>
      </c>
    </row>
    <row r="97" spans="1:31" ht="37.5" customHeight="1" x14ac:dyDescent="0.3">
      <c r="A97" s="4" t="s">
        <v>721</v>
      </c>
      <c r="B97" s="42">
        <v>1</v>
      </c>
      <c r="C97" s="42">
        <v>1</v>
      </c>
      <c r="D97" s="42">
        <v>1</v>
      </c>
      <c r="E97" s="42">
        <v>0</v>
      </c>
      <c r="F97" s="42">
        <v>1</v>
      </c>
      <c r="G97" s="42">
        <v>0</v>
      </c>
      <c r="H97" s="42">
        <v>0</v>
      </c>
      <c r="I97" s="42">
        <v>0</v>
      </c>
      <c r="J97" s="42">
        <v>0</v>
      </c>
      <c r="K97" s="42">
        <v>0</v>
      </c>
      <c r="L97" s="44">
        <f t="shared" si="10"/>
        <v>0.6</v>
      </c>
      <c r="M97" s="45" t="str">
        <f t="shared" si="11"/>
        <v>sedang</v>
      </c>
      <c r="N97" s="46">
        <f t="shared" si="12"/>
        <v>1</v>
      </c>
      <c r="O97" s="45" t="str">
        <f t="shared" si="13"/>
        <v>soal diterima baik</v>
      </c>
      <c r="Q97" s="7">
        <v>92</v>
      </c>
      <c r="R97" s="5">
        <f t="shared" si="18"/>
        <v>1</v>
      </c>
      <c r="S97" s="5">
        <f t="shared" si="18"/>
        <v>1</v>
      </c>
      <c r="T97" s="5">
        <f t="shared" si="18"/>
        <v>1</v>
      </c>
      <c r="U97" s="5">
        <f t="shared" si="18"/>
        <v>1</v>
      </c>
      <c r="V97" s="5">
        <f t="shared" si="18"/>
        <v>1</v>
      </c>
      <c r="W97" s="5">
        <f t="shared" si="14"/>
        <v>1</v>
      </c>
      <c r="X97" s="5">
        <f t="shared" si="14"/>
        <v>0</v>
      </c>
      <c r="Y97" s="5">
        <f t="shared" si="14"/>
        <v>0</v>
      </c>
      <c r="Z97" s="5">
        <f t="shared" si="14"/>
        <v>1</v>
      </c>
      <c r="AA97" s="5">
        <f t="shared" si="14"/>
        <v>1</v>
      </c>
      <c r="AB97" s="6">
        <f t="shared" si="15"/>
        <v>0.8</v>
      </c>
      <c r="AC97" s="6">
        <f t="shared" si="16"/>
        <v>0.19999999999999996</v>
      </c>
      <c r="AD97" s="6">
        <f t="shared" si="17"/>
        <v>0.15999999999999998</v>
      </c>
    </row>
    <row r="98" spans="1:31" ht="45.75" customHeight="1" x14ac:dyDescent="0.3">
      <c r="A98" s="4" t="s">
        <v>722</v>
      </c>
      <c r="B98" s="42">
        <v>1</v>
      </c>
      <c r="C98" s="42">
        <v>1</v>
      </c>
      <c r="D98" s="42">
        <v>1</v>
      </c>
      <c r="E98" s="42">
        <v>0</v>
      </c>
      <c r="F98" s="42">
        <v>1</v>
      </c>
      <c r="G98" s="42">
        <v>0</v>
      </c>
      <c r="H98" s="42">
        <v>0</v>
      </c>
      <c r="I98" s="42">
        <v>0</v>
      </c>
      <c r="J98" s="42">
        <v>1</v>
      </c>
      <c r="K98" s="42">
        <v>1</v>
      </c>
      <c r="L98" s="44">
        <f t="shared" si="10"/>
        <v>0.4</v>
      </c>
      <c r="M98" s="45" t="str">
        <f t="shared" si="11"/>
        <v>sedang</v>
      </c>
      <c r="N98" s="46">
        <f t="shared" si="12"/>
        <v>0.5</v>
      </c>
      <c r="O98" s="45" t="str">
        <f t="shared" si="13"/>
        <v>soal diterima baik</v>
      </c>
      <c r="Q98" s="7">
        <v>93</v>
      </c>
      <c r="R98" s="5">
        <f t="shared" si="18"/>
        <v>1</v>
      </c>
      <c r="S98" s="5">
        <f t="shared" si="18"/>
        <v>1</v>
      </c>
      <c r="T98" s="5">
        <f t="shared" si="18"/>
        <v>1</v>
      </c>
      <c r="U98" s="5">
        <f t="shared" si="18"/>
        <v>0</v>
      </c>
      <c r="V98" s="5">
        <f t="shared" si="18"/>
        <v>1</v>
      </c>
      <c r="W98" s="5">
        <f t="shared" si="14"/>
        <v>0</v>
      </c>
      <c r="X98" s="5">
        <f t="shared" si="14"/>
        <v>0</v>
      </c>
      <c r="Y98" s="5">
        <f t="shared" si="14"/>
        <v>0</v>
      </c>
      <c r="Z98" s="5">
        <f t="shared" si="14"/>
        <v>0</v>
      </c>
      <c r="AA98" s="5">
        <f t="shared" si="14"/>
        <v>0</v>
      </c>
      <c r="AB98" s="6">
        <f t="shared" si="15"/>
        <v>0.4</v>
      </c>
      <c r="AC98" s="6">
        <f t="shared" si="16"/>
        <v>0.6</v>
      </c>
      <c r="AD98" s="6">
        <f t="shared" si="17"/>
        <v>0.24</v>
      </c>
    </row>
    <row r="99" spans="1:31" ht="46.5" customHeight="1" x14ac:dyDescent="0.3">
      <c r="A99" s="4" t="s">
        <v>723</v>
      </c>
      <c r="B99" s="42">
        <v>0</v>
      </c>
      <c r="C99" s="42">
        <v>0</v>
      </c>
      <c r="D99" s="42">
        <v>1</v>
      </c>
      <c r="E99" s="42">
        <v>1</v>
      </c>
      <c r="F99" s="42">
        <v>1</v>
      </c>
      <c r="G99" s="42">
        <v>1</v>
      </c>
      <c r="H99" s="42">
        <v>0</v>
      </c>
      <c r="I99" s="42">
        <v>0</v>
      </c>
      <c r="J99" s="42">
        <v>0</v>
      </c>
      <c r="K99" s="42">
        <v>0</v>
      </c>
      <c r="L99" s="44">
        <f t="shared" si="10"/>
        <v>0.6</v>
      </c>
      <c r="M99" s="45" t="str">
        <f t="shared" si="11"/>
        <v>sedang</v>
      </c>
      <c r="N99" s="46">
        <f t="shared" si="12"/>
        <v>0.5</v>
      </c>
      <c r="O99" s="45" t="str">
        <f t="shared" si="13"/>
        <v>soal diterima baik</v>
      </c>
      <c r="Q99" s="7">
        <v>94</v>
      </c>
      <c r="R99" s="5">
        <f t="shared" si="18"/>
        <v>1</v>
      </c>
      <c r="S99" s="5">
        <f t="shared" si="18"/>
        <v>1</v>
      </c>
      <c r="T99" s="5">
        <f t="shared" si="18"/>
        <v>1</v>
      </c>
      <c r="U99" s="5">
        <f t="shared" si="18"/>
        <v>0</v>
      </c>
      <c r="V99" s="5">
        <f t="shared" si="18"/>
        <v>1</v>
      </c>
      <c r="W99" s="5">
        <f t="shared" si="14"/>
        <v>0</v>
      </c>
      <c r="X99" s="5">
        <f t="shared" si="14"/>
        <v>0</v>
      </c>
      <c r="Y99" s="5">
        <f t="shared" si="14"/>
        <v>0</v>
      </c>
      <c r="Z99" s="5">
        <f t="shared" si="14"/>
        <v>1</v>
      </c>
      <c r="AA99" s="5">
        <f t="shared" si="14"/>
        <v>1</v>
      </c>
      <c r="AB99" s="6">
        <f t="shared" si="15"/>
        <v>0.6</v>
      </c>
      <c r="AC99" s="6">
        <f t="shared" si="16"/>
        <v>0.4</v>
      </c>
      <c r="AD99" s="6">
        <f t="shared" si="17"/>
        <v>0.24</v>
      </c>
    </row>
    <row r="100" spans="1:31" ht="27" customHeight="1" x14ac:dyDescent="0.3">
      <c r="A100" s="4" t="s">
        <v>724</v>
      </c>
      <c r="B100" s="42">
        <v>0</v>
      </c>
      <c r="C100" s="42">
        <v>0</v>
      </c>
      <c r="D100" s="42">
        <v>1</v>
      </c>
      <c r="E100" s="42">
        <v>1</v>
      </c>
      <c r="F100" s="42">
        <v>1</v>
      </c>
      <c r="G100" s="42">
        <v>1</v>
      </c>
      <c r="H100" s="42">
        <v>0</v>
      </c>
      <c r="I100" s="42">
        <v>0</v>
      </c>
      <c r="J100" s="42">
        <v>0</v>
      </c>
      <c r="K100" s="42">
        <v>0</v>
      </c>
      <c r="L100" s="44">
        <f t="shared" si="10"/>
        <v>0.6</v>
      </c>
      <c r="M100" s="45" t="str">
        <f t="shared" si="11"/>
        <v>sedang</v>
      </c>
      <c r="N100" s="46">
        <f t="shared" si="12"/>
        <v>0.5</v>
      </c>
      <c r="O100" s="45" t="str">
        <f t="shared" si="13"/>
        <v>soal diterima baik</v>
      </c>
      <c r="Q100" s="7">
        <v>95</v>
      </c>
      <c r="R100" s="5">
        <f t="shared" si="18"/>
        <v>0</v>
      </c>
      <c r="S100" s="5">
        <f t="shared" si="18"/>
        <v>0</v>
      </c>
      <c r="T100" s="5">
        <f t="shared" si="18"/>
        <v>1</v>
      </c>
      <c r="U100" s="5">
        <f t="shared" si="18"/>
        <v>1</v>
      </c>
      <c r="V100" s="5">
        <f t="shared" si="18"/>
        <v>1</v>
      </c>
      <c r="W100" s="5">
        <f t="shared" si="14"/>
        <v>1</v>
      </c>
      <c r="X100" s="5">
        <f t="shared" si="14"/>
        <v>0</v>
      </c>
      <c r="Y100" s="5">
        <f t="shared" si="14"/>
        <v>0</v>
      </c>
      <c r="Z100" s="5">
        <f t="shared" si="14"/>
        <v>0</v>
      </c>
      <c r="AA100" s="5">
        <f t="shared" si="14"/>
        <v>0</v>
      </c>
      <c r="AB100" s="6">
        <f t="shared" si="15"/>
        <v>0.4</v>
      </c>
      <c r="AC100" s="6">
        <f t="shared" si="16"/>
        <v>0.6</v>
      </c>
      <c r="AD100" s="6">
        <f t="shared" si="17"/>
        <v>0.24</v>
      </c>
    </row>
    <row r="101" spans="1:31" ht="34.5" customHeight="1" x14ac:dyDescent="0.3">
      <c r="A101" s="4" t="s">
        <v>725</v>
      </c>
      <c r="B101" s="42">
        <v>1</v>
      </c>
      <c r="C101" s="42">
        <v>1</v>
      </c>
      <c r="D101" s="42">
        <v>1</v>
      </c>
      <c r="E101" s="42">
        <v>0</v>
      </c>
      <c r="F101" s="42">
        <v>1</v>
      </c>
      <c r="G101" s="42">
        <v>0</v>
      </c>
      <c r="H101" s="42">
        <v>0</v>
      </c>
      <c r="I101" s="42">
        <v>0</v>
      </c>
      <c r="J101" s="42">
        <v>0</v>
      </c>
      <c r="K101" s="42">
        <v>0</v>
      </c>
      <c r="L101" s="44">
        <f t="shared" si="10"/>
        <v>0.6</v>
      </c>
      <c r="M101" s="45" t="str">
        <f t="shared" si="11"/>
        <v>sedang</v>
      </c>
      <c r="N101" s="46">
        <f t="shared" si="12"/>
        <v>1</v>
      </c>
      <c r="O101" s="45" t="str">
        <f t="shared" si="13"/>
        <v>soal diterima baik</v>
      </c>
      <c r="Q101" s="7">
        <v>96</v>
      </c>
      <c r="R101" s="5">
        <f t="shared" si="18"/>
        <v>0</v>
      </c>
      <c r="S101" s="5">
        <f t="shared" si="18"/>
        <v>0</v>
      </c>
      <c r="T101" s="5">
        <f t="shared" si="18"/>
        <v>1</v>
      </c>
      <c r="U101" s="5">
        <f t="shared" si="18"/>
        <v>1</v>
      </c>
      <c r="V101" s="5">
        <f t="shared" si="18"/>
        <v>1</v>
      </c>
      <c r="W101" s="5">
        <f t="shared" si="14"/>
        <v>1</v>
      </c>
      <c r="X101" s="5">
        <f t="shared" si="14"/>
        <v>0</v>
      </c>
      <c r="Y101" s="5">
        <f t="shared" si="14"/>
        <v>0</v>
      </c>
      <c r="Z101" s="5">
        <f t="shared" si="14"/>
        <v>0</v>
      </c>
      <c r="AA101" s="5">
        <f t="shared" si="14"/>
        <v>0</v>
      </c>
      <c r="AB101" s="6">
        <f t="shared" si="15"/>
        <v>0.4</v>
      </c>
      <c r="AC101" s="6">
        <f t="shared" si="16"/>
        <v>0.6</v>
      </c>
      <c r="AD101" s="6">
        <f t="shared" si="17"/>
        <v>0.24</v>
      </c>
    </row>
    <row r="102" spans="1:31" ht="35.25" customHeight="1" x14ac:dyDescent="0.3">
      <c r="A102" s="4" t="s">
        <v>726</v>
      </c>
      <c r="B102" s="42">
        <v>1</v>
      </c>
      <c r="C102" s="42">
        <v>1</v>
      </c>
      <c r="D102" s="42">
        <v>0</v>
      </c>
      <c r="E102" s="42">
        <v>0</v>
      </c>
      <c r="F102" s="42">
        <v>0</v>
      </c>
      <c r="G102" s="42">
        <v>0</v>
      </c>
      <c r="H102" s="42">
        <v>0</v>
      </c>
      <c r="I102" s="42">
        <v>0</v>
      </c>
      <c r="J102" s="42">
        <v>0</v>
      </c>
      <c r="K102" s="42">
        <v>0</v>
      </c>
      <c r="L102" s="44">
        <f t="shared" si="10"/>
        <v>0.8</v>
      </c>
      <c r="M102" s="45" t="str">
        <f t="shared" si="11"/>
        <v>mudah</v>
      </c>
      <c r="N102" s="46">
        <f t="shared" si="12"/>
        <v>0.5</v>
      </c>
      <c r="O102" s="45" t="str">
        <f t="shared" si="13"/>
        <v>soal diterima baik</v>
      </c>
      <c r="Q102" s="7">
        <v>97</v>
      </c>
      <c r="R102" s="5">
        <f t="shared" si="18"/>
        <v>1</v>
      </c>
      <c r="S102" s="5">
        <f t="shared" si="18"/>
        <v>1</v>
      </c>
      <c r="T102" s="5">
        <f t="shared" si="18"/>
        <v>1</v>
      </c>
      <c r="U102" s="5">
        <f t="shared" si="18"/>
        <v>0</v>
      </c>
      <c r="V102" s="5">
        <f t="shared" si="18"/>
        <v>1</v>
      </c>
      <c r="W102" s="5">
        <f t="shared" si="14"/>
        <v>0</v>
      </c>
      <c r="X102" s="5">
        <f t="shared" si="14"/>
        <v>0</v>
      </c>
      <c r="Y102" s="5">
        <f t="shared" si="14"/>
        <v>0</v>
      </c>
      <c r="Z102" s="5">
        <f t="shared" si="14"/>
        <v>0</v>
      </c>
      <c r="AA102" s="5">
        <f t="shared" si="14"/>
        <v>0</v>
      </c>
      <c r="AB102" s="6">
        <f t="shared" si="15"/>
        <v>0.4</v>
      </c>
      <c r="AC102" s="6">
        <f t="shared" si="16"/>
        <v>0.6</v>
      </c>
      <c r="AD102" s="6">
        <f t="shared" si="17"/>
        <v>0.24</v>
      </c>
    </row>
    <row r="103" spans="1:31" ht="41.25" customHeight="1" x14ac:dyDescent="0.3">
      <c r="A103" s="4" t="s">
        <v>727</v>
      </c>
      <c r="B103" s="42">
        <v>1</v>
      </c>
      <c r="C103" s="42">
        <v>1</v>
      </c>
      <c r="D103" s="42">
        <v>0</v>
      </c>
      <c r="E103" s="42">
        <v>1</v>
      </c>
      <c r="F103" s="42">
        <v>0</v>
      </c>
      <c r="G103" s="42">
        <v>1</v>
      </c>
      <c r="H103" s="42">
        <v>0</v>
      </c>
      <c r="I103" s="42">
        <v>0</v>
      </c>
      <c r="J103" s="42">
        <v>0</v>
      </c>
      <c r="K103" s="42">
        <v>0</v>
      </c>
      <c r="L103" s="44">
        <f t="shared" si="10"/>
        <v>0.6</v>
      </c>
      <c r="M103" s="45" t="str">
        <f t="shared" si="11"/>
        <v>sedang</v>
      </c>
      <c r="N103" s="46">
        <f t="shared" si="12"/>
        <v>0.5</v>
      </c>
      <c r="O103" s="45" t="str">
        <f t="shared" si="13"/>
        <v>soal diterima baik</v>
      </c>
      <c r="Q103" s="7">
        <v>98</v>
      </c>
      <c r="R103" s="5">
        <f t="shared" si="18"/>
        <v>1</v>
      </c>
      <c r="S103" s="5">
        <f t="shared" si="18"/>
        <v>1</v>
      </c>
      <c r="T103" s="5">
        <f t="shared" si="18"/>
        <v>0</v>
      </c>
      <c r="U103" s="5">
        <f t="shared" si="18"/>
        <v>0</v>
      </c>
      <c r="V103" s="5">
        <f t="shared" si="18"/>
        <v>0</v>
      </c>
      <c r="W103" s="5">
        <f t="shared" si="14"/>
        <v>0</v>
      </c>
      <c r="X103" s="5">
        <f t="shared" si="14"/>
        <v>0</v>
      </c>
      <c r="Y103" s="5">
        <f t="shared" si="14"/>
        <v>0</v>
      </c>
      <c r="Z103" s="5">
        <f t="shared" si="14"/>
        <v>0</v>
      </c>
      <c r="AA103" s="5">
        <f t="shared" si="14"/>
        <v>0</v>
      </c>
      <c r="AB103" s="6">
        <f t="shared" si="15"/>
        <v>0.2</v>
      </c>
      <c r="AC103" s="6">
        <f t="shared" si="16"/>
        <v>0.8</v>
      </c>
      <c r="AD103" s="6">
        <f t="shared" si="17"/>
        <v>0.16000000000000003</v>
      </c>
    </row>
    <row r="104" spans="1:31" ht="52.5" customHeight="1" x14ac:dyDescent="0.3">
      <c r="A104" s="4" t="s">
        <v>728</v>
      </c>
      <c r="B104" s="42">
        <v>1</v>
      </c>
      <c r="C104" s="42">
        <v>1</v>
      </c>
      <c r="D104" s="42">
        <v>1</v>
      </c>
      <c r="E104" s="42">
        <v>1</v>
      </c>
      <c r="F104" s="42">
        <v>1</v>
      </c>
      <c r="G104" s="42">
        <v>1</v>
      </c>
      <c r="H104" s="42">
        <v>0</v>
      </c>
      <c r="I104" s="42">
        <v>0</v>
      </c>
      <c r="J104" s="42">
        <v>0</v>
      </c>
      <c r="K104" s="42">
        <v>0</v>
      </c>
      <c r="L104" s="44">
        <f t="shared" si="10"/>
        <v>0.4</v>
      </c>
      <c r="M104" s="45" t="str">
        <f t="shared" si="11"/>
        <v>sedang</v>
      </c>
      <c r="N104" s="46">
        <f>ABS((SUM(B104:D104,F104)-SUM(H104:K104))*2/8)</f>
        <v>1</v>
      </c>
      <c r="O104" s="45" t="str">
        <f t="shared" si="13"/>
        <v>soal diterima baik</v>
      </c>
      <c r="Q104" s="7">
        <v>99</v>
      </c>
      <c r="R104" s="5">
        <f t="shared" si="18"/>
        <v>1</v>
      </c>
      <c r="S104" s="5">
        <f t="shared" si="18"/>
        <v>1</v>
      </c>
      <c r="T104" s="5">
        <f t="shared" si="18"/>
        <v>0</v>
      </c>
      <c r="U104" s="5">
        <f t="shared" si="18"/>
        <v>1</v>
      </c>
      <c r="V104" s="5">
        <f t="shared" si="18"/>
        <v>0</v>
      </c>
      <c r="W104" s="5">
        <f t="shared" si="14"/>
        <v>1</v>
      </c>
      <c r="X104" s="5">
        <f t="shared" si="14"/>
        <v>0</v>
      </c>
      <c r="Y104" s="5">
        <f t="shared" si="14"/>
        <v>0</v>
      </c>
      <c r="Z104" s="5">
        <f t="shared" si="14"/>
        <v>0</v>
      </c>
      <c r="AA104" s="5">
        <f t="shared" si="14"/>
        <v>0</v>
      </c>
      <c r="AB104" s="6">
        <f t="shared" si="15"/>
        <v>0.4</v>
      </c>
      <c r="AC104" s="6">
        <f t="shared" si="16"/>
        <v>0.6</v>
      </c>
      <c r="AD104" s="6">
        <f t="shared" si="17"/>
        <v>0.24</v>
      </c>
    </row>
    <row r="105" spans="1:31" x14ac:dyDescent="0.3">
      <c r="A105" s="10"/>
      <c r="B105" s="11">
        <f>SUM(B5:B104)</f>
        <v>85</v>
      </c>
      <c r="C105" s="11">
        <f t="shared" ref="C105:K105" si="19">SUM(C5:C104)</f>
        <v>85</v>
      </c>
      <c r="D105" s="11">
        <f t="shared" si="19"/>
        <v>86</v>
      </c>
      <c r="E105" s="11">
        <f t="shared" si="19"/>
        <v>55</v>
      </c>
      <c r="F105" s="11">
        <f t="shared" si="19"/>
        <v>86</v>
      </c>
      <c r="G105" s="11">
        <f t="shared" si="19"/>
        <v>55</v>
      </c>
      <c r="H105" s="11">
        <f t="shared" si="19"/>
        <v>23</v>
      </c>
      <c r="I105" s="11">
        <f t="shared" si="19"/>
        <v>23</v>
      </c>
      <c r="J105" s="11">
        <f t="shared" si="19"/>
        <v>30</v>
      </c>
      <c r="K105" s="11">
        <f t="shared" si="19"/>
        <v>30</v>
      </c>
      <c r="L105" s="12"/>
      <c r="M105" s="12"/>
      <c r="N105" s="12"/>
      <c r="O105" s="47">
        <f>COUNTIF(O5:O104,"soal dibuang")</f>
        <v>0</v>
      </c>
      <c r="Q105" s="7">
        <v>100</v>
      </c>
      <c r="R105" s="5">
        <f t="shared" si="18"/>
        <v>1</v>
      </c>
      <c r="S105" s="5">
        <f t="shared" si="18"/>
        <v>1</v>
      </c>
      <c r="T105" s="5">
        <f t="shared" si="18"/>
        <v>1</v>
      </c>
      <c r="U105" s="5">
        <f t="shared" si="18"/>
        <v>1</v>
      </c>
      <c r="V105" s="5">
        <f t="shared" si="18"/>
        <v>1</v>
      </c>
      <c r="W105" s="5">
        <f t="shared" si="14"/>
        <v>1</v>
      </c>
      <c r="X105" s="5">
        <f t="shared" si="14"/>
        <v>0</v>
      </c>
      <c r="Y105" s="5">
        <f t="shared" si="14"/>
        <v>0</v>
      </c>
      <c r="Z105" s="5">
        <f t="shared" si="14"/>
        <v>0</v>
      </c>
      <c r="AA105" s="5">
        <f t="shared" si="14"/>
        <v>0</v>
      </c>
      <c r="AB105" s="6">
        <f>SUM(R105:AA105)/COUNT(R105:AA105)</f>
        <v>0.6</v>
      </c>
      <c r="AC105" s="6">
        <f t="shared" si="16"/>
        <v>0.4</v>
      </c>
      <c r="AD105" s="6">
        <f t="shared" si="17"/>
        <v>0.24</v>
      </c>
    </row>
    <row r="106" spans="1:31" ht="28.2" x14ac:dyDescent="0.3">
      <c r="A106" s="10"/>
      <c r="B106" s="48" t="s">
        <v>4</v>
      </c>
      <c r="C106" s="48" t="s">
        <v>4</v>
      </c>
      <c r="D106" s="48" t="s">
        <v>4</v>
      </c>
      <c r="E106" s="11" t="s">
        <v>4</v>
      </c>
      <c r="F106" s="48" t="s">
        <v>4</v>
      </c>
      <c r="G106" s="11" t="s">
        <v>4</v>
      </c>
      <c r="H106" s="48" t="s">
        <v>5</v>
      </c>
      <c r="I106" s="48" t="s">
        <v>5</v>
      </c>
      <c r="J106" s="48" t="s">
        <v>5</v>
      </c>
      <c r="K106" s="48" t="s">
        <v>5</v>
      </c>
      <c r="L106" s="12"/>
      <c r="M106" s="47">
        <f>COUNTIF(M5:M104,"mudah")</f>
        <v>22</v>
      </c>
      <c r="N106" s="12"/>
      <c r="O106" s="12"/>
      <c r="Q106" s="21" t="s">
        <v>12</v>
      </c>
      <c r="R106" s="24">
        <f>SUM(R6:R105)</f>
        <v>85</v>
      </c>
      <c r="S106" s="24">
        <f t="shared" ref="S106:AA106" si="20">SUM(S6:S105)</f>
        <v>85</v>
      </c>
      <c r="T106" s="24">
        <f t="shared" si="20"/>
        <v>86</v>
      </c>
      <c r="U106" s="24">
        <f t="shared" si="20"/>
        <v>55</v>
      </c>
      <c r="V106" s="24">
        <f t="shared" si="20"/>
        <v>86</v>
      </c>
      <c r="W106" s="24">
        <f t="shared" si="20"/>
        <v>55</v>
      </c>
      <c r="X106" s="24">
        <f t="shared" si="20"/>
        <v>23</v>
      </c>
      <c r="Y106" s="24">
        <f t="shared" si="20"/>
        <v>23</v>
      </c>
      <c r="Z106" s="24">
        <f t="shared" si="20"/>
        <v>30</v>
      </c>
      <c r="AA106" s="24">
        <f t="shared" si="20"/>
        <v>30</v>
      </c>
      <c r="AB106" s="24"/>
      <c r="AC106" s="24"/>
      <c r="AD106" s="25">
        <f>SUM(AD6:AD105)</f>
        <v>20.79999999999999</v>
      </c>
      <c r="AE106" s="24" t="s">
        <v>11</v>
      </c>
    </row>
    <row r="107" spans="1:31" x14ac:dyDescent="0.3">
      <c r="A107" s="10"/>
      <c r="B107" s="11"/>
      <c r="C107" s="11"/>
      <c r="D107" s="11"/>
      <c r="E107" s="11"/>
      <c r="F107" s="11"/>
      <c r="G107" s="11"/>
      <c r="H107" s="11"/>
      <c r="I107" s="11"/>
      <c r="J107" s="11"/>
      <c r="K107" s="11"/>
      <c r="L107" s="12"/>
      <c r="M107" s="47">
        <f>COUNTIF(M5:M104,"sedang")</f>
        <v>60</v>
      </c>
      <c r="N107" s="12"/>
      <c r="O107" s="12"/>
      <c r="Q107" s="10" t="s">
        <v>13</v>
      </c>
      <c r="R107" s="24">
        <f>SUM(R106:AA106)</f>
        <v>558</v>
      </c>
      <c r="S107" s="24"/>
      <c r="T107" s="24"/>
      <c r="U107" s="24"/>
      <c r="V107" s="24"/>
      <c r="W107" s="24"/>
      <c r="X107" s="24"/>
      <c r="Y107" s="24"/>
      <c r="Z107" s="24"/>
      <c r="AA107" s="24"/>
      <c r="AB107" s="24"/>
      <c r="AC107" s="24"/>
      <c r="AD107" s="24"/>
      <c r="AE107" s="1"/>
    </row>
    <row r="108" spans="1:31" ht="30" customHeight="1" x14ac:dyDescent="0.3">
      <c r="A108" s="19"/>
      <c r="B108" s="98" t="s">
        <v>20</v>
      </c>
      <c r="C108" s="98"/>
      <c r="D108" s="98"/>
      <c r="E108" s="40">
        <v>40</v>
      </c>
      <c r="F108" s="11"/>
      <c r="G108" s="11"/>
      <c r="H108" s="11"/>
      <c r="I108" s="11"/>
      <c r="J108" s="11"/>
      <c r="K108" s="11"/>
      <c r="L108" s="12"/>
      <c r="M108" s="12">
        <f>100-M106-M107</f>
        <v>18</v>
      </c>
      <c r="N108" s="12"/>
      <c r="O108" s="12"/>
      <c r="Q108" s="21" t="s">
        <v>14</v>
      </c>
      <c r="R108" s="24">
        <f>$R$107/10</f>
        <v>55.8</v>
      </c>
      <c r="S108" s="24">
        <f t="shared" ref="S108:AA108" si="21">$R$108/10</f>
        <v>5.58</v>
      </c>
      <c r="T108" s="24">
        <f t="shared" si="21"/>
        <v>5.58</v>
      </c>
      <c r="U108" s="24">
        <f t="shared" si="21"/>
        <v>5.58</v>
      </c>
      <c r="V108" s="24">
        <f t="shared" si="21"/>
        <v>5.58</v>
      </c>
      <c r="W108" s="24">
        <f t="shared" si="21"/>
        <v>5.58</v>
      </c>
      <c r="X108" s="24">
        <f>$R$107/10</f>
        <v>55.8</v>
      </c>
      <c r="Y108" s="24">
        <f t="shared" si="21"/>
        <v>5.58</v>
      </c>
      <c r="Z108" s="24">
        <f t="shared" si="21"/>
        <v>5.58</v>
      </c>
      <c r="AA108" s="24">
        <f t="shared" si="21"/>
        <v>5.58</v>
      </c>
      <c r="AB108" s="24"/>
      <c r="AC108" s="24"/>
      <c r="AD108" s="24"/>
      <c r="AE108" s="1"/>
    </row>
    <row r="109" spans="1:31" ht="30" customHeight="1" x14ac:dyDescent="0.3">
      <c r="A109" s="8"/>
      <c r="B109" s="98" t="s">
        <v>21</v>
      </c>
      <c r="C109" s="98"/>
      <c r="D109" s="98"/>
      <c r="E109" s="40">
        <v>30</v>
      </c>
      <c r="F109" s="11"/>
      <c r="G109" s="11"/>
      <c r="H109" s="11"/>
      <c r="I109" s="11"/>
      <c r="J109" s="11"/>
      <c r="K109" s="11"/>
      <c r="L109" s="12"/>
      <c r="M109" s="12"/>
      <c r="N109" s="12"/>
      <c r="O109" s="12"/>
      <c r="Q109" s="21" t="s">
        <v>15</v>
      </c>
      <c r="R109" s="25">
        <f>R106-R108</f>
        <v>29.200000000000003</v>
      </c>
      <c r="S109" s="25">
        <f t="shared" ref="S109:AA109" si="22">S106-S108</f>
        <v>79.42</v>
      </c>
      <c r="T109" s="25">
        <f t="shared" si="22"/>
        <v>80.42</v>
      </c>
      <c r="U109" s="25">
        <f t="shared" si="22"/>
        <v>49.42</v>
      </c>
      <c r="V109" s="25">
        <f t="shared" si="22"/>
        <v>80.42</v>
      </c>
      <c r="W109" s="25">
        <f t="shared" si="22"/>
        <v>49.42</v>
      </c>
      <c r="X109" s="25">
        <f t="shared" si="22"/>
        <v>-32.799999999999997</v>
      </c>
      <c r="Y109" s="25">
        <f t="shared" si="22"/>
        <v>17.420000000000002</v>
      </c>
      <c r="Z109" s="25">
        <f t="shared" si="22"/>
        <v>24.42</v>
      </c>
      <c r="AA109" s="25">
        <f t="shared" si="22"/>
        <v>24.42</v>
      </c>
      <c r="AB109" s="24"/>
      <c r="AC109" s="24"/>
      <c r="AD109" s="24"/>
      <c r="AE109" s="1"/>
    </row>
    <row r="110" spans="1:31" ht="30" customHeight="1" x14ac:dyDescent="0.3">
      <c r="A110" s="9"/>
      <c r="B110" s="98" t="s">
        <v>22</v>
      </c>
      <c r="C110" s="98"/>
      <c r="D110" s="98"/>
      <c r="E110" s="40">
        <v>30</v>
      </c>
      <c r="F110" s="11"/>
      <c r="G110" s="11"/>
      <c r="H110" s="11"/>
      <c r="I110" s="11"/>
      <c r="J110" s="11"/>
      <c r="K110" s="11"/>
      <c r="L110" s="12"/>
      <c r="M110" s="12"/>
      <c r="N110" s="12"/>
      <c r="O110" s="12"/>
      <c r="Q110" s="21" t="s">
        <v>16</v>
      </c>
      <c r="R110" s="31">
        <f>R109^2</f>
        <v>852.64000000000021</v>
      </c>
      <c r="S110" s="31">
        <f t="shared" ref="S110:AA110" si="23">S109^2</f>
        <v>6307.5364</v>
      </c>
      <c r="T110" s="31">
        <f t="shared" si="23"/>
        <v>6467.3764000000001</v>
      </c>
      <c r="U110" s="31">
        <f t="shared" si="23"/>
        <v>2442.3364000000001</v>
      </c>
      <c r="V110" s="31">
        <f t="shared" si="23"/>
        <v>6467.3764000000001</v>
      </c>
      <c r="W110" s="31">
        <f t="shared" si="23"/>
        <v>2442.3364000000001</v>
      </c>
      <c r="X110" s="31">
        <f t="shared" si="23"/>
        <v>1075.8399999999999</v>
      </c>
      <c r="Y110" s="31">
        <f t="shared" si="23"/>
        <v>303.45640000000009</v>
      </c>
      <c r="Z110" s="31">
        <f t="shared" si="23"/>
        <v>596.33640000000014</v>
      </c>
      <c r="AA110" s="31">
        <f t="shared" si="23"/>
        <v>596.33640000000014</v>
      </c>
      <c r="AB110" s="24"/>
      <c r="AC110" s="24"/>
      <c r="AD110" s="24"/>
      <c r="AE110" s="1"/>
    </row>
    <row r="111" spans="1:31" x14ac:dyDescent="0.3">
      <c r="Q111" s="21" t="s">
        <v>17</v>
      </c>
      <c r="R111" s="24">
        <f>_xlfn.VAR.S(R106:AA106)</f>
        <v>779.28888888888878</v>
      </c>
      <c r="S111" s="24"/>
      <c r="T111" s="24"/>
      <c r="U111" s="24"/>
      <c r="V111" s="24"/>
      <c r="W111" s="24"/>
      <c r="X111" s="24"/>
      <c r="Y111" s="24"/>
      <c r="Z111" s="24"/>
      <c r="AA111" s="24"/>
      <c r="AB111" s="24"/>
      <c r="AC111" s="24"/>
      <c r="AD111" s="24"/>
      <c r="AE111" s="1"/>
    </row>
    <row r="112" spans="1:31" x14ac:dyDescent="0.3">
      <c r="Q112" s="21" t="s">
        <v>18</v>
      </c>
      <c r="R112" s="24">
        <f>SQRT(R111)</f>
        <v>27.915746253483693</v>
      </c>
      <c r="S112" s="24"/>
      <c r="T112" s="24"/>
      <c r="U112" s="24"/>
      <c r="V112" s="24"/>
      <c r="W112" s="24"/>
      <c r="X112" s="24"/>
      <c r="Y112" s="24"/>
      <c r="Z112" s="24"/>
      <c r="AA112" s="24"/>
      <c r="AB112" s="24"/>
      <c r="AC112" s="24"/>
      <c r="AD112" s="24"/>
      <c r="AE112" s="1"/>
    </row>
    <row r="113" spans="17:31" x14ac:dyDescent="0.3">
      <c r="Q113" s="23" t="s">
        <v>6</v>
      </c>
      <c r="R113" s="32">
        <f>100/(100-1)*(1-AD106/R111)</f>
        <v>0.9831404036947553</v>
      </c>
      <c r="S113" s="32" t="s">
        <v>19</v>
      </c>
      <c r="T113" s="24"/>
      <c r="U113" s="24"/>
      <c r="V113" s="24"/>
      <c r="W113" s="24"/>
      <c r="X113" s="24"/>
      <c r="Y113" s="24"/>
      <c r="Z113" s="24"/>
      <c r="AA113" s="24"/>
      <c r="AB113" s="24"/>
      <c r="AC113" s="24"/>
      <c r="AD113" s="24"/>
      <c r="AE113" s="1"/>
    </row>
  </sheetData>
  <mergeCells count="15">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 ref="O3:O4"/>
  </mergeCells>
  <conditionalFormatting sqref="M5:M104 M3:O3 Q3">
    <cfRule type="containsText" dxfId="176" priority="9" operator="containsText" text="sedang">
      <formula>NOT(ISERROR(SEARCH("sedang",M3)))</formula>
    </cfRule>
  </conditionalFormatting>
  <conditionalFormatting sqref="M5:M104">
    <cfRule type="containsText" dxfId="175" priority="8" operator="containsText" text="sukar">
      <formula>NOT(ISERROR(SEARCH("sukar",M5)))</formula>
    </cfRule>
  </conditionalFormatting>
  <conditionalFormatting sqref="M106:M107">
    <cfRule type="containsText" dxfId="174" priority="4" operator="containsText" text="sukar">
      <formula>NOT(ISERROR(SEARCH("sukar",M106)))</formula>
    </cfRule>
    <cfRule type="containsText" dxfId="173" priority="5" operator="containsText" text="sedang">
      <formula>NOT(ISERROR(SEARCH("sedang",M106)))</formula>
    </cfRule>
    <cfRule type="containsText" dxfId="172" priority="6" operator="containsText" text="mudah">
      <formula>NOT(ISERROR(SEARCH("mudah",M106)))</formula>
    </cfRule>
  </conditionalFormatting>
  <conditionalFormatting sqref="M3:O3 Q3 M5:M104">
    <cfRule type="containsText" dxfId="171" priority="10" operator="containsText" text="mudah">
      <formula>NOT(ISERROR(SEARCH("mudah",M3)))</formula>
    </cfRule>
  </conditionalFormatting>
  <conditionalFormatting sqref="O5:O106">
    <cfRule type="containsText" dxfId="170" priority="7" operator="containsText" text="soal dibuang">
      <formula>NOT(ISERROR(SEARCH("soal dibuang",O5)))</formula>
    </cfRule>
  </conditionalFormatting>
  <pageMargins left="0.21" right="0.2" top="0.47244094488188981" bottom="0.35" header="0.31496062992125984" footer="0.21"/>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B9AD3B80-B99D-4BBF-ACD2-C04478C86352}">
            <xm:f>P_Target!$A2=0.25</xm:f>
            <x14:dxf>
              <fill>
                <patternFill>
                  <bgColor rgb="FFFF0000"/>
                </patternFill>
              </fill>
            </x14:dxf>
          </x14:cfRule>
          <x14:cfRule type="expression" priority="2" id="{EAFB7530-3C3A-4F32-9A66-E7494837C48C}">
            <xm:f>P_Target!$A2=0.5</xm:f>
            <x14:dxf>
              <fill>
                <patternFill>
                  <bgColor rgb="FFFFFF00"/>
                </patternFill>
              </fill>
            </x14:dxf>
          </x14:cfRule>
          <x14:cfRule type="expression" priority="3" id="{64A13DA1-1CE3-4B22-9FBF-0AE0EBB93B0E}">
            <xm:f>P_Target!$A2=0.8</xm:f>
            <x14:dxf>
              <fill>
                <patternFill>
                  <bgColor rgb="FF92D050"/>
                </patternFill>
              </fill>
            </x14:dxf>
          </x14:cfRule>
          <xm:sqref>A5:A104</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041C8-4957-47DD-B5C2-E63D372600B6}">
  <dimension ref="A1:AE116"/>
  <sheetViews>
    <sheetView view="pageBreakPreview" topLeftCell="A94" zoomScale="77" zoomScaleNormal="77" zoomScaleSheetLayoutView="77" workbookViewId="0">
      <selection activeCell="N103" sqref="N103"/>
    </sheetView>
  </sheetViews>
  <sheetFormatPr defaultColWidth="9.109375" defaultRowHeight="13.8" x14ac:dyDescent="0.25"/>
  <cols>
    <col min="1" max="1" width="39.44140625" style="10" customWidth="1"/>
    <col min="2" max="11" width="5.5546875" style="11" customWidth="1"/>
    <col min="12" max="12" width="11.6640625" style="12" customWidth="1"/>
    <col min="13" max="13" width="7.88671875" style="12" customWidth="1"/>
    <col min="14" max="14" width="10.5546875" style="12" customWidth="1"/>
    <col min="15" max="15" width="17.5546875" style="12" customWidth="1"/>
    <col min="16" max="16" width="9.109375" style="12"/>
    <col min="17" max="17" width="14" style="12" customWidth="1"/>
    <col min="18" max="27" width="7.88671875" style="12" customWidth="1"/>
    <col min="28" max="28" width="8.6640625" style="12" customWidth="1"/>
    <col min="29" max="30" width="9.33203125" style="12" bestFit="1" customWidth="1"/>
    <col min="31" max="16384" width="9.109375" style="12"/>
  </cols>
  <sheetData>
    <row r="1" spans="1:31" ht="15" x14ac:dyDescent="0.25">
      <c r="A1" s="99" t="s">
        <v>2328</v>
      </c>
      <c r="B1" s="100"/>
      <c r="C1" s="100"/>
      <c r="D1" s="100"/>
      <c r="E1" s="100"/>
      <c r="F1" s="100"/>
      <c r="G1" s="100"/>
      <c r="H1" s="100"/>
      <c r="I1" s="100"/>
      <c r="J1" s="100"/>
      <c r="K1" s="100"/>
      <c r="L1" s="100"/>
      <c r="M1" s="100"/>
      <c r="N1" s="100"/>
      <c r="O1" s="100"/>
    </row>
    <row r="2" spans="1:31" ht="43.2" x14ac:dyDescent="0.3">
      <c r="A2" s="88" t="s">
        <v>1580</v>
      </c>
      <c r="B2" s="89" t="s">
        <v>1596</v>
      </c>
      <c r="C2" s="89" t="s">
        <v>1587</v>
      </c>
      <c r="D2" s="89" t="s">
        <v>1596</v>
      </c>
      <c r="E2" s="89" t="s">
        <v>1596</v>
      </c>
      <c r="F2" s="89" t="s">
        <v>1587</v>
      </c>
      <c r="G2" s="89" t="s">
        <v>1587</v>
      </c>
      <c r="H2" s="89" t="s">
        <v>1596</v>
      </c>
      <c r="I2" s="89" t="s">
        <v>1587</v>
      </c>
      <c r="J2" s="89" t="s">
        <v>1596</v>
      </c>
      <c r="K2" s="89" t="s">
        <v>1587</v>
      </c>
    </row>
    <row r="3" spans="1:31" x14ac:dyDescent="0.25">
      <c r="A3" s="101" t="s">
        <v>0</v>
      </c>
      <c r="B3" s="101" t="s">
        <v>23</v>
      </c>
      <c r="C3" s="101"/>
      <c r="D3" s="101"/>
      <c r="E3" s="101"/>
      <c r="F3" s="101"/>
      <c r="G3" s="101"/>
      <c r="H3" s="101"/>
      <c r="I3" s="101"/>
      <c r="J3" s="101"/>
      <c r="K3" s="101"/>
      <c r="L3" s="101" t="s">
        <v>1</v>
      </c>
      <c r="M3" s="101" t="s">
        <v>2</v>
      </c>
      <c r="N3" s="101" t="s">
        <v>3</v>
      </c>
      <c r="O3" s="27"/>
      <c r="Q3" s="22" t="s">
        <v>6</v>
      </c>
    </row>
    <row r="4" spans="1:31" ht="15" customHeight="1" x14ac:dyDescent="0.25">
      <c r="A4" s="101"/>
      <c r="B4" s="15">
        <v>1</v>
      </c>
      <c r="C4" s="15">
        <v>2</v>
      </c>
      <c r="D4" s="15">
        <v>3</v>
      </c>
      <c r="E4" s="15">
        <v>4</v>
      </c>
      <c r="F4" s="15">
        <v>5</v>
      </c>
      <c r="G4" s="15">
        <v>6</v>
      </c>
      <c r="H4" s="15">
        <v>7</v>
      </c>
      <c r="I4" s="15">
        <v>8</v>
      </c>
      <c r="J4" s="15">
        <v>9</v>
      </c>
      <c r="K4" s="15">
        <v>10</v>
      </c>
      <c r="L4" s="101"/>
      <c r="M4" s="101"/>
      <c r="N4" s="101"/>
      <c r="O4" s="16" t="s">
        <v>2</v>
      </c>
      <c r="Q4" s="97" t="s">
        <v>8</v>
      </c>
      <c r="R4" s="105" t="s">
        <v>23</v>
      </c>
      <c r="S4" s="105"/>
      <c r="T4" s="105"/>
      <c r="U4" s="105"/>
      <c r="V4" s="105"/>
      <c r="W4" s="105"/>
      <c r="X4" s="105"/>
      <c r="Y4" s="105"/>
      <c r="Z4" s="105"/>
      <c r="AA4" s="105"/>
      <c r="AB4" s="107" t="s">
        <v>7</v>
      </c>
      <c r="AC4" s="107" t="s">
        <v>9</v>
      </c>
      <c r="AD4" s="107" t="s">
        <v>10</v>
      </c>
      <c r="AE4" s="21"/>
    </row>
    <row r="5" spans="1:31" ht="55.2" x14ac:dyDescent="0.3">
      <c r="A5" s="8" t="s">
        <v>729</v>
      </c>
      <c r="B5" s="42">
        <v>0</v>
      </c>
      <c r="C5" s="42">
        <v>0</v>
      </c>
      <c r="D5" s="42">
        <v>1</v>
      </c>
      <c r="E5" s="42">
        <v>1</v>
      </c>
      <c r="F5" s="42">
        <v>1</v>
      </c>
      <c r="G5" s="42">
        <v>1</v>
      </c>
      <c r="H5" s="42">
        <v>0</v>
      </c>
      <c r="I5" s="42">
        <v>0</v>
      </c>
      <c r="J5" s="42">
        <v>0</v>
      </c>
      <c r="K5" s="42">
        <v>0</v>
      </c>
      <c r="L5" s="6">
        <f>SUM(B5:K5)/10</f>
        <v>0.4</v>
      </c>
      <c r="M5" s="7" t="str">
        <f>IF(L5&lt;0.31,"sukar",IF(L5&lt;0.71,"sedang","mudah"))</f>
        <v>sedang</v>
      </c>
      <c r="N5" s="6">
        <f>ABS((SUM(B5:F5)-SUM(G5:K5))*2/10)</f>
        <v>0.4</v>
      </c>
      <c r="O5" s="7"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108"/>
      <c r="AC5" s="108"/>
      <c r="AD5" s="108"/>
      <c r="AE5" s="21"/>
    </row>
    <row r="6" spans="1:31" ht="55.2" x14ac:dyDescent="0.3">
      <c r="A6" s="9" t="s">
        <v>730</v>
      </c>
      <c r="B6" s="42">
        <v>1</v>
      </c>
      <c r="C6" s="42">
        <v>1</v>
      </c>
      <c r="D6" s="42">
        <v>1</v>
      </c>
      <c r="E6" s="42">
        <v>0</v>
      </c>
      <c r="F6" s="42">
        <v>1</v>
      </c>
      <c r="G6" s="42">
        <v>0</v>
      </c>
      <c r="H6" s="42">
        <v>0</v>
      </c>
      <c r="I6" s="42">
        <v>0</v>
      </c>
      <c r="J6" s="42">
        <v>0</v>
      </c>
      <c r="K6" s="42">
        <v>0</v>
      </c>
      <c r="L6" s="6">
        <f t="shared" ref="L6:L69" si="0">SUM(B6:K6)/10</f>
        <v>0.4</v>
      </c>
      <c r="M6" s="7" t="str">
        <f t="shared" ref="M6:M69" si="1">IF(L6&lt;0.31,"sukar",IF(L6&lt;0.71,"sedang","mudah"))</f>
        <v>sedang</v>
      </c>
      <c r="N6" s="6">
        <f t="shared" ref="N6:N69" si="2">ABS((SUM(B6:F6)-SUM(G6:K6))*2/10)</f>
        <v>0.8</v>
      </c>
      <c r="O6" s="7" t="str">
        <f t="shared" ref="O6:O69" si="3">IF(N6&lt;0.2,"soal dibuang",IF(N6&lt;0.3,"soal diperbaiki",IF(N6&lt;0.4,"soal diterima tapi perlu diperbaiki","soal diterima baik")))</f>
        <v>soal diterima baik</v>
      </c>
      <c r="Q6" s="7">
        <v>1</v>
      </c>
      <c r="R6" s="14">
        <f>B5</f>
        <v>0</v>
      </c>
      <c r="S6" s="14">
        <f t="shared" ref="S6:AA21" si="4">C5</f>
        <v>0</v>
      </c>
      <c r="T6" s="14">
        <f t="shared" si="4"/>
        <v>1</v>
      </c>
      <c r="U6" s="14">
        <f t="shared" si="4"/>
        <v>1</v>
      </c>
      <c r="V6" s="14">
        <f t="shared" si="4"/>
        <v>1</v>
      </c>
      <c r="W6" s="14">
        <f t="shared" si="4"/>
        <v>1</v>
      </c>
      <c r="X6" s="14">
        <f t="shared" si="4"/>
        <v>0</v>
      </c>
      <c r="Y6" s="14">
        <f t="shared" si="4"/>
        <v>0</v>
      </c>
      <c r="Z6" s="14">
        <f t="shared" si="4"/>
        <v>0</v>
      </c>
      <c r="AA6" s="14">
        <f t="shared" si="4"/>
        <v>0</v>
      </c>
      <c r="AB6" s="6">
        <f>SUM(R6:AA6)/COUNT(R6:AA6)</f>
        <v>0.4</v>
      </c>
      <c r="AC6" s="6">
        <f>1-AB6</f>
        <v>0.6</v>
      </c>
      <c r="AD6" s="6">
        <f>AB6*AC6</f>
        <v>0.24</v>
      </c>
      <c r="AE6" s="21"/>
    </row>
    <row r="7" spans="1:31" ht="55.2" x14ac:dyDescent="0.3">
      <c r="A7" s="4" t="s">
        <v>731</v>
      </c>
      <c r="B7" s="42">
        <v>0</v>
      </c>
      <c r="C7" s="42">
        <v>0</v>
      </c>
      <c r="D7" s="42">
        <v>1</v>
      </c>
      <c r="E7" s="42">
        <v>0</v>
      </c>
      <c r="F7" s="42">
        <v>1</v>
      </c>
      <c r="G7" s="42">
        <v>0</v>
      </c>
      <c r="H7" s="42">
        <v>0</v>
      </c>
      <c r="I7" s="42">
        <v>0</v>
      </c>
      <c r="J7" s="42">
        <v>0</v>
      </c>
      <c r="K7" s="42">
        <v>0</v>
      </c>
      <c r="L7" s="6">
        <f t="shared" si="0"/>
        <v>0.2</v>
      </c>
      <c r="M7" s="7" t="str">
        <f t="shared" si="1"/>
        <v>sukar</v>
      </c>
      <c r="N7" s="6">
        <f t="shared" si="2"/>
        <v>0.4</v>
      </c>
      <c r="O7" s="7" t="str">
        <f t="shared" si="3"/>
        <v>soal diterima baik</v>
      </c>
      <c r="Q7" s="7">
        <v>2</v>
      </c>
      <c r="R7" s="14">
        <f t="shared" ref="R7:AA45" si="5">B6</f>
        <v>1</v>
      </c>
      <c r="S7" s="14">
        <f t="shared" si="4"/>
        <v>1</v>
      </c>
      <c r="T7" s="14">
        <f t="shared" si="4"/>
        <v>1</v>
      </c>
      <c r="U7" s="14">
        <f t="shared" si="4"/>
        <v>0</v>
      </c>
      <c r="V7" s="14">
        <f t="shared" si="4"/>
        <v>1</v>
      </c>
      <c r="W7" s="14">
        <f t="shared" si="4"/>
        <v>0</v>
      </c>
      <c r="X7" s="14">
        <f t="shared" si="4"/>
        <v>0</v>
      </c>
      <c r="Y7" s="14">
        <f t="shared" si="4"/>
        <v>0</v>
      </c>
      <c r="Z7" s="14">
        <f t="shared" si="4"/>
        <v>0</v>
      </c>
      <c r="AA7" s="14">
        <f t="shared" si="4"/>
        <v>0</v>
      </c>
      <c r="AB7" s="6">
        <f t="shared" ref="AB7:AB70" si="6">SUM(R7:AA7)/COUNT(R7:AA7)</f>
        <v>0.4</v>
      </c>
      <c r="AC7" s="6">
        <f t="shared" ref="AC7:AC70" si="7">1-AB7</f>
        <v>0.6</v>
      </c>
      <c r="AD7" s="6">
        <f t="shared" ref="AD7:AD70" si="8">AB7*AC7</f>
        <v>0.24</v>
      </c>
      <c r="AE7" s="21"/>
    </row>
    <row r="8" spans="1:31" ht="35.25" customHeight="1" x14ac:dyDescent="0.3">
      <c r="A8" s="4" t="s">
        <v>732</v>
      </c>
      <c r="B8" s="42">
        <v>1</v>
      </c>
      <c r="C8" s="42">
        <v>1</v>
      </c>
      <c r="D8" s="42">
        <v>1</v>
      </c>
      <c r="E8" s="42">
        <v>0</v>
      </c>
      <c r="F8" s="42">
        <v>1</v>
      </c>
      <c r="G8" s="42">
        <v>0</v>
      </c>
      <c r="H8" s="42">
        <v>1</v>
      </c>
      <c r="I8" s="42">
        <v>1</v>
      </c>
      <c r="J8" s="42">
        <v>0</v>
      </c>
      <c r="K8" s="42">
        <v>0</v>
      </c>
      <c r="L8" s="6">
        <f t="shared" si="0"/>
        <v>0.6</v>
      </c>
      <c r="M8" s="7" t="str">
        <f t="shared" si="1"/>
        <v>sedang</v>
      </c>
      <c r="N8" s="6">
        <f t="shared" si="2"/>
        <v>0.4</v>
      </c>
      <c r="O8" s="7" t="str">
        <f t="shared" si="3"/>
        <v>soal diterima baik</v>
      </c>
      <c r="Q8" s="7">
        <v>3</v>
      </c>
      <c r="R8" s="14">
        <f t="shared" si="5"/>
        <v>0</v>
      </c>
      <c r="S8" s="14">
        <f t="shared" si="4"/>
        <v>0</v>
      </c>
      <c r="T8" s="14">
        <f t="shared" si="4"/>
        <v>1</v>
      </c>
      <c r="U8" s="14">
        <f t="shared" si="4"/>
        <v>0</v>
      </c>
      <c r="V8" s="14">
        <f t="shared" si="4"/>
        <v>1</v>
      </c>
      <c r="W8" s="14">
        <f t="shared" si="4"/>
        <v>0</v>
      </c>
      <c r="X8" s="14">
        <f t="shared" si="4"/>
        <v>0</v>
      </c>
      <c r="Y8" s="14">
        <f t="shared" si="4"/>
        <v>0</v>
      </c>
      <c r="Z8" s="14">
        <f t="shared" si="4"/>
        <v>0</v>
      </c>
      <c r="AA8" s="14">
        <f t="shared" si="4"/>
        <v>0</v>
      </c>
      <c r="AB8" s="6">
        <f t="shared" si="6"/>
        <v>0.2</v>
      </c>
      <c r="AC8" s="6">
        <f t="shared" si="7"/>
        <v>0.8</v>
      </c>
      <c r="AD8" s="6">
        <f t="shared" si="8"/>
        <v>0.16000000000000003</v>
      </c>
      <c r="AE8" s="21"/>
    </row>
    <row r="9" spans="1:31" ht="67.5" customHeight="1" x14ac:dyDescent="0.3">
      <c r="A9" s="9" t="s">
        <v>733</v>
      </c>
      <c r="B9" s="42">
        <v>1</v>
      </c>
      <c r="C9" s="42">
        <v>1</v>
      </c>
      <c r="D9" s="42">
        <v>1</v>
      </c>
      <c r="E9" s="42">
        <v>1</v>
      </c>
      <c r="F9" s="42">
        <v>1</v>
      </c>
      <c r="G9" s="42">
        <v>1</v>
      </c>
      <c r="H9" s="42">
        <v>0</v>
      </c>
      <c r="I9" s="42">
        <v>0</v>
      </c>
      <c r="J9" s="42">
        <v>0</v>
      </c>
      <c r="K9" s="42">
        <v>0</v>
      </c>
      <c r="L9" s="6">
        <f t="shared" si="0"/>
        <v>0.6</v>
      </c>
      <c r="M9" s="7" t="str">
        <f t="shared" si="1"/>
        <v>sedang</v>
      </c>
      <c r="N9" s="6">
        <f t="shared" si="2"/>
        <v>0.8</v>
      </c>
      <c r="O9" s="7" t="str">
        <f t="shared" si="3"/>
        <v>soal diterima baik</v>
      </c>
      <c r="Q9" s="7">
        <v>4</v>
      </c>
      <c r="R9" s="14">
        <f t="shared" si="5"/>
        <v>1</v>
      </c>
      <c r="S9" s="14">
        <f t="shared" si="4"/>
        <v>1</v>
      </c>
      <c r="T9" s="14">
        <f t="shared" si="4"/>
        <v>1</v>
      </c>
      <c r="U9" s="14">
        <f t="shared" si="4"/>
        <v>0</v>
      </c>
      <c r="V9" s="14">
        <f t="shared" si="4"/>
        <v>1</v>
      </c>
      <c r="W9" s="14">
        <f t="shared" si="4"/>
        <v>0</v>
      </c>
      <c r="X9" s="14">
        <f t="shared" si="4"/>
        <v>1</v>
      </c>
      <c r="Y9" s="14">
        <f t="shared" si="4"/>
        <v>1</v>
      </c>
      <c r="Z9" s="14">
        <f t="shared" si="4"/>
        <v>0</v>
      </c>
      <c r="AA9" s="14">
        <f t="shared" si="4"/>
        <v>0</v>
      </c>
      <c r="AB9" s="6">
        <f t="shared" si="6"/>
        <v>0.6</v>
      </c>
      <c r="AC9" s="6">
        <f t="shared" si="7"/>
        <v>0.4</v>
      </c>
      <c r="AD9" s="6">
        <f t="shared" si="8"/>
        <v>0.24</v>
      </c>
      <c r="AE9" s="21"/>
    </row>
    <row r="10" spans="1:31" ht="41.4" x14ac:dyDescent="0.3">
      <c r="A10" s="4" t="s">
        <v>734</v>
      </c>
      <c r="B10" s="42">
        <v>1</v>
      </c>
      <c r="C10" s="42">
        <v>1</v>
      </c>
      <c r="D10" s="42">
        <v>1</v>
      </c>
      <c r="E10" s="42">
        <v>1</v>
      </c>
      <c r="F10" s="42">
        <v>1</v>
      </c>
      <c r="G10" s="42">
        <v>1</v>
      </c>
      <c r="H10" s="42">
        <v>0</v>
      </c>
      <c r="I10" s="42">
        <v>0</v>
      </c>
      <c r="J10" s="42">
        <v>0</v>
      </c>
      <c r="K10" s="42">
        <v>0</v>
      </c>
      <c r="L10" s="6">
        <f t="shared" si="0"/>
        <v>0.6</v>
      </c>
      <c r="M10" s="7" t="str">
        <f t="shared" si="1"/>
        <v>sedang</v>
      </c>
      <c r="N10" s="6">
        <f t="shared" si="2"/>
        <v>0.8</v>
      </c>
      <c r="O10" s="7" t="str">
        <f t="shared" si="3"/>
        <v>soal diterima baik</v>
      </c>
      <c r="Q10" s="7">
        <v>5</v>
      </c>
      <c r="R10" s="14">
        <f t="shared" si="5"/>
        <v>1</v>
      </c>
      <c r="S10" s="14">
        <f t="shared" si="4"/>
        <v>1</v>
      </c>
      <c r="T10" s="14">
        <f t="shared" si="4"/>
        <v>1</v>
      </c>
      <c r="U10" s="14">
        <f t="shared" si="4"/>
        <v>1</v>
      </c>
      <c r="V10" s="14">
        <f t="shared" si="4"/>
        <v>1</v>
      </c>
      <c r="W10" s="14">
        <f t="shared" si="4"/>
        <v>1</v>
      </c>
      <c r="X10" s="14">
        <f t="shared" si="4"/>
        <v>0</v>
      </c>
      <c r="Y10" s="14">
        <f t="shared" si="4"/>
        <v>0</v>
      </c>
      <c r="Z10" s="14">
        <f t="shared" si="4"/>
        <v>0</v>
      </c>
      <c r="AA10" s="14">
        <f t="shared" si="4"/>
        <v>0</v>
      </c>
      <c r="AB10" s="6">
        <f t="shared" si="6"/>
        <v>0.6</v>
      </c>
      <c r="AC10" s="6">
        <f t="shared" si="7"/>
        <v>0.4</v>
      </c>
      <c r="AD10" s="6">
        <f t="shared" si="8"/>
        <v>0.24</v>
      </c>
      <c r="AE10" s="21"/>
    </row>
    <row r="11" spans="1:31" ht="27.6" x14ac:dyDescent="0.3">
      <c r="A11" s="4" t="s">
        <v>735</v>
      </c>
      <c r="B11" s="42">
        <v>1</v>
      </c>
      <c r="C11" s="42">
        <v>1</v>
      </c>
      <c r="D11" s="42">
        <v>0</v>
      </c>
      <c r="E11" s="42">
        <v>0</v>
      </c>
      <c r="F11" s="42">
        <v>0</v>
      </c>
      <c r="G11" s="42">
        <v>0</v>
      </c>
      <c r="H11" s="42">
        <v>1</v>
      </c>
      <c r="I11" s="42">
        <v>1</v>
      </c>
      <c r="J11" s="42">
        <v>1</v>
      </c>
      <c r="K11" s="42">
        <v>1</v>
      </c>
      <c r="L11" s="6">
        <f t="shared" si="0"/>
        <v>0.6</v>
      </c>
      <c r="M11" s="7" t="str">
        <f t="shared" si="1"/>
        <v>sedang</v>
      </c>
      <c r="N11" s="6">
        <f t="shared" si="2"/>
        <v>0.4</v>
      </c>
      <c r="O11" s="7" t="str">
        <f t="shared" si="3"/>
        <v>soal diterima baik</v>
      </c>
      <c r="Q11" s="7">
        <v>6</v>
      </c>
      <c r="R11" s="14">
        <f t="shared" si="5"/>
        <v>1</v>
      </c>
      <c r="S11" s="14">
        <f t="shared" si="4"/>
        <v>1</v>
      </c>
      <c r="T11" s="14">
        <f t="shared" si="4"/>
        <v>1</v>
      </c>
      <c r="U11" s="14">
        <f t="shared" si="4"/>
        <v>1</v>
      </c>
      <c r="V11" s="14">
        <f t="shared" si="4"/>
        <v>1</v>
      </c>
      <c r="W11" s="14">
        <f t="shared" si="4"/>
        <v>1</v>
      </c>
      <c r="X11" s="14">
        <f t="shared" si="4"/>
        <v>0</v>
      </c>
      <c r="Y11" s="14">
        <f t="shared" si="4"/>
        <v>0</v>
      </c>
      <c r="Z11" s="14">
        <f t="shared" si="4"/>
        <v>0</v>
      </c>
      <c r="AA11" s="14">
        <f t="shared" si="4"/>
        <v>0</v>
      </c>
      <c r="AB11" s="6">
        <f t="shared" si="6"/>
        <v>0.6</v>
      </c>
      <c r="AC11" s="6">
        <f t="shared" si="7"/>
        <v>0.4</v>
      </c>
      <c r="AD11" s="6">
        <f t="shared" si="8"/>
        <v>0.24</v>
      </c>
      <c r="AE11" s="21"/>
    </row>
    <row r="12" spans="1:31" ht="27.6" x14ac:dyDescent="0.3">
      <c r="A12" s="4" t="s">
        <v>736</v>
      </c>
      <c r="B12" s="42">
        <v>1</v>
      </c>
      <c r="C12" s="42">
        <v>1</v>
      </c>
      <c r="D12" s="42">
        <v>0</v>
      </c>
      <c r="E12" s="42">
        <v>0</v>
      </c>
      <c r="F12" s="42">
        <v>0</v>
      </c>
      <c r="G12" s="42">
        <v>0</v>
      </c>
      <c r="H12" s="42">
        <v>0</v>
      </c>
      <c r="I12" s="42">
        <v>0</v>
      </c>
      <c r="J12" s="42">
        <v>0</v>
      </c>
      <c r="K12" s="42">
        <v>0</v>
      </c>
      <c r="L12" s="6">
        <f t="shared" si="0"/>
        <v>0.2</v>
      </c>
      <c r="M12" s="7" t="str">
        <f t="shared" si="1"/>
        <v>sukar</v>
      </c>
      <c r="N12" s="6">
        <f t="shared" si="2"/>
        <v>0.4</v>
      </c>
      <c r="O12" s="7" t="str">
        <f t="shared" si="3"/>
        <v>soal diterima baik</v>
      </c>
      <c r="Q12" s="7">
        <v>7</v>
      </c>
      <c r="R12" s="14">
        <f t="shared" si="5"/>
        <v>1</v>
      </c>
      <c r="S12" s="14">
        <f t="shared" si="4"/>
        <v>1</v>
      </c>
      <c r="T12" s="14">
        <f t="shared" si="4"/>
        <v>0</v>
      </c>
      <c r="U12" s="14">
        <f t="shared" si="4"/>
        <v>0</v>
      </c>
      <c r="V12" s="14">
        <f t="shared" si="4"/>
        <v>0</v>
      </c>
      <c r="W12" s="14">
        <f t="shared" si="4"/>
        <v>0</v>
      </c>
      <c r="X12" s="14">
        <f t="shared" si="4"/>
        <v>1</v>
      </c>
      <c r="Y12" s="14">
        <f t="shared" si="4"/>
        <v>1</v>
      </c>
      <c r="Z12" s="14">
        <f t="shared" si="4"/>
        <v>1</v>
      </c>
      <c r="AA12" s="14">
        <f t="shared" si="4"/>
        <v>1</v>
      </c>
      <c r="AB12" s="6">
        <f t="shared" si="6"/>
        <v>0.6</v>
      </c>
      <c r="AC12" s="6">
        <f t="shared" si="7"/>
        <v>0.4</v>
      </c>
      <c r="AD12" s="6">
        <f t="shared" si="8"/>
        <v>0.24</v>
      </c>
      <c r="AE12" s="21"/>
    </row>
    <row r="13" spans="1:31" ht="33.75" customHeight="1" x14ac:dyDescent="0.3">
      <c r="A13" s="8" t="s">
        <v>737</v>
      </c>
      <c r="B13" s="42">
        <v>1</v>
      </c>
      <c r="C13" s="42">
        <v>1</v>
      </c>
      <c r="D13" s="42">
        <v>1</v>
      </c>
      <c r="E13" s="42">
        <v>1</v>
      </c>
      <c r="F13" s="42">
        <v>1</v>
      </c>
      <c r="G13" s="42">
        <v>1</v>
      </c>
      <c r="H13" s="42">
        <v>0</v>
      </c>
      <c r="I13" s="42">
        <v>0</v>
      </c>
      <c r="J13" s="42">
        <v>0</v>
      </c>
      <c r="K13" s="42">
        <v>0</v>
      </c>
      <c r="L13" s="6">
        <f t="shared" si="0"/>
        <v>0.6</v>
      </c>
      <c r="M13" s="7" t="str">
        <f t="shared" si="1"/>
        <v>sedang</v>
      </c>
      <c r="N13" s="6">
        <f t="shared" si="2"/>
        <v>0.8</v>
      </c>
      <c r="O13" s="7" t="str">
        <f t="shared" si="3"/>
        <v>soal diterima baik</v>
      </c>
      <c r="Q13" s="7">
        <v>8</v>
      </c>
      <c r="R13" s="14">
        <f t="shared" si="5"/>
        <v>1</v>
      </c>
      <c r="S13" s="14">
        <f t="shared" si="4"/>
        <v>1</v>
      </c>
      <c r="T13" s="14">
        <f t="shared" si="4"/>
        <v>0</v>
      </c>
      <c r="U13" s="14">
        <f t="shared" si="4"/>
        <v>0</v>
      </c>
      <c r="V13" s="14">
        <f t="shared" si="4"/>
        <v>0</v>
      </c>
      <c r="W13" s="14">
        <f t="shared" si="4"/>
        <v>0</v>
      </c>
      <c r="X13" s="14">
        <f t="shared" si="4"/>
        <v>0</v>
      </c>
      <c r="Y13" s="14">
        <f t="shared" si="4"/>
        <v>0</v>
      </c>
      <c r="Z13" s="14">
        <f t="shared" si="4"/>
        <v>0</v>
      </c>
      <c r="AA13" s="14">
        <f t="shared" si="4"/>
        <v>0</v>
      </c>
      <c r="AB13" s="6">
        <f t="shared" si="6"/>
        <v>0.2</v>
      </c>
      <c r="AC13" s="6">
        <f t="shared" si="7"/>
        <v>0.8</v>
      </c>
      <c r="AD13" s="6">
        <f t="shared" si="8"/>
        <v>0.16000000000000003</v>
      </c>
      <c r="AE13" s="21"/>
    </row>
    <row r="14" spans="1:31" ht="33" customHeight="1" x14ac:dyDescent="0.3">
      <c r="A14" s="8" t="s">
        <v>738</v>
      </c>
      <c r="B14" s="42">
        <v>1</v>
      </c>
      <c r="C14" s="42">
        <v>1</v>
      </c>
      <c r="D14" s="42">
        <v>1</v>
      </c>
      <c r="E14" s="42">
        <v>1</v>
      </c>
      <c r="F14" s="42">
        <v>1</v>
      </c>
      <c r="G14" s="42">
        <v>1</v>
      </c>
      <c r="H14" s="42">
        <v>1</v>
      </c>
      <c r="I14" s="42">
        <v>1</v>
      </c>
      <c r="J14" s="42">
        <v>0</v>
      </c>
      <c r="K14" s="42">
        <v>0</v>
      </c>
      <c r="L14" s="6">
        <f t="shared" si="0"/>
        <v>0.8</v>
      </c>
      <c r="M14" s="7" t="str">
        <f t="shared" si="1"/>
        <v>mudah</v>
      </c>
      <c r="N14" s="6">
        <f t="shared" si="2"/>
        <v>0.4</v>
      </c>
      <c r="O14" s="7" t="str">
        <f t="shared" si="3"/>
        <v>soal diterima baik</v>
      </c>
      <c r="Q14" s="7">
        <v>9</v>
      </c>
      <c r="R14" s="14">
        <f t="shared" si="5"/>
        <v>1</v>
      </c>
      <c r="S14" s="14">
        <f t="shared" si="4"/>
        <v>1</v>
      </c>
      <c r="T14" s="14">
        <f t="shared" si="4"/>
        <v>1</v>
      </c>
      <c r="U14" s="14">
        <f t="shared" si="4"/>
        <v>1</v>
      </c>
      <c r="V14" s="14">
        <f t="shared" si="4"/>
        <v>1</v>
      </c>
      <c r="W14" s="14">
        <f t="shared" si="4"/>
        <v>1</v>
      </c>
      <c r="X14" s="14">
        <f t="shared" si="4"/>
        <v>0</v>
      </c>
      <c r="Y14" s="14">
        <f t="shared" si="4"/>
        <v>0</v>
      </c>
      <c r="Z14" s="14">
        <f t="shared" si="4"/>
        <v>0</v>
      </c>
      <c r="AA14" s="14">
        <f t="shared" si="4"/>
        <v>0</v>
      </c>
      <c r="AB14" s="6">
        <f t="shared" si="6"/>
        <v>0.6</v>
      </c>
      <c r="AC14" s="6">
        <f t="shared" si="7"/>
        <v>0.4</v>
      </c>
      <c r="AD14" s="6">
        <f t="shared" si="8"/>
        <v>0.24</v>
      </c>
      <c r="AE14" s="21"/>
    </row>
    <row r="15" spans="1:31" ht="33" customHeight="1" x14ac:dyDescent="0.3">
      <c r="A15" s="8" t="s">
        <v>739</v>
      </c>
      <c r="B15" s="42">
        <v>1</v>
      </c>
      <c r="C15" s="42">
        <v>1</v>
      </c>
      <c r="D15" s="42">
        <v>1</v>
      </c>
      <c r="E15" s="42">
        <v>1</v>
      </c>
      <c r="F15" s="42">
        <v>1</v>
      </c>
      <c r="G15" s="42">
        <v>1</v>
      </c>
      <c r="H15" s="42">
        <v>0</v>
      </c>
      <c r="I15" s="42">
        <v>0</v>
      </c>
      <c r="J15" s="42">
        <v>0</v>
      </c>
      <c r="K15" s="42">
        <v>0</v>
      </c>
      <c r="L15" s="6">
        <f t="shared" si="0"/>
        <v>0.6</v>
      </c>
      <c r="M15" s="7" t="str">
        <f t="shared" si="1"/>
        <v>sedang</v>
      </c>
      <c r="N15" s="6">
        <f t="shared" si="2"/>
        <v>0.8</v>
      </c>
      <c r="O15" s="7" t="str">
        <f t="shared" si="3"/>
        <v>soal diterima baik</v>
      </c>
      <c r="Q15" s="7">
        <v>10</v>
      </c>
      <c r="R15" s="14">
        <f t="shared" si="5"/>
        <v>1</v>
      </c>
      <c r="S15" s="14">
        <f t="shared" si="4"/>
        <v>1</v>
      </c>
      <c r="T15" s="14">
        <f t="shared" si="4"/>
        <v>1</v>
      </c>
      <c r="U15" s="14">
        <f t="shared" si="4"/>
        <v>1</v>
      </c>
      <c r="V15" s="14">
        <f t="shared" si="4"/>
        <v>1</v>
      </c>
      <c r="W15" s="14">
        <f t="shared" si="4"/>
        <v>1</v>
      </c>
      <c r="X15" s="14">
        <f t="shared" si="4"/>
        <v>1</v>
      </c>
      <c r="Y15" s="14">
        <f t="shared" si="4"/>
        <v>1</v>
      </c>
      <c r="Z15" s="14">
        <f t="shared" si="4"/>
        <v>0</v>
      </c>
      <c r="AA15" s="14">
        <f t="shared" si="4"/>
        <v>0</v>
      </c>
      <c r="AB15" s="6">
        <f t="shared" si="6"/>
        <v>0.8</v>
      </c>
      <c r="AC15" s="6">
        <f t="shared" si="7"/>
        <v>0.19999999999999996</v>
      </c>
      <c r="AD15" s="6">
        <f t="shared" si="8"/>
        <v>0.15999999999999998</v>
      </c>
      <c r="AE15" s="21"/>
    </row>
    <row r="16" spans="1:31" ht="33" customHeight="1" x14ac:dyDescent="0.3">
      <c r="A16" s="9" t="s">
        <v>740</v>
      </c>
      <c r="B16" s="42">
        <v>0</v>
      </c>
      <c r="C16" s="42">
        <v>0</v>
      </c>
      <c r="D16" s="42">
        <v>1</v>
      </c>
      <c r="E16" s="42">
        <v>1</v>
      </c>
      <c r="F16" s="42">
        <v>1</v>
      </c>
      <c r="G16" s="42">
        <v>1</v>
      </c>
      <c r="H16" s="42">
        <v>0</v>
      </c>
      <c r="I16" s="42">
        <v>0</v>
      </c>
      <c r="J16" s="42">
        <v>0</v>
      </c>
      <c r="K16" s="42">
        <v>0</v>
      </c>
      <c r="L16" s="6">
        <f t="shared" si="0"/>
        <v>0.4</v>
      </c>
      <c r="M16" s="7" t="str">
        <f t="shared" si="1"/>
        <v>sedang</v>
      </c>
      <c r="N16" s="6">
        <f t="shared" si="2"/>
        <v>0.4</v>
      </c>
      <c r="O16" s="7" t="str">
        <f t="shared" si="3"/>
        <v>soal diterima baik</v>
      </c>
      <c r="Q16" s="7">
        <v>11</v>
      </c>
      <c r="R16" s="14">
        <f t="shared" si="5"/>
        <v>1</v>
      </c>
      <c r="S16" s="14">
        <f t="shared" si="4"/>
        <v>1</v>
      </c>
      <c r="T16" s="14">
        <f t="shared" si="4"/>
        <v>1</v>
      </c>
      <c r="U16" s="14">
        <f t="shared" si="4"/>
        <v>1</v>
      </c>
      <c r="V16" s="14">
        <f t="shared" si="4"/>
        <v>1</v>
      </c>
      <c r="W16" s="14">
        <f t="shared" si="4"/>
        <v>1</v>
      </c>
      <c r="X16" s="14">
        <f t="shared" si="4"/>
        <v>0</v>
      </c>
      <c r="Y16" s="14">
        <f t="shared" si="4"/>
        <v>0</v>
      </c>
      <c r="Z16" s="14">
        <f t="shared" si="4"/>
        <v>0</v>
      </c>
      <c r="AA16" s="14">
        <f t="shared" si="4"/>
        <v>0</v>
      </c>
      <c r="AB16" s="6">
        <f t="shared" si="6"/>
        <v>0.6</v>
      </c>
      <c r="AC16" s="6">
        <f t="shared" si="7"/>
        <v>0.4</v>
      </c>
      <c r="AD16" s="6">
        <f t="shared" si="8"/>
        <v>0.24</v>
      </c>
      <c r="AE16" s="21"/>
    </row>
    <row r="17" spans="1:31" ht="27.6" x14ac:dyDescent="0.3">
      <c r="A17" s="9" t="s">
        <v>741</v>
      </c>
      <c r="B17" s="42">
        <v>1</v>
      </c>
      <c r="C17" s="42">
        <v>1</v>
      </c>
      <c r="D17" s="42">
        <v>1</v>
      </c>
      <c r="E17" s="42">
        <v>0</v>
      </c>
      <c r="F17" s="42">
        <v>1</v>
      </c>
      <c r="G17" s="42">
        <v>0</v>
      </c>
      <c r="H17" s="42">
        <v>0</v>
      </c>
      <c r="I17" s="42">
        <v>0</v>
      </c>
      <c r="J17" s="42">
        <v>0</v>
      </c>
      <c r="K17" s="42">
        <v>0</v>
      </c>
      <c r="L17" s="6">
        <f t="shared" si="0"/>
        <v>0.4</v>
      </c>
      <c r="M17" s="7" t="str">
        <f t="shared" si="1"/>
        <v>sedang</v>
      </c>
      <c r="N17" s="6">
        <f t="shared" si="2"/>
        <v>0.8</v>
      </c>
      <c r="O17" s="7" t="str">
        <f t="shared" si="3"/>
        <v>soal diterima baik</v>
      </c>
      <c r="Q17" s="7">
        <v>12</v>
      </c>
      <c r="R17" s="14">
        <f t="shared" si="5"/>
        <v>0</v>
      </c>
      <c r="S17" s="14">
        <f t="shared" si="4"/>
        <v>0</v>
      </c>
      <c r="T17" s="14">
        <f t="shared" si="4"/>
        <v>1</v>
      </c>
      <c r="U17" s="14">
        <f t="shared" si="4"/>
        <v>1</v>
      </c>
      <c r="V17" s="14">
        <f t="shared" si="4"/>
        <v>1</v>
      </c>
      <c r="W17" s="14">
        <f t="shared" si="4"/>
        <v>1</v>
      </c>
      <c r="X17" s="14">
        <f t="shared" si="4"/>
        <v>0</v>
      </c>
      <c r="Y17" s="14">
        <f t="shared" si="4"/>
        <v>0</v>
      </c>
      <c r="Z17" s="14">
        <f t="shared" si="4"/>
        <v>0</v>
      </c>
      <c r="AA17" s="14">
        <f t="shared" si="4"/>
        <v>0</v>
      </c>
      <c r="AB17" s="6">
        <f t="shared" si="6"/>
        <v>0.4</v>
      </c>
      <c r="AC17" s="6">
        <f t="shared" si="7"/>
        <v>0.6</v>
      </c>
      <c r="AD17" s="6">
        <f t="shared" si="8"/>
        <v>0.24</v>
      </c>
      <c r="AE17" s="21"/>
    </row>
    <row r="18" spans="1:31" ht="27.6" x14ac:dyDescent="0.3">
      <c r="A18" s="8" t="s">
        <v>742</v>
      </c>
      <c r="B18" s="42">
        <v>1</v>
      </c>
      <c r="C18" s="42">
        <v>1</v>
      </c>
      <c r="D18" s="42">
        <v>1</v>
      </c>
      <c r="E18" s="42">
        <v>0</v>
      </c>
      <c r="F18" s="42">
        <v>1</v>
      </c>
      <c r="G18" s="42">
        <v>0</v>
      </c>
      <c r="H18" s="42">
        <v>0</v>
      </c>
      <c r="I18" s="42">
        <v>0</v>
      </c>
      <c r="J18" s="42">
        <v>1</v>
      </c>
      <c r="K18" s="42">
        <v>1</v>
      </c>
      <c r="L18" s="6">
        <f t="shared" si="0"/>
        <v>0.6</v>
      </c>
      <c r="M18" s="7" t="str">
        <f t="shared" si="1"/>
        <v>sedang</v>
      </c>
      <c r="N18" s="6">
        <f t="shared" si="2"/>
        <v>0.4</v>
      </c>
      <c r="O18" s="7" t="str">
        <f t="shared" si="3"/>
        <v>soal diterima baik</v>
      </c>
      <c r="Q18" s="7">
        <v>13</v>
      </c>
      <c r="R18" s="14">
        <f t="shared" si="5"/>
        <v>1</v>
      </c>
      <c r="S18" s="14">
        <f t="shared" si="4"/>
        <v>1</v>
      </c>
      <c r="T18" s="14">
        <f t="shared" si="4"/>
        <v>1</v>
      </c>
      <c r="U18" s="14">
        <f t="shared" si="4"/>
        <v>0</v>
      </c>
      <c r="V18" s="14">
        <f t="shared" si="4"/>
        <v>1</v>
      </c>
      <c r="W18" s="14">
        <f t="shared" si="4"/>
        <v>0</v>
      </c>
      <c r="X18" s="14">
        <f t="shared" si="4"/>
        <v>0</v>
      </c>
      <c r="Y18" s="14">
        <f t="shared" si="4"/>
        <v>0</v>
      </c>
      <c r="Z18" s="14">
        <f t="shared" si="4"/>
        <v>0</v>
      </c>
      <c r="AA18" s="14">
        <f t="shared" si="4"/>
        <v>0</v>
      </c>
      <c r="AB18" s="6">
        <f t="shared" si="6"/>
        <v>0.4</v>
      </c>
      <c r="AC18" s="6">
        <f t="shared" si="7"/>
        <v>0.6</v>
      </c>
      <c r="AD18" s="6">
        <f t="shared" si="8"/>
        <v>0.24</v>
      </c>
      <c r="AE18" s="21"/>
    </row>
    <row r="19" spans="1:31" ht="14.4" x14ac:dyDescent="0.3">
      <c r="A19" s="4" t="s">
        <v>743</v>
      </c>
      <c r="B19" s="42">
        <v>1</v>
      </c>
      <c r="C19" s="42">
        <v>1</v>
      </c>
      <c r="D19" s="42">
        <v>1</v>
      </c>
      <c r="E19" s="42">
        <v>1</v>
      </c>
      <c r="F19" s="42">
        <v>1</v>
      </c>
      <c r="G19" s="42">
        <v>1</v>
      </c>
      <c r="H19" s="42">
        <v>0</v>
      </c>
      <c r="I19" s="42">
        <v>0</v>
      </c>
      <c r="J19" s="42">
        <v>0</v>
      </c>
      <c r="K19" s="42">
        <v>0</v>
      </c>
      <c r="L19" s="6">
        <f t="shared" si="0"/>
        <v>0.6</v>
      </c>
      <c r="M19" s="7" t="str">
        <f t="shared" si="1"/>
        <v>sedang</v>
      </c>
      <c r="N19" s="6">
        <f t="shared" si="2"/>
        <v>0.8</v>
      </c>
      <c r="O19" s="7" t="str">
        <f t="shared" si="3"/>
        <v>soal diterima baik</v>
      </c>
      <c r="Q19" s="7">
        <v>14</v>
      </c>
      <c r="R19" s="14">
        <f t="shared" si="5"/>
        <v>1</v>
      </c>
      <c r="S19" s="14">
        <f t="shared" si="4"/>
        <v>1</v>
      </c>
      <c r="T19" s="14">
        <f t="shared" si="4"/>
        <v>1</v>
      </c>
      <c r="U19" s="14">
        <f t="shared" si="4"/>
        <v>0</v>
      </c>
      <c r="V19" s="14">
        <f t="shared" si="4"/>
        <v>1</v>
      </c>
      <c r="W19" s="14">
        <f t="shared" si="4"/>
        <v>0</v>
      </c>
      <c r="X19" s="14">
        <f t="shared" si="4"/>
        <v>0</v>
      </c>
      <c r="Y19" s="14">
        <f t="shared" si="4"/>
        <v>0</v>
      </c>
      <c r="Z19" s="14">
        <f t="shared" si="4"/>
        <v>1</v>
      </c>
      <c r="AA19" s="14">
        <f t="shared" si="4"/>
        <v>1</v>
      </c>
      <c r="AB19" s="6">
        <f t="shared" si="6"/>
        <v>0.6</v>
      </c>
      <c r="AC19" s="6">
        <f t="shared" si="7"/>
        <v>0.4</v>
      </c>
      <c r="AD19" s="6">
        <f t="shared" si="8"/>
        <v>0.24</v>
      </c>
      <c r="AE19" s="21"/>
    </row>
    <row r="20" spans="1:31" ht="27.6" x14ac:dyDescent="0.3">
      <c r="A20" s="8" t="s">
        <v>744</v>
      </c>
      <c r="B20" s="42">
        <v>1</v>
      </c>
      <c r="C20" s="42">
        <v>1</v>
      </c>
      <c r="D20" s="42">
        <v>1</v>
      </c>
      <c r="E20" s="42">
        <v>1</v>
      </c>
      <c r="F20" s="42">
        <v>1</v>
      </c>
      <c r="G20" s="42">
        <v>1</v>
      </c>
      <c r="H20" s="42">
        <v>0</v>
      </c>
      <c r="I20" s="42">
        <v>0</v>
      </c>
      <c r="J20" s="42">
        <v>1</v>
      </c>
      <c r="K20" s="42">
        <v>1</v>
      </c>
      <c r="L20" s="6">
        <f t="shared" si="0"/>
        <v>0.8</v>
      </c>
      <c r="M20" s="7" t="str">
        <f t="shared" si="1"/>
        <v>mudah</v>
      </c>
      <c r="N20" s="6">
        <f t="shared" si="2"/>
        <v>0.4</v>
      </c>
      <c r="O20" s="7" t="str">
        <f t="shared" si="3"/>
        <v>soal diterima baik</v>
      </c>
      <c r="Q20" s="7">
        <v>15</v>
      </c>
      <c r="R20" s="14">
        <f t="shared" si="5"/>
        <v>1</v>
      </c>
      <c r="S20" s="14">
        <f t="shared" si="4"/>
        <v>1</v>
      </c>
      <c r="T20" s="14">
        <f t="shared" si="4"/>
        <v>1</v>
      </c>
      <c r="U20" s="14">
        <f t="shared" si="4"/>
        <v>1</v>
      </c>
      <c r="V20" s="14">
        <f t="shared" si="4"/>
        <v>1</v>
      </c>
      <c r="W20" s="14">
        <f t="shared" si="4"/>
        <v>1</v>
      </c>
      <c r="X20" s="14">
        <f t="shared" si="4"/>
        <v>0</v>
      </c>
      <c r="Y20" s="14">
        <f t="shared" si="4"/>
        <v>0</v>
      </c>
      <c r="Z20" s="14">
        <f t="shared" si="4"/>
        <v>0</v>
      </c>
      <c r="AA20" s="14">
        <f t="shared" si="4"/>
        <v>0</v>
      </c>
      <c r="AB20" s="6">
        <f t="shared" si="6"/>
        <v>0.6</v>
      </c>
      <c r="AC20" s="6">
        <f t="shared" si="7"/>
        <v>0.4</v>
      </c>
      <c r="AD20" s="6">
        <f t="shared" si="8"/>
        <v>0.24</v>
      </c>
      <c r="AE20" s="21"/>
    </row>
    <row r="21" spans="1:31" ht="14.4" x14ac:dyDescent="0.3">
      <c r="A21" s="9" t="s">
        <v>745</v>
      </c>
      <c r="B21" s="42">
        <v>1</v>
      </c>
      <c r="C21" s="42">
        <v>1</v>
      </c>
      <c r="D21" s="42">
        <v>1</v>
      </c>
      <c r="E21" s="42">
        <v>1</v>
      </c>
      <c r="F21" s="42">
        <v>1</v>
      </c>
      <c r="G21" s="42">
        <v>1</v>
      </c>
      <c r="H21" s="42">
        <v>0</v>
      </c>
      <c r="I21" s="42">
        <v>0</v>
      </c>
      <c r="J21" s="42">
        <v>0</v>
      </c>
      <c r="K21" s="42">
        <v>0</v>
      </c>
      <c r="L21" s="6">
        <f t="shared" si="0"/>
        <v>0.6</v>
      </c>
      <c r="M21" s="7" t="str">
        <f t="shared" si="1"/>
        <v>sedang</v>
      </c>
      <c r="N21" s="6">
        <f t="shared" si="2"/>
        <v>0.8</v>
      </c>
      <c r="O21" s="7" t="str">
        <f t="shared" si="3"/>
        <v>soal diterima baik</v>
      </c>
      <c r="Q21" s="7">
        <v>16</v>
      </c>
      <c r="R21" s="14">
        <f t="shared" si="5"/>
        <v>1</v>
      </c>
      <c r="S21" s="14">
        <f t="shared" si="4"/>
        <v>1</v>
      </c>
      <c r="T21" s="14">
        <f t="shared" si="4"/>
        <v>1</v>
      </c>
      <c r="U21" s="14">
        <f t="shared" si="4"/>
        <v>1</v>
      </c>
      <c r="V21" s="14">
        <f t="shared" si="4"/>
        <v>1</v>
      </c>
      <c r="W21" s="14">
        <f t="shared" si="4"/>
        <v>1</v>
      </c>
      <c r="X21" s="14">
        <f t="shared" si="4"/>
        <v>0</v>
      </c>
      <c r="Y21" s="14">
        <f t="shared" si="4"/>
        <v>0</v>
      </c>
      <c r="Z21" s="14">
        <f t="shared" si="4"/>
        <v>1</v>
      </c>
      <c r="AA21" s="14">
        <f t="shared" si="4"/>
        <v>1</v>
      </c>
      <c r="AB21" s="6">
        <f t="shared" si="6"/>
        <v>0.8</v>
      </c>
      <c r="AC21" s="6">
        <f t="shared" si="7"/>
        <v>0.19999999999999996</v>
      </c>
      <c r="AD21" s="6">
        <f t="shared" si="8"/>
        <v>0.15999999999999998</v>
      </c>
      <c r="AE21" s="21"/>
    </row>
    <row r="22" spans="1:31" ht="14.4" x14ac:dyDescent="0.3">
      <c r="A22" s="8" t="s">
        <v>746</v>
      </c>
      <c r="B22" s="42">
        <v>1</v>
      </c>
      <c r="C22" s="42">
        <v>1</v>
      </c>
      <c r="D22" s="42">
        <v>1</v>
      </c>
      <c r="E22" s="42">
        <v>0</v>
      </c>
      <c r="F22" s="42">
        <v>1</v>
      </c>
      <c r="G22" s="42">
        <v>0</v>
      </c>
      <c r="H22" s="42">
        <v>1</v>
      </c>
      <c r="I22" s="42">
        <v>1</v>
      </c>
      <c r="J22" s="42">
        <v>0</v>
      </c>
      <c r="K22" s="42">
        <v>0</v>
      </c>
      <c r="L22" s="6">
        <f t="shared" si="0"/>
        <v>0.6</v>
      </c>
      <c r="M22" s="7" t="str">
        <f t="shared" si="1"/>
        <v>sedang</v>
      </c>
      <c r="N22" s="6">
        <f t="shared" si="2"/>
        <v>0.4</v>
      </c>
      <c r="O22" s="7" t="str">
        <f t="shared" si="3"/>
        <v>soal diterima baik</v>
      </c>
      <c r="Q22" s="7">
        <v>17</v>
      </c>
      <c r="R22" s="14">
        <f t="shared" si="5"/>
        <v>1</v>
      </c>
      <c r="S22" s="14">
        <f t="shared" si="5"/>
        <v>1</v>
      </c>
      <c r="T22" s="14">
        <f t="shared" si="5"/>
        <v>1</v>
      </c>
      <c r="U22" s="14">
        <f t="shared" si="5"/>
        <v>1</v>
      </c>
      <c r="V22" s="14">
        <f t="shared" si="5"/>
        <v>1</v>
      </c>
      <c r="W22" s="14">
        <f t="shared" si="5"/>
        <v>1</v>
      </c>
      <c r="X22" s="14">
        <f t="shared" si="5"/>
        <v>0</v>
      </c>
      <c r="Y22" s="14">
        <f t="shared" si="5"/>
        <v>0</v>
      </c>
      <c r="Z22" s="14">
        <f t="shared" si="5"/>
        <v>0</v>
      </c>
      <c r="AA22" s="14">
        <f t="shared" si="5"/>
        <v>0</v>
      </c>
      <c r="AB22" s="6">
        <f t="shared" si="6"/>
        <v>0.6</v>
      </c>
      <c r="AC22" s="6">
        <f t="shared" si="7"/>
        <v>0.4</v>
      </c>
      <c r="AD22" s="6">
        <f t="shared" si="8"/>
        <v>0.24</v>
      </c>
      <c r="AE22" s="21"/>
    </row>
    <row r="23" spans="1:31" ht="14.4" x14ac:dyDescent="0.3">
      <c r="A23" s="4" t="s">
        <v>747</v>
      </c>
      <c r="B23" s="42">
        <v>1</v>
      </c>
      <c r="C23" s="42">
        <v>1</v>
      </c>
      <c r="D23" s="42">
        <v>1</v>
      </c>
      <c r="E23" s="42">
        <v>1</v>
      </c>
      <c r="F23" s="42">
        <v>1</v>
      </c>
      <c r="G23" s="42">
        <v>1</v>
      </c>
      <c r="H23" s="42">
        <v>0</v>
      </c>
      <c r="I23" s="42">
        <v>0</v>
      </c>
      <c r="J23" s="42">
        <v>1</v>
      </c>
      <c r="K23" s="42">
        <v>1</v>
      </c>
      <c r="L23" s="6">
        <f t="shared" si="0"/>
        <v>0.8</v>
      </c>
      <c r="M23" s="7" t="str">
        <f t="shared" si="1"/>
        <v>mudah</v>
      </c>
      <c r="N23" s="6">
        <f t="shared" si="2"/>
        <v>0.4</v>
      </c>
      <c r="O23" s="7" t="str">
        <f t="shared" si="3"/>
        <v>soal diterima baik</v>
      </c>
      <c r="Q23" s="7">
        <v>18</v>
      </c>
      <c r="R23" s="14">
        <f t="shared" si="5"/>
        <v>1</v>
      </c>
      <c r="S23" s="14">
        <f t="shared" si="5"/>
        <v>1</v>
      </c>
      <c r="T23" s="14">
        <f t="shared" si="5"/>
        <v>1</v>
      </c>
      <c r="U23" s="14">
        <f t="shared" si="5"/>
        <v>0</v>
      </c>
      <c r="V23" s="14">
        <f t="shared" si="5"/>
        <v>1</v>
      </c>
      <c r="W23" s="14">
        <f t="shared" si="5"/>
        <v>0</v>
      </c>
      <c r="X23" s="14">
        <f t="shared" si="5"/>
        <v>1</v>
      </c>
      <c r="Y23" s="14">
        <f t="shared" si="5"/>
        <v>1</v>
      </c>
      <c r="Z23" s="14">
        <f t="shared" si="5"/>
        <v>0</v>
      </c>
      <c r="AA23" s="14">
        <f t="shared" si="5"/>
        <v>0</v>
      </c>
      <c r="AB23" s="6">
        <f t="shared" si="6"/>
        <v>0.6</v>
      </c>
      <c r="AC23" s="6">
        <f t="shared" si="7"/>
        <v>0.4</v>
      </c>
      <c r="AD23" s="6">
        <f t="shared" si="8"/>
        <v>0.24</v>
      </c>
      <c r="AE23" s="21"/>
    </row>
    <row r="24" spans="1:31" ht="14.4" x14ac:dyDescent="0.3">
      <c r="A24" s="8" t="s">
        <v>748</v>
      </c>
      <c r="B24" s="42">
        <v>1</v>
      </c>
      <c r="C24" s="42">
        <v>1</v>
      </c>
      <c r="D24" s="42">
        <v>0</v>
      </c>
      <c r="E24" s="42">
        <v>0</v>
      </c>
      <c r="F24" s="42">
        <v>0</v>
      </c>
      <c r="G24" s="42">
        <v>0</v>
      </c>
      <c r="H24" s="42">
        <v>0</v>
      </c>
      <c r="I24" s="42">
        <v>0</v>
      </c>
      <c r="J24" s="42">
        <v>0</v>
      </c>
      <c r="K24" s="42">
        <v>0</v>
      </c>
      <c r="L24" s="6">
        <f t="shared" si="0"/>
        <v>0.2</v>
      </c>
      <c r="M24" s="7" t="str">
        <f t="shared" si="1"/>
        <v>sukar</v>
      </c>
      <c r="N24" s="6">
        <f t="shared" si="2"/>
        <v>0.4</v>
      </c>
      <c r="O24" s="7" t="str">
        <f t="shared" si="3"/>
        <v>soal diterima baik</v>
      </c>
      <c r="Q24" s="7">
        <v>19</v>
      </c>
      <c r="R24" s="14">
        <f t="shared" si="5"/>
        <v>1</v>
      </c>
      <c r="S24" s="14">
        <f t="shared" si="5"/>
        <v>1</v>
      </c>
      <c r="T24" s="14">
        <f t="shared" si="5"/>
        <v>1</v>
      </c>
      <c r="U24" s="14">
        <f t="shared" si="5"/>
        <v>1</v>
      </c>
      <c r="V24" s="14">
        <f t="shared" si="5"/>
        <v>1</v>
      </c>
      <c r="W24" s="14">
        <f t="shared" si="5"/>
        <v>1</v>
      </c>
      <c r="X24" s="14">
        <f t="shared" si="5"/>
        <v>0</v>
      </c>
      <c r="Y24" s="14">
        <f t="shared" si="5"/>
        <v>0</v>
      </c>
      <c r="Z24" s="14">
        <f t="shared" si="5"/>
        <v>1</v>
      </c>
      <c r="AA24" s="14">
        <f t="shared" si="5"/>
        <v>1</v>
      </c>
      <c r="AB24" s="6">
        <f t="shared" si="6"/>
        <v>0.8</v>
      </c>
      <c r="AC24" s="6">
        <f t="shared" si="7"/>
        <v>0.19999999999999996</v>
      </c>
      <c r="AD24" s="6">
        <f t="shared" si="8"/>
        <v>0.15999999999999998</v>
      </c>
      <c r="AE24" s="21"/>
    </row>
    <row r="25" spans="1:31" ht="27.6" x14ac:dyDescent="0.3">
      <c r="A25" s="8" t="s">
        <v>749</v>
      </c>
      <c r="B25" s="42">
        <v>1</v>
      </c>
      <c r="C25" s="42">
        <v>1</v>
      </c>
      <c r="D25" s="42">
        <v>1</v>
      </c>
      <c r="E25" s="42">
        <v>1</v>
      </c>
      <c r="F25" s="42">
        <v>1</v>
      </c>
      <c r="G25" s="42">
        <v>1</v>
      </c>
      <c r="H25" s="42">
        <v>0</v>
      </c>
      <c r="I25" s="42">
        <v>0</v>
      </c>
      <c r="J25" s="42">
        <v>1</v>
      </c>
      <c r="K25" s="42">
        <v>1</v>
      </c>
      <c r="L25" s="6">
        <f t="shared" si="0"/>
        <v>0.8</v>
      </c>
      <c r="M25" s="7" t="str">
        <f t="shared" si="1"/>
        <v>mudah</v>
      </c>
      <c r="N25" s="6">
        <f t="shared" si="2"/>
        <v>0.4</v>
      </c>
      <c r="O25" s="7" t="str">
        <f t="shared" si="3"/>
        <v>soal diterima baik</v>
      </c>
      <c r="Q25" s="7">
        <v>20</v>
      </c>
      <c r="R25" s="14">
        <f t="shared" si="5"/>
        <v>1</v>
      </c>
      <c r="S25" s="14">
        <f t="shared" si="5"/>
        <v>1</v>
      </c>
      <c r="T25" s="14">
        <f t="shared" si="5"/>
        <v>0</v>
      </c>
      <c r="U25" s="14">
        <f t="shared" si="5"/>
        <v>0</v>
      </c>
      <c r="V25" s="14">
        <f t="shared" si="5"/>
        <v>0</v>
      </c>
      <c r="W25" s="14">
        <f t="shared" si="5"/>
        <v>0</v>
      </c>
      <c r="X25" s="14">
        <f t="shared" si="5"/>
        <v>0</v>
      </c>
      <c r="Y25" s="14">
        <f t="shared" si="5"/>
        <v>0</v>
      </c>
      <c r="Z25" s="14">
        <f t="shared" si="5"/>
        <v>0</v>
      </c>
      <c r="AA25" s="14">
        <f t="shared" si="5"/>
        <v>0</v>
      </c>
      <c r="AB25" s="6">
        <f t="shared" si="6"/>
        <v>0.2</v>
      </c>
      <c r="AC25" s="6">
        <f t="shared" si="7"/>
        <v>0.8</v>
      </c>
      <c r="AD25" s="6">
        <f t="shared" si="8"/>
        <v>0.16000000000000003</v>
      </c>
      <c r="AE25" s="21"/>
    </row>
    <row r="26" spans="1:31" ht="14.4" x14ac:dyDescent="0.3">
      <c r="A26" s="4" t="s">
        <v>750</v>
      </c>
      <c r="B26" s="42">
        <v>1</v>
      </c>
      <c r="C26" s="42">
        <v>1</v>
      </c>
      <c r="D26" s="42">
        <v>1</v>
      </c>
      <c r="E26" s="42">
        <v>0</v>
      </c>
      <c r="F26" s="42">
        <v>1</v>
      </c>
      <c r="G26" s="42">
        <v>0</v>
      </c>
      <c r="H26" s="42">
        <v>0</v>
      </c>
      <c r="I26" s="42">
        <v>0</v>
      </c>
      <c r="J26" s="42">
        <v>1</v>
      </c>
      <c r="K26" s="42">
        <v>1</v>
      </c>
      <c r="L26" s="6">
        <f t="shared" si="0"/>
        <v>0.6</v>
      </c>
      <c r="M26" s="7" t="str">
        <f t="shared" si="1"/>
        <v>sedang</v>
      </c>
      <c r="N26" s="6">
        <f t="shared" si="2"/>
        <v>0.4</v>
      </c>
      <c r="O26" s="7" t="str">
        <f t="shared" si="3"/>
        <v>soal diterima baik</v>
      </c>
      <c r="Q26" s="7">
        <v>21</v>
      </c>
      <c r="R26" s="14">
        <f t="shared" si="5"/>
        <v>1</v>
      </c>
      <c r="S26" s="14">
        <f t="shared" si="5"/>
        <v>1</v>
      </c>
      <c r="T26" s="14">
        <f t="shared" si="5"/>
        <v>1</v>
      </c>
      <c r="U26" s="14">
        <f t="shared" si="5"/>
        <v>1</v>
      </c>
      <c r="V26" s="14">
        <f t="shared" si="5"/>
        <v>1</v>
      </c>
      <c r="W26" s="14">
        <f t="shared" si="5"/>
        <v>1</v>
      </c>
      <c r="X26" s="14">
        <f t="shared" si="5"/>
        <v>0</v>
      </c>
      <c r="Y26" s="14">
        <f t="shared" si="5"/>
        <v>0</v>
      </c>
      <c r="Z26" s="14">
        <f t="shared" si="5"/>
        <v>1</v>
      </c>
      <c r="AA26" s="14">
        <f t="shared" si="5"/>
        <v>1</v>
      </c>
      <c r="AB26" s="6">
        <f t="shared" si="6"/>
        <v>0.8</v>
      </c>
      <c r="AC26" s="6">
        <f t="shared" si="7"/>
        <v>0.19999999999999996</v>
      </c>
      <c r="AD26" s="6">
        <f t="shared" si="8"/>
        <v>0.15999999999999998</v>
      </c>
      <c r="AE26" s="21"/>
    </row>
    <row r="27" spans="1:31" ht="14.4" x14ac:dyDescent="0.3">
      <c r="A27" s="4" t="s">
        <v>751</v>
      </c>
      <c r="B27" s="42">
        <v>1</v>
      </c>
      <c r="C27" s="42">
        <v>1</v>
      </c>
      <c r="D27" s="42">
        <v>1</v>
      </c>
      <c r="E27" s="42">
        <v>1</v>
      </c>
      <c r="F27" s="42">
        <v>1</v>
      </c>
      <c r="G27" s="42">
        <v>1</v>
      </c>
      <c r="H27" s="42">
        <v>0</v>
      </c>
      <c r="I27" s="42">
        <v>0</v>
      </c>
      <c r="J27" s="42">
        <v>0</v>
      </c>
      <c r="K27" s="42">
        <v>0</v>
      </c>
      <c r="L27" s="6">
        <f t="shared" si="0"/>
        <v>0.6</v>
      </c>
      <c r="M27" s="7" t="str">
        <f t="shared" si="1"/>
        <v>sedang</v>
      </c>
      <c r="N27" s="6">
        <f t="shared" si="2"/>
        <v>0.8</v>
      </c>
      <c r="O27" s="7" t="str">
        <f t="shared" si="3"/>
        <v>soal diterima baik</v>
      </c>
      <c r="Q27" s="7">
        <v>22</v>
      </c>
      <c r="R27" s="14">
        <f t="shared" si="5"/>
        <v>1</v>
      </c>
      <c r="S27" s="14">
        <f t="shared" si="5"/>
        <v>1</v>
      </c>
      <c r="T27" s="14">
        <f t="shared" si="5"/>
        <v>1</v>
      </c>
      <c r="U27" s="14">
        <f t="shared" si="5"/>
        <v>0</v>
      </c>
      <c r="V27" s="14">
        <f t="shared" si="5"/>
        <v>1</v>
      </c>
      <c r="W27" s="14">
        <f t="shared" si="5"/>
        <v>0</v>
      </c>
      <c r="X27" s="14">
        <f t="shared" si="5"/>
        <v>0</v>
      </c>
      <c r="Y27" s="14">
        <f t="shared" si="5"/>
        <v>0</v>
      </c>
      <c r="Z27" s="14">
        <f t="shared" si="5"/>
        <v>1</v>
      </c>
      <c r="AA27" s="14">
        <f t="shared" si="5"/>
        <v>1</v>
      </c>
      <c r="AB27" s="6">
        <f t="shared" si="6"/>
        <v>0.6</v>
      </c>
      <c r="AC27" s="6">
        <f t="shared" si="7"/>
        <v>0.4</v>
      </c>
      <c r="AD27" s="6">
        <f t="shared" si="8"/>
        <v>0.24</v>
      </c>
      <c r="AE27" s="21"/>
    </row>
    <row r="28" spans="1:31" ht="14.4" x14ac:dyDescent="0.3">
      <c r="A28" s="4" t="s">
        <v>752</v>
      </c>
      <c r="B28" s="42">
        <v>0</v>
      </c>
      <c r="C28" s="42">
        <v>0</v>
      </c>
      <c r="D28" s="42">
        <v>1</v>
      </c>
      <c r="E28" s="42">
        <v>0</v>
      </c>
      <c r="F28" s="42">
        <v>1</v>
      </c>
      <c r="G28" s="42">
        <v>0</v>
      </c>
      <c r="H28" s="42">
        <v>0</v>
      </c>
      <c r="I28" s="42">
        <v>0</v>
      </c>
      <c r="J28" s="42">
        <v>0</v>
      </c>
      <c r="K28" s="42">
        <v>0</v>
      </c>
      <c r="L28" s="6">
        <f t="shared" si="0"/>
        <v>0.2</v>
      </c>
      <c r="M28" s="7" t="str">
        <f t="shared" si="1"/>
        <v>sukar</v>
      </c>
      <c r="N28" s="6">
        <f t="shared" si="2"/>
        <v>0.4</v>
      </c>
      <c r="O28" s="7" t="str">
        <f t="shared" si="3"/>
        <v>soal diterima baik</v>
      </c>
      <c r="Q28" s="7">
        <v>23</v>
      </c>
      <c r="R28" s="14">
        <f t="shared" si="5"/>
        <v>1</v>
      </c>
      <c r="S28" s="14">
        <f t="shared" si="5"/>
        <v>1</v>
      </c>
      <c r="T28" s="14">
        <f t="shared" si="5"/>
        <v>1</v>
      </c>
      <c r="U28" s="14">
        <f t="shared" si="5"/>
        <v>1</v>
      </c>
      <c r="V28" s="14">
        <f t="shared" si="5"/>
        <v>1</v>
      </c>
      <c r="W28" s="14">
        <f t="shared" si="5"/>
        <v>1</v>
      </c>
      <c r="X28" s="14">
        <f t="shared" si="5"/>
        <v>0</v>
      </c>
      <c r="Y28" s="14">
        <f t="shared" si="5"/>
        <v>0</v>
      </c>
      <c r="Z28" s="14">
        <f t="shared" si="5"/>
        <v>0</v>
      </c>
      <c r="AA28" s="14">
        <f t="shared" si="5"/>
        <v>0</v>
      </c>
      <c r="AB28" s="6">
        <f t="shared" si="6"/>
        <v>0.6</v>
      </c>
      <c r="AC28" s="6">
        <f t="shared" si="7"/>
        <v>0.4</v>
      </c>
      <c r="AD28" s="6">
        <f t="shared" si="8"/>
        <v>0.24</v>
      </c>
      <c r="AE28" s="21"/>
    </row>
    <row r="29" spans="1:31" ht="14.4" x14ac:dyDescent="0.3">
      <c r="A29" s="8" t="s">
        <v>753</v>
      </c>
      <c r="B29" s="42">
        <v>1</v>
      </c>
      <c r="C29" s="42">
        <v>1</v>
      </c>
      <c r="D29" s="42">
        <v>0</v>
      </c>
      <c r="E29" s="42">
        <v>0</v>
      </c>
      <c r="F29" s="42">
        <v>0</v>
      </c>
      <c r="G29" s="42">
        <v>0</v>
      </c>
      <c r="H29" s="42">
        <v>0</v>
      </c>
      <c r="I29" s="42">
        <v>0</v>
      </c>
      <c r="J29" s="42">
        <v>0</v>
      </c>
      <c r="K29" s="42">
        <v>0</v>
      </c>
      <c r="L29" s="6">
        <f t="shared" si="0"/>
        <v>0.2</v>
      </c>
      <c r="M29" s="7" t="str">
        <f t="shared" si="1"/>
        <v>sukar</v>
      </c>
      <c r="N29" s="6">
        <f t="shared" si="2"/>
        <v>0.4</v>
      </c>
      <c r="O29" s="7" t="str">
        <f t="shared" si="3"/>
        <v>soal diterima baik</v>
      </c>
      <c r="Q29" s="7">
        <v>24</v>
      </c>
      <c r="R29" s="14">
        <f t="shared" si="5"/>
        <v>0</v>
      </c>
      <c r="S29" s="14">
        <f t="shared" si="5"/>
        <v>0</v>
      </c>
      <c r="T29" s="14">
        <f t="shared" si="5"/>
        <v>1</v>
      </c>
      <c r="U29" s="14">
        <f t="shared" si="5"/>
        <v>0</v>
      </c>
      <c r="V29" s="14">
        <f t="shared" si="5"/>
        <v>1</v>
      </c>
      <c r="W29" s="14">
        <f t="shared" si="5"/>
        <v>0</v>
      </c>
      <c r="X29" s="14">
        <f t="shared" si="5"/>
        <v>0</v>
      </c>
      <c r="Y29" s="14">
        <f t="shared" si="5"/>
        <v>0</v>
      </c>
      <c r="Z29" s="14">
        <f t="shared" si="5"/>
        <v>0</v>
      </c>
      <c r="AA29" s="14">
        <f t="shared" si="5"/>
        <v>0</v>
      </c>
      <c r="AB29" s="6">
        <f t="shared" si="6"/>
        <v>0.2</v>
      </c>
      <c r="AC29" s="6">
        <f t="shared" si="7"/>
        <v>0.8</v>
      </c>
      <c r="AD29" s="6">
        <f t="shared" si="8"/>
        <v>0.16000000000000003</v>
      </c>
      <c r="AE29" s="21"/>
    </row>
    <row r="30" spans="1:31" ht="14.4" x14ac:dyDescent="0.3">
      <c r="A30" s="4" t="s">
        <v>754</v>
      </c>
      <c r="B30" s="42">
        <v>1</v>
      </c>
      <c r="C30" s="42">
        <v>1</v>
      </c>
      <c r="D30" s="42">
        <v>1</v>
      </c>
      <c r="E30" s="42">
        <v>0</v>
      </c>
      <c r="F30" s="42">
        <v>1</v>
      </c>
      <c r="G30" s="42">
        <v>0</v>
      </c>
      <c r="H30" s="42">
        <v>1</v>
      </c>
      <c r="I30" s="42">
        <v>1</v>
      </c>
      <c r="J30" s="42">
        <v>0</v>
      </c>
      <c r="K30" s="42">
        <v>0</v>
      </c>
      <c r="L30" s="6">
        <f t="shared" si="0"/>
        <v>0.6</v>
      </c>
      <c r="M30" s="7" t="str">
        <f t="shared" si="1"/>
        <v>sedang</v>
      </c>
      <c r="N30" s="6">
        <f t="shared" si="2"/>
        <v>0.4</v>
      </c>
      <c r="O30" s="7" t="str">
        <f t="shared" si="3"/>
        <v>soal diterima baik</v>
      </c>
      <c r="Q30" s="7">
        <v>25</v>
      </c>
      <c r="R30" s="14">
        <f t="shared" si="5"/>
        <v>1</v>
      </c>
      <c r="S30" s="14">
        <f t="shared" si="5"/>
        <v>1</v>
      </c>
      <c r="T30" s="14">
        <f t="shared" si="5"/>
        <v>0</v>
      </c>
      <c r="U30" s="14">
        <f t="shared" si="5"/>
        <v>0</v>
      </c>
      <c r="V30" s="14">
        <f t="shared" si="5"/>
        <v>0</v>
      </c>
      <c r="W30" s="14">
        <f t="shared" si="5"/>
        <v>0</v>
      </c>
      <c r="X30" s="14">
        <f t="shared" si="5"/>
        <v>0</v>
      </c>
      <c r="Y30" s="14">
        <f t="shared" si="5"/>
        <v>0</v>
      </c>
      <c r="Z30" s="14">
        <f t="shared" si="5"/>
        <v>0</v>
      </c>
      <c r="AA30" s="14">
        <f t="shared" si="5"/>
        <v>0</v>
      </c>
      <c r="AB30" s="6">
        <f t="shared" si="6"/>
        <v>0.2</v>
      </c>
      <c r="AC30" s="6">
        <f t="shared" si="7"/>
        <v>0.8</v>
      </c>
      <c r="AD30" s="6">
        <f t="shared" si="8"/>
        <v>0.16000000000000003</v>
      </c>
      <c r="AE30" s="21"/>
    </row>
    <row r="31" spans="1:31" ht="14.4" x14ac:dyDescent="0.3">
      <c r="A31" s="9" t="s">
        <v>755</v>
      </c>
      <c r="B31" s="42">
        <v>1</v>
      </c>
      <c r="C31" s="42">
        <v>1</v>
      </c>
      <c r="D31" s="42">
        <v>1</v>
      </c>
      <c r="E31" s="42">
        <v>0</v>
      </c>
      <c r="F31" s="42">
        <v>1</v>
      </c>
      <c r="G31" s="42">
        <v>0</v>
      </c>
      <c r="H31" s="42">
        <v>0</v>
      </c>
      <c r="I31" s="42">
        <v>0</v>
      </c>
      <c r="J31" s="42">
        <v>0</v>
      </c>
      <c r="K31" s="42">
        <v>0</v>
      </c>
      <c r="L31" s="6">
        <f t="shared" si="0"/>
        <v>0.4</v>
      </c>
      <c r="M31" s="7" t="str">
        <f t="shared" si="1"/>
        <v>sedang</v>
      </c>
      <c r="N31" s="6">
        <f t="shared" si="2"/>
        <v>0.8</v>
      </c>
      <c r="O31" s="7" t="str">
        <f t="shared" si="3"/>
        <v>soal diterima baik</v>
      </c>
      <c r="Q31" s="7">
        <v>26</v>
      </c>
      <c r="R31" s="14">
        <f t="shared" si="5"/>
        <v>1</v>
      </c>
      <c r="S31" s="14">
        <f t="shared" si="5"/>
        <v>1</v>
      </c>
      <c r="T31" s="14">
        <f t="shared" si="5"/>
        <v>1</v>
      </c>
      <c r="U31" s="14">
        <f t="shared" si="5"/>
        <v>0</v>
      </c>
      <c r="V31" s="14">
        <f t="shared" si="5"/>
        <v>1</v>
      </c>
      <c r="W31" s="14">
        <f t="shared" si="5"/>
        <v>0</v>
      </c>
      <c r="X31" s="14">
        <f t="shared" si="5"/>
        <v>1</v>
      </c>
      <c r="Y31" s="14">
        <f t="shared" si="5"/>
        <v>1</v>
      </c>
      <c r="Z31" s="14">
        <f t="shared" si="5"/>
        <v>0</v>
      </c>
      <c r="AA31" s="14">
        <f t="shared" si="5"/>
        <v>0</v>
      </c>
      <c r="AB31" s="6">
        <f t="shared" si="6"/>
        <v>0.6</v>
      </c>
      <c r="AC31" s="6">
        <f t="shared" si="7"/>
        <v>0.4</v>
      </c>
      <c r="AD31" s="6">
        <f t="shared" si="8"/>
        <v>0.24</v>
      </c>
      <c r="AE31" s="21"/>
    </row>
    <row r="32" spans="1:31" ht="14.4" x14ac:dyDescent="0.3">
      <c r="A32" s="4" t="s">
        <v>756</v>
      </c>
      <c r="B32" s="42">
        <v>1</v>
      </c>
      <c r="C32" s="42">
        <v>1</v>
      </c>
      <c r="D32" s="42">
        <v>1</v>
      </c>
      <c r="E32" s="42">
        <v>0</v>
      </c>
      <c r="F32" s="42">
        <v>1</v>
      </c>
      <c r="G32" s="42">
        <v>0</v>
      </c>
      <c r="H32" s="42">
        <v>0</v>
      </c>
      <c r="I32" s="42">
        <v>0</v>
      </c>
      <c r="J32" s="42">
        <v>0</v>
      </c>
      <c r="K32" s="42">
        <v>0</v>
      </c>
      <c r="L32" s="6">
        <f t="shared" si="0"/>
        <v>0.4</v>
      </c>
      <c r="M32" s="7" t="str">
        <f t="shared" si="1"/>
        <v>sedang</v>
      </c>
      <c r="N32" s="6">
        <f t="shared" si="2"/>
        <v>0.8</v>
      </c>
      <c r="O32" s="7" t="str">
        <f t="shared" si="3"/>
        <v>soal diterima baik</v>
      </c>
      <c r="Q32" s="7">
        <v>27</v>
      </c>
      <c r="R32" s="14">
        <f t="shared" si="5"/>
        <v>1</v>
      </c>
      <c r="S32" s="14">
        <f t="shared" si="5"/>
        <v>1</v>
      </c>
      <c r="T32" s="14">
        <f t="shared" si="5"/>
        <v>1</v>
      </c>
      <c r="U32" s="14">
        <f t="shared" si="5"/>
        <v>0</v>
      </c>
      <c r="V32" s="14">
        <f t="shared" si="5"/>
        <v>1</v>
      </c>
      <c r="W32" s="14">
        <f t="shared" si="5"/>
        <v>0</v>
      </c>
      <c r="X32" s="14">
        <f t="shared" si="5"/>
        <v>0</v>
      </c>
      <c r="Y32" s="14">
        <f t="shared" si="5"/>
        <v>0</v>
      </c>
      <c r="Z32" s="14">
        <f t="shared" si="5"/>
        <v>0</v>
      </c>
      <c r="AA32" s="14">
        <f t="shared" si="5"/>
        <v>0</v>
      </c>
      <c r="AB32" s="6">
        <f t="shared" si="6"/>
        <v>0.4</v>
      </c>
      <c r="AC32" s="6">
        <f t="shared" si="7"/>
        <v>0.6</v>
      </c>
      <c r="AD32" s="6">
        <f t="shared" si="8"/>
        <v>0.24</v>
      </c>
      <c r="AE32" s="21"/>
    </row>
    <row r="33" spans="1:31" ht="14.4" x14ac:dyDescent="0.3">
      <c r="A33" s="4" t="s">
        <v>757</v>
      </c>
      <c r="B33" s="42">
        <v>1</v>
      </c>
      <c r="C33" s="42">
        <v>1</v>
      </c>
      <c r="D33" s="42">
        <v>1</v>
      </c>
      <c r="E33" s="42">
        <v>1</v>
      </c>
      <c r="F33" s="42">
        <v>1</v>
      </c>
      <c r="G33" s="42">
        <v>1</v>
      </c>
      <c r="H33" s="42">
        <v>0</v>
      </c>
      <c r="I33" s="42">
        <v>0</v>
      </c>
      <c r="J33" s="42">
        <v>1</v>
      </c>
      <c r="K33" s="42">
        <v>1</v>
      </c>
      <c r="L33" s="6">
        <f t="shared" si="0"/>
        <v>0.8</v>
      </c>
      <c r="M33" s="7" t="str">
        <f t="shared" si="1"/>
        <v>mudah</v>
      </c>
      <c r="N33" s="6">
        <f t="shared" si="2"/>
        <v>0.4</v>
      </c>
      <c r="O33" s="7" t="str">
        <f t="shared" si="3"/>
        <v>soal diterima baik</v>
      </c>
      <c r="Q33" s="7">
        <v>28</v>
      </c>
      <c r="R33" s="14">
        <f t="shared" si="5"/>
        <v>1</v>
      </c>
      <c r="S33" s="14">
        <f t="shared" si="5"/>
        <v>1</v>
      </c>
      <c r="T33" s="14">
        <f t="shared" si="5"/>
        <v>1</v>
      </c>
      <c r="U33" s="14">
        <f t="shared" si="5"/>
        <v>0</v>
      </c>
      <c r="V33" s="14">
        <f t="shared" si="5"/>
        <v>1</v>
      </c>
      <c r="W33" s="14">
        <f t="shared" si="5"/>
        <v>0</v>
      </c>
      <c r="X33" s="14">
        <f t="shared" si="5"/>
        <v>0</v>
      </c>
      <c r="Y33" s="14">
        <f t="shared" si="5"/>
        <v>0</v>
      </c>
      <c r="Z33" s="14">
        <f t="shared" si="5"/>
        <v>0</v>
      </c>
      <c r="AA33" s="14">
        <f t="shared" si="5"/>
        <v>0</v>
      </c>
      <c r="AB33" s="6">
        <f t="shared" si="6"/>
        <v>0.4</v>
      </c>
      <c r="AC33" s="6">
        <f t="shared" si="7"/>
        <v>0.6</v>
      </c>
      <c r="AD33" s="6">
        <f t="shared" si="8"/>
        <v>0.24</v>
      </c>
      <c r="AE33" s="21"/>
    </row>
    <row r="34" spans="1:31" ht="14.4" x14ac:dyDescent="0.3">
      <c r="A34" s="8" t="s">
        <v>758</v>
      </c>
      <c r="B34" s="42">
        <v>1</v>
      </c>
      <c r="C34" s="42">
        <v>1</v>
      </c>
      <c r="D34" s="42">
        <v>1</v>
      </c>
      <c r="E34" s="42">
        <v>1</v>
      </c>
      <c r="F34" s="42">
        <v>1</v>
      </c>
      <c r="G34" s="42">
        <v>1</v>
      </c>
      <c r="H34" s="42">
        <v>0</v>
      </c>
      <c r="I34" s="42">
        <v>0</v>
      </c>
      <c r="J34" s="42">
        <v>0</v>
      </c>
      <c r="K34" s="42">
        <v>0</v>
      </c>
      <c r="L34" s="6">
        <f t="shared" si="0"/>
        <v>0.6</v>
      </c>
      <c r="M34" s="7" t="str">
        <f t="shared" si="1"/>
        <v>sedang</v>
      </c>
      <c r="N34" s="6">
        <f t="shared" si="2"/>
        <v>0.8</v>
      </c>
      <c r="O34" s="7" t="str">
        <f t="shared" si="3"/>
        <v>soal diterima baik</v>
      </c>
      <c r="Q34" s="7">
        <v>29</v>
      </c>
      <c r="R34" s="14">
        <f t="shared" si="5"/>
        <v>1</v>
      </c>
      <c r="S34" s="14">
        <f t="shared" si="5"/>
        <v>1</v>
      </c>
      <c r="T34" s="14">
        <f t="shared" si="5"/>
        <v>1</v>
      </c>
      <c r="U34" s="14">
        <f t="shared" si="5"/>
        <v>1</v>
      </c>
      <c r="V34" s="14">
        <f t="shared" si="5"/>
        <v>1</v>
      </c>
      <c r="W34" s="14">
        <f t="shared" si="5"/>
        <v>1</v>
      </c>
      <c r="X34" s="14">
        <f t="shared" si="5"/>
        <v>0</v>
      </c>
      <c r="Y34" s="14">
        <f t="shared" si="5"/>
        <v>0</v>
      </c>
      <c r="Z34" s="14">
        <f t="shared" si="5"/>
        <v>1</v>
      </c>
      <c r="AA34" s="14">
        <f t="shared" si="5"/>
        <v>1</v>
      </c>
      <c r="AB34" s="6">
        <f t="shared" si="6"/>
        <v>0.8</v>
      </c>
      <c r="AC34" s="6">
        <f t="shared" si="7"/>
        <v>0.19999999999999996</v>
      </c>
      <c r="AD34" s="6">
        <f t="shared" si="8"/>
        <v>0.15999999999999998</v>
      </c>
      <c r="AE34" s="21"/>
    </row>
    <row r="35" spans="1:31" ht="69" x14ac:dyDescent="0.3">
      <c r="A35" s="8" t="s">
        <v>759</v>
      </c>
      <c r="B35" s="42">
        <v>1</v>
      </c>
      <c r="C35" s="42">
        <v>1</v>
      </c>
      <c r="D35" s="42">
        <v>0</v>
      </c>
      <c r="E35" s="42">
        <v>1</v>
      </c>
      <c r="F35" s="42">
        <v>0</v>
      </c>
      <c r="G35" s="42">
        <v>1</v>
      </c>
      <c r="H35" s="42">
        <v>0</v>
      </c>
      <c r="I35" s="42">
        <v>0</v>
      </c>
      <c r="J35" s="42">
        <v>0</v>
      </c>
      <c r="K35" s="42">
        <v>0</v>
      </c>
      <c r="L35" s="6">
        <f t="shared" si="0"/>
        <v>0.4</v>
      </c>
      <c r="M35" s="7" t="str">
        <f t="shared" si="1"/>
        <v>sedang</v>
      </c>
      <c r="N35" s="6">
        <f t="shared" si="2"/>
        <v>0.4</v>
      </c>
      <c r="O35" s="7" t="str">
        <f t="shared" si="3"/>
        <v>soal diterima baik</v>
      </c>
      <c r="Q35" s="7">
        <v>30</v>
      </c>
      <c r="R35" s="14">
        <f t="shared" si="5"/>
        <v>1</v>
      </c>
      <c r="S35" s="14">
        <f t="shared" si="5"/>
        <v>1</v>
      </c>
      <c r="T35" s="14">
        <f t="shared" si="5"/>
        <v>1</v>
      </c>
      <c r="U35" s="14">
        <f t="shared" si="5"/>
        <v>1</v>
      </c>
      <c r="V35" s="14">
        <f t="shared" si="5"/>
        <v>1</v>
      </c>
      <c r="W35" s="14">
        <f t="shared" si="5"/>
        <v>1</v>
      </c>
      <c r="X35" s="14">
        <f t="shared" si="5"/>
        <v>0</v>
      </c>
      <c r="Y35" s="14">
        <f t="shared" si="5"/>
        <v>0</v>
      </c>
      <c r="Z35" s="14">
        <f t="shared" si="5"/>
        <v>0</v>
      </c>
      <c r="AA35" s="14">
        <f t="shared" si="5"/>
        <v>0</v>
      </c>
      <c r="AB35" s="6">
        <f t="shared" si="6"/>
        <v>0.6</v>
      </c>
      <c r="AC35" s="6">
        <f t="shared" si="7"/>
        <v>0.4</v>
      </c>
      <c r="AD35" s="6">
        <f t="shared" si="8"/>
        <v>0.24</v>
      </c>
      <c r="AE35" s="21"/>
    </row>
    <row r="36" spans="1:31" ht="69" x14ac:dyDescent="0.3">
      <c r="A36" s="8" t="s">
        <v>760</v>
      </c>
      <c r="B36" s="42">
        <v>1</v>
      </c>
      <c r="C36" s="42">
        <v>1</v>
      </c>
      <c r="D36" s="42">
        <v>0</v>
      </c>
      <c r="E36" s="42">
        <v>0</v>
      </c>
      <c r="F36" s="42">
        <v>0</v>
      </c>
      <c r="G36" s="42">
        <v>0</v>
      </c>
      <c r="H36" s="42">
        <v>0</v>
      </c>
      <c r="I36" s="42">
        <v>0</v>
      </c>
      <c r="J36" s="42">
        <v>0</v>
      </c>
      <c r="K36" s="42">
        <v>0</v>
      </c>
      <c r="L36" s="6">
        <f t="shared" si="0"/>
        <v>0.2</v>
      </c>
      <c r="M36" s="7" t="str">
        <f t="shared" si="1"/>
        <v>sukar</v>
      </c>
      <c r="N36" s="6">
        <f t="shared" si="2"/>
        <v>0.4</v>
      </c>
      <c r="O36" s="7" t="str">
        <f t="shared" si="3"/>
        <v>soal diterima baik</v>
      </c>
      <c r="Q36" s="7">
        <v>31</v>
      </c>
      <c r="R36" s="14">
        <f t="shared" si="5"/>
        <v>1</v>
      </c>
      <c r="S36" s="14">
        <f t="shared" si="5"/>
        <v>1</v>
      </c>
      <c r="T36" s="14">
        <f t="shared" si="5"/>
        <v>0</v>
      </c>
      <c r="U36" s="14">
        <f t="shared" si="5"/>
        <v>1</v>
      </c>
      <c r="V36" s="14">
        <f t="shared" si="5"/>
        <v>0</v>
      </c>
      <c r="W36" s="14">
        <f t="shared" si="5"/>
        <v>1</v>
      </c>
      <c r="X36" s="14">
        <f t="shared" si="5"/>
        <v>0</v>
      </c>
      <c r="Y36" s="14">
        <f t="shared" si="5"/>
        <v>0</v>
      </c>
      <c r="Z36" s="14">
        <f t="shared" si="5"/>
        <v>0</v>
      </c>
      <c r="AA36" s="14">
        <f t="shared" si="5"/>
        <v>0</v>
      </c>
      <c r="AB36" s="6">
        <f t="shared" si="6"/>
        <v>0.4</v>
      </c>
      <c r="AC36" s="6">
        <f t="shared" si="7"/>
        <v>0.6</v>
      </c>
      <c r="AD36" s="6">
        <f t="shared" si="8"/>
        <v>0.24</v>
      </c>
      <c r="AE36" s="21"/>
    </row>
    <row r="37" spans="1:31" ht="69" x14ac:dyDescent="0.3">
      <c r="A37" s="4" t="s">
        <v>761</v>
      </c>
      <c r="B37" s="42">
        <v>1</v>
      </c>
      <c r="C37" s="42">
        <v>1</v>
      </c>
      <c r="D37" s="42">
        <v>1</v>
      </c>
      <c r="E37" s="42">
        <v>0</v>
      </c>
      <c r="F37" s="42">
        <v>1</v>
      </c>
      <c r="G37" s="42">
        <v>0</v>
      </c>
      <c r="H37" s="42">
        <v>0</v>
      </c>
      <c r="I37" s="42">
        <v>0</v>
      </c>
      <c r="J37" s="42">
        <v>0</v>
      </c>
      <c r="K37" s="42">
        <v>0</v>
      </c>
      <c r="L37" s="6">
        <f t="shared" si="0"/>
        <v>0.4</v>
      </c>
      <c r="M37" s="7" t="str">
        <f t="shared" si="1"/>
        <v>sedang</v>
      </c>
      <c r="N37" s="6">
        <f t="shared" si="2"/>
        <v>0.8</v>
      </c>
      <c r="O37" s="7" t="str">
        <f t="shared" si="3"/>
        <v>soal diterima baik</v>
      </c>
      <c r="Q37" s="7">
        <v>32</v>
      </c>
      <c r="R37" s="14">
        <f t="shared" si="5"/>
        <v>1</v>
      </c>
      <c r="S37" s="14">
        <f t="shared" si="5"/>
        <v>1</v>
      </c>
      <c r="T37" s="14">
        <f t="shared" si="5"/>
        <v>0</v>
      </c>
      <c r="U37" s="14">
        <f t="shared" si="5"/>
        <v>0</v>
      </c>
      <c r="V37" s="14">
        <f t="shared" si="5"/>
        <v>0</v>
      </c>
      <c r="W37" s="14">
        <f t="shared" si="5"/>
        <v>0</v>
      </c>
      <c r="X37" s="14">
        <f t="shared" si="5"/>
        <v>0</v>
      </c>
      <c r="Y37" s="14">
        <f t="shared" si="5"/>
        <v>0</v>
      </c>
      <c r="Z37" s="14">
        <f t="shared" si="5"/>
        <v>0</v>
      </c>
      <c r="AA37" s="14">
        <f t="shared" si="5"/>
        <v>0</v>
      </c>
      <c r="AB37" s="6">
        <f t="shared" si="6"/>
        <v>0.2</v>
      </c>
      <c r="AC37" s="6">
        <f t="shared" si="7"/>
        <v>0.8</v>
      </c>
      <c r="AD37" s="6">
        <f t="shared" si="8"/>
        <v>0.16000000000000003</v>
      </c>
      <c r="AE37" s="21"/>
    </row>
    <row r="38" spans="1:31" ht="69" x14ac:dyDescent="0.3">
      <c r="A38" s="4" t="s">
        <v>762</v>
      </c>
      <c r="B38" s="42">
        <v>1</v>
      </c>
      <c r="C38" s="42">
        <v>1</v>
      </c>
      <c r="D38" s="42">
        <v>1</v>
      </c>
      <c r="E38" s="42">
        <v>1</v>
      </c>
      <c r="F38" s="42">
        <v>1</v>
      </c>
      <c r="G38" s="42">
        <v>1</v>
      </c>
      <c r="H38" s="42">
        <v>0</v>
      </c>
      <c r="I38" s="42">
        <v>0</v>
      </c>
      <c r="J38" s="42">
        <v>0</v>
      </c>
      <c r="K38" s="42">
        <v>0</v>
      </c>
      <c r="L38" s="6">
        <f t="shared" si="0"/>
        <v>0.6</v>
      </c>
      <c r="M38" s="7" t="str">
        <f t="shared" si="1"/>
        <v>sedang</v>
      </c>
      <c r="N38" s="6">
        <f t="shared" si="2"/>
        <v>0.8</v>
      </c>
      <c r="O38" s="7" t="str">
        <f t="shared" si="3"/>
        <v>soal diterima baik</v>
      </c>
      <c r="Q38" s="7">
        <v>33</v>
      </c>
      <c r="R38" s="14">
        <f t="shared" si="5"/>
        <v>1</v>
      </c>
      <c r="S38" s="14">
        <f t="shared" si="5"/>
        <v>1</v>
      </c>
      <c r="T38" s="14">
        <f t="shared" si="5"/>
        <v>1</v>
      </c>
      <c r="U38" s="14">
        <f t="shared" si="5"/>
        <v>0</v>
      </c>
      <c r="V38" s="14">
        <f t="shared" si="5"/>
        <v>1</v>
      </c>
      <c r="W38" s="14">
        <f t="shared" si="5"/>
        <v>0</v>
      </c>
      <c r="X38" s="14">
        <f t="shared" si="5"/>
        <v>0</v>
      </c>
      <c r="Y38" s="14">
        <f t="shared" si="5"/>
        <v>0</v>
      </c>
      <c r="Z38" s="14">
        <f t="shared" si="5"/>
        <v>0</v>
      </c>
      <c r="AA38" s="14">
        <f t="shared" si="5"/>
        <v>0</v>
      </c>
      <c r="AB38" s="6">
        <f t="shared" si="6"/>
        <v>0.4</v>
      </c>
      <c r="AC38" s="6">
        <f t="shared" si="7"/>
        <v>0.6</v>
      </c>
      <c r="AD38" s="6">
        <f t="shared" si="8"/>
        <v>0.24</v>
      </c>
      <c r="AE38" s="21"/>
    </row>
    <row r="39" spans="1:31" ht="63.75" customHeight="1" x14ac:dyDescent="0.3">
      <c r="A39" s="4" t="s">
        <v>763</v>
      </c>
      <c r="B39" s="42">
        <v>1</v>
      </c>
      <c r="C39" s="42">
        <v>1</v>
      </c>
      <c r="D39" s="42">
        <v>1</v>
      </c>
      <c r="E39" s="42">
        <v>1</v>
      </c>
      <c r="F39" s="42">
        <v>1</v>
      </c>
      <c r="G39" s="42">
        <v>1</v>
      </c>
      <c r="H39" s="42">
        <v>0</v>
      </c>
      <c r="I39" s="42">
        <v>0</v>
      </c>
      <c r="J39" s="42">
        <v>0</v>
      </c>
      <c r="K39" s="42">
        <v>0</v>
      </c>
      <c r="L39" s="6">
        <f t="shared" si="0"/>
        <v>0.6</v>
      </c>
      <c r="M39" s="7" t="str">
        <f t="shared" si="1"/>
        <v>sedang</v>
      </c>
      <c r="N39" s="6">
        <f t="shared" si="2"/>
        <v>0.8</v>
      </c>
      <c r="O39" s="7" t="str">
        <f t="shared" si="3"/>
        <v>soal diterima baik</v>
      </c>
      <c r="Q39" s="7">
        <v>34</v>
      </c>
      <c r="R39" s="14">
        <f t="shared" si="5"/>
        <v>1</v>
      </c>
      <c r="S39" s="14">
        <f t="shared" si="5"/>
        <v>1</v>
      </c>
      <c r="T39" s="14">
        <f t="shared" si="5"/>
        <v>1</v>
      </c>
      <c r="U39" s="14">
        <f t="shared" si="5"/>
        <v>1</v>
      </c>
      <c r="V39" s="14">
        <f t="shared" si="5"/>
        <v>1</v>
      </c>
      <c r="W39" s="14">
        <f t="shared" si="5"/>
        <v>1</v>
      </c>
      <c r="X39" s="14">
        <f t="shared" si="5"/>
        <v>0</v>
      </c>
      <c r="Y39" s="14">
        <f t="shared" si="5"/>
        <v>0</v>
      </c>
      <c r="Z39" s="14">
        <f t="shared" si="5"/>
        <v>0</v>
      </c>
      <c r="AA39" s="14">
        <f t="shared" si="5"/>
        <v>0</v>
      </c>
      <c r="AB39" s="6">
        <f t="shared" si="6"/>
        <v>0.6</v>
      </c>
      <c r="AC39" s="6">
        <f t="shared" si="7"/>
        <v>0.4</v>
      </c>
      <c r="AD39" s="6">
        <f t="shared" si="8"/>
        <v>0.24</v>
      </c>
      <c r="AE39" s="21"/>
    </row>
    <row r="40" spans="1:31" ht="48" customHeight="1" x14ac:dyDescent="0.3">
      <c r="A40" s="4" t="s">
        <v>764</v>
      </c>
      <c r="B40" s="42">
        <v>0</v>
      </c>
      <c r="C40" s="42">
        <v>0</v>
      </c>
      <c r="D40" s="42">
        <v>1</v>
      </c>
      <c r="E40" s="42">
        <v>0</v>
      </c>
      <c r="F40" s="42">
        <v>1</v>
      </c>
      <c r="G40" s="42">
        <v>0</v>
      </c>
      <c r="H40" s="42">
        <v>0</v>
      </c>
      <c r="I40" s="42">
        <v>0</v>
      </c>
      <c r="J40" s="42">
        <v>0</v>
      </c>
      <c r="K40" s="42">
        <v>0</v>
      </c>
      <c r="L40" s="6">
        <f t="shared" si="0"/>
        <v>0.2</v>
      </c>
      <c r="M40" s="7" t="str">
        <f t="shared" si="1"/>
        <v>sukar</v>
      </c>
      <c r="N40" s="6">
        <f t="shared" si="2"/>
        <v>0.4</v>
      </c>
      <c r="O40" s="7" t="str">
        <f t="shared" si="3"/>
        <v>soal diterima baik</v>
      </c>
      <c r="Q40" s="7">
        <v>35</v>
      </c>
      <c r="R40" s="14">
        <f t="shared" si="5"/>
        <v>1</v>
      </c>
      <c r="S40" s="14">
        <f t="shared" si="5"/>
        <v>1</v>
      </c>
      <c r="T40" s="14">
        <f t="shared" si="5"/>
        <v>1</v>
      </c>
      <c r="U40" s="14">
        <f t="shared" si="5"/>
        <v>1</v>
      </c>
      <c r="V40" s="14">
        <f t="shared" si="5"/>
        <v>1</v>
      </c>
      <c r="W40" s="14">
        <f t="shared" si="5"/>
        <v>1</v>
      </c>
      <c r="X40" s="14">
        <f t="shared" si="5"/>
        <v>0</v>
      </c>
      <c r="Y40" s="14">
        <f t="shared" si="5"/>
        <v>0</v>
      </c>
      <c r="Z40" s="14">
        <f t="shared" si="5"/>
        <v>0</v>
      </c>
      <c r="AA40" s="14">
        <f t="shared" si="5"/>
        <v>0</v>
      </c>
      <c r="AB40" s="6">
        <f t="shared" si="6"/>
        <v>0.6</v>
      </c>
      <c r="AC40" s="6">
        <f t="shared" si="7"/>
        <v>0.4</v>
      </c>
      <c r="AD40" s="6">
        <f t="shared" si="8"/>
        <v>0.24</v>
      </c>
      <c r="AE40" s="21"/>
    </row>
    <row r="41" spans="1:31" ht="50.25" customHeight="1" x14ac:dyDescent="0.3">
      <c r="A41" s="8" t="s">
        <v>765</v>
      </c>
      <c r="B41" s="42">
        <v>1</v>
      </c>
      <c r="C41" s="42">
        <v>1</v>
      </c>
      <c r="D41" s="42">
        <v>1</v>
      </c>
      <c r="E41" s="42">
        <v>0</v>
      </c>
      <c r="F41" s="42">
        <v>1</v>
      </c>
      <c r="G41" s="42">
        <v>0</v>
      </c>
      <c r="H41" s="42">
        <v>0</v>
      </c>
      <c r="I41" s="42">
        <v>0</v>
      </c>
      <c r="J41" s="42">
        <v>0</v>
      </c>
      <c r="K41" s="42">
        <v>0</v>
      </c>
      <c r="L41" s="6">
        <f t="shared" si="0"/>
        <v>0.4</v>
      </c>
      <c r="M41" s="7" t="str">
        <f t="shared" si="1"/>
        <v>sedang</v>
      </c>
      <c r="N41" s="6">
        <f t="shared" si="2"/>
        <v>0.8</v>
      </c>
      <c r="O41" s="7" t="str">
        <f t="shared" si="3"/>
        <v>soal diterima baik</v>
      </c>
      <c r="Q41" s="7">
        <v>36</v>
      </c>
      <c r="R41" s="14">
        <f t="shared" si="5"/>
        <v>0</v>
      </c>
      <c r="S41" s="14">
        <f t="shared" si="5"/>
        <v>0</v>
      </c>
      <c r="T41" s="14">
        <f t="shared" si="5"/>
        <v>1</v>
      </c>
      <c r="U41" s="14">
        <f t="shared" si="5"/>
        <v>0</v>
      </c>
      <c r="V41" s="14">
        <f t="shared" si="5"/>
        <v>1</v>
      </c>
      <c r="W41" s="14">
        <f t="shared" si="5"/>
        <v>0</v>
      </c>
      <c r="X41" s="14">
        <f t="shared" si="5"/>
        <v>0</v>
      </c>
      <c r="Y41" s="14">
        <f t="shared" si="5"/>
        <v>0</v>
      </c>
      <c r="Z41" s="14">
        <f t="shared" si="5"/>
        <v>0</v>
      </c>
      <c r="AA41" s="14">
        <f t="shared" si="5"/>
        <v>0</v>
      </c>
      <c r="AB41" s="6">
        <f t="shared" si="6"/>
        <v>0.2</v>
      </c>
      <c r="AC41" s="6">
        <f t="shared" si="7"/>
        <v>0.8</v>
      </c>
      <c r="AD41" s="6">
        <f t="shared" si="8"/>
        <v>0.16000000000000003</v>
      </c>
      <c r="AE41" s="21"/>
    </row>
    <row r="42" spans="1:31" ht="55.2" x14ac:dyDescent="0.3">
      <c r="A42" s="4" t="s">
        <v>766</v>
      </c>
      <c r="B42" s="42">
        <v>0</v>
      </c>
      <c r="C42" s="42">
        <v>0</v>
      </c>
      <c r="D42" s="42">
        <v>1</v>
      </c>
      <c r="E42" s="42">
        <v>0</v>
      </c>
      <c r="F42" s="42">
        <v>1</v>
      </c>
      <c r="G42" s="42">
        <v>0</v>
      </c>
      <c r="H42" s="42">
        <v>0</v>
      </c>
      <c r="I42" s="42">
        <v>0</v>
      </c>
      <c r="J42" s="42">
        <v>0</v>
      </c>
      <c r="K42" s="42">
        <v>0</v>
      </c>
      <c r="L42" s="6">
        <f t="shared" si="0"/>
        <v>0.2</v>
      </c>
      <c r="M42" s="7" t="str">
        <f t="shared" si="1"/>
        <v>sukar</v>
      </c>
      <c r="N42" s="6">
        <f t="shared" si="2"/>
        <v>0.4</v>
      </c>
      <c r="O42" s="7" t="str">
        <f t="shared" si="3"/>
        <v>soal diterima baik</v>
      </c>
      <c r="Q42" s="7">
        <v>37</v>
      </c>
      <c r="R42" s="14">
        <f t="shared" si="5"/>
        <v>1</v>
      </c>
      <c r="S42" s="14">
        <f t="shared" si="5"/>
        <v>1</v>
      </c>
      <c r="T42" s="14">
        <f t="shared" si="5"/>
        <v>1</v>
      </c>
      <c r="U42" s="14">
        <f t="shared" si="5"/>
        <v>0</v>
      </c>
      <c r="V42" s="14">
        <f t="shared" si="5"/>
        <v>1</v>
      </c>
      <c r="W42" s="14">
        <f t="shared" si="5"/>
        <v>0</v>
      </c>
      <c r="X42" s="14">
        <f t="shared" si="5"/>
        <v>0</v>
      </c>
      <c r="Y42" s="14">
        <f t="shared" si="5"/>
        <v>0</v>
      </c>
      <c r="Z42" s="14">
        <f t="shared" si="5"/>
        <v>0</v>
      </c>
      <c r="AA42" s="14">
        <f t="shared" si="5"/>
        <v>0</v>
      </c>
      <c r="AB42" s="6">
        <f t="shared" si="6"/>
        <v>0.4</v>
      </c>
      <c r="AC42" s="6">
        <f t="shared" si="7"/>
        <v>0.6</v>
      </c>
      <c r="AD42" s="6">
        <f t="shared" si="8"/>
        <v>0.24</v>
      </c>
      <c r="AE42" s="21"/>
    </row>
    <row r="43" spans="1:31" ht="55.2" x14ac:dyDescent="0.3">
      <c r="A43" s="8" t="s">
        <v>767</v>
      </c>
      <c r="B43" s="42">
        <v>1</v>
      </c>
      <c r="C43" s="42">
        <v>1</v>
      </c>
      <c r="D43" s="42">
        <v>1</v>
      </c>
      <c r="E43" s="42">
        <v>0</v>
      </c>
      <c r="F43" s="42">
        <v>1</v>
      </c>
      <c r="G43" s="42">
        <v>0</v>
      </c>
      <c r="H43" s="42">
        <v>1</v>
      </c>
      <c r="I43" s="42">
        <v>1</v>
      </c>
      <c r="J43" s="42">
        <v>0</v>
      </c>
      <c r="K43" s="42">
        <v>0</v>
      </c>
      <c r="L43" s="6">
        <f t="shared" si="0"/>
        <v>0.6</v>
      </c>
      <c r="M43" s="7" t="str">
        <f t="shared" si="1"/>
        <v>sedang</v>
      </c>
      <c r="N43" s="6">
        <f t="shared" si="2"/>
        <v>0.4</v>
      </c>
      <c r="O43" s="7" t="str">
        <f t="shared" si="3"/>
        <v>soal diterima baik</v>
      </c>
      <c r="Q43" s="7">
        <v>38</v>
      </c>
      <c r="R43" s="14">
        <f t="shared" si="5"/>
        <v>0</v>
      </c>
      <c r="S43" s="14">
        <f t="shared" si="5"/>
        <v>0</v>
      </c>
      <c r="T43" s="14">
        <f t="shared" si="5"/>
        <v>1</v>
      </c>
      <c r="U43" s="14">
        <f t="shared" si="5"/>
        <v>0</v>
      </c>
      <c r="V43" s="14">
        <f t="shared" si="5"/>
        <v>1</v>
      </c>
      <c r="W43" s="14">
        <f t="shared" si="5"/>
        <v>0</v>
      </c>
      <c r="X43" s="14">
        <f t="shared" si="5"/>
        <v>0</v>
      </c>
      <c r="Y43" s="14">
        <f t="shared" si="5"/>
        <v>0</v>
      </c>
      <c r="Z43" s="14">
        <f t="shared" si="5"/>
        <v>0</v>
      </c>
      <c r="AA43" s="14">
        <f t="shared" si="5"/>
        <v>0</v>
      </c>
      <c r="AB43" s="6">
        <f t="shared" si="6"/>
        <v>0.2</v>
      </c>
      <c r="AC43" s="6">
        <f t="shared" si="7"/>
        <v>0.8</v>
      </c>
      <c r="AD43" s="6">
        <f t="shared" si="8"/>
        <v>0.16000000000000003</v>
      </c>
      <c r="AE43" s="21"/>
    </row>
    <row r="44" spans="1:31" ht="55.2" x14ac:dyDescent="0.3">
      <c r="A44" s="4" t="s">
        <v>768</v>
      </c>
      <c r="B44" s="42">
        <v>1</v>
      </c>
      <c r="C44" s="42">
        <v>1</v>
      </c>
      <c r="D44" s="42">
        <v>1</v>
      </c>
      <c r="E44" s="42">
        <v>1</v>
      </c>
      <c r="F44" s="42">
        <v>1</v>
      </c>
      <c r="G44" s="42">
        <v>1</v>
      </c>
      <c r="H44" s="42">
        <v>0</v>
      </c>
      <c r="I44" s="42">
        <v>0</v>
      </c>
      <c r="J44" s="42">
        <v>0</v>
      </c>
      <c r="K44" s="42">
        <v>0</v>
      </c>
      <c r="L44" s="6">
        <f t="shared" si="0"/>
        <v>0.6</v>
      </c>
      <c r="M44" s="7" t="str">
        <f t="shared" si="1"/>
        <v>sedang</v>
      </c>
      <c r="N44" s="6">
        <f t="shared" si="2"/>
        <v>0.8</v>
      </c>
      <c r="O44" s="7" t="str">
        <f t="shared" si="3"/>
        <v>soal diterima baik</v>
      </c>
      <c r="Q44" s="7">
        <v>39</v>
      </c>
      <c r="R44" s="14">
        <f t="shared" si="5"/>
        <v>1</v>
      </c>
      <c r="S44" s="14">
        <f t="shared" si="5"/>
        <v>1</v>
      </c>
      <c r="T44" s="14">
        <f t="shared" si="5"/>
        <v>1</v>
      </c>
      <c r="U44" s="14">
        <f t="shared" si="5"/>
        <v>0</v>
      </c>
      <c r="V44" s="14">
        <f t="shared" si="5"/>
        <v>1</v>
      </c>
      <c r="W44" s="14">
        <f t="shared" si="5"/>
        <v>0</v>
      </c>
      <c r="X44" s="14">
        <f t="shared" si="5"/>
        <v>1</v>
      </c>
      <c r="Y44" s="14">
        <f t="shared" si="5"/>
        <v>1</v>
      </c>
      <c r="Z44" s="14">
        <f t="shared" si="5"/>
        <v>0</v>
      </c>
      <c r="AA44" s="14">
        <f t="shared" si="5"/>
        <v>0</v>
      </c>
      <c r="AB44" s="6">
        <f t="shared" si="6"/>
        <v>0.6</v>
      </c>
      <c r="AC44" s="6">
        <f t="shared" si="7"/>
        <v>0.4</v>
      </c>
      <c r="AD44" s="6">
        <f t="shared" si="8"/>
        <v>0.24</v>
      </c>
      <c r="AE44" s="21"/>
    </row>
    <row r="45" spans="1:31" ht="55.2" x14ac:dyDescent="0.3">
      <c r="A45" s="4" t="s">
        <v>769</v>
      </c>
      <c r="B45" s="42">
        <v>0</v>
      </c>
      <c r="C45" s="42">
        <v>0</v>
      </c>
      <c r="D45" s="42">
        <v>0</v>
      </c>
      <c r="E45" s="42">
        <v>0</v>
      </c>
      <c r="F45" s="42">
        <v>0</v>
      </c>
      <c r="G45" s="42">
        <v>0</v>
      </c>
      <c r="H45" s="42">
        <v>0</v>
      </c>
      <c r="I45" s="42">
        <v>0</v>
      </c>
      <c r="J45" s="42">
        <v>1</v>
      </c>
      <c r="K45" s="42">
        <v>1</v>
      </c>
      <c r="L45" s="6">
        <f t="shared" si="0"/>
        <v>0.2</v>
      </c>
      <c r="M45" s="7" t="str">
        <f t="shared" si="1"/>
        <v>sukar</v>
      </c>
      <c r="N45" s="6">
        <f t="shared" si="2"/>
        <v>0.4</v>
      </c>
      <c r="O45" s="7" t="str">
        <f t="shared" si="3"/>
        <v>soal diterima baik</v>
      </c>
      <c r="Q45" s="7">
        <v>40</v>
      </c>
      <c r="R45" s="14">
        <f t="shared" si="5"/>
        <v>1</v>
      </c>
      <c r="S45" s="14">
        <f t="shared" si="5"/>
        <v>1</v>
      </c>
      <c r="T45" s="14">
        <f t="shared" si="5"/>
        <v>1</v>
      </c>
      <c r="U45" s="14">
        <f t="shared" si="5"/>
        <v>1</v>
      </c>
      <c r="V45" s="14">
        <f t="shared" si="5"/>
        <v>1</v>
      </c>
      <c r="W45" s="14">
        <f t="shared" si="5"/>
        <v>1</v>
      </c>
      <c r="X45" s="14">
        <f t="shared" si="5"/>
        <v>0</v>
      </c>
      <c r="Y45" s="14">
        <f t="shared" si="5"/>
        <v>0</v>
      </c>
      <c r="Z45" s="14">
        <f t="shared" si="5"/>
        <v>0</v>
      </c>
      <c r="AA45" s="14">
        <f t="shared" si="5"/>
        <v>0</v>
      </c>
      <c r="AB45" s="6">
        <f t="shared" si="6"/>
        <v>0.6</v>
      </c>
      <c r="AC45" s="6">
        <f t="shared" si="7"/>
        <v>0.4</v>
      </c>
      <c r="AD45" s="6">
        <f t="shared" si="8"/>
        <v>0.24</v>
      </c>
      <c r="AE45" s="21"/>
    </row>
    <row r="46" spans="1:31" ht="41.4" x14ac:dyDescent="0.3">
      <c r="A46" s="4" t="s">
        <v>770</v>
      </c>
      <c r="B46" s="42">
        <v>1</v>
      </c>
      <c r="C46" s="42">
        <v>1</v>
      </c>
      <c r="D46" s="42">
        <v>1</v>
      </c>
      <c r="E46" s="42">
        <v>0</v>
      </c>
      <c r="F46" s="42">
        <v>1</v>
      </c>
      <c r="G46" s="42">
        <v>0</v>
      </c>
      <c r="H46" s="42">
        <v>1</v>
      </c>
      <c r="I46" s="42">
        <v>1</v>
      </c>
      <c r="J46" s="42">
        <v>0</v>
      </c>
      <c r="K46" s="42">
        <v>0</v>
      </c>
      <c r="L46" s="6">
        <f t="shared" si="0"/>
        <v>0.6</v>
      </c>
      <c r="M46" s="7" t="str">
        <f t="shared" si="1"/>
        <v>sedang</v>
      </c>
      <c r="N46" s="6">
        <f t="shared" si="2"/>
        <v>0.4</v>
      </c>
      <c r="O46" s="7" t="str">
        <f t="shared" si="3"/>
        <v>soal diterima baik</v>
      </c>
      <c r="Q46" s="7">
        <v>41</v>
      </c>
      <c r="R46" s="14">
        <f t="shared" ref="R46:AA71" si="9">B45</f>
        <v>0</v>
      </c>
      <c r="S46" s="14">
        <f t="shared" si="9"/>
        <v>0</v>
      </c>
      <c r="T46" s="14">
        <f t="shared" si="9"/>
        <v>0</v>
      </c>
      <c r="U46" s="14">
        <f t="shared" si="9"/>
        <v>0</v>
      </c>
      <c r="V46" s="14">
        <f t="shared" si="9"/>
        <v>0</v>
      </c>
      <c r="W46" s="14">
        <f t="shared" si="9"/>
        <v>0</v>
      </c>
      <c r="X46" s="14">
        <f t="shared" si="9"/>
        <v>0</v>
      </c>
      <c r="Y46" s="14">
        <f t="shared" si="9"/>
        <v>0</v>
      </c>
      <c r="Z46" s="14">
        <f t="shared" si="9"/>
        <v>1</v>
      </c>
      <c r="AA46" s="14">
        <f t="shared" si="9"/>
        <v>1</v>
      </c>
      <c r="AB46" s="6">
        <f t="shared" si="6"/>
        <v>0.2</v>
      </c>
      <c r="AC46" s="6">
        <f t="shared" si="7"/>
        <v>0.8</v>
      </c>
      <c r="AD46" s="6">
        <f t="shared" si="8"/>
        <v>0.16000000000000003</v>
      </c>
      <c r="AE46" s="21"/>
    </row>
    <row r="47" spans="1:31" ht="41.4" x14ac:dyDescent="0.3">
      <c r="A47" s="8" t="s">
        <v>771</v>
      </c>
      <c r="B47" s="42">
        <v>0</v>
      </c>
      <c r="C47" s="42">
        <v>0</v>
      </c>
      <c r="D47" s="42">
        <v>0</v>
      </c>
      <c r="E47" s="42">
        <v>0</v>
      </c>
      <c r="F47" s="42">
        <v>0</v>
      </c>
      <c r="G47" s="42">
        <v>0</v>
      </c>
      <c r="H47" s="42">
        <v>1</v>
      </c>
      <c r="I47" s="42">
        <v>1</v>
      </c>
      <c r="J47" s="42">
        <v>1</v>
      </c>
      <c r="K47" s="42">
        <v>1</v>
      </c>
      <c r="L47" s="6">
        <f t="shared" si="0"/>
        <v>0.4</v>
      </c>
      <c r="M47" s="7" t="str">
        <f t="shared" si="1"/>
        <v>sedang</v>
      </c>
      <c r="N47" s="6">
        <f t="shared" si="2"/>
        <v>0.8</v>
      </c>
      <c r="O47" s="7" t="str">
        <f t="shared" si="3"/>
        <v>soal diterima baik</v>
      </c>
      <c r="Q47" s="7">
        <v>42</v>
      </c>
      <c r="R47" s="14">
        <f t="shared" si="9"/>
        <v>1</v>
      </c>
      <c r="S47" s="14">
        <f t="shared" si="9"/>
        <v>1</v>
      </c>
      <c r="T47" s="14">
        <f t="shared" si="9"/>
        <v>1</v>
      </c>
      <c r="U47" s="14">
        <f t="shared" si="9"/>
        <v>0</v>
      </c>
      <c r="V47" s="14">
        <f t="shared" si="9"/>
        <v>1</v>
      </c>
      <c r="W47" s="14">
        <f t="shared" si="9"/>
        <v>0</v>
      </c>
      <c r="X47" s="14">
        <f t="shared" si="9"/>
        <v>1</v>
      </c>
      <c r="Y47" s="14">
        <f t="shared" si="9"/>
        <v>1</v>
      </c>
      <c r="Z47" s="14">
        <f t="shared" si="9"/>
        <v>0</v>
      </c>
      <c r="AA47" s="14">
        <f t="shared" si="9"/>
        <v>0</v>
      </c>
      <c r="AB47" s="6">
        <f t="shared" si="6"/>
        <v>0.6</v>
      </c>
      <c r="AC47" s="6">
        <f t="shared" si="7"/>
        <v>0.4</v>
      </c>
      <c r="AD47" s="6">
        <f t="shared" si="8"/>
        <v>0.24</v>
      </c>
      <c r="AE47" s="21"/>
    </row>
    <row r="48" spans="1:31" ht="27.6" x14ac:dyDescent="0.3">
      <c r="A48" s="4" t="s">
        <v>772</v>
      </c>
      <c r="B48" s="42">
        <v>1</v>
      </c>
      <c r="C48" s="42">
        <v>1</v>
      </c>
      <c r="D48" s="42">
        <v>1</v>
      </c>
      <c r="E48" s="42">
        <v>0</v>
      </c>
      <c r="F48" s="42">
        <v>1</v>
      </c>
      <c r="G48" s="42">
        <v>0</v>
      </c>
      <c r="H48" s="42">
        <v>0</v>
      </c>
      <c r="I48" s="42">
        <v>0</v>
      </c>
      <c r="J48" s="42">
        <v>1</v>
      </c>
      <c r="K48" s="42">
        <v>1</v>
      </c>
      <c r="L48" s="6">
        <f t="shared" si="0"/>
        <v>0.6</v>
      </c>
      <c r="M48" s="7" t="str">
        <f t="shared" si="1"/>
        <v>sedang</v>
      </c>
      <c r="N48" s="6">
        <f t="shared" si="2"/>
        <v>0.4</v>
      </c>
      <c r="O48" s="7" t="str">
        <f t="shared" si="3"/>
        <v>soal diterima baik</v>
      </c>
      <c r="Q48" s="7">
        <v>43</v>
      </c>
      <c r="R48" s="14">
        <f t="shared" si="9"/>
        <v>0</v>
      </c>
      <c r="S48" s="14">
        <f t="shared" si="9"/>
        <v>0</v>
      </c>
      <c r="T48" s="14">
        <f t="shared" si="9"/>
        <v>0</v>
      </c>
      <c r="U48" s="14">
        <f t="shared" si="9"/>
        <v>0</v>
      </c>
      <c r="V48" s="14">
        <f t="shared" si="9"/>
        <v>0</v>
      </c>
      <c r="W48" s="14">
        <f t="shared" si="9"/>
        <v>0</v>
      </c>
      <c r="X48" s="14">
        <f t="shared" si="9"/>
        <v>1</v>
      </c>
      <c r="Y48" s="14">
        <f t="shared" si="9"/>
        <v>1</v>
      </c>
      <c r="Z48" s="14">
        <f t="shared" si="9"/>
        <v>1</v>
      </c>
      <c r="AA48" s="14">
        <f t="shared" si="9"/>
        <v>1</v>
      </c>
      <c r="AB48" s="6">
        <f t="shared" si="6"/>
        <v>0.4</v>
      </c>
      <c r="AC48" s="6">
        <f t="shared" si="7"/>
        <v>0.6</v>
      </c>
      <c r="AD48" s="6">
        <f t="shared" si="8"/>
        <v>0.24</v>
      </c>
      <c r="AE48" s="21"/>
    </row>
    <row r="49" spans="1:31" ht="27.6" x14ac:dyDescent="0.3">
      <c r="A49" s="9" t="s">
        <v>773</v>
      </c>
      <c r="B49" s="42">
        <v>0</v>
      </c>
      <c r="C49" s="42">
        <v>0</v>
      </c>
      <c r="D49" s="42">
        <v>0</v>
      </c>
      <c r="E49" s="42">
        <v>1</v>
      </c>
      <c r="F49" s="42">
        <v>0</v>
      </c>
      <c r="G49" s="42">
        <v>1</v>
      </c>
      <c r="H49" s="42">
        <v>1</v>
      </c>
      <c r="I49" s="42">
        <v>1</v>
      </c>
      <c r="J49" s="42">
        <v>1</v>
      </c>
      <c r="K49" s="42">
        <v>1</v>
      </c>
      <c r="L49" s="6">
        <f t="shared" si="0"/>
        <v>0.6</v>
      </c>
      <c r="M49" s="7" t="str">
        <f t="shared" si="1"/>
        <v>sedang</v>
      </c>
      <c r="N49" s="6">
        <f t="shared" si="2"/>
        <v>0.8</v>
      </c>
      <c r="O49" s="7" t="str">
        <f t="shared" si="3"/>
        <v>soal diterima baik</v>
      </c>
      <c r="Q49" s="7">
        <v>44</v>
      </c>
      <c r="R49" s="14">
        <f t="shared" si="9"/>
        <v>1</v>
      </c>
      <c r="S49" s="14">
        <f t="shared" si="9"/>
        <v>1</v>
      </c>
      <c r="T49" s="14">
        <f t="shared" si="9"/>
        <v>1</v>
      </c>
      <c r="U49" s="14">
        <f t="shared" si="9"/>
        <v>0</v>
      </c>
      <c r="V49" s="14">
        <f t="shared" si="9"/>
        <v>1</v>
      </c>
      <c r="W49" s="14">
        <f t="shared" si="9"/>
        <v>0</v>
      </c>
      <c r="X49" s="14">
        <f t="shared" si="9"/>
        <v>0</v>
      </c>
      <c r="Y49" s="14">
        <f t="shared" si="9"/>
        <v>0</v>
      </c>
      <c r="Z49" s="14">
        <f t="shared" si="9"/>
        <v>1</v>
      </c>
      <c r="AA49" s="14">
        <f t="shared" si="9"/>
        <v>1</v>
      </c>
      <c r="AB49" s="6">
        <f t="shared" si="6"/>
        <v>0.6</v>
      </c>
      <c r="AC49" s="6">
        <f t="shared" si="7"/>
        <v>0.4</v>
      </c>
      <c r="AD49" s="6">
        <f t="shared" si="8"/>
        <v>0.24</v>
      </c>
      <c r="AE49" s="21"/>
    </row>
    <row r="50" spans="1:31" ht="55.2" x14ac:dyDescent="0.3">
      <c r="A50" s="9" t="s">
        <v>774</v>
      </c>
      <c r="B50" s="42">
        <v>1</v>
      </c>
      <c r="C50" s="42">
        <v>1</v>
      </c>
      <c r="D50" s="42">
        <v>0</v>
      </c>
      <c r="E50" s="42">
        <v>0</v>
      </c>
      <c r="F50" s="42">
        <v>0</v>
      </c>
      <c r="G50" s="42">
        <v>0</v>
      </c>
      <c r="H50" s="42">
        <v>0</v>
      </c>
      <c r="I50" s="42">
        <v>0</v>
      </c>
      <c r="J50" s="42">
        <v>0</v>
      </c>
      <c r="K50" s="42">
        <v>0</v>
      </c>
      <c r="L50" s="6">
        <f t="shared" si="0"/>
        <v>0.2</v>
      </c>
      <c r="M50" s="7" t="str">
        <f t="shared" si="1"/>
        <v>sukar</v>
      </c>
      <c r="N50" s="6">
        <f t="shared" si="2"/>
        <v>0.4</v>
      </c>
      <c r="O50" s="7" t="str">
        <f t="shared" si="3"/>
        <v>soal diterima baik</v>
      </c>
      <c r="Q50" s="7">
        <v>45</v>
      </c>
      <c r="R50" s="14">
        <f t="shared" si="9"/>
        <v>0</v>
      </c>
      <c r="S50" s="14">
        <f t="shared" si="9"/>
        <v>0</v>
      </c>
      <c r="T50" s="14">
        <f t="shared" si="9"/>
        <v>0</v>
      </c>
      <c r="U50" s="14">
        <f t="shared" si="9"/>
        <v>1</v>
      </c>
      <c r="V50" s="14">
        <f t="shared" si="9"/>
        <v>0</v>
      </c>
      <c r="W50" s="14">
        <f t="shared" si="9"/>
        <v>1</v>
      </c>
      <c r="X50" s="14">
        <f t="shared" si="9"/>
        <v>1</v>
      </c>
      <c r="Y50" s="14">
        <f t="shared" si="9"/>
        <v>1</v>
      </c>
      <c r="Z50" s="14">
        <f t="shared" si="9"/>
        <v>1</v>
      </c>
      <c r="AA50" s="14">
        <f t="shared" si="9"/>
        <v>1</v>
      </c>
      <c r="AB50" s="6">
        <f t="shared" si="6"/>
        <v>0.6</v>
      </c>
      <c r="AC50" s="6">
        <f t="shared" si="7"/>
        <v>0.4</v>
      </c>
      <c r="AD50" s="6">
        <f t="shared" si="8"/>
        <v>0.24</v>
      </c>
      <c r="AE50" s="21"/>
    </row>
    <row r="51" spans="1:31" ht="27.6" x14ac:dyDescent="0.3">
      <c r="A51" s="4" t="s">
        <v>775</v>
      </c>
      <c r="B51" s="42">
        <v>0</v>
      </c>
      <c r="C51" s="42">
        <v>0</v>
      </c>
      <c r="D51" s="42">
        <v>1</v>
      </c>
      <c r="E51" s="42">
        <v>1</v>
      </c>
      <c r="F51" s="42">
        <v>1</v>
      </c>
      <c r="G51" s="42">
        <v>1</v>
      </c>
      <c r="H51" s="42">
        <v>0</v>
      </c>
      <c r="I51" s="42">
        <v>0</v>
      </c>
      <c r="J51" s="42">
        <v>0</v>
      </c>
      <c r="K51" s="42">
        <v>0</v>
      </c>
      <c r="L51" s="6">
        <f t="shared" si="0"/>
        <v>0.4</v>
      </c>
      <c r="M51" s="7" t="str">
        <f t="shared" si="1"/>
        <v>sedang</v>
      </c>
      <c r="N51" s="6">
        <f t="shared" si="2"/>
        <v>0.4</v>
      </c>
      <c r="O51" s="7" t="str">
        <f t="shared" si="3"/>
        <v>soal diterima baik</v>
      </c>
      <c r="Q51" s="7">
        <v>46</v>
      </c>
      <c r="R51" s="14">
        <f t="shared" si="9"/>
        <v>1</v>
      </c>
      <c r="S51" s="14">
        <f t="shared" si="9"/>
        <v>1</v>
      </c>
      <c r="T51" s="14">
        <f t="shared" si="9"/>
        <v>0</v>
      </c>
      <c r="U51" s="14">
        <f t="shared" si="9"/>
        <v>0</v>
      </c>
      <c r="V51" s="14">
        <f t="shared" si="9"/>
        <v>0</v>
      </c>
      <c r="W51" s="14">
        <f t="shared" si="9"/>
        <v>0</v>
      </c>
      <c r="X51" s="14">
        <f t="shared" si="9"/>
        <v>0</v>
      </c>
      <c r="Y51" s="14">
        <f t="shared" si="9"/>
        <v>0</v>
      </c>
      <c r="Z51" s="14">
        <f t="shared" si="9"/>
        <v>0</v>
      </c>
      <c r="AA51" s="14">
        <f t="shared" si="9"/>
        <v>0</v>
      </c>
      <c r="AB51" s="6">
        <f t="shared" si="6"/>
        <v>0.2</v>
      </c>
      <c r="AC51" s="6">
        <f t="shared" si="7"/>
        <v>0.8</v>
      </c>
      <c r="AD51" s="6">
        <f t="shared" si="8"/>
        <v>0.16000000000000003</v>
      </c>
      <c r="AE51" s="21"/>
    </row>
    <row r="52" spans="1:31" ht="55.2" x14ac:dyDescent="0.3">
      <c r="A52" s="4" t="s">
        <v>776</v>
      </c>
      <c r="B52" s="42">
        <v>1</v>
      </c>
      <c r="C52" s="42">
        <v>1</v>
      </c>
      <c r="D52" s="42">
        <v>0</v>
      </c>
      <c r="E52" s="42">
        <v>1</v>
      </c>
      <c r="F52" s="42">
        <v>0</v>
      </c>
      <c r="G52" s="42">
        <v>1</v>
      </c>
      <c r="H52" s="42">
        <v>0</v>
      </c>
      <c r="I52" s="42">
        <v>0</v>
      </c>
      <c r="J52" s="42">
        <v>0</v>
      </c>
      <c r="K52" s="42">
        <v>0</v>
      </c>
      <c r="L52" s="6">
        <f t="shared" si="0"/>
        <v>0.4</v>
      </c>
      <c r="M52" s="7" t="str">
        <f t="shared" si="1"/>
        <v>sedang</v>
      </c>
      <c r="N52" s="6">
        <f t="shared" si="2"/>
        <v>0.4</v>
      </c>
      <c r="O52" s="7" t="str">
        <f t="shared" si="3"/>
        <v>soal diterima baik</v>
      </c>
      <c r="Q52" s="7">
        <v>47</v>
      </c>
      <c r="R52" s="14">
        <f t="shared" si="9"/>
        <v>0</v>
      </c>
      <c r="S52" s="14">
        <f t="shared" si="9"/>
        <v>0</v>
      </c>
      <c r="T52" s="14">
        <f t="shared" si="9"/>
        <v>1</v>
      </c>
      <c r="U52" s="14">
        <f t="shared" si="9"/>
        <v>1</v>
      </c>
      <c r="V52" s="14">
        <f t="shared" si="9"/>
        <v>1</v>
      </c>
      <c r="W52" s="14">
        <f t="shared" si="9"/>
        <v>1</v>
      </c>
      <c r="X52" s="14">
        <f t="shared" si="9"/>
        <v>0</v>
      </c>
      <c r="Y52" s="14">
        <f t="shared" si="9"/>
        <v>0</v>
      </c>
      <c r="Z52" s="14">
        <f t="shared" si="9"/>
        <v>0</v>
      </c>
      <c r="AA52" s="14">
        <f t="shared" si="9"/>
        <v>0</v>
      </c>
      <c r="AB52" s="6">
        <f t="shared" si="6"/>
        <v>0.4</v>
      </c>
      <c r="AC52" s="6">
        <f t="shared" si="7"/>
        <v>0.6</v>
      </c>
      <c r="AD52" s="6">
        <f t="shared" si="8"/>
        <v>0.24</v>
      </c>
      <c r="AE52" s="21"/>
    </row>
    <row r="53" spans="1:31" ht="41.4" x14ac:dyDescent="0.3">
      <c r="A53" s="4" t="s">
        <v>777</v>
      </c>
      <c r="B53" s="42">
        <v>1</v>
      </c>
      <c r="C53" s="42">
        <v>1</v>
      </c>
      <c r="D53" s="42">
        <v>1</v>
      </c>
      <c r="E53" s="42">
        <v>1</v>
      </c>
      <c r="F53" s="42">
        <v>1</v>
      </c>
      <c r="G53" s="42">
        <v>1</v>
      </c>
      <c r="H53" s="42">
        <v>0</v>
      </c>
      <c r="I53" s="42">
        <v>0</v>
      </c>
      <c r="J53" s="42">
        <v>1</v>
      </c>
      <c r="K53" s="42">
        <v>1</v>
      </c>
      <c r="L53" s="6">
        <f t="shared" si="0"/>
        <v>0.8</v>
      </c>
      <c r="M53" s="7" t="str">
        <f t="shared" si="1"/>
        <v>mudah</v>
      </c>
      <c r="N53" s="6">
        <f t="shared" si="2"/>
        <v>0.4</v>
      </c>
      <c r="O53" s="7" t="str">
        <f t="shared" si="3"/>
        <v>soal diterima baik</v>
      </c>
      <c r="Q53" s="7">
        <v>48</v>
      </c>
      <c r="R53" s="14">
        <f t="shared" si="9"/>
        <v>1</v>
      </c>
      <c r="S53" s="14">
        <f t="shared" si="9"/>
        <v>1</v>
      </c>
      <c r="T53" s="14">
        <f t="shared" si="9"/>
        <v>0</v>
      </c>
      <c r="U53" s="14">
        <f t="shared" si="9"/>
        <v>1</v>
      </c>
      <c r="V53" s="14">
        <f t="shared" si="9"/>
        <v>0</v>
      </c>
      <c r="W53" s="14">
        <f t="shared" si="9"/>
        <v>1</v>
      </c>
      <c r="X53" s="14">
        <f t="shared" si="9"/>
        <v>0</v>
      </c>
      <c r="Y53" s="14">
        <f t="shared" si="9"/>
        <v>0</v>
      </c>
      <c r="Z53" s="14">
        <f t="shared" si="9"/>
        <v>0</v>
      </c>
      <c r="AA53" s="14">
        <f t="shared" si="9"/>
        <v>0</v>
      </c>
      <c r="AB53" s="6">
        <f t="shared" si="6"/>
        <v>0.4</v>
      </c>
      <c r="AC53" s="6">
        <f t="shared" si="7"/>
        <v>0.6</v>
      </c>
      <c r="AD53" s="6">
        <f t="shared" si="8"/>
        <v>0.24</v>
      </c>
      <c r="AE53" s="21"/>
    </row>
    <row r="54" spans="1:31" ht="55.2" x14ac:dyDescent="0.3">
      <c r="A54" s="8" t="s">
        <v>778</v>
      </c>
      <c r="B54" s="42">
        <v>1</v>
      </c>
      <c r="C54" s="42">
        <v>1</v>
      </c>
      <c r="D54" s="42">
        <v>1</v>
      </c>
      <c r="E54" s="42">
        <v>1</v>
      </c>
      <c r="F54" s="42">
        <v>1</v>
      </c>
      <c r="G54" s="42">
        <v>1</v>
      </c>
      <c r="H54" s="42">
        <v>0</v>
      </c>
      <c r="I54" s="42">
        <v>0</v>
      </c>
      <c r="J54" s="42">
        <v>1</v>
      </c>
      <c r="K54" s="42">
        <v>1</v>
      </c>
      <c r="L54" s="6">
        <f t="shared" si="0"/>
        <v>0.8</v>
      </c>
      <c r="M54" s="7" t="str">
        <f t="shared" si="1"/>
        <v>mudah</v>
      </c>
      <c r="N54" s="6">
        <f t="shared" si="2"/>
        <v>0.4</v>
      </c>
      <c r="O54" s="7" t="str">
        <f t="shared" si="3"/>
        <v>soal diterima baik</v>
      </c>
      <c r="Q54" s="7">
        <v>49</v>
      </c>
      <c r="R54" s="14">
        <f t="shared" si="9"/>
        <v>1</v>
      </c>
      <c r="S54" s="14">
        <f t="shared" si="9"/>
        <v>1</v>
      </c>
      <c r="T54" s="14">
        <f t="shared" si="9"/>
        <v>1</v>
      </c>
      <c r="U54" s="14">
        <f t="shared" si="9"/>
        <v>1</v>
      </c>
      <c r="V54" s="14">
        <f t="shared" si="9"/>
        <v>1</v>
      </c>
      <c r="W54" s="14">
        <f t="shared" si="9"/>
        <v>1</v>
      </c>
      <c r="X54" s="14">
        <f t="shared" si="9"/>
        <v>0</v>
      </c>
      <c r="Y54" s="14">
        <f t="shared" si="9"/>
        <v>0</v>
      </c>
      <c r="Z54" s="14">
        <f t="shared" si="9"/>
        <v>1</v>
      </c>
      <c r="AA54" s="14">
        <f t="shared" si="9"/>
        <v>1</v>
      </c>
      <c r="AB54" s="6">
        <f t="shared" si="6"/>
        <v>0.8</v>
      </c>
      <c r="AC54" s="6">
        <f t="shared" si="7"/>
        <v>0.19999999999999996</v>
      </c>
      <c r="AD54" s="6">
        <f t="shared" si="8"/>
        <v>0.15999999999999998</v>
      </c>
      <c r="AE54" s="21"/>
    </row>
    <row r="55" spans="1:31" ht="27.6" x14ac:dyDescent="0.3">
      <c r="A55" s="8" t="s">
        <v>779</v>
      </c>
      <c r="B55" s="42">
        <v>0</v>
      </c>
      <c r="C55" s="42">
        <v>0</v>
      </c>
      <c r="D55" s="42">
        <v>0</v>
      </c>
      <c r="E55" s="42">
        <v>1</v>
      </c>
      <c r="F55" s="42">
        <v>0</v>
      </c>
      <c r="G55" s="42">
        <v>1</v>
      </c>
      <c r="H55" s="42">
        <v>1</v>
      </c>
      <c r="I55" s="42">
        <v>1</v>
      </c>
      <c r="J55" s="42">
        <v>1</v>
      </c>
      <c r="K55" s="42">
        <v>1</v>
      </c>
      <c r="L55" s="6">
        <f t="shared" si="0"/>
        <v>0.6</v>
      </c>
      <c r="M55" s="7" t="str">
        <f t="shared" si="1"/>
        <v>sedang</v>
      </c>
      <c r="N55" s="6">
        <f t="shared" si="2"/>
        <v>0.8</v>
      </c>
      <c r="O55" s="7" t="str">
        <f t="shared" si="3"/>
        <v>soal diterima baik</v>
      </c>
      <c r="Q55" s="7">
        <v>50</v>
      </c>
      <c r="R55" s="14">
        <f t="shared" si="9"/>
        <v>1</v>
      </c>
      <c r="S55" s="14">
        <f t="shared" si="9"/>
        <v>1</v>
      </c>
      <c r="T55" s="14">
        <f t="shared" si="9"/>
        <v>1</v>
      </c>
      <c r="U55" s="14">
        <f t="shared" si="9"/>
        <v>1</v>
      </c>
      <c r="V55" s="14">
        <f t="shared" si="9"/>
        <v>1</v>
      </c>
      <c r="W55" s="14">
        <f t="shared" si="9"/>
        <v>1</v>
      </c>
      <c r="X55" s="14">
        <f t="shared" si="9"/>
        <v>0</v>
      </c>
      <c r="Y55" s="14">
        <f t="shared" si="9"/>
        <v>0</v>
      </c>
      <c r="Z55" s="14">
        <f t="shared" si="9"/>
        <v>1</v>
      </c>
      <c r="AA55" s="14">
        <f t="shared" si="9"/>
        <v>1</v>
      </c>
      <c r="AB55" s="6">
        <f t="shared" si="6"/>
        <v>0.8</v>
      </c>
      <c r="AC55" s="6">
        <f t="shared" si="7"/>
        <v>0.19999999999999996</v>
      </c>
      <c r="AD55" s="6">
        <f t="shared" si="8"/>
        <v>0.15999999999999998</v>
      </c>
      <c r="AE55" s="21"/>
    </row>
    <row r="56" spans="1:31" ht="27.6" x14ac:dyDescent="0.3">
      <c r="A56" s="9" t="s">
        <v>780</v>
      </c>
      <c r="B56" s="42">
        <v>1</v>
      </c>
      <c r="C56" s="42">
        <v>1</v>
      </c>
      <c r="D56" s="42">
        <v>1</v>
      </c>
      <c r="E56" s="42">
        <v>1</v>
      </c>
      <c r="F56" s="42">
        <v>1</v>
      </c>
      <c r="G56" s="42">
        <v>1</v>
      </c>
      <c r="H56" s="42">
        <v>1</v>
      </c>
      <c r="I56" s="42">
        <v>1</v>
      </c>
      <c r="J56" s="42">
        <v>0</v>
      </c>
      <c r="K56" s="42">
        <v>0</v>
      </c>
      <c r="L56" s="6">
        <f t="shared" si="0"/>
        <v>0.8</v>
      </c>
      <c r="M56" s="7" t="str">
        <f t="shared" si="1"/>
        <v>mudah</v>
      </c>
      <c r="N56" s="6">
        <f t="shared" si="2"/>
        <v>0.4</v>
      </c>
      <c r="O56" s="7" t="str">
        <f t="shared" si="3"/>
        <v>soal diterima baik</v>
      </c>
      <c r="Q56" s="7">
        <v>51</v>
      </c>
      <c r="R56" s="14">
        <f t="shared" si="9"/>
        <v>0</v>
      </c>
      <c r="S56" s="14">
        <f t="shared" si="9"/>
        <v>0</v>
      </c>
      <c r="T56" s="14">
        <f t="shared" si="9"/>
        <v>0</v>
      </c>
      <c r="U56" s="14">
        <f t="shared" si="9"/>
        <v>1</v>
      </c>
      <c r="V56" s="14">
        <f t="shared" si="9"/>
        <v>0</v>
      </c>
      <c r="W56" s="14">
        <f t="shared" si="9"/>
        <v>1</v>
      </c>
      <c r="X56" s="14">
        <f t="shared" si="9"/>
        <v>1</v>
      </c>
      <c r="Y56" s="14">
        <f t="shared" si="9"/>
        <v>1</v>
      </c>
      <c r="Z56" s="14">
        <f t="shared" si="9"/>
        <v>1</v>
      </c>
      <c r="AA56" s="14">
        <f t="shared" si="9"/>
        <v>1</v>
      </c>
      <c r="AB56" s="6">
        <f t="shared" si="6"/>
        <v>0.6</v>
      </c>
      <c r="AC56" s="6">
        <f t="shared" si="7"/>
        <v>0.4</v>
      </c>
      <c r="AD56" s="6">
        <f t="shared" si="8"/>
        <v>0.24</v>
      </c>
      <c r="AE56" s="21"/>
    </row>
    <row r="57" spans="1:31" ht="41.4" x14ac:dyDescent="0.3">
      <c r="A57" s="8" t="s">
        <v>781</v>
      </c>
      <c r="B57" s="42">
        <v>1</v>
      </c>
      <c r="C57" s="42">
        <v>1</v>
      </c>
      <c r="D57" s="42">
        <v>1</v>
      </c>
      <c r="E57" s="42">
        <v>1</v>
      </c>
      <c r="F57" s="42">
        <v>1</v>
      </c>
      <c r="G57" s="42">
        <v>1</v>
      </c>
      <c r="H57" s="42">
        <v>1</v>
      </c>
      <c r="I57" s="42">
        <v>1</v>
      </c>
      <c r="J57" s="42">
        <v>0</v>
      </c>
      <c r="K57" s="42">
        <v>0</v>
      </c>
      <c r="L57" s="6">
        <f t="shared" si="0"/>
        <v>0.8</v>
      </c>
      <c r="M57" s="7" t="str">
        <f t="shared" si="1"/>
        <v>mudah</v>
      </c>
      <c r="N57" s="6">
        <f t="shared" si="2"/>
        <v>0.4</v>
      </c>
      <c r="O57" s="7" t="str">
        <f t="shared" si="3"/>
        <v>soal diterima baik</v>
      </c>
      <c r="Q57" s="7">
        <v>52</v>
      </c>
      <c r="R57" s="14">
        <f t="shared" si="9"/>
        <v>1</v>
      </c>
      <c r="S57" s="14">
        <f t="shared" si="9"/>
        <v>1</v>
      </c>
      <c r="T57" s="14">
        <f t="shared" si="9"/>
        <v>1</v>
      </c>
      <c r="U57" s="14">
        <f t="shared" si="9"/>
        <v>1</v>
      </c>
      <c r="V57" s="14">
        <f t="shared" si="9"/>
        <v>1</v>
      </c>
      <c r="W57" s="14">
        <f t="shared" si="9"/>
        <v>1</v>
      </c>
      <c r="X57" s="14">
        <f t="shared" si="9"/>
        <v>1</v>
      </c>
      <c r="Y57" s="14">
        <f t="shared" si="9"/>
        <v>1</v>
      </c>
      <c r="Z57" s="14">
        <f t="shared" si="9"/>
        <v>0</v>
      </c>
      <c r="AA57" s="14">
        <f t="shared" si="9"/>
        <v>0</v>
      </c>
      <c r="AB57" s="6">
        <f t="shared" si="6"/>
        <v>0.8</v>
      </c>
      <c r="AC57" s="6">
        <f t="shared" si="7"/>
        <v>0.19999999999999996</v>
      </c>
      <c r="AD57" s="6">
        <f t="shared" si="8"/>
        <v>0.15999999999999998</v>
      </c>
      <c r="AE57" s="21"/>
    </row>
    <row r="58" spans="1:31" ht="27.6" x14ac:dyDescent="0.3">
      <c r="A58" s="8" t="s">
        <v>782</v>
      </c>
      <c r="B58" s="42">
        <v>1</v>
      </c>
      <c r="C58" s="42">
        <v>1</v>
      </c>
      <c r="D58" s="42">
        <v>1</v>
      </c>
      <c r="E58" s="42">
        <v>0</v>
      </c>
      <c r="F58" s="42">
        <v>1</v>
      </c>
      <c r="G58" s="42">
        <v>0</v>
      </c>
      <c r="H58" s="42">
        <v>1</v>
      </c>
      <c r="I58" s="42">
        <v>1</v>
      </c>
      <c r="J58" s="42">
        <v>0</v>
      </c>
      <c r="K58" s="42">
        <v>0</v>
      </c>
      <c r="L58" s="6">
        <f t="shared" si="0"/>
        <v>0.6</v>
      </c>
      <c r="M58" s="7" t="str">
        <f t="shared" si="1"/>
        <v>sedang</v>
      </c>
      <c r="N58" s="6">
        <f t="shared" si="2"/>
        <v>0.4</v>
      </c>
      <c r="O58" s="7" t="str">
        <f t="shared" si="3"/>
        <v>soal diterima baik</v>
      </c>
      <c r="Q58" s="7">
        <v>53</v>
      </c>
      <c r="R58" s="14">
        <f t="shared" si="9"/>
        <v>1</v>
      </c>
      <c r="S58" s="14">
        <f t="shared" si="9"/>
        <v>1</v>
      </c>
      <c r="T58" s="14">
        <f t="shared" si="9"/>
        <v>1</v>
      </c>
      <c r="U58" s="14">
        <f t="shared" si="9"/>
        <v>1</v>
      </c>
      <c r="V58" s="14">
        <f t="shared" si="9"/>
        <v>1</v>
      </c>
      <c r="W58" s="14">
        <f t="shared" si="9"/>
        <v>1</v>
      </c>
      <c r="X58" s="14">
        <f t="shared" si="9"/>
        <v>1</v>
      </c>
      <c r="Y58" s="14">
        <f t="shared" si="9"/>
        <v>1</v>
      </c>
      <c r="Z58" s="14">
        <f t="shared" si="9"/>
        <v>0</v>
      </c>
      <c r="AA58" s="14">
        <f t="shared" si="9"/>
        <v>0</v>
      </c>
      <c r="AB58" s="6">
        <f t="shared" si="6"/>
        <v>0.8</v>
      </c>
      <c r="AC58" s="6">
        <f t="shared" si="7"/>
        <v>0.19999999999999996</v>
      </c>
      <c r="AD58" s="6">
        <f t="shared" si="8"/>
        <v>0.15999999999999998</v>
      </c>
      <c r="AE58" s="21"/>
    </row>
    <row r="59" spans="1:31" ht="41.4" x14ac:dyDescent="0.3">
      <c r="A59" s="8" t="s">
        <v>783</v>
      </c>
      <c r="B59" s="42">
        <v>1</v>
      </c>
      <c r="C59" s="42">
        <v>1</v>
      </c>
      <c r="D59" s="42">
        <v>0</v>
      </c>
      <c r="E59" s="42">
        <v>1</v>
      </c>
      <c r="F59" s="42">
        <v>0</v>
      </c>
      <c r="G59" s="42">
        <v>1</v>
      </c>
      <c r="H59" s="42">
        <v>0</v>
      </c>
      <c r="I59" s="42">
        <v>0</v>
      </c>
      <c r="J59" s="42">
        <v>0</v>
      </c>
      <c r="K59" s="42">
        <v>0</v>
      </c>
      <c r="L59" s="6">
        <f t="shared" si="0"/>
        <v>0.4</v>
      </c>
      <c r="M59" s="7" t="str">
        <f t="shared" si="1"/>
        <v>sedang</v>
      </c>
      <c r="N59" s="6">
        <f t="shared" si="2"/>
        <v>0.4</v>
      </c>
      <c r="O59" s="7" t="str">
        <f t="shared" si="3"/>
        <v>soal diterima baik</v>
      </c>
      <c r="Q59" s="7">
        <v>54</v>
      </c>
      <c r="R59" s="14">
        <f t="shared" si="9"/>
        <v>1</v>
      </c>
      <c r="S59" s="14">
        <f t="shared" si="9"/>
        <v>1</v>
      </c>
      <c r="T59" s="14">
        <f t="shared" si="9"/>
        <v>1</v>
      </c>
      <c r="U59" s="14">
        <f t="shared" si="9"/>
        <v>0</v>
      </c>
      <c r="V59" s="14">
        <f t="shared" si="9"/>
        <v>1</v>
      </c>
      <c r="W59" s="14">
        <f t="shared" si="9"/>
        <v>0</v>
      </c>
      <c r="X59" s="14">
        <f t="shared" si="9"/>
        <v>1</v>
      </c>
      <c r="Y59" s="14">
        <f t="shared" si="9"/>
        <v>1</v>
      </c>
      <c r="Z59" s="14">
        <f t="shared" si="9"/>
        <v>0</v>
      </c>
      <c r="AA59" s="14">
        <f t="shared" si="9"/>
        <v>0</v>
      </c>
      <c r="AB59" s="6">
        <f t="shared" si="6"/>
        <v>0.6</v>
      </c>
      <c r="AC59" s="6">
        <f t="shared" si="7"/>
        <v>0.4</v>
      </c>
      <c r="AD59" s="6">
        <f t="shared" si="8"/>
        <v>0.24</v>
      </c>
      <c r="AE59" s="21"/>
    </row>
    <row r="60" spans="1:31" ht="41.4" x14ac:dyDescent="0.3">
      <c r="A60" s="4" t="s">
        <v>784</v>
      </c>
      <c r="B60" s="42">
        <v>1</v>
      </c>
      <c r="C60" s="42">
        <v>1</v>
      </c>
      <c r="D60" s="42">
        <v>1</v>
      </c>
      <c r="E60" s="42">
        <v>0</v>
      </c>
      <c r="F60" s="42">
        <v>1</v>
      </c>
      <c r="G60" s="42">
        <v>0</v>
      </c>
      <c r="H60" s="42">
        <v>1</v>
      </c>
      <c r="I60" s="42">
        <v>1</v>
      </c>
      <c r="J60" s="42">
        <v>0</v>
      </c>
      <c r="K60" s="42">
        <v>0</v>
      </c>
      <c r="L60" s="6">
        <f t="shared" si="0"/>
        <v>0.6</v>
      </c>
      <c r="M60" s="7" t="str">
        <f t="shared" si="1"/>
        <v>sedang</v>
      </c>
      <c r="N60" s="6">
        <f t="shared" si="2"/>
        <v>0.4</v>
      </c>
      <c r="O60" s="7" t="str">
        <f t="shared" si="3"/>
        <v>soal diterima baik</v>
      </c>
      <c r="Q60" s="7">
        <v>55</v>
      </c>
      <c r="R60" s="14">
        <f t="shared" si="9"/>
        <v>1</v>
      </c>
      <c r="S60" s="14">
        <f t="shared" si="9"/>
        <v>1</v>
      </c>
      <c r="T60" s="14">
        <f t="shared" si="9"/>
        <v>0</v>
      </c>
      <c r="U60" s="14">
        <f t="shared" si="9"/>
        <v>1</v>
      </c>
      <c r="V60" s="14">
        <f t="shared" si="9"/>
        <v>0</v>
      </c>
      <c r="W60" s="14">
        <f t="shared" si="9"/>
        <v>1</v>
      </c>
      <c r="X60" s="14">
        <f t="shared" si="9"/>
        <v>0</v>
      </c>
      <c r="Y60" s="14">
        <f t="shared" si="9"/>
        <v>0</v>
      </c>
      <c r="Z60" s="14">
        <f t="shared" si="9"/>
        <v>0</v>
      </c>
      <c r="AA60" s="14">
        <f t="shared" si="9"/>
        <v>0</v>
      </c>
      <c r="AB60" s="6">
        <f t="shared" si="6"/>
        <v>0.4</v>
      </c>
      <c r="AC60" s="6">
        <f t="shared" si="7"/>
        <v>0.6</v>
      </c>
      <c r="AD60" s="6">
        <f t="shared" si="8"/>
        <v>0.24</v>
      </c>
      <c r="AE60" s="21"/>
    </row>
    <row r="61" spans="1:31" ht="27.6" x14ac:dyDescent="0.3">
      <c r="A61" s="8" t="s">
        <v>785</v>
      </c>
      <c r="B61" s="42">
        <v>1</v>
      </c>
      <c r="C61" s="42">
        <v>1</v>
      </c>
      <c r="D61" s="42">
        <v>1</v>
      </c>
      <c r="E61" s="42">
        <v>0</v>
      </c>
      <c r="F61" s="42">
        <v>1</v>
      </c>
      <c r="G61" s="42">
        <v>0</v>
      </c>
      <c r="H61" s="42">
        <v>0</v>
      </c>
      <c r="I61" s="42">
        <v>0</v>
      </c>
      <c r="J61" s="42">
        <v>0</v>
      </c>
      <c r="K61" s="42">
        <v>0</v>
      </c>
      <c r="L61" s="6">
        <f t="shared" si="0"/>
        <v>0.4</v>
      </c>
      <c r="M61" s="7" t="str">
        <f t="shared" si="1"/>
        <v>sedang</v>
      </c>
      <c r="N61" s="6">
        <f t="shared" si="2"/>
        <v>0.8</v>
      </c>
      <c r="O61" s="7" t="str">
        <f t="shared" si="3"/>
        <v>soal diterima baik</v>
      </c>
      <c r="Q61" s="7">
        <v>56</v>
      </c>
      <c r="R61" s="14">
        <f t="shared" si="9"/>
        <v>1</v>
      </c>
      <c r="S61" s="14">
        <f t="shared" si="9"/>
        <v>1</v>
      </c>
      <c r="T61" s="14">
        <f t="shared" si="9"/>
        <v>1</v>
      </c>
      <c r="U61" s="14">
        <f t="shared" si="9"/>
        <v>0</v>
      </c>
      <c r="V61" s="14">
        <f t="shared" si="9"/>
        <v>1</v>
      </c>
      <c r="W61" s="14">
        <f t="shared" si="9"/>
        <v>0</v>
      </c>
      <c r="X61" s="14">
        <f t="shared" si="9"/>
        <v>1</v>
      </c>
      <c r="Y61" s="14">
        <f t="shared" si="9"/>
        <v>1</v>
      </c>
      <c r="Z61" s="14">
        <f t="shared" si="9"/>
        <v>0</v>
      </c>
      <c r="AA61" s="14">
        <f t="shared" si="9"/>
        <v>0</v>
      </c>
      <c r="AB61" s="6">
        <f t="shared" si="6"/>
        <v>0.6</v>
      </c>
      <c r="AC61" s="6">
        <f t="shared" si="7"/>
        <v>0.4</v>
      </c>
      <c r="AD61" s="6">
        <f t="shared" si="8"/>
        <v>0.24</v>
      </c>
      <c r="AE61" s="21"/>
    </row>
    <row r="62" spans="1:31" ht="41.4" x14ac:dyDescent="0.3">
      <c r="A62" s="8" t="s">
        <v>786</v>
      </c>
      <c r="B62" s="42">
        <v>1</v>
      </c>
      <c r="C62" s="42">
        <v>1</v>
      </c>
      <c r="D62" s="42">
        <v>1</v>
      </c>
      <c r="E62" s="42">
        <v>1</v>
      </c>
      <c r="F62" s="42">
        <v>1</v>
      </c>
      <c r="G62" s="42">
        <v>1</v>
      </c>
      <c r="H62" s="42">
        <v>0</v>
      </c>
      <c r="I62" s="42">
        <v>0</v>
      </c>
      <c r="J62" s="42">
        <v>1</v>
      </c>
      <c r="K62" s="42">
        <v>1</v>
      </c>
      <c r="L62" s="6">
        <f t="shared" si="0"/>
        <v>0.8</v>
      </c>
      <c r="M62" s="7" t="str">
        <f t="shared" si="1"/>
        <v>mudah</v>
      </c>
      <c r="N62" s="6">
        <f t="shared" si="2"/>
        <v>0.4</v>
      </c>
      <c r="O62" s="7" t="str">
        <f t="shared" si="3"/>
        <v>soal diterima baik</v>
      </c>
      <c r="Q62" s="7">
        <v>57</v>
      </c>
      <c r="R62" s="14">
        <f t="shared" si="9"/>
        <v>1</v>
      </c>
      <c r="S62" s="14">
        <f t="shared" si="9"/>
        <v>1</v>
      </c>
      <c r="T62" s="14">
        <f t="shared" si="9"/>
        <v>1</v>
      </c>
      <c r="U62" s="14">
        <f t="shared" si="9"/>
        <v>0</v>
      </c>
      <c r="V62" s="14">
        <f t="shared" si="9"/>
        <v>1</v>
      </c>
      <c r="W62" s="14">
        <f t="shared" si="9"/>
        <v>0</v>
      </c>
      <c r="X62" s="14">
        <f t="shared" si="9"/>
        <v>0</v>
      </c>
      <c r="Y62" s="14">
        <f t="shared" si="9"/>
        <v>0</v>
      </c>
      <c r="Z62" s="14">
        <f t="shared" si="9"/>
        <v>0</v>
      </c>
      <c r="AA62" s="14">
        <f t="shared" si="9"/>
        <v>0</v>
      </c>
      <c r="AB62" s="6">
        <f t="shared" si="6"/>
        <v>0.4</v>
      </c>
      <c r="AC62" s="6">
        <f t="shared" si="7"/>
        <v>0.6</v>
      </c>
      <c r="AD62" s="6">
        <f t="shared" si="8"/>
        <v>0.24</v>
      </c>
      <c r="AE62" s="21"/>
    </row>
    <row r="63" spans="1:31" ht="27.6" x14ac:dyDescent="0.3">
      <c r="A63" s="4" t="s">
        <v>787</v>
      </c>
      <c r="B63" s="42">
        <v>1</v>
      </c>
      <c r="C63" s="42">
        <v>1</v>
      </c>
      <c r="D63" s="42">
        <v>1</v>
      </c>
      <c r="E63" s="42">
        <v>1</v>
      </c>
      <c r="F63" s="42">
        <v>1</v>
      </c>
      <c r="G63" s="42">
        <v>1</v>
      </c>
      <c r="H63" s="42">
        <v>0</v>
      </c>
      <c r="I63" s="42">
        <v>0</v>
      </c>
      <c r="J63" s="42">
        <v>0</v>
      </c>
      <c r="K63" s="42">
        <v>0</v>
      </c>
      <c r="L63" s="6">
        <f t="shared" si="0"/>
        <v>0.6</v>
      </c>
      <c r="M63" s="7" t="str">
        <f t="shared" si="1"/>
        <v>sedang</v>
      </c>
      <c r="N63" s="6">
        <f t="shared" si="2"/>
        <v>0.8</v>
      </c>
      <c r="O63" s="7" t="str">
        <f t="shared" si="3"/>
        <v>soal diterima baik</v>
      </c>
      <c r="Q63" s="7">
        <v>58</v>
      </c>
      <c r="R63" s="14">
        <f t="shared" si="9"/>
        <v>1</v>
      </c>
      <c r="S63" s="14">
        <f t="shared" si="9"/>
        <v>1</v>
      </c>
      <c r="T63" s="14">
        <f t="shared" si="9"/>
        <v>1</v>
      </c>
      <c r="U63" s="14">
        <f t="shared" si="9"/>
        <v>1</v>
      </c>
      <c r="V63" s="14">
        <f t="shared" si="9"/>
        <v>1</v>
      </c>
      <c r="W63" s="14">
        <f t="shared" si="9"/>
        <v>1</v>
      </c>
      <c r="X63" s="14">
        <f t="shared" si="9"/>
        <v>0</v>
      </c>
      <c r="Y63" s="14">
        <f t="shared" si="9"/>
        <v>0</v>
      </c>
      <c r="Z63" s="14">
        <f t="shared" si="9"/>
        <v>1</v>
      </c>
      <c r="AA63" s="14">
        <f t="shared" si="9"/>
        <v>1</v>
      </c>
      <c r="AB63" s="6">
        <f t="shared" si="6"/>
        <v>0.8</v>
      </c>
      <c r="AC63" s="6">
        <f t="shared" si="7"/>
        <v>0.19999999999999996</v>
      </c>
      <c r="AD63" s="6">
        <f t="shared" si="8"/>
        <v>0.15999999999999998</v>
      </c>
      <c r="AE63" s="21"/>
    </row>
    <row r="64" spans="1:31" ht="27.6" x14ac:dyDescent="0.3">
      <c r="A64" s="9" t="s">
        <v>788</v>
      </c>
      <c r="B64" s="42">
        <v>1</v>
      </c>
      <c r="C64" s="42">
        <v>1</v>
      </c>
      <c r="D64" s="42">
        <v>1</v>
      </c>
      <c r="E64" s="42">
        <v>1</v>
      </c>
      <c r="F64" s="42">
        <v>1</v>
      </c>
      <c r="G64" s="42">
        <v>1</v>
      </c>
      <c r="H64" s="42">
        <v>1</v>
      </c>
      <c r="I64" s="42">
        <v>1</v>
      </c>
      <c r="J64" s="42">
        <v>0</v>
      </c>
      <c r="K64" s="42">
        <v>0</v>
      </c>
      <c r="L64" s="6">
        <f t="shared" si="0"/>
        <v>0.8</v>
      </c>
      <c r="M64" s="7" t="str">
        <f t="shared" si="1"/>
        <v>mudah</v>
      </c>
      <c r="N64" s="6">
        <f t="shared" si="2"/>
        <v>0.4</v>
      </c>
      <c r="O64" s="7" t="str">
        <f t="shared" si="3"/>
        <v>soal diterima baik</v>
      </c>
      <c r="Q64" s="7">
        <v>59</v>
      </c>
      <c r="R64" s="14">
        <f t="shared" si="9"/>
        <v>1</v>
      </c>
      <c r="S64" s="14">
        <f t="shared" si="9"/>
        <v>1</v>
      </c>
      <c r="T64" s="14">
        <f t="shared" si="9"/>
        <v>1</v>
      </c>
      <c r="U64" s="14">
        <f t="shared" si="9"/>
        <v>1</v>
      </c>
      <c r="V64" s="14">
        <f t="shared" si="9"/>
        <v>1</v>
      </c>
      <c r="W64" s="14">
        <f t="shared" si="9"/>
        <v>1</v>
      </c>
      <c r="X64" s="14">
        <f t="shared" si="9"/>
        <v>0</v>
      </c>
      <c r="Y64" s="14">
        <f t="shared" si="9"/>
        <v>0</v>
      </c>
      <c r="Z64" s="14">
        <f t="shared" si="9"/>
        <v>0</v>
      </c>
      <c r="AA64" s="14">
        <f t="shared" si="9"/>
        <v>0</v>
      </c>
      <c r="AB64" s="6">
        <f t="shared" si="6"/>
        <v>0.6</v>
      </c>
      <c r="AC64" s="6">
        <f t="shared" si="7"/>
        <v>0.4</v>
      </c>
      <c r="AD64" s="6">
        <f t="shared" si="8"/>
        <v>0.24</v>
      </c>
      <c r="AE64" s="21"/>
    </row>
    <row r="65" spans="1:31" ht="27.6" x14ac:dyDescent="0.3">
      <c r="A65" s="8" t="s">
        <v>789</v>
      </c>
      <c r="B65" s="42">
        <v>1</v>
      </c>
      <c r="C65" s="42">
        <v>1</v>
      </c>
      <c r="D65" s="42">
        <v>0</v>
      </c>
      <c r="E65" s="42">
        <v>0</v>
      </c>
      <c r="F65" s="42">
        <v>0</v>
      </c>
      <c r="G65" s="42">
        <v>0</v>
      </c>
      <c r="H65" s="42">
        <v>0</v>
      </c>
      <c r="I65" s="42">
        <v>0</v>
      </c>
      <c r="J65" s="42">
        <v>0</v>
      </c>
      <c r="K65" s="42">
        <v>0</v>
      </c>
      <c r="L65" s="6">
        <f t="shared" si="0"/>
        <v>0.2</v>
      </c>
      <c r="M65" s="7" t="str">
        <f t="shared" si="1"/>
        <v>sukar</v>
      </c>
      <c r="N65" s="6">
        <f t="shared" si="2"/>
        <v>0.4</v>
      </c>
      <c r="O65" s="7" t="str">
        <f t="shared" si="3"/>
        <v>soal diterima baik</v>
      </c>
      <c r="Q65" s="7">
        <v>60</v>
      </c>
      <c r="R65" s="14">
        <f t="shared" si="9"/>
        <v>1</v>
      </c>
      <c r="S65" s="14">
        <f t="shared" si="9"/>
        <v>1</v>
      </c>
      <c r="T65" s="14">
        <f t="shared" si="9"/>
        <v>1</v>
      </c>
      <c r="U65" s="14">
        <f t="shared" si="9"/>
        <v>1</v>
      </c>
      <c r="V65" s="14">
        <f t="shared" si="9"/>
        <v>1</v>
      </c>
      <c r="W65" s="14">
        <f t="shared" si="9"/>
        <v>1</v>
      </c>
      <c r="X65" s="14">
        <f t="shared" si="9"/>
        <v>1</v>
      </c>
      <c r="Y65" s="14">
        <f t="shared" si="9"/>
        <v>1</v>
      </c>
      <c r="Z65" s="14">
        <f t="shared" si="9"/>
        <v>0</v>
      </c>
      <c r="AA65" s="14">
        <f t="shared" si="9"/>
        <v>0</v>
      </c>
      <c r="AB65" s="6">
        <f t="shared" si="6"/>
        <v>0.8</v>
      </c>
      <c r="AC65" s="6">
        <f t="shared" si="7"/>
        <v>0.19999999999999996</v>
      </c>
      <c r="AD65" s="6">
        <f t="shared" si="8"/>
        <v>0.15999999999999998</v>
      </c>
      <c r="AE65" s="21"/>
    </row>
    <row r="66" spans="1:31" ht="27.6" x14ac:dyDescent="0.3">
      <c r="A66" s="4" t="s">
        <v>790</v>
      </c>
      <c r="B66" s="42">
        <v>1</v>
      </c>
      <c r="C66" s="42">
        <v>1</v>
      </c>
      <c r="D66" s="42">
        <v>1</v>
      </c>
      <c r="E66" s="42">
        <v>1</v>
      </c>
      <c r="F66" s="42">
        <v>1</v>
      </c>
      <c r="G66" s="42">
        <v>1</v>
      </c>
      <c r="H66" s="42">
        <v>0</v>
      </c>
      <c r="I66" s="42">
        <v>0</v>
      </c>
      <c r="J66" s="42">
        <v>1</v>
      </c>
      <c r="K66" s="42">
        <v>1</v>
      </c>
      <c r="L66" s="6">
        <f t="shared" si="0"/>
        <v>0.8</v>
      </c>
      <c r="M66" s="7" t="str">
        <f t="shared" si="1"/>
        <v>mudah</v>
      </c>
      <c r="N66" s="6">
        <f t="shared" si="2"/>
        <v>0.4</v>
      </c>
      <c r="O66" s="7" t="str">
        <f t="shared" si="3"/>
        <v>soal diterima baik</v>
      </c>
      <c r="Q66" s="7">
        <v>61</v>
      </c>
      <c r="R66" s="14">
        <f t="shared" si="9"/>
        <v>1</v>
      </c>
      <c r="S66" s="14">
        <f t="shared" si="9"/>
        <v>1</v>
      </c>
      <c r="T66" s="14">
        <f t="shared" si="9"/>
        <v>0</v>
      </c>
      <c r="U66" s="14">
        <f t="shared" si="9"/>
        <v>0</v>
      </c>
      <c r="V66" s="14">
        <f t="shared" si="9"/>
        <v>0</v>
      </c>
      <c r="W66" s="14">
        <f t="shared" si="9"/>
        <v>0</v>
      </c>
      <c r="X66" s="14">
        <f t="shared" si="9"/>
        <v>0</v>
      </c>
      <c r="Y66" s="14">
        <f t="shared" si="9"/>
        <v>0</v>
      </c>
      <c r="Z66" s="14">
        <f t="shared" si="9"/>
        <v>0</v>
      </c>
      <c r="AA66" s="14">
        <f t="shared" si="9"/>
        <v>0</v>
      </c>
      <c r="AB66" s="6">
        <f t="shared" si="6"/>
        <v>0.2</v>
      </c>
      <c r="AC66" s="6">
        <f t="shared" si="7"/>
        <v>0.8</v>
      </c>
      <c r="AD66" s="6">
        <f t="shared" si="8"/>
        <v>0.16000000000000003</v>
      </c>
      <c r="AE66" s="21"/>
    </row>
    <row r="67" spans="1:31" ht="41.4" x14ac:dyDescent="0.3">
      <c r="A67" s="8" t="s">
        <v>791</v>
      </c>
      <c r="B67" s="42">
        <v>0</v>
      </c>
      <c r="C67" s="42">
        <v>0</v>
      </c>
      <c r="D67" s="42">
        <v>0</v>
      </c>
      <c r="E67" s="42">
        <v>0</v>
      </c>
      <c r="F67" s="42">
        <v>0</v>
      </c>
      <c r="G67" s="42">
        <v>0</v>
      </c>
      <c r="H67" s="42">
        <v>1</v>
      </c>
      <c r="I67" s="42">
        <v>1</v>
      </c>
      <c r="J67" s="42">
        <v>0</v>
      </c>
      <c r="K67" s="42">
        <v>0</v>
      </c>
      <c r="L67" s="6">
        <f t="shared" si="0"/>
        <v>0.2</v>
      </c>
      <c r="M67" s="7" t="str">
        <f t="shared" si="1"/>
        <v>sukar</v>
      </c>
      <c r="N67" s="6">
        <f t="shared" si="2"/>
        <v>0.4</v>
      </c>
      <c r="O67" s="7" t="str">
        <f t="shared" si="3"/>
        <v>soal diterima baik</v>
      </c>
      <c r="Q67" s="7">
        <v>62</v>
      </c>
      <c r="R67" s="14">
        <f t="shared" si="9"/>
        <v>1</v>
      </c>
      <c r="S67" s="14">
        <f t="shared" si="9"/>
        <v>1</v>
      </c>
      <c r="T67" s="14">
        <f t="shared" si="9"/>
        <v>1</v>
      </c>
      <c r="U67" s="14">
        <f t="shared" si="9"/>
        <v>1</v>
      </c>
      <c r="V67" s="14">
        <f t="shared" si="9"/>
        <v>1</v>
      </c>
      <c r="W67" s="14">
        <f t="shared" si="9"/>
        <v>1</v>
      </c>
      <c r="X67" s="14">
        <f t="shared" si="9"/>
        <v>0</v>
      </c>
      <c r="Y67" s="14">
        <f t="shared" si="9"/>
        <v>0</v>
      </c>
      <c r="Z67" s="14">
        <f t="shared" si="9"/>
        <v>1</v>
      </c>
      <c r="AA67" s="14">
        <f t="shared" si="9"/>
        <v>1</v>
      </c>
      <c r="AB67" s="6">
        <f t="shared" si="6"/>
        <v>0.8</v>
      </c>
      <c r="AC67" s="6">
        <f t="shared" si="7"/>
        <v>0.19999999999999996</v>
      </c>
      <c r="AD67" s="6">
        <f t="shared" si="8"/>
        <v>0.15999999999999998</v>
      </c>
      <c r="AE67" s="21"/>
    </row>
    <row r="68" spans="1:31" ht="41.4" x14ac:dyDescent="0.3">
      <c r="A68" s="8" t="s">
        <v>792</v>
      </c>
      <c r="B68" s="42">
        <v>1</v>
      </c>
      <c r="C68" s="42">
        <v>1</v>
      </c>
      <c r="D68" s="42">
        <v>1</v>
      </c>
      <c r="E68" s="42">
        <v>1</v>
      </c>
      <c r="F68" s="42">
        <v>1</v>
      </c>
      <c r="G68" s="42">
        <v>1</v>
      </c>
      <c r="H68" s="42">
        <v>0</v>
      </c>
      <c r="I68" s="42">
        <v>0</v>
      </c>
      <c r="J68" s="42">
        <v>1</v>
      </c>
      <c r="K68" s="42">
        <v>1</v>
      </c>
      <c r="L68" s="6">
        <f t="shared" si="0"/>
        <v>0.8</v>
      </c>
      <c r="M68" s="7" t="str">
        <f t="shared" si="1"/>
        <v>mudah</v>
      </c>
      <c r="N68" s="6">
        <f t="shared" si="2"/>
        <v>0.4</v>
      </c>
      <c r="O68" s="7" t="str">
        <f t="shared" si="3"/>
        <v>soal diterima baik</v>
      </c>
      <c r="Q68" s="7">
        <v>63</v>
      </c>
      <c r="R68" s="14">
        <f t="shared" si="9"/>
        <v>0</v>
      </c>
      <c r="S68" s="14">
        <f t="shared" si="9"/>
        <v>0</v>
      </c>
      <c r="T68" s="14">
        <f t="shared" si="9"/>
        <v>0</v>
      </c>
      <c r="U68" s="14">
        <f t="shared" si="9"/>
        <v>0</v>
      </c>
      <c r="V68" s="14">
        <f t="shared" si="9"/>
        <v>0</v>
      </c>
      <c r="W68" s="14">
        <f t="shared" si="9"/>
        <v>0</v>
      </c>
      <c r="X68" s="14">
        <f t="shared" si="9"/>
        <v>1</v>
      </c>
      <c r="Y68" s="14">
        <f t="shared" si="9"/>
        <v>1</v>
      </c>
      <c r="Z68" s="14">
        <f t="shared" si="9"/>
        <v>0</v>
      </c>
      <c r="AA68" s="14">
        <f t="shared" si="9"/>
        <v>0</v>
      </c>
      <c r="AB68" s="6">
        <f t="shared" si="6"/>
        <v>0.2</v>
      </c>
      <c r="AC68" s="6">
        <f t="shared" si="7"/>
        <v>0.8</v>
      </c>
      <c r="AD68" s="6">
        <f t="shared" si="8"/>
        <v>0.16000000000000003</v>
      </c>
      <c r="AE68" s="21"/>
    </row>
    <row r="69" spans="1:31" ht="41.4" x14ac:dyDescent="0.3">
      <c r="A69" s="9" t="s">
        <v>793</v>
      </c>
      <c r="B69" s="42">
        <v>1</v>
      </c>
      <c r="C69" s="42">
        <v>1</v>
      </c>
      <c r="D69" s="42">
        <v>1</v>
      </c>
      <c r="E69" s="42">
        <v>1</v>
      </c>
      <c r="F69" s="42">
        <v>1</v>
      </c>
      <c r="G69" s="42">
        <v>1</v>
      </c>
      <c r="H69" s="42">
        <v>1</v>
      </c>
      <c r="I69" s="42">
        <v>1</v>
      </c>
      <c r="J69" s="42">
        <v>0</v>
      </c>
      <c r="K69" s="42">
        <v>0</v>
      </c>
      <c r="L69" s="6">
        <f t="shared" si="0"/>
        <v>0.8</v>
      </c>
      <c r="M69" s="7" t="str">
        <f t="shared" si="1"/>
        <v>mudah</v>
      </c>
      <c r="N69" s="6">
        <f t="shared" si="2"/>
        <v>0.4</v>
      </c>
      <c r="O69" s="7" t="str">
        <f t="shared" si="3"/>
        <v>soal diterima baik</v>
      </c>
      <c r="Q69" s="7">
        <v>64</v>
      </c>
      <c r="R69" s="14">
        <f t="shared" si="9"/>
        <v>1</v>
      </c>
      <c r="S69" s="14">
        <f t="shared" si="9"/>
        <v>1</v>
      </c>
      <c r="T69" s="14">
        <f t="shared" si="9"/>
        <v>1</v>
      </c>
      <c r="U69" s="14">
        <f t="shared" si="9"/>
        <v>1</v>
      </c>
      <c r="V69" s="14">
        <f t="shared" si="9"/>
        <v>1</v>
      </c>
      <c r="W69" s="14">
        <f t="shared" si="9"/>
        <v>1</v>
      </c>
      <c r="X69" s="14">
        <f t="shared" si="9"/>
        <v>0</v>
      </c>
      <c r="Y69" s="14">
        <f t="shared" si="9"/>
        <v>0</v>
      </c>
      <c r="Z69" s="14">
        <f t="shared" si="9"/>
        <v>1</v>
      </c>
      <c r="AA69" s="14">
        <f t="shared" si="9"/>
        <v>1</v>
      </c>
      <c r="AB69" s="6">
        <f t="shared" si="6"/>
        <v>0.8</v>
      </c>
      <c r="AC69" s="6">
        <f t="shared" si="7"/>
        <v>0.19999999999999996</v>
      </c>
      <c r="AD69" s="6">
        <f t="shared" si="8"/>
        <v>0.15999999999999998</v>
      </c>
      <c r="AE69" s="21"/>
    </row>
    <row r="70" spans="1:31" ht="41.4" x14ac:dyDescent="0.3">
      <c r="A70" s="4" t="s">
        <v>794</v>
      </c>
      <c r="B70" s="42">
        <v>1</v>
      </c>
      <c r="C70" s="42">
        <v>1</v>
      </c>
      <c r="D70" s="42">
        <v>1</v>
      </c>
      <c r="E70" s="42">
        <v>1</v>
      </c>
      <c r="F70" s="42">
        <v>1</v>
      </c>
      <c r="G70" s="42">
        <v>1</v>
      </c>
      <c r="H70" s="42">
        <v>0</v>
      </c>
      <c r="I70" s="42">
        <v>0</v>
      </c>
      <c r="J70" s="42">
        <v>0</v>
      </c>
      <c r="K70" s="42">
        <v>0</v>
      </c>
      <c r="L70" s="6">
        <f t="shared" ref="L70:L104" si="10">SUM(B70:K70)/10</f>
        <v>0.6</v>
      </c>
      <c r="M70" s="7" t="str">
        <f t="shared" ref="M70:M104" si="11">IF(L70&lt;0.31,"sukar",IF(L70&lt;0.71,"sedang","mudah"))</f>
        <v>sedang</v>
      </c>
      <c r="N70" s="6">
        <f t="shared" ref="N70:N104" si="12">ABS((SUM(B70:F70)-SUM(G70:K70))*2/10)</f>
        <v>0.8</v>
      </c>
      <c r="O70" s="7" t="str">
        <f t="shared" ref="O70:O104" si="13">IF(N70&lt;0.2,"soal dibuang",IF(N70&lt;0.3,"soal diperbaiki",IF(N70&lt;0.4,"soal diterima tapi perlu diperbaiki","soal diterima baik")))</f>
        <v>soal diterima baik</v>
      </c>
      <c r="Q70" s="7">
        <v>65</v>
      </c>
      <c r="R70" s="14">
        <f t="shared" si="9"/>
        <v>1</v>
      </c>
      <c r="S70" s="14">
        <f t="shared" si="9"/>
        <v>1</v>
      </c>
      <c r="T70" s="14">
        <f t="shared" si="9"/>
        <v>1</v>
      </c>
      <c r="U70" s="14">
        <f t="shared" si="9"/>
        <v>1</v>
      </c>
      <c r="V70" s="14">
        <f t="shared" si="9"/>
        <v>1</v>
      </c>
      <c r="W70" s="14">
        <f t="shared" si="9"/>
        <v>1</v>
      </c>
      <c r="X70" s="14">
        <f t="shared" si="9"/>
        <v>1</v>
      </c>
      <c r="Y70" s="14">
        <f t="shared" si="9"/>
        <v>1</v>
      </c>
      <c r="Z70" s="14">
        <f t="shared" si="9"/>
        <v>0</v>
      </c>
      <c r="AA70" s="14">
        <f t="shared" si="9"/>
        <v>0</v>
      </c>
      <c r="AB70" s="6">
        <f t="shared" si="6"/>
        <v>0.8</v>
      </c>
      <c r="AC70" s="6">
        <f t="shared" si="7"/>
        <v>0.19999999999999996</v>
      </c>
      <c r="AD70" s="6">
        <f t="shared" si="8"/>
        <v>0.15999999999999998</v>
      </c>
      <c r="AE70" s="21"/>
    </row>
    <row r="71" spans="1:31" ht="41.4" x14ac:dyDescent="0.3">
      <c r="A71" s="4" t="s">
        <v>795</v>
      </c>
      <c r="B71" s="42">
        <v>1</v>
      </c>
      <c r="C71" s="42">
        <v>1</v>
      </c>
      <c r="D71" s="42">
        <v>1</v>
      </c>
      <c r="E71" s="42">
        <v>1</v>
      </c>
      <c r="F71" s="42">
        <v>1</v>
      </c>
      <c r="G71" s="42">
        <v>1</v>
      </c>
      <c r="H71" s="42">
        <v>1</v>
      </c>
      <c r="I71" s="42">
        <v>1</v>
      </c>
      <c r="J71" s="42">
        <v>0</v>
      </c>
      <c r="K71" s="42">
        <v>0</v>
      </c>
      <c r="L71" s="6">
        <f t="shared" si="10"/>
        <v>0.8</v>
      </c>
      <c r="M71" s="7" t="str">
        <f t="shared" si="11"/>
        <v>mudah</v>
      </c>
      <c r="N71" s="6">
        <f t="shared" si="12"/>
        <v>0.4</v>
      </c>
      <c r="O71" s="7" t="str">
        <f t="shared" si="13"/>
        <v>soal diterima baik</v>
      </c>
      <c r="Q71" s="7">
        <v>66</v>
      </c>
      <c r="R71" s="14">
        <f t="shared" si="9"/>
        <v>1</v>
      </c>
      <c r="S71" s="14">
        <f t="shared" si="9"/>
        <v>1</v>
      </c>
      <c r="T71" s="14">
        <f t="shared" si="9"/>
        <v>1</v>
      </c>
      <c r="U71" s="14">
        <f t="shared" si="9"/>
        <v>1</v>
      </c>
      <c r="V71" s="14">
        <f t="shared" si="9"/>
        <v>1</v>
      </c>
      <c r="W71" s="14">
        <f t="shared" ref="W71:AA105" si="14">G70</f>
        <v>1</v>
      </c>
      <c r="X71" s="14">
        <f t="shared" si="14"/>
        <v>0</v>
      </c>
      <c r="Y71" s="14">
        <f t="shared" si="14"/>
        <v>0</v>
      </c>
      <c r="Z71" s="14">
        <f t="shared" si="14"/>
        <v>0</v>
      </c>
      <c r="AA71" s="14">
        <f t="shared" si="14"/>
        <v>0</v>
      </c>
      <c r="AB71" s="6">
        <f t="shared" ref="AB71:AB104" si="15">SUM(R71:AA71)/COUNT(R71:AA71)</f>
        <v>0.6</v>
      </c>
      <c r="AC71" s="6">
        <f t="shared" ref="AC71:AC105" si="16">1-AB71</f>
        <v>0.4</v>
      </c>
      <c r="AD71" s="6">
        <f t="shared" ref="AD71:AD105" si="17">AB71*AC71</f>
        <v>0.24</v>
      </c>
      <c r="AE71" s="21"/>
    </row>
    <row r="72" spans="1:31" ht="14.4" x14ac:dyDescent="0.3">
      <c r="A72" s="8" t="s">
        <v>796</v>
      </c>
      <c r="B72" s="42">
        <v>0</v>
      </c>
      <c r="C72" s="42">
        <v>0</v>
      </c>
      <c r="D72" s="42">
        <v>1</v>
      </c>
      <c r="E72" s="42">
        <v>0</v>
      </c>
      <c r="F72" s="42">
        <v>1</v>
      </c>
      <c r="G72" s="42">
        <v>0</v>
      </c>
      <c r="H72" s="42">
        <v>0</v>
      </c>
      <c r="I72" s="42">
        <v>0</v>
      </c>
      <c r="J72" s="42">
        <v>0</v>
      </c>
      <c r="K72" s="42">
        <v>0</v>
      </c>
      <c r="L72" s="6">
        <f t="shared" si="10"/>
        <v>0.2</v>
      </c>
      <c r="M72" s="7" t="str">
        <f t="shared" si="11"/>
        <v>sukar</v>
      </c>
      <c r="N72" s="6">
        <f t="shared" si="12"/>
        <v>0.4</v>
      </c>
      <c r="O72" s="7" t="str">
        <f t="shared" si="13"/>
        <v>soal diterima baik</v>
      </c>
      <c r="Q72" s="7">
        <v>67</v>
      </c>
      <c r="R72" s="14">
        <f t="shared" ref="R72:V105" si="18">B71</f>
        <v>1</v>
      </c>
      <c r="S72" s="14">
        <f t="shared" si="18"/>
        <v>1</v>
      </c>
      <c r="T72" s="14">
        <f t="shared" si="18"/>
        <v>1</v>
      </c>
      <c r="U72" s="14">
        <f t="shared" si="18"/>
        <v>1</v>
      </c>
      <c r="V72" s="14">
        <f t="shared" si="18"/>
        <v>1</v>
      </c>
      <c r="W72" s="14">
        <f t="shared" si="14"/>
        <v>1</v>
      </c>
      <c r="X72" s="14">
        <f t="shared" si="14"/>
        <v>1</v>
      </c>
      <c r="Y72" s="14">
        <f t="shared" si="14"/>
        <v>1</v>
      </c>
      <c r="Z72" s="14">
        <f t="shared" si="14"/>
        <v>0</v>
      </c>
      <c r="AA72" s="14">
        <f t="shared" si="14"/>
        <v>0</v>
      </c>
      <c r="AB72" s="6">
        <f t="shared" si="15"/>
        <v>0.8</v>
      </c>
      <c r="AC72" s="6">
        <f t="shared" si="16"/>
        <v>0.19999999999999996</v>
      </c>
      <c r="AD72" s="6">
        <f t="shared" si="17"/>
        <v>0.15999999999999998</v>
      </c>
      <c r="AE72" s="21"/>
    </row>
    <row r="73" spans="1:31" ht="27.6" x14ac:dyDescent="0.3">
      <c r="A73" s="8" t="s">
        <v>797</v>
      </c>
      <c r="B73" s="42">
        <v>0</v>
      </c>
      <c r="C73" s="42">
        <v>0</v>
      </c>
      <c r="D73" s="42">
        <v>1</v>
      </c>
      <c r="E73" s="42">
        <v>0</v>
      </c>
      <c r="F73" s="42">
        <v>1</v>
      </c>
      <c r="G73" s="42">
        <v>0</v>
      </c>
      <c r="H73" s="42">
        <v>0</v>
      </c>
      <c r="I73" s="42">
        <v>0</v>
      </c>
      <c r="J73" s="42">
        <v>0</v>
      </c>
      <c r="K73" s="42">
        <v>0</v>
      </c>
      <c r="L73" s="6">
        <f t="shared" si="10"/>
        <v>0.2</v>
      </c>
      <c r="M73" s="7" t="str">
        <f t="shared" si="11"/>
        <v>sukar</v>
      </c>
      <c r="N73" s="6">
        <f t="shared" si="12"/>
        <v>0.4</v>
      </c>
      <c r="O73" s="7" t="str">
        <f t="shared" si="13"/>
        <v>soal diterima baik</v>
      </c>
      <c r="Q73" s="7">
        <v>68</v>
      </c>
      <c r="R73" s="14">
        <f t="shared" si="18"/>
        <v>0</v>
      </c>
      <c r="S73" s="14">
        <f t="shared" si="18"/>
        <v>0</v>
      </c>
      <c r="T73" s="14">
        <f t="shared" si="18"/>
        <v>1</v>
      </c>
      <c r="U73" s="14">
        <f t="shared" si="18"/>
        <v>0</v>
      </c>
      <c r="V73" s="14">
        <f t="shared" si="18"/>
        <v>1</v>
      </c>
      <c r="W73" s="14">
        <f t="shared" si="14"/>
        <v>0</v>
      </c>
      <c r="X73" s="14">
        <f t="shared" si="14"/>
        <v>0</v>
      </c>
      <c r="Y73" s="14">
        <f t="shared" si="14"/>
        <v>0</v>
      </c>
      <c r="Z73" s="14">
        <f t="shared" si="14"/>
        <v>0</v>
      </c>
      <c r="AA73" s="14">
        <f t="shared" si="14"/>
        <v>0</v>
      </c>
      <c r="AB73" s="6">
        <f t="shared" si="15"/>
        <v>0.2</v>
      </c>
      <c r="AC73" s="6">
        <f t="shared" si="16"/>
        <v>0.8</v>
      </c>
      <c r="AD73" s="6">
        <f t="shared" si="17"/>
        <v>0.16000000000000003</v>
      </c>
      <c r="AE73" s="21"/>
    </row>
    <row r="74" spans="1:31" ht="27.6" x14ac:dyDescent="0.3">
      <c r="A74" s="4" t="s">
        <v>798</v>
      </c>
      <c r="B74" s="42">
        <v>0</v>
      </c>
      <c r="C74" s="42">
        <v>0</v>
      </c>
      <c r="D74" s="42">
        <v>1</v>
      </c>
      <c r="E74" s="42">
        <v>0</v>
      </c>
      <c r="F74" s="42">
        <v>1</v>
      </c>
      <c r="G74" s="42">
        <v>0</v>
      </c>
      <c r="H74" s="42">
        <v>0</v>
      </c>
      <c r="I74" s="42">
        <v>0</v>
      </c>
      <c r="J74" s="42">
        <v>0</v>
      </c>
      <c r="K74" s="42">
        <v>0</v>
      </c>
      <c r="L74" s="6">
        <f t="shared" si="10"/>
        <v>0.2</v>
      </c>
      <c r="M74" s="7" t="str">
        <f t="shared" si="11"/>
        <v>sukar</v>
      </c>
      <c r="N74" s="6">
        <f t="shared" si="12"/>
        <v>0.4</v>
      </c>
      <c r="O74" s="7" t="str">
        <f t="shared" si="13"/>
        <v>soal diterima baik</v>
      </c>
      <c r="Q74" s="7">
        <v>69</v>
      </c>
      <c r="R74" s="14">
        <f t="shared" si="18"/>
        <v>0</v>
      </c>
      <c r="S74" s="14">
        <f t="shared" si="18"/>
        <v>0</v>
      </c>
      <c r="T74" s="14">
        <f t="shared" si="18"/>
        <v>1</v>
      </c>
      <c r="U74" s="14">
        <f t="shared" si="18"/>
        <v>0</v>
      </c>
      <c r="V74" s="14">
        <f t="shared" si="18"/>
        <v>1</v>
      </c>
      <c r="W74" s="14">
        <f t="shared" si="14"/>
        <v>0</v>
      </c>
      <c r="X74" s="14">
        <f t="shared" si="14"/>
        <v>0</v>
      </c>
      <c r="Y74" s="14">
        <f t="shared" si="14"/>
        <v>0</v>
      </c>
      <c r="Z74" s="14">
        <f t="shared" si="14"/>
        <v>0</v>
      </c>
      <c r="AA74" s="14">
        <f t="shared" si="14"/>
        <v>0</v>
      </c>
      <c r="AB74" s="6">
        <f t="shared" si="15"/>
        <v>0.2</v>
      </c>
      <c r="AC74" s="6">
        <f t="shared" si="16"/>
        <v>0.8</v>
      </c>
      <c r="AD74" s="6">
        <f t="shared" si="17"/>
        <v>0.16000000000000003</v>
      </c>
      <c r="AE74" s="21"/>
    </row>
    <row r="75" spans="1:31" ht="41.4" x14ac:dyDescent="0.3">
      <c r="A75" s="9" t="s">
        <v>799</v>
      </c>
      <c r="B75" s="42">
        <v>1</v>
      </c>
      <c r="C75" s="42">
        <v>1</v>
      </c>
      <c r="D75" s="42">
        <v>1</v>
      </c>
      <c r="E75" s="42">
        <v>1</v>
      </c>
      <c r="F75" s="42">
        <v>1</v>
      </c>
      <c r="G75" s="42">
        <v>1</v>
      </c>
      <c r="H75" s="42">
        <v>0</v>
      </c>
      <c r="I75" s="42">
        <v>0</v>
      </c>
      <c r="J75" s="42">
        <v>0</v>
      </c>
      <c r="K75" s="42">
        <v>0</v>
      </c>
      <c r="L75" s="6">
        <f t="shared" si="10"/>
        <v>0.6</v>
      </c>
      <c r="M75" s="7" t="str">
        <f t="shared" si="11"/>
        <v>sedang</v>
      </c>
      <c r="N75" s="6">
        <f t="shared" si="12"/>
        <v>0.8</v>
      </c>
      <c r="O75" s="7" t="str">
        <f t="shared" si="13"/>
        <v>soal diterima baik</v>
      </c>
      <c r="Q75" s="7">
        <v>70</v>
      </c>
      <c r="R75" s="14">
        <f t="shared" si="18"/>
        <v>0</v>
      </c>
      <c r="S75" s="14">
        <f t="shared" si="18"/>
        <v>0</v>
      </c>
      <c r="T75" s="14">
        <f t="shared" si="18"/>
        <v>1</v>
      </c>
      <c r="U75" s="14">
        <f t="shared" si="18"/>
        <v>0</v>
      </c>
      <c r="V75" s="14">
        <f t="shared" si="18"/>
        <v>1</v>
      </c>
      <c r="W75" s="14">
        <f t="shared" si="14"/>
        <v>0</v>
      </c>
      <c r="X75" s="14">
        <f t="shared" si="14"/>
        <v>0</v>
      </c>
      <c r="Y75" s="14">
        <f t="shared" si="14"/>
        <v>0</v>
      </c>
      <c r="Z75" s="14">
        <f t="shared" si="14"/>
        <v>0</v>
      </c>
      <c r="AA75" s="14">
        <f t="shared" si="14"/>
        <v>0</v>
      </c>
      <c r="AB75" s="6">
        <f t="shared" si="15"/>
        <v>0.2</v>
      </c>
      <c r="AC75" s="6">
        <f t="shared" si="16"/>
        <v>0.8</v>
      </c>
      <c r="AD75" s="6">
        <f t="shared" si="17"/>
        <v>0.16000000000000003</v>
      </c>
      <c r="AE75" s="21"/>
    </row>
    <row r="76" spans="1:31" ht="41.4" x14ac:dyDescent="0.3">
      <c r="A76" s="9" t="s">
        <v>800</v>
      </c>
      <c r="B76" s="42">
        <v>1</v>
      </c>
      <c r="C76" s="42">
        <v>1</v>
      </c>
      <c r="D76" s="42">
        <v>1</v>
      </c>
      <c r="E76" s="42">
        <v>0</v>
      </c>
      <c r="F76" s="42">
        <v>1</v>
      </c>
      <c r="G76" s="42">
        <v>0</v>
      </c>
      <c r="H76" s="42">
        <v>0</v>
      </c>
      <c r="I76" s="42">
        <v>0</v>
      </c>
      <c r="J76" s="42">
        <v>1</v>
      </c>
      <c r="K76" s="42">
        <v>1</v>
      </c>
      <c r="L76" s="6">
        <f t="shared" si="10"/>
        <v>0.6</v>
      </c>
      <c r="M76" s="7" t="str">
        <f t="shared" si="11"/>
        <v>sedang</v>
      </c>
      <c r="N76" s="6">
        <f t="shared" si="12"/>
        <v>0.4</v>
      </c>
      <c r="O76" s="7" t="str">
        <f t="shared" si="13"/>
        <v>soal diterima baik</v>
      </c>
      <c r="Q76" s="7">
        <v>71</v>
      </c>
      <c r="R76" s="14">
        <f t="shared" si="18"/>
        <v>1</v>
      </c>
      <c r="S76" s="14">
        <f t="shared" si="18"/>
        <v>1</v>
      </c>
      <c r="T76" s="14">
        <f t="shared" si="18"/>
        <v>1</v>
      </c>
      <c r="U76" s="14">
        <f t="shared" si="18"/>
        <v>1</v>
      </c>
      <c r="V76" s="14">
        <f t="shared" si="18"/>
        <v>1</v>
      </c>
      <c r="W76" s="14">
        <f t="shared" si="14"/>
        <v>1</v>
      </c>
      <c r="X76" s="14">
        <f t="shared" si="14"/>
        <v>0</v>
      </c>
      <c r="Y76" s="14">
        <f t="shared" si="14"/>
        <v>0</v>
      </c>
      <c r="Z76" s="14">
        <f t="shared" si="14"/>
        <v>0</v>
      </c>
      <c r="AA76" s="14">
        <f t="shared" si="14"/>
        <v>0</v>
      </c>
      <c r="AB76" s="6">
        <f t="shared" si="15"/>
        <v>0.6</v>
      </c>
      <c r="AC76" s="6">
        <f t="shared" si="16"/>
        <v>0.4</v>
      </c>
      <c r="AD76" s="6">
        <f t="shared" si="17"/>
        <v>0.24</v>
      </c>
      <c r="AE76" s="21"/>
    </row>
    <row r="77" spans="1:31" ht="41.4" x14ac:dyDescent="0.3">
      <c r="A77" s="8" t="s">
        <v>801</v>
      </c>
      <c r="B77" s="42">
        <v>1</v>
      </c>
      <c r="C77" s="42">
        <v>1</v>
      </c>
      <c r="D77" s="42">
        <v>1</v>
      </c>
      <c r="E77" s="42">
        <v>1</v>
      </c>
      <c r="F77" s="42">
        <v>1</v>
      </c>
      <c r="G77" s="42">
        <v>1</v>
      </c>
      <c r="H77" s="42">
        <v>0</v>
      </c>
      <c r="I77" s="42">
        <v>0</v>
      </c>
      <c r="J77" s="42">
        <v>1</v>
      </c>
      <c r="K77" s="42">
        <v>1</v>
      </c>
      <c r="L77" s="6">
        <f t="shared" si="10"/>
        <v>0.8</v>
      </c>
      <c r="M77" s="7" t="str">
        <f t="shared" si="11"/>
        <v>mudah</v>
      </c>
      <c r="N77" s="6">
        <f t="shared" si="12"/>
        <v>0.4</v>
      </c>
      <c r="O77" s="7" t="str">
        <f t="shared" si="13"/>
        <v>soal diterima baik</v>
      </c>
      <c r="Q77" s="7">
        <v>72</v>
      </c>
      <c r="R77" s="14">
        <f t="shared" si="18"/>
        <v>1</v>
      </c>
      <c r="S77" s="14">
        <f t="shared" si="18"/>
        <v>1</v>
      </c>
      <c r="T77" s="14">
        <f t="shared" si="18"/>
        <v>1</v>
      </c>
      <c r="U77" s="14">
        <f t="shared" si="18"/>
        <v>0</v>
      </c>
      <c r="V77" s="14">
        <f t="shared" si="18"/>
        <v>1</v>
      </c>
      <c r="W77" s="14">
        <f t="shared" si="14"/>
        <v>0</v>
      </c>
      <c r="X77" s="14">
        <f t="shared" si="14"/>
        <v>0</v>
      </c>
      <c r="Y77" s="14">
        <f t="shared" si="14"/>
        <v>0</v>
      </c>
      <c r="Z77" s="14">
        <f t="shared" si="14"/>
        <v>1</v>
      </c>
      <c r="AA77" s="14">
        <f t="shared" si="14"/>
        <v>1</v>
      </c>
      <c r="AB77" s="6">
        <f t="shared" si="15"/>
        <v>0.6</v>
      </c>
      <c r="AC77" s="6">
        <f t="shared" si="16"/>
        <v>0.4</v>
      </c>
      <c r="AD77" s="6">
        <f t="shared" si="17"/>
        <v>0.24</v>
      </c>
      <c r="AE77" s="21"/>
    </row>
    <row r="78" spans="1:31" ht="41.4" x14ac:dyDescent="0.3">
      <c r="A78" s="8" t="s">
        <v>802</v>
      </c>
      <c r="B78" s="42">
        <v>1</v>
      </c>
      <c r="C78" s="42">
        <v>1</v>
      </c>
      <c r="D78" s="42">
        <v>1</v>
      </c>
      <c r="E78" s="42">
        <v>0</v>
      </c>
      <c r="F78" s="42">
        <v>1</v>
      </c>
      <c r="G78" s="42">
        <v>0</v>
      </c>
      <c r="H78" s="42">
        <v>0</v>
      </c>
      <c r="I78" s="42">
        <v>0</v>
      </c>
      <c r="J78" s="42">
        <v>1</v>
      </c>
      <c r="K78" s="42">
        <v>1</v>
      </c>
      <c r="L78" s="6">
        <f t="shared" si="10"/>
        <v>0.6</v>
      </c>
      <c r="M78" s="7" t="str">
        <f t="shared" si="11"/>
        <v>sedang</v>
      </c>
      <c r="N78" s="6">
        <f t="shared" si="12"/>
        <v>0.4</v>
      </c>
      <c r="O78" s="7" t="str">
        <f t="shared" si="13"/>
        <v>soal diterima baik</v>
      </c>
      <c r="Q78" s="7">
        <v>73</v>
      </c>
      <c r="R78" s="14">
        <f t="shared" si="18"/>
        <v>1</v>
      </c>
      <c r="S78" s="14">
        <f t="shared" si="18"/>
        <v>1</v>
      </c>
      <c r="T78" s="14">
        <f t="shared" si="18"/>
        <v>1</v>
      </c>
      <c r="U78" s="14">
        <f t="shared" si="18"/>
        <v>1</v>
      </c>
      <c r="V78" s="14">
        <f t="shared" si="18"/>
        <v>1</v>
      </c>
      <c r="W78" s="14">
        <f t="shared" si="14"/>
        <v>1</v>
      </c>
      <c r="X78" s="14">
        <f t="shared" si="14"/>
        <v>0</v>
      </c>
      <c r="Y78" s="14">
        <f t="shared" si="14"/>
        <v>0</v>
      </c>
      <c r="Z78" s="14">
        <f t="shared" si="14"/>
        <v>1</v>
      </c>
      <c r="AA78" s="14">
        <f t="shared" si="14"/>
        <v>1</v>
      </c>
      <c r="AB78" s="6">
        <f t="shared" si="15"/>
        <v>0.8</v>
      </c>
      <c r="AC78" s="6">
        <f t="shared" si="16"/>
        <v>0.19999999999999996</v>
      </c>
      <c r="AD78" s="6">
        <f t="shared" si="17"/>
        <v>0.15999999999999998</v>
      </c>
      <c r="AE78" s="21"/>
    </row>
    <row r="79" spans="1:31" ht="27.6" x14ac:dyDescent="0.3">
      <c r="A79" s="4" t="s">
        <v>803</v>
      </c>
      <c r="B79" s="42">
        <v>1</v>
      </c>
      <c r="C79" s="42">
        <v>1</v>
      </c>
      <c r="D79" s="42">
        <v>1</v>
      </c>
      <c r="E79" s="42">
        <v>1</v>
      </c>
      <c r="F79" s="42">
        <v>1</v>
      </c>
      <c r="G79" s="42">
        <v>1</v>
      </c>
      <c r="H79" s="42">
        <v>1</v>
      </c>
      <c r="I79" s="42">
        <v>1</v>
      </c>
      <c r="J79" s="42">
        <v>0</v>
      </c>
      <c r="K79" s="42">
        <v>0</v>
      </c>
      <c r="L79" s="6">
        <f t="shared" si="10"/>
        <v>0.8</v>
      </c>
      <c r="M79" s="7" t="str">
        <f t="shared" si="11"/>
        <v>mudah</v>
      </c>
      <c r="N79" s="6">
        <f t="shared" si="12"/>
        <v>0.4</v>
      </c>
      <c r="O79" s="7" t="str">
        <f t="shared" si="13"/>
        <v>soal diterima baik</v>
      </c>
      <c r="Q79" s="7">
        <v>74</v>
      </c>
      <c r="R79" s="14">
        <f t="shared" si="18"/>
        <v>1</v>
      </c>
      <c r="S79" s="14">
        <f t="shared" si="18"/>
        <v>1</v>
      </c>
      <c r="T79" s="14">
        <f t="shared" si="18"/>
        <v>1</v>
      </c>
      <c r="U79" s="14">
        <f t="shared" si="18"/>
        <v>0</v>
      </c>
      <c r="V79" s="14">
        <f t="shared" si="18"/>
        <v>1</v>
      </c>
      <c r="W79" s="14">
        <f t="shared" si="14"/>
        <v>0</v>
      </c>
      <c r="X79" s="14">
        <f t="shared" si="14"/>
        <v>0</v>
      </c>
      <c r="Y79" s="14">
        <f t="shared" si="14"/>
        <v>0</v>
      </c>
      <c r="Z79" s="14">
        <f t="shared" si="14"/>
        <v>1</v>
      </c>
      <c r="AA79" s="14">
        <f t="shared" si="14"/>
        <v>1</v>
      </c>
      <c r="AB79" s="6">
        <f t="shared" si="15"/>
        <v>0.6</v>
      </c>
      <c r="AC79" s="6">
        <f t="shared" si="16"/>
        <v>0.4</v>
      </c>
      <c r="AD79" s="6">
        <f t="shared" si="17"/>
        <v>0.24</v>
      </c>
      <c r="AE79" s="21"/>
    </row>
    <row r="80" spans="1:31" ht="41.4" x14ac:dyDescent="0.3">
      <c r="A80" s="4" t="s">
        <v>804</v>
      </c>
      <c r="B80" s="42">
        <v>0</v>
      </c>
      <c r="C80" s="42">
        <v>0</v>
      </c>
      <c r="D80" s="42">
        <v>1</v>
      </c>
      <c r="E80" s="42">
        <v>1</v>
      </c>
      <c r="F80" s="42">
        <v>1</v>
      </c>
      <c r="G80" s="42">
        <v>1</v>
      </c>
      <c r="H80" s="42">
        <v>0</v>
      </c>
      <c r="I80" s="42">
        <v>0</v>
      </c>
      <c r="J80" s="42">
        <v>0</v>
      </c>
      <c r="K80" s="42">
        <v>0</v>
      </c>
      <c r="L80" s="6">
        <f t="shared" si="10"/>
        <v>0.4</v>
      </c>
      <c r="M80" s="7" t="str">
        <f t="shared" si="11"/>
        <v>sedang</v>
      </c>
      <c r="N80" s="6">
        <f t="shared" si="12"/>
        <v>0.4</v>
      </c>
      <c r="O80" s="7" t="str">
        <f t="shared" si="13"/>
        <v>soal diterima baik</v>
      </c>
      <c r="Q80" s="7">
        <v>75</v>
      </c>
      <c r="R80" s="14">
        <f t="shared" si="18"/>
        <v>1</v>
      </c>
      <c r="S80" s="14">
        <f t="shared" si="18"/>
        <v>1</v>
      </c>
      <c r="T80" s="14">
        <f t="shared" si="18"/>
        <v>1</v>
      </c>
      <c r="U80" s="14">
        <f t="shared" si="18"/>
        <v>1</v>
      </c>
      <c r="V80" s="14">
        <f t="shared" si="18"/>
        <v>1</v>
      </c>
      <c r="W80" s="14">
        <f t="shared" si="14"/>
        <v>1</v>
      </c>
      <c r="X80" s="14">
        <f t="shared" si="14"/>
        <v>1</v>
      </c>
      <c r="Y80" s="14">
        <f t="shared" si="14"/>
        <v>1</v>
      </c>
      <c r="Z80" s="14">
        <f t="shared" si="14"/>
        <v>0</v>
      </c>
      <c r="AA80" s="14">
        <f t="shared" si="14"/>
        <v>0</v>
      </c>
      <c r="AB80" s="6">
        <f t="shared" si="15"/>
        <v>0.8</v>
      </c>
      <c r="AC80" s="6">
        <f t="shared" si="16"/>
        <v>0.19999999999999996</v>
      </c>
      <c r="AD80" s="6">
        <f t="shared" si="17"/>
        <v>0.15999999999999998</v>
      </c>
      <c r="AE80" s="21"/>
    </row>
    <row r="81" spans="1:31" ht="41.4" x14ac:dyDescent="0.3">
      <c r="A81" s="4" t="s">
        <v>805</v>
      </c>
      <c r="B81" s="42">
        <v>0</v>
      </c>
      <c r="C81" s="42">
        <v>0</v>
      </c>
      <c r="D81" s="42">
        <v>1</v>
      </c>
      <c r="E81" s="42">
        <v>0</v>
      </c>
      <c r="F81" s="42">
        <v>1</v>
      </c>
      <c r="G81" s="42">
        <v>0</v>
      </c>
      <c r="H81" s="42">
        <v>0</v>
      </c>
      <c r="I81" s="42">
        <v>0</v>
      </c>
      <c r="J81" s="42">
        <v>0</v>
      </c>
      <c r="K81" s="42">
        <v>0</v>
      </c>
      <c r="L81" s="6">
        <f t="shared" si="10"/>
        <v>0.2</v>
      </c>
      <c r="M81" s="7" t="str">
        <f t="shared" si="11"/>
        <v>sukar</v>
      </c>
      <c r="N81" s="6">
        <f t="shared" si="12"/>
        <v>0.4</v>
      </c>
      <c r="O81" s="7" t="str">
        <f t="shared" si="13"/>
        <v>soal diterima baik</v>
      </c>
      <c r="Q81" s="7">
        <v>76</v>
      </c>
      <c r="R81" s="14">
        <f t="shared" si="18"/>
        <v>0</v>
      </c>
      <c r="S81" s="14">
        <f t="shared" si="18"/>
        <v>0</v>
      </c>
      <c r="T81" s="14">
        <f t="shared" si="18"/>
        <v>1</v>
      </c>
      <c r="U81" s="14">
        <f t="shared" si="18"/>
        <v>1</v>
      </c>
      <c r="V81" s="14">
        <f t="shared" si="18"/>
        <v>1</v>
      </c>
      <c r="W81" s="14">
        <f t="shared" si="14"/>
        <v>1</v>
      </c>
      <c r="X81" s="14">
        <f t="shared" si="14"/>
        <v>0</v>
      </c>
      <c r="Y81" s="14">
        <f t="shared" si="14"/>
        <v>0</v>
      </c>
      <c r="Z81" s="14">
        <f t="shared" si="14"/>
        <v>0</v>
      </c>
      <c r="AA81" s="14">
        <f t="shared" si="14"/>
        <v>0</v>
      </c>
      <c r="AB81" s="6">
        <f t="shared" si="15"/>
        <v>0.4</v>
      </c>
      <c r="AC81" s="6">
        <f t="shared" si="16"/>
        <v>0.6</v>
      </c>
      <c r="AD81" s="6">
        <f t="shared" si="17"/>
        <v>0.24</v>
      </c>
      <c r="AE81" s="21"/>
    </row>
    <row r="82" spans="1:31" ht="27.6" x14ac:dyDescent="0.3">
      <c r="A82" s="4" t="s">
        <v>806</v>
      </c>
      <c r="B82" s="42">
        <v>1</v>
      </c>
      <c r="C82" s="42">
        <v>1</v>
      </c>
      <c r="D82" s="42">
        <v>1</v>
      </c>
      <c r="E82" s="42">
        <v>0</v>
      </c>
      <c r="F82" s="42">
        <v>1</v>
      </c>
      <c r="G82" s="42">
        <v>0</v>
      </c>
      <c r="H82" s="42">
        <v>0</v>
      </c>
      <c r="I82" s="42">
        <v>0</v>
      </c>
      <c r="J82" s="42">
        <v>0</v>
      </c>
      <c r="K82" s="42">
        <v>0</v>
      </c>
      <c r="L82" s="6">
        <f t="shared" si="10"/>
        <v>0.4</v>
      </c>
      <c r="M82" s="7" t="str">
        <f t="shared" si="11"/>
        <v>sedang</v>
      </c>
      <c r="N82" s="6">
        <f t="shared" si="12"/>
        <v>0.8</v>
      </c>
      <c r="O82" s="7" t="str">
        <f t="shared" si="13"/>
        <v>soal diterima baik</v>
      </c>
      <c r="Q82" s="7">
        <v>77</v>
      </c>
      <c r="R82" s="14">
        <f t="shared" si="18"/>
        <v>0</v>
      </c>
      <c r="S82" s="14">
        <f t="shared" si="18"/>
        <v>0</v>
      </c>
      <c r="T82" s="14">
        <f t="shared" si="18"/>
        <v>1</v>
      </c>
      <c r="U82" s="14">
        <f t="shared" si="18"/>
        <v>0</v>
      </c>
      <c r="V82" s="14">
        <f t="shared" si="18"/>
        <v>1</v>
      </c>
      <c r="W82" s="14">
        <f t="shared" si="14"/>
        <v>0</v>
      </c>
      <c r="X82" s="14">
        <f t="shared" si="14"/>
        <v>0</v>
      </c>
      <c r="Y82" s="14">
        <f t="shared" si="14"/>
        <v>0</v>
      </c>
      <c r="Z82" s="14">
        <f t="shared" si="14"/>
        <v>0</v>
      </c>
      <c r="AA82" s="14">
        <f t="shared" si="14"/>
        <v>0</v>
      </c>
      <c r="AB82" s="6">
        <f t="shared" si="15"/>
        <v>0.2</v>
      </c>
      <c r="AC82" s="6">
        <f t="shared" si="16"/>
        <v>0.8</v>
      </c>
      <c r="AD82" s="6">
        <f t="shared" si="17"/>
        <v>0.16000000000000003</v>
      </c>
      <c r="AE82" s="21"/>
    </row>
    <row r="83" spans="1:31" ht="27.6" x14ac:dyDescent="0.3">
      <c r="A83" s="8" t="s">
        <v>807</v>
      </c>
      <c r="B83" s="42">
        <v>1</v>
      </c>
      <c r="C83" s="42">
        <v>1</v>
      </c>
      <c r="D83" s="42">
        <v>1</v>
      </c>
      <c r="E83" s="42">
        <v>0</v>
      </c>
      <c r="F83" s="42">
        <v>1</v>
      </c>
      <c r="G83" s="42">
        <v>0</v>
      </c>
      <c r="H83" s="42">
        <v>1</v>
      </c>
      <c r="I83" s="42">
        <v>1</v>
      </c>
      <c r="J83" s="42">
        <v>0</v>
      </c>
      <c r="K83" s="42">
        <v>0</v>
      </c>
      <c r="L83" s="6">
        <f t="shared" si="10"/>
        <v>0.6</v>
      </c>
      <c r="M83" s="7" t="str">
        <f t="shared" si="11"/>
        <v>sedang</v>
      </c>
      <c r="N83" s="6">
        <f t="shared" si="12"/>
        <v>0.4</v>
      </c>
      <c r="O83" s="7" t="str">
        <f t="shared" si="13"/>
        <v>soal diterima baik</v>
      </c>
      <c r="Q83" s="7">
        <v>78</v>
      </c>
      <c r="R83" s="14">
        <f t="shared" si="18"/>
        <v>1</v>
      </c>
      <c r="S83" s="14">
        <f t="shared" si="18"/>
        <v>1</v>
      </c>
      <c r="T83" s="14">
        <f t="shared" si="18"/>
        <v>1</v>
      </c>
      <c r="U83" s="14">
        <f t="shared" si="18"/>
        <v>0</v>
      </c>
      <c r="V83" s="14">
        <f t="shared" si="18"/>
        <v>1</v>
      </c>
      <c r="W83" s="14">
        <f t="shared" si="14"/>
        <v>0</v>
      </c>
      <c r="X83" s="14">
        <f t="shared" si="14"/>
        <v>0</v>
      </c>
      <c r="Y83" s="14">
        <f t="shared" si="14"/>
        <v>0</v>
      </c>
      <c r="Z83" s="14">
        <f t="shared" si="14"/>
        <v>0</v>
      </c>
      <c r="AA83" s="14">
        <f t="shared" si="14"/>
        <v>0</v>
      </c>
      <c r="AB83" s="6">
        <f t="shared" si="15"/>
        <v>0.4</v>
      </c>
      <c r="AC83" s="6">
        <f t="shared" si="16"/>
        <v>0.6</v>
      </c>
      <c r="AD83" s="6">
        <f t="shared" si="17"/>
        <v>0.24</v>
      </c>
      <c r="AE83" s="21"/>
    </row>
    <row r="84" spans="1:31" ht="27.6" x14ac:dyDescent="0.3">
      <c r="A84" s="8" t="s">
        <v>808</v>
      </c>
      <c r="B84" s="42">
        <v>1</v>
      </c>
      <c r="C84" s="42">
        <v>1</v>
      </c>
      <c r="D84" s="42">
        <v>1</v>
      </c>
      <c r="E84" s="42">
        <v>0</v>
      </c>
      <c r="F84" s="42">
        <v>1</v>
      </c>
      <c r="G84" s="42">
        <v>0</v>
      </c>
      <c r="H84" s="42">
        <v>0</v>
      </c>
      <c r="I84" s="42">
        <v>0</v>
      </c>
      <c r="J84" s="42">
        <v>0</v>
      </c>
      <c r="K84" s="42">
        <v>0</v>
      </c>
      <c r="L84" s="6">
        <f t="shared" si="10"/>
        <v>0.4</v>
      </c>
      <c r="M84" s="7" t="str">
        <f t="shared" si="11"/>
        <v>sedang</v>
      </c>
      <c r="N84" s="6">
        <f t="shared" si="12"/>
        <v>0.8</v>
      </c>
      <c r="O84" s="7" t="str">
        <f t="shared" si="13"/>
        <v>soal diterima baik</v>
      </c>
      <c r="Q84" s="7">
        <v>79</v>
      </c>
      <c r="R84" s="14">
        <f t="shared" si="18"/>
        <v>1</v>
      </c>
      <c r="S84" s="14">
        <f t="shared" si="18"/>
        <v>1</v>
      </c>
      <c r="T84" s="14">
        <f t="shared" si="18"/>
        <v>1</v>
      </c>
      <c r="U84" s="14">
        <f t="shared" si="18"/>
        <v>0</v>
      </c>
      <c r="V84" s="14">
        <f t="shared" si="18"/>
        <v>1</v>
      </c>
      <c r="W84" s="14">
        <f t="shared" si="14"/>
        <v>0</v>
      </c>
      <c r="X84" s="14">
        <f t="shared" si="14"/>
        <v>1</v>
      </c>
      <c r="Y84" s="14">
        <f t="shared" si="14"/>
        <v>1</v>
      </c>
      <c r="Z84" s="14">
        <f t="shared" si="14"/>
        <v>0</v>
      </c>
      <c r="AA84" s="14">
        <f t="shared" si="14"/>
        <v>0</v>
      </c>
      <c r="AB84" s="6">
        <f t="shared" si="15"/>
        <v>0.6</v>
      </c>
      <c r="AC84" s="6">
        <f t="shared" si="16"/>
        <v>0.4</v>
      </c>
      <c r="AD84" s="6">
        <f t="shared" si="17"/>
        <v>0.24</v>
      </c>
      <c r="AE84" s="21"/>
    </row>
    <row r="85" spans="1:31" ht="79.5" customHeight="1" x14ac:dyDescent="0.3">
      <c r="A85" s="9" t="s">
        <v>809</v>
      </c>
      <c r="B85" s="42">
        <v>1</v>
      </c>
      <c r="C85" s="42">
        <v>1</v>
      </c>
      <c r="D85" s="42">
        <v>1</v>
      </c>
      <c r="E85" s="42">
        <v>1</v>
      </c>
      <c r="F85" s="42">
        <v>1</v>
      </c>
      <c r="G85" s="42">
        <v>1</v>
      </c>
      <c r="H85" s="42">
        <v>0</v>
      </c>
      <c r="I85" s="42">
        <v>0</v>
      </c>
      <c r="J85" s="42">
        <v>1</v>
      </c>
      <c r="K85" s="42">
        <v>1</v>
      </c>
      <c r="L85" s="6">
        <f t="shared" si="10"/>
        <v>0.8</v>
      </c>
      <c r="M85" s="7" t="str">
        <f t="shared" si="11"/>
        <v>mudah</v>
      </c>
      <c r="N85" s="6">
        <f t="shared" si="12"/>
        <v>0.4</v>
      </c>
      <c r="O85" s="7" t="str">
        <f t="shared" si="13"/>
        <v>soal diterima baik</v>
      </c>
      <c r="Q85" s="7">
        <v>80</v>
      </c>
      <c r="R85" s="14">
        <f t="shared" si="18"/>
        <v>1</v>
      </c>
      <c r="S85" s="14">
        <f t="shared" si="18"/>
        <v>1</v>
      </c>
      <c r="T85" s="14">
        <f t="shared" si="18"/>
        <v>1</v>
      </c>
      <c r="U85" s="14">
        <f t="shared" si="18"/>
        <v>0</v>
      </c>
      <c r="V85" s="14">
        <f t="shared" si="18"/>
        <v>1</v>
      </c>
      <c r="W85" s="14">
        <f t="shared" si="14"/>
        <v>0</v>
      </c>
      <c r="X85" s="14">
        <f t="shared" si="14"/>
        <v>0</v>
      </c>
      <c r="Y85" s="14">
        <f t="shared" si="14"/>
        <v>0</v>
      </c>
      <c r="Z85" s="14">
        <f t="shared" si="14"/>
        <v>0</v>
      </c>
      <c r="AA85" s="14">
        <f t="shared" si="14"/>
        <v>0</v>
      </c>
      <c r="AB85" s="6">
        <f t="shared" si="15"/>
        <v>0.4</v>
      </c>
      <c r="AC85" s="6">
        <f t="shared" si="16"/>
        <v>0.6</v>
      </c>
      <c r="AD85" s="6">
        <f t="shared" si="17"/>
        <v>0.24</v>
      </c>
      <c r="AE85" s="21"/>
    </row>
    <row r="86" spans="1:31" ht="41.4" x14ac:dyDescent="0.3">
      <c r="A86" s="4" t="s">
        <v>810</v>
      </c>
      <c r="B86" s="42">
        <v>1</v>
      </c>
      <c r="C86" s="42">
        <v>1</v>
      </c>
      <c r="D86" s="42">
        <v>1</v>
      </c>
      <c r="E86" s="42">
        <v>0</v>
      </c>
      <c r="F86" s="42">
        <v>1</v>
      </c>
      <c r="G86" s="42">
        <v>0</v>
      </c>
      <c r="H86" s="42">
        <v>0</v>
      </c>
      <c r="I86" s="42">
        <v>0</v>
      </c>
      <c r="J86" s="42">
        <v>1</v>
      </c>
      <c r="K86" s="42">
        <v>1</v>
      </c>
      <c r="L86" s="6">
        <f t="shared" si="10"/>
        <v>0.6</v>
      </c>
      <c r="M86" s="7" t="str">
        <f t="shared" si="11"/>
        <v>sedang</v>
      </c>
      <c r="N86" s="6">
        <f t="shared" si="12"/>
        <v>0.4</v>
      </c>
      <c r="O86" s="7" t="str">
        <f t="shared" si="13"/>
        <v>soal diterima baik</v>
      </c>
      <c r="Q86" s="7">
        <v>81</v>
      </c>
      <c r="R86" s="14">
        <f t="shared" si="18"/>
        <v>1</v>
      </c>
      <c r="S86" s="14">
        <f t="shared" si="18"/>
        <v>1</v>
      </c>
      <c r="T86" s="14">
        <f t="shared" si="18"/>
        <v>1</v>
      </c>
      <c r="U86" s="14">
        <f t="shared" si="18"/>
        <v>1</v>
      </c>
      <c r="V86" s="14">
        <f t="shared" si="18"/>
        <v>1</v>
      </c>
      <c r="W86" s="14">
        <f t="shared" si="14"/>
        <v>1</v>
      </c>
      <c r="X86" s="14">
        <f t="shared" si="14"/>
        <v>0</v>
      </c>
      <c r="Y86" s="14">
        <f t="shared" si="14"/>
        <v>0</v>
      </c>
      <c r="Z86" s="14">
        <f t="shared" si="14"/>
        <v>1</v>
      </c>
      <c r="AA86" s="14">
        <f t="shared" si="14"/>
        <v>1</v>
      </c>
      <c r="AB86" s="6">
        <f t="shared" si="15"/>
        <v>0.8</v>
      </c>
      <c r="AC86" s="6">
        <f t="shared" si="16"/>
        <v>0.19999999999999996</v>
      </c>
      <c r="AD86" s="6">
        <f t="shared" si="17"/>
        <v>0.15999999999999998</v>
      </c>
      <c r="AE86" s="21"/>
    </row>
    <row r="87" spans="1:31" ht="27.6" x14ac:dyDescent="0.3">
      <c r="A87" s="9" t="s">
        <v>811</v>
      </c>
      <c r="B87" s="42">
        <v>1</v>
      </c>
      <c r="C87" s="42">
        <v>1</v>
      </c>
      <c r="D87" s="42">
        <v>1</v>
      </c>
      <c r="E87" s="42">
        <v>0</v>
      </c>
      <c r="F87" s="42">
        <v>1</v>
      </c>
      <c r="G87" s="42">
        <v>0</v>
      </c>
      <c r="H87" s="42">
        <v>1</v>
      </c>
      <c r="I87" s="42">
        <v>1</v>
      </c>
      <c r="J87" s="42">
        <v>0</v>
      </c>
      <c r="K87" s="42">
        <v>0</v>
      </c>
      <c r="L87" s="6">
        <f t="shared" si="10"/>
        <v>0.6</v>
      </c>
      <c r="M87" s="7" t="str">
        <f t="shared" si="11"/>
        <v>sedang</v>
      </c>
      <c r="N87" s="6">
        <f t="shared" si="12"/>
        <v>0.4</v>
      </c>
      <c r="O87" s="7" t="str">
        <f t="shared" si="13"/>
        <v>soal diterima baik</v>
      </c>
      <c r="Q87" s="7">
        <v>82</v>
      </c>
      <c r="R87" s="14">
        <f t="shared" si="18"/>
        <v>1</v>
      </c>
      <c r="S87" s="14">
        <f t="shared" si="18"/>
        <v>1</v>
      </c>
      <c r="T87" s="14">
        <f t="shared" si="18"/>
        <v>1</v>
      </c>
      <c r="U87" s="14">
        <f t="shared" si="18"/>
        <v>0</v>
      </c>
      <c r="V87" s="14">
        <f t="shared" si="18"/>
        <v>1</v>
      </c>
      <c r="W87" s="14">
        <f t="shared" si="14"/>
        <v>0</v>
      </c>
      <c r="X87" s="14">
        <f t="shared" si="14"/>
        <v>0</v>
      </c>
      <c r="Y87" s="14">
        <f t="shared" si="14"/>
        <v>0</v>
      </c>
      <c r="Z87" s="14">
        <f t="shared" si="14"/>
        <v>1</v>
      </c>
      <c r="AA87" s="14">
        <f t="shared" si="14"/>
        <v>1</v>
      </c>
      <c r="AB87" s="6">
        <f t="shared" si="15"/>
        <v>0.6</v>
      </c>
      <c r="AC87" s="6">
        <f t="shared" si="16"/>
        <v>0.4</v>
      </c>
      <c r="AD87" s="6">
        <f t="shared" si="17"/>
        <v>0.24</v>
      </c>
      <c r="AE87" s="21"/>
    </row>
    <row r="88" spans="1:31" ht="41.4" x14ac:dyDescent="0.3">
      <c r="A88" s="8" t="s">
        <v>812</v>
      </c>
      <c r="B88" s="42">
        <v>1</v>
      </c>
      <c r="C88" s="42">
        <v>1</v>
      </c>
      <c r="D88" s="42">
        <v>0</v>
      </c>
      <c r="E88" s="42">
        <v>1</v>
      </c>
      <c r="F88" s="42">
        <v>0</v>
      </c>
      <c r="G88" s="42">
        <v>1</v>
      </c>
      <c r="H88" s="42">
        <v>0</v>
      </c>
      <c r="I88" s="42">
        <v>0</v>
      </c>
      <c r="J88" s="42">
        <v>0</v>
      </c>
      <c r="K88" s="42">
        <v>0</v>
      </c>
      <c r="L88" s="6">
        <f t="shared" si="10"/>
        <v>0.4</v>
      </c>
      <c r="M88" s="7" t="str">
        <f t="shared" si="11"/>
        <v>sedang</v>
      </c>
      <c r="N88" s="6">
        <f t="shared" si="12"/>
        <v>0.4</v>
      </c>
      <c r="O88" s="7" t="str">
        <f t="shared" si="13"/>
        <v>soal diterima baik</v>
      </c>
      <c r="Q88" s="7">
        <v>83</v>
      </c>
      <c r="R88" s="14">
        <f t="shared" si="18"/>
        <v>1</v>
      </c>
      <c r="S88" s="14">
        <f t="shared" si="18"/>
        <v>1</v>
      </c>
      <c r="T88" s="14">
        <f t="shared" si="18"/>
        <v>1</v>
      </c>
      <c r="U88" s="14">
        <f t="shared" si="18"/>
        <v>0</v>
      </c>
      <c r="V88" s="14">
        <f t="shared" si="18"/>
        <v>1</v>
      </c>
      <c r="W88" s="14">
        <f t="shared" si="14"/>
        <v>0</v>
      </c>
      <c r="X88" s="14">
        <f t="shared" si="14"/>
        <v>1</v>
      </c>
      <c r="Y88" s="14">
        <f t="shared" si="14"/>
        <v>1</v>
      </c>
      <c r="Z88" s="14">
        <f t="shared" si="14"/>
        <v>0</v>
      </c>
      <c r="AA88" s="14">
        <f t="shared" si="14"/>
        <v>0</v>
      </c>
      <c r="AB88" s="6">
        <f t="shared" si="15"/>
        <v>0.6</v>
      </c>
      <c r="AC88" s="6">
        <f t="shared" si="16"/>
        <v>0.4</v>
      </c>
      <c r="AD88" s="6">
        <f t="shared" si="17"/>
        <v>0.24</v>
      </c>
      <c r="AE88" s="21"/>
    </row>
    <row r="89" spans="1:31" ht="41.4" x14ac:dyDescent="0.3">
      <c r="A89" s="4" t="s">
        <v>813</v>
      </c>
      <c r="B89" s="42">
        <v>0</v>
      </c>
      <c r="C89" s="42">
        <v>0</v>
      </c>
      <c r="D89" s="42">
        <v>0</v>
      </c>
      <c r="E89" s="42">
        <v>0</v>
      </c>
      <c r="F89" s="42">
        <v>0</v>
      </c>
      <c r="G89" s="42">
        <v>0</v>
      </c>
      <c r="H89" s="42">
        <v>0</v>
      </c>
      <c r="I89" s="42">
        <v>0</v>
      </c>
      <c r="J89" s="42">
        <v>1</v>
      </c>
      <c r="K89" s="42">
        <v>1</v>
      </c>
      <c r="L89" s="6">
        <f t="shared" si="10"/>
        <v>0.2</v>
      </c>
      <c r="M89" s="7" t="str">
        <f t="shared" si="11"/>
        <v>sukar</v>
      </c>
      <c r="N89" s="6">
        <f t="shared" si="12"/>
        <v>0.4</v>
      </c>
      <c r="O89" s="7" t="str">
        <f t="shared" si="13"/>
        <v>soal diterima baik</v>
      </c>
      <c r="Q89" s="7">
        <v>84</v>
      </c>
      <c r="R89" s="14">
        <f t="shared" si="18"/>
        <v>1</v>
      </c>
      <c r="S89" s="14">
        <f t="shared" si="18"/>
        <v>1</v>
      </c>
      <c r="T89" s="14">
        <f t="shared" si="18"/>
        <v>0</v>
      </c>
      <c r="U89" s="14">
        <f t="shared" si="18"/>
        <v>1</v>
      </c>
      <c r="V89" s="14">
        <f t="shared" si="18"/>
        <v>0</v>
      </c>
      <c r="W89" s="14">
        <f t="shared" si="14"/>
        <v>1</v>
      </c>
      <c r="X89" s="14">
        <f t="shared" si="14"/>
        <v>0</v>
      </c>
      <c r="Y89" s="14">
        <f t="shared" si="14"/>
        <v>0</v>
      </c>
      <c r="Z89" s="14">
        <f t="shared" si="14"/>
        <v>0</v>
      </c>
      <c r="AA89" s="14">
        <f t="shared" si="14"/>
        <v>0</v>
      </c>
      <c r="AB89" s="6">
        <f t="shared" si="15"/>
        <v>0.4</v>
      </c>
      <c r="AC89" s="6">
        <f t="shared" si="16"/>
        <v>0.6</v>
      </c>
      <c r="AD89" s="6">
        <f t="shared" si="17"/>
        <v>0.24</v>
      </c>
      <c r="AE89" s="21"/>
    </row>
    <row r="90" spans="1:31" ht="27.6" x14ac:dyDescent="0.3">
      <c r="A90" s="4" t="s">
        <v>814</v>
      </c>
      <c r="B90" s="42">
        <v>1</v>
      </c>
      <c r="C90" s="42">
        <v>1</v>
      </c>
      <c r="D90" s="42">
        <v>1</v>
      </c>
      <c r="E90" s="42">
        <v>0</v>
      </c>
      <c r="F90" s="42">
        <v>1</v>
      </c>
      <c r="G90" s="42">
        <v>0</v>
      </c>
      <c r="H90" s="42">
        <v>0</v>
      </c>
      <c r="I90" s="42">
        <v>0</v>
      </c>
      <c r="J90" s="42">
        <v>0</v>
      </c>
      <c r="K90" s="42">
        <v>0</v>
      </c>
      <c r="L90" s="6">
        <f t="shared" si="10"/>
        <v>0.4</v>
      </c>
      <c r="M90" s="7" t="str">
        <f t="shared" si="11"/>
        <v>sedang</v>
      </c>
      <c r="N90" s="6">
        <f t="shared" si="12"/>
        <v>0.8</v>
      </c>
      <c r="O90" s="7" t="str">
        <f t="shared" si="13"/>
        <v>soal diterima baik</v>
      </c>
      <c r="Q90" s="7">
        <v>85</v>
      </c>
      <c r="R90" s="14">
        <f t="shared" si="18"/>
        <v>0</v>
      </c>
      <c r="S90" s="14">
        <f t="shared" si="18"/>
        <v>0</v>
      </c>
      <c r="T90" s="14">
        <f t="shared" si="18"/>
        <v>0</v>
      </c>
      <c r="U90" s="14">
        <f t="shared" si="18"/>
        <v>0</v>
      </c>
      <c r="V90" s="14">
        <f t="shared" si="18"/>
        <v>0</v>
      </c>
      <c r="W90" s="14">
        <f t="shared" si="14"/>
        <v>0</v>
      </c>
      <c r="X90" s="14">
        <f t="shared" si="14"/>
        <v>0</v>
      </c>
      <c r="Y90" s="14">
        <f t="shared" si="14"/>
        <v>0</v>
      </c>
      <c r="Z90" s="14">
        <f t="shared" si="14"/>
        <v>1</v>
      </c>
      <c r="AA90" s="14">
        <f t="shared" si="14"/>
        <v>1</v>
      </c>
      <c r="AB90" s="6">
        <f t="shared" si="15"/>
        <v>0.2</v>
      </c>
      <c r="AC90" s="6">
        <f t="shared" si="16"/>
        <v>0.8</v>
      </c>
      <c r="AD90" s="6">
        <f t="shared" si="17"/>
        <v>0.16000000000000003</v>
      </c>
      <c r="AE90" s="21"/>
    </row>
    <row r="91" spans="1:31" ht="27.6" x14ac:dyDescent="0.3">
      <c r="A91" s="8" t="s">
        <v>815</v>
      </c>
      <c r="B91" s="42">
        <v>0</v>
      </c>
      <c r="C91" s="42">
        <v>0</v>
      </c>
      <c r="D91" s="42">
        <v>1</v>
      </c>
      <c r="E91" s="42">
        <v>1</v>
      </c>
      <c r="F91" s="42">
        <v>1</v>
      </c>
      <c r="G91" s="42">
        <v>1</v>
      </c>
      <c r="H91" s="42">
        <v>0</v>
      </c>
      <c r="I91" s="42">
        <v>0</v>
      </c>
      <c r="J91" s="42">
        <v>0</v>
      </c>
      <c r="K91" s="42">
        <v>0</v>
      </c>
      <c r="L91" s="6">
        <f t="shared" si="10"/>
        <v>0.4</v>
      </c>
      <c r="M91" s="7" t="str">
        <f t="shared" si="11"/>
        <v>sedang</v>
      </c>
      <c r="N91" s="6">
        <f t="shared" si="12"/>
        <v>0.4</v>
      </c>
      <c r="O91" s="7" t="str">
        <f t="shared" si="13"/>
        <v>soal diterima baik</v>
      </c>
      <c r="Q91" s="7">
        <v>86</v>
      </c>
      <c r="R91" s="14">
        <f t="shared" si="18"/>
        <v>1</v>
      </c>
      <c r="S91" s="14">
        <f t="shared" si="18"/>
        <v>1</v>
      </c>
      <c r="T91" s="14">
        <f t="shared" si="18"/>
        <v>1</v>
      </c>
      <c r="U91" s="14">
        <f t="shared" si="18"/>
        <v>0</v>
      </c>
      <c r="V91" s="14">
        <f t="shared" si="18"/>
        <v>1</v>
      </c>
      <c r="W91" s="14">
        <f t="shared" si="14"/>
        <v>0</v>
      </c>
      <c r="X91" s="14">
        <f t="shared" si="14"/>
        <v>0</v>
      </c>
      <c r="Y91" s="14">
        <f t="shared" si="14"/>
        <v>0</v>
      </c>
      <c r="Z91" s="14">
        <f t="shared" si="14"/>
        <v>0</v>
      </c>
      <c r="AA91" s="14">
        <f t="shared" si="14"/>
        <v>0</v>
      </c>
      <c r="AB91" s="6">
        <f t="shared" si="15"/>
        <v>0.4</v>
      </c>
      <c r="AC91" s="6">
        <f t="shared" si="16"/>
        <v>0.6</v>
      </c>
      <c r="AD91" s="6">
        <f t="shared" si="17"/>
        <v>0.24</v>
      </c>
      <c r="AE91" s="21"/>
    </row>
    <row r="92" spans="1:31" ht="27.6" x14ac:dyDescent="0.3">
      <c r="A92" s="4" t="s">
        <v>816</v>
      </c>
      <c r="B92" s="42">
        <v>1</v>
      </c>
      <c r="C92" s="42">
        <v>1</v>
      </c>
      <c r="D92" s="42">
        <v>1</v>
      </c>
      <c r="E92" s="42">
        <v>1</v>
      </c>
      <c r="F92" s="42">
        <v>1</v>
      </c>
      <c r="G92" s="42">
        <v>1</v>
      </c>
      <c r="H92" s="42">
        <v>1</v>
      </c>
      <c r="I92" s="42">
        <v>1</v>
      </c>
      <c r="J92" s="42">
        <v>0</v>
      </c>
      <c r="K92" s="42">
        <v>0</v>
      </c>
      <c r="L92" s="6">
        <f t="shared" si="10"/>
        <v>0.8</v>
      </c>
      <c r="M92" s="7" t="str">
        <f t="shared" si="11"/>
        <v>mudah</v>
      </c>
      <c r="N92" s="6">
        <f t="shared" si="12"/>
        <v>0.4</v>
      </c>
      <c r="O92" s="7" t="str">
        <f t="shared" si="13"/>
        <v>soal diterima baik</v>
      </c>
      <c r="Q92" s="7">
        <v>87</v>
      </c>
      <c r="R92" s="14">
        <f t="shared" si="18"/>
        <v>0</v>
      </c>
      <c r="S92" s="14">
        <f t="shared" si="18"/>
        <v>0</v>
      </c>
      <c r="T92" s="14">
        <f t="shared" si="18"/>
        <v>1</v>
      </c>
      <c r="U92" s="14">
        <f t="shared" si="18"/>
        <v>1</v>
      </c>
      <c r="V92" s="14">
        <f t="shared" si="18"/>
        <v>1</v>
      </c>
      <c r="W92" s="14">
        <f t="shared" si="14"/>
        <v>1</v>
      </c>
      <c r="X92" s="14">
        <f t="shared" si="14"/>
        <v>0</v>
      </c>
      <c r="Y92" s="14">
        <f t="shared" si="14"/>
        <v>0</v>
      </c>
      <c r="Z92" s="14">
        <f t="shared" si="14"/>
        <v>0</v>
      </c>
      <c r="AA92" s="14">
        <f t="shared" si="14"/>
        <v>0</v>
      </c>
      <c r="AB92" s="6">
        <f t="shared" si="15"/>
        <v>0.4</v>
      </c>
      <c r="AC92" s="6">
        <f t="shared" si="16"/>
        <v>0.6</v>
      </c>
      <c r="AD92" s="6">
        <f t="shared" si="17"/>
        <v>0.24</v>
      </c>
      <c r="AE92" s="21"/>
    </row>
    <row r="93" spans="1:31" ht="27.6" x14ac:dyDescent="0.3">
      <c r="A93" s="8" t="s">
        <v>817</v>
      </c>
      <c r="B93" s="42">
        <v>1</v>
      </c>
      <c r="C93" s="42">
        <v>1</v>
      </c>
      <c r="D93" s="42">
        <v>1</v>
      </c>
      <c r="E93" s="42">
        <v>1</v>
      </c>
      <c r="F93" s="42">
        <v>1</v>
      </c>
      <c r="G93" s="42">
        <v>1</v>
      </c>
      <c r="H93" s="42">
        <v>0</v>
      </c>
      <c r="I93" s="42">
        <v>0</v>
      </c>
      <c r="J93" s="42">
        <v>1</v>
      </c>
      <c r="K93" s="42">
        <v>1</v>
      </c>
      <c r="L93" s="6">
        <f t="shared" si="10"/>
        <v>0.8</v>
      </c>
      <c r="M93" s="7" t="str">
        <f t="shared" si="11"/>
        <v>mudah</v>
      </c>
      <c r="N93" s="6">
        <f t="shared" si="12"/>
        <v>0.4</v>
      </c>
      <c r="O93" s="7" t="str">
        <f t="shared" si="13"/>
        <v>soal diterima baik</v>
      </c>
      <c r="Q93" s="7">
        <v>88</v>
      </c>
      <c r="R93" s="14">
        <f t="shared" si="18"/>
        <v>1</v>
      </c>
      <c r="S93" s="14">
        <f t="shared" si="18"/>
        <v>1</v>
      </c>
      <c r="T93" s="14">
        <f t="shared" si="18"/>
        <v>1</v>
      </c>
      <c r="U93" s="14">
        <f t="shared" si="18"/>
        <v>1</v>
      </c>
      <c r="V93" s="14">
        <f t="shared" si="18"/>
        <v>1</v>
      </c>
      <c r="W93" s="14">
        <f t="shared" si="14"/>
        <v>1</v>
      </c>
      <c r="X93" s="14">
        <f t="shared" si="14"/>
        <v>1</v>
      </c>
      <c r="Y93" s="14">
        <f t="shared" si="14"/>
        <v>1</v>
      </c>
      <c r="Z93" s="14">
        <f t="shared" si="14"/>
        <v>0</v>
      </c>
      <c r="AA93" s="14">
        <f t="shared" si="14"/>
        <v>0</v>
      </c>
      <c r="AB93" s="6">
        <f t="shared" si="15"/>
        <v>0.8</v>
      </c>
      <c r="AC93" s="6">
        <f t="shared" si="16"/>
        <v>0.19999999999999996</v>
      </c>
      <c r="AD93" s="6">
        <f t="shared" si="17"/>
        <v>0.15999999999999998</v>
      </c>
      <c r="AE93" s="21"/>
    </row>
    <row r="94" spans="1:31" ht="27.6" x14ac:dyDescent="0.3">
      <c r="A94" s="4" t="s">
        <v>818</v>
      </c>
      <c r="B94" s="42">
        <v>0</v>
      </c>
      <c r="C94" s="42">
        <v>0</v>
      </c>
      <c r="D94" s="42">
        <v>1</v>
      </c>
      <c r="E94" s="42">
        <v>0</v>
      </c>
      <c r="F94" s="42">
        <v>1</v>
      </c>
      <c r="G94" s="42">
        <v>0</v>
      </c>
      <c r="H94" s="42">
        <v>0</v>
      </c>
      <c r="I94" s="42">
        <v>0</v>
      </c>
      <c r="J94" s="42">
        <v>0</v>
      </c>
      <c r="K94" s="42">
        <v>0</v>
      </c>
      <c r="L94" s="6">
        <f t="shared" si="10"/>
        <v>0.2</v>
      </c>
      <c r="M94" s="7" t="str">
        <f t="shared" si="11"/>
        <v>sukar</v>
      </c>
      <c r="N94" s="6">
        <f t="shared" si="12"/>
        <v>0.4</v>
      </c>
      <c r="O94" s="7" t="str">
        <f t="shared" si="13"/>
        <v>soal diterima baik</v>
      </c>
      <c r="Q94" s="7">
        <v>89</v>
      </c>
      <c r="R94" s="14">
        <f t="shared" si="18"/>
        <v>1</v>
      </c>
      <c r="S94" s="14">
        <f t="shared" si="18"/>
        <v>1</v>
      </c>
      <c r="T94" s="14">
        <f t="shared" si="18"/>
        <v>1</v>
      </c>
      <c r="U94" s="14">
        <f t="shared" si="18"/>
        <v>1</v>
      </c>
      <c r="V94" s="14">
        <f t="shared" si="18"/>
        <v>1</v>
      </c>
      <c r="W94" s="14">
        <f t="shared" si="14"/>
        <v>1</v>
      </c>
      <c r="X94" s="14">
        <f t="shared" si="14"/>
        <v>0</v>
      </c>
      <c r="Y94" s="14">
        <f t="shared" si="14"/>
        <v>0</v>
      </c>
      <c r="Z94" s="14">
        <f t="shared" si="14"/>
        <v>1</v>
      </c>
      <c r="AA94" s="14">
        <f t="shared" si="14"/>
        <v>1</v>
      </c>
      <c r="AB94" s="6">
        <f t="shared" si="15"/>
        <v>0.8</v>
      </c>
      <c r="AC94" s="6">
        <f t="shared" si="16"/>
        <v>0.19999999999999996</v>
      </c>
      <c r="AD94" s="6">
        <f t="shared" si="17"/>
        <v>0.15999999999999998</v>
      </c>
      <c r="AE94" s="21"/>
    </row>
    <row r="95" spans="1:31" ht="79.5" customHeight="1" x14ac:dyDescent="0.3">
      <c r="A95" s="8" t="s">
        <v>819</v>
      </c>
      <c r="B95" s="42">
        <v>1</v>
      </c>
      <c r="C95" s="42">
        <v>1</v>
      </c>
      <c r="D95" s="42">
        <v>1</v>
      </c>
      <c r="E95" s="42">
        <v>1</v>
      </c>
      <c r="F95" s="42">
        <v>1</v>
      </c>
      <c r="G95" s="42">
        <v>1</v>
      </c>
      <c r="H95" s="42">
        <v>1</v>
      </c>
      <c r="I95" s="42">
        <v>1</v>
      </c>
      <c r="J95" s="42">
        <v>0</v>
      </c>
      <c r="K95" s="42">
        <v>0</v>
      </c>
      <c r="L95" s="6">
        <f t="shared" si="10"/>
        <v>0.8</v>
      </c>
      <c r="M95" s="7" t="str">
        <f t="shared" si="11"/>
        <v>mudah</v>
      </c>
      <c r="N95" s="6">
        <f t="shared" si="12"/>
        <v>0.4</v>
      </c>
      <c r="O95" s="7" t="str">
        <f t="shared" si="13"/>
        <v>soal diterima baik</v>
      </c>
      <c r="Q95" s="7">
        <v>90</v>
      </c>
      <c r="R95" s="14">
        <f t="shared" si="18"/>
        <v>0</v>
      </c>
      <c r="S95" s="14">
        <f t="shared" si="18"/>
        <v>0</v>
      </c>
      <c r="T95" s="14">
        <f t="shared" si="18"/>
        <v>1</v>
      </c>
      <c r="U95" s="14">
        <f t="shared" si="18"/>
        <v>0</v>
      </c>
      <c r="V95" s="14">
        <f t="shared" si="18"/>
        <v>1</v>
      </c>
      <c r="W95" s="14">
        <f t="shared" si="14"/>
        <v>0</v>
      </c>
      <c r="X95" s="14">
        <f t="shared" si="14"/>
        <v>0</v>
      </c>
      <c r="Y95" s="14">
        <f t="shared" si="14"/>
        <v>0</v>
      </c>
      <c r="Z95" s="14">
        <f t="shared" si="14"/>
        <v>0</v>
      </c>
      <c r="AA95" s="14">
        <f t="shared" si="14"/>
        <v>0</v>
      </c>
      <c r="AB95" s="6">
        <f t="shared" si="15"/>
        <v>0.2</v>
      </c>
      <c r="AC95" s="6">
        <f t="shared" si="16"/>
        <v>0.8</v>
      </c>
      <c r="AD95" s="6">
        <f t="shared" si="17"/>
        <v>0.16000000000000003</v>
      </c>
      <c r="AE95" s="21"/>
    </row>
    <row r="96" spans="1:31" ht="27.6" x14ac:dyDescent="0.3">
      <c r="A96" s="4" t="s">
        <v>820</v>
      </c>
      <c r="B96" s="42">
        <v>1</v>
      </c>
      <c r="C96" s="42">
        <v>1</v>
      </c>
      <c r="D96" s="42">
        <v>1</v>
      </c>
      <c r="E96" s="42">
        <v>1</v>
      </c>
      <c r="F96" s="42">
        <v>1</v>
      </c>
      <c r="G96" s="42">
        <v>1</v>
      </c>
      <c r="H96" s="42">
        <v>0</v>
      </c>
      <c r="I96" s="42">
        <v>0</v>
      </c>
      <c r="J96" s="42">
        <v>0</v>
      </c>
      <c r="K96" s="42">
        <v>0</v>
      </c>
      <c r="L96" s="6">
        <f t="shared" si="10"/>
        <v>0.6</v>
      </c>
      <c r="M96" s="7" t="str">
        <f t="shared" si="11"/>
        <v>sedang</v>
      </c>
      <c r="N96" s="6">
        <f t="shared" si="12"/>
        <v>0.8</v>
      </c>
      <c r="O96" s="7" t="str">
        <f t="shared" si="13"/>
        <v>soal diterima baik</v>
      </c>
      <c r="Q96" s="7">
        <v>91</v>
      </c>
      <c r="R96" s="14">
        <f t="shared" si="18"/>
        <v>1</v>
      </c>
      <c r="S96" s="14">
        <f t="shared" si="18"/>
        <v>1</v>
      </c>
      <c r="T96" s="14">
        <f t="shared" si="18"/>
        <v>1</v>
      </c>
      <c r="U96" s="14">
        <f t="shared" si="18"/>
        <v>1</v>
      </c>
      <c r="V96" s="14">
        <f t="shared" si="18"/>
        <v>1</v>
      </c>
      <c r="W96" s="14">
        <f t="shared" si="14"/>
        <v>1</v>
      </c>
      <c r="X96" s="14">
        <f t="shared" si="14"/>
        <v>1</v>
      </c>
      <c r="Y96" s="14">
        <f t="shared" si="14"/>
        <v>1</v>
      </c>
      <c r="Z96" s="14">
        <f t="shared" si="14"/>
        <v>0</v>
      </c>
      <c r="AA96" s="14">
        <f t="shared" si="14"/>
        <v>0</v>
      </c>
      <c r="AB96" s="6">
        <f t="shared" si="15"/>
        <v>0.8</v>
      </c>
      <c r="AC96" s="6">
        <f t="shared" si="16"/>
        <v>0.19999999999999996</v>
      </c>
      <c r="AD96" s="6">
        <f t="shared" si="17"/>
        <v>0.15999999999999998</v>
      </c>
      <c r="AE96" s="21"/>
    </row>
    <row r="97" spans="1:31" ht="27.6" x14ac:dyDescent="0.3">
      <c r="A97" s="8" t="s">
        <v>821</v>
      </c>
      <c r="B97" s="42">
        <v>1</v>
      </c>
      <c r="C97" s="42">
        <v>1</v>
      </c>
      <c r="D97" s="42">
        <v>1</v>
      </c>
      <c r="E97" s="42">
        <v>1</v>
      </c>
      <c r="F97" s="42">
        <v>1</v>
      </c>
      <c r="G97" s="42">
        <v>1</v>
      </c>
      <c r="H97" s="42">
        <v>0</v>
      </c>
      <c r="I97" s="42">
        <v>0</v>
      </c>
      <c r="J97" s="42">
        <v>1</v>
      </c>
      <c r="K97" s="42">
        <v>1</v>
      </c>
      <c r="L97" s="6">
        <f t="shared" si="10"/>
        <v>0.8</v>
      </c>
      <c r="M97" s="7" t="str">
        <f t="shared" si="11"/>
        <v>mudah</v>
      </c>
      <c r="N97" s="6">
        <f t="shared" si="12"/>
        <v>0.4</v>
      </c>
      <c r="O97" s="7" t="str">
        <f t="shared" si="13"/>
        <v>soal diterima baik</v>
      </c>
      <c r="Q97" s="7">
        <v>92</v>
      </c>
      <c r="R97" s="14">
        <f t="shared" si="18"/>
        <v>1</v>
      </c>
      <c r="S97" s="14">
        <f t="shared" si="18"/>
        <v>1</v>
      </c>
      <c r="T97" s="14">
        <f t="shared" si="18"/>
        <v>1</v>
      </c>
      <c r="U97" s="14">
        <f t="shared" si="18"/>
        <v>1</v>
      </c>
      <c r="V97" s="14">
        <f t="shared" si="18"/>
        <v>1</v>
      </c>
      <c r="W97" s="14">
        <f t="shared" si="14"/>
        <v>1</v>
      </c>
      <c r="X97" s="14">
        <f t="shared" si="14"/>
        <v>0</v>
      </c>
      <c r="Y97" s="14">
        <f t="shared" si="14"/>
        <v>0</v>
      </c>
      <c r="Z97" s="14">
        <f t="shared" si="14"/>
        <v>0</v>
      </c>
      <c r="AA97" s="14">
        <f t="shared" si="14"/>
        <v>0</v>
      </c>
      <c r="AB97" s="6">
        <f t="shared" si="15"/>
        <v>0.6</v>
      </c>
      <c r="AC97" s="6">
        <f t="shared" si="16"/>
        <v>0.4</v>
      </c>
      <c r="AD97" s="6">
        <f t="shared" si="17"/>
        <v>0.24</v>
      </c>
      <c r="AE97" s="21"/>
    </row>
    <row r="98" spans="1:31" ht="27.6" x14ac:dyDescent="0.3">
      <c r="A98" s="9" t="s">
        <v>822</v>
      </c>
      <c r="B98" s="42">
        <v>1</v>
      </c>
      <c r="C98" s="42">
        <v>1</v>
      </c>
      <c r="D98" s="42">
        <v>1</v>
      </c>
      <c r="E98" s="42">
        <v>0</v>
      </c>
      <c r="F98" s="42">
        <v>1</v>
      </c>
      <c r="G98" s="42">
        <v>0</v>
      </c>
      <c r="H98" s="42">
        <v>0</v>
      </c>
      <c r="I98" s="42">
        <v>0</v>
      </c>
      <c r="J98" s="42">
        <v>1</v>
      </c>
      <c r="K98" s="42">
        <v>1</v>
      </c>
      <c r="L98" s="6">
        <f t="shared" si="10"/>
        <v>0.6</v>
      </c>
      <c r="M98" s="7" t="str">
        <f t="shared" si="11"/>
        <v>sedang</v>
      </c>
      <c r="N98" s="6">
        <f t="shared" si="12"/>
        <v>0.4</v>
      </c>
      <c r="O98" s="7" t="str">
        <f t="shared" si="13"/>
        <v>soal diterima baik</v>
      </c>
      <c r="Q98" s="7">
        <v>93</v>
      </c>
      <c r="R98" s="14">
        <f t="shared" si="18"/>
        <v>1</v>
      </c>
      <c r="S98" s="14">
        <f t="shared" si="18"/>
        <v>1</v>
      </c>
      <c r="T98" s="14">
        <f t="shared" si="18"/>
        <v>1</v>
      </c>
      <c r="U98" s="14">
        <f t="shared" si="18"/>
        <v>1</v>
      </c>
      <c r="V98" s="14">
        <f t="shared" si="18"/>
        <v>1</v>
      </c>
      <c r="W98" s="14">
        <f t="shared" si="14"/>
        <v>1</v>
      </c>
      <c r="X98" s="14">
        <f t="shared" si="14"/>
        <v>0</v>
      </c>
      <c r="Y98" s="14">
        <f t="shared" si="14"/>
        <v>0</v>
      </c>
      <c r="Z98" s="14">
        <f t="shared" si="14"/>
        <v>1</v>
      </c>
      <c r="AA98" s="14">
        <f t="shared" si="14"/>
        <v>1</v>
      </c>
      <c r="AB98" s="6">
        <f t="shared" si="15"/>
        <v>0.8</v>
      </c>
      <c r="AC98" s="6">
        <f t="shared" si="16"/>
        <v>0.19999999999999996</v>
      </c>
      <c r="AD98" s="6">
        <f t="shared" si="17"/>
        <v>0.15999999999999998</v>
      </c>
      <c r="AE98" s="21"/>
    </row>
    <row r="99" spans="1:31" ht="27.6" x14ac:dyDescent="0.3">
      <c r="A99" s="8" t="s">
        <v>823</v>
      </c>
      <c r="B99" s="42">
        <v>1</v>
      </c>
      <c r="C99" s="42">
        <v>1</v>
      </c>
      <c r="D99" s="42">
        <v>1</v>
      </c>
      <c r="E99" s="42">
        <v>0</v>
      </c>
      <c r="F99" s="42">
        <v>1</v>
      </c>
      <c r="G99" s="42">
        <v>0</v>
      </c>
      <c r="H99" s="42">
        <v>0</v>
      </c>
      <c r="I99" s="42">
        <v>0</v>
      </c>
      <c r="J99" s="42">
        <v>0</v>
      </c>
      <c r="K99" s="42">
        <v>0</v>
      </c>
      <c r="L99" s="6">
        <f t="shared" si="10"/>
        <v>0.4</v>
      </c>
      <c r="M99" s="7" t="str">
        <f t="shared" si="11"/>
        <v>sedang</v>
      </c>
      <c r="N99" s="6">
        <f t="shared" si="12"/>
        <v>0.8</v>
      </c>
      <c r="O99" s="7" t="str">
        <f t="shared" si="13"/>
        <v>soal diterima baik</v>
      </c>
      <c r="Q99" s="7">
        <v>94</v>
      </c>
      <c r="R99" s="14">
        <f t="shared" si="18"/>
        <v>1</v>
      </c>
      <c r="S99" s="14">
        <f t="shared" si="18"/>
        <v>1</v>
      </c>
      <c r="T99" s="14">
        <f t="shared" si="18"/>
        <v>1</v>
      </c>
      <c r="U99" s="14">
        <f t="shared" si="18"/>
        <v>0</v>
      </c>
      <c r="V99" s="14">
        <f t="shared" si="18"/>
        <v>1</v>
      </c>
      <c r="W99" s="14">
        <f t="shared" si="14"/>
        <v>0</v>
      </c>
      <c r="X99" s="14">
        <f t="shared" si="14"/>
        <v>0</v>
      </c>
      <c r="Y99" s="14">
        <f t="shared" si="14"/>
        <v>0</v>
      </c>
      <c r="Z99" s="14">
        <f t="shared" si="14"/>
        <v>1</v>
      </c>
      <c r="AA99" s="14">
        <f t="shared" si="14"/>
        <v>1</v>
      </c>
      <c r="AB99" s="6">
        <f t="shared" si="15"/>
        <v>0.6</v>
      </c>
      <c r="AC99" s="6">
        <f t="shared" si="16"/>
        <v>0.4</v>
      </c>
      <c r="AD99" s="6">
        <f t="shared" si="17"/>
        <v>0.24</v>
      </c>
      <c r="AE99" s="21"/>
    </row>
    <row r="100" spans="1:31" ht="27.6" x14ac:dyDescent="0.3">
      <c r="A100" s="8" t="s">
        <v>824</v>
      </c>
      <c r="B100" s="42">
        <v>1</v>
      </c>
      <c r="C100" s="42">
        <v>1</v>
      </c>
      <c r="D100" s="42">
        <v>1</v>
      </c>
      <c r="E100" s="42">
        <v>1</v>
      </c>
      <c r="F100" s="42">
        <v>1</v>
      </c>
      <c r="G100" s="42">
        <v>1</v>
      </c>
      <c r="H100" s="42">
        <v>0</v>
      </c>
      <c r="I100" s="42">
        <v>0</v>
      </c>
      <c r="J100" s="42">
        <v>0</v>
      </c>
      <c r="K100" s="42">
        <v>0</v>
      </c>
      <c r="L100" s="6">
        <f t="shared" si="10"/>
        <v>0.6</v>
      </c>
      <c r="M100" s="7" t="str">
        <f t="shared" si="11"/>
        <v>sedang</v>
      </c>
      <c r="N100" s="6">
        <f t="shared" si="12"/>
        <v>0.8</v>
      </c>
      <c r="O100" s="7" t="str">
        <f t="shared" si="13"/>
        <v>soal diterima baik</v>
      </c>
      <c r="Q100" s="7">
        <v>95</v>
      </c>
      <c r="R100" s="14">
        <f t="shared" si="18"/>
        <v>1</v>
      </c>
      <c r="S100" s="14">
        <f t="shared" si="18"/>
        <v>1</v>
      </c>
      <c r="T100" s="14">
        <f t="shared" si="18"/>
        <v>1</v>
      </c>
      <c r="U100" s="14">
        <f t="shared" si="18"/>
        <v>0</v>
      </c>
      <c r="V100" s="14">
        <f t="shared" si="18"/>
        <v>1</v>
      </c>
      <c r="W100" s="14">
        <f t="shared" si="14"/>
        <v>0</v>
      </c>
      <c r="X100" s="14">
        <f t="shared" si="14"/>
        <v>0</v>
      </c>
      <c r="Y100" s="14">
        <f t="shared" si="14"/>
        <v>0</v>
      </c>
      <c r="Z100" s="14">
        <f t="shared" si="14"/>
        <v>0</v>
      </c>
      <c r="AA100" s="14">
        <f t="shared" si="14"/>
        <v>0</v>
      </c>
      <c r="AB100" s="6">
        <f t="shared" si="15"/>
        <v>0.4</v>
      </c>
      <c r="AC100" s="6">
        <f t="shared" si="16"/>
        <v>0.6</v>
      </c>
      <c r="AD100" s="6">
        <f t="shared" si="17"/>
        <v>0.24</v>
      </c>
      <c r="AE100" s="21"/>
    </row>
    <row r="101" spans="1:31" ht="41.4" x14ac:dyDescent="0.3">
      <c r="A101" s="4" t="s">
        <v>825</v>
      </c>
      <c r="B101" s="42">
        <v>0</v>
      </c>
      <c r="C101" s="42">
        <v>0</v>
      </c>
      <c r="D101" s="42">
        <v>1</v>
      </c>
      <c r="E101" s="42">
        <v>0</v>
      </c>
      <c r="F101" s="42">
        <v>1</v>
      </c>
      <c r="G101" s="42">
        <v>0</v>
      </c>
      <c r="H101" s="42">
        <v>0</v>
      </c>
      <c r="I101" s="42">
        <v>0</v>
      </c>
      <c r="J101" s="42">
        <v>0</v>
      </c>
      <c r="K101" s="42">
        <v>0</v>
      </c>
      <c r="L101" s="6">
        <f t="shared" si="10"/>
        <v>0.2</v>
      </c>
      <c r="M101" s="7" t="str">
        <f t="shared" si="11"/>
        <v>sukar</v>
      </c>
      <c r="N101" s="6">
        <f t="shared" si="12"/>
        <v>0.4</v>
      </c>
      <c r="O101" s="7" t="str">
        <f t="shared" si="13"/>
        <v>soal diterima baik</v>
      </c>
      <c r="Q101" s="7">
        <v>96</v>
      </c>
      <c r="R101" s="14">
        <f t="shared" si="18"/>
        <v>1</v>
      </c>
      <c r="S101" s="14">
        <f t="shared" si="18"/>
        <v>1</v>
      </c>
      <c r="T101" s="14">
        <f t="shared" si="18"/>
        <v>1</v>
      </c>
      <c r="U101" s="14">
        <f t="shared" si="18"/>
        <v>1</v>
      </c>
      <c r="V101" s="14">
        <f t="shared" si="18"/>
        <v>1</v>
      </c>
      <c r="W101" s="14">
        <f t="shared" si="14"/>
        <v>1</v>
      </c>
      <c r="X101" s="14">
        <f t="shared" si="14"/>
        <v>0</v>
      </c>
      <c r="Y101" s="14">
        <f t="shared" si="14"/>
        <v>0</v>
      </c>
      <c r="Z101" s="14">
        <f t="shared" si="14"/>
        <v>0</v>
      </c>
      <c r="AA101" s="14">
        <f t="shared" si="14"/>
        <v>0</v>
      </c>
      <c r="AB101" s="6">
        <f t="shared" si="15"/>
        <v>0.6</v>
      </c>
      <c r="AC101" s="6">
        <f t="shared" si="16"/>
        <v>0.4</v>
      </c>
      <c r="AD101" s="6">
        <f t="shared" si="17"/>
        <v>0.24</v>
      </c>
      <c r="AE101" s="21"/>
    </row>
    <row r="102" spans="1:31" ht="52.5" customHeight="1" x14ac:dyDescent="0.3">
      <c r="A102" s="8" t="s">
        <v>826</v>
      </c>
      <c r="B102" s="42">
        <v>0</v>
      </c>
      <c r="C102" s="42">
        <v>0</v>
      </c>
      <c r="D102" s="42">
        <v>1</v>
      </c>
      <c r="E102" s="42">
        <v>1</v>
      </c>
      <c r="F102" s="42">
        <v>1</v>
      </c>
      <c r="G102" s="42">
        <v>1</v>
      </c>
      <c r="H102" s="42">
        <v>0</v>
      </c>
      <c r="I102" s="42">
        <v>0</v>
      </c>
      <c r="J102" s="42">
        <v>0</v>
      </c>
      <c r="K102" s="42">
        <v>0</v>
      </c>
      <c r="L102" s="6">
        <f t="shared" si="10"/>
        <v>0.4</v>
      </c>
      <c r="M102" s="7" t="str">
        <f t="shared" si="11"/>
        <v>sedang</v>
      </c>
      <c r="N102" s="6">
        <f t="shared" si="12"/>
        <v>0.4</v>
      </c>
      <c r="O102" s="7" t="str">
        <f t="shared" si="13"/>
        <v>soal diterima baik</v>
      </c>
      <c r="Q102" s="7">
        <v>97</v>
      </c>
      <c r="R102" s="14">
        <f t="shared" si="18"/>
        <v>0</v>
      </c>
      <c r="S102" s="14">
        <f t="shared" si="18"/>
        <v>0</v>
      </c>
      <c r="T102" s="14">
        <f t="shared" si="18"/>
        <v>1</v>
      </c>
      <c r="U102" s="14">
        <f t="shared" si="18"/>
        <v>0</v>
      </c>
      <c r="V102" s="14">
        <f t="shared" si="18"/>
        <v>1</v>
      </c>
      <c r="W102" s="14">
        <f t="shared" si="14"/>
        <v>0</v>
      </c>
      <c r="X102" s="14">
        <f t="shared" si="14"/>
        <v>0</v>
      </c>
      <c r="Y102" s="14">
        <f t="shared" si="14"/>
        <v>0</v>
      </c>
      <c r="Z102" s="14">
        <f t="shared" si="14"/>
        <v>0</v>
      </c>
      <c r="AA102" s="14">
        <f t="shared" si="14"/>
        <v>0</v>
      </c>
      <c r="AB102" s="6">
        <f t="shared" si="15"/>
        <v>0.2</v>
      </c>
      <c r="AC102" s="6">
        <f t="shared" si="16"/>
        <v>0.8</v>
      </c>
      <c r="AD102" s="6">
        <f t="shared" si="17"/>
        <v>0.16000000000000003</v>
      </c>
      <c r="AE102" s="21"/>
    </row>
    <row r="103" spans="1:31" ht="27.6" x14ac:dyDescent="0.3">
      <c r="A103" s="4" t="s">
        <v>827</v>
      </c>
      <c r="B103" s="42">
        <v>1</v>
      </c>
      <c r="C103" s="42">
        <v>1</v>
      </c>
      <c r="D103" s="42">
        <v>1</v>
      </c>
      <c r="E103" s="42">
        <v>1</v>
      </c>
      <c r="F103" s="42">
        <v>1</v>
      </c>
      <c r="G103" s="42">
        <v>1</v>
      </c>
      <c r="H103" s="42">
        <v>1</v>
      </c>
      <c r="I103" s="42">
        <v>1</v>
      </c>
      <c r="J103" s="42">
        <v>0</v>
      </c>
      <c r="K103" s="42">
        <v>0</v>
      </c>
      <c r="L103" s="6">
        <f t="shared" si="10"/>
        <v>0.8</v>
      </c>
      <c r="M103" s="7" t="str">
        <f t="shared" si="11"/>
        <v>mudah</v>
      </c>
      <c r="N103" s="6">
        <f>ABS((SUM(B103:F103)-SUM(G103:K103))*2/10)</f>
        <v>0.4</v>
      </c>
      <c r="O103" s="7" t="str">
        <f t="shared" si="13"/>
        <v>soal diterima baik</v>
      </c>
      <c r="Q103" s="7">
        <v>98</v>
      </c>
      <c r="R103" s="14">
        <f t="shared" si="18"/>
        <v>0</v>
      </c>
      <c r="S103" s="14">
        <f t="shared" si="18"/>
        <v>0</v>
      </c>
      <c r="T103" s="14">
        <f t="shared" si="18"/>
        <v>1</v>
      </c>
      <c r="U103" s="14">
        <f t="shared" si="18"/>
        <v>1</v>
      </c>
      <c r="V103" s="14">
        <f t="shared" si="18"/>
        <v>1</v>
      </c>
      <c r="W103" s="14">
        <f t="shared" si="14"/>
        <v>1</v>
      </c>
      <c r="X103" s="14">
        <f t="shared" si="14"/>
        <v>0</v>
      </c>
      <c r="Y103" s="14">
        <f t="shared" si="14"/>
        <v>0</v>
      </c>
      <c r="Z103" s="14">
        <f t="shared" si="14"/>
        <v>0</v>
      </c>
      <c r="AA103" s="14">
        <f t="shared" si="14"/>
        <v>0</v>
      </c>
      <c r="AB103" s="6">
        <f t="shared" si="15"/>
        <v>0.4</v>
      </c>
      <c r="AC103" s="6">
        <f t="shared" si="16"/>
        <v>0.6</v>
      </c>
      <c r="AD103" s="6">
        <f t="shared" si="17"/>
        <v>0.24</v>
      </c>
      <c r="AE103" s="21"/>
    </row>
    <row r="104" spans="1:31" ht="46.5" customHeight="1" x14ac:dyDescent="0.3">
      <c r="A104" s="8" t="s">
        <v>828</v>
      </c>
      <c r="B104" s="42">
        <v>1</v>
      </c>
      <c r="C104" s="42">
        <v>1</v>
      </c>
      <c r="D104" s="42">
        <v>1</v>
      </c>
      <c r="E104" s="42">
        <v>0</v>
      </c>
      <c r="F104" s="42">
        <v>1</v>
      </c>
      <c r="G104" s="42">
        <v>0</v>
      </c>
      <c r="H104" s="42">
        <v>0</v>
      </c>
      <c r="I104" s="42">
        <v>0</v>
      </c>
      <c r="J104" s="42">
        <v>1</v>
      </c>
      <c r="K104" s="42">
        <v>1</v>
      </c>
      <c r="L104" s="6">
        <f t="shared" si="10"/>
        <v>0.6</v>
      </c>
      <c r="M104" s="7" t="str">
        <f t="shared" si="11"/>
        <v>sedang</v>
      </c>
      <c r="N104" s="6">
        <f t="shared" si="12"/>
        <v>0.4</v>
      </c>
      <c r="O104" s="7" t="str">
        <f t="shared" si="13"/>
        <v>soal diterima baik</v>
      </c>
      <c r="Q104" s="7">
        <v>99</v>
      </c>
      <c r="R104" s="14">
        <f t="shared" si="18"/>
        <v>1</v>
      </c>
      <c r="S104" s="14">
        <f t="shared" si="18"/>
        <v>1</v>
      </c>
      <c r="T104" s="14">
        <f t="shared" si="18"/>
        <v>1</v>
      </c>
      <c r="U104" s="14">
        <f t="shared" si="18"/>
        <v>1</v>
      </c>
      <c r="V104" s="14">
        <f t="shared" si="18"/>
        <v>1</v>
      </c>
      <c r="W104" s="14">
        <f t="shared" si="14"/>
        <v>1</v>
      </c>
      <c r="X104" s="14">
        <f t="shared" si="14"/>
        <v>1</v>
      </c>
      <c r="Y104" s="14">
        <f t="shared" si="14"/>
        <v>1</v>
      </c>
      <c r="Z104" s="14">
        <f t="shared" si="14"/>
        <v>0</v>
      </c>
      <c r="AA104" s="14">
        <f t="shared" si="14"/>
        <v>0</v>
      </c>
      <c r="AB104" s="6">
        <f t="shared" si="15"/>
        <v>0.8</v>
      </c>
      <c r="AC104" s="6">
        <f t="shared" si="16"/>
        <v>0.19999999999999996</v>
      </c>
      <c r="AD104" s="6">
        <f t="shared" si="17"/>
        <v>0.15999999999999998</v>
      </c>
      <c r="AE104" s="21"/>
    </row>
    <row r="105" spans="1:31" x14ac:dyDescent="0.25">
      <c r="B105" s="18">
        <f>SUM(B5:B104)</f>
        <v>78</v>
      </c>
      <c r="C105" s="18">
        <f t="shared" ref="C105:K105" si="19">SUM(C5:C104)</f>
        <v>78</v>
      </c>
      <c r="D105" s="18">
        <f t="shared" si="19"/>
        <v>83</v>
      </c>
      <c r="E105" s="18">
        <f t="shared" si="19"/>
        <v>51</v>
      </c>
      <c r="F105" s="18">
        <f t="shared" si="19"/>
        <v>83</v>
      </c>
      <c r="G105" s="18">
        <f t="shared" si="19"/>
        <v>51</v>
      </c>
      <c r="H105" s="18">
        <f t="shared" si="19"/>
        <v>24</v>
      </c>
      <c r="I105" s="18">
        <f t="shared" si="19"/>
        <v>24</v>
      </c>
      <c r="J105" s="18">
        <f t="shared" si="19"/>
        <v>27</v>
      </c>
      <c r="K105" s="18">
        <f t="shared" si="19"/>
        <v>27</v>
      </c>
      <c r="L105" s="24"/>
      <c r="M105" s="21"/>
      <c r="N105" s="21"/>
      <c r="O105" s="26">
        <f>COUNTIF(O5:O104,"soal dibuang")</f>
        <v>0</v>
      </c>
      <c r="Q105" s="7">
        <v>100</v>
      </c>
      <c r="R105" s="14">
        <f t="shared" si="18"/>
        <v>1</v>
      </c>
      <c r="S105" s="14">
        <f t="shared" si="18"/>
        <v>1</v>
      </c>
      <c r="T105" s="14">
        <f t="shared" si="18"/>
        <v>1</v>
      </c>
      <c r="U105" s="14">
        <f t="shared" si="18"/>
        <v>0</v>
      </c>
      <c r="V105" s="14">
        <f t="shared" si="18"/>
        <v>1</v>
      </c>
      <c r="W105" s="14">
        <f t="shared" si="14"/>
        <v>0</v>
      </c>
      <c r="X105" s="14">
        <f t="shared" si="14"/>
        <v>0</v>
      </c>
      <c r="Y105" s="14">
        <f t="shared" si="14"/>
        <v>0</v>
      </c>
      <c r="Z105" s="14">
        <f t="shared" si="14"/>
        <v>1</v>
      </c>
      <c r="AA105" s="14">
        <f t="shared" si="14"/>
        <v>1</v>
      </c>
      <c r="AB105" s="6">
        <f>SUM(R105:AA105)/COUNT(R105:AA105)</f>
        <v>0.6</v>
      </c>
      <c r="AC105" s="6">
        <f t="shared" si="16"/>
        <v>0.4</v>
      </c>
      <c r="AD105" s="6">
        <f t="shared" si="17"/>
        <v>0.24</v>
      </c>
      <c r="AE105" s="21"/>
    </row>
    <row r="106" spans="1:31" ht="27.6" x14ac:dyDescent="0.25">
      <c r="B106" s="17" t="s">
        <v>5</v>
      </c>
      <c r="C106" s="17" t="s">
        <v>5</v>
      </c>
      <c r="D106" s="17" t="s">
        <v>5</v>
      </c>
      <c r="E106" s="17" t="s">
        <v>5</v>
      </c>
      <c r="F106" s="17" t="s">
        <v>5</v>
      </c>
      <c r="G106" s="17" t="s">
        <v>4</v>
      </c>
      <c r="H106" s="17" t="s">
        <v>4</v>
      </c>
      <c r="I106" s="17" t="s">
        <v>4</v>
      </c>
      <c r="J106" s="17" t="s">
        <v>4</v>
      </c>
      <c r="K106" s="17" t="s">
        <v>4</v>
      </c>
      <c r="L106" s="24"/>
      <c r="M106" s="26">
        <f>COUNTIF(M5:M104,"mudah")</f>
        <v>23</v>
      </c>
      <c r="N106" s="21"/>
      <c r="O106" s="21"/>
      <c r="Q106" s="24" t="s">
        <v>12</v>
      </c>
      <c r="R106" s="24">
        <f>SUM(R6:R105)</f>
        <v>78</v>
      </c>
      <c r="S106" s="24">
        <f t="shared" ref="S106:AA106" si="20">SUM(S6:S105)</f>
        <v>78</v>
      </c>
      <c r="T106" s="24">
        <f t="shared" si="20"/>
        <v>83</v>
      </c>
      <c r="U106" s="24">
        <f t="shared" si="20"/>
        <v>51</v>
      </c>
      <c r="V106" s="24">
        <f t="shared" si="20"/>
        <v>83</v>
      </c>
      <c r="W106" s="24">
        <f t="shared" si="20"/>
        <v>51</v>
      </c>
      <c r="X106" s="24">
        <f t="shared" si="20"/>
        <v>24</v>
      </c>
      <c r="Y106" s="24">
        <f t="shared" si="20"/>
        <v>24</v>
      </c>
      <c r="Z106" s="24">
        <f t="shared" si="20"/>
        <v>27</v>
      </c>
      <c r="AA106" s="24">
        <f t="shared" si="20"/>
        <v>27</v>
      </c>
      <c r="AB106" s="24"/>
      <c r="AC106" s="24"/>
      <c r="AD106" s="25">
        <f>SUM(AD6:AD105)</f>
        <v>20.639999999999993</v>
      </c>
      <c r="AE106" s="24" t="s">
        <v>11</v>
      </c>
    </row>
    <row r="107" spans="1:31" x14ac:dyDescent="0.25">
      <c r="B107" s="10"/>
      <c r="C107" s="10"/>
      <c r="D107" s="10"/>
      <c r="E107" s="10"/>
      <c r="F107" s="10"/>
      <c r="G107" s="10"/>
      <c r="H107" s="10"/>
      <c r="I107" s="10"/>
      <c r="J107" s="10"/>
      <c r="K107" s="10"/>
      <c r="L107" s="21"/>
      <c r="M107" s="26">
        <f>COUNTIF(M5:M104,"sedang")</f>
        <v>58</v>
      </c>
      <c r="N107" s="21"/>
      <c r="O107" s="21"/>
      <c r="Q107" s="21" t="s">
        <v>13</v>
      </c>
      <c r="R107" s="24">
        <f>SUM(R106:AA106)</f>
        <v>526</v>
      </c>
      <c r="S107" s="24"/>
      <c r="T107" s="24"/>
      <c r="U107" s="24"/>
      <c r="V107" s="24"/>
      <c r="W107" s="24"/>
      <c r="X107" s="24"/>
      <c r="Y107" s="24"/>
      <c r="Z107" s="24"/>
      <c r="AA107" s="24"/>
      <c r="AB107" s="21"/>
      <c r="AC107" s="21"/>
      <c r="AD107" s="21"/>
      <c r="AE107" s="21"/>
    </row>
    <row r="108" spans="1:31" ht="24.75" customHeight="1" x14ac:dyDescent="0.25">
      <c r="A108" s="28"/>
      <c r="B108" s="109" t="s">
        <v>20</v>
      </c>
      <c r="C108" s="109"/>
      <c r="D108" s="109"/>
      <c r="E108" s="14">
        <v>40</v>
      </c>
      <c r="M108" s="24">
        <f>100-M106-M107</f>
        <v>19</v>
      </c>
      <c r="Q108" s="21" t="s">
        <v>14</v>
      </c>
      <c r="R108" s="24">
        <f>$R$107/10</f>
        <v>52.6</v>
      </c>
      <c r="S108" s="24">
        <f t="shared" ref="S108:AA108" si="21">$R$111/10</f>
        <v>67.671111111111117</v>
      </c>
      <c r="T108" s="24">
        <f t="shared" si="21"/>
        <v>67.671111111111117</v>
      </c>
      <c r="U108" s="24">
        <f t="shared" si="21"/>
        <v>67.671111111111117</v>
      </c>
      <c r="V108" s="24">
        <f t="shared" si="21"/>
        <v>67.671111111111117</v>
      </c>
      <c r="W108" s="24">
        <f t="shared" si="21"/>
        <v>67.671111111111117</v>
      </c>
      <c r="X108" s="24">
        <f>$R$107/10</f>
        <v>52.6</v>
      </c>
      <c r="Y108" s="24">
        <f t="shared" si="21"/>
        <v>67.671111111111117</v>
      </c>
      <c r="Z108" s="24">
        <f t="shared" si="21"/>
        <v>67.671111111111117</v>
      </c>
      <c r="AA108" s="24">
        <f t="shared" si="21"/>
        <v>67.671111111111117</v>
      </c>
      <c r="AB108" s="21"/>
      <c r="AC108" s="21"/>
      <c r="AD108" s="21"/>
      <c r="AE108" s="21"/>
    </row>
    <row r="109" spans="1:31" ht="24.75" customHeight="1" x14ac:dyDescent="0.25">
      <c r="A109" s="29"/>
      <c r="B109" s="109" t="s">
        <v>21</v>
      </c>
      <c r="C109" s="109"/>
      <c r="D109" s="109"/>
      <c r="E109" s="14">
        <v>30</v>
      </c>
      <c r="Q109" s="21" t="s">
        <v>15</v>
      </c>
      <c r="R109" s="25">
        <f>R106-R108</f>
        <v>25.4</v>
      </c>
      <c r="S109" s="25">
        <f t="shared" ref="S109:AA109" si="22">S106-S108</f>
        <v>10.328888888888883</v>
      </c>
      <c r="T109" s="25">
        <f t="shared" si="22"/>
        <v>15.328888888888883</v>
      </c>
      <c r="U109" s="25">
        <f t="shared" si="22"/>
        <v>-16.671111111111117</v>
      </c>
      <c r="V109" s="25">
        <f t="shared" si="22"/>
        <v>15.328888888888883</v>
      </c>
      <c r="W109" s="25">
        <f t="shared" si="22"/>
        <v>-16.671111111111117</v>
      </c>
      <c r="X109" s="25">
        <f t="shared" si="22"/>
        <v>-28.6</v>
      </c>
      <c r="Y109" s="25">
        <f t="shared" si="22"/>
        <v>-43.671111111111117</v>
      </c>
      <c r="Z109" s="25">
        <f t="shared" si="22"/>
        <v>-40.671111111111117</v>
      </c>
      <c r="AA109" s="25">
        <f t="shared" si="22"/>
        <v>-40.671111111111117</v>
      </c>
      <c r="AB109" s="21"/>
      <c r="AC109" s="21"/>
      <c r="AD109" s="21"/>
      <c r="AE109" s="21"/>
    </row>
    <row r="110" spans="1:31" ht="24.75" customHeight="1" x14ac:dyDescent="0.25">
      <c r="A110" s="30"/>
      <c r="B110" s="109" t="s">
        <v>22</v>
      </c>
      <c r="C110" s="109"/>
      <c r="D110" s="109"/>
      <c r="E110" s="14">
        <v>30</v>
      </c>
      <c r="Q110" s="21" t="s">
        <v>16</v>
      </c>
      <c r="R110" s="31">
        <f>R109^2</f>
        <v>645.16</v>
      </c>
      <c r="S110" s="31">
        <f t="shared" ref="S110:AA110" si="23">S109^2</f>
        <v>106.68594567901224</v>
      </c>
      <c r="T110" s="31">
        <f t="shared" si="23"/>
        <v>234.97483456790107</v>
      </c>
      <c r="U110" s="31">
        <f t="shared" si="23"/>
        <v>277.9259456790125</v>
      </c>
      <c r="V110" s="31">
        <f t="shared" si="23"/>
        <v>234.97483456790107</v>
      </c>
      <c r="W110" s="31">
        <f t="shared" si="23"/>
        <v>277.9259456790125</v>
      </c>
      <c r="X110" s="31">
        <f t="shared" si="23"/>
        <v>817.96</v>
      </c>
      <c r="Y110" s="31">
        <f t="shared" si="23"/>
        <v>1907.1659456790128</v>
      </c>
      <c r="Z110" s="31">
        <f t="shared" si="23"/>
        <v>1654.1392790123462</v>
      </c>
      <c r="AA110" s="31">
        <f t="shared" si="23"/>
        <v>1654.1392790123462</v>
      </c>
      <c r="AB110" s="21"/>
      <c r="AC110" s="21"/>
      <c r="AD110" s="21"/>
      <c r="AE110" s="21"/>
    </row>
    <row r="111" spans="1:31" x14ac:dyDescent="0.25">
      <c r="Q111" s="21" t="s">
        <v>17</v>
      </c>
      <c r="R111" s="24">
        <f>_xlfn.VAR.S(R106:AA106)</f>
        <v>676.71111111111122</v>
      </c>
      <c r="S111" s="21"/>
      <c r="T111" s="21"/>
      <c r="U111" s="21"/>
      <c r="V111" s="21"/>
      <c r="W111" s="21"/>
      <c r="X111" s="21"/>
      <c r="Y111" s="21"/>
      <c r="Z111" s="21"/>
      <c r="AA111" s="21"/>
      <c r="AB111" s="21"/>
      <c r="AC111" s="21"/>
      <c r="AD111" s="21"/>
      <c r="AE111" s="21"/>
    </row>
    <row r="112" spans="1:31" x14ac:dyDescent="0.25">
      <c r="Q112" s="21" t="s">
        <v>18</v>
      </c>
      <c r="R112" s="24">
        <f>SQRT(R111)</f>
        <v>26.013671619191154</v>
      </c>
      <c r="S112" s="21"/>
      <c r="T112" s="21"/>
      <c r="U112" s="21"/>
      <c r="V112" s="21"/>
      <c r="W112" s="21"/>
      <c r="X112" s="21"/>
      <c r="Y112" s="21"/>
      <c r="Z112" s="21"/>
      <c r="AA112" s="21"/>
      <c r="AB112" s="21"/>
      <c r="AC112" s="21"/>
      <c r="AD112" s="21"/>
      <c r="AE112" s="21"/>
    </row>
    <row r="113" spans="1:31" x14ac:dyDescent="0.25">
      <c r="Q113" s="23" t="s">
        <v>6</v>
      </c>
      <c r="R113" s="32">
        <f>100/(100-1)*(1-AD106/R111)</f>
        <v>0.97929246490917321</v>
      </c>
      <c r="S113" s="23" t="s">
        <v>19</v>
      </c>
      <c r="T113" s="21"/>
      <c r="U113" s="21"/>
      <c r="V113" s="21"/>
      <c r="W113" s="21"/>
      <c r="X113" s="21"/>
      <c r="Y113" s="21"/>
      <c r="Z113" s="21"/>
      <c r="AA113" s="21"/>
      <c r="AB113" s="21"/>
      <c r="AC113" s="21"/>
      <c r="AD113" s="21"/>
      <c r="AE113" s="21"/>
    </row>
    <row r="115" spans="1:31" customFormat="1" ht="14.4" x14ac:dyDescent="0.3">
      <c r="A115" s="3"/>
      <c r="B115" s="2"/>
      <c r="C115" s="2"/>
      <c r="D115" s="2"/>
      <c r="E115" s="2"/>
      <c r="F115" s="2"/>
      <c r="G115" s="2"/>
      <c r="H115" s="2"/>
      <c r="I115" s="2"/>
      <c r="J115" s="2"/>
      <c r="K115" s="2"/>
    </row>
    <row r="116" spans="1:31" customFormat="1" ht="14.4" x14ac:dyDescent="0.3">
      <c r="A116" s="3"/>
      <c r="B116" s="2"/>
      <c r="C116" s="2"/>
      <c r="D116" s="2"/>
      <c r="E116" s="2"/>
      <c r="F116" s="2"/>
      <c r="G116" s="2"/>
      <c r="H116" s="2"/>
      <c r="I116" s="2"/>
      <c r="J116" s="2"/>
      <c r="K116" s="2"/>
    </row>
  </sheetData>
  <mergeCells count="14">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s>
  <conditionalFormatting sqref="M5:M104 Q3 O4">
    <cfRule type="containsText" dxfId="166" priority="9" operator="containsText" text="sedang">
      <formula>NOT(ISERROR(SEARCH("sedang",M3)))</formula>
    </cfRule>
  </conditionalFormatting>
  <conditionalFormatting sqref="M5:M104">
    <cfRule type="containsText" dxfId="165" priority="8" operator="containsText" text="sukar">
      <formula>NOT(ISERROR(SEARCH("sukar",M5)))</formula>
    </cfRule>
  </conditionalFormatting>
  <conditionalFormatting sqref="M106:M107">
    <cfRule type="containsText" dxfId="164" priority="4" operator="containsText" text="sukar">
      <formula>NOT(ISERROR(SEARCH("sukar",M106)))</formula>
    </cfRule>
    <cfRule type="containsText" dxfId="163" priority="5" operator="containsText" text="sedang">
      <formula>NOT(ISERROR(SEARCH("sedang",M106)))</formula>
    </cfRule>
    <cfRule type="containsText" dxfId="162" priority="6" operator="containsText" text="mudah">
      <formula>NOT(ISERROR(SEARCH("mudah",M106)))</formula>
    </cfRule>
  </conditionalFormatting>
  <conditionalFormatting sqref="O5:O106">
    <cfRule type="containsText" dxfId="161" priority="7" operator="containsText" text="soal dibuang">
      <formula>NOT(ISERROR(SEARCH("soal dibuang",O5)))</formula>
    </cfRule>
  </conditionalFormatting>
  <conditionalFormatting sqref="Q3 O4 M5:M104">
    <cfRule type="containsText" dxfId="160" priority="10" operator="containsText" text="mudah">
      <formula>NOT(ISERROR(SEARCH("mudah",M3)))</formula>
    </cfRule>
  </conditionalFormatting>
  <pageMargins left="0.2" right="0.22" top="0.47244094488188981" bottom="0.32" header="0.31496062992125984" footer="0.17"/>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D836AE64-6B6C-47DC-84C9-3C587D5A9197}">
            <xm:f>P_Target!$B2="Sukar"</xm:f>
            <x14:dxf>
              <fill>
                <patternFill>
                  <bgColor rgb="FFFF0000"/>
                </patternFill>
              </fill>
            </x14:dxf>
          </x14:cfRule>
          <x14:cfRule type="expression" priority="2" id="{E47BFCE6-8747-4DE8-B10F-14760E6739EC}">
            <xm:f>P_Target!$B2="Sedang"</xm:f>
            <x14:dxf>
              <fill>
                <patternFill>
                  <bgColor rgb="FFFFFF00"/>
                </patternFill>
              </fill>
            </x14:dxf>
          </x14:cfRule>
          <x14:cfRule type="expression" priority="3" id="{8C0EC9A4-F7F6-4CC5-945D-2AF98DE251DF}">
            <xm:f>P_Target!$B2="Mudah"</xm:f>
            <x14:dxf>
              <fill>
                <patternFill>
                  <bgColor rgb="FF92D050"/>
                </patternFill>
              </fill>
            </x14:dxf>
          </x14:cfRule>
          <xm:sqref>A5:A104</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AF6C1-AA88-4546-BEAA-78A4D109BBE7}">
  <dimension ref="A1:AE116"/>
  <sheetViews>
    <sheetView view="pageBreakPreview" topLeftCell="A100" zoomScale="77" zoomScaleNormal="77" zoomScaleSheetLayoutView="77" workbookViewId="0">
      <selection activeCell="O5" sqref="O5"/>
    </sheetView>
  </sheetViews>
  <sheetFormatPr defaultColWidth="9.109375" defaultRowHeight="13.8" x14ac:dyDescent="0.25"/>
  <cols>
    <col min="1" max="1" width="39.44140625" style="10" customWidth="1"/>
    <col min="2" max="11" width="5.5546875" style="11" customWidth="1"/>
    <col min="12" max="12" width="11.6640625" style="12" customWidth="1"/>
    <col min="13" max="13" width="7.88671875" style="12" customWidth="1"/>
    <col min="14" max="14" width="10.5546875" style="12" customWidth="1"/>
    <col min="15" max="15" width="17.5546875" style="12" customWidth="1"/>
    <col min="16" max="16" width="9.109375" style="12"/>
    <col min="17" max="17" width="14" style="12" customWidth="1"/>
    <col min="18" max="27" width="7.88671875" style="12" customWidth="1"/>
    <col min="28" max="28" width="8.6640625" style="12" customWidth="1"/>
    <col min="29" max="30" width="9.33203125" style="12" bestFit="1" customWidth="1"/>
    <col min="31" max="16384" width="9.109375" style="12"/>
  </cols>
  <sheetData>
    <row r="1" spans="1:31" ht="15" x14ac:dyDescent="0.25">
      <c r="A1" s="99" t="s">
        <v>2329</v>
      </c>
      <c r="B1" s="100"/>
      <c r="C1" s="100"/>
      <c r="D1" s="100"/>
      <c r="E1" s="100"/>
      <c r="F1" s="100"/>
      <c r="G1" s="100"/>
      <c r="H1" s="100"/>
      <c r="I1" s="100"/>
      <c r="J1" s="100"/>
      <c r="K1" s="100"/>
      <c r="L1" s="100"/>
      <c r="M1" s="100"/>
      <c r="N1" s="100"/>
      <c r="O1" s="100"/>
    </row>
    <row r="2" spans="1:31" ht="43.2" x14ac:dyDescent="0.3">
      <c r="A2" s="88" t="s">
        <v>1580</v>
      </c>
      <c r="B2" s="89" t="s">
        <v>1596</v>
      </c>
      <c r="C2" s="89" t="s">
        <v>1587</v>
      </c>
      <c r="D2" s="89" t="s">
        <v>1596</v>
      </c>
      <c r="E2" s="89" t="s">
        <v>1596</v>
      </c>
      <c r="F2" s="89" t="s">
        <v>1587</v>
      </c>
      <c r="G2" s="89" t="s">
        <v>1587</v>
      </c>
      <c r="H2" s="89" t="s">
        <v>1596</v>
      </c>
      <c r="I2" s="89" t="s">
        <v>1587</v>
      </c>
      <c r="J2" s="89" t="s">
        <v>1596</v>
      </c>
      <c r="K2" s="89" t="s">
        <v>1587</v>
      </c>
    </row>
    <row r="3" spans="1:31" x14ac:dyDescent="0.25">
      <c r="A3" s="101" t="s">
        <v>0</v>
      </c>
      <c r="B3" s="101" t="s">
        <v>23</v>
      </c>
      <c r="C3" s="101"/>
      <c r="D3" s="101"/>
      <c r="E3" s="101"/>
      <c r="F3" s="101"/>
      <c r="G3" s="101"/>
      <c r="H3" s="101"/>
      <c r="I3" s="101"/>
      <c r="J3" s="101"/>
      <c r="K3" s="101"/>
      <c r="L3" s="101" t="s">
        <v>1</v>
      </c>
      <c r="M3" s="101" t="s">
        <v>2</v>
      </c>
      <c r="N3" s="101" t="s">
        <v>3</v>
      </c>
      <c r="O3" s="27"/>
      <c r="Q3" s="22" t="s">
        <v>6</v>
      </c>
    </row>
    <row r="4" spans="1:31" ht="15" customHeight="1" x14ac:dyDescent="0.25">
      <c r="A4" s="101"/>
      <c r="B4" s="15">
        <v>1</v>
      </c>
      <c r="C4" s="15">
        <v>2</v>
      </c>
      <c r="D4" s="15">
        <v>3</v>
      </c>
      <c r="E4" s="15">
        <v>4</v>
      </c>
      <c r="F4" s="15">
        <v>5</v>
      </c>
      <c r="G4" s="15">
        <v>6</v>
      </c>
      <c r="H4" s="15">
        <v>7</v>
      </c>
      <c r="I4" s="15">
        <v>8</v>
      </c>
      <c r="J4" s="15">
        <v>9</v>
      </c>
      <c r="K4" s="15">
        <v>10</v>
      </c>
      <c r="L4" s="101"/>
      <c r="M4" s="101"/>
      <c r="N4" s="101"/>
      <c r="O4" s="16" t="s">
        <v>2</v>
      </c>
      <c r="Q4" s="97" t="s">
        <v>8</v>
      </c>
      <c r="R4" s="105" t="s">
        <v>23</v>
      </c>
      <c r="S4" s="105"/>
      <c r="T4" s="105"/>
      <c r="U4" s="105"/>
      <c r="V4" s="105"/>
      <c r="W4" s="105"/>
      <c r="X4" s="105"/>
      <c r="Y4" s="105"/>
      <c r="Z4" s="105"/>
      <c r="AA4" s="105"/>
      <c r="AB4" s="107" t="s">
        <v>7</v>
      </c>
      <c r="AC4" s="107" t="s">
        <v>9</v>
      </c>
      <c r="AD4" s="107" t="s">
        <v>10</v>
      </c>
      <c r="AE4" s="21"/>
    </row>
    <row r="5" spans="1:31" ht="41.4" x14ac:dyDescent="0.3">
      <c r="A5" s="4" t="s">
        <v>829</v>
      </c>
      <c r="B5" s="42">
        <v>1</v>
      </c>
      <c r="C5" s="42">
        <v>1</v>
      </c>
      <c r="D5" s="42">
        <v>1</v>
      </c>
      <c r="E5" s="42">
        <v>1</v>
      </c>
      <c r="F5" s="42">
        <v>1</v>
      </c>
      <c r="G5" s="42">
        <v>1</v>
      </c>
      <c r="H5" s="42">
        <v>1</v>
      </c>
      <c r="I5" s="42">
        <v>1</v>
      </c>
      <c r="J5" s="42">
        <v>0</v>
      </c>
      <c r="K5" s="42">
        <v>0</v>
      </c>
      <c r="L5" s="6">
        <f>SUM(B5:K5)/10</f>
        <v>0.8</v>
      </c>
      <c r="M5" s="7" t="str">
        <f>IF(L5&lt;0.31,"sukar",IF(L5&lt;0.71,"sedang","mudah"))</f>
        <v>mudah</v>
      </c>
      <c r="N5" s="6">
        <f>ABS((SUM(B5:F5)-SUM(G5:K5))*2/10)</f>
        <v>0.4</v>
      </c>
      <c r="O5" s="7"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108"/>
      <c r="AC5" s="108"/>
      <c r="AD5" s="108"/>
      <c r="AE5" s="21"/>
    </row>
    <row r="6" spans="1:31" ht="55.2" x14ac:dyDescent="0.3">
      <c r="A6" s="4" t="s">
        <v>830</v>
      </c>
      <c r="B6" s="42">
        <v>0</v>
      </c>
      <c r="C6" s="42">
        <v>0</v>
      </c>
      <c r="D6" s="42">
        <v>1</v>
      </c>
      <c r="E6" s="42">
        <v>0</v>
      </c>
      <c r="F6" s="42">
        <v>1</v>
      </c>
      <c r="G6" s="42">
        <v>0</v>
      </c>
      <c r="H6" s="42">
        <v>0</v>
      </c>
      <c r="I6" s="42">
        <v>0</v>
      </c>
      <c r="J6" s="42">
        <v>0</v>
      </c>
      <c r="K6" s="42">
        <v>0</v>
      </c>
      <c r="L6" s="6">
        <f t="shared" ref="L6:L69" si="0">SUM(B6:K6)/10</f>
        <v>0.2</v>
      </c>
      <c r="M6" s="7" t="str">
        <f t="shared" ref="M6:M69" si="1">IF(L6&lt;0.31,"sukar",IF(L6&lt;0.71,"sedang","mudah"))</f>
        <v>sukar</v>
      </c>
      <c r="N6" s="6">
        <f t="shared" ref="N6:N69" si="2">ABS((SUM(B6:F6)-SUM(G6:K6))*2/10)</f>
        <v>0.4</v>
      </c>
      <c r="O6" s="7" t="str">
        <f t="shared" ref="O6:O69" si="3">IF(N6&lt;0.2,"soal dibuang",IF(N6&lt;0.3,"soal diperbaiki",IF(N6&lt;0.4,"soal diterima tapi perlu diperbaiki","soal diterima baik")))</f>
        <v>soal diterima baik</v>
      </c>
      <c r="Q6" s="7">
        <v>1</v>
      </c>
      <c r="R6" s="14">
        <f>B5</f>
        <v>1</v>
      </c>
      <c r="S6" s="14">
        <f t="shared" ref="S6:AA21" si="4">C5</f>
        <v>1</v>
      </c>
      <c r="T6" s="14">
        <f t="shared" si="4"/>
        <v>1</v>
      </c>
      <c r="U6" s="14">
        <f t="shared" si="4"/>
        <v>1</v>
      </c>
      <c r="V6" s="14">
        <f t="shared" si="4"/>
        <v>1</v>
      </c>
      <c r="W6" s="14">
        <f t="shared" si="4"/>
        <v>1</v>
      </c>
      <c r="X6" s="14">
        <f t="shared" si="4"/>
        <v>1</v>
      </c>
      <c r="Y6" s="14">
        <f t="shared" si="4"/>
        <v>1</v>
      </c>
      <c r="Z6" s="14">
        <f t="shared" si="4"/>
        <v>0</v>
      </c>
      <c r="AA6" s="14">
        <f t="shared" si="4"/>
        <v>0</v>
      </c>
      <c r="AB6" s="6">
        <f>SUM(R6:AA6)/COUNT(R6:AA6)</f>
        <v>0.8</v>
      </c>
      <c r="AC6" s="6">
        <f>1-AB6</f>
        <v>0.19999999999999996</v>
      </c>
      <c r="AD6" s="6">
        <f>AB6*AC6</f>
        <v>0.15999999999999998</v>
      </c>
      <c r="AE6" s="21"/>
    </row>
    <row r="7" spans="1:31" ht="82.8" x14ac:dyDescent="0.3">
      <c r="A7" s="4" t="s">
        <v>831</v>
      </c>
      <c r="B7" s="42">
        <v>1</v>
      </c>
      <c r="C7" s="42">
        <v>1</v>
      </c>
      <c r="D7" s="42">
        <v>1</v>
      </c>
      <c r="E7" s="42">
        <v>1</v>
      </c>
      <c r="F7" s="42">
        <v>1</v>
      </c>
      <c r="G7" s="42">
        <v>1</v>
      </c>
      <c r="H7" s="42">
        <v>0</v>
      </c>
      <c r="I7" s="42">
        <v>0</v>
      </c>
      <c r="J7" s="42">
        <v>0</v>
      </c>
      <c r="K7" s="42">
        <v>0</v>
      </c>
      <c r="L7" s="6">
        <f t="shared" si="0"/>
        <v>0.6</v>
      </c>
      <c r="M7" s="7" t="str">
        <f t="shared" si="1"/>
        <v>sedang</v>
      </c>
      <c r="N7" s="6">
        <f t="shared" si="2"/>
        <v>0.8</v>
      </c>
      <c r="O7" s="7" t="str">
        <f t="shared" si="3"/>
        <v>soal diterima baik</v>
      </c>
      <c r="Q7" s="7">
        <v>2</v>
      </c>
      <c r="R7" s="14">
        <f t="shared" ref="R7:AA45" si="5">B6</f>
        <v>0</v>
      </c>
      <c r="S7" s="14">
        <f t="shared" si="4"/>
        <v>0</v>
      </c>
      <c r="T7" s="14">
        <f t="shared" si="4"/>
        <v>1</v>
      </c>
      <c r="U7" s="14">
        <f t="shared" si="4"/>
        <v>0</v>
      </c>
      <c r="V7" s="14">
        <f t="shared" si="4"/>
        <v>1</v>
      </c>
      <c r="W7" s="14">
        <f t="shared" si="4"/>
        <v>0</v>
      </c>
      <c r="X7" s="14">
        <f t="shared" si="4"/>
        <v>0</v>
      </c>
      <c r="Y7" s="14">
        <f t="shared" si="4"/>
        <v>0</v>
      </c>
      <c r="Z7" s="14">
        <f t="shared" si="4"/>
        <v>0</v>
      </c>
      <c r="AA7" s="14">
        <f t="shared" si="4"/>
        <v>0</v>
      </c>
      <c r="AB7" s="6">
        <f t="shared" ref="AB7:AB70" si="6">SUM(R7:AA7)/COUNT(R7:AA7)</f>
        <v>0.2</v>
      </c>
      <c r="AC7" s="6">
        <f t="shared" ref="AC7:AC70" si="7">1-AB7</f>
        <v>0.8</v>
      </c>
      <c r="AD7" s="6">
        <f t="shared" ref="AD7:AD70" si="8">AB7*AC7</f>
        <v>0.16000000000000003</v>
      </c>
      <c r="AE7" s="21"/>
    </row>
    <row r="8" spans="1:31" ht="35.25" customHeight="1" x14ac:dyDescent="0.3">
      <c r="A8" s="9" t="s">
        <v>832</v>
      </c>
      <c r="B8" s="42">
        <v>0</v>
      </c>
      <c r="C8" s="42">
        <v>0</v>
      </c>
      <c r="D8" s="42">
        <v>0</v>
      </c>
      <c r="E8" s="42">
        <v>0</v>
      </c>
      <c r="F8" s="42">
        <v>0</v>
      </c>
      <c r="G8" s="42">
        <v>0</v>
      </c>
      <c r="H8" s="42">
        <v>0</v>
      </c>
      <c r="I8" s="42">
        <v>0</v>
      </c>
      <c r="J8" s="42">
        <v>1</v>
      </c>
      <c r="K8" s="42">
        <v>1</v>
      </c>
      <c r="L8" s="6">
        <f t="shared" si="0"/>
        <v>0.2</v>
      </c>
      <c r="M8" s="7" t="str">
        <f t="shared" si="1"/>
        <v>sukar</v>
      </c>
      <c r="N8" s="6">
        <f t="shared" si="2"/>
        <v>0.4</v>
      </c>
      <c r="O8" s="7" t="str">
        <f t="shared" si="3"/>
        <v>soal diterima baik</v>
      </c>
      <c r="Q8" s="7">
        <v>3</v>
      </c>
      <c r="R8" s="14">
        <f t="shared" si="5"/>
        <v>1</v>
      </c>
      <c r="S8" s="14">
        <f t="shared" si="4"/>
        <v>1</v>
      </c>
      <c r="T8" s="14">
        <f t="shared" si="4"/>
        <v>1</v>
      </c>
      <c r="U8" s="14">
        <f t="shared" si="4"/>
        <v>1</v>
      </c>
      <c r="V8" s="14">
        <f t="shared" si="4"/>
        <v>1</v>
      </c>
      <c r="W8" s="14">
        <f t="shared" si="4"/>
        <v>1</v>
      </c>
      <c r="X8" s="14">
        <f t="shared" si="4"/>
        <v>0</v>
      </c>
      <c r="Y8" s="14">
        <f t="shared" si="4"/>
        <v>0</v>
      </c>
      <c r="Z8" s="14">
        <f t="shared" si="4"/>
        <v>0</v>
      </c>
      <c r="AA8" s="14">
        <f t="shared" si="4"/>
        <v>0</v>
      </c>
      <c r="AB8" s="6">
        <f t="shared" si="6"/>
        <v>0.6</v>
      </c>
      <c r="AC8" s="6">
        <f t="shared" si="7"/>
        <v>0.4</v>
      </c>
      <c r="AD8" s="6">
        <f t="shared" si="8"/>
        <v>0.24</v>
      </c>
      <c r="AE8" s="21"/>
    </row>
    <row r="9" spans="1:31" ht="67.5" customHeight="1" x14ac:dyDescent="0.3">
      <c r="A9" s="4" t="s">
        <v>833</v>
      </c>
      <c r="B9" s="42">
        <v>1</v>
      </c>
      <c r="C9" s="42">
        <v>1</v>
      </c>
      <c r="D9" s="42">
        <v>1</v>
      </c>
      <c r="E9" s="42">
        <v>0</v>
      </c>
      <c r="F9" s="42">
        <v>1</v>
      </c>
      <c r="G9" s="42">
        <v>0</v>
      </c>
      <c r="H9" s="42">
        <v>0</v>
      </c>
      <c r="I9" s="42">
        <v>0</v>
      </c>
      <c r="J9" s="42">
        <v>1</v>
      </c>
      <c r="K9" s="42">
        <v>1</v>
      </c>
      <c r="L9" s="6">
        <f t="shared" si="0"/>
        <v>0.6</v>
      </c>
      <c r="M9" s="7" t="str">
        <f t="shared" si="1"/>
        <v>sedang</v>
      </c>
      <c r="N9" s="6">
        <f t="shared" si="2"/>
        <v>0.4</v>
      </c>
      <c r="O9" s="7" t="str">
        <f t="shared" si="3"/>
        <v>soal diterima baik</v>
      </c>
      <c r="Q9" s="7">
        <v>4</v>
      </c>
      <c r="R9" s="14">
        <f t="shared" si="5"/>
        <v>0</v>
      </c>
      <c r="S9" s="14">
        <f t="shared" si="4"/>
        <v>0</v>
      </c>
      <c r="T9" s="14">
        <f t="shared" si="4"/>
        <v>0</v>
      </c>
      <c r="U9" s="14">
        <f t="shared" si="4"/>
        <v>0</v>
      </c>
      <c r="V9" s="14">
        <f t="shared" si="4"/>
        <v>0</v>
      </c>
      <c r="W9" s="14">
        <f t="shared" si="4"/>
        <v>0</v>
      </c>
      <c r="X9" s="14">
        <f t="shared" si="4"/>
        <v>0</v>
      </c>
      <c r="Y9" s="14">
        <f t="shared" si="4"/>
        <v>0</v>
      </c>
      <c r="Z9" s="14">
        <f t="shared" si="4"/>
        <v>1</v>
      </c>
      <c r="AA9" s="14">
        <f t="shared" si="4"/>
        <v>1</v>
      </c>
      <c r="AB9" s="6">
        <f t="shared" si="6"/>
        <v>0.2</v>
      </c>
      <c r="AC9" s="6">
        <f t="shared" si="7"/>
        <v>0.8</v>
      </c>
      <c r="AD9" s="6">
        <f t="shared" si="8"/>
        <v>0.16000000000000003</v>
      </c>
      <c r="AE9" s="21"/>
    </row>
    <row r="10" spans="1:31" ht="96.6" x14ac:dyDescent="0.3">
      <c r="A10" s="4" t="s">
        <v>834</v>
      </c>
      <c r="B10" s="42">
        <v>1</v>
      </c>
      <c r="C10" s="42">
        <v>1</v>
      </c>
      <c r="D10" s="42">
        <v>1</v>
      </c>
      <c r="E10" s="42">
        <v>1</v>
      </c>
      <c r="F10" s="42">
        <v>1</v>
      </c>
      <c r="G10" s="42">
        <v>1</v>
      </c>
      <c r="H10" s="42">
        <v>0</v>
      </c>
      <c r="I10" s="42">
        <v>0</v>
      </c>
      <c r="J10" s="42">
        <v>0</v>
      </c>
      <c r="K10" s="42">
        <v>0</v>
      </c>
      <c r="L10" s="6">
        <f t="shared" si="0"/>
        <v>0.6</v>
      </c>
      <c r="M10" s="7" t="str">
        <f t="shared" si="1"/>
        <v>sedang</v>
      </c>
      <c r="N10" s="6">
        <f t="shared" si="2"/>
        <v>0.8</v>
      </c>
      <c r="O10" s="7" t="str">
        <f t="shared" si="3"/>
        <v>soal diterima baik</v>
      </c>
      <c r="Q10" s="7">
        <v>5</v>
      </c>
      <c r="R10" s="14">
        <f t="shared" si="5"/>
        <v>1</v>
      </c>
      <c r="S10" s="14">
        <f t="shared" si="4"/>
        <v>1</v>
      </c>
      <c r="T10" s="14">
        <f t="shared" si="4"/>
        <v>1</v>
      </c>
      <c r="U10" s="14">
        <f t="shared" si="4"/>
        <v>0</v>
      </c>
      <c r="V10" s="14">
        <f t="shared" si="4"/>
        <v>1</v>
      </c>
      <c r="W10" s="14">
        <f t="shared" si="4"/>
        <v>0</v>
      </c>
      <c r="X10" s="14">
        <f t="shared" si="4"/>
        <v>0</v>
      </c>
      <c r="Y10" s="14">
        <f t="shared" si="4"/>
        <v>0</v>
      </c>
      <c r="Z10" s="14">
        <f t="shared" si="4"/>
        <v>1</v>
      </c>
      <c r="AA10" s="14">
        <f t="shared" si="4"/>
        <v>1</v>
      </c>
      <c r="AB10" s="6">
        <f t="shared" si="6"/>
        <v>0.6</v>
      </c>
      <c r="AC10" s="6">
        <f t="shared" si="7"/>
        <v>0.4</v>
      </c>
      <c r="AD10" s="6">
        <f t="shared" si="8"/>
        <v>0.24</v>
      </c>
      <c r="AE10" s="21"/>
    </row>
    <row r="11" spans="1:31" ht="110.4" x14ac:dyDescent="0.3">
      <c r="A11" s="8" t="s">
        <v>835</v>
      </c>
      <c r="B11" s="42">
        <v>1</v>
      </c>
      <c r="C11" s="42">
        <v>1</v>
      </c>
      <c r="D11" s="42">
        <v>1</v>
      </c>
      <c r="E11" s="42">
        <v>1</v>
      </c>
      <c r="F11" s="42">
        <v>1</v>
      </c>
      <c r="G11" s="42">
        <v>1</v>
      </c>
      <c r="H11" s="42">
        <v>0</v>
      </c>
      <c r="I11" s="42">
        <v>0</v>
      </c>
      <c r="J11" s="42">
        <v>0</v>
      </c>
      <c r="K11" s="42">
        <v>0</v>
      </c>
      <c r="L11" s="6">
        <f t="shared" si="0"/>
        <v>0.6</v>
      </c>
      <c r="M11" s="7" t="str">
        <f t="shared" si="1"/>
        <v>sedang</v>
      </c>
      <c r="N11" s="6">
        <f t="shared" si="2"/>
        <v>0.8</v>
      </c>
      <c r="O11" s="7" t="str">
        <f t="shared" si="3"/>
        <v>soal diterima baik</v>
      </c>
      <c r="Q11" s="7">
        <v>6</v>
      </c>
      <c r="R11" s="14">
        <f t="shared" si="5"/>
        <v>1</v>
      </c>
      <c r="S11" s="14">
        <f t="shared" si="4"/>
        <v>1</v>
      </c>
      <c r="T11" s="14">
        <f t="shared" si="4"/>
        <v>1</v>
      </c>
      <c r="U11" s="14">
        <f t="shared" si="4"/>
        <v>1</v>
      </c>
      <c r="V11" s="14">
        <f t="shared" si="4"/>
        <v>1</v>
      </c>
      <c r="W11" s="14">
        <f t="shared" si="4"/>
        <v>1</v>
      </c>
      <c r="X11" s="14">
        <f t="shared" si="4"/>
        <v>0</v>
      </c>
      <c r="Y11" s="14">
        <f t="shared" si="4"/>
        <v>0</v>
      </c>
      <c r="Z11" s="14">
        <f t="shared" si="4"/>
        <v>0</v>
      </c>
      <c r="AA11" s="14">
        <f t="shared" si="4"/>
        <v>0</v>
      </c>
      <c r="AB11" s="6">
        <f t="shared" si="6"/>
        <v>0.6</v>
      </c>
      <c r="AC11" s="6">
        <f t="shared" si="7"/>
        <v>0.4</v>
      </c>
      <c r="AD11" s="6">
        <f t="shared" si="8"/>
        <v>0.24</v>
      </c>
      <c r="AE11" s="21"/>
    </row>
    <row r="12" spans="1:31" ht="110.4" x14ac:dyDescent="0.3">
      <c r="A12" s="4" t="s">
        <v>836</v>
      </c>
      <c r="B12" s="42">
        <v>1</v>
      </c>
      <c r="C12" s="42">
        <v>1</v>
      </c>
      <c r="D12" s="42">
        <v>1</v>
      </c>
      <c r="E12" s="42">
        <v>1</v>
      </c>
      <c r="F12" s="42">
        <v>1</v>
      </c>
      <c r="G12" s="42">
        <v>1</v>
      </c>
      <c r="H12" s="42">
        <v>1</v>
      </c>
      <c r="I12" s="42">
        <v>1</v>
      </c>
      <c r="J12" s="42">
        <v>0</v>
      </c>
      <c r="K12" s="42">
        <v>0</v>
      </c>
      <c r="L12" s="6">
        <f t="shared" si="0"/>
        <v>0.8</v>
      </c>
      <c r="M12" s="7" t="str">
        <f t="shared" si="1"/>
        <v>mudah</v>
      </c>
      <c r="N12" s="6">
        <f t="shared" si="2"/>
        <v>0.4</v>
      </c>
      <c r="O12" s="7" t="str">
        <f t="shared" si="3"/>
        <v>soal diterima baik</v>
      </c>
      <c r="Q12" s="7">
        <v>7</v>
      </c>
      <c r="R12" s="14">
        <f t="shared" si="5"/>
        <v>1</v>
      </c>
      <c r="S12" s="14">
        <f t="shared" si="4"/>
        <v>1</v>
      </c>
      <c r="T12" s="14">
        <f t="shared" si="4"/>
        <v>1</v>
      </c>
      <c r="U12" s="14">
        <f t="shared" si="4"/>
        <v>1</v>
      </c>
      <c r="V12" s="14">
        <f t="shared" si="4"/>
        <v>1</v>
      </c>
      <c r="W12" s="14">
        <f t="shared" si="4"/>
        <v>1</v>
      </c>
      <c r="X12" s="14">
        <f t="shared" si="4"/>
        <v>0</v>
      </c>
      <c r="Y12" s="14">
        <f t="shared" si="4"/>
        <v>0</v>
      </c>
      <c r="Z12" s="14">
        <f t="shared" si="4"/>
        <v>0</v>
      </c>
      <c r="AA12" s="14">
        <f t="shared" si="4"/>
        <v>0</v>
      </c>
      <c r="AB12" s="6">
        <f t="shared" si="6"/>
        <v>0.6</v>
      </c>
      <c r="AC12" s="6">
        <f t="shared" si="7"/>
        <v>0.4</v>
      </c>
      <c r="AD12" s="6">
        <f t="shared" si="8"/>
        <v>0.24</v>
      </c>
      <c r="AE12" s="21"/>
    </row>
    <row r="13" spans="1:31" ht="33.75" customHeight="1" x14ac:dyDescent="0.3">
      <c r="A13" s="9" t="s">
        <v>837</v>
      </c>
      <c r="B13" s="42">
        <v>1</v>
      </c>
      <c r="C13" s="42">
        <v>1</v>
      </c>
      <c r="D13" s="42">
        <v>1</v>
      </c>
      <c r="E13" s="42">
        <v>1</v>
      </c>
      <c r="F13" s="42">
        <v>1</v>
      </c>
      <c r="G13" s="42">
        <v>1</v>
      </c>
      <c r="H13" s="42">
        <v>0</v>
      </c>
      <c r="I13" s="42">
        <v>0</v>
      </c>
      <c r="J13" s="42">
        <v>0</v>
      </c>
      <c r="K13" s="42">
        <v>0</v>
      </c>
      <c r="L13" s="6">
        <f t="shared" si="0"/>
        <v>0.6</v>
      </c>
      <c r="M13" s="7" t="str">
        <f t="shared" si="1"/>
        <v>sedang</v>
      </c>
      <c r="N13" s="6">
        <f t="shared" si="2"/>
        <v>0.8</v>
      </c>
      <c r="O13" s="7" t="str">
        <f t="shared" si="3"/>
        <v>soal diterima baik</v>
      </c>
      <c r="Q13" s="7">
        <v>8</v>
      </c>
      <c r="R13" s="14">
        <f t="shared" si="5"/>
        <v>1</v>
      </c>
      <c r="S13" s="14">
        <f t="shared" si="4"/>
        <v>1</v>
      </c>
      <c r="T13" s="14">
        <f t="shared" si="4"/>
        <v>1</v>
      </c>
      <c r="U13" s="14">
        <f t="shared" si="4"/>
        <v>1</v>
      </c>
      <c r="V13" s="14">
        <f t="shared" si="4"/>
        <v>1</v>
      </c>
      <c r="W13" s="14">
        <f t="shared" si="4"/>
        <v>1</v>
      </c>
      <c r="X13" s="14">
        <f t="shared" si="4"/>
        <v>1</v>
      </c>
      <c r="Y13" s="14">
        <f t="shared" si="4"/>
        <v>1</v>
      </c>
      <c r="Z13" s="14">
        <f t="shared" si="4"/>
        <v>0</v>
      </c>
      <c r="AA13" s="14">
        <f t="shared" si="4"/>
        <v>0</v>
      </c>
      <c r="AB13" s="6">
        <f t="shared" si="6"/>
        <v>0.8</v>
      </c>
      <c r="AC13" s="6">
        <f t="shared" si="7"/>
        <v>0.19999999999999996</v>
      </c>
      <c r="AD13" s="6">
        <f t="shared" si="8"/>
        <v>0.15999999999999998</v>
      </c>
      <c r="AE13" s="21"/>
    </row>
    <row r="14" spans="1:31" ht="33" customHeight="1" x14ac:dyDescent="0.3">
      <c r="A14" s="8" t="s">
        <v>838</v>
      </c>
      <c r="B14" s="42">
        <v>0</v>
      </c>
      <c r="C14" s="42">
        <v>0</v>
      </c>
      <c r="D14" s="42">
        <v>1</v>
      </c>
      <c r="E14" s="42">
        <v>0</v>
      </c>
      <c r="F14" s="42">
        <v>1</v>
      </c>
      <c r="G14" s="42">
        <v>0</v>
      </c>
      <c r="H14" s="42">
        <v>0</v>
      </c>
      <c r="I14" s="42">
        <v>0</v>
      </c>
      <c r="J14" s="42">
        <v>0</v>
      </c>
      <c r="K14" s="42">
        <v>0</v>
      </c>
      <c r="L14" s="6">
        <f t="shared" si="0"/>
        <v>0.2</v>
      </c>
      <c r="M14" s="7" t="str">
        <f t="shared" si="1"/>
        <v>sukar</v>
      </c>
      <c r="N14" s="6">
        <f t="shared" si="2"/>
        <v>0.4</v>
      </c>
      <c r="O14" s="7" t="str">
        <f t="shared" si="3"/>
        <v>soal diterima baik</v>
      </c>
      <c r="Q14" s="7">
        <v>9</v>
      </c>
      <c r="R14" s="14">
        <f t="shared" si="5"/>
        <v>1</v>
      </c>
      <c r="S14" s="14">
        <f t="shared" si="4"/>
        <v>1</v>
      </c>
      <c r="T14" s="14">
        <f t="shared" si="4"/>
        <v>1</v>
      </c>
      <c r="U14" s="14">
        <f t="shared" si="4"/>
        <v>1</v>
      </c>
      <c r="V14" s="14">
        <f t="shared" si="4"/>
        <v>1</v>
      </c>
      <c r="W14" s="14">
        <f t="shared" si="4"/>
        <v>1</v>
      </c>
      <c r="X14" s="14">
        <f t="shared" si="4"/>
        <v>0</v>
      </c>
      <c r="Y14" s="14">
        <f t="shared" si="4"/>
        <v>0</v>
      </c>
      <c r="Z14" s="14">
        <f t="shared" si="4"/>
        <v>0</v>
      </c>
      <c r="AA14" s="14">
        <f t="shared" si="4"/>
        <v>0</v>
      </c>
      <c r="AB14" s="6">
        <f t="shared" si="6"/>
        <v>0.6</v>
      </c>
      <c r="AC14" s="6">
        <f t="shared" si="7"/>
        <v>0.4</v>
      </c>
      <c r="AD14" s="6">
        <f t="shared" si="8"/>
        <v>0.24</v>
      </c>
      <c r="AE14" s="21"/>
    </row>
    <row r="15" spans="1:31" ht="33" customHeight="1" x14ac:dyDescent="0.3">
      <c r="A15" s="4" t="s">
        <v>839</v>
      </c>
      <c r="B15" s="42">
        <v>1</v>
      </c>
      <c r="C15" s="42">
        <v>1</v>
      </c>
      <c r="D15" s="42">
        <v>1</v>
      </c>
      <c r="E15" s="42">
        <v>1</v>
      </c>
      <c r="F15" s="42">
        <v>1</v>
      </c>
      <c r="G15" s="42">
        <v>1</v>
      </c>
      <c r="H15" s="42">
        <v>0</v>
      </c>
      <c r="I15" s="42">
        <v>0</v>
      </c>
      <c r="J15" s="42">
        <v>0</v>
      </c>
      <c r="K15" s="42">
        <v>0</v>
      </c>
      <c r="L15" s="6">
        <f t="shared" si="0"/>
        <v>0.6</v>
      </c>
      <c r="M15" s="7" t="str">
        <f t="shared" si="1"/>
        <v>sedang</v>
      </c>
      <c r="N15" s="6">
        <f t="shared" si="2"/>
        <v>0.8</v>
      </c>
      <c r="O15" s="7" t="str">
        <f t="shared" si="3"/>
        <v>soal diterima baik</v>
      </c>
      <c r="Q15" s="7">
        <v>10</v>
      </c>
      <c r="R15" s="14">
        <f t="shared" si="5"/>
        <v>0</v>
      </c>
      <c r="S15" s="14">
        <f t="shared" si="4"/>
        <v>0</v>
      </c>
      <c r="T15" s="14">
        <f t="shared" si="4"/>
        <v>1</v>
      </c>
      <c r="U15" s="14">
        <f t="shared" si="4"/>
        <v>0</v>
      </c>
      <c r="V15" s="14">
        <f t="shared" si="4"/>
        <v>1</v>
      </c>
      <c r="W15" s="14">
        <f t="shared" si="4"/>
        <v>0</v>
      </c>
      <c r="X15" s="14">
        <f t="shared" si="4"/>
        <v>0</v>
      </c>
      <c r="Y15" s="14">
        <f t="shared" si="4"/>
        <v>0</v>
      </c>
      <c r="Z15" s="14">
        <f t="shared" si="4"/>
        <v>0</v>
      </c>
      <c r="AA15" s="14">
        <f t="shared" si="4"/>
        <v>0</v>
      </c>
      <c r="AB15" s="6">
        <f t="shared" si="6"/>
        <v>0.2</v>
      </c>
      <c r="AC15" s="6">
        <f t="shared" si="7"/>
        <v>0.8</v>
      </c>
      <c r="AD15" s="6">
        <f t="shared" si="8"/>
        <v>0.16000000000000003</v>
      </c>
      <c r="AE15" s="21"/>
    </row>
    <row r="16" spans="1:31" ht="33" customHeight="1" x14ac:dyDescent="0.3">
      <c r="A16" s="4" t="s">
        <v>840</v>
      </c>
      <c r="B16" s="42">
        <v>0</v>
      </c>
      <c r="C16" s="42">
        <v>0</v>
      </c>
      <c r="D16" s="42">
        <v>1</v>
      </c>
      <c r="E16" s="42">
        <v>1</v>
      </c>
      <c r="F16" s="42">
        <v>1</v>
      </c>
      <c r="G16" s="42">
        <v>1</v>
      </c>
      <c r="H16" s="42">
        <v>0</v>
      </c>
      <c r="I16" s="42">
        <v>0</v>
      </c>
      <c r="J16" s="42">
        <v>0</v>
      </c>
      <c r="K16" s="42">
        <v>0</v>
      </c>
      <c r="L16" s="6">
        <f t="shared" si="0"/>
        <v>0.4</v>
      </c>
      <c r="M16" s="7" t="str">
        <f t="shared" si="1"/>
        <v>sedang</v>
      </c>
      <c r="N16" s="6">
        <f t="shared" si="2"/>
        <v>0.4</v>
      </c>
      <c r="O16" s="7" t="str">
        <f t="shared" si="3"/>
        <v>soal diterima baik</v>
      </c>
      <c r="Q16" s="7">
        <v>11</v>
      </c>
      <c r="R16" s="14">
        <f t="shared" si="5"/>
        <v>1</v>
      </c>
      <c r="S16" s="14">
        <f t="shared" si="4"/>
        <v>1</v>
      </c>
      <c r="T16" s="14">
        <f t="shared" si="4"/>
        <v>1</v>
      </c>
      <c r="U16" s="14">
        <f t="shared" si="4"/>
        <v>1</v>
      </c>
      <c r="V16" s="14">
        <f t="shared" si="4"/>
        <v>1</v>
      </c>
      <c r="W16" s="14">
        <f t="shared" si="4"/>
        <v>1</v>
      </c>
      <c r="X16" s="14">
        <f t="shared" si="4"/>
        <v>0</v>
      </c>
      <c r="Y16" s="14">
        <f t="shared" si="4"/>
        <v>0</v>
      </c>
      <c r="Z16" s="14">
        <f t="shared" si="4"/>
        <v>0</v>
      </c>
      <c r="AA16" s="14">
        <f t="shared" si="4"/>
        <v>0</v>
      </c>
      <c r="AB16" s="6">
        <f t="shared" si="6"/>
        <v>0.6</v>
      </c>
      <c r="AC16" s="6">
        <f t="shared" si="7"/>
        <v>0.4</v>
      </c>
      <c r="AD16" s="6">
        <f t="shared" si="8"/>
        <v>0.24</v>
      </c>
      <c r="AE16" s="21"/>
    </row>
    <row r="17" spans="1:31" ht="55.2" x14ac:dyDescent="0.3">
      <c r="A17" s="8" t="s">
        <v>841</v>
      </c>
      <c r="B17" s="42">
        <v>0</v>
      </c>
      <c r="C17" s="42">
        <v>0</v>
      </c>
      <c r="D17" s="42">
        <v>1</v>
      </c>
      <c r="E17" s="42">
        <v>1</v>
      </c>
      <c r="F17" s="42">
        <v>1</v>
      </c>
      <c r="G17" s="42">
        <v>1</v>
      </c>
      <c r="H17" s="42">
        <v>0</v>
      </c>
      <c r="I17" s="42">
        <v>0</v>
      </c>
      <c r="J17" s="42">
        <v>0</v>
      </c>
      <c r="K17" s="42">
        <v>0</v>
      </c>
      <c r="L17" s="6">
        <f t="shared" si="0"/>
        <v>0.4</v>
      </c>
      <c r="M17" s="7" t="str">
        <f t="shared" si="1"/>
        <v>sedang</v>
      </c>
      <c r="N17" s="6">
        <f t="shared" si="2"/>
        <v>0.4</v>
      </c>
      <c r="O17" s="7" t="str">
        <f t="shared" si="3"/>
        <v>soal diterima baik</v>
      </c>
      <c r="Q17" s="7">
        <v>12</v>
      </c>
      <c r="R17" s="14">
        <f t="shared" si="5"/>
        <v>0</v>
      </c>
      <c r="S17" s="14">
        <f t="shared" si="4"/>
        <v>0</v>
      </c>
      <c r="T17" s="14">
        <f t="shared" si="4"/>
        <v>1</v>
      </c>
      <c r="U17" s="14">
        <f t="shared" si="4"/>
        <v>1</v>
      </c>
      <c r="V17" s="14">
        <f t="shared" si="4"/>
        <v>1</v>
      </c>
      <c r="W17" s="14">
        <f t="shared" si="4"/>
        <v>1</v>
      </c>
      <c r="X17" s="14">
        <f t="shared" si="4"/>
        <v>0</v>
      </c>
      <c r="Y17" s="14">
        <f t="shared" si="4"/>
        <v>0</v>
      </c>
      <c r="Z17" s="14">
        <f t="shared" si="4"/>
        <v>0</v>
      </c>
      <c r="AA17" s="14">
        <f t="shared" si="4"/>
        <v>0</v>
      </c>
      <c r="AB17" s="6">
        <f t="shared" si="6"/>
        <v>0.4</v>
      </c>
      <c r="AC17" s="6">
        <f t="shared" si="7"/>
        <v>0.6</v>
      </c>
      <c r="AD17" s="6">
        <f t="shared" si="8"/>
        <v>0.24</v>
      </c>
      <c r="AE17" s="21"/>
    </row>
    <row r="18" spans="1:31" ht="69" x14ac:dyDescent="0.3">
      <c r="A18" s="9" t="s">
        <v>842</v>
      </c>
      <c r="B18" s="42">
        <v>1</v>
      </c>
      <c r="C18" s="42">
        <v>1</v>
      </c>
      <c r="D18" s="42">
        <v>1</v>
      </c>
      <c r="E18" s="42">
        <v>1</v>
      </c>
      <c r="F18" s="42">
        <v>1</v>
      </c>
      <c r="G18" s="42">
        <v>1</v>
      </c>
      <c r="H18" s="42">
        <v>1</v>
      </c>
      <c r="I18" s="42">
        <v>1</v>
      </c>
      <c r="J18" s="42">
        <v>0</v>
      </c>
      <c r="K18" s="42">
        <v>0</v>
      </c>
      <c r="L18" s="6">
        <f t="shared" si="0"/>
        <v>0.8</v>
      </c>
      <c r="M18" s="7" t="str">
        <f t="shared" si="1"/>
        <v>mudah</v>
      </c>
      <c r="N18" s="6">
        <f t="shared" si="2"/>
        <v>0.4</v>
      </c>
      <c r="O18" s="7" t="str">
        <f t="shared" si="3"/>
        <v>soal diterima baik</v>
      </c>
      <c r="Q18" s="7">
        <v>13</v>
      </c>
      <c r="R18" s="14">
        <f t="shared" si="5"/>
        <v>0</v>
      </c>
      <c r="S18" s="14">
        <f t="shared" si="4"/>
        <v>0</v>
      </c>
      <c r="T18" s="14">
        <f t="shared" si="4"/>
        <v>1</v>
      </c>
      <c r="U18" s="14">
        <f t="shared" si="4"/>
        <v>1</v>
      </c>
      <c r="V18" s="14">
        <f t="shared" si="4"/>
        <v>1</v>
      </c>
      <c r="W18" s="14">
        <f t="shared" si="4"/>
        <v>1</v>
      </c>
      <c r="X18" s="14">
        <f t="shared" si="4"/>
        <v>0</v>
      </c>
      <c r="Y18" s="14">
        <f t="shared" si="4"/>
        <v>0</v>
      </c>
      <c r="Z18" s="14">
        <f t="shared" si="4"/>
        <v>0</v>
      </c>
      <c r="AA18" s="14">
        <f t="shared" si="4"/>
        <v>0</v>
      </c>
      <c r="AB18" s="6">
        <f t="shared" si="6"/>
        <v>0.4</v>
      </c>
      <c r="AC18" s="6">
        <f t="shared" si="7"/>
        <v>0.6</v>
      </c>
      <c r="AD18" s="6">
        <f t="shared" si="8"/>
        <v>0.24</v>
      </c>
      <c r="AE18" s="21"/>
    </row>
    <row r="19" spans="1:31" ht="55.2" x14ac:dyDescent="0.3">
      <c r="A19" s="8" t="s">
        <v>843</v>
      </c>
      <c r="B19" s="42">
        <v>1</v>
      </c>
      <c r="C19" s="42">
        <v>1</v>
      </c>
      <c r="D19" s="42">
        <v>1</v>
      </c>
      <c r="E19" s="42">
        <v>1</v>
      </c>
      <c r="F19" s="42">
        <v>1</v>
      </c>
      <c r="G19" s="42">
        <v>1</v>
      </c>
      <c r="H19" s="42">
        <v>0</v>
      </c>
      <c r="I19" s="42">
        <v>0</v>
      </c>
      <c r="J19" s="42">
        <v>0</v>
      </c>
      <c r="K19" s="42">
        <v>0</v>
      </c>
      <c r="L19" s="6">
        <f t="shared" si="0"/>
        <v>0.6</v>
      </c>
      <c r="M19" s="7" t="str">
        <f t="shared" si="1"/>
        <v>sedang</v>
      </c>
      <c r="N19" s="6">
        <f t="shared" si="2"/>
        <v>0.8</v>
      </c>
      <c r="O19" s="7" t="str">
        <f t="shared" si="3"/>
        <v>soal diterima baik</v>
      </c>
      <c r="Q19" s="7">
        <v>14</v>
      </c>
      <c r="R19" s="14">
        <f t="shared" si="5"/>
        <v>1</v>
      </c>
      <c r="S19" s="14">
        <f t="shared" si="4"/>
        <v>1</v>
      </c>
      <c r="T19" s="14">
        <f t="shared" si="4"/>
        <v>1</v>
      </c>
      <c r="U19" s="14">
        <f t="shared" si="4"/>
        <v>1</v>
      </c>
      <c r="V19" s="14">
        <f t="shared" si="4"/>
        <v>1</v>
      </c>
      <c r="W19" s="14">
        <f t="shared" si="4"/>
        <v>1</v>
      </c>
      <c r="X19" s="14">
        <f t="shared" si="4"/>
        <v>1</v>
      </c>
      <c r="Y19" s="14">
        <f t="shared" si="4"/>
        <v>1</v>
      </c>
      <c r="Z19" s="14">
        <f t="shared" si="4"/>
        <v>0</v>
      </c>
      <c r="AA19" s="14">
        <f t="shared" si="4"/>
        <v>0</v>
      </c>
      <c r="AB19" s="6">
        <f t="shared" si="6"/>
        <v>0.8</v>
      </c>
      <c r="AC19" s="6">
        <f t="shared" si="7"/>
        <v>0.19999999999999996</v>
      </c>
      <c r="AD19" s="6">
        <f t="shared" si="8"/>
        <v>0.15999999999999998</v>
      </c>
      <c r="AE19" s="21"/>
    </row>
    <row r="20" spans="1:31" ht="27.6" x14ac:dyDescent="0.3">
      <c r="A20" s="8" t="s">
        <v>844</v>
      </c>
      <c r="B20" s="42">
        <v>1</v>
      </c>
      <c r="C20" s="42">
        <v>1</v>
      </c>
      <c r="D20" s="42">
        <v>1</v>
      </c>
      <c r="E20" s="42">
        <v>1</v>
      </c>
      <c r="F20" s="42">
        <v>1</v>
      </c>
      <c r="G20" s="42">
        <v>1</v>
      </c>
      <c r="H20" s="42">
        <v>1</v>
      </c>
      <c r="I20" s="42">
        <v>1</v>
      </c>
      <c r="J20" s="42">
        <v>0</v>
      </c>
      <c r="K20" s="42">
        <v>0</v>
      </c>
      <c r="L20" s="6">
        <f t="shared" si="0"/>
        <v>0.8</v>
      </c>
      <c r="M20" s="7" t="str">
        <f t="shared" si="1"/>
        <v>mudah</v>
      </c>
      <c r="N20" s="6">
        <f t="shared" si="2"/>
        <v>0.4</v>
      </c>
      <c r="O20" s="7" t="str">
        <f t="shared" si="3"/>
        <v>soal diterima baik</v>
      </c>
      <c r="Q20" s="7">
        <v>15</v>
      </c>
      <c r="R20" s="14">
        <f t="shared" si="5"/>
        <v>1</v>
      </c>
      <c r="S20" s="14">
        <f t="shared" si="4"/>
        <v>1</v>
      </c>
      <c r="T20" s="14">
        <f t="shared" si="4"/>
        <v>1</v>
      </c>
      <c r="U20" s="14">
        <f t="shared" si="4"/>
        <v>1</v>
      </c>
      <c r="V20" s="14">
        <f t="shared" si="4"/>
        <v>1</v>
      </c>
      <c r="W20" s="14">
        <f t="shared" si="4"/>
        <v>1</v>
      </c>
      <c r="X20" s="14">
        <f t="shared" si="4"/>
        <v>0</v>
      </c>
      <c r="Y20" s="14">
        <f t="shared" si="4"/>
        <v>0</v>
      </c>
      <c r="Z20" s="14">
        <f t="shared" si="4"/>
        <v>0</v>
      </c>
      <c r="AA20" s="14">
        <f t="shared" si="4"/>
        <v>0</v>
      </c>
      <c r="AB20" s="6">
        <f t="shared" si="6"/>
        <v>0.6</v>
      </c>
      <c r="AC20" s="6">
        <f t="shared" si="7"/>
        <v>0.4</v>
      </c>
      <c r="AD20" s="6">
        <f t="shared" si="8"/>
        <v>0.24</v>
      </c>
      <c r="AE20" s="21"/>
    </row>
    <row r="21" spans="1:31" ht="55.2" x14ac:dyDescent="0.3">
      <c r="A21" s="4" t="s">
        <v>845</v>
      </c>
      <c r="B21" s="42">
        <v>0</v>
      </c>
      <c r="C21" s="42">
        <v>0</v>
      </c>
      <c r="D21" s="42">
        <v>1</v>
      </c>
      <c r="E21" s="42">
        <v>1</v>
      </c>
      <c r="F21" s="42">
        <v>1</v>
      </c>
      <c r="G21" s="42">
        <v>1</v>
      </c>
      <c r="H21" s="42">
        <v>0</v>
      </c>
      <c r="I21" s="42">
        <v>0</v>
      </c>
      <c r="J21" s="42">
        <v>0</v>
      </c>
      <c r="K21" s="42">
        <v>0</v>
      </c>
      <c r="L21" s="6">
        <f t="shared" si="0"/>
        <v>0.4</v>
      </c>
      <c r="M21" s="7" t="str">
        <f t="shared" si="1"/>
        <v>sedang</v>
      </c>
      <c r="N21" s="6">
        <f t="shared" si="2"/>
        <v>0.4</v>
      </c>
      <c r="O21" s="7" t="str">
        <f t="shared" si="3"/>
        <v>soal diterima baik</v>
      </c>
      <c r="Q21" s="7">
        <v>16</v>
      </c>
      <c r="R21" s="14">
        <f t="shared" si="5"/>
        <v>1</v>
      </c>
      <c r="S21" s="14">
        <f t="shared" si="4"/>
        <v>1</v>
      </c>
      <c r="T21" s="14">
        <f t="shared" si="4"/>
        <v>1</v>
      </c>
      <c r="U21" s="14">
        <f t="shared" si="4"/>
        <v>1</v>
      </c>
      <c r="V21" s="14">
        <f t="shared" si="4"/>
        <v>1</v>
      </c>
      <c r="W21" s="14">
        <f t="shared" si="4"/>
        <v>1</v>
      </c>
      <c r="X21" s="14">
        <f t="shared" si="4"/>
        <v>1</v>
      </c>
      <c r="Y21" s="14">
        <f t="shared" si="4"/>
        <v>1</v>
      </c>
      <c r="Z21" s="14">
        <f t="shared" si="4"/>
        <v>0</v>
      </c>
      <c r="AA21" s="14">
        <f t="shared" si="4"/>
        <v>0</v>
      </c>
      <c r="AB21" s="6">
        <f t="shared" si="6"/>
        <v>0.8</v>
      </c>
      <c r="AC21" s="6">
        <f t="shared" si="7"/>
        <v>0.19999999999999996</v>
      </c>
      <c r="AD21" s="6">
        <f t="shared" si="8"/>
        <v>0.15999999999999998</v>
      </c>
      <c r="AE21" s="21"/>
    </row>
    <row r="22" spans="1:31" ht="41.4" x14ac:dyDescent="0.3">
      <c r="A22" s="8" t="s">
        <v>846</v>
      </c>
      <c r="B22" s="42">
        <v>1</v>
      </c>
      <c r="C22" s="42">
        <v>1</v>
      </c>
      <c r="D22" s="42">
        <v>1</v>
      </c>
      <c r="E22" s="42">
        <v>0</v>
      </c>
      <c r="F22" s="42">
        <v>1</v>
      </c>
      <c r="G22" s="42">
        <v>0</v>
      </c>
      <c r="H22" s="42">
        <v>0</v>
      </c>
      <c r="I22" s="42">
        <v>0</v>
      </c>
      <c r="J22" s="42">
        <v>0</v>
      </c>
      <c r="K22" s="42">
        <v>0</v>
      </c>
      <c r="L22" s="6">
        <f t="shared" si="0"/>
        <v>0.4</v>
      </c>
      <c r="M22" s="7" t="str">
        <f t="shared" si="1"/>
        <v>sedang</v>
      </c>
      <c r="N22" s="6">
        <f t="shared" si="2"/>
        <v>0.8</v>
      </c>
      <c r="O22" s="7" t="str">
        <f t="shared" si="3"/>
        <v>soal diterima baik</v>
      </c>
      <c r="Q22" s="7">
        <v>17</v>
      </c>
      <c r="R22" s="14">
        <f t="shared" si="5"/>
        <v>0</v>
      </c>
      <c r="S22" s="14">
        <f t="shared" si="5"/>
        <v>0</v>
      </c>
      <c r="T22" s="14">
        <f t="shared" si="5"/>
        <v>1</v>
      </c>
      <c r="U22" s="14">
        <f t="shared" si="5"/>
        <v>1</v>
      </c>
      <c r="V22" s="14">
        <f t="shared" si="5"/>
        <v>1</v>
      </c>
      <c r="W22" s="14">
        <f t="shared" si="5"/>
        <v>1</v>
      </c>
      <c r="X22" s="14">
        <f t="shared" si="5"/>
        <v>0</v>
      </c>
      <c r="Y22" s="14">
        <f t="shared" si="5"/>
        <v>0</v>
      </c>
      <c r="Z22" s="14">
        <f t="shared" si="5"/>
        <v>0</v>
      </c>
      <c r="AA22" s="14">
        <f t="shared" si="5"/>
        <v>0</v>
      </c>
      <c r="AB22" s="6">
        <f t="shared" si="6"/>
        <v>0.4</v>
      </c>
      <c r="AC22" s="6">
        <f t="shared" si="7"/>
        <v>0.6</v>
      </c>
      <c r="AD22" s="6">
        <f t="shared" si="8"/>
        <v>0.24</v>
      </c>
      <c r="AE22" s="21"/>
    </row>
    <row r="23" spans="1:31" ht="55.2" x14ac:dyDescent="0.3">
      <c r="A23" s="8" t="s">
        <v>847</v>
      </c>
      <c r="B23" s="42">
        <v>1</v>
      </c>
      <c r="C23" s="42">
        <v>1</v>
      </c>
      <c r="D23" s="42">
        <v>1</v>
      </c>
      <c r="E23" s="42">
        <v>0</v>
      </c>
      <c r="F23" s="42">
        <v>1</v>
      </c>
      <c r="G23" s="42">
        <v>0</v>
      </c>
      <c r="H23" s="42">
        <v>0</v>
      </c>
      <c r="I23" s="42">
        <v>0</v>
      </c>
      <c r="J23" s="42">
        <v>0</v>
      </c>
      <c r="K23" s="42">
        <v>0</v>
      </c>
      <c r="L23" s="6">
        <f t="shared" si="0"/>
        <v>0.4</v>
      </c>
      <c r="M23" s="7" t="str">
        <f t="shared" si="1"/>
        <v>sedang</v>
      </c>
      <c r="N23" s="6">
        <f t="shared" si="2"/>
        <v>0.8</v>
      </c>
      <c r="O23" s="7" t="str">
        <f t="shared" si="3"/>
        <v>soal diterima baik</v>
      </c>
      <c r="Q23" s="7">
        <v>18</v>
      </c>
      <c r="R23" s="14">
        <f t="shared" si="5"/>
        <v>1</v>
      </c>
      <c r="S23" s="14">
        <f t="shared" si="5"/>
        <v>1</v>
      </c>
      <c r="T23" s="14">
        <f t="shared" si="5"/>
        <v>1</v>
      </c>
      <c r="U23" s="14">
        <f t="shared" si="5"/>
        <v>0</v>
      </c>
      <c r="V23" s="14">
        <f t="shared" si="5"/>
        <v>1</v>
      </c>
      <c r="W23" s="14">
        <f t="shared" si="5"/>
        <v>0</v>
      </c>
      <c r="X23" s="14">
        <f t="shared" si="5"/>
        <v>0</v>
      </c>
      <c r="Y23" s="14">
        <f t="shared" si="5"/>
        <v>0</v>
      </c>
      <c r="Z23" s="14">
        <f t="shared" si="5"/>
        <v>0</v>
      </c>
      <c r="AA23" s="14">
        <f t="shared" si="5"/>
        <v>0</v>
      </c>
      <c r="AB23" s="6">
        <f t="shared" si="6"/>
        <v>0.4</v>
      </c>
      <c r="AC23" s="6">
        <f t="shared" si="7"/>
        <v>0.6</v>
      </c>
      <c r="AD23" s="6">
        <f t="shared" si="8"/>
        <v>0.24</v>
      </c>
      <c r="AE23" s="21"/>
    </row>
    <row r="24" spans="1:31" ht="55.2" x14ac:dyDescent="0.3">
      <c r="A24" s="8" t="s">
        <v>848</v>
      </c>
      <c r="B24" s="42">
        <v>1</v>
      </c>
      <c r="C24" s="42">
        <v>1</v>
      </c>
      <c r="D24" s="42">
        <v>1</v>
      </c>
      <c r="E24" s="42">
        <v>0</v>
      </c>
      <c r="F24" s="42">
        <v>1</v>
      </c>
      <c r="G24" s="42">
        <v>0</v>
      </c>
      <c r="H24" s="42">
        <v>0</v>
      </c>
      <c r="I24" s="42">
        <v>0</v>
      </c>
      <c r="J24" s="42">
        <v>0</v>
      </c>
      <c r="K24" s="42">
        <v>0</v>
      </c>
      <c r="L24" s="6">
        <f t="shared" si="0"/>
        <v>0.4</v>
      </c>
      <c r="M24" s="7" t="str">
        <f t="shared" si="1"/>
        <v>sedang</v>
      </c>
      <c r="N24" s="6">
        <f t="shared" si="2"/>
        <v>0.8</v>
      </c>
      <c r="O24" s="7" t="str">
        <f t="shared" si="3"/>
        <v>soal diterima baik</v>
      </c>
      <c r="Q24" s="7">
        <v>19</v>
      </c>
      <c r="R24" s="14">
        <f t="shared" si="5"/>
        <v>1</v>
      </c>
      <c r="S24" s="14">
        <f t="shared" si="5"/>
        <v>1</v>
      </c>
      <c r="T24" s="14">
        <f t="shared" si="5"/>
        <v>1</v>
      </c>
      <c r="U24" s="14">
        <f t="shared" si="5"/>
        <v>0</v>
      </c>
      <c r="V24" s="14">
        <f t="shared" si="5"/>
        <v>1</v>
      </c>
      <c r="W24" s="14">
        <f t="shared" si="5"/>
        <v>0</v>
      </c>
      <c r="X24" s="14">
        <f t="shared" si="5"/>
        <v>0</v>
      </c>
      <c r="Y24" s="14">
        <f t="shared" si="5"/>
        <v>0</v>
      </c>
      <c r="Z24" s="14">
        <f t="shared" si="5"/>
        <v>0</v>
      </c>
      <c r="AA24" s="14">
        <f t="shared" si="5"/>
        <v>0</v>
      </c>
      <c r="AB24" s="6">
        <f t="shared" si="6"/>
        <v>0.4</v>
      </c>
      <c r="AC24" s="6">
        <f t="shared" si="7"/>
        <v>0.6</v>
      </c>
      <c r="AD24" s="6">
        <f t="shared" si="8"/>
        <v>0.24</v>
      </c>
      <c r="AE24" s="21"/>
    </row>
    <row r="25" spans="1:31" ht="55.2" x14ac:dyDescent="0.3">
      <c r="A25" s="8" t="s">
        <v>849</v>
      </c>
      <c r="B25" s="42">
        <v>0</v>
      </c>
      <c r="C25" s="42">
        <v>0</v>
      </c>
      <c r="D25" s="42">
        <v>0</v>
      </c>
      <c r="E25" s="42">
        <v>1</v>
      </c>
      <c r="F25" s="42">
        <v>0</v>
      </c>
      <c r="G25" s="42">
        <v>1</v>
      </c>
      <c r="H25" s="42">
        <v>0</v>
      </c>
      <c r="I25" s="42">
        <v>0</v>
      </c>
      <c r="J25" s="42">
        <v>1</v>
      </c>
      <c r="K25" s="42">
        <v>1</v>
      </c>
      <c r="L25" s="6">
        <f t="shared" si="0"/>
        <v>0.4</v>
      </c>
      <c r="M25" s="7" t="str">
        <f t="shared" si="1"/>
        <v>sedang</v>
      </c>
      <c r="N25" s="6">
        <f t="shared" si="2"/>
        <v>0.4</v>
      </c>
      <c r="O25" s="7" t="str">
        <f t="shared" si="3"/>
        <v>soal diterima baik</v>
      </c>
      <c r="Q25" s="7">
        <v>20</v>
      </c>
      <c r="R25" s="14">
        <f t="shared" si="5"/>
        <v>1</v>
      </c>
      <c r="S25" s="14">
        <f t="shared" si="5"/>
        <v>1</v>
      </c>
      <c r="T25" s="14">
        <f t="shared" si="5"/>
        <v>1</v>
      </c>
      <c r="U25" s="14">
        <f t="shared" si="5"/>
        <v>0</v>
      </c>
      <c r="V25" s="14">
        <f t="shared" si="5"/>
        <v>1</v>
      </c>
      <c r="W25" s="14">
        <f t="shared" si="5"/>
        <v>0</v>
      </c>
      <c r="X25" s="14">
        <f t="shared" si="5"/>
        <v>0</v>
      </c>
      <c r="Y25" s="14">
        <f t="shared" si="5"/>
        <v>0</v>
      </c>
      <c r="Z25" s="14">
        <f t="shared" si="5"/>
        <v>0</v>
      </c>
      <c r="AA25" s="14">
        <f t="shared" si="5"/>
        <v>0</v>
      </c>
      <c r="AB25" s="6">
        <f t="shared" si="6"/>
        <v>0.4</v>
      </c>
      <c r="AC25" s="6">
        <f t="shared" si="7"/>
        <v>0.6</v>
      </c>
      <c r="AD25" s="6">
        <f t="shared" si="8"/>
        <v>0.24</v>
      </c>
      <c r="AE25" s="21"/>
    </row>
    <row r="26" spans="1:31" ht="41.4" x14ac:dyDescent="0.3">
      <c r="A26" s="9" t="s">
        <v>850</v>
      </c>
      <c r="B26" s="42">
        <v>1</v>
      </c>
      <c r="C26" s="42">
        <v>1</v>
      </c>
      <c r="D26" s="42">
        <v>1</v>
      </c>
      <c r="E26" s="42">
        <v>0</v>
      </c>
      <c r="F26" s="42">
        <v>1</v>
      </c>
      <c r="G26" s="42">
        <v>0</v>
      </c>
      <c r="H26" s="42">
        <v>0</v>
      </c>
      <c r="I26" s="42">
        <v>0</v>
      </c>
      <c r="J26" s="42">
        <v>0</v>
      </c>
      <c r="K26" s="42">
        <v>0</v>
      </c>
      <c r="L26" s="6">
        <f t="shared" si="0"/>
        <v>0.4</v>
      </c>
      <c r="M26" s="7" t="str">
        <f t="shared" si="1"/>
        <v>sedang</v>
      </c>
      <c r="N26" s="6">
        <f t="shared" si="2"/>
        <v>0.8</v>
      </c>
      <c r="O26" s="7" t="str">
        <f t="shared" si="3"/>
        <v>soal diterima baik</v>
      </c>
      <c r="Q26" s="7">
        <v>21</v>
      </c>
      <c r="R26" s="14">
        <f t="shared" si="5"/>
        <v>0</v>
      </c>
      <c r="S26" s="14">
        <f t="shared" si="5"/>
        <v>0</v>
      </c>
      <c r="T26" s="14">
        <f t="shared" si="5"/>
        <v>0</v>
      </c>
      <c r="U26" s="14">
        <f t="shared" si="5"/>
        <v>1</v>
      </c>
      <c r="V26" s="14">
        <f t="shared" si="5"/>
        <v>0</v>
      </c>
      <c r="W26" s="14">
        <f t="shared" si="5"/>
        <v>1</v>
      </c>
      <c r="X26" s="14">
        <f t="shared" si="5"/>
        <v>0</v>
      </c>
      <c r="Y26" s="14">
        <f t="shared" si="5"/>
        <v>0</v>
      </c>
      <c r="Z26" s="14">
        <f t="shared" si="5"/>
        <v>1</v>
      </c>
      <c r="AA26" s="14">
        <f t="shared" si="5"/>
        <v>1</v>
      </c>
      <c r="AB26" s="6">
        <f t="shared" si="6"/>
        <v>0.4</v>
      </c>
      <c r="AC26" s="6">
        <f t="shared" si="7"/>
        <v>0.6</v>
      </c>
      <c r="AD26" s="6">
        <f t="shared" si="8"/>
        <v>0.24</v>
      </c>
      <c r="AE26" s="21"/>
    </row>
    <row r="27" spans="1:31" ht="55.2" x14ac:dyDescent="0.3">
      <c r="A27" s="9" t="s">
        <v>851</v>
      </c>
      <c r="B27" s="42">
        <v>1</v>
      </c>
      <c r="C27" s="42">
        <v>1</v>
      </c>
      <c r="D27" s="42">
        <v>1</v>
      </c>
      <c r="E27" s="42">
        <v>0</v>
      </c>
      <c r="F27" s="42">
        <v>1</v>
      </c>
      <c r="G27" s="42">
        <v>0</v>
      </c>
      <c r="H27" s="42">
        <v>0</v>
      </c>
      <c r="I27" s="42">
        <v>0</v>
      </c>
      <c r="J27" s="42">
        <v>1</v>
      </c>
      <c r="K27" s="42">
        <v>1</v>
      </c>
      <c r="L27" s="6">
        <f t="shared" si="0"/>
        <v>0.6</v>
      </c>
      <c r="M27" s="7" t="str">
        <f t="shared" si="1"/>
        <v>sedang</v>
      </c>
      <c r="N27" s="6">
        <f t="shared" si="2"/>
        <v>0.4</v>
      </c>
      <c r="O27" s="7" t="str">
        <f t="shared" si="3"/>
        <v>soal diterima baik</v>
      </c>
      <c r="Q27" s="7">
        <v>22</v>
      </c>
      <c r="R27" s="14">
        <f t="shared" si="5"/>
        <v>1</v>
      </c>
      <c r="S27" s="14">
        <f t="shared" si="5"/>
        <v>1</v>
      </c>
      <c r="T27" s="14">
        <f t="shared" si="5"/>
        <v>1</v>
      </c>
      <c r="U27" s="14">
        <f t="shared" si="5"/>
        <v>0</v>
      </c>
      <c r="V27" s="14">
        <f t="shared" si="5"/>
        <v>1</v>
      </c>
      <c r="W27" s="14">
        <f t="shared" si="5"/>
        <v>0</v>
      </c>
      <c r="X27" s="14">
        <f t="shared" si="5"/>
        <v>0</v>
      </c>
      <c r="Y27" s="14">
        <f t="shared" si="5"/>
        <v>0</v>
      </c>
      <c r="Z27" s="14">
        <f t="shared" si="5"/>
        <v>0</v>
      </c>
      <c r="AA27" s="14">
        <f t="shared" si="5"/>
        <v>0</v>
      </c>
      <c r="AB27" s="6">
        <f t="shared" si="6"/>
        <v>0.4</v>
      </c>
      <c r="AC27" s="6">
        <f t="shared" si="7"/>
        <v>0.6</v>
      </c>
      <c r="AD27" s="6">
        <f t="shared" si="8"/>
        <v>0.24</v>
      </c>
      <c r="AE27" s="21"/>
    </row>
    <row r="28" spans="1:31" ht="55.2" x14ac:dyDescent="0.3">
      <c r="A28" s="8" t="s">
        <v>852</v>
      </c>
      <c r="B28" s="42">
        <v>1</v>
      </c>
      <c r="C28" s="42">
        <v>1</v>
      </c>
      <c r="D28" s="42">
        <v>1</v>
      </c>
      <c r="E28" s="42">
        <v>0</v>
      </c>
      <c r="F28" s="42">
        <v>1</v>
      </c>
      <c r="G28" s="42">
        <v>0</v>
      </c>
      <c r="H28" s="42">
        <v>1</v>
      </c>
      <c r="I28" s="42">
        <v>1</v>
      </c>
      <c r="J28" s="42">
        <v>0</v>
      </c>
      <c r="K28" s="42">
        <v>0</v>
      </c>
      <c r="L28" s="6">
        <f t="shared" si="0"/>
        <v>0.6</v>
      </c>
      <c r="M28" s="7" t="str">
        <f t="shared" si="1"/>
        <v>sedang</v>
      </c>
      <c r="N28" s="6">
        <f t="shared" si="2"/>
        <v>0.4</v>
      </c>
      <c r="O28" s="7" t="str">
        <f t="shared" si="3"/>
        <v>soal diterima baik</v>
      </c>
      <c r="Q28" s="7">
        <v>23</v>
      </c>
      <c r="R28" s="14">
        <f t="shared" si="5"/>
        <v>1</v>
      </c>
      <c r="S28" s="14">
        <f t="shared" si="5"/>
        <v>1</v>
      </c>
      <c r="T28" s="14">
        <f t="shared" si="5"/>
        <v>1</v>
      </c>
      <c r="U28" s="14">
        <f t="shared" si="5"/>
        <v>0</v>
      </c>
      <c r="V28" s="14">
        <f t="shared" si="5"/>
        <v>1</v>
      </c>
      <c r="W28" s="14">
        <f t="shared" si="5"/>
        <v>0</v>
      </c>
      <c r="X28" s="14">
        <f t="shared" si="5"/>
        <v>0</v>
      </c>
      <c r="Y28" s="14">
        <f t="shared" si="5"/>
        <v>0</v>
      </c>
      <c r="Z28" s="14">
        <f t="shared" si="5"/>
        <v>1</v>
      </c>
      <c r="AA28" s="14">
        <f t="shared" si="5"/>
        <v>1</v>
      </c>
      <c r="AB28" s="6">
        <f t="shared" si="6"/>
        <v>0.6</v>
      </c>
      <c r="AC28" s="6">
        <f t="shared" si="7"/>
        <v>0.4</v>
      </c>
      <c r="AD28" s="6">
        <f t="shared" si="8"/>
        <v>0.24</v>
      </c>
      <c r="AE28" s="21"/>
    </row>
    <row r="29" spans="1:31" ht="41.4" x14ac:dyDescent="0.3">
      <c r="A29" s="4" t="s">
        <v>853</v>
      </c>
      <c r="B29" s="42">
        <v>1</v>
      </c>
      <c r="C29" s="42">
        <v>1</v>
      </c>
      <c r="D29" s="42">
        <v>1</v>
      </c>
      <c r="E29" s="42">
        <v>1</v>
      </c>
      <c r="F29" s="42">
        <v>1</v>
      </c>
      <c r="G29" s="42">
        <v>1</v>
      </c>
      <c r="H29" s="42">
        <v>1</v>
      </c>
      <c r="I29" s="42">
        <v>1</v>
      </c>
      <c r="J29" s="42">
        <v>0</v>
      </c>
      <c r="K29" s="42">
        <v>0</v>
      </c>
      <c r="L29" s="6">
        <f t="shared" si="0"/>
        <v>0.8</v>
      </c>
      <c r="M29" s="7" t="str">
        <f t="shared" si="1"/>
        <v>mudah</v>
      </c>
      <c r="N29" s="6">
        <f t="shared" si="2"/>
        <v>0.4</v>
      </c>
      <c r="O29" s="7" t="str">
        <f t="shared" si="3"/>
        <v>soal diterima baik</v>
      </c>
      <c r="Q29" s="7">
        <v>24</v>
      </c>
      <c r="R29" s="14">
        <f t="shared" si="5"/>
        <v>1</v>
      </c>
      <c r="S29" s="14">
        <f t="shared" si="5"/>
        <v>1</v>
      </c>
      <c r="T29" s="14">
        <f t="shared" si="5"/>
        <v>1</v>
      </c>
      <c r="U29" s="14">
        <f t="shared" si="5"/>
        <v>0</v>
      </c>
      <c r="V29" s="14">
        <f t="shared" si="5"/>
        <v>1</v>
      </c>
      <c r="W29" s="14">
        <f t="shared" si="5"/>
        <v>0</v>
      </c>
      <c r="X29" s="14">
        <f t="shared" si="5"/>
        <v>1</v>
      </c>
      <c r="Y29" s="14">
        <f t="shared" si="5"/>
        <v>1</v>
      </c>
      <c r="Z29" s="14">
        <f t="shared" si="5"/>
        <v>0</v>
      </c>
      <c r="AA29" s="14">
        <f t="shared" si="5"/>
        <v>0</v>
      </c>
      <c r="AB29" s="6">
        <f t="shared" si="6"/>
        <v>0.6</v>
      </c>
      <c r="AC29" s="6">
        <f t="shared" si="7"/>
        <v>0.4</v>
      </c>
      <c r="AD29" s="6">
        <f t="shared" si="8"/>
        <v>0.24</v>
      </c>
      <c r="AE29" s="21"/>
    </row>
    <row r="30" spans="1:31" ht="55.2" x14ac:dyDescent="0.3">
      <c r="A30" s="8" t="s">
        <v>854</v>
      </c>
      <c r="B30" s="42">
        <v>1</v>
      </c>
      <c r="C30" s="42">
        <v>1</v>
      </c>
      <c r="D30" s="42">
        <v>1</v>
      </c>
      <c r="E30" s="42">
        <v>0</v>
      </c>
      <c r="F30" s="42">
        <v>1</v>
      </c>
      <c r="G30" s="42">
        <v>0</v>
      </c>
      <c r="H30" s="42">
        <v>1</v>
      </c>
      <c r="I30" s="42">
        <v>1</v>
      </c>
      <c r="J30" s="42">
        <v>0</v>
      </c>
      <c r="K30" s="42">
        <v>0</v>
      </c>
      <c r="L30" s="6">
        <f t="shared" si="0"/>
        <v>0.6</v>
      </c>
      <c r="M30" s="7" t="str">
        <f t="shared" si="1"/>
        <v>sedang</v>
      </c>
      <c r="N30" s="6">
        <f t="shared" si="2"/>
        <v>0.4</v>
      </c>
      <c r="O30" s="7" t="str">
        <f t="shared" si="3"/>
        <v>soal diterima baik</v>
      </c>
      <c r="Q30" s="7">
        <v>25</v>
      </c>
      <c r="R30" s="14">
        <f t="shared" si="5"/>
        <v>1</v>
      </c>
      <c r="S30" s="14">
        <f t="shared" si="5"/>
        <v>1</v>
      </c>
      <c r="T30" s="14">
        <f t="shared" si="5"/>
        <v>1</v>
      </c>
      <c r="U30" s="14">
        <f t="shared" si="5"/>
        <v>1</v>
      </c>
      <c r="V30" s="14">
        <f t="shared" si="5"/>
        <v>1</v>
      </c>
      <c r="W30" s="14">
        <f t="shared" si="5"/>
        <v>1</v>
      </c>
      <c r="X30" s="14">
        <f t="shared" si="5"/>
        <v>1</v>
      </c>
      <c r="Y30" s="14">
        <f t="shared" si="5"/>
        <v>1</v>
      </c>
      <c r="Z30" s="14">
        <f t="shared" si="5"/>
        <v>0</v>
      </c>
      <c r="AA30" s="14">
        <f t="shared" si="5"/>
        <v>0</v>
      </c>
      <c r="AB30" s="6">
        <f t="shared" si="6"/>
        <v>0.8</v>
      </c>
      <c r="AC30" s="6">
        <f t="shared" si="7"/>
        <v>0.19999999999999996</v>
      </c>
      <c r="AD30" s="6">
        <f t="shared" si="8"/>
        <v>0.15999999999999998</v>
      </c>
      <c r="AE30" s="21"/>
    </row>
    <row r="31" spans="1:31" ht="55.2" x14ac:dyDescent="0.3">
      <c r="A31" s="8" t="s">
        <v>855</v>
      </c>
      <c r="B31" s="42">
        <v>1</v>
      </c>
      <c r="C31" s="42">
        <v>1</v>
      </c>
      <c r="D31" s="42">
        <v>1</v>
      </c>
      <c r="E31" s="42">
        <v>1</v>
      </c>
      <c r="F31" s="42">
        <v>1</v>
      </c>
      <c r="G31" s="42">
        <v>1</v>
      </c>
      <c r="H31" s="42">
        <v>1</v>
      </c>
      <c r="I31" s="42">
        <v>1</v>
      </c>
      <c r="J31" s="42">
        <v>0</v>
      </c>
      <c r="K31" s="42">
        <v>0</v>
      </c>
      <c r="L31" s="6">
        <f t="shared" si="0"/>
        <v>0.8</v>
      </c>
      <c r="M31" s="7" t="str">
        <f t="shared" si="1"/>
        <v>mudah</v>
      </c>
      <c r="N31" s="6">
        <f t="shared" si="2"/>
        <v>0.4</v>
      </c>
      <c r="O31" s="7" t="str">
        <f t="shared" si="3"/>
        <v>soal diterima baik</v>
      </c>
      <c r="Q31" s="7">
        <v>26</v>
      </c>
      <c r="R31" s="14">
        <f t="shared" si="5"/>
        <v>1</v>
      </c>
      <c r="S31" s="14">
        <f t="shared" si="5"/>
        <v>1</v>
      </c>
      <c r="T31" s="14">
        <f t="shared" si="5"/>
        <v>1</v>
      </c>
      <c r="U31" s="14">
        <f t="shared" si="5"/>
        <v>0</v>
      </c>
      <c r="V31" s="14">
        <f t="shared" si="5"/>
        <v>1</v>
      </c>
      <c r="W31" s="14">
        <f t="shared" si="5"/>
        <v>0</v>
      </c>
      <c r="X31" s="14">
        <f t="shared" si="5"/>
        <v>1</v>
      </c>
      <c r="Y31" s="14">
        <f t="shared" si="5"/>
        <v>1</v>
      </c>
      <c r="Z31" s="14">
        <f t="shared" si="5"/>
        <v>0</v>
      </c>
      <c r="AA31" s="14">
        <f t="shared" si="5"/>
        <v>0</v>
      </c>
      <c r="AB31" s="6">
        <f t="shared" si="6"/>
        <v>0.6</v>
      </c>
      <c r="AC31" s="6">
        <f t="shared" si="7"/>
        <v>0.4</v>
      </c>
      <c r="AD31" s="6">
        <f t="shared" si="8"/>
        <v>0.24</v>
      </c>
      <c r="AE31" s="21"/>
    </row>
    <row r="32" spans="1:31" ht="69" x14ac:dyDescent="0.3">
      <c r="A32" s="4" t="s">
        <v>856</v>
      </c>
      <c r="B32" s="42">
        <v>1</v>
      </c>
      <c r="C32" s="42">
        <v>1</v>
      </c>
      <c r="D32" s="42">
        <v>1</v>
      </c>
      <c r="E32" s="42">
        <v>0</v>
      </c>
      <c r="F32" s="42">
        <v>1</v>
      </c>
      <c r="G32" s="42">
        <v>0</v>
      </c>
      <c r="H32" s="42">
        <v>1</v>
      </c>
      <c r="I32" s="42">
        <v>1</v>
      </c>
      <c r="J32" s="42">
        <v>0</v>
      </c>
      <c r="K32" s="42">
        <v>0</v>
      </c>
      <c r="L32" s="6">
        <f t="shared" si="0"/>
        <v>0.6</v>
      </c>
      <c r="M32" s="7" t="str">
        <f t="shared" si="1"/>
        <v>sedang</v>
      </c>
      <c r="N32" s="6">
        <f t="shared" si="2"/>
        <v>0.4</v>
      </c>
      <c r="O32" s="7" t="str">
        <f t="shared" si="3"/>
        <v>soal diterima baik</v>
      </c>
      <c r="Q32" s="7">
        <v>27</v>
      </c>
      <c r="R32" s="14">
        <f t="shared" si="5"/>
        <v>1</v>
      </c>
      <c r="S32" s="14">
        <f t="shared" si="5"/>
        <v>1</v>
      </c>
      <c r="T32" s="14">
        <f t="shared" si="5"/>
        <v>1</v>
      </c>
      <c r="U32" s="14">
        <f t="shared" si="5"/>
        <v>1</v>
      </c>
      <c r="V32" s="14">
        <f t="shared" si="5"/>
        <v>1</v>
      </c>
      <c r="W32" s="14">
        <f t="shared" si="5"/>
        <v>1</v>
      </c>
      <c r="X32" s="14">
        <f t="shared" si="5"/>
        <v>1</v>
      </c>
      <c r="Y32" s="14">
        <f t="shared" si="5"/>
        <v>1</v>
      </c>
      <c r="Z32" s="14">
        <f t="shared" si="5"/>
        <v>0</v>
      </c>
      <c r="AA32" s="14">
        <f t="shared" si="5"/>
        <v>0</v>
      </c>
      <c r="AB32" s="6">
        <f t="shared" si="6"/>
        <v>0.8</v>
      </c>
      <c r="AC32" s="6">
        <f t="shared" si="7"/>
        <v>0.19999999999999996</v>
      </c>
      <c r="AD32" s="6">
        <f t="shared" si="8"/>
        <v>0.15999999999999998</v>
      </c>
      <c r="AE32" s="21"/>
    </row>
    <row r="33" spans="1:31" ht="55.2" x14ac:dyDescent="0.3">
      <c r="A33" s="8" t="s">
        <v>857</v>
      </c>
      <c r="B33" s="42">
        <v>1</v>
      </c>
      <c r="C33" s="42">
        <v>1</v>
      </c>
      <c r="D33" s="42">
        <v>1</v>
      </c>
      <c r="E33" s="42">
        <v>0</v>
      </c>
      <c r="F33" s="42">
        <v>1</v>
      </c>
      <c r="G33" s="42">
        <v>0</v>
      </c>
      <c r="H33" s="42">
        <v>0</v>
      </c>
      <c r="I33" s="42">
        <v>0</v>
      </c>
      <c r="J33" s="42">
        <v>1</v>
      </c>
      <c r="K33" s="42">
        <v>1</v>
      </c>
      <c r="L33" s="6">
        <f t="shared" si="0"/>
        <v>0.6</v>
      </c>
      <c r="M33" s="7" t="str">
        <f t="shared" si="1"/>
        <v>sedang</v>
      </c>
      <c r="N33" s="6">
        <f t="shared" si="2"/>
        <v>0.4</v>
      </c>
      <c r="O33" s="7" t="str">
        <f t="shared" si="3"/>
        <v>soal diterima baik</v>
      </c>
      <c r="Q33" s="7">
        <v>28</v>
      </c>
      <c r="R33" s="14">
        <f t="shared" si="5"/>
        <v>1</v>
      </c>
      <c r="S33" s="14">
        <f t="shared" si="5"/>
        <v>1</v>
      </c>
      <c r="T33" s="14">
        <f t="shared" si="5"/>
        <v>1</v>
      </c>
      <c r="U33" s="14">
        <f t="shared" si="5"/>
        <v>0</v>
      </c>
      <c r="V33" s="14">
        <f t="shared" si="5"/>
        <v>1</v>
      </c>
      <c r="W33" s="14">
        <f t="shared" si="5"/>
        <v>0</v>
      </c>
      <c r="X33" s="14">
        <f t="shared" si="5"/>
        <v>1</v>
      </c>
      <c r="Y33" s="14">
        <f t="shared" si="5"/>
        <v>1</v>
      </c>
      <c r="Z33" s="14">
        <f t="shared" si="5"/>
        <v>0</v>
      </c>
      <c r="AA33" s="14">
        <f t="shared" si="5"/>
        <v>0</v>
      </c>
      <c r="AB33" s="6">
        <f t="shared" si="6"/>
        <v>0.6</v>
      </c>
      <c r="AC33" s="6">
        <f t="shared" si="7"/>
        <v>0.4</v>
      </c>
      <c r="AD33" s="6">
        <f t="shared" si="8"/>
        <v>0.24</v>
      </c>
      <c r="AE33" s="21"/>
    </row>
    <row r="34" spans="1:31" ht="55.2" x14ac:dyDescent="0.3">
      <c r="A34" s="8" t="s">
        <v>858</v>
      </c>
      <c r="B34" s="42">
        <v>1</v>
      </c>
      <c r="C34" s="42">
        <v>1</v>
      </c>
      <c r="D34" s="42">
        <v>1</v>
      </c>
      <c r="E34" s="42">
        <v>0</v>
      </c>
      <c r="F34" s="42">
        <v>1</v>
      </c>
      <c r="G34" s="42">
        <v>0</v>
      </c>
      <c r="H34" s="42">
        <v>0</v>
      </c>
      <c r="I34" s="42">
        <v>0</v>
      </c>
      <c r="J34" s="42">
        <v>0</v>
      </c>
      <c r="K34" s="42">
        <v>0</v>
      </c>
      <c r="L34" s="6">
        <f t="shared" si="0"/>
        <v>0.4</v>
      </c>
      <c r="M34" s="7" t="str">
        <f t="shared" si="1"/>
        <v>sedang</v>
      </c>
      <c r="N34" s="6">
        <f t="shared" si="2"/>
        <v>0.8</v>
      </c>
      <c r="O34" s="7" t="str">
        <f t="shared" si="3"/>
        <v>soal diterima baik</v>
      </c>
      <c r="Q34" s="7">
        <v>29</v>
      </c>
      <c r="R34" s="14">
        <f t="shared" si="5"/>
        <v>1</v>
      </c>
      <c r="S34" s="14">
        <f t="shared" si="5"/>
        <v>1</v>
      </c>
      <c r="T34" s="14">
        <f t="shared" si="5"/>
        <v>1</v>
      </c>
      <c r="U34" s="14">
        <f t="shared" si="5"/>
        <v>0</v>
      </c>
      <c r="V34" s="14">
        <f t="shared" si="5"/>
        <v>1</v>
      </c>
      <c r="W34" s="14">
        <f t="shared" si="5"/>
        <v>0</v>
      </c>
      <c r="X34" s="14">
        <f t="shared" si="5"/>
        <v>0</v>
      </c>
      <c r="Y34" s="14">
        <f t="shared" si="5"/>
        <v>0</v>
      </c>
      <c r="Z34" s="14">
        <f t="shared" si="5"/>
        <v>1</v>
      </c>
      <c r="AA34" s="14">
        <f t="shared" si="5"/>
        <v>1</v>
      </c>
      <c r="AB34" s="6">
        <f t="shared" si="6"/>
        <v>0.6</v>
      </c>
      <c r="AC34" s="6">
        <f t="shared" si="7"/>
        <v>0.4</v>
      </c>
      <c r="AD34" s="6">
        <f t="shared" si="8"/>
        <v>0.24</v>
      </c>
      <c r="AE34" s="21"/>
    </row>
    <row r="35" spans="1:31" ht="41.4" x14ac:dyDescent="0.3">
      <c r="A35" s="4" t="s">
        <v>859</v>
      </c>
      <c r="B35" s="42">
        <v>1</v>
      </c>
      <c r="C35" s="42">
        <v>1</v>
      </c>
      <c r="D35" s="42">
        <v>1</v>
      </c>
      <c r="E35" s="42">
        <v>0</v>
      </c>
      <c r="F35" s="42">
        <v>1</v>
      </c>
      <c r="G35" s="42">
        <v>0</v>
      </c>
      <c r="H35" s="42">
        <v>1</v>
      </c>
      <c r="I35" s="42">
        <v>1</v>
      </c>
      <c r="J35" s="42">
        <v>0</v>
      </c>
      <c r="K35" s="42">
        <v>0</v>
      </c>
      <c r="L35" s="6">
        <f t="shared" si="0"/>
        <v>0.6</v>
      </c>
      <c r="M35" s="7" t="str">
        <f t="shared" si="1"/>
        <v>sedang</v>
      </c>
      <c r="N35" s="6">
        <f t="shared" si="2"/>
        <v>0.4</v>
      </c>
      <c r="O35" s="7" t="str">
        <f t="shared" si="3"/>
        <v>soal diterima baik</v>
      </c>
      <c r="Q35" s="7">
        <v>30</v>
      </c>
      <c r="R35" s="14">
        <f t="shared" si="5"/>
        <v>1</v>
      </c>
      <c r="S35" s="14">
        <f t="shared" si="5"/>
        <v>1</v>
      </c>
      <c r="T35" s="14">
        <f t="shared" si="5"/>
        <v>1</v>
      </c>
      <c r="U35" s="14">
        <f t="shared" si="5"/>
        <v>0</v>
      </c>
      <c r="V35" s="14">
        <f t="shared" si="5"/>
        <v>1</v>
      </c>
      <c r="W35" s="14">
        <f t="shared" si="5"/>
        <v>0</v>
      </c>
      <c r="X35" s="14">
        <f t="shared" si="5"/>
        <v>0</v>
      </c>
      <c r="Y35" s="14">
        <f t="shared" si="5"/>
        <v>0</v>
      </c>
      <c r="Z35" s="14">
        <f t="shared" si="5"/>
        <v>0</v>
      </c>
      <c r="AA35" s="14">
        <f t="shared" si="5"/>
        <v>0</v>
      </c>
      <c r="AB35" s="6">
        <f t="shared" si="6"/>
        <v>0.4</v>
      </c>
      <c r="AC35" s="6">
        <f t="shared" si="7"/>
        <v>0.6</v>
      </c>
      <c r="AD35" s="6">
        <f t="shared" si="8"/>
        <v>0.24</v>
      </c>
      <c r="AE35" s="21"/>
    </row>
    <row r="36" spans="1:31" ht="69" x14ac:dyDescent="0.3">
      <c r="A36" s="9" t="s">
        <v>860</v>
      </c>
      <c r="B36" s="42">
        <v>0</v>
      </c>
      <c r="C36" s="42">
        <v>0</v>
      </c>
      <c r="D36" s="42">
        <v>1</v>
      </c>
      <c r="E36" s="42">
        <v>0</v>
      </c>
      <c r="F36" s="42">
        <v>1</v>
      </c>
      <c r="G36" s="42">
        <v>0</v>
      </c>
      <c r="H36" s="42">
        <v>0</v>
      </c>
      <c r="I36" s="42">
        <v>0</v>
      </c>
      <c r="J36" s="42">
        <v>0</v>
      </c>
      <c r="K36" s="42">
        <v>0</v>
      </c>
      <c r="L36" s="6">
        <f t="shared" si="0"/>
        <v>0.2</v>
      </c>
      <c r="M36" s="7" t="str">
        <f t="shared" si="1"/>
        <v>sukar</v>
      </c>
      <c r="N36" s="6">
        <f t="shared" si="2"/>
        <v>0.4</v>
      </c>
      <c r="O36" s="7" t="str">
        <f t="shared" si="3"/>
        <v>soal diterima baik</v>
      </c>
      <c r="Q36" s="7">
        <v>31</v>
      </c>
      <c r="R36" s="14">
        <f t="shared" si="5"/>
        <v>1</v>
      </c>
      <c r="S36" s="14">
        <f t="shared" si="5"/>
        <v>1</v>
      </c>
      <c r="T36" s="14">
        <f t="shared" si="5"/>
        <v>1</v>
      </c>
      <c r="U36" s="14">
        <f t="shared" si="5"/>
        <v>0</v>
      </c>
      <c r="V36" s="14">
        <f t="shared" si="5"/>
        <v>1</v>
      </c>
      <c r="W36" s="14">
        <f t="shared" si="5"/>
        <v>0</v>
      </c>
      <c r="X36" s="14">
        <f t="shared" si="5"/>
        <v>1</v>
      </c>
      <c r="Y36" s="14">
        <f t="shared" si="5"/>
        <v>1</v>
      </c>
      <c r="Z36" s="14">
        <f t="shared" si="5"/>
        <v>0</v>
      </c>
      <c r="AA36" s="14">
        <f t="shared" si="5"/>
        <v>0</v>
      </c>
      <c r="AB36" s="6">
        <f t="shared" si="6"/>
        <v>0.6</v>
      </c>
      <c r="AC36" s="6">
        <f t="shared" si="7"/>
        <v>0.4</v>
      </c>
      <c r="AD36" s="6">
        <f t="shared" si="8"/>
        <v>0.24</v>
      </c>
      <c r="AE36" s="21"/>
    </row>
    <row r="37" spans="1:31" ht="69" x14ac:dyDescent="0.3">
      <c r="A37" s="8" t="s">
        <v>861</v>
      </c>
      <c r="B37" s="42">
        <v>1</v>
      </c>
      <c r="C37" s="42">
        <v>1</v>
      </c>
      <c r="D37" s="42">
        <v>0</v>
      </c>
      <c r="E37" s="42">
        <v>0</v>
      </c>
      <c r="F37" s="42">
        <v>0</v>
      </c>
      <c r="G37" s="42">
        <v>0</v>
      </c>
      <c r="H37" s="42">
        <v>0</v>
      </c>
      <c r="I37" s="42">
        <v>0</v>
      </c>
      <c r="J37" s="42">
        <v>0</v>
      </c>
      <c r="K37" s="42">
        <v>0</v>
      </c>
      <c r="L37" s="6">
        <f t="shared" si="0"/>
        <v>0.2</v>
      </c>
      <c r="M37" s="7" t="str">
        <f t="shared" si="1"/>
        <v>sukar</v>
      </c>
      <c r="N37" s="6">
        <f t="shared" si="2"/>
        <v>0.4</v>
      </c>
      <c r="O37" s="7" t="str">
        <f t="shared" si="3"/>
        <v>soal diterima baik</v>
      </c>
      <c r="Q37" s="7">
        <v>32</v>
      </c>
      <c r="R37" s="14">
        <f t="shared" si="5"/>
        <v>0</v>
      </c>
      <c r="S37" s="14">
        <f t="shared" si="5"/>
        <v>0</v>
      </c>
      <c r="T37" s="14">
        <f t="shared" si="5"/>
        <v>1</v>
      </c>
      <c r="U37" s="14">
        <f t="shared" si="5"/>
        <v>0</v>
      </c>
      <c r="V37" s="14">
        <f t="shared" si="5"/>
        <v>1</v>
      </c>
      <c r="W37" s="14">
        <f t="shared" si="5"/>
        <v>0</v>
      </c>
      <c r="X37" s="14">
        <f t="shared" si="5"/>
        <v>0</v>
      </c>
      <c r="Y37" s="14">
        <f t="shared" si="5"/>
        <v>0</v>
      </c>
      <c r="Z37" s="14">
        <f t="shared" si="5"/>
        <v>0</v>
      </c>
      <c r="AA37" s="14">
        <f t="shared" si="5"/>
        <v>0</v>
      </c>
      <c r="AB37" s="6">
        <f t="shared" si="6"/>
        <v>0.2</v>
      </c>
      <c r="AC37" s="6">
        <f t="shared" si="7"/>
        <v>0.8</v>
      </c>
      <c r="AD37" s="6">
        <f t="shared" si="8"/>
        <v>0.16000000000000003</v>
      </c>
      <c r="AE37" s="21"/>
    </row>
    <row r="38" spans="1:31" ht="82.8" x14ac:dyDescent="0.3">
      <c r="A38" s="8" t="s">
        <v>862</v>
      </c>
      <c r="B38" s="42">
        <v>1</v>
      </c>
      <c r="C38" s="42">
        <v>1</v>
      </c>
      <c r="D38" s="42">
        <v>1</v>
      </c>
      <c r="E38" s="42">
        <v>0</v>
      </c>
      <c r="F38" s="42">
        <v>1</v>
      </c>
      <c r="G38" s="42">
        <v>0</v>
      </c>
      <c r="H38" s="42">
        <v>0</v>
      </c>
      <c r="I38" s="42">
        <v>0</v>
      </c>
      <c r="J38" s="42">
        <v>0</v>
      </c>
      <c r="K38" s="42">
        <v>0</v>
      </c>
      <c r="L38" s="6">
        <f t="shared" si="0"/>
        <v>0.4</v>
      </c>
      <c r="M38" s="7" t="str">
        <f t="shared" si="1"/>
        <v>sedang</v>
      </c>
      <c r="N38" s="6">
        <f t="shared" si="2"/>
        <v>0.8</v>
      </c>
      <c r="O38" s="7" t="str">
        <f t="shared" si="3"/>
        <v>soal diterima baik</v>
      </c>
      <c r="Q38" s="7">
        <v>33</v>
      </c>
      <c r="R38" s="14">
        <f t="shared" si="5"/>
        <v>1</v>
      </c>
      <c r="S38" s="14">
        <f t="shared" si="5"/>
        <v>1</v>
      </c>
      <c r="T38" s="14">
        <f t="shared" si="5"/>
        <v>0</v>
      </c>
      <c r="U38" s="14">
        <f t="shared" si="5"/>
        <v>0</v>
      </c>
      <c r="V38" s="14">
        <f t="shared" si="5"/>
        <v>0</v>
      </c>
      <c r="W38" s="14">
        <f t="shared" si="5"/>
        <v>0</v>
      </c>
      <c r="X38" s="14">
        <f t="shared" si="5"/>
        <v>0</v>
      </c>
      <c r="Y38" s="14">
        <f t="shared" si="5"/>
        <v>0</v>
      </c>
      <c r="Z38" s="14">
        <f t="shared" si="5"/>
        <v>0</v>
      </c>
      <c r="AA38" s="14">
        <f t="shared" si="5"/>
        <v>0</v>
      </c>
      <c r="AB38" s="6">
        <f t="shared" si="6"/>
        <v>0.2</v>
      </c>
      <c r="AC38" s="6">
        <f t="shared" si="7"/>
        <v>0.8</v>
      </c>
      <c r="AD38" s="6">
        <f t="shared" si="8"/>
        <v>0.16000000000000003</v>
      </c>
      <c r="AE38" s="21"/>
    </row>
    <row r="39" spans="1:31" ht="63.75" customHeight="1" x14ac:dyDescent="0.3">
      <c r="A39" s="8" t="s">
        <v>863</v>
      </c>
      <c r="B39" s="42">
        <v>1</v>
      </c>
      <c r="C39" s="42">
        <v>1</v>
      </c>
      <c r="D39" s="42">
        <v>1</v>
      </c>
      <c r="E39" s="42">
        <v>0</v>
      </c>
      <c r="F39" s="42">
        <v>1</v>
      </c>
      <c r="G39" s="42">
        <v>0</v>
      </c>
      <c r="H39" s="42">
        <v>1</v>
      </c>
      <c r="I39" s="42">
        <v>1</v>
      </c>
      <c r="J39" s="42">
        <v>0</v>
      </c>
      <c r="K39" s="42">
        <v>0</v>
      </c>
      <c r="L39" s="6">
        <f t="shared" si="0"/>
        <v>0.6</v>
      </c>
      <c r="M39" s="7" t="str">
        <f t="shared" si="1"/>
        <v>sedang</v>
      </c>
      <c r="N39" s="6">
        <f t="shared" si="2"/>
        <v>0.4</v>
      </c>
      <c r="O39" s="7" t="str">
        <f t="shared" si="3"/>
        <v>soal diterima baik</v>
      </c>
      <c r="Q39" s="7">
        <v>34</v>
      </c>
      <c r="R39" s="14">
        <f t="shared" si="5"/>
        <v>1</v>
      </c>
      <c r="S39" s="14">
        <f t="shared" si="5"/>
        <v>1</v>
      </c>
      <c r="T39" s="14">
        <f t="shared" si="5"/>
        <v>1</v>
      </c>
      <c r="U39" s="14">
        <f t="shared" si="5"/>
        <v>0</v>
      </c>
      <c r="V39" s="14">
        <f t="shared" si="5"/>
        <v>1</v>
      </c>
      <c r="W39" s="14">
        <f t="shared" si="5"/>
        <v>0</v>
      </c>
      <c r="X39" s="14">
        <f t="shared" si="5"/>
        <v>0</v>
      </c>
      <c r="Y39" s="14">
        <f t="shared" si="5"/>
        <v>0</v>
      </c>
      <c r="Z39" s="14">
        <f t="shared" si="5"/>
        <v>0</v>
      </c>
      <c r="AA39" s="14">
        <f t="shared" si="5"/>
        <v>0</v>
      </c>
      <c r="AB39" s="6">
        <f t="shared" si="6"/>
        <v>0.4</v>
      </c>
      <c r="AC39" s="6">
        <f t="shared" si="7"/>
        <v>0.6</v>
      </c>
      <c r="AD39" s="6">
        <f t="shared" si="8"/>
        <v>0.24</v>
      </c>
      <c r="AE39" s="21"/>
    </row>
    <row r="40" spans="1:31" ht="48" customHeight="1" x14ac:dyDescent="0.3">
      <c r="A40" s="9" t="s">
        <v>864</v>
      </c>
      <c r="B40" s="42">
        <v>1</v>
      </c>
      <c r="C40" s="42">
        <v>1</v>
      </c>
      <c r="D40" s="42">
        <v>1</v>
      </c>
      <c r="E40" s="42">
        <v>0</v>
      </c>
      <c r="F40" s="42">
        <v>1</v>
      </c>
      <c r="G40" s="42">
        <v>0</v>
      </c>
      <c r="H40" s="42">
        <v>0</v>
      </c>
      <c r="I40" s="42">
        <v>0</v>
      </c>
      <c r="J40" s="42">
        <v>0</v>
      </c>
      <c r="K40" s="42">
        <v>0</v>
      </c>
      <c r="L40" s="6">
        <f t="shared" si="0"/>
        <v>0.4</v>
      </c>
      <c r="M40" s="7" t="str">
        <f t="shared" si="1"/>
        <v>sedang</v>
      </c>
      <c r="N40" s="6">
        <f t="shared" si="2"/>
        <v>0.8</v>
      </c>
      <c r="O40" s="7" t="str">
        <f t="shared" si="3"/>
        <v>soal diterima baik</v>
      </c>
      <c r="Q40" s="7">
        <v>35</v>
      </c>
      <c r="R40" s="14">
        <f t="shared" si="5"/>
        <v>1</v>
      </c>
      <c r="S40" s="14">
        <f t="shared" si="5"/>
        <v>1</v>
      </c>
      <c r="T40" s="14">
        <f t="shared" si="5"/>
        <v>1</v>
      </c>
      <c r="U40" s="14">
        <f t="shared" si="5"/>
        <v>0</v>
      </c>
      <c r="V40" s="14">
        <f t="shared" si="5"/>
        <v>1</v>
      </c>
      <c r="W40" s="14">
        <f t="shared" si="5"/>
        <v>0</v>
      </c>
      <c r="X40" s="14">
        <f t="shared" si="5"/>
        <v>1</v>
      </c>
      <c r="Y40" s="14">
        <f t="shared" si="5"/>
        <v>1</v>
      </c>
      <c r="Z40" s="14">
        <f t="shared" si="5"/>
        <v>0</v>
      </c>
      <c r="AA40" s="14">
        <f t="shared" si="5"/>
        <v>0</v>
      </c>
      <c r="AB40" s="6">
        <f t="shared" si="6"/>
        <v>0.6</v>
      </c>
      <c r="AC40" s="6">
        <f t="shared" si="7"/>
        <v>0.4</v>
      </c>
      <c r="AD40" s="6">
        <f t="shared" si="8"/>
        <v>0.24</v>
      </c>
      <c r="AE40" s="21"/>
    </row>
    <row r="41" spans="1:31" ht="50.25" customHeight="1" x14ac:dyDescent="0.3">
      <c r="A41" s="4" t="s">
        <v>865</v>
      </c>
      <c r="B41" s="42">
        <v>0</v>
      </c>
      <c r="C41" s="42">
        <v>0</v>
      </c>
      <c r="D41" s="42">
        <v>1</v>
      </c>
      <c r="E41" s="42">
        <v>1</v>
      </c>
      <c r="F41" s="42">
        <v>1</v>
      </c>
      <c r="G41" s="42">
        <v>1</v>
      </c>
      <c r="H41" s="42">
        <v>0</v>
      </c>
      <c r="I41" s="42">
        <v>0</v>
      </c>
      <c r="J41" s="42">
        <v>0</v>
      </c>
      <c r="K41" s="42">
        <v>0</v>
      </c>
      <c r="L41" s="6">
        <f t="shared" si="0"/>
        <v>0.4</v>
      </c>
      <c r="M41" s="7" t="str">
        <f t="shared" si="1"/>
        <v>sedang</v>
      </c>
      <c r="N41" s="6">
        <f t="shared" si="2"/>
        <v>0.4</v>
      </c>
      <c r="O41" s="7" t="str">
        <f t="shared" si="3"/>
        <v>soal diterima baik</v>
      </c>
      <c r="Q41" s="7">
        <v>36</v>
      </c>
      <c r="R41" s="14">
        <f t="shared" si="5"/>
        <v>1</v>
      </c>
      <c r="S41" s="14">
        <f t="shared" si="5"/>
        <v>1</v>
      </c>
      <c r="T41" s="14">
        <f t="shared" si="5"/>
        <v>1</v>
      </c>
      <c r="U41" s="14">
        <f t="shared" si="5"/>
        <v>0</v>
      </c>
      <c r="V41" s="14">
        <f t="shared" si="5"/>
        <v>1</v>
      </c>
      <c r="W41" s="14">
        <f t="shared" si="5"/>
        <v>0</v>
      </c>
      <c r="X41" s="14">
        <f t="shared" si="5"/>
        <v>0</v>
      </c>
      <c r="Y41" s="14">
        <f t="shared" si="5"/>
        <v>0</v>
      </c>
      <c r="Z41" s="14">
        <f t="shared" si="5"/>
        <v>0</v>
      </c>
      <c r="AA41" s="14">
        <f t="shared" si="5"/>
        <v>0</v>
      </c>
      <c r="AB41" s="6">
        <f t="shared" si="6"/>
        <v>0.4</v>
      </c>
      <c r="AC41" s="6">
        <f t="shared" si="7"/>
        <v>0.6</v>
      </c>
      <c r="AD41" s="6">
        <f t="shared" si="8"/>
        <v>0.24</v>
      </c>
      <c r="AE41" s="21"/>
    </row>
    <row r="42" spans="1:31" ht="55.2" x14ac:dyDescent="0.3">
      <c r="A42" s="8" t="s">
        <v>866</v>
      </c>
      <c r="B42" s="42">
        <v>1</v>
      </c>
      <c r="C42" s="42">
        <v>1</v>
      </c>
      <c r="D42" s="42">
        <v>1</v>
      </c>
      <c r="E42" s="42">
        <v>0</v>
      </c>
      <c r="F42" s="42">
        <v>1</v>
      </c>
      <c r="G42" s="42">
        <v>0</v>
      </c>
      <c r="H42" s="42">
        <v>0</v>
      </c>
      <c r="I42" s="42">
        <v>0</v>
      </c>
      <c r="J42" s="42">
        <v>0</v>
      </c>
      <c r="K42" s="42">
        <v>0</v>
      </c>
      <c r="L42" s="6">
        <f t="shared" si="0"/>
        <v>0.4</v>
      </c>
      <c r="M42" s="7" t="str">
        <f t="shared" si="1"/>
        <v>sedang</v>
      </c>
      <c r="N42" s="6">
        <f t="shared" si="2"/>
        <v>0.8</v>
      </c>
      <c r="O42" s="7" t="str">
        <f t="shared" si="3"/>
        <v>soal diterima baik</v>
      </c>
      <c r="Q42" s="7">
        <v>37</v>
      </c>
      <c r="R42" s="14">
        <f t="shared" si="5"/>
        <v>0</v>
      </c>
      <c r="S42" s="14">
        <f t="shared" si="5"/>
        <v>0</v>
      </c>
      <c r="T42" s="14">
        <f t="shared" si="5"/>
        <v>1</v>
      </c>
      <c r="U42" s="14">
        <f t="shared" si="5"/>
        <v>1</v>
      </c>
      <c r="V42" s="14">
        <f t="shared" si="5"/>
        <v>1</v>
      </c>
      <c r="W42" s="14">
        <f t="shared" si="5"/>
        <v>1</v>
      </c>
      <c r="X42" s="14">
        <f t="shared" si="5"/>
        <v>0</v>
      </c>
      <c r="Y42" s="14">
        <f t="shared" si="5"/>
        <v>0</v>
      </c>
      <c r="Z42" s="14">
        <f t="shared" si="5"/>
        <v>0</v>
      </c>
      <c r="AA42" s="14">
        <f t="shared" si="5"/>
        <v>0</v>
      </c>
      <c r="AB42" s="6">
        <f t="shared" si="6"/>
        <v>0.4</v>
      </c>
      <c r="AC42" s="6">
        <f t="shared" si="7"/>
        <v>0.6</v>
      </c>
      <c r="AD42" s="6">
        <f t="shared" si="8"/>
        <v>0.24</v>
      </c>
      <c r="AE42" s="21"/>
    </row>
    <row r="43" spans="1:31" ht="55.2" x14ac:dyDescent="0.3">
      <c r="A43" s="4" t="s">
        <v>867</v>
      </c>
      <c r="B43" s="42">
        <v>1</v>
      </c>
      <c r="C43" s="42">
        <v>1</v>
      </c>
      <c r="D43" s="42">
        <v>1</v>
      </c>
      <c r="E43" s="42">
        <v>0</v>
      </c>
      <c r="F43" s="42">
        <v>1</v>
      </c>
      <c r="G43" s="42">
        <v>0</v>
      </c>
      <c r="H43" s="42">
        <v>1</v>
      </c>
      <c r="I43" s="42">
        <v>1</v>
      </c>
      <c r="J43" s="42">
        <v>0</v>
      </c>
      <c r="K43" s="42">
        <v>0</v>
      </c>
      <c r="L43" s="6">
        <f t="shared" si="0"/>
        <v>0.6</v>
      </c>
      <c r="M43" s="7" t="str">
        <f t="shared" si="1"/>
        <v>sedang</v>
      </c>
      <c r="N43" s="6">
        <f t="shared" si="2"/>
        <v>0.4</v>
      </c>
      <c r="O43" s="7" t="str">
        <f t="shared" si="3"/>
        <v>soal diterima baik</v>
      </c>
      <c r="Q43" s="7">
        <v>38</v>
      </c>
      <c r="R43" s="14">
        <f t="shared" si="5"/>
        <v>1</v>
      </c>
      <c r="S43" s="14">
        <f t="shared" si="5"/>
        <v>1</v>
      </c>
      <c r="T43" s="14">
        <f t="shared" si="5"/>
        <v>1</v>
      </c>
      <c r="U43" s="14">
        <f t="shared" si="5"/>
        <v>0</v>
      </c>
      <c r="V43" s="14">
        <f t="shared" si="5"/>
        <v>1</v>
      </c>
      <c r="W43" s="14">
        <f t="shared" si="5"/>
        <v>0</v>
      </c>
      <c r="X43" s="14">
        <f t="shared" si="5"/>
        <v>0</v>
      </c>
      <c r="Y43" s="14">
        <f t="shared" si="5"/>
        <v>0</v>
      </c>
      <c r="Z43" s="14">
        <f t="shared" si="5"/>
        <v>0</v>
      </c>
      <c r="AA43" s="14">
        <f t="shared" si="5"/>
        <v>0</v>
      </c>
      <c r="AB43" s="6">
        <f t="shared" si="6"/>
        <v>0.4</v>
      </c>
      <c r="AC43" s="6">
        <f t="shared" si="7"/>
        <v>0.6</v>
      </c>
      <c r="AD43" s="6">
        <f t="shared" si="8"/>
        <v>0.24</v>
      </c>
      <c r="AE43" s="21"/>
    </row>
    <row r="44" spans="1:31" ht="55.2" x14ac:dyDescent="0.3">
      <c r="A44" s="4" t="s">
        <v>868</v>
      </c>
      <c r="B44" s="42">
        <v>0</v>
      </c>
      <c r="C44" s="42">
        <v>0</v>
      </c>
      <c r="D44" s="42">
        <v>0</v>
      </c>
      <c r="E44" s="42">
        <v>0</v>
      </c>
      <c r="F44" s="42">
        <v>0</v>
      </c>
      <c r="G44" s="42">
        <v>0</v>
      </c>
      <c r="H44" s="42">
        <v>1</v>
      </c>
      <c r="I44" s="42">
        <v>1</v>
      </c>
      <c r="J44" s="42">
        <v>0</v>
      </c>
      <c r="K44" s="42">
        <v>0</v>
      </c>
      <c r="L44" s="6">
        <f t="shared" si="0"/>
        <v>0.2</v>
      </c>
      <c r="M44" s="7" t="str">
        <f t="shared" si="1"/>
        <v>sukar</v>
      </c>
      <c r="N44" s="6">
        <f t="shared" si="2"/>
        <v>0.4</v>
      </c>
      <c r="O44" s="7" t="str">
        <f t="shared" si="3"/>
        <v>soal diterima baik</v>
      </c>
      <c r="Q44" s="7">
        <v>39</v>
      </c>
      <c r="R44" s="14">
        <f t="shared" si="5"/>
        <v>1</v>
      </c>
      <c r="S44" s="14">
        <f t="shared" si="5"/>
        <v>1</v>
      </c>
      <c r="T44" s="14">
        <f t="shared" si="5"/>
        <v>1</v>
      </c>
      <c r="U44" s="14">
        <f t="shared" si="5"/>
        <v>0</v>
      </c>
      <c r="V44" s="14">
        <f t="shared" si="5"/>
        <v>1</v>
      </c>
      <c r="W44" s="14">
        <f t="shared" si="5"/>
        <v>0</v>
      </c>
      <c r="X44" s="14">
        <f t="shared" si="5"/>
        <v>1</v>
      </c>
      <c r="Y44" s="14">
        <f t="shared" si="5"/>
        <v>1</v>
      </c>
      <c r="Z44" s="14">
        <f t="shared" si="5"/>
        <v>0</v>
      </c>
      <c r="AA44" s="14">
        <f t="shared" si="5"/>
        <v>0</v>
      </c>
      <c r="AB44" s="6">
        <f t="shared" si="6"/>
        <v>0.6</v>
      </c>
      <c r="AC44" s="6">
        <f t="shared" si="7"/>
        <v>0.4</v>
      </c>
      <c r="AD44" s="6">
        <f t="shared" si="8"/>
        <v>0.24</v>
      </c>
      <c r="AE44" s="21"/>
    </row>
    <row r="45" spans="1:31" ht="69" x14ac:dyDescent="0.3">
      <c r="A45" s="8" t="s">
        <v>869</v>
      </c>
      <c r="B45" s="42">
        <v>1</v>
      </c>
      <c r="C45" s="42">
        <v>1</v>
      </c>
      <c r="D45" s="42">
        <v>1</v>
      </c>
      <c r="E45" s="42">
        <v>0</v>
      </c>
      <c r="F45" s="42">
        <v>1</v>
      </c>
      <c r="G45" s="42">
        <v>0</v>
      </c>
      <c r="H45" s="42">
        <v>1</v>
      </c>
      <c r="I45" s="42">
        <v>1</v>
      </c>
      <c r="J45" s="42">
        <v>0</v>
      </c>
      <c r="K45" s="42">
        <v>0</v>
      </c>
      <c r="L45" s="6">
        <f t="shared" si="0"/>
        <v>0.6</v>
      </c>
      <c r="M45" s="7" t="str">
        <f t="shared" si="1"/>
        <v>sedang</v>
      </c>
      <c r="N45" s="6">
        <f t="shared" si="2"/>
        <v>0.4</v>
      </c>
      <c r="O45" s="7" t="str">
        <f t="shared" si="3"/>
        <v>soal diterima baik</v>
      </c>
      <c r="Q45" s="7">
        <v>40</v>
      </c>
      <c r="R45" s="14">
        <f t="shared" si="5"/>
        <v>0</v>
      </c>
      <c r="S45" s="14">
        <f t="shared" si="5"/>
        <v>0</v>
      </c>
      <c r="T45" s="14">
        <f t="shared" si="5"/>
        <v>0</v>
      </c>
      <c r="U45" s="14">
        <f t="shared" si="5"/>
        <v>0</v>
      </c>
      <c r="V45" s="14">
        <f t="shared" si="5"/>
        <v>0</v>
      </c>
      <c r="W45" s="14">
        <f t="shared" si="5"/>
        <v>0</v>
      </c>
      <c r="X45" s="14">
        <f t="shared" si="5"/>
        <v>1</v>
      </c>
      <c r="Y45" s="14">
        <f t="shared" si="5"/>
        <v>1</v>
      </c>
      <c r="Z45" s="14">
        <f t="shared" si="5"/>
        <v>0</v>
      </c>
      <c r="AA45" s="14">
        <f t="shared" si="5"/>
        <v>0</v>
      </c>
      <c r="AB45" s="6">
        <f t="shared" si="6"/>
        <v>0.2</v>
      </c>
      <c r="AC45" s="6">
        <f t="shared" si="7"/>
        <v>0.8</v>
      </c>
      <c r="AD45" s="6">
        <f t="shared" si="8"/>
        <v>0.16000000000000003</v>
      </c>
      <c r="AE45" s="21"/>
    </row>
    <row r="46" spans="1:31" ht="82.8" x14ac:dyDescent="0.3">
      <c r="A46" s="8" t="s">
        <v>870</v>
      </c>
      <c r="B46" s="42">
        <v>0</v>
      </c>
      <c r="C46" s="42">
        <v>0</v>
      </c>
      <c r="D46" s="42">
        <v>0</v>
      </c>
      <c r="E46" s="42">
        <v>1</v>
      </c>
      <c r="F46" s="42">
        <v>0</v>
      </c>
      <c r="G46" s="42">
        <v>1</v>
      </c>
      <c r="H46" s="42">
        <v>1</v>
      </c>
      <c r="I46" s="42">
        <v>1</v>
      </c>
      <c r="J46" s="42">
        <v>1</v>
      </c>
      <c r="K46" s="42">
        <v>1</v>
      </c>
      <c r="L46" s="6">
        <f t="shared" si="0"/>
        <v>0.6</v>
      </c>
      <c r="M46" s="7" t="str">
        <f t="shared" si="1"/>
        <v>sedang</v>
      </c>
      <c r="N46" s="6">
        <f t="shared" si="2"/>
        <v>0.8</v>
      </c>
      <c r="O46" s="7" t="str">
        <f t="shared" si="3"/>
        <v>soal diterima baik</v>
      </c>
      <c r="Q46" s="7">
        <v>41</v>
      </c>
      <c r="R46" s="14">
        <f t="shared" ref="R46:AA71" si="9">B45</f>
        <v>1</v>
      </c>
      <c r="S46" s="14">
        <f t="shared" si="9"/>
        <v>1</v>
      </c>
      <c r="T46" s="14">
        <f t="shared" si="9"/>
        <v>1</v>
      </c>
      <c r="U46" s="14">
        <f t="shared" si="9"/>
        <v>0</v>
      </c>
      <c r="V46" s="14">
        <f t="shared" si="9"/>
        <v>1</v>
      </c>
      <c r="W46" s="14">
        <f t="shared" si="9"/>
        <v>0</v>
      </c>
      <c r="X46" s="14">
        <f t="shared" si="9"/>
        <v>1</v>
      </c>
      <c r="Y46" s="14">
        <f t="shared" si="9"/>
        <v>1</v>
      </c>
      <c r="Z46" s="14">
        <f t="shared" si="9"/>
        <v>0</v>
      </c>
      <c r="AA46" s="14">
        <f t="shared" si="9"/>
        <v>0</v>
      </c>
      <c r="AB46" s="6">
        <f t="shared" si="6"/>
        <v>0.6</v>
      </c>
      <c r="AC46" s="6">
        <f t="shared" si="7"/>
        <v>0.4</v>
      </c>
      <c r="AD46" s="6">
        <f t="shared" si="8"/>
        <v>0.24</v>
      </c>
      <c r="AE46" s="21"/>
    </row>
    <row r="47" spans="1:31" ht="96.6" x14ac:dyDescent="0.3">
      <c r="A47" s="8" t="s">
        <v>871</v>
      </c>
      <c r="B47" s="42">
        <v>0</v>
      </c>
      <c r="C47" s="42">
        <v>0</v>
      </c>
      <c r="D47" s="42">
        <v>1</v>
      </c>
      <c r="E47" s="42">
        <v>1</v>
      </c>
      <c r="F47" s="42">
        <v>1</v>
      </c>
      <c r="G47" s="42">
        <v>1</v>
      </c>
      <c r="H47" s="42">
        <v>1</v>
      </c>
      <c r="I47" s="42">
        <v>1</v>
      </c>
      <c r="J47" s="42">
        <v>1</v>
      </c>
      <c r="K47" s="42">
        <v>1</v>
      </c>
      <c r="L47" s="6">
        <f t="shared" si="0"/>
        <v>0.8</v>
      </c>
      <c r="M47" s="7" t="str">
        <f t="shared" si="1"/>
        <v>mudah</v>
      </c>
      <c r="N47" s="6">
        <f t="shared" si="2"/>
        <v>0.4</v>
      </c>
      <c r="O47" s="7" t="str">
        <f t="shared" si="3"/>
        <v>soal diterima baik</v>
      </c>
      <c r="Q47" s="7">
        <v>42</v>
      </c>
      <c r="R47" s="14">
        <f t="shared" si="9"/>
        <v>0</v>
      </c>
      <c r="S47" s="14">
        <f t="shared" si="9"/>
        <v>0</v>
      </c>
      <c r="T47" s="14">
        <f t="shared" si="9"/>
        <v>0</v>
      </c>
      <c r="U47" s="14">
        <f t="shared" si="9"/>
        <v>1</v>
      </c>
      <c r="V47" s="14">
        <f t="shared" si="9"/>
        <v>0</v>
      </c>
      <c r="W47" s="14">
        <f t="shared" si="9"/>
        <v>1</v>
      </c>
      <c r="X47" s="14">
        <f t="shared" si="9"/>
        <v>1</v>
      </c>
      <c r="Y47" s="14">
        <f t="shared" si="9"/>
        <v>1</v>
      </c>
      <c r="Z47" s="14">
        <f t="shared" si="9"/>
        <v>1</v>
      </c>
      <c r="AA47" s="14">
        <f t="shared" si="9"/>
        <v>1</v>
      </c>
      <c r="AB47" s="6">
        <f t="shared" si="6"/>
        <v>0.6</v>
      </c>
      <c r="AC47" s="6">
        <f t="shared" si="7"/>
        <v>0.4</v>
      </c>
      <c r="AD47" s="6">
        <f t="shared" si="8"/>
        <v>0.24</v>
      </c>
      <c r="AE47" s="21"/>
    </row>
    <row r="48" spans="1:31" ht="55.2" x14ac:dyDescent="0.3">
      <c r="A48" s="8" t="s">
        <v>872</v>
      </c>
      <c r="B48" s="42">
        <v>1</v>
      </c>
      <c r="C48" s="42">
        <v>1</v>
      </c>
      <c r="D48" s="42">
        <v>1</v>
      </c>
      <c r="E48" s="42">
        <v>0</v>
      </c>
      <c r="F48" s="42">
        <v>1</v>
      </c>
      <c r="G48" s="42">
        <v>0</v>
      </c>
      <c r="H48" s="42">
        <v>0</v>
      </c>
      <c r="I48" s="42">
        <v>0</v>
      </c>
      <c r="J48" s="42">
        <v>0</v>
      </c>
      <c r="K48" s="42">
        <v>0</v>
      </c>
      <c r="L48" s="6">
        <f t="shared" si="0"/>
        <v>0.4</v>
      </c>
      <c r="M48" s="7" t="str">
        <f t="shared" si="1"/>
        <v>sedang</v>
      </c>
      <c r="N48" s="6">
        <f t="shared" si="2"/>
        <v>0.8</v>
      </c>
      <c r="O48" s="7" t="str">
        <f t="shared" si="3"/>
        <v>soal diterima baik</v>
      </c>
      <c r="Q48" s="7">
        <v>43</v>
      </c>
      <c r="R48" s="14">
        <f t="shared" si="9"/>
        <v>0</v>
      </c>
      <c r="S48" s="14">
        <f t="shared" si="9"/>
        <v>0</v>
      </c>
      <c r="T48" s="14">
        <f t="shared" si="9"/>
        <v>1</v>
      </c>
      <c r="U48" s="14">
        <f t="shared" si="9"/>
        <v>1</v>
      </c>
      <c r="V48" s="14">
        <f t="shared" si="9"/>
        <v>1</v>
      </c>
      <c r="W48" s="14">
        <f t="shared" si="9"/>
        <v>1</v>
      </c>
      <c r="X48" s="14">
        <f t="shared" si="9"/>
        <v>1</v>
      </c>
      <c r="Y48" s="14">
        <f t="shared" si="9"/>
        <v>1</v>
      </c>
      <c r="Z48" s="14">
        <f t="shared" si="9"/>
        <v>1</v>
      </c>
      <c r="AA48" s="14">
        <f t="shared" si="9"/>
        <v>1</v>
      </c>
      <c r="AB48" s="6">
        <f t="shared" si="6"/>
        <v>0.8</v>
      </c>
      <c r="AC48" s="6">
        <f t="shared" si="7"/>
        <v>0.19999999999999996</v>
      </c>
      <c r="AD48" s="6">
        <f t="shared" si="8"/>
        <v>0.15999999999999998</v>
      </c>
      <c r="AE48" s="21"/>
    </row>
    <row r="49" spans="1:31" ht="69" x14ac:dyDescent="0.3">
      <c r="A49" s="4" t="s">
        <v>873</v>
      </c>
      <c r="B49" s="42">
        <v>0</v>
      </c>
      <c r="C49" s="42">
        <v>0</v>
      </c>
      <c r="D49" s="42">
        <v>0</v>
      </c>
      <c r="E49" s="42">
        <v>1</v>
      </c>
      <c r="F49" s="42">
        <v>0</v>
      </c>
      <c r="G49" s="42">
        <v>1</v>
      </c>
      <c r="H49" s="42">
        <v>1</v>
      </c>
      <c r="I49" s="42">
        <v>1</v>
      </c>
      <c r="J49" s="42">
        <v>0</v>
      </c>
      <c r="K49" s="42">
        <v>0</v>
      </c>
      <c r="L49" s="6">
        <f t="shared" si="0"/>
        <v>0.4</v>
      </c>
      <c r="M49" s="7" t="str">
        <f t="shared" si="1"/>
        <v>sedang</v>
      </c>
      <c r="N49" s="6">
        <f t="shared" si="2"/>
        <v>0.4</v>
      </c>
      <c r="O49" s="7" t="str">
        <f t="shared" si="3"/>
        <v>soal diterima baik</v>
      </c>
      <c r="Q49" s="7">
        <v>44</v>
      </c>
      <c r="R49" s="14">
        <f t="shared" si="9"/>
        <v>1</v>
      </c>
      <c r="S49" s="14">
        <f t="shared" si="9"/>
        <v>1</v>
      </c>
      <c r="T49" s="14">
        <f t="shared" si="9"/>
        <v>1</v>
      </c>
      <c r="U49" s="14">
        <f t="shared" si="9"/>
        <v>0</v>
      </c>
      <c r="V49" s="14">
        <f t="shared" si="9"/>
        <v>1</v>
      </c>
      <c r="W49" s="14">
        <f t="shared" si="9"/>
        <v>0</v>
      </c>
      <c r="X49" s="14">
        <f t="shared" si="9"/>
        <v>0</v>
      </c>
      <c r="Y49" s="14">
        <f t="shared" si="9"/>
        <v>0</v>
      </c>
      <c r="Z49" s="14">
        <f t="shared" si="9"/>
        <v>0</v>
      </c>
      <c r="AA49" s="14">
        <f t="shared" si="9"/>
        <v>0</v>
      </c>
      <c r="AB49" s="6">
        <f t="shared" si="6"/>
        <v>0.4</v>
      </c>
      <c r="AC49" s="6">
        <f t="shared" si="7"/>
        <v>0.6</v>
      </c>
      <c r="AD49" s="6">
        <f t="shared" si="8"/>
        <v>0.24</v>
      </c>
      <c r="AE49" s="21"/>
    </row>
    <row r="50" spans="1:31" ht="96.6" x14ac:dyDescent="0.3">
      <c r="A50" s="8" t="s">
        <v>874</v>
      </c>
      <c r="B50" s="42">
        <v>1</v>
      </c>
      <c r="C50" s="42">
        <v>1</v>
      </c>
      <c r="D50" s="42">
        <v>0</v>
      </c>
      <c r="E50" s="42">
        <v>0</v>
      </c>
      <c r="F50" s="42">
        <v>0</v>
      </c>
      <c r="G50" s="42">
        <v>0</v>
      </c>
      <c r="H50" s="42">
        <v>0</v>
      </c>
      <c r="I50" s="42">
        <v>0</v>
      </c>
      <c r="J50" s="42">
        <v>0</v>
      </c>
      <c r="K50" s="42">
        <v>0</v>
      </c>
      <c r="L50" s="6">
        <f t="shared" si="0"/>
        <v>0.2</v>
      </c>
      <c r="M50" s="7" t="str">
        <f t="shared" si="1"/>
        <v>sukar</v>
      </c>
      <c r="N50" s="6">
        <f t="shared" si="2"/>
        <v>0.4</v>
      </c>
      <c r="O50" s="7" t="str">
        <f t="shared" si="3"/>
        <v>soal diterima baik</v>
      </c>
      <c r="Q50" s="7">
        <v>45</v>
      </c>
      <c r="R50" s="14">
        <f t="shared" si="9"/>
        <v>0</v>
      </c>
      <c r="S50" s="14">
        <f t="shared" si="9"/>
        <v>0</v>
      </c>
      <c r="T50" s="14">
        <f t="shared" si="9"/>
        <v>0</v>
      </c>
      <c r="U50" s="14">
        <f t="shared" si="9"/>
        <v>1</v>
      </c>
      <c r="V50" s="14">
        <f t="shared" si="9"/>
        <v>0</v>
      </c>
      <c r="W50" s="14">
        <f t="shared" si="9"/>
        <v>1</v>
      </c>
      <c r="X50" s="14">
        <f t="shared" si="9"/>
        <v>1</v>
      </c>
      <c r="Y50" s="14">
        <f t="shared" si="9"/>
        <v>1</v>
      </c>
      <c r="Z50" s="14">
        <f t="shared" si="9"/>
        <v>0</v>
      </c>
      <c r="AA50" s="14">
        <f t="shared" si="9"/>
        <v>0</v>
      </c>
      <c r="AB50" s="6">
        <f t="shared" si="6"/>
        <v>0.4</v>
      </c>
      <c r="AC50" s="6">
        <f t="shared" si="7"/>
        <v>0.6</v>
      </c>
      <c r="AD50" s="6">
        <f t="shared" si="8"/>
        <v>0.24</v>
      </c>
      <c r="AE50" s="21"/>
    </row>
    <row r="51" spans="1:31" ht="55.2" x14ac:dyDescent="0.3">
      <c r="A51" s="4" t="s">
        <v>875</v>
      </c>
      <c r="B51" s="42">
        <v>1</v>
      </c>
      <c r="C51" s="42">
        <v>1</v>
      </c>
      <c r="D51" s="42">
        <v>1</v>
      </c>
      <c r="E51" s="42">
        <v>0</v>
      </c>
      <c r="F51" s="42">
        <v>1</v>
      </c>
      <c r="G51" s="42">
        <v>0</v>
      </c>
      <c r="H51" s="42">
        <v>0</v>
      </c>
      <c r="I51" s="42">
        <v>0</v>
      </c>
      <c r="J51" s="42">
        <v>0</v>
      </c>
      <c r="K51" s="42">
        <v>0</v>
      </c>
      <c r="L51" s="6">
        <f t="shared" si="0"/>
        <v>0.4</v>
      </c>
      <c r="M51" s="7" t="str">
        <f t="shared" si="1"/>
        <v>sedang</v>
      </c>
      <c r="N51" s="6">
        <f t="shared" si="2"/>
        <v>0.8</v>
      </c>
      <c r="O51" s="7" t="str">
        <f t="shared" si="3"/>
        <v>soal diterima baik</v>
      </c>
      <c r="Q51" s="7">
        <v>46</v>
      </c>
      <c r="R51" s="14">
        <f t="shared" si="9"/>
        <v>1</v>
      </c>
      <c r="S51" s="14">
        <f t="shared" si="9"/>
        <v>1</v>
      </c>
      <c r="T51" s="14">
        <f t="shared" si="9"/>
        <v>0</v>
      </c>
      <c r="U51" s="14">
        <f t="shared" si="9"/>
        <v>0</v>
      </c>
      <c r="V51" s="14">
        <f t="shared" si="9"/>
        <v>0</v>
      </c>
      <c r="W51" s="14">
        <f t="shared" si="9"/>
        <v>0</v>
      </c>
      <c r="X51" s="14">
        <f t="shared" si="9"/>
        <v>0</v>
      </c>
      <c r="Y51" s="14">
        <f t="shared" si="9"/>
        <v>0</v>
      </c>
      <c r="Z51" s="14">
        <f t="shared" si="9"/>
        <v>0</v>
      </c>
      <c r="AA51" s="14">
        <f t="shared" si="9"/>
        <v>0</v>
      </c>
      <c r="AB51" s="6">
        <f t="shared" si="6"/>
        <v>0.2</v>
      </c>
      <c r="AC51" s="6">
        <f t="shared" si="7"/>
        <v>0.8</v>
      </c>
      <c r="AD51" s="6">
        <f t="shared" si="8"/>
        <v>0.16000000000000003</v>
      </c>
      <c r="AE51" s="21"/>
    </row>
    <row r="52" spans="1:31" ht="55.2" x14ac:dyDescent="0.3">
      <c r="A52" s="8" t="s">
        <v>876</v>
      </c>
      <c r="B52" s="42">
        <v>1</v>
      </c>
      <c r="C52" s="42">
        <v>1</v>
      </c>
      <c r="D52" s="42">
        <v>1</v>
      </c>
      <c r="E52" s="42">
        <v>1</v>
      </c>
      <c r="F52" s="42">
        <v>1</v>
      </c>
      <c r="G52" s="42">
        <v>1</v>
      </c>
      <c r="H52" s="42">
        <v>1</v>
      </c>
      <c r="I52" s="42">
        <v>1</v>
      </c>
      <c r="J52" s="42">
        <v>0</v>
      </c>
      <c r="K52" s="42">
        <v>0</v>
      </c>
      <c r="L52" s="6">
        <f t="shared" si="0"/>
        <v>0.8</v>
      </c>
      <c r="M52" s="7" t="str">
        <f t="shared" si="1"/>
        <v>mudah</v>
      </c>
      <c r="N52" s="6">
        <f t="shared" si="2"/>
        <v>0.4</v>
      </c>
      <c r="O52" s="7" t="str">
        <f t="shared" si="3"/>
        <v>soal diterima baik</v>
      </c>
      <c r="Q52" s="7">
        <v>47</v>
      </c>
      <c r="R52" s="14">
        <f t="shared" si="9"/>
        <v>1</v>
      </c>
      <c r="S52" s="14">
        <f t="shared" si="9"/>
        <v>1</v>
      </c>
      <c r="T52" s="14">
        <f t="shared" si="9"/>
        <v>1</v>
      </c>
      <c r="U52" s="14">
        <f t="shared" si="9"/>
        <v>0</v>
      </c>
      <c r="V52" s="14">
        <f t="shared" si="9"/>
        <v>1</v>
      </c>
      <c r="W52" s="14">
        <f t="shared" si="9"/>
        <v>0</v>
      </c>
      <c r="X52" s="14">
        <f t="shared" si="9"/>
        <v>0</v>
      </c>
      <c r="Y52" s="14">
        <f t="shared" si="9"/>
        <v>0</v>
      </c>
      <c r="Z52" s="14">
        <f t="shared" si="9"/>
        <v>0</v>
      </c>
      <c r="AA52" s="14">
        <f t="shared" si="9"/>
        <v>0</v>
      </c>
      <c r="AB52" s="6">
        <f t="shared" si="6"/>
        <v>0.4</v>
      </c>
      <c r="AC52" s="6">
        <f t="shared" si="7"/>
        <v>0.6</v>
      </c>
      <c r="AD52" s="6">
        <f t="shared" si="8"/>
        <v>0.24</v>
      </c>
      <c r="AE52" s="21"/>
    </row>
    <row r="53" spans="1:31" ht="55.2" x14ac:dyDescent="0.3">
      <c r="A53" s="8" t="s">
        <v>877</v>
      </c>
      <c r="B53" s="42">
        <v>1</v>
      </c>
      <c r="C53" s="42">
        <v>1</v>
      </c>
      <c r="D53" s="42">
        <v>0</v>
      </c>
      <c r="E53" s="42">
        <v>1</v>
      </c>
      <c r="F53" s="42">
        <v>0</v>
      </c>
      <c r="G53" s="42">
        <v>1</v>
      </c>
      <c r="H53" s="42">
        <v>0</v>
      </c>
      <c r="I53" s="42">
        <v>0</v>
      </c>
      <c r="J53" s="42">
        <v>0</v>
      </c>
      <c r="K53" s="42">
        <v>0</v>
      </c>
      <c r="L53" s="6">
        <f t="shared" si="0"/>
        <v>0.4</v>
      </c>
      <c r="M53" s="7" t="str">
        <f t="shared" si="1"/>
        <v>sedang</v>
      </c>
      <c r="N53" s="6">
        <f t="shared" si="2"/>
        <v>0.4</v>
      </c>
      <c r="O53" s="7" t="str">
        <f t="shared" si="3"/>
        <v>soal diterima baik</v>
      </c>
      <c r="Q53" s="7">
        <v>48</v>
      </c>
      <c r="R53" s="14">
        <f t="shared" si="9"/>
        <v>1</v>
      </c>
      <c r="S53" s="14">
        <f t="shared" si="9"/>
        <v>1</v>
      </c>
      <c r="T53" s="14">
        <f t="shared" si="9"/>
        <v>1</v>
      </c>
      <c r="U53" s="14">
        <f t="shared" si="9"/>
        <v>1</v>
      </c>
      <c r="V53" s="14">
        <f t="shared" si="9"/>
        <v>1</v>
      </c>
      <c r="W53" s="14">
        <f t="shared" si="9"/>
        <v>1</v>
      </c>
      <c r="X53" s="14">
        <f t="shared" si="9"/>
        <v>1</v>
      </c>
      <c r="Y53" s="14">
        <f t="shared" si="9"/>
        <v>1</v>
      </c>
      <c r="Z53" s="14">
        <f t="shared" si="9"/>
        <v>0</v>
      </c>
      <c r="AA53" s="14">
        <f t="shared" si="9"/>
        <v>0</v>
      </c>
      <c r="AB53" s="6">
        <f t="shared" si="6"/>
        <v>0.8</v>
      </c>
      <c r="AC53" s="6">
        <f t="shared" si="7"/>
        <v>0.19999999999999996</v>
      </c>
      <c r="AD53" s="6">
        <f t="shared" si="8"/>
        <v>0.15999999999999998</v>
      </c>
      <c r="AE53" s="21"/>
    </row>
    <row r="54" spans="1:31" ht="96.6" x14ac:dyDescent="0.3">
      <c r="A54" s="8" t="s">
        <v>878</v>
      </c>
      <c r="B54" s="42">
        <v>1</v>
      </c>
      <c r="C54" s="42">
        <v>1</v>
      </c>
      <c r="D54" s="42">
        <v>1</v>
      </c>
      <c r="E54" s="42">
        <v>0</v>
      </c>
      <c r="F54" s="42">
        <v>1</v>
      </c>
      <c r="G54" s="42">
        <v>0</v>
      </c>
      <c r="H54" s="42">
        <v>0</v>
      </c>
      <c r="I54" s="42">
        <v>0</v>
      </c>
      <c r="J54" s="42">
        <v>0</v>
      </c>
      <c r="K54" s="42">
        <v>0</v>
      </c>
      <c r="L54" s="6">
        <f t="shared" si="0"/>
        <v>0.4</v>
      </c>
      <c r="M54" s="7" t="str">
        <f t="shared" si="1"/>
        <v>sedang</v>
      </c>
      <c r="N54" s="6">
        <f t="shared" si="2"/>
        <v>0.8</v>
      </c>
      <c r="O54" s="7" t="str">
        <f t="shared" si="3"/>
        <v>soal diterima baik</v>
      </c>
      <c r="Q54" s="7">
        <v>49</v>
      </c>
      <c r="R54" s="14">
        <f t="shared" si="9"/>
        <v>1</v>
      </c>
      <c r="S54" s="14">
        <f t="shared" si="9"/>
        <v>1</v>
      </c>
      <c r="T54" s="14">
        <f t="shared" si="9"/>
        <v>0</v>
      </c>
      <c r="U54" s="14">
        <f t="shared" si="9"/>
        <v>1</v>
      </c>
      <c r="V54" s="14">
        <f t="shared" si="9"/>
        <v>0</v>
      </c>
      <c r="W54" s="14">
        <f t="shared" si="9"/>
        <v>1</v>
      </c>
      <c r="X54" s="14">
        <f t="shared" si="9"/>
        <v>0</v>
      </c>
      <c r="Y54" s="14">
        <f t="shared" si="9"/>
        <v>0</v>
      </c>
      <c r="Z54" s="14">
        <f t="shared" si="9"/>
        <v>0</v>
      </c>
      <c r="AA54" s="14">
        <f t="shared" si="9"/>
        <v>0</v>
      </c>
      <c r="AB54" s="6">
        <f t="shared" si="6"/>
        <v>0.4</v>
      </c>
      <c r="AC54" s="6">
        <f t="shared" si="7"/>
        <v>0.6</v>
      </c>
      <c r="AD54" s="6">
        <f t="shared" si="8"/>
        <v>0.24</v>
      </c>
      <c r="AE54" s="21"/>
    </row>
    <row r="55" spans="1:31" ht="55.2" x14ac:dyDescent="0.3">
      <c r="A55" s="8" t="s">
        <v>879</v>
      </c>
      <c r="B55" s="42">
        <v>1</v>
      </c>
      <c r="C55" s="42">
        <v>1</v>
      </c>
      <c r="D55" s="42">
        <v>1</v>
      </c>
      <c r="E55" s="42">
        <v>0</v>
      </c>
      <c r="F55" s="42">
        <v>1</v>
      </c>
      <c r="G55" s="42">
        <v>0</v>
      </c>
      <c r="H55" s="42">
        <v>0</v>
      </c>
      <c r="I55" s="42">
        <v>0</v>
      </c>
      <c r="J55" s="42">
        <v>1</v>
      </c>
      <c r="K55" s="42">
        <v>1</v>
      </c>
      <c r="L55" s="6">
        <f t="shared" si="0"/>
        <v>0.6</v>
      </c>
      <c r="M55" s="7" t="str">
        <f t="shared" si="1"/>
        <v>sedang</v>
      </c>
      <c r="N55" s="6">
        <f t="shared" si="2"/>
        <v>0.4</v>
      </c>
      <c r="O55" s="7" t="str">
        <f t="shared" si="3"/>
        <v>soal diterima baik</v>
      </c>
      <c r="Q55" s="7">
        <v>50</v>
      </c>
      <c r="R55" s="14">
        <f t="shared" si="9"/>
        <v>1</v>
      </c>
      <c r="S55" s="14">
        <f t="shared" si="9"/>
        <v>1</v>
      </c>
      <c r="T55" s="14">
        <f t="shared" si="9"/>
        <v>1</v>
      </c>
      <c r="U55" s="14">
        <f t="shared" si="9"/>
        <v>0</v>
      </c>
      <c r="V55" s="14">
        <f t="shared" si="9"/>
        <v>1</v>
      </c>
      <c r="W55" s="14">
        <f t="shared" si="9"/>
        <v>0</v>
      </c>
      <c r="X55" s="14">
        <f t="shared" si="9"/>
        <v>0</v>
      </c>
      <c r="Y55" s="14">
        <f t="shared" si="9"/>
        <v>0</v>
      </c>
      <c r="Z55" s="14">
        <f t="shared" si="9"/>
        <v>0</v>
      </c>
      <c r="AA55" s="14">
        <f t="shared" si="9"/>
        <v>0</v>
      </c>
      <c r="AB55" s="6">
        <f t="shared" si="6"/>
        <v>0.4</v>
      </c>
      <c r="AC55" s="6">
        <f t="shared" si="7"/>
        <v>0.6</v>
      </c>
      <c r="AD55" s="6">
        <f t="shared" si="8"/>
        <v>0.24</v>
      </c>
      <c r="AE55" s="21"/>
    </row>
    <row r="56" spans="1:31" ht="55.2" x14ac:dyDescent="0.3">
      <c r="A56" s="8" t="s">
        <v>880</v>
      </c>
      <c r="B56" s="42">
        <v>1</v>
      </c>
      <c r="C56" s="42">
        <v>1</v>
      </c>
      <c r="D56" s="42">
        <v>1</v>
      </c>
      <c r="E56" s="42">
        <v>1</v>
      </c>
      <c r="F56" s="42">
        <v>1</v>
      </c>
      <c r="G56" s="42">
        <v>1</v>
      </c>
      <c r="H56" s="42">
        <v>0</v>
      </c>
      <c r="I56" s="42">
        <v>0</v>
      </c>
      <c r="J56" s="42">
        <v>0</v>
      </c>
      <c r="K56" s="42">
        <v>0</v>
      </c>
      <c r="L56" s="6">
        <f t="shared" si="0"/>
        <v>0.6</v>
      </c>
      <c r="M56" s="7" t="str">
        <f t="shared" si="1"/>
        <v>sedang</v>
      </c>
      <c r="N56" s="6">
        <f t="shared" si="2"/>
        <v>0.8</v>
      </c>
      <c r="O56" s="7" t="str">
        <f t="shared" si="3"/>
        <v>soal diterima baik</v>
      </c>
      <c r="Q56" s="7">
        <v>51</v>
      </c>
      <c r="R56" s="14">
        <f t="shared" si="9"/>
        <v>1</v>
      </c>
      <c r="S56" s="14">
        <f t="shared" si="9"/>
        <v>1</v>
      </c>
      <c r="T56" s="14">
        <f t="shared" si="9"/>
        <v>1</v>
      </c>
      <c r="U56" s="14">
        <f t="shared" si="9"/>
        <v>0</v>
      </c>
      <c r="V56" s="14">
        <f t="shared" si="9"/>
        <v>1</v>
      </c>
      <c r="W56" s="14">
        <f t="shared" si="9"/>
        <v>0</v>
      </c>
      <c r="X56" s="14">
        <f t="shared" si="9"/>
        <v>0</v>
      </c>
      <c r="Y56" s="14">
        <f t="shared" si="9"/>
        <v>0</v>
      </c>
      <c r="Z56" s="14">
        <f t="shared" si="9"/>
        <v>1</v>
      </c>
      <c r="AA56" s="14">
        <f t="shared" si="9"/>
        <v>1</v>
      </c>
      <c r="AB56" s="6">
        <f t="shared" si="6"/>
        <v>0.6</v>
      </c>
      <c r="AC56" s="6">
        <f t="shared" si="7"/>
        <v>0.4</v>
      </c>
      <c r="AD56" s="6">
        <f t="shared" si="8"/>
        <v>0.24</v>
      </c>
      <c r="AE56" s="21"/>
    </row>
    <row r="57" spans="1:31" ht="110.4" x14ac:dyDescent="0.3">
      <c r="A57" s="4" t="s">
        <v>881</v>
      </c>
      <c r="B57" s="42">
        <v>1</v>
      </c>
      <c r="C57" s="42">
        <v>1</v>
      </c>
      <c r="D57" s="42">
        <v>0</v>
      </c>
      <c r="E57" s="42">
        <v>1</v>
      </c>
      <c r="F57" s="42">
        <v>0</v>
      </c>
      <c r="G57" s="42">
        <v>1</v>
      </c>
      <c r="H57" s="42">
        <v>0</v>
      </c>
      <c r="I57" s="42">
        <v>0</v>
      </c>
      <c r="J57" s="42">
        <v>0</v>
      </c>
      <c r="K57" s="42">
        <v>0</v>
      </c>
      <c r="L57" s="6">
        <f t="shared" si="0"/>
        <v>0.4</v>
      </c>
      <c r="M57" s="7" t="str">
        <f t="shared" si="1"/>
        <v>sedang</v>
      </c>
      <c r="N57" s="6">
        <f t="shared" si="2"/>
        <v>0.4</v>
      </c>
      <c r="O57" s="7" t="str">
        <f t="shared" si="3"/>
        <v>soal diterima baik</v>
      </c>
      <c r="Q57" s="7">
        <v>52</v>
      </c>
      <c r="R57" s="14">
        <f t="shared" si="9"/>
        <v>1</v>
      </c>
      <c r="S57" s="14">
        <f t="shared" si="9"/>
        <v>1</v>
      </c>
      <c r="T57" s="14">
        <f t="shared" si="9"/>
        <v>1</v>
      </c>
      <c r="U57" s="14">
        <f t="shared" si="9"/>
        <v>1</v>
      </c>
      <c r="V57" s="14">
        <f t="shared" si="9"/>
        <v>1</v>
      </c>
      <c r="W57" s="14">
        <f t="shared" si="9"/>
        <v>1</v>
      </c>
      <c r="X57" s="14">
        <f t="shared" si="9"/>
        <v>0</v>
      </c>
      <c r="Y57" s="14">
        <f t="shared" si="9"/>
        <v>0</v>
      </c>
      <c r="Z57" s="14">
        <f t="shared" si="9"/>
        <v>0</v>
      </c>
      <c r="AA57" s="14">
        <f t="shared" si="9"/>
        <v>0</v>
      </c>
      <c r="AB57" s="6">
        <f t="shared" si="6"/>
        <v>0.6</v>
      </c>
      <c r="AC57" s="6">
        <f t="shared" si="7"/>
        <v>0.4</v>
      </c>
      <c r="AD57" s="6">
        <f t="shared" si="8"/>
        <v>0.24</v>
      </c>
      <c r="AE57" s="21"/>
    </row>
    <row r="58" spans="1:31" ht="82.8" x14ac:dyDescent="0.3">
      <c r="A58" s="9" t="s">
        <v>882</v>
      </c>
      <c r="B58" s="42">
        <v>1</v>
      </c>
      <c r="C58" s="42">
        <v>1</v>
      </c>
      <c r="D58" s="42">
        <v>1</v>
      </c>
      <c r="E58" s="42">
        <v>1</v>
      </c>
      <c r="F58" s="42">
        <v>1</v>
      </c>
      <c r="G58" s="42">
        <v>1</v>
      </c>
      <c r="H58" s="42">
        <v>0</v>
      </c>
      <c r="I58" s="42">
        <v>0</v>
      </c>
      <c r="J58" s="42">
        <v>0</v>
      </c>
      <c r="K58" s="42">
        <v>0</v>
      </c>
      <c r="L58" s="6">
        <f t="shared" si="0"/>
        <v>0.6</v>
      </c>
      <c r="M58" s="7" t="str">
        <f t="shared" si="1"/>
        <v>sedang</v>
      </c>
      <c r="N58" s="6">
        <f t="shared" si="2"/>
        <v>0.8</v>
      </c>
      <c r="O58" s="7" t="str">
        <f t="shared" si="3"/>
        <v>soal diterima baik</v>
      </c>
      <c r="Q58" s="7">
        <v>53</v>
      </c>
      <c r="R58" s="14">
        <f t="shared" si="9"/>
        <v>1</v>
      </c>
      <c r="S58" s="14">
        <f t="shared" si="9"/>
        <v>1</v>
      </c>
      <c r="T58" s="14">
        <f t="shared" si="9"/>
        <v>0</v>
      </c>
      <c r="U58" s="14">
        <f t="shared" si="9"/>
        <v>1</v>
      </c>
      <c r="V58" s="14">
        <f t="shared" si="9"/>
        <v>0</v>
      </c>
      <c r="W58" s="14">
        <f t="shared" si="9"/>
        <v>1</v>
      </c>
      <c r="X58" s="14">
        <f t="shared" si="9"/>
        <v>0</v>
      </c>
      <c r="Y58" s="14">
        <f t="shared" si="9"/>
        <v>0</v>
      </c>
      <c r="Z58" s="14">
        <f t="shared" si="9"/>
        <v>0</v>
      </c>
      <c r="AA58" s="14">
        <f t="shared" si="9"/>
        <v>0</v>
      </c>
      <c r="AB58" s="6">
        <f t="shared" si="6"/>
        <v>0.4</v>
      </c>
      <c r="AC58" s="6">
        <f t="shared" si="7"/>
        <v>0.6</v>
      </c>
      <c r="AD58" s="6">
        <f t="shared" si="8"/>
        <v>0.24</v>
      </c>
      <c r="AE58" s="21"/>
    </row>
    <row r="59" spans="1:31" ht="110.4" x14ac:dyDescent="0.3">
      <c r="A59" s="8" t="s">
        <v>883</v>
      </c>
      <c r="B59" s="42">
        <v>1</v>
      </c>
      <c r="C59" s="42">
        <v>1</v>
      </c>
      <c r="D59" s="42">
        <v>1</v>
      </c>
      <c r="E59" s="42">
        <v>1</v>
      </c>
      <c r="F59" s="42">
        <v>1</v>
      </c>
      <c r="G59" s="42">
        <v>1</v>
      </c>
      <c r="H59" s="42">
        <v>1</v>
      </c>
      <c r="I59" s="42">
        <v>1</v>
      </c>
      <c r="J59" s="42">
        <v>0</v>
      </c>
      <c r="K59" s="42">
        <v>0</v>
      </c>
      <c r="L59" s="6">
        <f t="shared" si="0"/>
        <v>0.8</v>
      </c>
      <c r="M59" s="7" t="str">
        <f t="shared" si="1"/>
        <v>mudah</v>
      </c>
      <c r="N59" s="6">
        <f t="shared" si="2"/>
        <v>0.4</v>
      </c>
      <c r="O59" s="7" t="str">
        <f t="shared" si="3"/>
        <v>soal diterima baik</v>
      </c>
      <c r="Q59" s="7">
        <v>54</v>
      </c>
      <c r="R59" s="14">
        <f t="shared" si="9"/>
        <v>1</v>
      </c>
      <c r="S59" s="14">
        <f t="shared" si="9"/>
        <v>1</v>
      </c>
      <c r="T59" s="14">
        <f t="shared" si="9"/>
        <v>1</v>
      </c>
      <c r="U59" s="14">
        <f t="shared" si="9"/>
        <v>1</v>
      </c>
      <c r="V59" s="14">
        <f t="shared" si="9"/>
        <v>1</v>
      </c>
      <c r="W59" s="14">
        <f t="shared" si="9"/>
        <v>1</v>
      </c>
      <c r="X59" s="14">
        <f t="shared" si="9"/>
        <v>0</v>
      </c>
      <c r="Y59" s="14">
        <f t="shared" si="9"/>
        <v>0</v>
      </c>
      <c r="Z59" s="14">
        <f t="shared" si="9"/>
        <v>0</v>
      </c>
      <c r="AA59" s="14">
        <f t="shared" si="9"/>
        <v>0</v>
      </c>
      <c r="AB59" s="6">
        <f t="shared" si="6"/>
        <v>0.6</v>
      </c>
      <c r="AC59" s="6">
        <f t="shared" si="7"/>
        <v>0.4</v>
      </c>
      <c r="AD59" s="6">
        <f t="shared" si="8"/>
        <v>0.24</v>
      </c>
      <c r="AE59" s="21"/>
    </row>
    <row r="60" spans="1:31" ht="82.8" x14ac:dyDescent="0.3">
      <c r="A60" s="8" t="s">
        <v>884</v>
      </c>
      <c r="B60" s="42">
        <v>0</v>
      </c>
      <c r="C60" s="42">
        <v>0</v>
      </c>
      <c r="D60" s="42">
        <v>0</v>
      </c>
      <c r="E60" s="42">
        <v>0</v>
      </c>
      <c r="F60" s="42">
        <v>0</v>
      </c>
      <c r="G60" s="42">
        <v>0</v>
      </c>
      <c r="H60" s="42">
        <v>1</v>
      </c>
      <c r="I60" s="42">
        <v>1</v>
      </c>
      <c r="J60" s="42">
        <v>0</v>
      </c>
      <c r="K60" s="42">
        <v>0</v>
      </c>
      <c r="L60" s="6">
        <f t="shared" si="0"/>
        <v>0.2</v>
      </c>
      <c r="M60" s="7" t="str">
        <f t="shared" si="1"/>
        <v>sukar</v>
      </c>
      <c r="N60" s="6">
        <f t="shared" si="2"/>
        <v>0.4</v>
      </c>
      <c r="O60" s="7" t="str">
        <f t="shared" si="3"/>
        <v>soal diterima baik</v>
      </c>
      <c r="Q60" s="7">
        <v>55</v>
      </c>
      <c r="R60" s="14">
        <f t="shared" si="9"/>
        <v>1</v>
      </c>
      <c r="S60" s="14">
        <f t="shared" si="9"/>
        <v>1</v>
      </c>
      <c r="T60" s="14">
        <f t="shared" si="9"/>
        <v>1</v>
      </c>
      <c r="U60" s="14">
        <f t="shared" si="9"/>
        <v>1</v>
      </c>
      <c r="V60" s="14">
        <f t="shared" si="9"/>
        <v>1</v>
      </c>
      <c r="W60" s="14">
        <f t="shared" si="9"/>
        <v>1</v>
      </c>
      <c r="X60" s="14">
        <f t="shared" si="9"/>
        <v>1</v>
      </c>
      <c r="Y60" s="14">
        <f t="shared" si="9"/>
        <v>1</v>
      </c>
      <c r="Z60" s="14">
        <f t="shared" si="9"/>
        <v>0</v>
      </c>
      <c r="AA60" s="14">
        <f t="shared" si="9"/>
        <v>0</v>
      </c>
      <c r="AB60" s="6">
        <f t="shared" si="6"/>
        <v>0.8</v>
      </c>
      <c r="AC60" s="6">
        <f t="shared" si="7"/>
        <v>0.19999999999999996</v>
      </c>
      <c r="AD60" s="6">
        <f t="shared" si="8"/>
        <v>0.15999999999999998</v>
      </c>
      <c r="AE60" s="21"/>
    </row>
    <row r="61" spans="1:31" ht="82.8" x14ac:dyDescent="0.3">
      <c r="A61" s="8" t="s">
        <v>885</v>
      </c>
      <c r="B61" s="42">
        <v>1</v>
      </c>
      <c r="C61" s="42">
        <v>1</v>
      </c>
      <c r="D61" s="42">
        <v>0</v>
      </c>
      <c r="E61" s="42">
        <v>0</v>
      </c>
      <c r="F61" s="42">
        <v>0</v>
      </c>
      <c r="G61" s="42">
        <v>0</v>
      </c>
      <c r="H61" s="42">
        <v>0</v>
      </c>
      <c r="I61" s="42">
        <v>0</v>
      </c>
      <c r="J61" s="42">
        <v>0</v>
      </c>
      <c r="K61" s="42">
        <v>0</v>
      </c>
      <c r="L61" s="6">
        <f t="shared" si="0"/>
        <v>0.2</v>
      </c>
      <c r="M61" s="7" t="str">
        <f t="shared" si="1"/>
        <v>sukar</v>
      </c>
      <c r="N61" s="6">
        <f t="shared" si="2"/>
        <v>0.4</v>
      </c>
      <c r="O61" s="7" t="str">
        <f t="shared" si="3"/>
        <v>soal diterima baik</v>
      </c>
      <c r="Q61" s="7">
        <v>56</v>
      </c>
      <c r="R61" s="14">
        <f t="shared" si="9"/>
        <v>0</v>
      </c>
      <c r="S61" s="14">
        <f t="shared" si="9"/>
        <v>0</v>
      </c>
      <c r="T61" s="14">
        <f t="shared" si="9"/>
        <v>0</v>
      </c>
      <c r="U61" s="14">
        <f t="shared" si="9"/>
        <v>0</v>
      </c>
      <c r="V61" s="14">
        <f t="shared" si="9"/>
        <v>0</v>
      </c>
      <c r="W61" s="14">
        <f t="shared" si="9"/>
        <v>0</v>
      </c>
      <c r="X61" s="14">
        <f t="shared" si="9"/>
        <v>1</v>
      </c>
      <c r="Y61" s="14">
        <f t="shared" si="9"/>
        <v>1</v>
      </c>
      <c r="Z61" s="14">
        <f t="shared" si="9"/>
        <v>0</v>
      </c>
      <c r="AA61" s="14">
        <f t="shared" si="9"/>
        <v>0</v>
      </c>
      <c r="AB61" s="6">
        <f t="shared" si="6"/>
        <v>0.2</v>
      </c>
      <c r="AC61" s="6">
        <f t="shared" si="7"/>
        <v>0.8</v>
      </c>
      <c r="AD61" s="6">
        <f t="shared" si="8"/>
        <v>0.16000000000000003</v>
      </c>
      <c r="AE61" s="21"/>
    </row>
    <row r="62" spans="1:31" ht="41.4" x14ac:dyDescent="0.3">
      <c r="A62" s="9" t="s">
        <v>886</v>
      </c>
      <c r="B62" s="42">
        <v>0</v>
      </c>
      <c r="C62" s="42">
        <v>0</v>
      </c>
      <c r="D62" s="42">
        <v>1</v>
      </c>
      <c r="E62" s="42">
        <v>0</v>
      </c>
      <c r="F62" s="42">
        <v>1</v>
      </c>
      <c r="G62" s="42">
        <v>0</v>
      </c>
      <c r="H62" s="42">
        <v>1</v>
      </c>
      <c r="I62" s="42">
        <v>1</v>
      </c>
      <c r="J62" s="42">
        <v>1</v>
      </c>
      <c r="K62" s="42">
        <v>1</v>
      </c>
      <c r="L62" s="6">
        <f t="shared" si="0"/>
        <v>0.6</v>
      </c>
      <c r="M62" s="7" t="str">
        <f t="shared" si="1"/>
        <v>sedang</v>
      </c>
      <c r="N62" s="6">
        <f t="shared" si="2"/>
        <v>0.4</v>
      </c>
      <c r="O62" s="7" t="str">
        <f t="shared" si="3"/>
        <v>soal diterima baik</v>
      </c>
      <c r="Q62" s="7">
        <v>57</v>
      </c>
      <c r="R62" s="14">
        <f t="shared" si="9"/>
        <v>1</v>
      </c>
      <c r="S62" s="14">
        <f t="shared" si="9"/>
        <v>1</v>
      </c>
      <c r="T62" s="14">
        <f t="shared" si="9"/>
        <v>0</v>
      </c>
      <c r="U62" s="14">
        <f t="shared" si="9"/>
        <v>0</v>
      </c>
      <c r="V62" s="14">
        <f t="shared" si="9"/>
        <v>0</v>
      </c>
      <c r="W62" s="14">
        <f t="shared" si="9"/>
        <v>0</v>
      </c>
      <c r="X62" s="14">
        <f t="shared" si="9"/>
        <v>0</v>
      </c>
      <c r="Y62" s="14">
        <f t="shared" si="9"/>
        <v>0</v>
      </c>
      <c r="Z62" s="14">
        <f t="shared" si="9"/>
        <v>0</v>
      </c>
      <c r="AA62" s="14">
        <f t="shared" si="9"/>
        <v>0</v>
      </c>
      <c r="AB62" s="6">
        <f t="shared" si="6"/>
        <v>0.2</v>
      </c>
      <c r="AC62" s="6">
        <f t="shared" si="7"/>
        <v>0.8</v>
      </c>
      <c r="AD62" s="6">
        <f t="shared" si="8"/>
        <v>0.16000000000000003</v>
      </c>
      <c r="AE62" s="21"/>
    </row>
    <row r="63" spans="1:31" ht="55.2" x14ac:dyDescent="0.3">
      <c r="A63" s="9" t="s">
        <v>887</v>
      </c>
      <c r="B63" s="42">
        <v>1</v>
      </c>
      <c r="C63" s="42">
        <v>1</v>
      </c>
      <c r="D63" s="42">
        <v>1</v>
      </c>
      <c r="E63" s="42">
        <v>0</v>
      </c>
      <c r="F63" s="42">
        <v>1</v>
      </c>
      <c r="G63" s="42">
        <v>0</v>
      </c>
      <c r="H63" s="42">
        <v>1</v>
      </c>
      <c r="I63" s="42">
        <v>1</v>
      </c>
      <c r="J63" s="42">
        <v>0</v>
      </c>
      <c r="K63" s="42">
        <v>0</v>
      </c>
      <c r="L63" s="6">
        <f t="shared" si="0"/>
        <v>0.6</v>
      </c>
      <c r="M63" s="7" t="str">
        <f t="shared" si="1"/>
        <v>sedang</v>
      </c>
      <c r="N63" s="6">
        <f t="shared" si="2"/>
        <v>0.4</v>
      </c>
      <c r="O63" s="7" t="str">
        <f t="shared" si="3"/>
        <v>soal diterima baik</v>
      </c>
      <c r="Q63" s="7">
        <v>58</v>
      </c>
      <c r="R63" s="14">
        <f t="shared" si="9"/>
        <v>0</v>
      </c>
      <c r="S63" s="14">
        <f t="shared" si="9"/>
        <v>0</v>
      </c>
      <c r="T63" s="14">
        <f t="shared" si="9"/>
        <v>1</v>
      </c>
      <c r="U63" s="14">
        <f t="shared" si="9"/>
        <v>0</v>
      </c>
      <c r="V63" s="14">
        <f t="shared" si="9"/>
        <v>1</v>
      </c>
      <c r="W63" s="14">
        <f t="shared" si="9"/>
        <v>0</v>
      </c>
      <c r="X63" s="14">
        <f t="shared" si="9"/>
        <v>1</v>
      </c>
      <c r="Y63" s="14">
        <f t="shared" si="9"/>
        <v>1</v>
      </c>
      <c r="Z63" s="14">
        <f t="shared" si="9"/>
        <v>1</v>
      </c>
      <c r="AA63" s="14">
        <f t="shared" si="9"/>
        <v>1</v>
      </c>
      <c r="AB63" s="6">
        <f t="shared" si="6"/>
        <v>0.6</v>
      </c>
      <c r="AC63" s="6">
        <f t="shared" si="7"/>
        <v>0.4</v>
      </c>
      <c r="AD63" s="6">
        <f t="shared" si="8"/>
        <v>0.24</v>
      </c>
      <c r="AE63" s="21"/>
    </row>
    <row r="64" spans="1:31" ht="69" x14ac:dyDescent="0.3">
      <c r="A64" s="8" t="s">
        <v>888</v>
      </c>
      <c r="B64" s="42">
        <v>1</v>
      </c>
      <c r="C64" s="42">
        <v>1</v>
      </c>
      <c r="D64" s="42">
        <v>1</v>
      </c>
      <c r="E64" s="42">
        <v>0</v>
      </c>
      <c r="F64" s="42">
        <v>1</v>
      </c>
      <c r="G64" s="42">
        <v>0</v>
      </c>
      <c r="H64" s="42">
        <v>0</v>
      </c>
      <c r="I64" s="42">
        <v>0</v>
      </c>
      <c r="J64" s="42">
        <v>0</v>
      </c>
      <c r="K64" s="42">
        <v>0</v>
      </c>
      <c r="L64" s="6">
        <f t="shared" si="0"/>
        <v>0.4</v>
      </c>
      <c r="M64" s="7" t="str">
        <f t="shared" si="1"/>
        <v>sedang</v>
      </c>
      <c r="N64" s="6">
        <f t="shared" si="2"/>
        <v>0.8</v>
      </c>
      <c r="O64" s="7" t="str">
        <f t="shared" si="3"/>
        <v>soal diterima baik</v>
      </c>
      <c r="Q64" s="7">
        <v>59</v>
      </c>
      <c r="R64" s="14">
        <f t="shared" si="9"/>
        <v>1</v>
      </c>
      <c r="S64" s="14">
        <f t="shared" si="9"/>
        <v>1</v>
      </c>
      <c r="T64" s="14">
        <f t="shared" si="9"/>
        <v>1</v>
      </c>
      <c r="U64" s="14">
        <f t="shared" si="9"/>
        <v>0</v>
      </c>
      <c r="V64" s="14">
        <f t="shared" si="9"/>
        <v>1</v>
      </c>
      <c r="W64" s="14">
        <f t="shared" si="9"/>
        <v>0</v>
      </c>
      <c r="X64" s="14">
        <f t="shared" si="9"/>
        <v>1</v>
      </c>
      <c r="Y64" s="14">
        <f t="shared" si="9"/>
        <v>1</v>
      </c>
      <c r="Z64" s="14">
        <f t="shared" si="9"/>
        <v>0</v>
      </c>
      <c r="AA64" s="14">
        <f t="shared" si="9"/>
        <v>0</v>
      </c>
      <c r="AB64" s="6">
        <f t="shared" si="6"/>
        <v>0.6</v>
      </c>
      <c r="AC64" s="6">
        <f t="shared" si="7"/>
        <v>0.4</v>
      </c>
      <c r="AD64" s="6">
        <f t="shared" si="8"/>
        <v>0.24</v>
      </c>
      <c r="AE64" s="21"/>
    </row>
    <row r="65" spans="1:31" ht="96.6" x14ac:dyDescent="0.3">
      <c r="A65" s="8" t="s">
        <v>889</v>
      </c>
      <c r="B65" s="42">
        <v>1</v>
      </c>
      <c r="C65" s="42">
        <v>1</v>
      </c>
      <c r="D65" s="42">
        <v>1</v>
      </c>
      <c r="E65" s="42">
        <v>0</v>
      </c>
      <c r="F65" s="42">
        <v>1</v>
      </c>
      <c r="G65" s="42">
        <v>0</v>
      </c>
      <c r="H65" s="42">
        <v>0</v>
      </c>
      <c r="I65" s="42">
        <v>0</v>
      </c>
      <c r="J65" s="42">
        <v>0</v>
      </c>
      <c r="K65" s="42">
        <v>0</v>
      </c>
      <c r="L65" s="6">
        <f t="shared" si="0"/>
        <v>0.4</v>
      </c>
      <c r="M65" s="7" t="str">
        <f t="shared" si="1"/>
        <v>sedang</v>
      </c>
      <c r="N65" s="6">
        <f t="shared" si="2"/>
        <v>0.8</v>
      </c>
      <c r="O65" s="7" t="str">
        <f t="shared" si="3"/>
        <v>soal diterima baik</v>
      </c>
      <c r="Q65" s="7">
        <v>60</v>
      </c>
      <c r="R65" s="14">
        <f t="shared" si="9"/>
        <v>1</v>
      </c>
      <c r="S65" s="14">
        <f t="shared" si="9"/>
        <v>1</v>
      </c>
      <c r="T65" s="14">
        <f t="shared" si="9"/>
        <v>1</v>
      </c>
      <c r="U65" s="14">
        <f t="shared" si="9"/>
        <v>0</v>
      </c>
      <c r="V65" s="14">
        <f t="shared" si="9"/>
        <v>1</v>
      </c>
      <c r="W65" s="14">
        <f t="shared" si="9"/>
        <v>0</v>
      </c>
      <c r="X65" s="14">
        <f t="shared" si="9"/>
        <v>0</v>
      </c>
      <c r="Y65" s="14">
        <f t="shared" si="9"/>
        <v>0</v>
      </c>
      <c r="Z65" s="14">
        <f t="shared" si="9"/>
        <v>0</v>
      </c>
      <c r="AA65" s="14">
        <f t="shared" si="9"/>
        <v>0</v>
      </c>
      <c r="AB65" s="6">
        <f t="shared" si="6"/>
        <v>0.4</v>
      </c>
      <c r="AC65" s="6">
        <f t="shared" si="7"/>
        <v>0.6</v>
      </c>
      <c r="AD65" s="6">
        <f t="shared" si="8"/>
        <v>0.24</v>
      </c>
      <c r="AE65" s="21"/>
    </row>
    <row r="66" spans="1:31" ht="41.4" x14ac:dyDescent="0.3">
      <c r="A66" s="4" t="s">
        <v>890</v>
      </c>
      <c r="B66" s="42">
        <v>1</v>
      </c>
      <c r="C66" s="42">
        <v>1</v>
      </c>
      <c r="D66" s="42">
        <v>0</v>
      </c>
      <c r="E66" s="42">
        <v>0</v>
      </c>
      <c r="F66" s="42">
        <v>0</v>
      </c>
      <c r="G66" s="42">
        <v>0</v>
      </c>
      <c r="H66" s="42">
        <v>0</v>
      </c>
      <c r="I66" s="42">
        <v>0</v>
      </c>
      <c r="J66" s="42">
        <v>0</v>
      </c>
      <c r="K66" s="42">
        <v>0</v>
      </c>
      <c r="L66" s="6">
        <f t="shared" si="0"/>
        <v>0.2</v>
      </c>
      <c r="M66" s="7" t="str">
        <f t="shared" si="1"/>
        <v>sukar</v>
      </c>
      <c r="N66" s="6">
        <f t="shared" si="2"/>
        <v>0.4</v>
      </c>
      <c r="O66" s="7" t="str">
        <f t="shared" si="3"/>
        <v>soal diterima baik</v>
      </c>
      <c r="Q66" s="7">
        <v>61</v>
      </c>
      <c r="R66" s="14">
        <f t="shared" si="9"/>
        <v>1</v>
      </c>
      <c r="S66" s="14">
        <f t="shared" si="9"/>
        <v>1</v>
      </c>
      <c r="T66" s="14">
        <f t="shared" si="9"/>
        <v>1</v>
      </c>
      <c r="U66" s="14">
        <f t="shared" si="9"/>
        <v>0</v>
      </c>
      <c r="V66" s="14">
        <f t="shared" si="9"/>
        <v>1</v>
      </c>
      <c r="W66" s="14">
        <f t="shared" si="9"/>
        <v>0</v>
      </c>
      <c r="X66" s="14">
        <f t="shared" si="9"/>
        <v>0</v>
      </c>
      <c r="Y66" s="14">
        <f t="shared" si="9"/>
        <v>0</v>
      </c>
      <c r="Z66" s="14">
        <f t="shared" si="9"/>
        <v>0</v>
      </c>
      <c r="AA66" s="14">
        <f t="shared" si="9"/>
        <v>0</v>
      </c>
      <c r="AB66" s="6">
        <f t="shared" si="6"/>
        <v>0.4</v>
      </c>
      <c r="AC66" s="6">
        <f t="shared" si="7"/>
        <v>0.6</v>
      </c>
      <c r="AD66" s="6">
        <f t="shared" si="8"/>
        <v>0.24</v>
      </c>
      <c r="AE66" s="21"/>
    </row>
    <row r="67" spans="1:31" ht="69" x14ac:dyDescent="0.3">
      <c r="A67" s="8" t="s">
        <v>891</v>
      </c>
      <c r="B67" s="42">
        <v>1</v>
      </c>
      <c r="C67" s="42">
        <v>1</v>
      </c>
      <c r="D67" s="42">
        <v>1</v>
      </c>
      <c r="E67" s="42">
        <v>0</v>
      </c>
      <c r="F67" s="42">
        <v>1</v>
      </c>
      <c r="G67" s="42">
        <v>0</v>
      </c>
      <c r="H67" s="42">
        <v>0</v>
      </c>
      <c r="I67" s="42">
        <v>0</v>
      </c>
      <c r="J67" s="42">
        <v>1</v>
      </c>
      <c r="K67" s="42">
        <v>1</v>
      </c>
      <c r="L67" s="6">
        <f t="shared" si="0"/>
        <v>0.6</v>
      </c>
      <c r="M67" s="7" t="str">
        <f t="shared" si="1"/>
        <v>sedang</v>
      </c>
      <c r="N67" s="6">
        <f t="shared" si="2"/>
        <v>0.4</v>
      </c>
      <c r="O67" s="7" t="str">
        <f t="shared" si="3"/>
        <v>soal diterima baik</v>
      </c>
      <c r="Q67" s="7">
        <v>62</v>
      </c>
      <c r="R67" s="14">
        <f t="shared" si="9"/>
        <v>1</v>
      </c>
      <c r="S67" s="14">
        <f t="shared" si="9"/>
        <v>1</v>
      </c>
      <c r="T67" s="14">
        <f t="shared" si="9"/>
        <v>0</v>
      </c>
      <c r="U67" s="14">
        <f t="shared" si="9"/>
        <v>0</v>
      </c>
      <c r="V67" s="14">
        <f t="shared" si="9"/>
        <v>0</v>
      </c>
      <c r="W67" s="14">
        <f t="shared" si="9"/>
        <v>0</v>
      </c>
      <c r="X67" s="14">
        <f t="shared" si="9"/>
        <v>0</v>
      </c>
      <c r="Y67" s="14">
        <f t="shared" si="9"/>
        <v>0</v>
      </c>
      <c r="Z67" s="14">
        <f t="shared" si="9"/>
        <v>0</v>
      </c>
      <c r="AA67" s="14">
        <f t="shared" si="9"/>
        <v>0</v>
      </c>
      <c r="AB67" s="6">
        <f t="shared" si="6"/>
        <v>0.2</v>
      </c>
      <c r="AC67" s="6">
        <f t="shared" si="7"/>
        <v>0.8</v>
      </c>
      <c r="AD67" s="6">
        <f t="shared" si="8"/>
        <v>0.16000000000000003</v>
      </c>
      <c r="AE67" s="21"/>
    </row>
    <row r="68" spans="1:31" ht="55.2" x14ac:dyDescent="0.3">
      <c r="A68" s="4" t="s">
        <v>892</v>
      </c>
      <c r="B68" s="42">
        <v>1</v>
      </c>
      <c r="C68" s="42">
        <v>1</v>
      </c>
      <c r="D68" s="42">
        <v>0</v>
      </c>
      <c r="E68" s="42">
        <v>1</v>
      </c>
      <c r="F68" s="42">
        <v>0</v>
      </c>
      <c r="G68" s="42">
        <v>1</v>
      </c>
      <c r="H68" s="42">
        <v>0</v>
      </c>
      <c r="I68" s="42">
        <v>0</v>
      </c>
      <c r="J68" s="42">
        <v>0</v>
      </c>
      <c r="K68" s="42">
        <v>0</v>
      </c>
      <c r="L68" s="6">
        <f t="shared" si="0"/>
        <v>0.4</v>
      </c>
      <c r="M68" s="7" t="str">
        <f t="shared" si="1"/>
        <v>sedang</v>
      </c>
      <c r="N68" s="6">
        <f t="shared" si="2"/>
        <v>0.4</v>
      </c>
      <c r="O68" s="7" t="str">
        <f t="shared" si="3"/>
        <v>soal diterima baik</v>
      </c>
      <c r="Q68" s="7">
        <v>63</v>
      </c>
      <c r="R68" s="14">
        <f t="shared" si="9"/>
        <v>1</v>
      </c>
      <c r="S68" s="14">
        <f t="shared" si="9"/>
        <v>1</v>
      </c>
      <c r="T68" s="14">
        <f t="shared" si="9"/>
        <v>1</v>
      </c>
      <c r="U68" s="14">
        <f t="shared" si="9"/>
        <v>0</v>
      </c>
      <c r="V68" s="14">
        <f t="shared" si="9"/>
        <v>1</v>
      </c>
      <c r="W68" s="14">
        <f t="shared" si="9"/>
        <v>0</v>
      </c>
      <c r="X68" s="14">
        <f t="shared" si="9"/>
        <v>0</v>
      </c>
      <c r="Y68" s="14">
        <f t="shared" si="9"/>
        <v>0</v>
      </c>
      <c r="Z68" s="14">
        <f t="shared" si="9"/>
        <v>1</v>
      </c>
      <c r="AA68" s="14">
        <f t="shared" si="9"/>
        <v>1</v>
      </c>
      <c r="AB68" s="6">
        <f t="shared" si="6"/>
        <v>0.6</v>
      </c>
      <c r="AC68" s="6">
        <f t="shared" si="7"/>
        <v>0.4</v>
      </c>
      <c r="AD68" s="6">
        <f t="shared" si="8"/>
        <v>0.24</v>
      </c>
      <c r="AE68" s="21"/>
    </row>
    <row r="69" spans="1:31" ht="41.4" x14ac:dyDescent="0.3">
      <c r="A69" s="8" t="s">
        <v>893</v>
      </c>
      <c r="B69" s="42">
        <v>1</v>
      </c>
      <c r="C69" s="42">
        <v>1</v>
      </c>
      <c r="D69" s="42">
        <v>1</v>
      </c>
      <c r="E69" s="42">
        <v>0</v>
      </c>
      <c r="F69" s="42">
        <v>1</v>
      </c>
      <c r="G69" s="42">
        <v>0</v>
      </c>
      <c r="H69" s="42">
        <v>0</v>
      </c>
      <c r="I69" s="42">
        <v>0</v>
      </c>
      <c r="J69" s="42">
        <v>1</v>
      </c>
      <c r="K69" s="42">
        <v>1</v>
      </c>
      <c r="L69" s="6">
        <f t="shared" si="0"/>
        <v>0.6</v>
      </c>
      <c r="M69" s="7" t="str">
        <f t="shared" si="1"/>
        <v>sedang</v>
      </c>
      <c r="N69" s="6">
        <f t="shared" si="2"/>
        <v>0.4</v>
      </c>
      <c r="O69" s="7" t="str">
        <f t="shared" si="3"/>
        <v>soal diterima baik</v>
      </c>
      <c r="Q69" s="7">
        <v>64</v>
      </c>
      <c r="R69" s="14">
        <f t="shared" si="9"/>
        <v>1</v>
      </c>
      <c r="S69" s="14">
        <f t="shared" si="9"/>
        <v>1</v>
      </c>
      <c r="T69" s="14">
        <f t="shared" si="9"/>
        <v>0</v>
      </c>
      <c r="U69" s="14">
        <f t="shared" si="9"/>
        <v>1</v>
      </c>
      <c r="V69" s="14">
        <f t="shared" si="9"/>
        <v>0</v>
      </c>
      <c r="W69" s="14">
        <f t="shared" si="9"/>
        <v>1</v>
      </c>
      <c r="X69" s="14">
        <f t="shared" si="9"/>
        <v>0</v>
      </c>
      <c r="Y69" s="14">
        <f t="shared" si="9"/>
        <v>0</v>
      </c>
      <c r="Z69" s="14">
        <f t="shared" si="9"/>
        <v>0</v>
      </c>
      <c r="AA69" s="14">
        <f t="shared" si="9"/>
        <v>0</v>
      </c>
      <c r="AB69" s="6">
        <f t="shared" si="6"/>
        <v>0.4</v>
      </c>
      <c r="AC69" s="6">
        <f t="shared" si="7"/>
        <v>0.6</v>
      </c>
      <c r="AD69" s="6">
        <f t="shared" si="8"/>
        <v>0.24</v>
      </c>
      <c r="AE69" s="21"/>
    </row>
    <row r="70" spans="1:31" ht="55.2" x14ac:dyDescent="0.3">
      <c r="A70" s="8" t="s">
        <v>894</v>
      </c>
      <c r="B70" s="42">
        <v>1</v>
      </c>
      <c r="C70" s="42">
        <v>1</v>
      </c>
      <c r="D70" s="42">
        <v>1</v>
      </c>
      <c r="E70" s="42">
        <v>1</v>
      </c>
      <c r="F70" s="42">
        <v>1</v>
      </c>
      <c r="G70" s="42">
        <v>1</v>
      </c>
      <c r="H70" s="42">
        <v>0</v>
      </c>
      <c r="I70" s="42">
        <v>0</v>
      </c>
      <c r="J70" s="42">
        <v>0</v>
      </c>
      <c r="K70" s="42">
        <v>0</v>
      </c>
      <c r="L70" s="6">
        <f t="shared" ref="L70:L104" si="10">SUM(B70:K70)/10</f>
        <v>0.6</v>
      </c>
      <c r="M70" s="7" t="str">
        <f t="shared" ref="M70:M104" si="11">IF(L70&lt;0.31,"sukar",IF(L70&lt;0.71,"sedang","mudah"))</f>
        <v>sedang</v>
      </c>
      <c r="N70" s="6">
        <f t="shared" ref="N70:N104" si="12">ABS((SUM(B70:F70)-SUM(G70:K70))*2/10)</f>
        <v>0.8</v>
      </c>
      <c r="O70" s="7" t="str">
        <f t="shared" ref="O70:O104" si="13">IF(N70&lt;0.2,"soal dibuang",IF(N70&lt;0.3,"soal diperbaiki",IF(N70&lt;0.4,"soal diterima tapi perlu diperbaiki","soal diterima baik")))</f>
        <v>soal diterima baik</v>
      </c>
      <c r="Q70" s="7">
        <v>65</v>
      </c>
      <c r="R70" s="14">
        <f t="shared" si="9"/>
        <v>1</v>
      </c>
      <c r="S70" s="14">
        <f t="shared" si="9"/>
        <v>1</v>
      </c>
      <c r="T70" s="14">
        <f t="shared" si="9"/>
        <v>1</v>
      </c>
      <c r="U70" s="14">
        <f t="shared" si="9"/>
        <v>0</v>
      </c>
      <c r="V70" s="14">
        <f t="shared" si="9"/>
        <v>1</v>
      </c>
      <c r="W70" s="14">
        <f t="shared" si="9"/>
        <v>0</v>
      </c>
      <c r="X70" s="14">
        <f t="shared" si="9"/>
        <v>0</v>
      </c>
      <c r="Y70" s="14">
        <f t="shared" si="9"/>
        <v>0</v>
      </c>
      <c r="Z70" s="14">
        <f t="shared" si="9"/>
        <v>1</v>
      </c>
      <c r="AA70" s="14">
        <f t="shared" si="9"/>
        <v>1</v>
      </c>
      <c r="AB70" s="6">
        <f t="shared" si="6"/>
        <v>0.6</v>
      </c>
      <c r="AC70" s="6">
        <f t="shared" si="7"/>
        <v>0.4</v>
      </c>
      <c r="AD70" s="6">
        <f t="shared" si="8"/>
        <v>0.24</v>
      </c>
      <c r="AE70" s="21"/>
    </row>
    <row r="71" spans="1:31" ht="110.4" x14ac:dyDescent="0.3">
      <c r="A71" s="8" t="s">
        <v>895</v>
      </c>
      <c r="B71" s="42">
        <v>1</v>
      </c>
      <c r="C71" s="42">
        <v>1</v>
      </c>
      <c r="D71" s="42">
        <v>1</v>
      </c>
      <c r="E71" s="42">
        <v>0</v>
      </c>
      <c r="F71" s="42">
        <v>1</v>
      </c>
      <c r="G71" s="42">
        <v>0</v>
      </c>
      <c r="H71" s="42">
        <v>0</v>
      </c>
      <c r="I71" s="42">
        <v>0</v>
      </c>
      <c r="J71" s="42">
        <v>0</v>
      </c>
      <c r="K71" s="42">
        <v>0</v>
      </c>
      <c r="L71" s="6">
        <f t="shared" si="10"/>
        <v>0.4</v>
      </c>
      <c r="M71" s="7" t="str">
        <f t="shared" si="11"/>
        <v>sedang</v>
      </c>
      <c r="N71" s="6">
        <f t="shared" si="12"/>
        <v>0.8</v>
      </c>
      <c r="O71" s="7" t="str">
        <f t="shared" si="13"/>
        <v>soal diterima baik</v>
      </c>
      <c r="Q71" s="7">
        <v>66</v>
      </c>
      <c r="R71" s="14">
        <f t="shared" si="9"/>
        <v>1</v>
      </c>
      <c r="S71" s="14">
        <f t="shared" si="9"/>
        <v>1</v>
      </c>
      <c r="T71" s="14">
        <f t="shared" si="9"/>
        <v>1</v>
      </c>
      <c r="U71" s="14">
        <f t="shared" si="9"/>
        <v>1</v>
      </c>
      <c r="V71" s="14">
        <f t="shared" si="9"/>
        <v>1</v>
      </c>
      <c r="W71" s="14">
        <f t="shared" ref="W71:AA105" si="14">G70</f>
        <v>1</v>
      </c>
      <c r="X71" s="14">
        <f t="shared" si="14"/>
        <v>0</v>
      </c>
      <c r="Y71" s="14">
        <f t="shared" si="14"/>
        <v>0</v>
      </c>
      <c r="Z71" s="14">
        <f t="shared" si="14"/>
        <v>0</v>
      </c>
      <c r="AA71" s="14">
        <f t="shared" si="14"/>
        <v>0</v>
      </c>
      <c r="AB71" s="6">
        <f t="shared" ref="AB71:AB104" si="15">SUM(R71:AA71)/COUNT(R71:AA71)</f>
        <v>0.6</v>
      </c>
      <c r="AC71" s="6">
        <f t="shared" ref="AC71:AC105" si="16">1-AB71</f>
        <v>0.4</v>
      </c>
      <c r="AD71" s="6">
        <f t="shared" ref="AD71:AD105" si="17">AB71*AC71</f>
        <v>0.24</v>
      </c>
      <c r="AE71" s="21"/>
    </row>
    <row r="72" spans="1:31" ht="69" x14ac:dyDescent="0.3">
      <c r="A72" s="4" t="s">
        <v>896</v>
      </c>
      <c r="B72" s="42">
        <v>1</v>
      </c>
      <c r="C72" s="42">
        <v>1</v>
      </c>
      <c r="D72" s="42">
        <v>1</v>
      </c>
      <c r="E72" s="42">
        <v>1</v>
      </c>
      <c r="F72" s="42">
        <v>1</v>
      </c>
      <c r="G72" s="42">
        <v>1</v>
      </c>
      <c r="H72" s="42">
        <v>0</v>
      </c>
      <c r="I72" s="42">
        <v>0</v>
      </c>
      <c r="J72" s="42">
        <v>1</v>
      </c>
      <c r="K72" s="42">
        <v>1</v>
      </c>
      <c r="L72" s="6">
        <f t="shared" si="10"/>
        <v>0.8</v>
      </c>
      <c r="M72" s="7" t="str">
        <f t="shared" si="11"/>
        <v>mudah</v>
      </c>
      <c r="N72" s="6">
        <f t="shared" si="12"/>
        <v>0.4</v>
      </c>
      <c r="O72" s="7" t="str">
        <f t="shared" si="13"/>
        <v>soal diterima baik</v>
      </c>
      <c r="Q72" s="7">
        <v>67</v>
      </c>
      <c r="R72" s="14">
        <f t="shared" ref="R72:V105" si="18">B71</f>
        <v>1</v>
      </c>
      <c r="S72" s="14">
        <f t="shared" si="18"/>
        <v>1</v>
      </c>
      <c r="T72" s="14">
        <f t="shared" si="18"/>
        <v>1</v>
      </c>
      <c r="U72" s="14">
        <f t="shared" si="18"/>
        <v>0</v>
      </c>
      <c r="V72" s="14">
        <f t="shared" si="18"/>
        <v>1</v>
      </c>
      <c r="W72" s="14">
        <f t="shared" si="14"/>
        <v>0</v>
      </c>
      <c r="X72" s="14">
        <f t="shared" si="14"/>
        <v>0</v>
      </c>
      <c r="Y72" s="14">
        <f t="shared" si="14"/>
        <v>0</v>
      </c>
      <c r="Z72" s="14">
        <f t="shared" si="14"/>
        <v>0</v>
      </c>
      <c r="AA72" s="14">
        <f t="shared" si="14"/>
        <v>0</v>
      </c>
      <c r="AB72" s="6">
        <f t="shared" si="15"/>
        <v>0.4</v>
      </c>
      <c r="AC72" s="6">
        <f t="shared" si="16"/>
        <v>0.6</v>
      </c>
      <c r="AD72" s="6">
        <f t="shared" si="17"/>
        <v>0.24</v>
      </c>
      <c r="AE72" s="21"/>
    </row>
    <row r="73" spans="1:31" ht="69" x14ac:dyDescent="0.3">
      <c r="A73" s="9" t="s">
        <v>897</v>
      </c>
      <c r="B73" s="42">
        <v>1</v>
      </c>
      <c r="C73" s="42">
        <v>1</v>
      </c>
      <c r="D73" s="42">
        <v>1</v>
      </c>
      <c r="E73" s="42">
        <v>1</v>
      </c>
      <c r="F73" s="42">
        <v>1</v>
      </c>
      <c r="G73" s="42">
        <v>1</v>
      </c>
      <c r="H73" s="42">
        <v>1</v>
      </c>
      <c r="I73" s="42">
        <v>1</v>
      </c>
      <c r="J73" s="42">
        <v>0</v>
      </c>
      <c r="K73" s="42">
        <v>0</v>
      </c>
      <c r="L73" s="6">
        <f t="shared" si="10"/>
        <v>0.8</v>
      </c>
      <c r="M73" s="7" t="str">
        <f t="shared" si="11"/>
        <v>mudah</v>
      </c>
      <c r="N73" s="6">
        <f t="shared" si="12"/>
        <v>0.4</v>
      </c>
      <c r="O73" s="7" t="str">
        <f t="shared" si="13"/>
        <v>soal diterima baik</v>
      </c>
      <c r="Q73" s="7">
        <v>68</v>
      </c>
      <c r="R73" s="14">
        <f t="shared" si="18"/>
        <v>1</v>
      </c>
      <c r="S73" s="14">
        <f t="shared" si="18"/>
        <v>1</v>
      </c>
      <c r="T73" s="14">
        <f t="shared" si="18"/>
        <v>1</v>
      </c>
      <c r="U73" s="14">
        <f t="shared" si="18"/>
        <v>1</v>
      </c>
      <c r="V73" s="14">
        <f t="shared" si="18"/>
        <v>1</v>
      </c>
      <c r="W73" s="14">
        <f t="shared" si="14"/>
        <v>1</v>
      </c>
      <c r="X73" s="14">
        <f t="shared" si="14"/>
        <v>0</v>
      </c>
      <c r="Y73" s="14">
        <f t="shared" si="14"/>
        <v>0</v>
      </c>
      <c r="Z73" s="14">
        <f t="shared" si="14"/>
        <v>1</v>
      </c>
      <c r="AA73" s="14">
        <f t="shared" si="14"/>
        <v>1</v>
      </c>
      <c r="AB73" s="6">
        <f t="shared" si="15"/>
        <v>0.8</v>
      </c>
      <c r="AC73" s="6">
        <f t="shared" si="16"/>
        <v>0.19999999999999996</v>
      </c>
      <c r="AD73" s="6">
        <f t="shared" si="17"/>
        <v>0.15999999999999998</v>
      </c>
      <c r="AE73" s="21"/>
    </row>
    <row r="74" spans="1:31" ht="41.4" x14ac:dyDescent="0.3">
      <c r="A74" s="8" t="s">
        <v>898</v>
      </c>
      <c r="B74" s="42">
        <v>1</v>
      </c>
      <c r="C74" s="42">
        <v>1</v>
      </c>
      <c r="D74" s="42">
        <v>1</v>
      </c>
      <c r="E74" s="42">
        <v>0</v>
      </c>
      <c r="F74" s="42">
        <v>1</v>
      </c>
      <c r="G74" s="42">
        <v>0</v>
      </c>
      <c r="H74" s="42">
        <v>0</v>
      </c>
      <c r="I74" s="42">
        <v>0</v>
      </c>
      <c r="J74" s="42">
        <v>1</v>
      </c>
      <c r="K74" s="42">
        <v>1</v>
      </c>
      <c r="L74" s="6">
        <f t="shared" si="10"/>
        <v>0.6</v>
      </c>
      <c r="M74" s="7" t="str">
        <f t="shared" si="11"/>
        <v>sedang</v>
      </c>
      <c r="N74" s="6">
        <f t="shared" si="12"/>
        <v>0.4</v>
      </c>
      <c r="O74" s="7" t="str">
        <f t="shared" si="13"/>
        <v>soal diterima baik</v>
      </c>
      <c r="Q74" s="7">
        <v>69</v>
      </c>
      <c r="R74" s="14">
        <f t="shared" si="18"/>
        <v>1</v>
      </c>
      <c r="S74" s="14">
        <f t="shared" si="18"/>
        <v>1</v>
      </c>
      <c r="T74" s="14">
        <f t="shared" si="18"/>
        <v>1</v>
      </c>
      <c r="U74" s="14">
        <f t="shared" si="18"/>
        <v>1</v>
      </c>
      <c r="V74" s="14">
        <f t="shared" si="18"/>
        <v>1</v>
      </c>
      <c r="W74" s="14">
        <f t="shared" si="14"/>
        <v>1</v>
      </c>
      <c r="X74" s="14">
        <f t="shared" si="14"/>
        <v>1</v>
      </c>
      <c r="Y74" s="14">
        <f t="shared" si="14"/>
        <v>1</v>
      </c>
      <c r="Z74" s="14">
        <f t="shared" si="14"/>
        <v>0</v>
      </c>
      <c r="AA74" s="14">
        <f t="shared" si="14"/>
        <v>0</v>
      </c>
      <c r="AB74" s="6">
        <f t="shared" si="15"/>
        <v>0.8</v>
      </c>
      <c r="AC74" s="6">
        <f t="shared" si="16"/>
        <v>0.19999999999999996</v>
      </c>
      <c r="AD74" s="6">
        <f t="shared" si="17"/>
        <v>0.15999999999999998</v>
      </c>
      <c r="AE74" s="21"/>
    </row>
    <row r="75" spans="1:31" ht="69" x14ac:dyDescent="0.3">
      <c r="A75" s="4" t="s">
        <v>899</v>
      </c>
      <c r="B75" s="42">
        <v>1</v>
      </c>
      <c r="C75" s="42">
        <v>1</v>
      </c>
      <c r="D75" s="42">
        <v>1</v>
      </c>
      <c r="E75" s="42">
        <v>1</v>
      </c>
      <c r="F75" s="42">
        <v>1</v>
      </c>
      <c r="G75" s="42">
        <v>1</v>
      </c>
      <c r="H75" s="42">
        <v>0</v>
      </c>
      <c r="I75" s="42">
        <v>0</v>
      </c>
      <c r="J75" s="42">
        <v>0</v>
      </c>
      <c r="K75" s="42">
        <v>0</v>
      </c>
      <c r="L75" s="6">
        <f t="shared" si="10"/>
        <v>0.6</v>
      </c>
      <c r="M75" s="7" t="str">
        <f t="shared" si="11"/>
        <v>sedang</v>
      </c>
      <c r="N75" s="6">
        <f t="shared" si="12"/>
        <v>0.8</v>
      </c>
      <c r="O75" s="7" t="str">
        <f t="shared" si="13"/>
        <v>soal diterima baik</v>
      </c>
      <c r="Q75" s="7">
        <v>70</v>
      </c>
      <c r="R75" s="14">
        <f t="shared" si="18"/>
        <v>1</v>
      </c>
      <c r="S75" s="14">
        <f t="shared" si="18"/>
        <v>1</v>
      </c>
      <c r="T75" s="14">
        <f t="shared" si="18"/>
        <v>1</v>
      </c>
      <c r="U75" s="14">
        <f t="shared" si="18"/>
        <v>0</v>
      </c>
      <c r="V75" s="14">
        <f t="shared" si="18"/>
        <v>1</v>
      </c>
      <c r="W75" s="14">
        <f t="shared" si="14"/>
        <v>0</v>
      </c>
      <c r="X75" s="14">
        <f t="shared" si="14"/>
        <v>0</v>
      </c>
      <c r="Y75" s="14">
        <f t="shared" si="14"/>
        <v>0</v>
      </c>
      <c r="Z75" s="14">
        <f t="shared" si="14"/>
        <v>1</v>
      </c>
      <c r="AA75" s="14">
        <f t="shared" si="14"/>
        <v>1</v>
      </c>
      <c r="AB75" s="6">
        <f t="shared" si="15"/>
        <v>0.6</v>
      </c>
      <c r="AC75" s="6">
        <f t="shared" si="16"/>
        <v>0.4</v>
      </c>
      <c r="AD75" s="6">
        <f t="shared" si="17"/>
        <v>0.24</v>
      </c>
      <c r="AE75" s="21"/>
    </row>
    <row r="76" spans="1:31" ht="55.2" x14ac:dyDescent="0.3">
      <c r="A76" s="9" t="s">
        <v>900</v>
      </c>
      <c r="B76" s="42">
        <v>1</v>
      </c>
      <c r="C76" s="42">
        <v>1</v>
      </c>
      <c r="D76" s="42">
        <v>1</v>
      </c>
      <c r="E76" s="42">
        <v>0</v>
      </c>
      <c r="F76" s="42">
        <v>1</v>
      </c>
      <c r="G76" s="42">
        <v>0</v>
      </c>
      <c r="H76" s="42">
        <v>0</v>
      </c>
      <c r="I76" s="42">
        <v>0</v>
      </c>
      <c r="J76" s="42">
        <v>0</v>
      </c>
      <c r="K76" s="42">
        <v>0</v>
      </c>
      <c r="L76" s="6">
        <f t="shared" si="10"/>
        <v>0.4</v>
      </c>
      <c r="M76" s="7" t="str">
        <f t="shared" si="11"/>
        <v>sedang</v>
      </c>
      <c r="N76" s="6">
        <f t="shared" si="12"/>
        <v>0.8</v>
      </c>
      <c r="O76" s="7" t="str">
        <f t="shared" si="13"/>
        <v>soal diterima baik</v>
      </c>
      <c r="Q76" s="7">
        <v>71</v>
      </c>
      <c r="R76" s="14">
        <f t="shared" si="18"/>
        <v>1</v>
      </c>
      <c r="S76" s="14">
        <f t="shared" si="18"/>
        <v>1</v>
      </c>
      <c r="T76" s="14">
        <f t="shared" si="18"/>
        <v>1</v>
      </c>
      <c r="U76" s="14">
        <f t="shared" si="18"/>
        <v>1</v>
      </c>
      <c r="V76" s="14">
        <f t="shared" si="18"/>
        <v>1</v>
      </c>
      <c r="W76" s="14">
        <f t="shared" si="14"/>
        <v>1</v>
      </c>
      <c r="X76" s="14">
        <f t="shared" si="14"/>
        <v>0</v>
      </c>
      <c r="Y76" s="14">
        <f t="shared" si="14"/>
        <v>0</v>
      </c>
      <c r="Z76" s="14">
        <f t="shared" si="14"/>
        <v>0</v>
      </c>
      <c r="AA76" s="14">
        <f t="shared" si="14"/>
        <v>0</v>
      </c>
      <c r="AB76" s="6">
        <f t="shared" si="15"/>
        <v>0.6</v>
      </c>
      <c r="AC76" s="6">
        <f t="shared" si="16"/>
        <v>0.4</v>
      </c>
      <c r="AD76" s="6">
        <f t="shared" si="17"/>
        <v>0.24</v>
      </c>
      <c r="AE76" s="21"/>
    </row>
    <row r="77" spans="1:31" ht="55.2" x14ac:dyDescent="0.3">
      <c r="A77" s="4" t="s">
        <v>901</v>
      </c>
      <c r="B77" s="42">
        <v>1</v>
      </c>
      <c r="C77" s="42">
        <v>1</v>
      </c>
      <c r="D77" s="42">
        <v>0</v>
      </c>
      <c r="E77" s="42">
        <v>0</v>
      </c>
      <c r="F77" s="42">
        <v>0</v>
      </c>
      <c r="G77" s="42">
        <v>0</v>
      </c>
      <c r="H77" s="42">
        <v>0</v>
      </c>
      <c r="I77" s="42">
        <v>0</v>
      </c>
      <c r="J77" s="42">
        <v>0</v>
      </c>
      <c r="K77" s="42">
        <v>0</v>
      </c>
      <c r="L77" s="6">
        <f t="shared" si="10"/>
        <v>0.2</v>
      </c>
      <c r="M77" s="7" t="str">
        <f t="shared" si="11"/>
        <v>sukar</v>
      </c>
      <c r="N77" s="6">
        <f t="shared" si="12"/>
        <v>0.4</v>
      </c>
      <c r="O77" s="7" t="str">
        <f t="shared" si="13"/>
        <v>soal diterima baik</v>
      </c>
      <c r="Q77" s="7">
        <v>72</v>
      </c>
      <c r="R77" s="14">
        <f t="shared" si="18"/>
        <v>1</v>
      </c>
      <c r="S77" s="14">
        <f t="shared" si="18"/>
        <v>1</v>
      </c>
      <c r="T77" s="14">
        <f t="shared" si="18"/>
        <v>1</v>
      </c>
      <c r="U77" s="14">
        <f t="shared" si="18"/>
        <v>0</v>
      </c>
      <c r="V77" s="14">
        <f t="shared" si="18"/>
        <v>1</v>
      </c>
      <c r="W77" s="14">
        <f t="shared" si="14"/>
        <v>0</v>
      </c>
      <c r="X77" s="14">
        <f t="shared" si="14"/>
        <v>0</v>
      </c>
      <c r="Y77" s="14">
        <f t="shared" si="14"/>
        <v>0</v>
      </c>
      <c r="Z77" s="14">
        <f t="shared" si="14"/>
        <v>0</v>
      </c>
      <c r="AA77" s="14">
        <f t="shared" si="14"/>
        <v>0</v>
      </c>
      <c r="AB77" s="6">
        <f t="shared" si="15"/>
        <v>0.4</v>
      </c>
      <c r="AC77" s="6">
        <f t="shared" si="16"/>
        <v>0.6</v>
      </c>
      <c r="AD77" s="6">
        <f t="shared" si="17"/>
        <v>0.24</v>
      </c>
      <c r="AE77" s="21"/>
    </row>
    <row r="78" spans="1:31" ht="41.4" x14ac:dyDescent="0.3">
      <c r="A78" s="8" t="s">
        <v>902</v>
      </c>
      <c r="B78" s="42">
        <v>1</v>
      </c>
      <c r="C78" s="42">
        <v>1</v>
      </c>
      <c r="D78" s="42">
        <v>1</v>
      </c>
      <c r="E78" s="42">
        <v>0</v>
      </c>
      <c r="F78" s="42">
        <v>1</v>
      </c>
      <c r="G78" s="42">
        <v>0</v>
      </c>
      <c r="H78" s="42">
        <v>0</v>
      </c>
      <c r="I78" s="42">
        <v>0</v>
      </c>
      <c r="J78" s="42">
        <v>0</v>
      </c>
      <c r="K78" s="42">
        <v>0</v>
      </c>
      <c r="L78" s="6">
        <f t="shared" si="10"/>
        <v>0.4</v>
      </c>
      <c r="M78" s="7" t="str">
        <f t="shared" si="11"/>
        <v>sedang</v>
      </c>
      <c r="N78" s="6">
        <f t="shared" si="12"/>
        <v>0.8</v>
      </c>
      <c r="O78" s="7" t="str">
        <f t="shared" si="13"/>
        <v>soal diterima baik</v>
      </c>
      <c r="Q78" s="7">
        <v>73</v>
      </c>
      <c r="R78" s="14">
        <f t="shared" si="18"/>
        <v>1</v>
      </c>
      <c r="S78" s="14">
        <f t="shared" si="18"/>
        <v>1</v>
      </c>
      <c r="T78" s="14">
        <f t="shared" si="18"/>
        <v>0</v>
      </c>
      <c r="U78" s="14">
        <f t="shared" si="18"/>
        <v>0</v>
      </c>
      <c r="V78" s="14">
        <f t="shared" si="18"/>
        <v>0</v>
      </c>
      <c r="W78" s="14">
        <f t="shared" si="14"/>
        <v>0</v>
      </c>
      <c r="X78" s="14">
        <f t="shared" si="14"/>
        <v>0</v>
      </c>
      <c r="Y78" s="14">
        <f t="shared" si="14"/>
        <v>0</v>
      </c>
      <c r="Z78" s="14">
        <f t="shared" si="14"/>
        <v>0</v>
      </c>
      <c r="AA78" s="14">
        <f t="shared" si="14"/>
        <v>0</v>
      </c>
      <c r="AB78" s="6">
        <f t="shared" si="15"/>
        <v>0.2</v>
      </c>
      <c r="AC78" s="6">
        <f t="shared" si="16"/>
        <v>0.8</v>
      </c>
      <c r="AD78" s="6">
        <f t="shared" si="17"/>
        <v>0.16000000000000003</v>
      </c>
      <c r="AE78" s="21"/>
    </row>
    <row r="79" spans="1:31" ht="55.2" x14ac:dyDescent="0.3">
      <c r="A79" s="8" t="s">
        <v>903</v>
      </c>
      <c r="B79" s="42">
        <v>1</v>
      </c>
      <c r="C79" s="42">
        <v>1</v>
      </c>
      <c r="D79" s="42">
        <v>1</v>
      </c>
      <c r="E79" s="42">
        <v>1</v>
      </c>
      <c r="F79" s="42">
        <v>1</v>
      </c>
      <c r="G79" s="42">
        <v>1</v>
      </c>
      <c r="H79" s="42">
        <v>1</v>
      </c>
      <c r="I79" s="42">
        <v>1</v>
      </c>
      <c r="J79" s="42">
        <v>0</v>
      </c>
      <c r="K79" s="42">
        <v>0</v>
      </c>
      <c r="L79" s="6">
        <f t="shared" si="10"/>
        <v>0.8</v>
      </c>
      <c r="M79" s="7" t="str">
        <f t="shared" si="11"/>
        <v>mudah</v>
      </c>
      <c r="N79" s="6">
        <f t="shared" si="12"/>
        <v>0.4</v>
      </c>
      <c r="O79" s="7" t="str">
        <f t="shared" si="13"/>
        <v>soal diterima baik</v>
      </c>
      <c r="Q79" s="7">
        <v>74</v>
      </c>
      <c r="R79" s="14">
        <f t="shared" si="18"/>
        <v>1</v>
      </c>
      <c r="S79" s="14">
        <f t="shared" si="18"/>
        <v>1</v>
      </c>
      <c r="T79" s="14">
        <f t="shared" si="18"/>
        <v>1</v>
      </c>
      <c r="U79" s="14">
        <f t="shared" si="18"/>
        <v>0</v>
      </c>
      <c r="V79" s="14">
        <f t="shared" si="18"/>
        <v>1</v>
      </c>
      <c r="W79" s="14">
        <f t="shared" si="14"/>
        <v>0</v>
      </c>
      <c r="X79" s="14">
        <f t="shared" si="14"/>
        <v>0</v>
      </c>
      <c r="Y79" s="14">
        <f t="shared" si="14"/>
        <v>0</v>
      </c>
      <c r="Z79" s="14">
        <f t="shared" si="14"/>
        <v>0</v>
      </c>
      <c r="AA79" s="14">
        <f t="shared" si="14"/>
        <v>0</v>
      </c>
      <c r="AB79" s="6">
        <f t="shared" si="15"/>
        <v>0.4</v>
      </c>
      <c r="AC79" s="6">
        <f t="shared" si="16"/>
        <v>0.6</v>
      </c>
      <c r="AD79" s="6">
        <f t="shared" si="17"/>
        <v>0.24</v>
      </c>
      <c r="AE79" s="21"/>
    </row>
    <row r="80" spans="1:31" ht="124.2" x14ac:dyDescent="0.3">
      <c r="A80" s="9" t="s">
        <v>904</v>
      </c>
      <c r="B80" s="42">
        <v>1</v>
      </c>
      <c r="C80" s="42">
        <v>1</v>
      </c>
      <c r="D80" s="42">
        <v>1</v>
      </c>
      <c r="E80" s="42">
        <v>0</v>
      </c>
      <c r="F80" s="42">
        <v>1</v>
      </c>
      <c r="G80" s="42">
        <v>0</v>
      </c>
      <c r="H80" s="42">
        <v>0</v>
      </c>
      <c r="I80" s="42">
        <v>0</v>
      </c>
      <c r="J80" s="42">
        <v>1</v>
      </c>
      <c r="K80" s="42">
        <v>1</v>
      </c>
      <c r="L80" s="6">
        <f t="shared" si="10"/>
        <v>0.6</v>
      </c>
      <c r="M80" s="7" t="str">
        <f t="shared" si="11"/>
        <v>sedang</v>
      </c>
      <c r="N80" s="6">
        <f t="shared" si="12"/>
        <v>0.4</v>
      </c>
      <c r="O80" s="7" t="str">
        <f t="shared" si="13"/>
        <v>soal diterima baik</v>
      </c>
      <c r="Q80" s="7">
        <v>75</v>
      </c>
      <c r="R80" s="14">
        <f t="shared" si="18"/>
        <v>1</v>
      </c>
      <c r="S80" s="14">
        <f t="shared" si="18"/>
        <v>1</v>
      </c>
      <c r="T80" s="14">
        <f t="shared" si="18"/>
        <v>1</v>
      </c>
      <c r="U80" s="14">
        <f t="shared" si="18"/>
        <v>1</v>
      </c>
      <c r="V80" s="14">
        <f t="shared" si="18"/>
        <v>1</v>
      </c>
      <c r="W80" s="14">
        <f t="shared" si="14"/>
        <v>1</v>
      </c>
      <c r="X80" s="14">
        <f t="shared" si="14"/>
        <v>1</v>
      </c>
      <c r="Y80" s="14">
        <f t="shared" si="14"/>
        <v>1</v>
      </c>
      <c r="Z80" s="14">
        <f t="shared" si="14"/>
        <v>0</v>
      </c>
      <c r="AA80" s="14">
        <f t="shared" si="14"/>
        <v>0</v>
      </c>
      <c r="AB80" s="6">
        <f t="shared" si="15"/>
        <v>0.8</v>
      </c>
      <c r="AC80" s="6">
        <f t="shared" si="16"/>
        <v>0.19999999999999996</v>
      </c>
      <c r="AD80" s="6">
        <f t="shared" si="17"/>
        <v>0.15999999999999998</v>
      </c>
      <c r="AE80" s="21"/>
    </row>
    <row r="81" spans="1:31" ht="41.4" x14ac:dyDescent="0.3">
      <c r="A81" s="8" t="s">
        <v>905</v>
      </c>
      <c r="B81" s="42">
        <v>1</v>
      </c>
      <c r="C81" s="42">
        <v>1</v>
      </c>
      <c r="D81" s="42">
        <v>1</v>
      </c>
      <c r="E81" s="42">
        <v>0</v>
      </c>
      <c r="F81" s="42">
        <v>1</v>
      </c>
      <c r="G81" s="42">
        <v>0</v>
      </c>
      <c r="H81" s="42">
        <v>0</v>
      </c>
      <c r="I81" s="42">
        <v>0</v>
      </c>
      <c r="J81" s="42">
        <v>1</v>
      </c>
      <c r="K81" s="42">
        <v>1</v>
      </c>
      <c r="L81" s="6">
        <f t="shared" si="10"/>
        <v>0.6</v>
      </c>
      <c r="M81" s="7" t="str">
        <f t="shared" si="11"/>
        <v>sedang</v>
      </c>
      <c r="N81" s="6">
        <f t="shared" si="12"/>
        <v>0.4</v>
      </c>
      <c r="O81" s="7" t="str">
        <f t="shared" si="13"/>
        <v>soal diterima baik</v>
      </c>
      <c r="Q81" s="7">
        <v>76</v>
      </c>
      <c r="R81" s="14">
        <f t="shared" si="18"/>
        <v>1</v>
      </c>
      <c r="S81" s="14">
        <f t="shared" si="18"/>
        <v>1</v>
      </c>
      <c r="T81" s="14">
        <f t="shared" si="18"/>
        <v>1</v>
      </c>
      <c r="U81" s="14">
        <f t="shared" si="18"/>
        <v>0</v>
      </c>
      <c r="V81" s="14">
        <f t="shared" si="18"/>
        <v>1</v>
      </c>
      <c r="W81" s="14">
        <f t="shared" si="14"/>
        <v>0</v>
      </c>
      <c r="X81" s="14">
        <f t="shared" si="14"/>
        <v>0</v>
      </c>
      <c r="Y81" s="14">
        <f t="shared" si="14"/>
        <v>0</v>
      </c>
      <c r="Z81" s="14">
        <f t="shared" si="14"/>
        <v>1</v>
      </c>
      <c r="AA81" s="14">
        <f t="shared" si="14"/>
        <v>1</v>
      </c>
      <c r="AB81" s="6">
        <f t="shared" si="15"/>
        <v>0.6</v>
      </c>
      <c r="AC81" s="6">
        <f t="shared" si="16"/>
        <v>0.4</v>
      </c>
      <c r="AD81" s="6">
        <f t="shared" si="17"/>
        <v>0.24</v>
      </c>
      <c r="AE81" s="21"/>
    </row>
    <row r="82" spans="1:31" ht="55.2" x14ac:dyDescent="0.3">
      <c r="A82" s="8" t="s">
        <v>906</v>
      </c>
      <c r="B82" s="42">
        <v>1</v>
      </c>
      <c r="C82" s="42">
        <v>1</v>
      </c>
      <c r="D82" s="42">
        <v>0</v>
      </c>
      <c r="E82" s="42">
        <v>0</v>
      </c>
      <c r="F82" s="42">
        <v>0</v>
      </c>
      <c r="G82" s="42">
        <v>0</v>
      </c>
      <c r="H82" s="42">
        <v>0</v>
      </c>
      <c r="I82" s="42">
        <v>0</v>
      </c>
      <c r="J82" s="42">
        <v>0</v>
      </c>
      <c r="K82" s="42">
        <v>0</v>
      </c>
      <c r="L82" s="6">
        <f t="shared" si="10"/>
        <v>0.2</v>
      </c>
      <c r="M82" s="7" t="str">
        <f t="shared" si="11"/>
        <v>sukar</v>
      </c>
      <c r="N82" s="6">
        <f t="shared" si="12"/>
        <v>0.4</v>
      </c>
      <c r="O82" s="7" t="str">
        <f t="shared" si="13"/>
        <v>soal diterima baik</v>
      </c>
      <c r="Q82" s="7">
        <v>77</v>
      </c>
      <c r="R82" s="14">
        <f t="shared" si="18"/>
        <v>1</v>
      </c>
      <c r="S82" s="14">
        <f t="shared" si="18"/>
        <v>1</v>
      </c>
      <c r="T82" s="14">
        <f t="shared" si="18"/>
        <v>1</v>
      </c>
      <c r="U82" s="14">
        <f t="shared" si="18"/>
        <v>0</v>
      </c>
      <c r="V82" s="14">
        <f t="shared" si="18"/>
        <v>1</v>
      </c>
      <c r="W82" s="14">
        <f t="shared" si="14"/>
        <v>0</v>
      </c>
      <c r="X82" s="14">
        <f t="shared" si="14"/>
        <v>0</v>
      </c>
      <c r="Y82" s="14">
        <f t="shared" si="14"/>
        <v>0</v>
      </c>
      <c r="Z82" s="14">
        <f t="shared" si="14"/>
        <v>1</v>
      </c>
      <c r="AA82" s="14">
        <f t="shared" si="14"/>
        <v>1</v>
      </c>
      <c r="AB82" s="6">
        <f t="shared" si="15"/>
        <v>0.6</v>
      </c>
      <c r="AC82" s="6">
        <f t="shared" si="16"/>
        <v>0.4</v>
      </c>
      <c r="AD82" s="6">
        <f t="shared" si="17"/>
        <v>0.24</v>
      </c>
      <c r="AE82" s="21"/>
    </row>
    <row r="83" spans="1:31" ht="69" x14ac:dyDescent="0.3">
      <c r="A83" s="4" t="s">
        <v>907</v>
      </c>
      <c r="B83" s="42">
        <v>1</v>
      </c>
      <c r="C83" s="42">
        <v>1</v>
      </c>
      <c r="D83" s="42">
        <v>1</v>
      </c>
      <c r="E83" s="42">
        <v>0</v>
      </c>
      <c r="F83" s="42">
        <v>1</v>
      </c>
      <c r="G83" s="42">
        <v>0</v>
      </c>
      <c r="H83" s="42">
        <v>0</v>
      </c>
      <c r="I83" s="42">
        <v>0</v>
      </c>
      <c r="J83" s="42">
        <v>0</v>
      </c>
      <c r="K83" s="42">
        <v>0</v>
      </c>
      <c r="L83" s="6">
        <f t="shared" si="10"/>
        <v>0.4</v>
      </c>
      <c r="M83" s="7" t="str">
        <f t="shared" si="11"/>
        <v>sedang</v>
      </c>
      <c r="N83" s="6">
        <f t="shared" si="12"/>
        <v>0.8</v>
      </c>
      <c r="O83" s="7" t="str">
        <f t="shared" si="13"/>
        <v>soal diterima baik</v>
      </c>
      <c r="Q83" s="7">
        <v>78</v>
      </c>
      <c r="R83" s="14">
        <f t="shared" si="18"/>
        <v>1</v>
      </c>
      <c r="S83" s="14">
        <f t="shared" si="18"/>
        <v>1</v>
      </c>
      <c r="T83" s="14">
        <f t="shared" si="18"/>
        <v>0</v>
      </c>
      <c r="U83" s="14">
        <f t="shared" si="18"/>
        <v>0</v>
      </c>
      <c r="V83" s="14">
        <f t="shared" si="18"/>
        <v>0</v>
      </c>
      <c r="W83" s="14">
        <f t="shared" si="14"/>
        <v>0</v>
      </c>
      <c r="X83" s="14">
        <f t="shared" si="14"/>
        <v>0</v>
      </c>
      <c r="Y83" s="14">
        <f t="shared" si="14"/>
        <v>0</v>
      </c>
      <c r="Z83" s="14">
        <f t="shared" si="14"/>
        <v>0</v>
      </c>
      <c r="AA83" s="14">
        <f t="shared" si="14"/>
        <v>0</v>
      </c>
      <c r="AB83" s="6">
        <f t="shared" si="15"/>
        <v>0.2</v>
      </c>
      <c r="AC83" s="6">
        <f t="shared" si="16"/>
        <v>0.8</v>
      </c>
      <c r="AD83" s="6">
        <f t="shared" si="17"/>
        <v>0.16000000000000003</v>
      </c>
      <c r="AE83" s="21"/>
    </row>
    <row r="84" spans="1:31" ht="69" x14ac:dyDescent="0.3">
      <c r="A84" s="9" t="s">
        <v>908</v>
      </c>
      <c r="B84" s="42">
        <v>1</v>
      </c>
      <c r="C84" s="42">
        <v>1</v>
      </c>
      <c r="D84" s="42">
        <v>1</v>
      </c>
      <c r="E84" s="42">
        <v>0</v>
      </c>
      <c r="F84" s="42">
        <v>1</v>
      </c>
      <c r="G84" s="42">
        <v>0</v>
      </c>
      <c r="H84" s="42">
        <v>0</v>
      </c>
      <c r="I84" s="42">
        <v>0</v>
      </c>
      <c r="J84" s="42">
        <v>0</v>
      </c>
      <c r="K84" s="42">
        <v>0</v>
      </c>
      <c r="L84" s="6">
        <f t="shared" si="10"/>
        <v>0.4</v>
      </c>
      <c r="M84" s="7" t="str">
        <f t="shared" si="11"/>
        <v>sedang</v>
      </c>
      <c r="N84" s="6">
        <f t="shared" si="12"/>
        <v>0.8</v>
      </c>
      <c r="O84" s="7" t="str">
        <f t="shared" si="13"/>
        <v>soal diterima baik</v>
      </c>
      <c r="Q84" s="7">
        <v>79</v>
      </c>
      <c r="R84" s="14">
        <f t="shared" si="18"/>
        <v>1</v>
      </c>
      <c r="S84" s="14">
        <f t="shared" si="18"/>
        <v>1</v>
      </c>
      <c r="T84" s="14">
        <f t="shared" si="18"/>
        <v>1</v>
      </c>
      <c r="U84" s="14">
        <f t="shared" si="18"/>
        <v>0</v>
      </c>
      <c r="V84" s="14">
        <f t="shared" si="18"/>
        <v>1</v>
      </c>
      <c r="W84" s="14">
        <f t="shared" si="14"/>
        <v>0</v>
      </c>
      <c r="X84" s="14">
        <f t="shared" si="14"/>
        <v>0</v>
      </c>
      <c r="Y84" s="14">
        <f t="shared" si="14"/>
        <v>0</v>
      </c>
      <c r="Z84" s="14">
        <f t="shared" si="14"/>
        <v>0</v>
      </c>
      <c r="AA84" s="14">
        <f t="shared" si="14"/>
        <v>0</v>
      </c>
      <c r="AB84" s="6">
        <f t="shared" si="15"/>
        <v>0.4</v>
      </c>
      <c r="AC84" s="6">
        <f t="shared" si="16"/>
        <v>0.6</v>
      </c>
      <c r="AD84" s="6">
        <f t="shared" si="17"/>
        <v>0.24</v>
      </c>
      <c r="AE84" s="21"/>
    </row>
    <row r="85" spans="1:31" ht="79.5" customHeight="1" x14ac:dyDescent="0.3">
      <c r="A85" s="8" t="s">
        <v>909</v>
      </c>
      <c r="B85" s="42">
        <v>1</v>
      </c>
      <c r="C85" s="42">
        <v>1</v>
      </c>
      <c r="D85" s="42">
        <v>1</v>
      </c>
      <c r="E85" s="42">
        <v>0</v>
      </c>
      <c r="F85" s="42">
        <v>1</v>
      </c>
      <c r="G85" s="42">
        <v>0</v>
      </c>
      <c r="H85" s="42">
        <v>0</v>
      </c>
      <c r="I85" s="42">
        <v>0</v>
      </c>
      <c r="J85" s="42">
        <v>1</v>
      </c>
      <c r="K85" s="42">
        <v>1</v>
      </c>
      <c r="L85" s="6">
        <f t="shared" si="10"/>
        <v>0.6</v>
      </c>
      <c r="M85" s="7" t="str">
        <f t="shared" si="11"/>
        <v>sedang</v>
      </c>
      <c r="N85" s="6">
        <f t="shared" si="12"/>
        <v>0.4</v>
      </c>
      <c r="O85" s="7" t="str">
        <f t="shared" si="13"/>
        <v>soal diterima baik</v>
      </c>
      <c r="Q85" s="7">
        <v>80</v>
      </c>
      <c r="R85" s="14">
        <f t="shared" si="18"/>
        <v>1</v>
      </c>
      <c r="S85" s="14">
        <f t="shared" si="18"/>
        <v>1</v>
      </c>
      <c r="T85" s="14">
        <f t="shared" si="18"/>
        <v>1</v>
      </c>
      <c r="U85" s="14">
        <f t="shared" si="18"/>
        <v>0</v>
      </c>
      <c r="V85" s="14">
        <f t="shared" si="18"/>
        <v>1</v>
      </c>
      <c r="W85" s="14">
        <f t="shared" si="14"/>
        <v>0</v>
      </c>
      <c r="X85" s="14">
        <f t="shared" si="14"/>
        <v>0</v>
      </c>
      <c r="Y85" s="14">
        <f t="shared" si="14"/>
        <v>0</v>
      </c>
      <c r="Z85" s="14">
        <f t="shared" si="14"/>
        <v>0</v>
      </c>
      <c r="AA85" s="14">
        <f t="shared" si="14"/>
        <v>0</v>
      </c>
      <c r="AB85" s="6">
        <f t="shared" si="15"/>
        <v>0.4</v>
      </c>
      <c r="AC85" s="6">
        <f t="shared" si="16"/>
        <v>0.6</v>
      </c>
      <c r="AD85" s="6">
        <f t="shared" si="17"/>
        <v>0.24</v>
      </c>
      <c r="AE85" s="21"/>
    </row>
    <row r="86" spans="1:31" ht="69" x14ac:dyDescent="0.3">
      <c r="A86" s="8" t="s">
        <v>910</v>
      </c>
      <c r="B86" s="42">
        <v>1</v>
      </c>
      <c r="C86" s="42">
        <v>1</v>
      </c>
      <c r="D86" s="42">
        <v>1</v>
      </c>
      <c r="E86" s="42">
        <v>1</v>
      </c>
      <c r="F86" s="42">
        <v>1</v>
      </c>
      <c r="G86" s="42">
        <v>1</v>
      </c>
      <c r="H86" s="42">
        <v>0</v>
      </c>
      <c r="I86" s="42">
        <v>0</v>
      </c>
      <c r="J86" s="42">
        <v>0</v>
      </c>
      <c r="K86" s="42">
        <v>0</v>
      </c>
      <c r="L86" s="6">
        <f t="shared" si="10"/>
        <v>0.6</v>
      </c>
      <c r="M86" s="7" t="str">
        <f t="shared" si="11"/>
        <v>sedang</v>
      </c>
      <c r="N86" s="6">
        <f t="shared" si="12"/>
        <v>0.8</v>
      </c>
      <c r="O86" s="7" t="str">
        <f t="shared" si="13"/>
        <v>soal diterima baik</v>
      </c>
      <c r="Q86" s="7">
        <v>81</v>
      </c>
      <c r="R86" s="14">
        <f t="shared" si="18"/>
        <v>1</v>
      </c>
      <c r="S86" s="14">
        <f t="shared" si="18"/>
        <v>1</v>
      </c>
      <c r="T86" s="14">
        <f t="shared" si="18"/>
        <v>1</v>
      </c>
      <c r="U86" s="14">
        <f t="shared" si="18"/>
        <v>0</v>
      </c>
      <c r="V86" s="14">
        <f t="shared" si="18"/>
        <v>1</v>
      </c>
      <c r="W86" s="14">
        <f t="shared" si="14"/>
        <v>0</v>
      </c>
      <c r="X86" s="14">
        <f t="shared" si="14"/>
        <v>0</v>
      </c>
      <c r="Y86" s="14">
        <f t="shared" si="14"/>
        <v>0</v>
      </c>
      <c r="Z86" s="14">
        <f t="shared" si="14"/>
        <v>1</v>
      </c>
      <c r="AA86" s="14">
        <f t="shared" si="14"/>
        <v>1</v>
      </c>
      <c r="AB86" s="6">
        <f t="shared" si="15"/>
        <v>0.6</v>
      </c>
      <c r="AC86" s="6">
        <f t="shared" si="16"/>
        <v>0.4</v>
      </c>
      <c r="AD86" s="6">
        <f t="shared" si="17"/>
        <v>0.24</v>
      </c>
      <c r="AE86" s="21"/>
    </row>
    <row r="87" spans="1:31" ht="110.4" x14ac:dyDescent="0.3">
      <c r="A87" s="8" t="s">
        <v>911</v>
      </c>
      <c r="B87" s="42">
        <v>1</v>
      </c>
      <c r="C87" s="42">
        <v>1</v>
      </c>
      <c r="D87" s="42">
        <v>1</v>
      </c>
      <c r="E87" s="42">
        <v>1</v>
      </c>
      <c r="F87" s="42">
        <v>1</v>
      </c>
      <c r="G87" s="42">
        <v>1</v>
      </c>
      <c r="H87" s="42">
        <v>0</v>
      </c>
      <c r="I87" s="42">
        <v>0</v>
      </c>
      <c r="J87" s="42">
        <v>0</v>
      </c>
      <c r="K87" s="42">
        <v>0</v>
      </c>
      <c r="L87" s="6">
        <f t="shared" si="10"/>
        <v>0.6</v>
      </c>
      <c r="M87" s="7" t="str">
        <f t="shared" si="11"/>
        <v>sedang</v>
      </c>
      <c r="N87" s="6">
        <f t="shared" si="12"/>
        <v>0.8</v>
      </c>
      <c r="O87" s="7" t="str">
        <f t="shared" si="13"/>
        <v>soal diterima baik</v>
      </c>
      <c r="Q87" s="7">
        <v>82</v>
      </c>
      <c r="R87" s="14">
        <f t="shared" si="18"/>
        <v>1</v>
      </c>
      <c r="S87" s="14">
        <f t="shared" si="18"/>
        <v>1</v>
      </c>
      <c r="T87" s="14">
        <f t="shared" si="18"/>
        <v>1</v>
      </c>
      <c r="U87" s="14">
        <f t="shared" si="18"/>
        <v>1</v>
      </c>
      <c r="V87" s="14">
        <f t="shared" si="18"/>
        <v>1</v>
      </c>
      <c r="W87" s="14">
        <f t="shared" si="14"/>
        <v>1</v>
      </c>
      <c r="X87" s="14">
        <f t="shared" si="14"/>
        <v>0</v>
      </c>
      <c r="Y87" s="14">
        <f t="shared" si="14"/>
        <v>0</v>
      </c>
      <c r="Z87" s="14">
        <f t="shared" si="14"/>
        <v>0</v>
      </c>
      <c r="AA87" s="14">
        <f t="shared" si="14"/>
        <v>0</v>
      </c>
      <c r="AB87" s="6">
        <f t="shared" si="15"/>
        <v>0.6</v>
      </c>
      <c r="AC87" s="6">
        <f t="shared" si="16"/>
        <v>0.4</v>
      </c>
      <c r="AD87" s="6">
        <f t="shared" si="17"/>
        <v>0.24</v>
      </c>
      <c r="AE87" s="21"/>
    </row>
    <row r="88" spans="1:31" ht="96.6" x14ac:dyDescent="0.3">
      <c r="A88" s="4" t="s">
        <v>912</v>
      </c>
      <c r="B88" s="42">
        <v>1</v>
      </c>
      <c r="C88" s="42">
        <v>1</v>
      </c>
      <c r="D88" s="42">
        <v>0</v>
      </c>
      <c r="E88" s="42">
        <v>0</v>
      </c>
      <c r="F88" s="42">
        <v>0</v>
      </c>
      <c r="G88" s="42">
        <v>0</v>
      </c>
      <c r="H88" s="42">
        <v>0</v>
      </c>
      <c r="I88" s="42">
        <v>0</v>
      </c>
      <c r="J88" s="42">
        <v>0</v>
      </c>
      <c r="K88" s="42">
        <v>0</v>
      </c>
      <c r="L88" s="6">
        <f t="shared" si="10"/>
        <v>0.2</v>
      </c>
      <c r="M88" s="7" t="str">
        <f t="shared" si="11"/>
        <v>sukar</v>
      </c>
      <c r="N88" s="6">
        <f t="shared" si="12"/>
        <v>0.4</v>
      </c>
      <c r="O88" s="7" t="str">
        <f t="shared" si="13"/>
        <v>soal diterima baik</v>
      </c>
      <c r="Q88" s="7">
        <v>83</v>
      </c>
      <c r="R88" s="14">
        <f t="shared" si="18"/>
        <v>1</v>
      </c>
      <c r="S88" s="14">
        <f t="shared" si="18"/>
        <v>1</v>
      </c>
      <c r="T88" s="14">
        <f t="shared" si="18"/>
        <v>1</v>
      </c>
      <c r="U88" s="14">
        <f t="shared" si="18"/>
        <v>1</v>
      </c>
      <c r="V88" s="14">
        <f t="shared" si="18"/>
        <v>1</v>
      </c>
      <c r="W88" s="14">
        <f t="shared" si="14"/>
        <v>1</v>
      </c>
      <c r="X88" s="14">
        <f t="shared" si="14"/>
        <v>0</v>
      </c>
      <c r="Y88" s="14">
        <f t="shared" si="14"/>
        <v>0</v>
      </c>
      <c r="Z88" s="14">
        <f t="shared" si="14"/>
        <v>0</v>
      </c>
      <c r="AA88" s="14">
        <f t="shared" si="14"/>
        <v>0</v>
      </c>
      <c r="AB88" s="6">
        <f t="shared" si="15"/>
        <v>0.6</v>
      </c>
      <c r="AC88" s="6">
        <f t="shared" si="16"/>
        <v>0.4</v>
      </c>
      <c r="AD88" s="6">
        <f t="shared" si="17"/>
        <v>0.24</v>
      </c>
      <c r="AE88" s="21"/>
    </row>
    <row r="89" spans="1:31" ht="96.6" x14ac:dyDescent="0.3">
      <c r="A89" s="8" t="s">
        <v>913</v>
      </c>
      <c r="B89" s="42">
        <v>1</v>
      </c>
      <c r="C89" s="42">
        <v>1</v>
      </c>
      <c r="D89" s="42">
        <v>1</v>
      </c>
      <c r="E89" s="42">
        <v>0</v>
      </c>
      <c r="F89" s="42">
        <v>1</v>
      </c>
      <c r="G89" s="42">
        <v>0</v>
      </c>
      <c r="H89" s="42">
        <v>0</v>
      </c>
      <c r="I89" s="42">
        <v>0</v>
      </c>
      <c r="J89" s="42">
        <v>0</v>
      </c>
      <c r="K89" s="42">
        <v>0</v>
      </c>
      <c r="L89" s="6">
        <f t="shared" si="10"/>
        <v>0.4</v>
      </c>
      <c r="M89" s="7" t="str">
        <f t="shared" si="11"/>
        <v>sedang</v>
      </c>
      <c r="N89" s="6">
        <f t="shared" si="12"/>
        <v>0.8</v>
      </c>
      <c r="O89" s="7" t="str">
        <f t="shared" si="13"/>
        <v>soal diterima baik</v>
      </c>
      <c r="Q89" s="7">
        <v>84</v>
      </c>
      <c r="R89" s="14">
        <f t="shared" si="18"/>
        <v>1</v>
      </c>
      <c r="S89" s="14">
        <f t="shared" si="18"/>
        <v>1</v>
      </c>
      <c r="T89" s="14">
        <f t="shared" si="18"/>
        <v>0</v>
      </c>
      <c r="U89" s="14">
        <f t="shared" si="18"/>
        <v>0</v>
      </c>
      <c r="V89" s="14">
        <f t="shared" si="18"/>
        <v>0</v>
      </c>
      <c r="W89" s="14">
        <f t="shared" si="14"/>
        <v>0</v>
      </c>
      <c r="X89" s="14">
        <f t="shared" si="14"/>
        <v>0</v>
      </c>
      <c r="Y89" s="14">
        <f t="shared" si="14"/>
        <v>0</v>
      </c>
      <c r="Z89" s="14">
        <f t="shared" si="14"/>
        <v>0</v>
      </c>
      <c r="AA89" s="14">
        <f t="shared" si="14"/>
        <v>0</v>
      </c>
      <c r="AB89" s="6">
        <f t="shared" si="15"/>
        <v>0.2</v>
      </c>
      <c r="AC89" s="6">
        <f t="shared" si="16"/>
        <v>0.8</v>
      </c>
      <c r="AD89" s="6">
        <f t="shared" si="17"/>
        <v>0.16000000000000003</v>
      </c>
      <c r="AE89" s="21"/>
    </row>
    <row r="90" spans="1:31" ht="82.8" x14ac:dyDescent="0.3">
      <c r="A90" s="8" t="s">
        <v>914</v>
      </c>
      <c r="B90" s="42">
        <v>1</v>
      </c>
      <c r="C90" s="42">
        <v>1</v>
      </c>
      <c r="D90" s="42">
        <v>0</v>
      </c>
      <c r="E90" s="42">
        <v>1</v>
      </c>
      <c r="F90" s="42">
        <v>0</v>
      </c>
      <c r="G90" s="42">
        <v>1</v>
      </c>
      <c r="H90" s="42">
        <v>0</v>
      </c>
      <c r="I90" s="42">
        <v>0</v>
      </c>
      <c r="J90" s="42">
        <v>0</v>
      </c>
      <c r="K90" s="42">
        <v>0</v>
      </c>
      <c r="L90" s="6">
        <f t="shared" si="10"/>
        <v>0.4</v>
      </c>
      <c r="M90" s="7" t="str">
        <f t="shared" si="11"/>
        <v>sedang</v>
      </c>
      <c r="N90" s="6">
        <f t="shared" si="12"/>
        <v>0.4</v>
      </c>
      <c r="O90" s="7" t="str">
        <f t="shared" si="13"/>
        <v>soal diterima baik</v>
      </c>
      <c r="Q90" s="7">
        <v>85</v>
      </c>
      <c r="R90" s="14">
        <f t="shared" si="18"/>
        <v>1</v>
      </c>
      <c r="S90" s="14">
        <f t="shared" si="18"/>
        <v>1</v>
      </c>
      <c r="T90" s="14">
        <f t="shared" si="18"/>
        <v>1</v>
      </c>
      <c r="U90" s="14">
        <f t="shared" si="18"/>
        <v>0</v>
      </c>
      <c r="V90" s="14">
        <f t="shared" si="18"/>
        <v>1</v>
      </c>
      <c r="W90" s="14">
        <f t="shared" si="14"/>
        <v>0</v>
      </c>
      <c r="X90" s="14">
        <f t="shared" si="14"/>
        <v>0</v>
      </c>
      <c r="Y90" s="14">
        <f t="shared" si="14"/>
        <v>0</v>
      </c>
      <c r="Z90" s="14">
        <f t="shared" si="14"/>
        <v>0</v>
      </c>
      <c r="AA90" s="14">
        <f t="shared" si="14"/>
        <v>0</v>
      </c>
      <c r="AB90" s="6">
        <f t="shared" si="15"/>
        <v>0.4</v>
      </c>
      <c r="AC90" s="6">
        <f t="shared" si="16"/>
        <v>0.6</v>
      </c>
      <c r="AD90" s="6">
        <f t="shared" si="17"/>
        <v>0.24</v>
      </c>
      <c r="AE90" s="21"/>
    </row>
    <row r="91" spans="1:31" ht="96.6" x14ac:dyDescent="0.3">
      <c r="A91" s="8" t="s">
        <v>915</v>
      </c>
      <c r="B91" s="42">
        <v>1</v>
      </c>
      <c r="C91" s="42">
        <v>1</v>
      </c>
      <c r="D91" s="42">
        <v>1</v>
      </c>
      <c r="E91" s="42">
        <v>0</v>
      </c>
      <c r="F91" s="42">
        <v>1</v>
      </c>
      <c r="G91" s="42">
        <v>0</v>
      </c>
      <c r="H91" s="42">
        <v>1</v>
      </c>
      <c r="I91" s="42">
        <v>1</v>
      </c>
      <c r="J91" s="42">
        <v>0</v>
      </c>
      <c r="K91" s="42">
        <v>0</v>
      </c>
      <c r="L91" s="6">
        <f t="shared" si="10"/>
        <v>0.6</v>
      </c>
      <c r="M91" s="7" t="str">
        <f t="shared" si="11"/>
        <v>sedang</v>
      </c>
      <c r="N91" s="6">
        <f t="shared" si="12"/>
        <v>0.4</v>
      </c>
      <c r="O91" s="7" t="str">
        <f t="shared" si="13"/>
        <v>soal diterima baik</v>
      </c>
      <c r="Q91" s="7">
        <v>86</v>
      </c>
      <c r="R91" s="14">
        <f t="shared" si="18"/>
        <v>1</v>
      </c>
      <c r="S91" s="14">
        <f t="shared" si="18"/>
        <v>1</v>
      </c>
      <c r="T91" s="14">
        <f t="shared" si="18"/>
        <v>0</v>
      </c>
      <c r="U91" s="14">
        <f t="shared" si="18"/>
        <v>1</v>
      </c>
      <c r="V91" s="14">
        <f t="shared" si="18"/>
        <v>0</v>
      </c>
      <c r="W91" s="14">
        <f t="shared" si="14"/>
        <v>1</v>
      </c>
      <c r="X91" s="14">
        <f t="shared" si="14"/>
        <v>0</v>
      </c>
      <c r="Y91" s="14">
        <f t="shared" si="14"/>
        <v>0</v>
      </c>
      <c r="Z91" s="14">
        <f t="shared" si="14"/>
        <v>0</v>
      </c>
      <c r="AA91" s="14">
        <f t="shared" si="14"/>
        <v>0</v>
      </c>
      <c r="AB91" s="6">
        <f t="shared" si="15"/>
        <v>0.4</v>
      </c>
      <c r="AC91" s="6">
        <f t="shared" si="16"/>
        <v>0.6</v>
      </c>
      <c r="AD91" s="6">
        <f t="shared" si="17"/>
        <v>0.24</v>
      </c>
      <c r="AE91" s="21"/>
    </row>
    <row r="92" spans="1:31" ht="96.6" x14ac:dyDescent="0.3">
      <c r="A92" s="4" t="s">
        <v>916</v>
      </c>
      <c r="B92" s="42">
        <v>1</v>
      </c>
      <c r="C92" s="42">
        <v>1</v>
      </c>
      <c r="D92" s="42">
        <v>1</v>
      </c>
      <c r="E92" s="42">
        <v>0</v>
      </c>
      <c r="F92" s="42">
        <v>1</v>
      </c>
      <c r="G92" s="42">
        <v>0</v>
      </c>
      <c r="H92" s="42">
        <v>0</v>
      </c>
      <c r="I92" s="42">
        <v>0</v>
      </c>
      <c r="J92" s="42">
        <v>1</v>
      </c>
      <c r="K92" s="42">
        <v>1</v>
      </c>
      <c r="L92" s="6">
        <f t="shared" si="10"/>
        <v>0.6</v>
      </c>
      <c r="M92" s="7" t="str">
        <f t="shared" si="11"/>
        <v>sedang</v>
      </c>
      <c r="N92" s="6">
        <f t="shared" si="12"/>
        <v>0.4</v>
      </c>
      <c r="O92" s="7" t="str">
        <f t="shared" si="13"/>
        <v>soal diterima baik</v>
      </c>
      <c r="Q92" s="7">
        <v>87</v>
      </c>
      <c r="R92" s="14">
        <f t="shared" si="18"/>
        <v>1</v>
      </c>
      <c r="S92" s="14">
        <f t="shared" si="18"/>
        <v>1</v>
      </c>
      <c r="T92" s="14">
        <f t="shared" si="18"/>
        <v>1</v>
      </c>
      <c r="U92" s="14">
        <f t="shared" si="18"/>
        <v>0</v>
      </c>
      <c r="V92" s="14">
        <f t="shared" si="18"/>
        <v>1</v>
      </c>
      <c r="W92" s="14">
        <f t="shared" si="14"/>
        <v>0</v>
      </c>
      <c r="X92" s="14">
        <f t="shared" si="14"/>
        <v>1</v>
      </c>
      <c r="Y92" s="14">
        <f t="shared" si="14"/>
        <v>1</v>
      </c>
      <c r="Z92" s="14">
        <f t="shared" si="14"/>
        <v>0</v>
      </c>
      <c r="AA92" s="14">
        <f t="shared" si="14"/>
        <v>0</v>
      </c>
      <c r="AB92" s="6">
        <f t="shared" si="15"/>
        <v>0.6</v>
      </c>
      <c r="AC92" s="6">
        <f t="shared" si="16"/>
        <v>0.4</v>
      </c>
      <c r="AD92" s="6">
        <f t="shared" si="17"/>
        <v>0.24</v>
      </c>
      <c r="AE92" s="21"/>
    </row>
    <row r="93" spans="1:31" ht="82.8" x14ac:dyDescent="0.3">
      <c r="A93" s="8" t="s">
        <v>917</v>
      </c>
      <c r="B93" s="42">
        <v>1</v>
      </c>
      <c r="C93" s="42">
        <v>1</v>
      </c>
      <c r="D93" s="42">
        <v>1</v>
      </c>
      <c r="E93" s="42">
        <v>1</v>
      </c>
      <c r="F93" s="42">
        <v>1</v>
      </c>
      <c r="G93" s="42">
        <v>1</v>
      </c>
      <c r="H93" s="42">
        <v>0</v>
      </c>
      <c r="I93" s="42">
        <v>0</v>
      </c>
      <c r="J93" s="42">
        <v>0</v>
      </c>
      <c r="K93" s="42">
        <v>0</v>
      </c>
      <c r="L93" s="6">
        <f t="shared" si="10"/>
        <v>0.6</v>
      </c>
      <c r="M93" s="7" t="str">
        <f t="shared" si="11"/>
        <v>sedang</v>
      </c>
      <c r="N93" s="6">
        <f t="shared" si="12"/>
        <v>0.8</v>
      </c>
      <c r="O93" s="7" t="str">
        <f t="shared" si="13"/>
        <v>soal diterima baik</v>
      </c>
      <c r="Q93" s="7">
        <v>88</v>
      </c>
      <c r="R93" s="14">
        <f t="shared" si="18"/>
        <v>1</v>
      </c>
      <c r="S93" s="14">
        <f t="shared" si="18"/>
        <v>1</v>
      </c>
      <c r="T93" s="14">
        <f t="shared" si="18"/>
        <v>1</v>
      </c>
      <c r="U93" s="14">
        <f t="shared" si="18"/>
        <v>0</v>
      </c>
      <c r="V93" s="14">
        <f t="shared" si="18"/>
        <v>1</v>
      </c>
      <c r="W93" s="14">
        <f t="shared" si="14"/>
        <v>0</v>
      </c>
      <c r="X93" s="14">
        <f t="shared" si="14"/>
        <v>0</v>
      </c>
      <c r="Y93" s="14">
        <f t="shared" si="14"/>
        <v>0</v>
      </c>
      <c r="Z93" s="14">
        <f t="shared" si="14"/>
        <v>1</v>
      </c>
      <c r="AA93" s="14">
        <f t="shared" si="14"/>
        <v>1</v>
      </c>
      <c r="AB93" s="6">
        <f t="shared" si="15"/>
        <v>0.6</v>
      </c>
      <c r="AC93" s="6">
        <f t="shared" si="16"/>
        <v>0.4</v>
      </c>
      <c r="AD93" s="6">
        <f t="shared" si="17"/>
        <v>0.24</v>
      </c>
      <c r="AE93" s="21"/>
    </row>
    <row r="94" spans="1:31" ht="96.6" x14ac:dyDescent="0.3">
      <c r="A94" s="8" t="s">
        <v>918</v>
      </c>
      <c r="B94" s="42">
        <v>1</v>
      </c>
      <c r="C94" s="42">
        <v>1</v>
      </c>
      <c r="D94" s="42">
        <v>1</v>
      </c>
      <c r="E94" s="42">
        <v>0</v>
      </c>
      <c r="F94" s="42">
        <v>1</v>
      </c>
      <c r="G94" s="42">
        <v>0</v>
      </c>
      <c r="H94" s="42">
        <v>1</v>
      </c>
      <c r="I94" s="42">
        <v>1</v>
      </c>
      <c r="J94" s="42">
        <v>0</v>
      </c>
      <c r="K94" s="42">
        <v>0</v>
      </c>
      <c r="L94" s="6">
        <f t="shared" si="10"/>
        <v>0.6</v>
      </c>
      <c r="M94" s="7" t="str">
        <f t="shared" si="11"/>
        <v>sedang</v>
      </c>
      <c r="N94" s="6">
        <f t="shared" si="12"/>
        <v>0.4</v>
      </c>
      <c r="O94" s="7" t="str">
        <f t="shared" si="13"/>
        <v>soal diterima baik</v>
      </c>
      <c r="Q94" s="7">
        <v>89</v>
      </c>
      <c r="R94" s="14">
        <f t="shared" si="18"/>
        <v>1</v>
      </c>
      <c r="S94" s="14">
        <f t="shared" si="18"/>
        <v>1</v>
      </c>
      <c r="T94" s="14">
        <f t="shared" si="18"/>
        <v>1</v>
      </c>
      <c r="U94" s="14">
        <f t="shared" si="18"/>
        <v>1</v>
      </c>
      <c r="V94" s="14">
        <f t="shared" si="18"/>
        <v>1</v>
      </c>
      <c r="W94" s="14">
        <f t="shared" si="14"/>
        <v>1</v>
      </c>
      <c r="X94" s="14">
        <f t="shared" si="14"/>
        <v>0</v>
      </c>
      <c r="Y94" s="14">
        <f t="shared" si="14"/>
        <v>0</v>
      </c>
      <c r="Z94" s="14">
        <f t="shared" si="14"/>
        <v>0</v>
      </c>
      <c r="AA94" s="14">
        <f t="shared" si="14"/>
        <v>0</v>
      </c>
      <c r="AB94" s="6">
        <f t="shared" si="15"/>
        <v>0.6</v>
      </c>
      <c r="AC94" s="6">
        <f t="shared" si="16"/>
        <v>0.4</v>
      </c>
      <c r="AD94" s="6">
        <f t="shared" si="17"/>
        <v>0.24</v>
      </c>
      <c r="AE94" s="21"/>
    </row>
    <row r="95" spans="1:31" ht="79.5" customHeight="1" x14ac:dyDescent="0.3">
      <c r="A95" s="4" t="s">
        <v>919</v>
      </c>
      <c r="B95" s="42">
        <v>0</v>
      </c>
      <c r="C95" s="42">
        <v>0</v>
      </c>
      <c r="D95" s="42">
        <v>1</v>
      </c>
      <c r="E95" s="42">
        <v>1</v>
      </c>
      <c r="F95" s="42">
        <v>1</v>
      </c>
      <c r="G95" s="42">
        <v>1</v>
      </c>
      <c r="H95" s="42">
        <v>0</v>
      </c>
      <c r="I95" s="42">
        <v>0</v>
      </c>
      <c r="J95" s="42">
        <v>0</v>
      </c>
      <c r="K95" s="42">
        <v>0</v>
      </c>
      <c r="L95" s="6">
        <f t="shared" si="10"/>
        <v>0.4</v>
      </c>
      <c r="M95" s="7" t="str">
        <f t="shared" si="11"/>
        <v>sedang</v>
      </c>
      <c r="N95" s="6">
        <f t="shared" si="12"/>
        <v>0.4</v>
      </c>
      <c r="O95" s="7" t="str">
        <f t="shared" si="13"/>
        <v>soal diterima baik</v>
      </c>
      <c r="Q95" s="7">
        <v>90</v>
      </c>
      <c r="R95" s="14">
        <f t="shared" si="18"/>
        <v>1</v>
      </c>
      <c r="S95" s="14">
        <f t="shared" si="18"/>
        <v>1</v>
      </c>
      <c r="T95" s="14">
        <f t="shared" si="18"/>
        <v>1</v>
      </c>
      <c r="U95" s="14">
        <f t="shared" si="18"/>
        <v>0</v>
      </c>
      <c r="V95" s="14">
        <f t="shared" si="18"/>
        <v>1</v>
      </c>
      <c r="W95" s="14">
        <f t="shared" si="14"/>
        <v>0</v>
      </c>
      <c r="X95" s="14">
        <f t="shared" si="14"/>
        <v>1</v>
      </c>
      <c r="Y95" s="14">
        <f t="shared" si="14"/>
        <v>1</v>
      </c>
      <c r="Z95" s="14">
        <f t="shared" si="14"/>
        <v>0</v>
      </c>
      <c r="AA95" s="14">
        <f t="shared" si="14"/>
        <v>0</v>
      </c>
      <c r="AB95" s="6">
        <f t="shared" si="15"/>
        <v>0.6</v>
      </c>
      <c r="AC95" s="6">
        <f t="shared" si="16"/>
        <v>0.4</v>
      </c>
      <c r="AD95" s="6">
        <f t="shared" si="17"/>
        <v>0.24</v>
      </c>
      <c r="AE95" s="21"/>
    </row>
    <row r="96" spans="1:31" ht="69" x14ac:dyDescent="0.3">
      <c r="A96" s="8" t="s">
        <v>920</v>
      </c>
      <c r="B96" s="42">
        <v>1</v>
      </c>
      <c r="C96" s="42">
        <v>1</v>
      </c>
      <c r="D96" s="42">
        <v>1</v>
      </c>
      <c r="E96" s="42">
        <v>1</v>
      </c>
      <c r="F96" s="42">
        <v>1</v>
      </c>
      <c r="G96" s="42">
        <v>1</v>
      </c>
      <c r="H96" s="42">
        <v>0</v>
      </c>
      <c r="I96" s="42">
        <v>0</v>
      </c>
      <c r="J96" s="42">
        <v>1</v>
      </c>
      <c r="K96" s="42">
        <v>1</v>
      </c>
      <c r="L96" s="6">
        <f t="shared" si="10"/>
        <v>0.8</v>
      </c>
      <c r="M96" s="7" t="str">
        <f t="shared" si="11"/>
        <v>mudah</v>
      </c>
      <c r="N96" s="6">
        <f t="shared" si="12"/>
        <v>0.4</v>
      </c>
      <c r="O96" s="7" t="str">
        <f t="shared" si="13"/>
        <v>soal diterima baik</v>
      </c>
      <c r="Q96" s="7">
        <v>91</v>
      </c>
      <c r="R96" s="14">
        <f t="shared" si="18"/>
        <v>0</v>
      </c>
      <c r="S96" s="14">
        <f t="shared" si="18"/>
        <v>0</v>
      </c>
      <c r="T96" s="14">
        <f t="shared" si="18"/>
        <v>1</v>
      </c>
      <c r="U96" s="14">
        <f t="shared" si="18"/>
        <v>1</v>
      </c>
      <c r="V96" s="14">
        <f t="shared" si="18"/>
        <v>1</v>
      </c>
      <c r="W96" s="14">
        <f t="shared" si="14"/>
        <v>1</v>
      </c>
      <c r="X96" s="14">
        <f t="shared" si="14"/>
        <v>0</v>
      </c>
      <c r="Y96" s="14">
        <f t="shared" si="14"/>
        <v>0</v>
      </c>
      <c r="Z96" s="14">
        <f t="shared" si="14"/>
        <v>0</v>
      </c>
      <c r="AA96" s="14">
        <f t="shared" si="14"/>
        <v>0</v>
      </c>
      <c r="AB96" s="6">
        <f t="shared" si="15"/>
        <v>0.4</v>
      </c>
      <c r="AC96" s="6">
        <f t="shared" si="16"/>
        <v>0.6</v>
      </c>
      <c r="AD96" s="6">
        <f t="shared" si="17"/>
        <v>0.24</v>
      </c>
      <c r="AE96" s="21"/>
    </row>
    <row r="97" spans="1:31" ht="138" x14ac:dyDescent="0.3">
      <c r="A97" s="9" t="s">
        <v>921</v>
      </c>
      <c r="B97" s="42">
        <v>1</v>
      </c>
      <c r="C97" s="42">
        <v>1</v>
      </c>
      <c r="D97" s="42">
        <v>1</v>
      </c>
      <c r="E97" s="42">
        <v>1</v>
      </c>
      <c r="F97" s="42">
        <v>1</v>
      </c>
      <c r="G97" s="42">
        <v>1</v>
      </c>
      <c r="H97" s="42">
        <v>1</v>
      </c>
      <c r="I97" s="42">
        <v>1</v>
      </c>
      <c r="J97" s="42">
        <v>0</v>
      </c>
      <c r="K97" s="42">
        <v>0</v>
      </c>
      <c r="L97" s="6">
        <f t="shared" si="10"/>
        <v>0.8</v>
      </c>
      <c r="M97" s="7" t="str">
        <f t="shared" si="11"/>
        <v>mudah</v>
      </c>
      <c r="N97" s="6">
        <f t="shared" si="12"/>
        <v>0.4</v>
      </c>
      <c r="O97" s="7" t="str">
        <f t="shared" si="13"/>
        <v>soal diterima baik</v>
      </c>
      <c r="Q97" s="7">
        <v>92</v>
      </c>
      <c r="R97" s="14">
        <f t="shared" si="18"/>
        <v>1</v>
      </c>
      <c r="S97" s="14">
        <f t="shared" si="18"/>
        <v>1</v>
      </c>
      <c r="T97" s="14">
        <f t="shared" si="18"/>
        <v>1</v>
      </c>
      <c r="U97" s="14">
        <f t="shared" si="18"/>
        <v>1</v>
      </c>
      <c r="V97" s="14">
        <f t="shared" si="18"/>
        <v>1</v>
      </c>
      <c r="W97" s="14">
        <f t="shared" si="14"/>
        <v>1</v>
      </c>
      <c r="X97" s="14">
        <f t="shared" si="14"/>
        <v>0</v>
      </c>
      <c r="Y97" s="14">
        <f t="shared" si="14"/>
        <v>0</v>
      </c>
      <c r="Z97" s="14">
        <f t="shared" si="14"/>
        <v>1</v>
      </c>
      <c r="AA97" s="14">
        <f t="shared" si="14"/>
        <v>1</v>
      </c>
      <c r="AB97" s="6">
        <f t="shared" si="15"/>
        <v>0.8</v>
      </c>
      <c r="AC97" s="6">
        <f t="shared" si="16"/>
        <v>0.19999999999999996</v>
      </c>
      <c r="AD97" s="6">
        <f t="shared" si="17"/>
        <v>0.15999999999999998</v>
      </c>
      <c r="AE97" s="21"/>
    </row>
    <row r="98" spans="1:31" ht="82.8" x14ac:dyDescent="0.3">
      <c r="A98" s="8" t="s">
        <v>922</v>
      </c>
      <c r="B98" s="42">
        <v>1</v>
      </c>
      <c r="C98" s="42">
        <v>1</v>
      </c>
      <c r="D98" s="42">
        <v>1</v>
      </c>
      <c r="E98" s="42">
        <v>0</v>
      </c>
      <c r="F98" s="42">
        <v>1</v>
      </c>
      <c r="G98" s="42">
        <v>0</v>
      </c>
      <c r="H98" s="42">
        <v>0</v>
      </c>
      <c r="I98" s="42">
        <v>0</v>
      </c>
      <c r="J98" s="42">
        <v>1</v>
      </c>
      <c r="K98" s="42">
        <v>1</v>
      </c>
      <c r="L98" s="6">
        <f t="shared" si="10"/>
        <v>0.6</v>
      </c>
      <c r="M98" s="7" t="str">
        <f t="shared" si="11"/>
        <v>sedang</v>
      </c>
      <c r="N98" s="6">
        <f t="shared" si="12"/>
        <v>0.4</v>
      </c>
      <c r="O98" s="7" t="str">
        <f t="shared" si="13"/>
        <v>soal diterima baik</v>
      </c>
      <c r="Q98" s="7">
        <v>93</v>
      </c>
      <c r="R98" s="14">
        <f t="shared" si="18"/>
        <v>1</v>
      </c>
      <c r="S98" s="14">
        <f t="shared" si="18"/>
        <v>1</v>
      </c>
      <c r="T98" s="14">
        <f t="shared" si="18"/>
        <v>1</v>
      </c>
      <c r="U98" s="14">
        <f t="shared" si="18"/>
        <v>1</v>
      </c>
      <c r="V98" s="14">
        <f t="shared" si="18"/>
        <v>1</v>
      </c>
      <c r="W98" s="14">
        <f t="shared" si="14"/>
        <v>1</v>
      </c>
      <c r="X98" s="14">
        <f t="shared" si="14"/>
        <v>1</v>
      </c>
      <c r="Y98" s="14">
        <f t="shared" si="14"/>
        <v>1</v>
      </c>
      <c r="Z98" s="14">
        <f t="shared" si="14"/>
        <v>0</v>
      </c>
      <c r="AA98" s="14">
        <f t="shared" si="14"/>
        <v>0</v>
      </c>
      <c r="AB98" s="6">
        <f t="shared" si="15"/>
        <v>0.8</v>
      </c>
      <c r="AC98" s="6">
        <f t="shared" si="16"/>
        <v>0.19999999999999996</v>
      </c>
      <c r="AD98" s="6">
        <f t="shared" si="17"/>
        <v>0.15999999999999998</v>
      </c>
      <c r="AE98" s="21"/>
    </row>
    <row r="99" spans="1:31" ht="55.2" x14ac:dyDescent="0.3">
      <c r="A99" s="9" t="s">
        <v>923</v>
      </c>
      <c r="B99" s="42">
        <v>0</v>
      </c>
      <c r="C99" s="42">
        <v>0</v>
      </c>
      <c r="D99" s="42">
        <v>1</v>
      </c>
      <c r="E99" s="42">
        <v>1</v>
      </c>
      <c r="F99" s="42">
        <v>1</v>
      </c>
      <c r="G99" s="42">
        <v>1</v>
      </c>
      <c r="H99" s="42">
        <v>0</v>
      </c>
      <c r="I99" s="42">
        <v>0</v>
      </c>
      <c r="J99" s="42">
        <v>0</v>
      </c>
      <c r="K99" s="42">
        <v>0</v>
      </c>
      <c r="L99" s="6">
        <f t="shared" si="10"/>
        <v>0.4</v>
      </c>
      <c r="M99" s="7" t="str">
        <f t="shared" si="11"/>
        <v>sedang</v>
      </c>
      <c r="N99" s="6">
        <f t="shared" si="12"/>
        <v>0.4</v>
      </c>
      <c r="O99" s="7" t="str">
        <f t="shared" si="13"/>
        <v>soal diterima baik</v>
      </c>
      <c r="Q99" s="7">
        <v>94</v>
      </c>
      <c r="R99" s="14">
        <f t="shared" si="18"/>
        <v>1</v>
      </c>
      <c r="S99" s="14">
        <f t="shared" si="18"/>
        <v>1</v>
      </c>
      <c r="T99" s="14">
        <f t="shared" si="18"/>
        <v>1</v>
      </c>
      <c r="U99" s="14">
        <f t="shared" si="18"/>
        <v>0</v>
      </c>
      <c r="V99" s="14">
        <f t="shared" si="18"/>
        <v>1</v>
      </c>
      <c r="W99" s="14">
        <f t="shared" si="14"/>
        <v>0</v>
      </c>
      <c r="X99" s="14">
        <f t="shared" si="14"/>
        <v>0</v>
      </c>
      <c r="Y99" s="14">
        <f t="shared" si="14"/>
        <v>0</v>
      </c>
      <c r="Z99" s="14">
        <f t="shared" si="14"/>
        <v>1</v>
      </c>
      <c r="AA99" s="14">
        <f t="shared" si="14"/>
        <v>1</v>
      </c>
      <c r="AB99" s="6">
        <f t="shared" si="15"/>
        <v>0.6</v>
      </c>
      <c r="AC99" s="6">
        <f t="shared" si="16"/>
        <v>0.4</v>
      </c>
      <c r="AD99" s="6">
        <f t="shared" si="17"/>
        <v>0.24</v>
      </c>
      <c r="AE99" s="21"/>
    </row>
    <row r="100" spans="1:31" ht="96.6" x14ac:dyDescent="0.3">
      <c r="A100" s="4" t="s">
        <v>924</v>
      </c>
      <c r="B100" s="42">
        <v>1</v>
      </c>
      <c r="C100" s="42">
        <v>1</v>
      </c>
      <c r="D100" s="42">
        <v>0</v>
      </c>
      <c r="E100" s="42">
        <v>1</v>
      </c>
      <c r="F100" s="42">
        <v>0</v>
      </c>
      <c r="G100" s="42">
        <v>1</v>
      </c>
      <c r="H100" s="42">
        <v>0</v>
      </c>
      <c r="I100" s="42">
        <v>0</v>
      </c>
      <c r="J100" s="42">
        <v>0</v>
      </c>
      <c r="K100" s="42">
        <v>0</v>
      </c>
      <c r="L100" s="6">
        <f t="shared" si="10"/>
        <v>0.4</v>
      </c>
      <c r="M100" s="7" t="str">
        <f t="shared" si="11"/>
        <v>sedang</v>
      </c>
      <c r="N100" s="6">
        <f t="shared" si="12"/>
        <v>0.4</v>
      </c>
      <c r="O100" s="7" t="str">
        <f t="shared" si="13"/>
        <v>soal diterima baik</v>
      </c>
      <c r="Q100" s="7">
        <v>95</v>
      </c>
      <c r="R100" s="14">
        <f t="shared" si="18"/>
        <v>0</v>
      </c>
      <c r="S100" s="14">
        <f t="shared" si="18"/>
        <v>0</v>
      </c>
      <c r="T100" s="14">
        <f t="shared" si="18"/>
        <v>1</v>
      </c>
      <c r="U100" s="14">
        <f t="shared" si="18"/>
        <v>1</v>
      </c>
      <c r="V100" s="14">
        <f t="shared" si="18"/>
        <v>1</v>
      </c>
      <c r="W100" s="14">
        <f t="shared" si="14"/>
        <v>1</v>
      </c>
      <c r="X100" s="14">
        <f t="shared" si="14"/>
        <v>0</v>
      </c>
      <c r="Y100" s="14">
        <f t="shared" si="14"/>
        <v>0</v>
      </c>
      <c r="Z100" s="14">
        <f t="shared" si="14"/>
        <v>0</v>
      </c>
      <c r="AA100" s="14">
        <f t="shared" si="14"/>
        <v>0</v>
      </c>
      <c r="AB100" s="6">
        <f t="shared" si="15"/>
        <v>0.4</v>
      </c>
      <c r="AC100" s="6">
        <f t="shared" si="16"/>
        <v>0.6</v>
      </c>
      <c r="AD100" s="6">
        <f t="shared" si="17"/>
        <v>0.24</v>
      </c>
      <c r="AE100" s="21"/>
    </row>
    <row r="101" spans="1:31" ht="96.6" x14ac:dyDescent="0.3">
      <c r="A101" s="4" t="s">
        <v>925</v>
      </c>
      <c r="B101" s="42">
        <v>1</v>
      </c>
      <c r="C101" s="42">
        <v>1</v>
      </c>
      <c r="D101" s="42">
        <v>1</v>
      </c>
      <c r="E101" s="42">
        <v>1</v>
      </c>
      <c r="F101" s="42">
        <v>1</v>
      </c>
      <c r="G101" s="42">
        <v>1</v>
      </c>
      <c r="H101" s="42">
        <v>0</v>
      </c>
      <c r="I101" s="42">
        <v>0</v>
      </c>
      <c r="J101" s="42">
        <v>0</v>
      </c>
      <c r="K101" s="42">
        <v>0</v>
      </c>
      <c r="L101" s="6">
        <f t="shared" si="10"/>
        <v>0.6</v>
      </c>
      <c r="M101" s="7" t="str">
        <f t="shared" si="11"/>
        <v>sedang</v>
      </c>
      <c r="N101" s="6">
        <f t="shared" si="12"/>
        <v>0.8</v>
      </c>
      <c r="O101" s="7" t="str">
        <f t="shared" si="13"/>
        <v>soal diterima baik</v>
      </c>
      <c r="Q101" s="7">
        <v>96</v>
      </c>
      <c r="R101" s="14">
        <f t="shared" si="18"/>
        <v>1</v>
      </c>
      <c r="S101" s="14">
        <f t="shared" si="18"/>
        <v>1</v>
      </c>
      <c r="T101" s="14">
        <f t="shared" si="18"/>
        <v>0</v>
      </c>
      <c r="U101" s="14">
        <f t="shared" si="18"/>
        <v>1</v>
      </c>
      <c r="V101" s="14">
        <f t="shared" si="18"/>
        <v>0</v>
      </c>
      <c r="W101" s="14">
        <f t="shared" si="14"/>
        <v>1</v>
      </c>
      <c r="X101" s="14">
        <f t="shared" si="14"/>
        <v>0</v>
      </c>
      <c r="Y101" s="14">
        <f t="shared" si="14"/>
        <v>0</v>
      </c>
      <c r="Z101" s="14">
        <f t="shared" si="14"/>
        <v>0</v>
      </c>
      <c r="AA101" s="14">
        <f t="shared" si="14"/>
        <v>0</v>
      </c>
      <c r="AB101" s="6">
        <f t="shared" si="15"/>
        <v>0.4</v>
      </c>
      <c r="AC101" s="6">
        <f t="shared" si="16"/>
        <v>0.6</v>
      </c>
      <c r="AD101" s="6">
        <f t="shared" si="17"/>
        <v>0.24</v>
      </c>
      <c r="AE101" s="21"/>
    </row>
    <row r="102" spans="1:31" ht="52.5" customHeight="1" x14ac:dyDescent="0.3">
      <c r="A102" s="4" t="s">
        <v>926</v>
      </c>
      <c r="B102" s="42">
        <v>1</v>
      </c>
      <c r="C102" s="42">
        <v>1</v>
      </c>
      <c r="D102" s="42">
        <v>1</v>
      </c>
      <c r="E102" s="42">
        <v>0</v>
      </c>
      <c r="F102" s="42">
        <v>1</v>
      </c>
      <c r="G102" s="42">
        <v>0</v>
      </c>
      <c r="H102" s="42">
        <v>0</v>
      </c>
      <c r="I102" s="42">
        <v>0</v>
      </c>
      <c r="J102" s="42">
        <v>0</v>
      </c>
      <c r="K102" s="42">
        <v>0</v>
      </c>
      <c r="L102" s="6">
        <f t="shared" si="10"/>
        <v>0.4</v>
      </c>
      <c r="M102" s="7" t="str">
        <f t="shared" si="11"/>
        <v>sedang</v>
      </c>
      <c r="N102" s="6">
        <f t="shared" si="12"/>
        <v>0.8</v>
      </c>
      <c r="O102" s="7" t="str">
        <f t="shared" si="13"/>
        <v>soal diterima baik</v>
      </c>
      <c r="Q102" s="7">
        <v>97</v>
      </c>
      <c r="R102" s="14">
        <f t="shared" si="18"/>
        <v>1</v>
      </c>
      <c r="S102" s="14">
        <f t="shared" si="18"/>
        <v>1</v>
      </c>
      <c r="T102" s="14">
        <f t="shared" si="18"/>
        <v>1</v>
      </c>
      <c r="U102" s="14">
        <f t="shared" si="18"/>
        <v>1</v>
      </c>
      <c r="V102" s="14">
        <f t="shared" si="18"/>
        <v>1</v>
      </c>
      <c r="W102" s="14">
        <f t="shared" si="14"/>
        <v>1</v>
      </c>
      <c r="X102" s="14">
        <f t="shared" si="14"/>
        <v>0</v>
      </c>
      <c r="Y102" s="14">
        <f t="shared" si="14"/>
        <v>0</v>
      </c>
      <c r="Z102" s="14">
        <f t="shared" si="14"/>
        <v>0</v>
      </c>
      <c r="AA102" s="14">
        <f t="shared" si="14"/>
        <v>0</v>
      </c>
      <c r="AB102" s="6">
        <f t="shared" si="15"/>
        <v>0.6</v>
      </c>
      <c r="AC102" s="6">
        <f t="shared" si="16"/>
        <v>0.4</v>
      </c>
      <c r="AD102" s="6">
        <f t="shared" si="17"/>
        <v>0.24</v>
      </c>
      <c r="AE102" s="21"/>
    </row>
    <row r="103" spans="1:31" ht="96.6" x14ac:dyDescent="0.3">
      <c r="A103" s="9" t="s">
        <v>927</v>
      </c>
      <c r="B103" s="42">
        <v>1</v>
      </c>
      <c r="C103" s="42">
        <v>1</v>
      </c>
      <c r="D103" s="42">
        <v>1</v>
      </c>
      <c r="E103" s="42">
        <v>0</v>
      </c>
      <c r="F103" s="42">
        <v>1</v>
      </c>
      <c r="G103" s="42">
        <v>0</v>
      </c>
      <c r="H103" s="42">
        <v>0</v>
      </c>
      <c r="I103" s="42">
        <v>0</v>
      </c>
      <c r="J103" s="42">
        <v>0</v>
      </c>
      <c r="K103" s="42">
        <v>0</v>
      </c>
      <c r="L103" s="6">
        <f t="shared" si="10"/>
        <v>0.4</v>
      </c>
      <c r="M103" s="7" t="str">
        <f t="shared" si="11"/>
        <v>sedang</v>
      </c>
      <c r="N103" s="6">
        <f t="shared" si="12"/>
        <v>0.8</v>
      </c>
      <c r="O103" s="7" t="str">
        <f t="shared" si="13"/>
        <v>soal diterima baik</v>
      </c>
      <c r="Q103" s="7">
        <v>98</v>
      </c>
      <c r="R103" s="14">
        <f t="shared" si="18"/>
        <v>1</v>
      </c>
      <c r="S103" s="14">
        <f t="shared" si="18"/>
        <v>1</v>
      </c>
      <c r="T103" s="14">
        <f t="shared" si="18"/>
        <v>1</v>
      </c>
      <c r="U103" s="14">
        <f t="shared" si="18"/>
        <v>0</v>
      </c>
      <c r="V103" s="14">
        <f t="shared" si="18"/>
        <v>1</v>
      </c>
      <c r="W103" s="14">
        <f t="shared" si="14"/>
        <v>0</v>
      </c>
      <c r="X103" s="14">
        <f t="shared" si="14"/>
        <v>0</v>
      </c>
      <c r="Y103" s="14">
        <f t="shared" si="14"/>
        <v>0</v>
      </c>
      <c r="Z103" s="14">
        <f t="shared" si="14"/>
        <v>0</v>
      </c>
      <c r="AA103" s="14">
        <f t="shared" si="14"/>
        <v>0</v>
      </c>
      <c r="AB103" s="6">
        <f t="shared" si="15"/>
        <v>0.4</v>
      </c>
      <c r="AC103" s="6">
        <f t="shared" si="16"/>
        <v>0.6</v>
      </c>
      <c r="AD103" s="6">
        <f t="shared" si="17"/>
        <v>0.24</v>
      </c>
      <c r="AE103" s="21"/>
    </row>
    <row r="104" spans="1:31" ht="46.5" customHeight="1" x14ac:dyDescent="0.3">
      <c r="A104" s="8" t="s">
        <v>928</v>
      </c>
      <c r="B104" s="42">
        <v>1</v>
      </c>
      <c r="C104" s="42">
        <v>1</v>
      </c>
      <c r="D104" s="42">
        <v>0</v>
      </c>
      <c r="E104" s="42">
        <v>0</v>
      </c>
      <c r="F104" s="42">
        <v>0</v>
      </c>
      <c r="G104" s="42">
        <v>0</v>
      </c>
      <c r="H104" s="42">
        <v>0</v>
      </c>
      <c r="I104" s="42">
        <v>0</v>
      </c>
      <c r="J104" s="42">
        <v>0</v>
      </c>
      <c r="K104" s="42">
        <v>0</v>
      </c>
      <c r="L104" s="6">
        <f t="shared" si="10"/>
        <v>0.2</v>
      </c>
      <c r="M104" s="7" t="str">
        <f t="shared" si="11"/>
        <v>sukar</v>
      </c>
      <c r="N104" s="6">
        <f t="shared" si="12"/>
        <v>0.4</v>
      </c>
      <c r="O104" s="7" t="str">
        <f t="shared" si="13"/>
        <v>soal diterima baik</v>
      </c>
      <c r="Q104" s="7">
        <v>99</v>
      </c>
      <c r="R104" s="14">
        <f t="shared" si="18"/>
        <v>1</v>
      </c>
      <c r="S104" s="14">
        <f t="shared" si="18"/>
        <v>1</v>
      </c>
      <c r="T104" s="14">
        <f t="shared" si="18"/>
        <v>1</v>
      </c>
      <c r="U104" s="14">
        <f t="shared" si="18"/>
        <v>0</v>
      </c>
      <c r="V104" s="14">
        <f t="shared" si="18"/>
        <v>1</v>
      </c>
      <c r="W104" s="14">
        <f t="shared" si="14"/>
        <v>0</v>
      </c>
      <c r="X104" s="14">
        <f t="shared" si="14"/>
        <v>0</v>
      </c>
      <c r="Y104" s="14">
        <f t="shared" si="14"/>
        <v>0</v>
      </c>
      <c r="Z104" s="14">
        <f t="shared" si="14"/>
        <v>0</v>
      </c>
      <c r="AA104" s="14">
        <f t="shared" si="14"/>
        <v>0</v>
      </c>
      <c r="AB104" s="6">
        <f t="shared" si="15"/>
        <v>0.4</v>
      </c>
      <c r="AC104" s="6">
        <f t="shared" si="16"/>
        <v>0.6</v>
      </c>
      <c r="AD104" s="6">
        <f t="shared" si="17"/>
        <v>0.24</v>
      </c>
      <c r="AE104" s="21"/>
    </row>
    <row r="105" spans="1:31" x14ac:dyDescent="0.25">
      <c r="B105" s="18">
        <f>SUM(B5:B104)</f>
        <v>83</v>
      </c>
      <c r="C105" s="18">
        <f t="shared" ref="C105:K105" si="19">SUM(C5:C104)</f>
        <v>83</v>
      </c>
      <c r="D105" s="18">
        <f t="shared" si="19"/>
        <v>81</v>
      </c>
      <c r="E105" s="18">
        <f t="shared" si="19"/>
        <v>42</v>
      </c>
      <c r="F105" s="18">
        <f t="shared" si="19"/>
        <v>81</v>
      </c>
      <c r="G105" s="18">
        <f t="shared" si="19"/>
        <v>42</v>
      </c>
      <c r="H105" s="18">
        <f t="shared" si="19"/>
        <v>27</v>
      </c>
      <c r="I105" s="18">
        <f t="shared" si="19"/>
        <v>27</v>
      </c>
      <c r="J105" s="18">
        <f t="shared" si="19"/>
        <v>19</v>
      </c>
      <c r="K105" s="18">
        <f t="shared" si="19"/>
        <v>19</v>
      </c>
      <c r="L105" s="24"/>
      <c r="M105" s="21"/>
      <c r="N105" s="21"/>
      <c r="O105" s="26">
        <f>COUNTIF(O5:O104,"soal dibuang")</f>
        <v>0</v>
      </c>
      <c r="Q105" s="7">
        <v>100</v>
      </c>
      <c r="R105" s="14">
        <f t="shared" si="18"/>
        <v>1</v>
      </c>
      <c r="S105" s="14">
        <f t="shared" si="18"/>
        <v>1</v>
      </c>
      <c r="T105" s="14">
        <f t="shared" si="18"/>
        <v>0</v>
      </c>
      <c r="U105" s="14">
        <f t="shared" si="18"/>
        <v>0</v>
      </c>
      <c r="V105" s="14">
        <f t="shared" si="18"/>
        <v>0</v>
      </c>
      <c r="W105" s="14">
        <f t="shared" si="14"/>
        <v>0</v>
      </c>
      <c r="X105" s="14">
        <f t="shared" si="14"/>
        <v>0</v>
      </c>
      <c r="Y105" s="14">
        <f t="shared" si="14"/>
        <v>0</v>
      </c>
      <c r="Z105" s="14">
        <f t="shared" si="14"/>
        <v>0</v>
      </c>
      <c r="AA105" s="14">
        <f t="shared" si="14"/>
        <v>0</v>
      </c>
      <c r="AB105" s="6">
        <f>SUM(R105:AA105)/COUNT(R105:AA105)</f>
        <v>0.2</v>
      </c>
      <c r="AC105" s="6">
        <f t="shared" si="16"/>
        <v>0.8</v>
      </c>
      <c r="AD105" s="6">
        <f t="shared" si="17"/>
        <v>0.16000000000000003</v>
      </c>
      <c r="AE105" s="21"/>
    </row>
    <row r="106" spans="1:31" ht="27.6" x14ac:dyDescent="0.25">
      <c r="B106" s="17" t="s">
        <v>5</v>
      </c>
      <c r="C106" s="17" t="s">
        <v>5</v>
      </c>
      <c r="D106" s="17" t="s">
        <v>5</v>
      </c>
      <c r="E106" s="17" t="s">
        <v>5</v>
      </c>
      <c r="F106" s="17" t="s">
        <v>5</v>
      </c>
      <c r="G106" s="17" t="s">
        <v>4</v>
      </c>
      <c r="H106" s="17" t="s">
        <v>4</v>
      </c>
      <c r="I106" s="17" t="s">
        <v>4</v>
      </c>
      <c r="J106" s="17" t="s">
        <v>4</v>
      </c>
      <c r="K106" s="17" t="s">
        <v>4</v>
      </c>
      <c r="L106" s="24"/>
      <c r="M106" s="26">
        <f>COUNTIF(M5:M104,"mudah")</f>
        <v>14</v>
      </c>
      <c r="N106" s="21"/>
      <c r="O106" s="21"/>
      <c r="Q106" s="24" t="s">
        <v>12</v>
      </c>
      <c r="R106" s="24">
        <f>SUM(R6:R105)</f>
        <v>83</v>
      </c>
      <c r="S106" s="24">
        <f t="shared" ref="S106:AA106" si="20">SUM(S6:S105)</f>
        <v>83</v>
      </c>
      <c r="T106" s="24">
        <f t="shared" si="20"/>
        <v>81</v>
      </c>
      <c r="U106" s="24">
        <f t="shared" si="20"/>
        <v>42</v>
      </c>
      <c r="V106" s="24">
        <f t="shared" si="20"/>
        <v>81</v>
      </c>
      <c r="W106" s="24">
        <f t="shared" si="20"/>
        <v>42</v>
      </c>
      <c r="X106" s="24">
        <f t="shared" si="20"/>
        <v>27</v>
      </c>
      <c r="Y106" s="24">
        <f t="shared" si="20"/>
        <v>27</v>
      </c>
      <c r="Z106" s="24">
        <f t="shared" si="20"/>
        <v>19</v>
      </c>
      <c r="AA106" s="24">
        <f t="shared" si="20"/>
        <v>19</v>
      </c>
      <c r="AB106" s="24"/>
      <c r="AC106" s="24"/>
      <c r="AD106" s="25">
        <f>SUM(AD6:AD105)</f>
        <v>21.75999999999998</v>
      </c>
      <c r="AE106" s="24" t="s">
        <v>11</v>
      </c>
    </row>
    <row r="107" spans="1:31" x14ac:dyDescent="0.25">
      <c r="B107" s="10"/>
      <c r="C107" s="10"/>
      <c r="D107" s="10"/>
      <c r="E107" s="10"/>
      <c r="F107" s="10"/>
      <c r="G107" s="10"/>
      <c r="H107" s="10"/>
      <c r="I107" s="10"/>
      <c r="J107" s="10"/>
      <c r="K107" s="10"/>
      <c r="L107" s="21"/>
      <c r="M107" s="26">
        <f>COUNTIF(M5:M104,"sedang")</f>
        <v>72</v>
      </c>
      <c r="N107" s="21"/>
      <c r="O107" s="21"/>
      <c r="Q107" s="21" t="s">
        <v>13</v>
      </c>
      <c r="R107" s="24">
        <f>SUM(R106:AA106)</f>
        <v>504</v>
      </c>
      <c r="S107" s="24"/>
      <c r="T107" s="24"/>
      <c r="U107" s="24"/>
      <c r="V107" s="24"/>
      <c r="W107" s="24"/>
      <c r="X107" s="24"/>
      <c r="Y107" s="24"/>
      <c r="Z107" s="24"/>
      <c r="AA107" s="24"/>
      <c r="AB107" s="21"/>
      <c r="AC107" s="21"/>
      <c r="AD107" s="21"/>
      <c r="AE107" s="21"/>
    </row>
    <row r="108" spans="1:31" ht="24.75" customHeight="1" x14ac:dyDescent="0.25">
      <c r="A108" s="28"/>
      <c r="B108" s="109" t="s">
        <v>20</v>
      </c>
      <c r="C108" s="109"/>
      <c r="D108" s="109"/>
      <c r="E108" s="14">
        <v>40</v>
      </c>
      <c r="M108" s="24">
        <f>100-M106-M107</f>
        <v>14</v>
      </c>
      <c r="Q108" s="21" t="s">
        <v>14</v>
      </c>
      <c r="R108" s="24">
        <f>$R$107/10</f>
        <v>50.4</v>
      </c>
      <c r="S108" s="24">
        <f t="shared" ref="S108:AA108" si="21">$R$111/10</f>
        <v>80.071111111111122</v>
      </c>
      <c r="T108" s="24">
        <f t="shared" si="21"/>
        <v>80.071111111111122</v>
      </c>
      <c r="U108" s="24">
        <f t="shared" si="21"/>
        <v>80.071111111111122</v>
      </c>
      <c r="V108" s="24">
        <f t="shared" si="21"/>
        <v>80.071111111111122</v>
      </c>
      <c r="W108" s="24">
        <f t="shared" si="21"/>
        <v>80.071111111111122</v>
      </c>
      <c r="X108" s="24">
        <f>$R$107/10</f>
        <v>50.4</v>
      </c>
      <c r="Y108" s="24">
        <f t="shared" si="21"/>
        <v>80.071111111111122</v>
      </c>
      <c r="Z108" s="24">
        <f t="shared" si="21"/>
        <v>80.071111111111122</v>
      </c>
      <c r="AA108" s="24">
        <f t="shared" si="21"/>
        <v>80.071111111111122</v>
      </c>
      <c r="AB108" s="21"/>
      <c r="AC108" s="21"/>
      <c r="AD108" s="21"/>
      <c r="AE108" s="21"/>
    </row>
    <row r="109" spans="1:31" ht="24.75" customHeight="1" x14ac:dyDescent="0.25">
      <c r="A109" s="29"/>
      <c r="B109" s="109" t="s">
        <v>21</v>
      </c>
      <c r="C109" s="109"/>
      <c r="D109" s="109"/>
      <c r="E109" s="14">
        <v>30</v>
      </c>
      <c r="Q109" s="21" t="s">
        <v>15</v>
      </c>
      <c r="R109" s="25">
        <f>R106-R108</f>
        <v>32.6</v>
      </c>
      <c r="S109" s="25">
        <f t="shared" ref="S109:AA109" si="22">S106-S108</f>
        <v>2.9288888888888778</v>
      </c>
      <c r="T109" s="25">
        <f t="shared" si="22"/>
        <v>0.92888888888887777</v>
      </c>
      <c r="U109" s="25">
        <f t="shared" si="22"/>
        <v>-38.071111111111122</v>
      </c>
      <c r="V109" s="25">
        <f t="shared" si="22"/>
        <v>0.92888888888887777</v>
      </c>
      <c r="W109" s="25">
        <f t="shared" si="22"/>
        <v>-38.071111111111122</v>
      </c>
      <c r="X109" s="25">
        <f t="shared" si="22"/>
        <v>-23.4</v>
      </c>
      <c r="Y109" s="25">
        <f t="shared" si="22"/>
        <v>-53.071111111111122</v>
      </c>
      <c r="Z109" s="25">
        <f t="shared" si="22"/>
        <v>-61.071111111111122</v>
      </c>
      <c r="AA109" s="25">
        <f t="shared" si="22"/>
        <v>-61.071111111111122</v>
      </c>
      <c r="AB109" s="21"/>
      <c r="AC109" s="21"/>
      <c r="AD109" s="21"/>
      <c r="AE109" s="21"/>
    </row>
    <row r="110" spans="1:31" ht="24.75" customHeight="1" x14ac:dyDescent="0.25">
      <c r="A110" s="30"/>
      <c r="B110" s="109" t="s">
        <v>22</v>
      </c>
      <c r="C110" s="109"/>
      <c r="D110" s="109"/>
      <c r="E110" s="14">
        <v>30</v>
      </c>
      <c r="Q110" s="21" t="s">
        <v>16</v>
      </c>
      <c r="R110" s="31">
        <f>R109^2</f>
        <v>1062.76</v>
      </c>
      <c r="S110" s="31">
        <f t="shared" ref="S110:AA110" si="23">S109^2</f>
        <v>8.5783901234567246</v>
      </c>
      <c r="T110" s="31">
        <f t="shared" si="23"/>
        <v>0.86283456790121393</v>
      </c>
      <c r="U110" s="31">
        <f t="shared" si="23"/>
        <v>1449.4095012345688</v>
      </c>
      <c r="V110" s="31">
        <f t="shared" si="23"/>
        <v>0.86283456790121393</v>
      </c>
      <c r="W110" s="31">
        <f t="shared" si="23"/>
        <v>1449.4095012345688</v>
      </c>
      <c r="X110" s="31">
        <f t="shared" si="23"/>
        <v>547.55999999999995</v>
      </c>
      <c r="Y110" s="31">
        <f t="shared" si="23"/>
        <v>2816.5428345679024</v>
      </c>
      <c r="Z110" s="31">
        <f t="shared" si="23"/>
        <v>3729.6806123456804</v>
      </c>
      <c r="AA110" s="31">
        <f t="shared" si="23"/>
        <v>3729.6806123456804</v>
      </c>
      <c r="AB110" s="21"/>
      <c r="AC110" s="21"/>
      <c r="AD110" s="21"/>
      <c r="AE110" s="21"/>
    </row>
    <row r="111" spans="1:31" x14ac:dyDescent="0.25">
      <c r="Q111" s="21" t="s">
        <v>17</v>
      </c>
      <c r="R111" s="24">
        <f>_xlfn.VAR.S(R106:AA106)</f>
        <v>800.71111111111122</v>
      </c>
      <c r="S111" s="21"/>
      <c r="T111" s="21"/>
      <c r="U111" s="21"/>
      <c r="V111" s="21"/>
      <c r="W111" s="21"/>
      <c r="X111" s="21"/>
      <c r="Y111" s="21"/>
      <c r="Z111" s="21"/>
      <c r="AA111" s="21"/>
      <c r="AB111" s="21"/>
      <c r="AC111" s="21"/>
      <c r="AD111" s="21"/>
      <c r="AE111" s="21"/>
    </row>
    <row r="112" spans="1:31" x14ac:dyDescent="0.25">
      <c r="Q112" s="21" t="s">
        <v>18</v>
      </c>
      <c r="R112" s="24">
        <f>SQRT(R111)</f>
        <v>28.296839242415597</v>
      </c>
      <c r="S112" s="21"/>
      <c r="T112" s="21"/>
      <c r="U112" s="21"/>
      <c r="V112" s="21"/>
      <c r="W112" s="21"/>
      <c r="X112" s="21"/>
      <c r="Y112" s="21"/>
      <c r="Z112" s="21"/>
      <c r="AA112" s="21"/>
      <c r="AB112" s="21"/>
      <c r="AC112" s="21"/>
      <c r="AD112" s="21"/>
      <c r="AE112" s="21"/>
    </row>
    <row r="113" spans="1:31" x14ac:dyDescent="0.25">
      <c r="Q113" s="23" t="s">
        <v>6</v>
      </c>
      <c r="R113" s="32">
        <f>100/(100-1)*(1-AD106/R111)</f>
        <v>0.98265066293485481</v>
      </c>
      <c r="S113" s="23" t="s">
        <v>19</v>
      </c>
      <c r="T113" s="21"/>
      <c r="U113" s="21"/>
      <c r="V113" s="21"/>
      <c r="W113" s="21"/>
      <c r="X113" s="21"/>
      <c r="Y113" s="21"/>
      <c r="Z113" s="21"/>
      <c r="AA113" s="21"/>
      <c r="AB113" s="21"/>
      <c r="AC113" s="21"/>
      <c r="AD113" s="21"/>
      <c r="AE113" s="21"/>
    </row>
    <row r="115" spans="1:31" customFormat="1" ht="14.4" x14ac:dyDescent="0.3">
      <c r="A115" s="3"/>
      <c r="B115" s="2"/>
      <c r="C115" s="2"/>
      <c r="D115" s="2"/>
      <c r="E115" s="2"/>
      <c r="F115" s="2"/>
      <c r="G115" s="2"/>
      <c r="H115" s="2"/>
      <c r="I115" s="2"/>
      <c r="J115" s="2"/>
      <c r="K115" s="2"/>
    </row>
    <row r="116" spans="1:31" customFormat="1" ht="14.4" x14ac:dyDescent="0.3">
      <c r="A116" s="3"/>
      <c r="B116" s="2"/>
      <c r="C116" s="2"/>
      <c r="D116" s="2"/>
      <c r="E116" s="2"/>
      <c r="F116" s="2"/>
      <c r="G116" s="2"/>
      <c r="H116" s="2"/>
      <c r="I116" s="2"/>
      <c r="J116" s="2"/>
      <c r="K116" s="2"/>
    </row>
  </sheetData>
  <mergeCells count="14">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s>
  <conditionalFormatting sqref="M5:M104 Q3 O4">
    <cfRule type="containsText" dxfId="156" priority="9" operator="containsText" text="sedang">
      <formula>NOT(ISERROR(SEARCH("sedang",M3)))</formula>
    </cfRule>
  </conditionalFormatting>
  <conditionalFormatting sqref="M5:M104">
    <cfRule type="containsText" dxfId="155" priority="8" operator="containsText" text="sukar">
      <formula>NOT(ISERROR(SEARCH("sukar",M5)))</formula>
    </cfRule>
  </conditionalFormatting>
  <conditionalFormatting sqref="M106:M107">
    <cfRule type="containsText" dxfId="154" priority="4" operator="containsText" text="sukar">
      <formula>NOT(ISERROR(SEARCH("sukar",M106)))</formula>
    </cfRule>
    <cfRule type="containsText" dxfId="153" priority="5" operator="containsText" text="sedang">
      <formula>NOT(ISERROR(SEARCH("sedang",M106)))</formula>
    </cfRule>
    <cfRule type="containsText" dxfId="152" priority="6" operator="containsText" text="mudah">
      <formula>NOT(ISERROR(SEARCH("mudah",M106)))</formula>
    </cfRule>
  </conditionalFormatting>
  <conditionalFormatting sqref="O5:O106">
    <cfRule type="containsText" dxfId="151" priority="7" operator="containsText" text="soal dibuang">
      <formula>NOT(ISERROR(SEARCH("soal dibuang",O5)))</formula>
    </cfRule>
  </conditionalFormatting>
  <conditionalFormatting sqref="Q3 O4 M5:M104">
    <cfRule type="containsText" dxfId="150" priority="10" operator="containsText" text="mudah">
      <formula>NOT(ISERROR(SEARCH("mudah",M3)))</formula>
    </cfRule>
  </conditionalFormatting>
  <pageMargins left="0.2" right="0.22" top="0.47244094488188981" bottom="0.32" header="0.31496062992125984" footer="0.17"/>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606B68BC-C9E5-48D3-87B8-FB38B5E53251}">
            <xm:f>P_Target!$B2="Sukar"</xm:f>
            <x14:dxf>
              <fill>
                <patternFill>
                  <bgColor rgb="FFFF0000"/>
                </patternFill>
              </fill>
            </x14:dxf>
          </x14:cfRule>
          <x14:cfRule type="expression" priority="2" id="{6693B20E-BD98-4FE0-91B3-DDCDCD452F03}">
            <xm:f>P_Target!$B2="Sedang"</xm:f>
            <x14:dxf>
              <fill>
                <patternFill>
                  <bgColor rgb="FFFFFF00"/>
                </patternFill>
              </fill>
            </x14:dxf>
          </x14:cfRule>
          <x14:cfRule type="expression" priority="3" id="{8139ED75-9DD6-4AE2-B428-4615AF98904A}">
            <xm:f>P_Target!$B2="Mudah"</xm:f>
            <x14:dxf>
              <fill>
                <patternFill>
                  <bgColor rgb="FF92D050"/>
                </patternFill>
              </fill>
            </x14:dxf>
          </x14:cfRule>
          <xm:sqref>A5:A104</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5D8B5-C663-4E08-8942-111C676F5D88}">
  <dimension ref="A1:AE113"/>
  <sheetViews>
    <sheetView view="pageBreakPreview" topLeftCell="A98" zoomScale="86" zoomScaleNormal="70" zoomScaleSheetLayoutView="86" workbookViewId="0">
      <selection activeCell="A5" sqref="A5:A104"/>
    </sheetView>
  </sheetViews>
  <sheetFormatPr defaultColWidth="9.109375" defaultRowHeight="13.8" x14ac:dyDescent="0.25"/>
  <cols>
    <col min="1" max="1" width="40.109375" style="12" customWidth="1"/>
    <col min="2" max="11" width="5.109375" style="12" customWidth="1"/>
    <col min="12" max="12" width="12.33203125" style="12" customWidth="1"/>
    <col min="13" max="13" width="9.33203125" style="12" customWidth="1"/>
    <col min="14" max="14" width="10.33203125" style="12" customWidth="1"/>
    <col min="15" max="15" width="18.88671875" style="12" customWidth="1"/>
    <col min="16" max="16" width="6.109375" style="12" customWidth="1"/>
    <col min="17" max="17" width="13.44140625" style="12" customWidth="1"/>
    <col min="18" max="27" width="8.44140625" style="12" customWidth="1"/>
    <col min="28" max="28" width="8.5546875" style="12" customWidth="1"/>
    <col min="29" max="29" width="8.6640625" style="12" customWidth="1"/>
    <col min="30" max="16384" width="9.109375" style="12"/>
  </cols>
  <sheetData>
    <row r="1" spans="1:31" ht="15" x14ac:dyDescent="0.25">
      <c r="A1" s="99" t="s">
        <v>2330</v>
      </c>
      <c r="B1" s="100"/>
      <c r="C1" s="100"/>
      <c r="D1" s="100"/>
      <c r="E1" s="100"/>
      <c r="F1" s="100"/>
      <c r="G1" s="100"/>
      <c r="H1" s="100"/>
      <c r="I1" s="100"/>
      <c r="J1" s="100"/>
      <c r="K1" s="100"/>
      <c r="L1" s="100"/>
      <c r="M1" s="100"/>
      <c r="N1" s="100"/>
      <c r="O1" s="100"/>
    </row>
    <row r="2" spans="1:31" ht="14.4" x14ac:dyDescent="0.3">
      <c r="A2" s="20" t="s">
        <v>1580</v>
      </c>
      <c r="B2" s="90" t="s">
        <v>1596</v>
      </c>
      <c r="C2" s="90" t="s">
        <v>1587</v>
      </c>
      <c r="D2" s="90" t="s">
        <v>1596</v>
      </c>
      <c r="E2" s="90" t="s">
        <v>1596</v>
      </c>
      <c r="F2" s="90" t="s">
        <v>1587</v>
      </c>
      <c r="G2" s="90" t="s">
        <v>1587</v>
      </c>
      <c r="H2" s="90" t="s">
        <v>1596</v>
      </c>
      <c r="I2" s="90" t="s">
        <v>1587</v>
      </c>
      <c r="J2" s="90" t="s">
        <v>1596</v>
      </c>
      <c r="K2" s="90" t="s">
        <v>1587</v>
      </c>
    </row>
    <row r="3" spans="1:31" ht="15" customHeight="1" x14ac:dyDescent="0.25">
      <c r="A3" s="101" t="s">
        <v>0</v>
      </c>
      <c r="B3" s="101" t="s">
        <v>23</v>
      </c>
      <c r="C3" s="101"/>
      <c r="D3" s="101"/>
      <c r="E3" s="101"/>
      <c r="F3" s="101"/>
      <c r="G3" s="101"/>
      <c r="H3" s="101"/>
      <c r="I3" s="101"/>
      <c r="J3" s="101"/>
      <c r="K3" s="101"/>
      <c r="L3" s="101" t="s">
        <v>1</v>
      </c>
      <c r="M3" s="101" t="s">
        <v>2</v>
      </c>
      <c r="N3" s="101" t="s">
        <v>3</v>
      </c>
      <c r="O3" s="101" t="s">
        <v>2</v>
      </c>
      <c r="Q3" s="20" t="s">
        <v>6</v>
      </c>
    </row>
    <row r="4" spans="1:31" ht="15" customHeight="1" x14ac:dyDescent="0.25">
      <c r="A4" s="101"/>
      <c r="B4" s="15">
        <v>1</v>
      </c>
      <c r="C4" s="15">
        <v>2</v>
      </c>
      <c r="D4" s="15">
        <v>3</v>
      </c>
      <c r="E4" s="15">
        <v>4</v>
      </c>
      <c r="F4" s="15">
        <v>5</v>
      </c>
      <c r="G4" s="15">
        <v>6</v>
      </c>
      <c r="H4" s="15">
        <v>7</v>
      </c>
      <c r="I4" s="15">
        <v>8</v>
      </c>
      <c r="J4" s="15">
        <v>9</v>
      </c>
      <c r="K4" s="15">
        <v>10</v>
      </c>
      <c r="L4" s="101"/>
      <c r="M4" s="101"/>
      <c r="N4" s="101"/>
      <c r="O4" s="101"/>
      <c r="Q4" s="97" t="s">
        <v>8</v>
      </c>
      <c r="R4" s="110" t="s">
        <v>23</v>
      </c>
      <c r="S4" s="110"/>
      <c r="T4" s="110"/>
      <c r="U4" s="110"/>
      <c r="V4" s="110"/>
      <c r="W4" s="110"/>
      <c r="X4" s="110"/>
      <c r="Y4" s="110"/>
      <c r="Z4" s="110"/>
      <c r="AA4" s="110"/>
      <c r="AB4" s="107" t="s">
        <v>7</v>
      </c>
      <c r="AC4" s="107" t="s">
        <v>9</v>
      </c>
      <c r="AD4" s="107" t="s">
        <v>10</v>
      </c>
    </row>
    <row r="5" spans="1:31" ht="41.4" x14ac:dyDescent="0.25">
      <c r="A5" s="8" t="s">
        <v>929</v>
      </c>
      <c r="B5" s="14">
        <v>1</v>
      </c>
      <c r="C5" s="14">
        <v>1</v>
      </c>
      <c r="D5" s="14">
        <v>1</v>
      </c>
      <c r="E5" s="14">
        <v>1</v>
      </c>
      <c r="F5" s="14">
        <v>1</v>
      </c>
      <c r="G5" s="14">
        <v>1</v>
      </c>
      <c r="H5" s="14">
        <v>0</v>
      </c>
      <c r="I5" s="14">
        <v>0</v>
      </c>
      <c r="J5" s="14">
        <v>0</v>
      </c>
      <c r="K5" s="14">
        <v>0</v>
      </c>
      <c r="L5" s="33">
        <f>SUM(B5:K5)/10</f>
        <v>0.6</v>
      </c>
      <c r="M5" s="14" t="str">
        <f>IF(L5&lt;0.31,"sukar",IF(L5&lt;0.71,"sedang","mudah"))</f>
        <v>sedang</v>
      </c>
      <c r="N5" s="33">
        <f>ABS((SUM(B5:F5)-SUM(G5:K5))*2/10)</f>
        <v>0.8</v>
      </c>
      <c r="O5" s="14"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108"/>
      <c r="AC5" s="108"/>
      <c r="AD5" s="108"/>
      <c r="AE5" s="21"/>
    </row>
    <row r="6" spans="1:31" ht="41.4" x14ac:dyDescent="0.25">
      <c r="A6" s="4" t="s">
        <v>930</v>
      </c>
      <c r="B6" s="14">
        <v>1</v>
      </c>
      <c r="C6" s="14">
        <v>1</v>
      </c>
      <c r="D6" s="14">
        <v>1</v>
      </c>
      <c r="E6" s="14">
        <v>0</v>
      </c>
      <c r="F6" s="14">
        <v>1</v>
      </c>
      <c r="G6" s="14">
        <v>0</v>
      </c>
      <c r="H6" s="14">
        <v>1</v>
      </c>
      <c r="I6" s="14">
        <v>1</v>
      </c>
      <c r="J6" s="14">
        <v>0</v>
      </c>
      <c r="K6" s="14">
        <v>0</v>
      </c>
      <c r="L6" s="33">
        <f t="shared" ref="L6:L69" si="0">SUM(B6:K6)/10</f>
        <v>0.6</v>
      </c>
      <c r="M6" s="14" t="str">
        <f t="shared" ref="M6:M69" si="1">IF(L6&lt;0.31,"sukar",IF(L6&lt;0.71,"sedang","mudah"))</f>
        <v>sedang</v>
      </c>
      <c r="N6" s="33">
        <f t="shared" ref="N6:N69" si="2">ABS((SUM(B6:F6)-SUM(G6:K6))*2/10)</f>
        <v>0.4</v>
      </c>
      <c r="O6" s="14" t="str">
        <f t="shared" ref="O6:O69" si="3">IF(N6&lt;0.2,"soal dibuang",IF(N6&lt;0.3,"soal diperbaiki",IF(N6&lt;0.4,"soal diterima tapi perlu diperbaiki","soal diterima baik")))</f>
        <v>soal diterima baik</v>
      </c>
      <c r="Q6" s="7">
        <v>1</v>
      </c>
      <c r="R6" s="14">
        <f>B5</f>
        <v>1</v>
      </c>
      <c r="S6" s="14">
        <f t="shared" ref="S6:AA21" si="4">C5</f>
        <v>1</v>
      </c>
      <c r="T6" s="14">
        <f t="shared" si="4"/>
        <v>1</v>
      </c>
      <c r="U6" s="14">
        <f t="shared" si="4"/>
        <v>1</v>
      </c>
      <c r="V6" s="14">
        <f t="shared" si="4"/>
        <v>1</v>
      </c>
      <c r="W6" s="14">
        <f t="shared" si="4"/>
        <v>1</v>
      </c>
      <c r="X6" s="14">
        <f t="shared" si="4"/>
        <v>0</v>
      </c>
      <c r="Y6" s="14">
        <f t="shared" si="4"/>
        <v>0</v>
      </c>
      <c r="Z6" s="14">
        <f t="shared" si="4"/>
        <v>0</v>
      </c>
      <c r="AA6" s="14">
        <f t="shared" si="4"/>
        <v>0</v>
      </c>
      <c r="AB6" s="6">
        <f>SUM(R6:AA6)/COUNT(R6:AA6)</f>
        <v>0.6</v>
      </c>
      <c r="AC6" s="6">
        <f>1-AB6</f>
        <v>0.4</v>
      </c>
      <c r="AD6" s="6">
        <f>AB6*AC6</f>
        <v>0.24</v>
      </c>
      <c r="AE6" s="21"/>
    </row>
    <row r="7" spans="1:31" ht="41.4" x14ac:dyDescent="0.25">
      <c r="A7" s="8" t="s">
        <v>931</v>
      </c>
      <c r="B7" s="14">
        <v>1</v>
      </c>
      <c r="C7" s="14">
        <v>1</v>
      </c>
      <c r="D7" s="14">
        <v>1</v>
      </c>
      <c r="E7" s="14">
        <v>0</v>
      </c>
      <c r="F7" s="14">
        <v>1</v>
      </c>
      <c r="G7" s="14">
        <v>0</v>
      </c>
      <c r="H7" s="14">
        <v>0</v>
      </c>
      <c r="I7" s="14">
        <v>0</v>
      </c>
      <c r="J7" s="14">
        <v>1</v>
      </c>
      <c r="K7" s="14">
        <v>1</v>
      </c>
      <c r="L7" s="33">
        <f t="shared" si="0"/>
        <v>0.6</v>
      </c>
      <c r="M7" s="14" t="str">
        <f t="shared" si="1"/>
        <v>sedang</v>
      </c>
      <c r="N7" s="33">
        <f t="shared" si="2"/>
        <v>0.4</v>
      </c>
      <c r="O7" s="14" t="str">
        <f t="shared" si="3"/>
        <v>soal diterima baik</v>
      </c>
      <c r="Q7" s="7">
        <v>2</v>
      </c>
      <c r="R7" s="14">
        <f t="shared" ref="R7:AA45" si="5">B6</f>
        <v>1</v>
      </c>
      <c r="S7" s="14">
        <f t="shared" si="4"/>
        <v>1</v>
      </c>
      <c r="T7" s="14">
        <f t="shared" si="4"/>
        <v>1</v>
      </c>
      <c r="U7" s="14">
        <f t="shared" si="4"/>
        <v>0</v>
      </c>
      <c r="V7" s="14">
        <f t="shared" si="4"/>
        <v>1</v>
      </c>
      <c r="W7" s="14">
        <f t="shared" si="4"/>
        <v>0</v>
      </c>
      <c r="X7" s="14">
        <f t="shared" si="4"/>
        <v>1</v>
      </c>
      <c r="Y7" s="14">
        <f t="shared" si="4"/>
        <v>1</v>
      </c>
      <c r="Z7" s="14">
        <f t="shared" si="4"/>
        <v>0</v>
      </c>
      <c r="AA7" s="14">
        <f t="shared" si="4"/>
        <v>0</v>
      </c>
      <c r="AB7" s="6">
        <f t="shared" ref="AB7:AB70" si="6">SUM(R7:AA7)/COUNT(R7:AA7)</f>
        <v>0.6</v>
      </c>
      <c r="AC7" s="6">
        <f t="shared" ref="AC7:AC70" si="7">1-AB7</f>
        <v>0.4</v>
      </c>
      <c r="AD7" s="6">
        <f t="shared" ref="AD7:AD70" si="8">AB7*AC7</f>
        <v>0.24</v>
      </c>
      <c r="AE7" s="21"/>
    </row>
    <row r="8" spans="1:31" ht="41.4" x14ac:dyDescent="0.25">
      <c r="A8" s="4" t="s">
        <v>932</v>
      </c>
      <c r="B8" s="14">
        <v>0</v>
      </c>
      <c r="C8" s="14">
        <v>0</v>
      </c>
      <c r="D8" s="14">
        <v>0</v>
      </c>
      <c r="E8" s="14">
        <v>0</v>
      </c>
      <c r="F8" s="14">
        <v>0</v>
      </c>
      <c r="G8" s="14">
        <v>0</v>
      </c>
      <c r="H8" s="14">
        <v>0</v>
      </c>
      <c r="I8" s="14">
        <v>0</v>
      </c>
      <c r="J8" s="14">
        <v>1</v>
      </c>
      <c r="K8" s="14">
        <v>1</v>
      </c>
      <c r="L8" s="33">
        <f t="shared" si="0"/>
        <v>0.2</v>
      </c>
      <c r="M8" s="14" t="str">
        <f t="shared" si="1"/>
        <v>sukar</v>
      </c>
      <c r="N8" s="33">
        <f t="shared" si="2"/>
        <v>0.4</v>
      </c>
      <c r="O8" s="14" t="str">
        <f t="shared" si="3"/>
        <v>soal diterima baik</v>
      </c>
      <c r="Q8" s="7">
        <v>3</v>
      </c>
      <c r="R8" s="14">
        <f t="shared" si="5"/>
        <v>1</v>
      </c>
      <c r="S8" s="14">
        <f t="shared" si="4"/>
        <v>1</v>
      </c>
      <c r="T8" s="14">
        <f t="shared" si="4"/>
        <v>1</v>
      </c>
      <c r="U8" s="14">
        <f t="shared" si="4"/>
        <v>0</v>
      </c>
      <c r="V8" s="14">
        <f t="shared" si="4"/>
        <v>1</v>
      </c>
      <c r="W8" s="14">
        <f t="shared" si="4"/>
        <v>0</v>
      </c>
      <c r="X8" s="14">
        <f t="shared" si="4"/>
        <v>0</v>
      </c>
      <c r="Y8" s="14">
        <f t="shared" si="4"/>
        <v>0</v>
      </c>
      <c r="Z8" s="14">
        <f t="shared" si="4"/>
        <v>1</v>
      </c>
      <c r="AA8" s="14">
        <f t="shared" si="4"/>
        <v>1</v>
      </c>
      <c r="AB8" s="6">
        <f t="shared" si="6"/>
        <v>0.6</v>
      </c>
      <c r="AC8" s="6">
        <f t="shared" si="7"/>
        <v>0.4</v>
      </c>
      <c r="AD8" s="6">
        <f t="shared" si="8"/>
        <v>0.24</v>
      </c>
      <c r="AE8" s="21"/>
    </row>
    <row r="9" spans="1:31" ht="41.4" x14ac:dyDescent="0.25">
      <c r="A9" s="9" t="s">
        <v>933</v>
      </c>
      <c r="B9" s="14">
        <v>1</v>
      </c>
      <c r="C9" s="14">
        <v>1</v>
      </c>
      <c r="D9" s="14">
        <v>1</v>
      </c>
      <c r="E9" s="14">
        <v>0</v>
      </c>
      <c r="F9" s="14">
        <v>1</v>
      </c>
      <c r="G9" s="14">
        <v>0</v>
      </c>
      <c r="H9" s="14">
        <v>1</v>
      </c>
      <c r="I9" s="14">
        <v>1</v>
      </c>
      <c r="J9" s="14">
        <v>0</v>
      </c>
      <c r="K9" s="14">
        <v>0</v>
      </c>
      <c r="L9" s="33">
        <f t="shared" si="0"/>
        <v>0.6</v>
      </c>
      <c r="M9" s="14" t="str">
        <f t="shared" si="1"/>
        <v>sedang</v>
      </c>
      <c r="N9" s="33">
        <f t="shared" si="2"/>
        <v>0.4</v>
      </c>
      <c r="O9" s="14" t="str">
        <f t="shared" si="3"/>
        <v>soal diterima baik</v>
      </c>
      <c r="Q9" s="7">
        <v>4</v>
      </c>
      <c r="R9" s="14">
        <f t="shared" si="5"/>
        <v>0</v>
      </c>
      <c r="S9" s="14">
        <f t="shared" si="4"/>
        <v>0</v>
      </c>
      <c r="T9" s="14">
        <f t="shared" si="4"/>
        <v>0</v>
      </c>
      <c r="U9" s="14">
        <f t="shared" si="4"/>
        <v>0</v>
      </c>
      <c r="V9" s="14">
        <f t="shared" si="4"/>
        <v>0</v>
      </c>
      <c r="W9" s="14">
        <f t="shared" si="4"/>
        <v>0</v>
      </c>
      <c r="X9" s="14">
        <f t="shared" si="4"/>
        <v>0</v>
      </c>
      <c r="Y9" s="14">
        <f t="shared" si="4"/>
        <v>0</v>
      </c>
      <c r="Z9" s="14">
        <f t="shared" si="4"/>
        <v>1</v>
      </c>
      <c r="AA9" s="14">
        <f t="shared" si="4"/>
        <v>1</v>
      </c>
      <c r="AB9" s="6">
        <f t="shared" si="6"/>
        <v>0.2</v>
      </c>
      <c r="AC9" s="6">
        <f t="shared" si="7"/>
        <v>0.8</v>
      </c>
      <c r="AD9" s="6">
        <f t="shared" si="8"/>
        <v>0.16000000000000003</v>
      </c>
      <c r="AE9" s="21"/>
    </row>
    <row r="10" spans="1:31" ht="27.6" x14ac:dyDescent="0.25">
      <c r="A10" s="9" t="s">
        <v>934</v>
      </c>
      <c r="B10" s="14">
        <v>1</v>
      </c>
      <c r="C10" s="14">
        <v>1</v>
      </c>
      <c r="D10" s="14">
        <v>1</v>
      </c>
      <c r="E10" s="14">
        <v>0</v>
      </c>
      <c r="F10" s="14">
        <v>1</v>
      </c>
      <c r="G10" s="14">
        <v>0</v>
      </c>
      <c r="H10" s="14">
        <v>0</v>
      </c>
      <c r="I10" s="14">
        <v>0</v>
      </c>
      <c r="J10" s="14">
        <v>0</v>
      </c>
      <c r="K10" s="14">
        <v>0</v>
      </c>
      <c r="L10" s="33">
        <f t="shared" si="0"/>
        <v>0.4</v>
      </c>
      <c r="M10" s="14" t="str">
        <f t="shared" si="1"/>
        <v>sedang</v>
      </c>
      <c r="N10" s="33">
        <f t="shared" si="2"/>
        <v>0.8</v>
      </c>
      <c r="O10" s="14" t="str">
        <f t="shared" si="3"/>
        <v>soal diterima baik</v>
      </c>
      <c r="Q10" s="7">
        <v>5</v>
      </c>
      <c r="R10" s="14">
        <f t="shared" si="5"/>
        <v>1</v>
      </c>
      <c r="S10" s="14">
        <f t="shared" si="4"/>
        <v>1</v>
      </c>
      <c r="T10" s="14">
        <f t="shared" si="4"/>
        <v>1</v>
      </c>
      <c r="U10" s="14">
        <f t="shared" si="4"/>
        <v>0</v>
      </c>
      <c r="V10" s="14">
        <f t="shared" si="4"/>
        <v>1</v>
      </c>
      <c r="W10" s="14">
        <f t="shared" si="4"/>
        <v>0</v>
      </c>
      <c r="X10" s="14">
        <f t="shared" si="4"/>
        <v>1</v>
      </c>
      <c r="Y10" s="14">
        <f t="shared" si="4"/>
        <v>1</v>
      </c>
      <c r="Z10" s="14">
        <f t="shared" si="4"/>
        <v>0</v>
      </c>
      <c r="AA10" s="14">
        <f t="shared" si="4"/>
        <v>0</v>
      </c>
      <c r="AB10" s="6">
        <f t="shared" si="6"/>
        <v>0.6</v>
      </c>
      <c r="AC10" s="6">
        <f t="shared" si="7"/>
        <v>0.4</v>
      </c>
      <c r="AD10" s="6">
        <f t="shared" si="8"/>
        <v>0.24</v>
      </c>
      <c r="AE10" s="21"/>
    </row>
    <row r="11" spans="1:31" ht="27.6" x14ac:dyDescent="0.25">
      <c r="A11" s="4" t="s">
        <v>935</v>
      </c>
      <c r="B11" s="14">
        <v>1</v>
      </c>
      <c r="C11" s="14">
        <v>1</v>
      </c>
      <c r="D11" s="14">
        <v>0</v>
      </c>
      <c r="E11" s="14">
        <v>1</v>
      </c>
      <c r="F11" s="14">
        <v>0</v>
      </c>
      <c r="G11" s="14">
        <v>1</v>
      </c>
      <c r="H11" s="14">
        <v>0</v>
      </c>
      <c r="I11" s="14">
        <v>0</v>
      </c>
      <c r="J11" s="14">
        <v>0</v>
      </c>
      <c r="K11" s="14">
        <v>0</v>
      </c>
      <c r="L11" s="33">
        <f t="shared" si="0"/>
        <v>0.4</v>
      </c>
      <c r="M11" s="14" t="str">
        <f t="shared" si="1"/>
        <v>sedang</v>
      </c>
      <c r="N11" s="33">
        <f t="shared" si="2"/>
        <v>0.4</v>
      </c>
      <c r="O11" s="14" t="str">
        <f t="shared" si="3"/>
        <v>soal diterima baik</v>
      </c>
      <c r="Q11" s="7">
        <v>6</v>
      </c>
      <c r="R11" s="14">
        <f t="shared" si="5"/>
        <v>1</v>
      </c>
      <c r="S11" s="14">
        <f t="shared" si="4"/>
        <v>1</v>
      </c>
      <c r="T11" s="14">
        <f t="shared" si="4"/>
        <v>1</v>
      </c>
      <c r="U11" s="14">
        <f t="shared" si="4"/>
        <v>0</v>
      </c>
      <c r="V11" s="14">
        <f t="shared" si="4"/>
        <v>1</v>
      </c>
      <c r="W11" s="14">
        <f t="shared" si="4"/>
        <v>0</v>
      </c>
      <c r="X11" s="14">
        <f t="shared" si="4"/>
        <v>0</v>
      </c>
      <c r="Y11" s="14">
        <f t="shared" si="4"/>
        <v>0</v>
      </c>
      <c r="Z11" s="14">
        <f t="shared" si="4"/>
        <v>0</v>
      </c>
      <c r="AA11" s="14">
        <f t="shared" si="4"/>
        <v>0</v>
      </c>
      <c r="AB11" s="6">
        <f t="shared" si="6"/>
        <v>0.4</v>
      </c>
      <c r="AC11" s="6">
        <f t="shared" si="7"/>
        <v>0.6</v>
      </c>
      <c r="AD11" s="6">
        <f t="shared" si="8"/>
        <v>0.24</v>
      </c>
      <c r="AE11" s="21"/>
    </row>
    <row r="12" spans="1:31" ht="27.6" x14ac:dyDescent="0.25">
      <c r="A12" s="4" t="s">
        <v>936</v>
      </c>
      <c r="B12" s="14">
        <v>1</v>
      </c>
      <c r="C12" s="14">
        <v>1</v>
      </c>
      <c r="D12" s="14">
        <v>1</v>
      </c>
      <c r="E12" s="14">
        <v>0</v>
      </c>
      <c r="F12" s="14">
        <v>1</v>
      </c>
      <c r="G12" s="14">
        <v>0</v>
      </c>
      <c r="H12" s="14">
        <v>1</v>
      </c>
      <c r="I12" s="14">
        <v>1</v>
      </c>
      <c r="J12" s="14">
        <v>0</v>
      </c>
      <c r="K12" s="14">
        <v>0</v>
      </c>
      <c r="L12" s="33">
        <f t="shared" si="0"/>
        <v>0.6</v>
      </c>
      <c r="M12" s="14" t="str">
        <f t="shared" si="1"/>
        <v>sedang</v>
      </c>
      <c r="N12" s="33">
        <f t="shared" si="2"/>
        <v>0.4</v>
      </c>
      <c r="O12" s="14" t="str">
        <f t="shared" si="3"/>
        <v>soal diterima baik</v>
      </c>
      <c r="Q12" s="7">
        <v>7</v>
      </c>
      <c r="R12" s="14">
        <f t="shared" si="5"/>
        <v>1</v>
      </c>
      <c r="S12" s="14">
        <f t="shared" si="4"/>
        <v>1</v>
      </c>
      <c r="T12" s="14">
        <f t="shared" si="4"/>
        <v>0</v>
      </c>
      <c r="U12" s="14">
        <f t="shared" si="4"/>
        <v>1</v>
      </c>
      <c r="V12" s="14">
        <f t="shared" si="4"/>
        <v>0</v>
      </c>
      <c r="W12" s="14">
        <f t="shared" si="4"/>
        <v>1</v>
      </c>
      <c r="X12" s="14">
        <f t="shared" si="4"/>
        <v>0</v>
      </c>
      <c r="Y12" s="14">
        <f t="shared" si="4"/>
        <v>0</v>
      </c>
      <c r="Z12" s="14">
        <f t="shared" si="4"/>
        <v>0</v>
      </c>
      <c r="AA12" s="14">
        <f t="shared" si="4"/>
        <v>0</v>
      </c>
      <c r="AB12" s="6">
        <f t="shared" si="6"/>
        <v>0.4</v>
      </c>
      <c r="AC12" s="6">
        <f t="shared" si="7"/>
        <v>0.6</v>
      </c>
      <c r="AD12" s="6">
        <f t="shared" si="8"/>
        <v>0.24</v>
      </c>
      <c r="AE12" s="21"/>
    </row>
    <row r="13" spans="1:31" ht="27.6" x14ac:dyDescent="0.25">
      <c r="A13" s="9" t="s">
        <v>937</v>
      </c>
      <c r="B13" s="14">
        <v>0</v>
      </c>
      <c r="C13" s="14">
        <v>0</v>
      </c>
      <c r="D13" s="14">
        <v>0</v>
      </c>
      <c r="E13" s="14">
        <v>1</v>
      </c>
      <c r="F13" s="14">
        <v>0</v>
      </c>
      <c r="G13" s="14">
        <v>1</v>
      </c>
      <c r="H13" s="14">
        <v>1</v>
      </c>
      <c r="I13" s="14">
        <v>1</v>
      </c>
      <c r="J13" s="14">
        <v>0</v>
      </c>
      <c r="K13" s="14">
        <v>0</v>
      </c>
      <c r="L13" s="33">
        <f t="shared" si="0"/>
        <v>0.4</v>
      </c>
      <c r="M13" s="14" t="str">
        <f t="shared" si="1"/>
        <v>sedang</v>
      </c>
      <c r="N13" s="33">
        <f t="shared" si="2"/>
        <v>0.4</v>
      </c>
      <c r="O13" s="14" t="str">
        <f t="shared" si="3"/>
        <v>soal diterima baik</v>
      </c>
      <c r="Q13" s="7">
        <v>8</v>
      </c>
      <c r="R13" s="14">
        <f t="shared" si="5"/>
        <v>1</v>
      </c>
      <c r="S13" s="14">
        <f t="shared" si="4"/>
        <v>1</v>
      </c>
      <c r="T13" s="14">
        <f t="shared" si="4"/>
        <v>1</v>
      </c>
      <c r="U13" s="14">
        <f t="shared" si="4"/>
        <v>0</v>
      </c>
      <c r="V13" s="14">
        <f t="shared" si="4"/>
        <v>1</v>
      </c>
      <c r="W13" s="14">
        <f t="shared" si="4"/>
        <v>0</v>
      </c>
      <c r="X13" s="14">
        <f t="shared" si="4"/>
        <v>1</v>
      </c>
      <c r="Y13" s="14">
        <f t="shared" si="4"/>
        <v>1</v>
      </c>
      <c r="Z13" s="14">
        <f t="shared" si="4"/>
        <v>0</v>
      </c>
      <c r="AA13" s="14">
        <f t="shared" si="4"/>
        <v>0</v>
      </c>
      <c r="AB13" s="6">
        <f t="shared" si="6"/>
        <v>0.6</v>
      </c>
      <c r="AC13" s="6">
        <f t="shared" si="7"/>
        <v>0.4</v>
      </c>
      <c r="AD13" s="6">
        <f t="shared" si="8"/>
        <v>0.24</v>
      </c>
      <c r="AE13" s="21"/>
    </row>
    <row r="14" spans="1:31" ht="27.6" x14ac:dyDescent="0.25">
      <c r="A14" s="4" t="s">
        <v>938</v>
      </c>
      <c r="B14" s="14">
        <v>1</v>
      </c>
      <c r="C14" s="14">
        <v>1</v>
      </c>
      <c r="D14" s="14">
        <v>1</v>
      </c>
      <c r="E14" s="14">
        <v>0</v>
      </c>
      <c r="F14" s="14">
        <v>1</v>
      </c>
      <c r="G14" s="14">
        <v>0</v>
      </c>
      <c r="H14" s="14">
        <v>0</v>
      </c>
      <c r="I14" s="14">
        <v>0</v>
      </c>
      <c r="J14" s="14">
        <v>0</v>
      </c>
      <c r="K14" s="14">
        <v>0</v>
      </c>
      <c r="L14" s="33">
        <f t="shared" si="0"/>
        <v>0.4</v>
      </c>
      <c r="M14" s="14" t="str">
        <f t="shared" si="1"/>
        <v>sedang</v>
      </c>
      <c r="N14" s="33">
        <f t="shared" si="2"/>
        <v>0.8</v>
      </c>
      <c r="O14" s="14" t="str">
        <f t="shared" si="3"/>
        <v>soal diterima baik</v>
      </c>
      <c r="Q14" s="7">
        <v>9</v>
      </c>
      <c r="R14" s="14">
        <f t="shared" si="5"/>
        <v>0</v>
      </c>
      <c r="S14" s="14">
        <f t="shared" si="4"/>
        <v>0</v>
      </c>
      <c r="T14" s="14">
        <f t="shared" si="4"/>
        <v>0</v>
      </c>
      <c r="U14" s="14">
        <f t="shared" si="4"/>
        <v>1</v>
      </c>
      <c r="V14" s="14">
        <f t="shared" si="4"/>
        <v>0</v>
      </c>
      <c r="W14" s="14">
        <f t="shared" si="4"/>
        <v>1</v>
      </c>
      <c r="X14" s="14">
        <f t="shared" si="4"/>
        <v>1</v>
      </c>
      <c r="Y14" s="14">
        <f t="shared" si="4"/>
        <v>1</v>
      </c>
      <c r="Z14" s="14">
        <f t="shared" si="4"/>
        <v>0</v>
      </c>
      <c r="AA14" s="14">
        <f t="shared" si="4"/>
        <v>0</v>
      </c>
      <c r="AB14" s="6">
        <f t="shared" si="6"/>
        <v>0.4</v>
      </c>
      <c r="AC14" s="6">
        <f t="shared" si="7"/>
        <v>0.6</v>
      </c>
      <c r="AD14" s="6">
        <f t="shared" si="8"/>
        <v>0.24</v>
      </c>
      <c r="AE14" s="21"/>
    </row>
    <row r="15" spans="1:31" ht="27.6" x14ac:dyDescent="0.25">
      <c r="A15" s="8" t="s">
        <v>939</v>
      </c>
      <c r="B15" s="14">
        <v>1</v>
      </c>
      <c r="C15" s="14">
        <v>1</v>
      </c>
      <c r="D15" s="14">
        <v>0</v>
      </c>
      <c r="E15" s="14">
        <v>0</v>
      </c>
      <c r="F15" s="14">
        <v>0</v>
      </c>
      <c r="G15" s="14">
        <v>0</v>
      </c>
      <c r="H15" s="14">
        <v>0</v>
      </c>
      <c r="I15" s="14">
        <v>0</v>
      </c>
      <c r="J15" s="14">
        <v>0</v>
      </c>
      <c r="K15" s="14">
        <v>0</v>
      </c>
      <c r="L15" s="33">
        <f t="shared" si="0"/>
        <v>0.2</v>
      </c>
      <c r="M15" s="14" t="str">
        <f t="shared" si="1"/>
        <v>sukar</v>
      </c>
      <c r="N15" s="33">
        <f t="shared" si="2"/>
        <v>0.4</v>
      </c>
      <c r="O15" s="14" t="str">
        <f t="shared" si="3"/>
        <v>soal diterima baik</v>
      </c>
      <c r="Q15" s="7">
        <v>10</v>
      </c>
      <c r="R15" s="14">
        <f t="shared" si="5"/>
        <v>1</v>
      </c>
      <c r="S15" s="14">
        <f t="shared" si="4"/>
        <v>1</v>
      </c>
      <c r="T15" s="14">
        <f t="shared" si="4"/>
        <v>1</v>
      </c>
      <c r="U15" s="14">
        <f t="shared" si="4"/>
        <v>0</v>
      </c>
      <c r="V15" s="14">
        <f t="shared" si="4"/>
        <v>1</v>
      </c>
      <c r="W15" s="14">
        <f t="shared" si="4"/>
        <v>0</v>
      </c>
      <c r="X15" s="14">
        <f t="shared" si="4"/>
        <v>0</v>
      </c>
      <c r="Y15" s="14">
        <f t="shared" si="4"/>
        <v>0</v>
      </c>
      <c r="Z15" s="14">
        <f t="shared" si="4"/>
        <v>0</v>
      </c>
      <c r="AA15" s="14">
        <f t="shared" si="4"/>
        <v>0</v>
      </c>
      <c r="AB15" s="6">
        <f t="shared" si="6"/>
        <v>0.4</v>
      </c>
      <c r="AC15" s="6">
        <f t="shared" si="7"/>
        <v>0.6</v>
      </c>
      <c r="AD15" s="6">
        <f t="shared" si="8"/>
        <v>0.24</v>
      </c>
      <c r="AE15" s="21"/>
    </row>
    <row r="16" spans="1:31" x14ac:dyDescent="0.25">
      <c r="A16" s="4" t="s">
        <v>940</v>
      </c>
      <c r="B16" s="14">
        <v>1</v>
      </c>
      <c r="C16" s="14">
        <v>1</v>
      </c>
      <c r="D16" s="14">
        <v>1</v>
      </c>
      <c r="E16" s="14">
        <v>1</v>
      </c>
      <c r="F16" s="14">
        <v>1</v>
      </c>
      <c r="G16" s="14">
        <v>1</v>
      </c>
      <c r="H16" s="14">
        <v>0</v>
      </c>
      <c r="I16" s="14">
        <v>0</v>
      </c>
      <c r="J16" s="14">
        <v>0</v>
      </c>
      <c r="K16" s="14">
        <v>0</v>
      </c>
      <c r="L16" s="33">
        <f t="shared" si="0"/>
        <v>0.6</v>
      </c>
      <c r="M16" s="14" t="str">
        <f t="shared" si="1"/>
        <v>sedang</v>
      </c>
      <c r="N16" s="33">
        <f t="shared" si="2"/>
        <v>0.8</v>
      </c>
      <c r="O16" s="14" t="str">
        <f t="shared" si="3"/>
        <v>soal diterima baik</v>
      </c>
      <c r="Q16" s="7">
        <v>11</v>
      </c>
      <c r="R16" s="14">
        <f t="shared" si="5"/>
        <v>1</v>
      </c>
      <c r="S16" s="14">
        <f t="shared" si="4"/>
        <v>1</v>
      </c>
      <c r="T16" s="14">
        <f t="shared" si="4"/>
        <v>0</v>
      </c>
      <c r="U16" s="14">
        <f t="shared" si="4"/>
        <v>0</v>
      </c>
      <c r="V16" s="14">
        <f t="shared" si="4"/>
        <v>0</v>
      </c>
      <c r="W16" s="14">
        <f t="shared" si="4"/>
        <v>0</v>
      </c>
      <c r="X16" s="14">
        <f t="shared" si="4"/>
        <v>0</v>
      </c>
      <c r="Y16" s="14">
        <f t="shared" si="4"/>
        <v>0</v>
      </c>
      <c r="Z16" s="14">
        <f t="shared" si="4"/>
        <v>0</v>
      </c>
      <c r="AA16" s="14">
        <f t="shared" si="4"/>
        <v>0</v>
      </c>
      <c r="AB16" s="6">
        <f t="shared" si="6"/>
        <v>0.2</v>
      </c>
      <c r="AC16" s="6">
        <f t="shared" si="7"/>
        <v>0.8</v>
      </c>
      <c r="AD16" s="6">
        <f t="shared" si="8"/>
        <v>0.16000000000000003</v>
      </c>
      <c r="AE16" s="21"/>
    </row>
    <row r="17" spans="1:31" ht="41.4" x14ac:dyDescent="0.25">
      <c r="A17" s="4" t="s">
        <v>941</v>
      </c>
      <c r="B17" s="14">
        <v>1</v>
      </c>
      <c r="C17" s="14">
        <v>1</v>
      </c>
      <c r="D17" s="14">
        <v>1</v>
      </c>
      <c r="E17" s="14">
        <v>1</v>
      </c>
      <c r="F17" s="14">
        <v>1</v>
      </c>
      <c r="G17" s="14">
        <v>1</v>
      </c>
      <c r="H17" s="14">
        <v>0</v>
      </c>
      <c r="I17" s="14">
        <v>0</v>
      </c>
      <c r="J17" s="14">
        <v>0</v>
      </c>
      <c r="K17" s="14">
        <v>0</v>
      </c>
      <c r="L17" s="33">
        <f t="shared" si="0"/>
        <v>0.6</v>
      </c>
      <c r="M17" s="14" t="str">
        <f t="shared" si="1"/>
        <v>sedang</v>
      </c>
      <c r="N17" s="33">
        <f t="shared" si="2"/>
        <v>0.8</v>
      </c>
      <c r="O17" s="14" t="str">
        <f t="shared" si="3"/>
        <v>soal diterima baik</v>
      </c>
      <c r="Q17" s="7">
        <v>12</v>
      </c>
      <c r="R17" s="14">
        <f t="shared" si="5"/>
        <v>1</v>
      </c>
      <c r="S17" s="14">
        <f t="shared" si="4"/>
        <v>1</v>
      </c>
      <c r="T17" s="14">
        <f t="shared" si="4"/>
        <v>1</v>
      </c>
      <c r="U17" s="14">
        <f t="shared" si="4"/>
        <v>1</v>
      </c>
      <c r="V17" s="14">
        <f t="shared" si="4"/>
        <v>1</v>
      </c>
      <c r="W17" s="14">
        <f t="shared" si="4"/>
        <v>1</v>
      </c>
      <c r="X17" s="14">
        <f t="shared" si="4"/>
        <v>0</v>
      </c>
      <c r="Y17" s="14">
        <f t="shared" si="4"/>
        <v>0</v>
      </c>
      <c r="Z17" s="14">
        <f t="shared" si="4"/>
        <v>0</v>
      </c>
      <c r="AA17" s="14">
        <f t="shared" si="4"/>
        <v>0</v>
      </c>
      <c r="AB17" s="6">
        <f t="shared" si="6"/>
        <v>0.6</v>
      </c>
      <c r="AC17" s="6">
        <f t="shared" si="7"/>
        <v>0.4</v>
      </c>
      <c r="AD17" s="6">
        <f t="shared" si="8"/>
        <v>0.24</v>
      </c>
      <c r="AE17" s="21"/>
    </row>
    <row r="18" spans="1:31" ht="55.2" x14ac:dyDescent="0.25">
      <c r="A18" s="8" t="s">
        <v>942</v>
      </c>
      <c r="B18" s="14">
        <v>1</v>
      </c>
      <c r="C18" s="14">
        <v>1</v>
      </c>
      <c r="D18" s="14">
        <v>1</v>
      </c>
      <c r="E18" s="14">
        <v>1</v>
      </c>
      <c r="F18" s="14">
        <v>1</v>
      </c>
      <c r="G18" s="14">
        <v>1</v>
      </c>
      <c r="H18" s="14">
        <v>0</v>
      </c>
      <c r="I18" s="14">
        <v>0</v>
      </c>
      <c r="J18" s="14">
        <v>0</v>
      </c>
      <c r="K18" s="14">
        <v>0</v>
      </c>
      <c r="L18" s="33">
        <f t="shared" si="0"/>
        <v>0.6</v>
      </c>
      <c r="M18" s="14" t="str">
        <f t="shared" si="1"/>
        <v>sedang</v>
      </c>
      <c r="N18" s="33">
        <f t="shared" si="2"/>
        <v>0.8</v>
      </c>
      <c r="O18" s="14" t="str">
        <f t="shared" si="3"/>
        <v>soal diterima baik</v>
      </c>
      <c r="Q18" s="7">
        <v>13</v>
      </c>
      <c r="R18" s="14">
        <f t="shared" si="5"/>
        <v>1</v>
      </c>
      <c r="S18" s="14">
        <f t="shared" si="4"/>
        <v>1</v>
      </c>
      <c r="T18" s="14">
        <f t="shared" si="4"/>
        <v>1</v>
      </c>
      <c r="U18" s="14">
        <f t="shared" si="4"/>
        <v>1</v>
      </c>
      <c r="V18" s="14">
        <f t="shared" si="4"/>
        <v>1</v>
      </c>
      <c r="W18" s="14">
        <f t="shared" si="4"/>
        <v>1</v>
      </c>
      <c r="X18" s="14">
        <f t="shared" si="4"/>
        <v>0</v>
      </c>
      <c r="Y18" s="14">
        <f t="shared" si="4"/>
        <v>0</v>
      </c>
      <c r="Z18" s="14">
        <f t="shared" si="4"/>
        <v>0</v>
      </c>
      <c r="AA18" s="14">
        <f t="shared" si="4"/>
        <v>0</v>
      </c>
      <c r="AB18" s="6">
        <f t="shared" si="6"/>
        <v>0.6</v>
      </c>
      <c r="AC18" s="6">
        <f t="shared" si="7"/>
        <v>0.4</v>
      </c>
      <c r="AD18" s="6">
        <f t="shared" si="8"/>
        <v>0.24</v>
      </c>
      <c r="AE18" s="21"/>
    </row>
    <row r="19" spans="1:31" ht="41.4" x14ac:dyDescent="0.25">
      <c r="A19" s="9" t="s">
        <v>943</v>
      </c>
      <c r="B19" s="14">
        <v>0</v>
      </c>
      <c r="C19" s="14">
        <v>0</v>
      </c>
      <c r="D19" s="14">
        <v>1</v>
      </c>
      <c r="E19" s="14">
        <v>0</v>
      </c>
      <c r="F19" s="14">
        <v>1</v>
      </c>
      <c r="G19" s="14">
        <v>0</v>
      </c>
      <c r="H19" s="14">
        <v>0</v>
      </c>
      <c r="I19" s="14">
        <v>0</v>
      </c>
      <c r="J19" s="14">
        <v>0</v>
      </c>
      <c r="K19" s="14">
        <v>0</v>
      </c>
      <c r="L19" s="33">
        <f t="shared" si="0"/>
        <v>0.2</v>
      </c>
      <c r="M19" s="14" t="str">
        <f t="shared" si="1"/>
        <v>sukar</v>
      </c>
      <c r="N19" s="33">
        <f t="shared" si="2"/>
        <v>0.4</v>
      </c>
      <c r="O19" s="14" t="str">
        <f t="shared" si="3"/>
        <v>soal diterima baik</v>
      </c>
      <c r="Q19" s="7">
        <v>14</v>
      </c>
      <c r="R19" s="14">
        <f t="shared" si="5"/>
        <v>1</v>
      </c>
      <c r="S19" s="14">
        <f t="shared" si="4"/>
        <v>1</v>
      </c>
      <c r="T19" s="14">
        <f t="shared" si="4"/>
        <v>1</v>
      </c>
      <c r="U19" s="14">
        <f t="shared" si="4"/>
        <v>1</v>
      </c>
      <c r="V19" s="14">
        <f t="shared" si="4"/>
        <v>1</v>
      </c>
      <c r="W19" s="14">
        <f t="shared" si="4"/>
        <v>1</v>
      </c>
      <c r="X19" s="14">
        <f t="shared" si="4"/>
        <v>0</v>
      </c>
      <c r="Y19" s="14">
        <f t="shared" si="4"/>
        <v>0</v>
      </c>
      <c r="Z19" s="14">
        <f t="shared" si="4"/>
        <v>0</v>
      </c>
      <c r="AA19" s="14">
        <f t="shared" si="4"/>
        <v>0</v>
      </c>
      <c r="AB19" s="6">
        <f t="shared" si="6"/>
        <v>0.6</v>
      </c>
      <c r="AC19" s="6">
        <f t="shared" si="7"/>
        <v>0.4</v>
      </c>
      <c r="AD19" s="6">
        <f t="shared" si="8"/>
        <v>0.24</v>
      </c>
      <c r="AE19" s="21"/>
    </row>
    <row r="20" spans="1:31" ht="27.6" x14ac:dyDescent="0.25">
      <c r="A20" s="8" t="s">
        <v>944</v>
      </c>
      <c r="B20" s="14">
        <v>1</v>
      </c>
      <c r="C20" s="14">
        <v>1</v>
      </c>
      <c r="D20" s="14">
        <v>1</v>
      </c>
      <c r="E20" s="14">
        <v>1</v>
      </c>
      <c r="F20" s="14">
        <v>1</v>
      </c>
      <c r="G20" s="14">
        <v>1</v>
      </c>
      <c r="H20" s="14">
        <v>1</v>
      </c>
      <c r="I20" s="14">
        <v>1</v>
      </c>
      <c r="J20" s="14">
        <v>0</v>
      </c>
      <c r="K20" s="14">
        <v>0</v>
      </c>
      <c r="L20" s="33">
        <f t="shared" si="0"/>
        <v>0.8</v>
      </c>
      <c r="M20" s="14" t="str">
        <f t="shared" si="1"/>
        <v>mudah</v>
      </c>
      <c r="N20" s="33">
        <f t="shared" si="2"/>
        <v>0.4</v>
      </c>
      <c r="O20" s="14" t="str">
        <f t="shared" si="3"/>
        <v>soal diterima baik</v>
      </c>
      <c r="Q20" s="7">
        <v>15</v>
      </c>
      <c r="R20" s="14">
        <f t="shared" si="5"/>
        <v>0</v>
      </c>
      <c r="S20" s="14">
        <f t="shared" si="4"/>
        <v>0</v>
      </c>
      <c r="T20" s="14">
        <f t="shared" si="4"/>
        <v>1</v>
      </c>
      <c r="U20" s="14">
        <f t="shared" si="4"/>
        <v>0</v>
      </c>
      <c r="V20" s="14">
        <f t="shared" si="4"/>
        <v>1</v>
      </c>
      <c r="W20" s="14">
        <f t="shared" si="4"/>
        <v>0</v>
      </c>
      <c r="X20" s="14">
        <f t="shared" si="4"/>
        <v>0</v>
      </c>
      <c r="Y20" s="14">
        <f t="shared" si="4"/>
        <v>0</v>
      </c>
      <c r="Z20" s="14">
        <f t="shared" si="4"/>
        <v>0</v>
      </c>
      <c r="AA20" s="14">
        <f t="shared" si="4"/>
        <v>0</v>
      </c>
      <c r="AB20" s="6">
        <f t="shared" si="6"/>
        <v>0.2</v>
      </c>
      <c r="AC20" s="6">
        <f t="shared" si="7"/>
        <v>0.8</v>
      </c>
      <c r="AD20" s="6">
        <f t="shared" si="8"/>
        <v>0.16000000000000003</v>
      </c>
      <c r="AE20" s="21"/>
    </row>
    <row r="21" spans="1:31" ht="27.6" x14ac:dyDescent="0.25">
      <c r="A21" s="9" t="s">
        <v>945</v>
      </c>
      <c r="B21" s="14">
        <v>0</v>
      </c>
      <c r="C21" s="14">
        <v>0</v>
      </c>
      <c r="D21" s="14">
        <v>1</v>
      </c>
      <c r="E21" s="14">
        <v>0</v>
      </c>
      <c r="F21" s="14">
        <v>1</v>
      </c>
      <c r="G21" s="14">
        <v>0</v>
      </c>
      <c r="H21" s="14">
        <v>0</v>
      </c>
      <c r="I21" s="14">
        <v>0</v>
      </c>
      <c r="J21" s="14">
        <v>0</v>
      </c>
      <c r="K21" s="14">
        <v>0</v>
      </c>
      <c r="L21" s="33">
        <f t="shared" si="0"/>
        <v>0.2</v>
      </c>
      <c r="M21" s="14" t="str">
        <f t="shared" si="1"/>
        <v>sukar</v>
      </c>
      <c r="N21" s="33">
        <f t="shared" si="2"/>
        <v>0.4</v>
      </c>
      <c r="O21" s="14" t="str">
        <f t="shared" si="3"/>
        <v>soal diterima baik</v>
      </c>
      <c r="Q21" s="7">
        <v>16</v>
      </c>
      <c r="R21" s="14">
        <f t="shared" si="5"/>
        <v>1</v>
      </c>
      <c r="S21" s="14">
        <f t="shared" si="4"/>
        <v>1</v>
      </c>
      <c r="T21" s="14">
        <f t="shared" si="4"/>
        <v>1</v>
      </c>
      <c r="U21" s="14">
        <f t="shared" si="4"/>
        <v>1</v>
      </c>
      <c r="V21" s="14">
        <f t="shared" si="4"/>
        <v>1</v>
      </c>
      <c r="W21" s="14">
        <f t="shared" si="4"/>
        <v>1</v>
      </c>
      <c r="X21" s="14">
        <f t="shared" si="4"/>
        <v>1</v>
      </c>
      <c r="Y21" s="14">
        <f t="shared" si="4"/>
        <v>1</v>
      </c>
      <c r="Z21" s="14">
        <f t="shared" si="4"/>
        <v>0</v>
      </c>
      <c r="AA21" s="14">
        <f t="shared" si="4"/>
        <v>0</v>
      </c>
      <c r="AB21" s="6">
        <f t="shared" si="6"/>
        <v>0.8</v>
      </c>
      <c r="AC21" s="6">
        <f t="shared" si="7"/>
        <v>0.19999999999999996</v>
      </c>
      <c r="AD21" s="6">
        <f t="shared" si="8"/>
        <v>0.15999999999999998</v>
      </c>
      <c r="AE21" s="21"/>
    </row>
    <row r="22" spans="1:31" x14ac:dyDescent="0.25">
      <c r="A22" s="8" t="s">
        <v>946</v>
      </c>
      <c r="B22" s="14">
        <v>1</v>
      </c>
      <c r="C22" s="14">
        <v>1</v>
      </c>
      <c r="D22" s="14">
        <v>1</v>
      </c>
      <c r="E22" s="14">
        <v>1</v>
      </c>
      <c r="F22" s="14">
        <v>1</v>
      </c>
      <c r="G22" s="14">
        <v>1</v>
      </c>
      <c r="H22" s="14">
        <v>0</v>
      </c>
      <c r="I22" s="14">
        <v>0</v>
      </c>
      <c r="J22" s="14">
        <v>0</v>
      </c>
      <c r="K22" s="14">
        <v>0</v>
      </c>
      <c r="L22" s="33">
        <f t="shared" si="0"/>
        <v>0.6</v>
      </c>
      <c r="M22" s="14" t="str">
        <f t="shared" si="1"/>
        <v>sedang</v>
      </c>
      <c r="N22" s="33">
        <f t="shared" si="2"/>
        <v>0.8</v>
      </c>
      <c r="O22" s="14" t="str">
        <f t="shared" si="3"/>
        <v>soal diterima baik</v>
      </c>
      <c r="Q22" s="7">
        <v>17</v>
      </c>
      <c r="R22" s="14">
        <f t="shared" si="5"/>
        <v>0</v>
      </c>
      <c r="S22" s="14">
        <f t="shared" si="5"/>
        <v>0</v>
      </c>
      <c r="T22" s="14">
        <f t="shared" si="5"/>
        <v>1</v>
      </c>
      <c r="U22" s="14">
        <f t="shared" si="5"/>
        <v>0</v>
      </c>
      <c r="V22" s="14">
        <f t="shared" si="5"/>
        <v>1</v>
      </c>
      <c r="W22" s="14">
        <f t="shared" si="5"/>
        <v>0</v>
      </c>
      <c r="X22" s="14">
        <f t="shared" si="5"/>
        <v>0</v>
      </c>
      <c r="Y22" s="14">
        <f t="shared" si="5"/>
        <v>0</v>
      </c>
      <c r="Z22" s="14">
        <f t="shared" si="5"/>
        <v>0</v>
      </c>
      <c r="AA22" s="14">
        <f t="shared" si="5"/>
        <v>0</v>
      </c>
      <c r="AB22" s="6">
        <f t="shared" si="6"/>
        <v>0.2</v>
      </c>
      <c r="AC22" s="6">
        <f t="shared" si="7"/>
        <v>0.8</v>
      </c>
      <c r="AD22" s="6">
        <f t="shared" si="8"/>
        <v>0.16000000000000003</v>
      </c>
      <c r="AE22" s="21"/>
    </row>
    <row r="23" spans="1:31" x14ac:dyDescent="0.25">
      <c r="A23" s="8" t="s">
        <v>947</v>
      </c>
      <c r="B23" s="14">
        <v>1</v>
      </c>
      <c r="C23" s="14">
        <v>1</v>
      </c>
      <c r="D23" s="14">
        <v>0</v>
      </c>
      <c r="E23" s="14">
        <v>1</v>
      </c>
      <c r="F23" s="14">
        <v>0</v>
      </c>
      <c r="G23" s="14">
        <v>1</v>
      </c>
      <c r="H23" s="14">
        <v>1</v>
      </c>
      <c r="I23" s="14">
        <v>1</v>
      </c>
      <c r="J23" s="14">
        <v>1</v>
      </c>
      <c r="K23" s="14">
        <v>1</v>
      </c>
      <c r="L23" s="33">
        <f t="shared" si="0"/>
        <v>0.8</v>
      </c>
      <c r="M23" s="14" t="str">
        <f t="shared" si="1"/>
        <v>mudah</v>
      </c>
      <c r="N23" s="33">
        <f t="shared" si="2"/>
        <v>0.4</v>
      </c>
      <c r="O23" s="14" t="str">
        <f t="shared" si="3"/>
        <v>soal diterima baik</v>
      </c>
      <c r="Q23" s="7">
        <v>18</v>
      </c>
      <c r="R23" s="14">
        <f t="shared" si="5"/>
        <v>1</v>
      </c>
      <c r="S23" s="14">
        <f t="shared" si="5"/>
        <v>1</v>
      </c>
      <c r="T23" s="14">
        <f t="shared" si="5"/>
        <v>1</v>
      </c>
      <c r="U23" s="14">
        <f t="shared" si="5"/>
        <v>1</v>
      </c>
      <c r="V23" s="14">
        <f t="shared" si="5"/>
        <v>1</v>
      </c>
      <c r="W23" s="14">
        <f t="shared" si="5"/>
        <v>1</v>
      </c>
      <c r="X23" s="14">
        <f t="shared" si="5"/>
        <v>0</v>
      </c>
      <c r="Y23" s="14">
        <f t="shared" si="5"/>
        <v>0</v>
      </c>
      <c r="Z23" s="14">
        <f t="shared" si="5"/>
        <v>0</v>
      </c>
      <c r="AA23" s="14">
        <f t="shared" si="5"/>
        <v>0</v>
      </c>
      <c r="AB23" s="6">
        <f t="shared" si="6"/>
        <v>0.6</v>
      </c>
      <c r="AC23" s="6">
        <f t="shared" si="7"/>
        <v>0.4</v>
      </c>
      <c r="AD23" s="6">
        <f t="shared" si="8"/>
        <v>0.24</v>
      </c>
      <c r="AE23" s="21"/>
    </row>
    <row r="24" spans="1:31" ht="41.4" x14ac:dyDescent="0.25">
      <c r="A24" s="4" t="s">
        <v>948</v>
      </c>
      <c r="B24" s="14">
        <v>1</v>
      </c>
      <c r="C24" s="14">
        <v>1</v>
      </c>
      <c r="D24" s="14">
        <v>0</v>
      </c>
      <c r="E24" s="14">
        <v>1</v>
      </c>
      <c r="F24" s="14">
        <v>0</v>
      </c>
      <c r="G24" s="14">
        <v>1</v>
      </c>
      <c r="H24" s="14">
        <v>0</v>
      </c>
      <c r="I24" s="14">
        <v>0</v>
      </c>
      <c r="J24" s="14">
        <v>0</v>
      </c>
      <c r="K24" s="14">
        <v>0</v>
      </c>
      <c r="L24" s="33">
        <f t="shared" si="0"/>
        <v>0.4</v>
      </c>
      <c r="M24" s="14" t="str">
        <f t="shared" si="1"/>
        <v>sedang</v>
      </c>
      <c r="N24" s="33">
        <f t="shared" si="2"/>
        <v>0.4</v>
      </c>
      <c r="O24" s="14" t="str">
        <f t="shared" si="3"/>
        <v>soal diterima baik</v>
      </c>
      <c r="Q24" s="7">
        <v>19</v>
      </c>
      <c r="R24" s="14">
        <f t="shared" si="5"/>
        <v>1</v>
      </c>
      <c r="S24" s="14">
        <f t="shared" si="5"/>
        <v>1</v>
      </c>
      <c r="T24" s="14">
        <f t="shared" si="5"/>
        <v>0</v>
      </c>
      <c r="U24" s="14">
        <f t="shared" si="5"/>
        <v>1</v>
      </c>
      <c r="V24" s="14">
        <f t="shared" si="5"/>
        <v>0</v>
      </c>
      <c r="W24" s="14">
        <f t="shared" si="5"/>
        <v>1</v>
      </c>
      <c r="X24" s="14">
        <f t="shared" si="5"/>
        <v>1</v>
      </c>
      <c r="Y24" s="14">
        <f t="shared" si="5"/>
        <v>1</v>
      </c>
      <c r="Z24" s="14">
        <f t="shared" si="5"/>
        <v>1</v>
      </c>
      <c r="AA24" s="14">
        <f t="shared" si="5"/>
        <v>1</v>
      </c>
      <c r="AB24" s="6">
        <f t="shared" si="6"/>
        <v>0.8</v>
      </c>
      <c r="AC24" s="6">
        <f t="shared" si="7"/>
        <v>0.19999999999999996</v>
      </c>
      <c r="AD24" s="6">
        <f t="shared" si="8"/>
        <v>0.15999999999999998</v>
      </c>
      <c r="AE24" s="21"/>
    </row>
    <row r="25" spans="1:31" ht="41.4" x14ac:dyDescent="0.25">
      <c r="A25" s="4" t="s">
        <v>949</v>
      </c>
      <c r="B25" s="14">
        <v>1</v>
      </c>
      <c r="C25" s="14">
        <v>1</v>
      </c>
      <c r="D25" s="14">
        <v>1</v>
      </c>
      <c r="E25" s="14">
        <v>0</v>
      </c>
      <c r="F25" s="14">
        <v>1</v>
      </c>
      <c r="G25" s="14">
        <v>0</v>
      </c>
      <c r="H25" s="14">
        <v>1</v>
      </c>
      <c r="I25" s="14">
        <v>1</v>
      </c>
      <c r="J25" s="14">
        <v>0</v>
      </c>
      <c r="K25" s="14">
        <v>0</v>
      </c>
      <c r="L25" s="33">
        <f t="shared" si="0"/>
        <v>0.6</v>
      </c>
      <c r="M25" s="14" t="str">
        <f t="shared" si="1"/>
        <v>sedang</v>
      </c>
      <c r="N25" s="33">
        <f t="shared" si="2"/>
        <v>0.4</v>
      </c>
      <c r="O25" s="14" t="str">
        <f t="shared" si="3"/>
        <v>soal diterima baik</v>
      </c>
      <c r="Q25" s="7">
        <v>20</v>
      </c>
      <c r="R25" s="14">
        <f t="shared" si="5"/>
        <v>1</v>
      </c>
      <c r="S25" s="14">
        <f t="shared" si="5"/>
        <v>1</v>
      </c>
      <c r="T25" s="14">
        <f t="shared" si="5"/>
        <v>0</v>
      </c>
      <c r="U25" s="14">
        <f t="shared" si="5"/>
        <v>1</v>
      </c>
      <c r="V25" s="14">
        <f t="shared" si="5"/>
        <v>0</v>
      </c>
      <c r="W25" s="14">
        <f t="shared" si="5"/>
        <v>1</v>
      </c>
      <c r="X25" s="14">
        <f t="shared" si="5"/>
        <v>0</v>
      </c>
      <c r="Y25" s="14">
        <f t="shared" si="5"/>
        <v>0</v>
      </c>
      <c r="Z25" s="14">
        <f t="shared" si="5"/>
        <v>0</v>
      </c>
      <c r="AA25" s="14">
        <f t="shared" si="5"/>
        <v>0</v>
      </c>
      <c r="AB25" s="6">
        <f t="shared" si="6"/>
        <v>0.4</v>
      </c>
      <c r="AC25" s="6">
        <f t="shared" si="7"/>
        <v>0.6</v>
      </c>
      <c r="AD25" s="6">
        <f t="shared" si="8"/>
        <v>0.24</v>
      </c>
      <c r="AE25" s="21"/>
    </row>
    <row r="26" spans="1:31" ht="27.6" x14ac:dyDescent="0.25">
      <c r="A26" s="9" t="s">
        <v>950</v>
      </c>
      <c r="B26" s="14">
        <v>0</v>
      </c>
      <c r="C26" s="14">
        <v>0</v>
      </c>
      <c r="D26" s="14">
        <v>1</v>
      </c>
      <c r="E26" s="14">
        <v>0</v>
      </c>
      <c r="F26" s="14">
        <v>1</v>
      </c>
      <c r="G26" s="14">
        <v>0</v>
      </c>
      <c r="H26" s="14">
        <v>0</v>
      </c>
      <c r="I26" s="14">
        <v>0</v>
      </c>
      <c r="J26" s="14">
        <v>0</v>
      </c>
      <c r="K26" s="14">
        <v>0</v>
      </c>
      <c r="L26" s="33">
        <f t="shared" si="0"/>
        <v>0.2</v>
      </c>
      <c r="M26" s="14" t="str">
        <f t="shared" si="1"/>
        <v>sukar</v>
      </c>
      <c r="N26" s="33">
        <f t="shared" si="2"/>
        <v>0.4</v>
      </c>
      <c r="O26" s="14" t="str">
        <f t="shared" si="3"/>
        <v>soal diterima baik</v>
      </c>
      <c r="Q26" s="7">
        <v>21</v>
      </c>
      <c r="R26" s="14">
        <f t="shared" si="5"/>
        <v>1</v>
      </c>
      <c r="S26" s="14">
        <f t="shared" si="5"/>
        <v>1</v>
      </c>
      <c r="T26" s="14">
        <f t="shared" si="5"/>
        <v>1</v>
      </c>
      <c r="U26" s="14">
        <f t="shared" si="5"/>
        <v>0</v>
      </c>
      <c r="V26" s="14">
        <f t="shared" si="5"/>
        <v>1</v>
      </c>
      <c r="W26" s="14">
        <f t="shared" si="5"/>
        <v>0</v>
      </c>
      <c r="X26" s="14">
        <f t="shared" si="5"/>
        <v>1</v>
      </c>
      <c r="Y26" s="14">
        <f t="shared" si="5"/>
        <v>1</v>
      </c>
      <c r="Z26" s="14">
        <f t="shared" si="5"/>
        <v>0</v>
      </c>
      <c r="AA26" s="14">
        <f t="shared" si="5"/>
        <v>0</v>
      </c>
      <c r="AB26" s="6">
        <f t="shared" si="6"/>
        <v>0.6</v>
      </c>
      <c r="AC26" s="6">
        <f t="shared" si="7"/>
        <v>0.4</v>
      </c>
      <c r="AD26" s="6">
        <f t="shared" si="8"/>
        <v>0.24</v>
      </c>
      <c r="AE26" s="21"/>
    </row>
    <row r="27" spans="1:31" ht="27.6" x14ac:dyDescent="0.25">
      <c r="A27" s="4" t="s">
        <v>951</v>
      </c>
      <c r="B27" s="14">
        <v>1</v>
      </c>
      <c r="C27" s="14">
        <v>1</v>
      </c>
      <c r="D27" s="14">
        <v>1</v>
      </c>
      <c r="E27" s="14">
        <v>1</v>
      </c>
      <c r="F27" s="14">
        <v>1</v>
      </c>
      <c r="G27" s="14">
        <v>1</v>
      </c>
      <c r="H27" s="14">
        <v>0</v>
      </c>
      <c r="I27" s="14">
        <v>0</v>
      </c>
      <c r="J27" s="14">
        <v>0</v>
      </c>
      <c r="K27" s="14">
        <v>0</v>
      </c>
      <c r="L27" s="33">
        <f t="shared" si="0"/>
        <v>0.6</v>
      </c>
      <c r="M27" s="14" t="str">
        <f t="shared" si="1"/>
        <v>sedang</v>
      </c>
      <c r="N27" s="33">
        <f t="shared" si="2"/>
        <v>0.8</v>
      </c>
      <c r="O27" s="14" t="str">
        <f t="shared" si="3"/>
        <v>soal diterima baik</v>
      </c>
      <c r="Q27" s="7">
        <v>22</v>
      </c>
      <c r="R27" s="14">
        <f t="shared" si="5"/>
        <v>0</v>
      </c>
      <c r="S27" s="14">
        <f t="shared" si="5"/>
        <v>0</v>
      </c>
      <c r="T27" s="14">
        <f t="shared" si="5"/>
        <v>1</v>
      </c>
      <c r="U27" s="14">
        <f t="shared" si="5"/>
        <v>0</v>
      </c>
      <c r="V27" s="14">
        <f t="shared" si="5"/>
        <v>1</v>
      </c>
      <c r="W27" s="14">
        <f t="shared" si="5"/>
        <v>0</v>
      </c>
      <c r="X27" s="14">
        <f t="shared" si="5"/>
        <v>0</v>
      </c>
      <c r="Y27" s="14">
        <f t="shared" si="5"/>
        <v>0</v>
      </c>
      <c r="Z27" s="14">
        <f t="shared" si="5"/>
        <v>0</v>
      </c>
      <c r="AA27" s="14">
        <f t="shared" si="5"/>
        <v>0</v>
      </c>
      <c r="AB27" s="6">
        <f t="shared" si="6"/>
        <v>0.2</v>
      </c>
      <c r="AC27" s="6">
        <f t="shared" si="7"/>
        <v>0.8</v>
      </c>
      <c r="AD27" s="6">
        <f t="shared" si="8"/>
        <v>0.16000000000000003</v>
      </c>
      <c r="AE27" s="21"/>
    </row>
    <row r="28" spans="1:31" ht="27.6" x14ac:dyDescent="0.25">
      <c r="A28" s="4" t="s">
        <v>952</v>
      </c>
      <c r="B28" s="14">
        <v>1</v>
      </c>
      <c r="C28" s="14">
        <v>1</v>
      </c>
      <c r="D28" s="14">
        <v>1</v>
      </c>
      <c r="E28" s="14">
        <v>1</v>
      </c>
      <c r="F28" s="14">
        <v>1</v>
      </c>
      <c r="G28" s="14">
        <v>1</v>
      </c>
      <c r="H28" s="14">
        <v>0</v>
      </c>
      <c r="I28" s="14">
        <v>0</v>
      </c>
      <c r="J28" s="14">
        <v>1</v>
      </c>
      <c r="K28" s="14">
        <v>1</v>
      </c>
      <c r="L28" s="33">
        <f t="shared" si="0"/>
        <v>0.8</v>
      </c>
      <c r="M28" s="14" t="str">
        <f t="shared" si="1"/>
        <v>mudah</v>
      </c>
      <c r="N28" s="33">
        <f t="shared" si="2"/>
        <v>0.4</v>
      </c>
      <c r="O28" s="14" t="str">
        <f t="shared" si="3"/>
        <v>soal diterima baik</v>
      </c>
      <c r="Q28" s="7">
        <v>23</v>
      </c>
      <c r="R28" s="14">
        <f t="shared" si="5"/>
        <v>1</v>
      </c>
      <c r="S28" s="14">
        <f t="shared" si="5"/>
        <v>1</v>
      </c>
      <c r="T28" s="14">
        <f t="shared" si="5"/>
        <v>1</v>
      </c>
      <c r="U28" s="14">
        <f t="shared" si="5"/>
        <v>1</v>
      </c>
      <c r="V28" s="14">
        <f t="shared" si="5"/>
        <v>1</v>
      </c>
      <c r="W28" s="14">
        <f t="shared" si="5"/>
        <v>1</v>
      </c>
      <c r="X28" s="14">
        <f t="shared" si="5"/>
        <v>0</v>
      </c>
      <c r="Y28" s="14">
        <f t="shared" si="5"/>
        <v>0</v>
      </c>
      <c r="Z28" s="14">
        <f t="shared" si="5"/>
        <v>0</v>
      </c>
      <c r="AA28" s="14">
        <f t="shared" si="5"/>
        <v>0</v>
      </c>
      <c r="AB28" s="6">
        <f t="shared" si="6"/>
        <v>0.6</v>
      </c>
      <c r="AC28" s="6">
        <f t="shared" si="7"/>
        <v>0.4</v>
      </c>
      <c r="AD28" s="6">
        <f t="shared" si="8"/>
        <v>0.24</v>
      </c>
      <c r="AE28" s="21"/>
    </row>
    <row r="29" spans="1:31" ht="55.2" x14ac:dyDescent="0.25">
      <c r="A29" s="8" t="s">
        <v>953</v>
      </c>
      <c r="B29" s="14">
        <v>1</v>
      </c>
      <c r="C29" s="14">
        <v>1</v>
      </c>
      <c r="D29" s="14">
        <v>1</v>
      </c>
      <c r="E29" s="14">
        <v>1</v>
      </c>
      <c r="F29" s="14">
        <v>1</v>
      </c>
      <c r="G29" s="14">
        <v>1</v>
      </c>
      <c r="H29" s="14">
        <v>0</v>
      </c>
      <c r="I29" s="14">
        <v>0</v>
      </c>
      <c r="J29" s="14">
        <v>1</v>
      </c>
      <c r="K29" s="14">
        <v>1</v>
      </c>
      <c r="L29" s="33">
        <f t="shared" si="0"/>
        <v>0.8</v>
      </c>
      <c r="M29" s="14" t="str">
        <f t="shared" si="1"/>
        <v>mudah</v>
      </c>
      <c r="N29" s="33">
        <f t="shared" si="2"/>
        <v>0.4</v>
      </c>
      <c r="O29" s="14" t="str">
        <f t="shared" si="3"/>
        <v>soal diterima baik</v>
      </c>
      <c r="Q29" s="7">
        <v>24</v>
      </c>
      <c r="R29" s="14">
        <f t="shared" si="5"/>
        <v>1</v>
      </c>
      <c r="S29" s="14">
        <f t="shared" si="5"/>
        <v>1</v>
      </c>
      <c r="T29" s="14">
        <f t="shared" si="5"/>
        <v>1</v>
      </c>
      <c r="U29" s="14">
        <f t="shared" si="5"/>
        <v>1</v>
      </c>
      <c r="V29" s="14">
        <f t="shared" si="5"/>
        <v>1</v>
      </c>
      <c r="W29" s="14">
        <f t="shared" si="5"/>
        <v>1</v>
      </c>
      <c r="X29" s="14">
        <f t="shared" si="5"/>
        <v>0</v>
      </c>
      <c r="Y29" s="14">
        <f t="shared" si="5"/>
        <v>0</v>
      </c>
      <c r="Z29" s="14">
        <f t="shared" si="5"/>
        <v>1</v>
      </c>
      <c r="AA29" s="14">
        <f t="shared" si="5"/>
        <v>1</v>
      </c>
      <c r="AB29" s="6">
        <f t="shared" si="6"/>
        <v>0.8</v>
      </c>
      <c r="AC29" s="6">
        <f t="shared" si="7"/>
        <v>0.19999999999999996</v>
      </c>
      <c r="AD29" s="6">
        <f t="shared" si="8"/>
        <v>0.15999999999999998</v>
      </c>
      <c r="AE29" s="21"/>
    </row>
    <row r="30" spans="1:31" ht="27.6" x14ac:dyDescent="0.25">
      <c r="A30" s="4" t="s">
        <v>954</v>
      </c>
      <c r="B30" s="14">
        <v>0</v>
      </c>
      <c r="C30" s="14">
        <v>0</v>
      </c>
      <c r="D30" s="14">
        <v>1</v>
      </c>
      <c r="E30" s="14">
        <v>0</v>
      </c>
      <c r="F30" s="14">
        <v>1</v>
      </c>
      <c r="G30" s="14">
        <v>0</v>
      </c>
      <c r="H30" s="14">
        <v>1</v>
      </c>
      <c r="I30" s="14">
        <v>1</v>
      </c>
      <c r="J30" s="14">
        <v>1</v>
      </c>
      <c r="K30" s="14">
        <v>1</v>
      </c>
      <c r="L30" s="33">
        <f t="shared" si="0"/>
        <v>0.6</v>
      </c>
      <c r="M30" s="14" t="str">
        <f t="shared" si="1"/>
        <v>sedang</v>
      </c>
      <c r="N30" s="33">
        <f t="shared" si="2"/>
        <v>0.4</v>
      </c>
      <c r="O30" s="14" t="str">
        <f t="shared" si="3"/>
        <v>soal diterima baik</v>
      </c>
      <c r="Q30" s="7">
        <v>25</v>
      </c>
      <c r="R30" s="14">
        <f t="shared" si="5"/>
        <v>1</v>
      </c>
      <c r="S30" s="14">
        <f t="shared" si="5"/>
        <v>1</v>
      </c>
      <c r="T30" s="14">
        <f t="shared" si="5"/>
        <v>1</v>
      </c>
      <c r="U30" s="14">
        <f t="shared" si="5"/>
        <v>1</v>
      </c>
      <c r="V30" s="14">
        <f t="shared" si="5"/>
        <v>1</v>
      </c>
      <c r="W30" s="14">
        <f t="shared" si="5"/>
        <v>1</v>
      </c>
      <c r="X30" s="14">
        <f t="shared" si="5"/>
        <v>0</v>
      </c>
      <c r="Y30" s="14">
        <f t="shared" si="5"/>
        <v>0</v>
      </c>
      <c r="Z30" s="14">
        <f t="shared" si="5"/>
        <v>1</v>
      </c>
      <c r="AA30" s="14">
        <f t="shared" si="5"/>
        <v>1</v>
      </c>
      <c r="AB30" s="6">
        <f t="shared" si="6"/>
        <v>0.8</v>
      </c>
      <c r="AC30" s="6">
        <f t="shared" si="7"/>
        <v>0.19999999999999996</v>
      </c>
      <c r="AD30" s="6">
        <f t="shared" si="8"/>
        <v>0.15999999999999998</v>
      </c>
      <c r="AE30" s="21"/>
    </row>
    <row r="31" spans="1:31" ht="41.4" x14ac:dyDescent="0.25">
      <c r="A31" s="4" t="s">
        <v>955</v>
      </c>
      <c r="B31" s="14">
        <v>1</v>
      </c>
      <c r="C31" s="14">
        <v>1</v>
      </c>
      <c r="D31" s="14">
        <v>1</v>
      </c>
      <c r="E31" s="14">
        <v>0</v>
      </c>
      <c r="F31" s="14">
        <v>1</v>
      </c>
      <c r="G31" s="14">
        <v>0</v>
      </c>
      <c r="H31" s="14">
        <v>0</v>
      </c>
      <c r="I31" s="14">
        <v>0</v>
      </c>
      <c r="J31" s="14">
        <v>0</v>
      </c>
      <c r="K31" s="14">
        <v>0</v>
      </c>
      <c r="L31" s="33">
        <f t="shared" si="0"/>
        <v>0.4</v>
      </c>
      <c r="M31" s="14" t="str">
        <f t="shared" si="1"/>
        <v>sedang</v>
      </c>
      <c r="N31" s="33">
        <f t="shared" si="2"/>
        <v>0.8</v>
      </c>
      <c r="O31" s="14" t="str">
        <f t="shared" si="3"/>
        <v>soal diterima baik</v>
      </c>
      <c r="Q31" s="7">
        <v>26</v>
      </c>
      <c r="R31" s="14">
        <f t="shared" si="5"/>
        <v>0</v>
      </c>
      <c r="S31" s="14">
        <f t="shared" si="5"/>
        <v>0</v>
      </c>
      <c r="T31" s="14">
        <f t="shared" si="5"/>
        <v>1</v>
      </c>
      <c r="U31" s="14">
        <f t="shared" si="5"/>
        <v>0</v>
      </c>
      <c r="V31" s="14">
        <f t="shared" si="5"/>
        <v>1</v>
      </c>
      <c r="W31" s="14">
        <f t="shared" si="5"/>
        <v>0</v>
      </c>
      <c r="X31" s="14">
        <f t="shared" si="5"/>
        <v>1</v>
      </c>
      <c r="Y31" s="14">
        <f t="shared" si="5"/>
        <v>1</v>
      </c>
      <c r="Z31" s="14">
        <f t="shared" si="5"/>
        <v>1</v>
      </c>
      <c r="AA31" s="14">
        <f t="shared" si="5"/>
        <v>1</v>
      </c>
      <c r="AB31" s="6">
        <f t="shared" si="6"/>
        <v>0.6</v>
      </c>
      <c r="AC31" s="6">
        <f t="shared" si="7"/>
        <v>0.4</v>
      </c>
      <c r="AD31" s="6">
        <f t="shared" si="8"/>
        <v>0.24</v>
      </c>
      <c r="AE31" s="21"/>
    </row>
    <row r="32" spans="1:31" ht="27.6" x14ac:dyDescent="0.25">
      <c r="A32" s="4" t="s">
        <v>956</v>
      </c>
      <c r="B32" s="14">
        <v>1</v>
      </c>
      <c r="C32" s="14">
        <v>1</v>
      </c>
      <c r="D32" s="14">
        <v>1</v>
      </c>
      <c r="E32" s="14">
        <v>0</v>
      </c>
      <c r="F32" s="14">
        <v>1</v>
      </c>
      <c r="G32" s="14">
        <v>0</v>
      </c>
      <c r="H32" s="14">
        <v>1</v>
      </c>
      <c r="I32" s="14">
        <v>1</v>
      </c>
      <c r="J32" s="14">
        <v>0</v>
      </c>
      <c r="K32" s="14">
        <v>0</v>
      </c>
      <c r="L32" s="33">
        <f t="shared" si="0"/>
        <v>0.6</v>
      </c>
      <c r="M32" s="14" t="str">
        <f t="shared" si="1"/>
        <v>sedang</v>
      </c>
      <c r="N32" s="33">
        <f t="shared" si="2"/>
        <v>0.4</v>
      </c>
      <c r="O32" s="14" t="str">
        <f t="shared" si="3"/>
        <v>soal diterima baik</v>
      </c>
      <c r="Q32" s="7">
        <v>27</v>
      </c>
      <c r="R32" s="14">
        <f t="shared" si="5"/>
        <v>1</v>
      </c>
      <c r="S32" s="14">
        <f t="shared" si="5"/>
        <v>1</v>
      </c>
      <c r="T32" s="14">
        <f t="shared" si="5"/>
        <v>1</v>
      </c>
      <c r="U32" s="14">
        <f t="shared" si="5"/>
        <v>0</v>
      </c>
      <c r="V32" s="14">
        <f t="shared" si="5"/>
        <v>1</v>
      </c>
      <c r="W32" s="14">
        <f t="shared" si="5"/>
        <v>0</v>
      </c>
      <c r="X32" s="14">
        <f t="shared" si="5"/>
        <v>0</v>
      </c>
      <c r="Y32" s="14">
        <f t="shared" si="5"/>
        <v>0</v>
      </c>
      <c r="Z32" s="14">
        <f t="shared" si="5"/>
        <v>0</v>
      </c>
      <c r="AA32" s="14">
        <f t="shared" si="5"/>
        <v>0</v>
      </c>
      <c r="AB32" s="6">
        <f t="shared" si="6"/>
        <v>0.4</v>
      </c>
      <c r="AC32" s="6">
        <f t="shared" si="7"/>
        <v>0.6</v>
      </c>
      <c r="AD32" s="6">
        <f t="shared" si="8"/>
        <v>0.24</v>
      </c>
      <c r="AE32" s="21"/>
    </row>
    <row r="33" spans="1:31" ht="41.4" x14ac:dyDescent="0.25">
      <c r="A33" s="4" t="s">
        <v>957</v>
      </c>
      <c r="B33" s="14">
        <v>1</v>
      </c>
      <c r="C33" s="14">
        <v>1</v>
      </c>
      <c r="D33" s="14">
        <v>1</v>
      </c>
      <c r="E33" s="14">
        <v>0</v>
      </c>
      <c r="F33" s="14">
        <v>1</v>
      </c>
      <c r="G33" s="14">
        <v>0</v>
      </c>
      <c r="H33" s="14">
        <v>0</v>
      </c>
      <c r="I33" s="14">
        <v>0</v>
      </c>
      <c r="J33" s="14">
        <v>1</v>
      </c>
      <c r="K33" s="14">
        <v>1</v>
      </c>
      <c r="L33" s="33">
        <f t="shared" si="0"/>
        <v>0.6</v>
      </c>
      <c r="M33" s="14" t="str">
        <f t="shared" si="1"/>
        <v>sedang</v>
      </c>
      <c r="N33" s="33">
        <f t="shared" si="2"/>
        <v>0.4</v>
      </c>
      <c r="O33" s="14" t="str">
        <f t="shared" si="3"/>
        <v>soal diterima baik</v>
      </c>
      <c r="Q33" s="7">
        <v>28</v>
      </c>
      <c r="R33" s="14">
        <f t="shared" si="5"/>
        <v>1</v>
      </c>
      <c r="S33" s="14">
        <f t="shared" si="5"/>
        <v>1</v>
      </c>
      <c r="T33" s="14">
        <f t="shared" si="5"/>
        <v>1</v>
      </c>
      <c r="U33" s="14">
        <f t="shared" si="5"/>
        <v>0</v>
      </c>
      <c r="V33" s="14">
        <f t="shared" si="5"/>
        <v>1</v>
      </c>
      <c r="W33" s="14">
        <f t="shared" si="5"/>
        <v>0</v>
      </c>
      <c r="X33" s="14">
        <f t="shared" si="5"/>
        <v>1</v>
      </c>
      <c r="Y33" s="14">
        <f t="shared" si="5"/>
        <v>1</v>
      </c>
      <c r="Z33" s="14">
        <f t="shared" si="5"/>
        <v>0</v>
      </c>
      <c r="AA33" s="14">
        <f t="shared" si="5"/>
        <v>0</v>
      </c>
      <c r="AB33" s="6">
        <f t="shared" si="6"/>
        <v>0.6</v>
      </c>
      <c r="AC33" s="6">
        <f t="shared" si="7"/>
        <v>0.4</v>
      </c>
      <c r="AD33" s="6">
        <f t="shared" si="8"/>
        <v>0.24</v>
      </c>
      <c r="AE33" s="21"/>
    </row>
    <row r="34" spans="1:31" ht="41.4" x14ac:dyDescent="0.25">
      <c r="A34" s="8" t="s">
        <v>958</v>
      </c>
      <c r="B34" s="14">
        <v>1</v>
      </c>
      <c r="C34" s="14">
        <v>1</v>
      </c>
      <c r="D34" s="14">
        <v>1</v>
      </c>
      <c r="E34" s="14">
        <v>0</v>
      </c>
      <c r="F34" s="14">
        <v>1</v>
      </c>
      <c r="G34" s="14">
        <v>0</v>
      </c>
      <c r="H34" s="14">
        <v>1</v>
      </c>
      <c r="I34" s="14">
        <v>1</v>
      </c>
      <c r="J34" s="14">
        <v>0</v>
      </c>
      <c r="K34" s="14">
        <v>0</v>
      </c>
      <c r="L34" s="33">
        <f t="shared" si="0"/>
        <v>0.6</v>
      </c>
      <c r="M34" s="14" t="str">
        <f t="shared" si="1"/>
        <v>sedang</v>
      </c>
      <c r="N34" s="33">
        <f t="shared" si="2"/>
        <v>0.4</v>
      </c>
      <c r="O34" s="14" t="str">
        <f t="shared" si="3"/>
        <v>soal diterima baik</v>
      </c>
      <c r="Q34" s="7">
        <v>29</v>
      </c>
      <c r="R34" s="14">
        <f t="shared" si="5"/>
        <v>1</v>
      </c>
      <c r="S34" s="14">
        <f t="shared" si="5"/>
        <v>1</v>
      </c>
      <c r="T34" s="14">
        <f t="shared" si="5"/>
        <v>1</v>
      </c>
      <c r="U34" s="14">
        <f t="shared" si="5"/>
        <v>0</v>
      </c>
      <c r="V34" s="14">
        <f t="shared" si="5"/>
        <v>1</v>
      </c>
      <c r="W34" s="14">
        <f t="shared" si="5"/>
        <v>0</v>
      </c>
      <c r="X34" s="14">
        <f t="shared" si="5"/>
        <v>0</v>
      </c>
      <c r="Y34" s="14">
        <f t="shared" si="5"/>
        <v>0</v>
      </c>
      <c r="Z34" s="14">
        <f t="shared" si="5"/>
        <v>1</v>
      </c>
      <c r="AA34" s="14">
        <f t="shared" si="5"/>
        <v>1</v>
      </c>
      <c r="AB34" s="6">
        <f t="shared" si="6"/>
        <v>0.6</v>
      </c>
      <c r="AC34" s="6">
        <f t="shared" si="7"/>
        <v>0.4</v>
      </c>
      <c r="AD34" s="6">
        <f t="shared" si="8"/>
        <v>0.24</v>
      </c>
      <c r="AE34" s="21"/>
    </row>
    <row r="35" spans="1:31" ht="41.4" x14ac:dyDescent="0.25">
      <c r="A35" s="4" t="s">
        <v>959</v>
      </c>
      <c r="B35" s="14">
        <v>1</v>
      </c>
      <c r="C35" s="14">
        <v>1</v>
      </c>
      <c r="D35" s="14">
        <v>0</v>
      </c>
      <c r="E35" s="14">
        <v>0</v>
      </c>
      <c r="F35" s="14">
        <v>0</v>
      </c>
      <c r="G35" s="14">
        <v>0</v>
      </c>
      <c r="H35" s="14">
        <v>0</v>
      </c>
      <c r="I35" s="14">
        <v>0</v>
      </c>
      <c r="J35" s="14">
        <v>0</v>
      </c>
      <c r="K35" s="14">
        <v>0</v>
      </c>
      <c r="L35" s="33">
        <f t="shared" si="0"/>
        <v>0.2</v>
      </c>
      <c r="M35" s="14" t="str">
        <f t="shared" si="1"/>
        <v>sukar</v>
      </c>
      <c r="N35" s="33">
        <f t="shared" si="2"/>
        <v>0.4</v>
      </c>
      <c r="O35" s="14" t="str">
        <f t="shared" si="3"/>
        <v>soal diterima baik</v>
      </c>
      <c r="Q35" s="7">
        <v>30</v>
      </c>
      <c r="R35" s="14">
        <f t="shared" si="5"/>
        <v>1</v>
      </c>
      <c r="S35" s="14">
        <f t="shared" si="5"/>
        <v>1</v>
      </c>
      <c r="T35" s="14">
        <f t="shared" si="5"/>
        <v>1</v>
      </c>
      <c r="U35" s="14">
        <f t="shared" si="5"/>
        <v>0</v>
      </c>
      <c r="V35" s="14">
        <f t="shared" si="5"/>
        <v>1</v>
      </c>
      <c r="W35" s="14">
        <f t="shared" si="5"/>
        <v>0</v>
      </c>
      <c r="X35" s="14">
        <f t="shared" si="5"/>
        <v>1</v>
      </c>
      <c r="Y35" s="14">
        <f t="shared" si="5"/>
        <v>1</v>
      </c>
      <c r="Z35" s="14">
        <f t="shared" si="5"/>
        <v>0</v>
      </c>
      <c r="AA35" s="14">
        <f t="shared" si="5"/>
        <v>0</v>
      </c>
      <c r="AB35" s="6">
        <f t="shared" si="6"/>
        <v>0.6</v>
      </c>
      <c r="AC35" s="6">
        <f t="shared" si="7"/>
        <v>0.4</v>
      </c>
      <c r="AD35" s="6">
        <f t="shared" si="8"/>
        <v>0.24</v>
      </c>
      <c r="AE35" s="21"/>
    </row>
    <row r="36" spans="1:31" ht="27.6" x14ac:dyDescent="0.25">
      <c r="A36" s="8" t="s">
        <v>960</v>
      </c>
      <c r="B36" s="14">
        <v>1</v>
      </c>
      <c r="C36" s="14">
        <v>1</v>
      </c>
      <c r="D36" s="14">
        <v>1</v>
      </c>
      <c r="E36" s="14">
        <v>0</v>
      </c>
      <c r="F36" s="14">
        <v>1</v>
      </c>
      <c r="G36" s="14">
        <v>0</v>
      </c>
      <c r="H36" s="14">
        <v>0</v>
      </c>
      <c r="I36" s="14">
        <v>0</v>
      </c>
      <c r="J36" s="14">
        <v>1</v>
      </c>
      <c r="K36" s="14">
        <v>1</v>
      </c>
      <c r="L36" s="33">
        <f t="shared" si="0"/>
        <v>0.6</v>
      </c>
      <c r="M36" s="14" t="str">
        <f t="shared" si="1"/>
        <v>sedang</v>
      </c>
      <c r="N36" s="33">
        <f t="shared" si="2"/>
        <v>0.4</v>
      </c>
      <c r="O36" s="14" t="str">
        <f t="shared" si="3"/>
        <v>soal diterima baik</v>
      </c>
      <c r="Q36" s="7">
        <v>31</v>
      </c>
      <c r="R36" s="14">
        <f t="shared" si="5"/>
        <v>1</v>
      </c>
      <c r="S36" s="14">
        <f t="shared" si="5"/>
        <v>1</v>
      </c>
      <c r="T36" s="14">
        <f t="shared" si="5"/>
        <v>0</v>
      </c>
      <c r="U36" s="14">
        <f t="shared" si="5"/>
        <v>0</v>
      </c>
      <c r="V36" s="14">
        <f t="shared" si="5"/>
        <v>0</v>
      </c>
      <c r="W36" s="14">
        <f t="shared" si="5"/>
        <v>0</v>
      </c>
      <c r="X36" s="14">
        <f t="shared" si="5"/>
        <v>0</v>
      </c>
      <c r="Y36" s="14">
        <f t="shared" si="5"/>
        <v>0</v>
      </c>
      <c r="Z36" s="14">
        <f t="shared" si="5"/>
        <v>0</v>
      </c>
      <c r="AA36" s="14">
        <f t="shared" si="5"/>
        <v>0</v>
      </c>
      <c r="AB36" s="6">
        <f t="shared" si="6"/>
        <v>0.2</v>
      </c>
      <c r="AC36" s="6">
        <f t="shared" si="7"/>
        <v>0.8</v>
      </c>
      <c r="AD36" s="6">
        <f t="shared" si="8"/>
        <v>0.16000000000000003</v>
      </c>
      <c r="AE36" s="21"/>
    </row>
    <row r="37" spans="1:31" ht="27.6" x14ac:dyDescent="0.25">
      <c r="A37" s="8" t="s">
        <v>961</v>
      </c>
      <c r="B37" s="14">
        <v>1</v>
      </c>
      <c r="C37" s="14">
        <v>1</v>
      </c>
      <c r="D37" s="14">
        <v>1</v>
      </c>
      <c r="E37" s="14">
        <v>1</v>
      </c>
      <c r="F37" s="14">
        <v>1</v>
      </c>
      <c r="G37" s="14">
        <v>1</v>
      </c>
      <c r="H37" s="14">
        <v>1</v>
      </c>
      <c r="I37" s="14">
        <v>1</v>
      </c>
      <c r="J37" s="14">
        <v>0</v>
      </c>
      <c r="K37" s="14">
        <v>0</v>
      </c>
      <c r="L37" s="33">
        <f t="shared" si="0"/>
        <v>0.8</v>
      </c>
      <c r="M37" s="14" t="str">
        <f t="shared" si="1"/>
        <v>mudah</v>
      </c>
      <c r="N37" s="33">
        <f t="shared" si="2"/>
        <v>0.4</v>
      </c>
      <c r="O37" s="14" t="str">
        <f t="shared" si="3"/>
        <v>soal diterima baik</v>
      </c>
      <c r="Q37" s="7">
        <v>32</v>
      </c>
      <c r="R37" s="14">
        <f t="shared" si="5"/>
        <v>1</v>
      </c>
      <c r="S37" s="14">
        <f t="shared" si="5"/>
        <v>1</v>
      </c>
      <c r="T37" s="14">
        <f t="shared" si="5"/>
        <v>1</v>
      </c>
      <c r="U37" s="14">
        <f t="shared" si="5"/>
        <v>0</v>
      </c>
      <c r="V37" s="14">
        <f t="shared" si="5"/>
        <v>1</v>
      </c>
      <c r="W37" s="14">
        <f t="shared" si="5"/>
        <v>0</v>
      </c>
      <c r="X37" s="14">
        <f t="shared" si="5"/>
        <v>0</v>
      </c>
      <c r="Y37" s="14">
        <f t="shared" si="5"/>
        <v>0</v>
      </c>
      <c r="Z37" s="14">
        <f t="shared" si="5"/>
        <v>1</v>
      </c>
      <c r="AA37" s="14">
        <f t="shared" si="5"/>
        <v>1</v>
      </c>
      <c r="AB37" s="6">
        <f t="shared" si="6"/>
        <v>0.6</v>
      </c>
      <c r="AC37" s="6">
        <f t="shared" si="7"/>
        <v>0.4</v>
      </c>
      <c r="AD37" s="6">
        <f t="shared" si="8"/>
        <v>0.24</v>
      </c>
      <c r="AE37" s="21"/>
    </row>
    <row r="38" spans="1:31" x14ac:dyDescent="0.25">
      <c r="A38" s="8" t="s">
        <v>962</v>
      </c>
      <c r="B38" s="14">
        <v>1</v>
      </c>
      <c r="C38" s="14">
        <v>1</v>
      </c>
      <c r="D38" s="14">
        <v>1</v>
      </c>
      <c r="E38" s="14">
        <v>1</v>
      </c>
      <c r="F38" s="14">
        <v>1</v>
      </c>
      <c r="G38" s="14">
        <v>1</v>
      </c>
      <c r="H38" s="14">
        <v>1</v>
      </c>
      <c r="I38" s="14">
        <v>1</v>
      </c>
      <c r="J38" s="14">
        <v>0</v>
      </c>
      <c r="K38" s="14">
        <v>0</v>
      </c>
      <c r="L38" s="33">
        <f t="shared" si="0"/>
        <v>0.8</v>
      </c>
      <c r="M38" s="14" t="str">
        <f t="shared" si="1"/>
        <v>mudah</v>
      </c>
      <c r="N38" s="33">
        <f t="shared" si="2"/>
        <v>0.4</v>
      </c>
      <c r="O38" s="14" t="str">
        <f t="shared" si="3"/>
        <v>soal diterima baik</v>
      </c>
      <c r="Q38" s="7">
        <v>33</v>
      </c>
      <c r="R38" s="14">
        <f t="shared" si="5"/>
        <v>1</v>
      </c>
      <c r="S38" s="14">
        <f t="shared" si="5"/>
        <v>1</v>
      </c>
      <c r="T38" s="14">
        <f t="shared" si="5"/>
        <v>1</v>
      </c>
      <c r="U38" s="14">
        <f t="shared" si="5"/>
        <v>1</v>
      </c>
      <c r="V38" s="14">
        <f t="shared" si="5"/>
        <v>1</v>
      </c>
      <c r="W38" s="14">
        <f t="shared" si="5"/>
        <v>1</v>
      </c>
      <c r="X38" s="14">
        <f t="shared" si="5"/>
        <v>1</v>
      </c>
      <c r="Y38" s="14">
        <f t="shared" si="5"/>
        <v>1</v>
      </c>
      <c r="Z38" s="14">
        <f t="shared" si="5"/>
        <v>0</v>
      </c>
      <c r="AA38" s="14">
        <f t="shared" si="5"/>
        <v>0</v>
      </c>
      <c r="AB38" s="6">
        <f t="shared" si="6"/>
        <v>0.8</v>
      </c>
      <c r="AC38" s="6">
        <f t="shared" si="7"/>
        <v>0.19999999999999996</v>
      </c>
      <c r="AD38" s="6">
        <f t="shared" si="8"/>
        <v>0.15999999999999998</v>
      </c>
      <c r="AE38" s="21"/>
    </row>
    <row r="39" spans="1:31" ht="27.6" x14ac:dyDescent="0.25">
      <c r="A39" s="4" t="s">
        <v>963</v>
      </c>
      <c r="B39" s="14">
        <v>0</v>
      </c>
      <c r="C39" s="14">
        <v>0</v>
      </c>
      <c r="D39" s="14">
        <v>1</v>
      </c>
      <c r="E39" s="14">
        <v>0</v>
      </c>
      <c r="F39" s="14">
        <v>1</v>
      </c>
      <c r="G39" s="14">
        <v>0</v>
      </c>
      <c r="H39" s="14">
        <v>1</v>
      </c>
      <c r="I39" s="14">
        <v>1</v>
      </c>
      <c r="J39" s="14">
        <v>1</v>
      </c>
      <c r="K39" s="14">
        <v>1</v>
      </c>
      <c r="L39" s="33">
        <f t="shared" si="0"/>
        <v>0.6</v>
      </c>
      <c r="M39" s="14" t="str">
        <f t="shared" si="1"/>
        <v>sedang</v>
      </c>
      <c r="N39" s="33">
        <f t="shared" si="2"/>
        <v>0.4</v>
      </c>
      <c r="O39" s="14" t="str">
        <f t="shared" si="3"/>
        <v>soal diterima baik</v>
      </c>
      <c r="Q39" s="7">
        <v>34</v>
      </c>
      <c r="R39" s="14">
        <f t="shared" si="5"/>
        <v>1</v>
      </c>
      <c r="S39" s="14">
        <f t="shared" si="5"/>
        <v>1</v>
      </c>
      <c r="T39" s="14">
        <f t="shared" si="5"/>
        <v>1</v>
      </c>
      <c r="U39" s="14">
        <f t="shared" si="5"/>
        <v>1</v>
      </c>
      <c r="V39" s="14">
        <f t="shared" si="5"/>
        <v>1</v>
      </c>
      <c r="W39" s="14">
        <f t="shared" si="5"/>
        <v>1</v>
      </c>
      <c r="X39" s="14">
        <f t="shared" si="5"/>
        <v>1</v>
      </c>
      <c r="Y39" s="14">
        <f t="shared" si="5"/>
        <v>1</v>
      </c>
      <c r="Z39" s="14">
        <f t="shared" si="5"/>
        <v>0</v>
      </c>
      <c r="AA39" s="14">
        <f t="shared" si="5"/>
        <v>0</v>
      </c>
      <c r="AB39" s="6">
        <f t="shared" si="6"/>
        <v>0.8</v>
      </c>
      <c r="AC39" s="6">
        <f t="shared" si="7"/>
        <v>0.19999999999999996</v>
      </c>
      <c r="AD39" s="6">
        <f t="shared" si="8"/>
        <v>0.15999999999999998</v>
      </c>
      <c r="AE39" s="21"/>
    </row>
    <row r="40" spans="1:31" ht="27.6" x14ac:dyDescent="0.25">
      <c r="A40" s="8" t="s">
        <v>964</v>
      </c>
      <c r="B40" s="14">
        <v>1</v>
      </c>
      <c r="C40" s="14">
        <v>1</v>
      </c>
      <c r="D40" s="14">
        <v>1</v>
      </c>
      <c r="E40" s="14">
        <v>1</v>
      </c>
      <c r="F40" s="14">
        <v>1</v>
      </c>
      <c r="G40" s="14">
        <v>1</v>
      </c>
      <c r="H40" s="14">
        <v>0</v>
      </c>
      <c r="I40" s="14">
        <v>0</v>
      </c>
      <c r="J40" s="14">
        <v>0</v>
      </c>
      <c r="K40" s="14">
        <v>0</v>
      </c>
      <c r="L40" s="33">
        <f t="shared" si="0"/>
        <v>0.6</v>
      </c>
      <c r="M40" s="14" t="str">
        <f t="shared" si="1"/>
        <v>sedang</v>
      </c>
      <c r="N40" s="33">
        <f t="shared" si="2"/>
        <v>0.8</v>
      </c>
      <c r="O40" s="14" t="str">
        <f t="shared" si="3"/>
        <v>soal diterima baik</v>
      </c>
      <c r="Q40" s="7">
        <v>35</v>
      </c>
      <c r="R40" s="14">
        <f t="shared" si="5"/>
        <v>0</v>
      </c>
      <c r="S40" s="14">
        <f t="shared" si="5"/>
        <v>0</v>
      </c>
      <c r="T40" s="14">
        <f t="shared" si="5"/>
        <v>1</v>
      </c>
      <c r="U40" s="14">
        <f t="shared" si="5"/>
        <v>0</v>
      </c>
      <c r="V40" s="14">
        <f t="shared" si="5"/>
        <v>1</v>
      </c>
      <c r="W40" s="14">
        <f t="shared" si="5"/>
        <v>0</v>
      </c>
      <c r="X40" s="14">
        <f t="shared" si="5"/>
        <v>1</v>
      </c>
      <c r="Y40" s="14">
        <f t="shared" si="5"/>
        <v>1</v>
      </c>
      <c r="Z40" s="14">
        <f t="shared" si="5"/>
        <v>1</v>
      </c>
      <c r="AA40" s="14">
        <f t="shared" si="5"/>
        <v>1</v>
      </c>
      <c r="AB40" s="6">
        <f t="shared" si="6"/>
        <v>0.6</v>
      </c>
      <c r="AC40" s="6">
        <f t="shared" si="7"/>
        <v>0.4</v>
      </c>
      <c r="AD40" s="6">
        <f t="shared" si="8"/>
        <v>0.24</v>
      </c>
      <c r="AE40" s="21"/>
    </row>
    <row r="41" spans="1:31" ht="27.6" x14ac:dyDescent="0.25">
      <c r="A41" s="9" t="s">
        <v>965</v>
      </c>
      <c r="B41" s="14">
        <v>1</v>
      </c>
      <c r="C41" s="14">
        <v>1</v>
      </c>
      <c r="D41" s="14">
        <v>0</v>
      </c>
      <c r="E41" s="14">
        <v>0</v>
      </c>
      <c r="F41" s="14">
        <v>0</v>
      </c>
      <c r="G41" s="14">
        <v>0</v>
      </c>
      <c r="H41" s="14">
        <v>0</v>
      </c>
      <c r="I41" s="14">
        <v>0</v>
      </c>
      <c r="J41" s="14">
        <v>0</v>
      </c>
      <c r="K41" s="14">
        <v>0</v>
      </c>
      <c r="L41" s="33">
        <f t="shared" si="0"/>
        <v>0.2</v>
      </c>
      <c r="M41" s="14" t="str">
        <f t="shared" si="1"/>
        <v>sukar</v>
      </c>
      <c r="N41" s="33">
        <f t="shared" si="2"/>
        <v>0.4</v>
      </c>
      <c r="O41" s="14" t="str">
        <f t="shared" si="3"/>
        <v>soal diterima baik</v>
      </c>
      <c r="Q41" s="7">
        <v>36</v>
      </c>
      <c r="R41" s="14">
        <f t="shared" si="5"/>
        <v>1</v>
      </c>
      <c r="S41" s="14">
        <f t="shared" si="5"/>
        <v>1</v>
      </c>
      <c r="T41" s="14">
        <f t="shared" si="5"/>
        <v>1</v>
      </c>
      <c r="U41" s="14">
        <f t="shared" si="5"/>
        <v>1</v>
      </c>
      <c r="V41" s="14">
        <f t="shared" si="5"/>
        <v>1</v>
      </c>
      <c r="W41" s="14">
        <f t="shared" si="5"/>
        <v>1</v>
      </c>
      <c r="X41" s="14">
        <f t="shared" si="5"/>
        <v>0</v>
      </c>
      <c r="Y41" s="14">
        <f t="shared" si="5"/>
        <v>0</v>
      </c>
      <c r="Z41" s="14">
        <f t="shared" si="5"/>
        <v>0</v>
      </c>
      <c r="AA41" s="14">
        <f t="shared" si="5"/>
        <v>0</v>
      </c>
      <c r="AB41" s="6">
        <f t="shared" si="6"/>
        <v>0.6</v>
      </c>
      <c r="AC41" s="6">
        <f t="shared" si="7"/>
        <v>0.4</v>
      </c>
      <c r="AD41" s="6">
        <f t="shared" si="8"/>
        <v>0.24</v>
      </c>
      <c r="AE41" s="21"/>
    </row>
    <row r="42" spans="1:31" ht="27.6" x14ac:dyDescent="0.25">
      <c r="A42" s="9" t="s">
        <v>966</v>
      </c>
      <c r="B42" s="14">
        <v>1</v>
      </c>
      <c r="C42" s="14">
        <v>1</v>
      </c>
      <c r="D42" s="14">
        <v>1</v>
      </c>
      <c r="E42" s="14">
        <v>0</v>
      </c>
      <c r="F42" s="14">
        <v>1</v>
      </c>
      <c r="G42" s="14">
        <v>0</v>
      </c>
      <c r="H42" s="14">
        <v>1</v>
      </c>
      <c r="I42" s="14">
        <v>1</v>
      </c>
      <c r="J42" s="14">
        <v>0</v>
      </c>
      <c r="K42" s="14">
        <v>0</v>
      </c>
      <c r="L42" s="33">
        <f t="shared" si="0"/>
        <v>0.6</v>
      </c>
      <c r="M42" s="14" t="str">
        <f t="shared" si="1"/>
        <v>sedang</v>
      </c>
      <c r="N42" s="33">
        <f t="shared" si="2"/>
        <v>0.4</v>
      </c>
      <c r="O42" s="14" t="str">
        <f t="shared" si="3"/>
        <v>soal diterima baik</v>
      </c>
      <c r="Q42" s="7">
        <v>37</v>
      </c>
      <c r="R42" s="14">
        <f t="shared" si="5"/>
        <v>1</v>
      </c>
      <c r="S42" s="14">
        <f t="shared" si="5"/>
        <v>1</v>
      </c>
      <c r="T42" s="14">
        <f t="shared" si="5"/>
        <v>0</v>
      </c>
      <c r="U42" s="14">
        <f t="shared" si="5"/>
        <v>0</v>
      </c>
      <c r="V42" s="14">
        <f t="shared" si="5"/>
        <v>0</v>
      </c>
      <c r="W42" s="14">
        <f t="shared" si="5"/>
        <v>0</v>
      </c>
      <c r="X42" s="14">
        <f t="shared" si="5"/>
        <v>0</v>
      </c>
      <c r="Y42" s="14">
        <f t="shared" si="5"/>
        <v>0</v>
      </c>
      <c r="Z42" s="14">
        <f t="shared" si="5"/>
        <v>0</v>
      </c>
      <c r="AA42" s="14">
        <f t="shared" si="5"/>
        <v>0</v>
      </c>
      <c r="AB42" s="6">
        <f t="shared" si="6"/>
        <v>0.2</v>
      </c>
      <c r="AC42" s="6">
        <f t="shared" si="7"/>
        <v>0.8</v>
      </c>
      <c r="AD42" s="6">
        <f t="shared" si="8"/>
        <v>0.16000000000000003</v>
      </c>
      <c r="AE42" s="21"/>
    </row>
    <row r="43" spans="1:31" ht="27.6" x14ac:dyDescent="0.25">
      <c r="A43" s="4" t="s">
        <v>967</v>
      </c>
      <c r="B43" s="14">
        <v>0</v>
      </c>
      <c r="C43" s="14">
        <v>0</v>
      </c>
      <c r="D43" s="14">
        <v>0</v>
      </c>
      <c r="E43" s="14">
        <v>0</v>
      </c>
      <c r="F43" s="14">
        <v>0</v>
      </c>
      <c r="G43" s="14">
        <v>0</v>
      </c>
      <c r="H43" s="14">
        <v>1</v>
      </c>
      <c r="I43" s="14">
        <v>1</v>
      </c>
      <c r="J43" s="14">
        <v>0</v>
      </c>
      <c r="K43" s="14">
        <v>0</v>
      </c>
      <c r="L43" s="33">
        <f t="shared" si="0"/>
        <v>0.2</v>
      </c>
      <c r="M43" s="14" t="str">
        <f t="shared" si="1"/>
        <v>sukar</v>
      </c>
      <c r="N43" s="33">
        <f t="shared" si="2"/>
        <v>0.4</v>
      </c>
      <c r="O43" s="14" t="str">
        <f t="shared" si="3"/>
        <v>soal diterima baik</v>
      </c>
      <c r="Q43" s="7">
        <v>38</v>
      </c>
      <c r="R43" s="14">
        <f t="shared" si="5"/>
        <v>1</v>
      </c>
      <c r="S43" s="14">
        <f t="shared" si="5"/>
        <v>1</v>
      </c>
      <c r="T43" s="14">
        <f t="shared" si="5"/>
        <v>1</v>
      </c>
      <c r="U43" s="14">
        <f t="shared" si="5"/>
        <v>0</v>
      </c>
      <c r="V43" s="14">
        <f t="shared" si="5"/>
        <v>1</v>
      </c>
      <c r="W43" s="14">
        <f t="shared" si="5"/>
        <v>0</v>
      </c>
      <c r="X43" s="14">
        <f t="shared" si="5"/>
        <v>1</v>
      </c>
      <c r="Y43" s="14">
        <f t="shared" si="5"/>
        <v>1</v>
      </c>
      <c r="Z43" s="14">
        <f t="shared" si="5"/>
        <v>0</v>
      </c>
      <c r="AA43" s="14">
        <f t="shared" si="5"/>
        <v>0</v>
      </c>
      <c r="AB43" s="6">
        <f t="shared" si="6"/>
        <v>0.6</v>
      </c>
      <c r="AC43" s="6">
        <f t="shared" si="7"/>
        <v>0.4</v>
      </c>
      <c r="AD43" s="6">
        <f t="shared" si="8"/>
        <v>0.24</v>
      </c>
      <c r="AE43" s="21"/>
    </row>
    <row r="44" spans="1:31" ht="27.6" x14ac:dyDescent="0.25">
      <c r="A44" s="4" t="s">
        <v>968</v>
      </c>
      <c r="B44" s="14">
        <v>1</v>
      </c>
      <c r="C44" s="14">
        <v>1</v>
      </c>
      <c r="D44" s="14">
        <v>1</v>
      </c>
      <c r="E44" s="14">
        <v>1</v>
      </c>
      <c r="F44" s="14">
        <v>1</v>
      </c>
      <c r="G44" s="14">
        <v>1</v>
      </c>
      <c r="H44" s="14">
        <v>0</v>
      </c>
      <c r="I44" s="14">
        <v>0</v>
      </c>
      <c r="J44" s="14">
        <v>0</v>
      </c>
      <c r="K44" s="14">
        <v>0</v>
      </c>
      <c r="L44" s="33">
        <f t="shared" si="0"/>
        <v>0.6</v>
      </c>
      <c r="M44" s="14" t="str">
        <f t="shared" si="1"/>
        <v>sedang</v>
      </c>
      <c r="N44" s="33">
        <f t="shared" si="2"/>
        <v>0.8</v>
      </c>
      <c r="O44" s="14" t="str">
        <f t="shared" si="3"/>
        <v>soal diterima baik</v>
      </c>
      <c r="Q44" s="7">
        <v>39</v>
      </c>
      <c r="R44" s="14">
        <f t="shared" si="5"/>
        <v>0</v>
      </c>
      <c r="S44" s="14">
        <f t="shared" si="5"/>
        <v>0</v>
      </c>
      <c r="T44" s="14">
        <f t="shared" si="5"/>
        <v>0</v>
      </c>
      <c r="U44" s="14">
        <f t="shared" si="5"/>
        <v>0</v>
      </c>
      <c r="V44" s="14">
        <f t="shared" si="5"/>
        <v>0</v>
      </c>
      <c r="W44" s="14">
        <f t="shared" si="5"/>
        <v>0</v>
      </c>
      <c r="X44" s="14">
        <f t="shared" si="5"/>
        <v>1</v>
      </c>
      <c r="Y44" s="14">
        <f t="shared" si="5"/>
        <v>1</v>
      </c>
      <c r="Z44" s="14">
        <f t="shared" si="5"/>
        <v>0</v>
      </c>
      <c r="AA44" s="14">
        <f t="shared" si="5"/>
        <v>0</v>
      </c>
      <c r="AB44" s="6">
        <f t="shared" si="6"/>
        <v>0.2</v>
      </c>
      <c r="AC44" s="6">
        <f t="shared" si="7"/>
        <v>0.8</v>
      </c>
      <c r="AD44" s="6">
        <f t="shared" si="8"/>
        <v>0.16000000000000003</v>
      </c>
      <c r="AE44" s="21"/>
    </row>
    <row r="45" spans="1:31" ht="27.6" x14ac:dyDescent="0.25">
      <c r="A45" s="4" t="s">
        <v>969</v>
      </c>
      <c r="B45" s="14">
        <v>1</v>
      </c>
      <c r="C45" s="14">
        <v>1</v>
      </c>
      <c r="D45" s="14">
        <v>1</v>
      </c>
      <c r="E45" s="14">
        <v>0</v>
      </c>
      <c r="F45" s="14">
        <v>1</v>
      </c>
      <c r="G45" s="14">
        <v>0</v>
      </c>
      <c r="H45" s="14">
        <v>0</v>
      </c>
      <c r="I45" s="14">
        <v>0</v>
      </c>
      <c r="J45" s="14">
        <v>1</v>
      </c>
      <c r="K45" s="14">
        <v>1</v>
      </c>
      <c r="L45" s="33">
        <f t="shared" si="0"/>
        <v>0.6</v>
      </c>
      <c r="M45" s="14" t="str">
        <f t="shared" si="1"/>
        <v>sedang</v>
      </c>
      <c r="N45" s="33">
        <f t="shared" si="2"/>
        <v>0.4</v>
      </c>
      <c r="O45" s="14" t="str">
        <f t="shared" si="3"/>
        <v>soal diterima baik</v>
      </c>
      <c r="Q45" s="7">
        <v>40</v>
      </c>
      <c r="R45" s="14">
        <f t="shared" si="5"/>
        <v>1</v>
      </c>
      <c r="S45" s="14">
        <f t="shared" si="5"/>
        <v>1</v>
      </c>
      <c r="T45" s="14">
        <f t="shared" si="5"/>
        <v>1</v>
      </c>
      <c r="U45" s="14">
        <f t="shared" si="5"/>
        <v>1</v>
      </c>
      <c r="V45" s="14">
        <f t="shared" si="5"/>
        <v>1</v>
      </c>
      <c r="W45" s="14">
        <f t="shared" si="5"/>
        <v>1</v>
      </c>
      <c r="X45" s="14">
        <f t="shared" si="5"/>
        <v>0</v>
      </c>
      <c r="Y45" s="14">
        <f t="shared" si="5"/>
        <v>0</v>
      </c>
      <c r="Z45" s="14">
        <f t="shared" si="5"/>
        <v>0</v>
      </c>
      <c r="AA45" s="14">
        <f t="shared" si="5"/>
        <v>0</v>
      </c>
      <c r="AB45" s="6">
        <f t="shared" si="6"/>
        <v>0.6</v>
      </c>
      <c r="AC45" s="6">
        <f t="shared" si="7"/>
        <v>0.4</v>
      </c>
      <c r="AD45" s="6">
        <f t="shared" si="8"/>
        <v>0.24</v>
      </c>
      <c r="AE45" s="21"/>
    </row>
    <row r="46" spans="1:31" ht="27.6" x14ac:dyDescent="0.25">
      <c r="A46" s="4" t="s">
        <v>970</v>
      </c>
      <c r="B46" s="14">
        <v>1</v>
      </c>
      <c r="C46" s="14">
        <v>1</v>
      </c>
      <c r="D46" s="14">
        <v>1</v>
      </c>
      <c r="E46" s="14">
        <v>0</v>
      </c>
      <c r="F46" s="14">
        <v>1</v>
      </c>
      <c r="G46" s="14">
        <v>0</v>
      </c>
      <c r="H46" s="14">
        <v>0</v>
      </c>
      <c r="I46" s="14">
        <v>0</v>
      </c>
      <c r="J46" s="14">
        <v>0</v>
      </c>
      <c r="K46" s="14">
        <v>0</v>
      </c>
      <c r="L46" s="33">
        <f t="shared" si="0"/>
        <v>0.4</v>
      </c>
      <c r="M46" s="14" t="str">
        <f t="shared" si="1"/>
        <v>sedang</v>
      </c>
      <c r="N46" s="33">
        <f t="shared" si="2"/>
        <v>0.8</v>
      </c>
      <c r="O46" s="14" t="str">
        <f t="shared" si="3"/>
        <v>soal diterima baik</v>
      </c>
      <c r="Q46" s="7">
        <v>41</v>
      </c>
      <c r="R46" s="14">
        <f t="shared" ref="R46:AA71" si="9">B45</f>
        <v>1</v>
      </c>
      <c r="S46" s="14">
        <f t="shared" si="9"/>
        <v>1</v>
      </c>
      <c r="T46" s="14">
        <f t="shared" si="9"/>
        <v>1</v>
      </c>
      <c r="U46" s="14">
        <f t="shared" si="9"/>
        <v>0</v>
      </c>
      <c r="V46" s="14">
        <f t="shared" si="9"/>
        <v>1</v>
      </c>
      <c r="W46" s="14">
        <f t="shared" si="9"/>
        <v>0</v>
      </c>
      <c r="X46" s="14">
        <f t="shared" si="9"/>
        <v>0</v>
      </c>
      <c r="Y46" s="14">
        <f t="shared" si="9"/>
        <v>0</v>
      </c>
      <c r="Z46" s="14">
        <f t="shared" si="9"/>
        <v>1</v>
      </c>
      <c r="AA46" s="14">
        <f t="shared" si="9"/>
        <v>1</v>
      </c>
      <c r="AB46" s="6">
        <f t="shared" si="6"/>
        <v>0.6</v>
      </c>
      <c r="AC46" s="6">
        <f t="shared" si="7"/>
        <v>0.4</v>
      </c>
      <c r="AD46" s="6">
        <f t="shared" si="8"/>
        <v>0.24</v>
      </c>
      <c r="AE46" s="21"/>
    </row>
    <row r="47" spans="1:31" ht="27.6" x14ac:dyDescent="0.25">
      <c r="A47" s="8" t="s">
        <v>971</v>
      </c>
      <c r="B47" s="14">
        <v>1</v>
      </c>
      <c r="C47" s="14">
        <v>1</v>
      </c>
      <c r="D47" s="14">
        <v>1</v>
      </c>
      <c r="E47" s="14">
        <v>1</v>
      </c>
      <c r="F47" s="14">
        <v>1</v>
      </c>
      <c r="G47" s="14">
        <v>1</v>
      </c>
      <c r="H47" s="14">
        <v>0</v>
      </c>
      <c r="I47" s="14">
        <v>0</v>
      </c>
      <c r="J47" s="14">
        <v>0</v>
      </c>
      <c r="K47" s="14">
        <v>0</v>
      </c>
      <c r="L47" s="33">
        <f t="shared" si="0"/>
        <v>0.6</v>
      </c>
      <c r="M47" s="14" t="str">
        <f t="shared" si="1"/>
        <v>sedang</v>
      </c>
      <c r="N47" s="33">
        <f t="shared" si="2"/>
        <v>0.8</v>
      </c>
      <c r="O47" s="14" t="str">
        <f t="shared" si="3"/>
        <v>soal diterima baik</v>
      </c>
      <c r="Q47" s="7">
        <v>42</v>
      </c>
      <c r="R47" s="14">
        <f t="shared" si="9"/>
        <v>1</v>
      </c>
      <c r="S47" s="14">
        <f t="shared" si="9"/>
        <v>1</v>
      </c>
      <c r="T47" s="14">
        <f t="shared" si="9"/>
        <v>1</v>
      </c>
      <c r="U47" s="14">
        <f t="shared" si="9"/>
        <v>0</v>
      </c>
      <c r="V47" s="14">
        <f t="shared" si="9"/>
        <v>1</v>
      </c>
      <c r="W47" s="14">
        <f t="shared" si="9"/>
        <v>0</v>
      </c>
      <c r="X47" s="14">
        <f t="shared" si="9"/>
        <v>0</v>
      </c>
      <c r="Y47" s="14">
        <f t="shared" si="9"/>
        <v>0</v>
      </c>
      <c r="Z47" s="14">
        <f t="shared" si="9"/>
        <v>0</v>
      </c>
      <c r="AA47" s="14">
        <f t="shared" si="9"/>
        <v>0</v>
      </c>
      <c r="AB47" s="6">
        <f t="shared" si="6"/>
        <v>0.4</v>
      </c>
      <c r="AC47" s="6">
        <f t="shared" si="7"/>
        <v>0.6</v>
      </c>
      <c r="AD47" s="6">
        <f t="shared" si="8"/>
        <v>0.24</v>
      </c>
      <c r="AE47" s="21"/>
    </row>
    <row r="48" spans="1:31" ht="41.4" x14ac:dyDescent="0.25">
      <c r="A48" s="4" t="s">
        <v>972</v>
      </c>
      <c r="B48" s="14">
        <v>1</v>
      </c>
      <c r="C48" s="14">
        <v>1</v>
      </c>
      <c r="D48" s="14">
        <v>1</v>
      </c>
      <c r="E48" s="14">
        <v>1</v>
      </c>
      <c r="F48" s="14">
        <v>1</v>
      </c>
      <c r="G48" s="14">
        <v>1</v>
      </c>
      <c r="H48" s="14">
        <v>0</v>
      </c>
      <c r="I48" s="14">
        <v>0</v>
      </c>
      <c r="J48" s="14">
        <v>0</v>
      </c>
      <c r="K48" s="14">
        <v>0</v>
      </c>
      <c r="L48" s="33">
        <f t="shared" si="0"/>
        <v>0.6</v>
      </c>
      <c r="M48" s="14" t="str">
        <f t="shared" si="1"/>
        <v>sedang</v>
      </c>
      <c r="N48" s="33">
        <f t="shared" si="2"/>
        <v>0.8</v>
      </c>
      <c r="O48" s="14" t="str">
        <f t="shared" si="3"/>
        <v>soal diterima baik</v>
      </c>
      <c r="Q48" s="7">
        <v>43</v>
      </c>
      <c r="R48" s="14">
        <f t="shared" si="9"/>
        <v>1</v>
      </c>
      <c r="S48" s="14">
        <f t="shared" si="9"/>
        <v>1</v>
      </c>
      <c r="T48" s="14">
        <f t="shared" si="9"/>
        <v>1</v>
      </c>
      <c r="U48" s="14">
        <f t="shared" si="9"/>
        <v>1</v>
      </c>
      <c r="V48" s="14">
        <f t="shared" si="9"/>
        <v>1</v>
      </c>
      <c r="W48" s="14">
        <f t="shared" si="9"/>
        <v>1</v>
      </c>
      <c r="X48" s="14">
        <f t="shared" si="9"/>
        <v>0</v>
      </c>
      <c r="Y48" s="14">
        <f t="shared" si="9"/>
        <v>0</v>
      </c>
      <c r="Z48" s="14">
        <f t="shared" si="9"/>
        <v>0</v>
      </c>
      <c r="AA48" s="14">
        <f t="shared" si="9"/>
        <v>0</v>
      </c>
      <c r="AB48" s="6">
        <f t="shared" si="6"/>
        <v>0.6</v>
      </c>
      <c r="AC48" s="6">
        <f t="shared" si="7"/>
        <v>0.4</v>
      </c>
      <c r="AD48" s="6">
        <f t="shared" si="8"/>
        <v>0.24</v>
      </c>
      <c r="AE48" s="21"/>
    </row>
    <row r="49" spans="1:31" ht="27.6" x14ac:dyDescent="0.25">
      <c r="A49" s="4" t="s">
        <v>973</v>
      </c>
      <c r="B49" s="14">
        <v>1</v>
      </c>
      <c r="C49" s="14">
        <v>1</v>
      </c>
      <c r="D49" s="14">
        <v>1</v>
      </c>
      <c r="E49" s="14">
        <v>0</v>
      </c>
      <c r="F49" s="14">
        <v>1</v>
      </c>
      <c r="G49" s="14">
        <v>0</v>
      </c>
      <c r="H49" s="14">
        <v>1</v>
      </c>
      <c r="I49" s="14">
        <v>1</v>
      </c>
      <c r="J49" s="14">
        <v>0</v>
      </c>
      <c r="K49" s="14">
        <v>0</v>
      </c>
      <c r="L49" s="33">
        <f t="shared" si="0"/>
        <v>0.6</v>
      </c>
      <c r="M49" s="14" t="str">
        <f t="shared" si="1"/>
        <v>sedang</v>
      </c>
      <c r="N49" s="33">
        <f t="shared" si="2"/>
        <v>0.4</v>
      </c>
      <c r="O49" s="14" t="str">
        <f t="shared" si="3"/>
        <v>soal diterima baik</v>
      </c>
      <c r="Q49" s="7">
        <v>44</v>
      </c>
      <c r="R49" s="14">
        <f t="shared" si="9"/>
        <v>1</v>
      </c>
      <c r="S49" s="14">
        <f t="shared" si="9"/>
        <v>1</v>
      </c>
      <c r="T49" s="14">
        <f t="shared" si="9"/>
        <v>1</v>
      </c>
      <c r="U49" s="14">
        <f t="shared" si="9"/>
        <v>1</v>
      </c>
      <c r="V49" s="14">
        <f t="shared" si="9"/>
        <v>1</v>
      </c>
      <c r="W49" s="14">
        <f t="shared" si="9"/>
        <v>1</v>
      </c>
      <c r="X49" s="14">
        <f t="shared" si="9"/>
        <v>0</v>
      </c>
      <c r="Y49" s="14">
        <f t="shared" si="9"/>
        <v>0</v>
      </c>
      <c r="Z49" s="14">
        <f t="shared" si="9"/>
        <v>0</v>
      </c>
      <c r="AA49" s="14">
        <f t="shared" si="9"/>
        <v>0</v>
      </c>
      <c r="AB49" s="6">
        <f t="shared" si="6"/>
        <v>0.6</v>
      </c>
      <c r="AC49" s="6">
        <f t="shared" si="7"/>
        <v>0.4</v>
      </c>
      <c r="AD49" s="6">
        <f t="shared" si="8"/>
        <v>0.24</v>
      </c>
      <c r="AE49" s="21"/>
    </row>
    <row r="50" spans="1:31" ht="27.6" x14ac:dyDescent="0.25">
      <c r="A50" s="4" t="s">
        <v>974</v>
      </c>
      <c r="B50" s="14">
        <v>1</v>
      </c>
      <c r="C50" s="14">
        <v>1</v>
      </c>
      <c r="D50" s="14">
        <v>1</v>
      </c>
      <c r="E50" s="14">
        <v>1</v>
      </c>
      <c r="F50" s="14">
        <v>1</v>
      </c>
      <c r="G50" s="14">
        <v>1</v>
      </c>
      <c r="H50" s="14">
        <v>0</v>
      </c>
      <c r="I50" s="14">
        <v>0</v>
      </c>
      <c r="J50" s="14">
        <v>0</v>
      </c>
      <c r="K50" s="14">
        <v>0</v>
      </c>
      <c r="L50" s="33">
        <f t="shared" si="0"/>
        <v>0.6</v>
      </c>
      <c r="M50" s="14" t="str">
        <f t="shared" si="1"/>
        <v>sedang</v>
      </c>
      <c r="N50" s="33">
        <f t="shared" si="2"/>
        <v>0.8</v>
      </c>
      <c r="O50" s="14" t="str">
        <f t="shared" si="3"/>
        <v>soal diterima baik</v>
      </c>
      <c r="Q50" s="7">
        <v>45</v>
      </c>
      <c r="R50" s="14">
        <f t="shared" si="9"/>
        <v>1</v>
      </c>
      <c r="S50" s="14">
        <f t="shared" si="9"/>
        <v>1</v>
      </c>
      <c r="T50" s="14">
        <f t="shared" si="9"/>
        <v>1</v>
      </c>
      <c r="U50" s="14">
        <f t="shared" si="9"/>
        <v>0</v>
      </c>
      <c r="V50" s="14">
        <f t="shared" si="9"/>
        <v>1</v>
      </c>
      <c r="W50" s="14">
        <f t="shared" si="9"/>
        <v>0</v>
      </c>
      <c r="X50" s="14">
        <f t="shared" si="9"/>
        <v>1</v>
      </c>
      <c r="Y50" s="14">
        <f t="shared" si="9"/>
        <v>1</v>
      </c>
      <c r="Z50" s="14">
        <f t="shared" si="9"/>
        <v>0</v>
      </c>
      <c r="AA50" s="14">
        <f t="shared" si="9"/>
        <v>0</v>
      </c>
      <c r="AB50" s="6">
        <f t="shared" si="6"/>
        <v>0.6</v>
      </c>
      <c r="AC50" s="6">
        <f t="shared" si="7"/>
        <v>0.4</v>
      </c>
      <c r="AD50" s="6">
        <f t="shared" si="8"/>
        <v>0.24</v>
      </c>
      <c r="AE50" s="21"/>
    </row>
    <row r="51" spans="1:31" ht="41.4" x14ac:dyDescent="0.25">
      <c r="A51" s="4" t="s">
        <v>975</v>
      </c>
      <c r="B51" s="14">
        <v>0</v>
      </c>
      <c r="C51" s="14">
        <v>0</v>
      </c>
      <c r="D51" s="14">
        <v>1</v>
      </c>
      <c r="E51" s="14">
        <v>1</v>
      </c>
      <c r="F51" s="14">
        <v>1</v>
      </c>
      <c r="G51" s="14">
        <v>1</v>
      </c>
      <c r="H51" s="14">
        <v>0</v>
      </c>
      <c r="I51" s="14">
        <v>0</v>
      </c>
      <c r="J51" s="14">
        <v>0</v>
      </c>
      <c r="K51" s="14">
        <v>0</v>
      </c>
      <c r="L51" s="33">
        <f t="shared" si="0"/>
        <v>0.4</v>
      </c>
      <c r="M51" s="14" t="str">
        <f t="shared" si="1"/>
        <v>sedang</v>
      </c>
      <c r="N51" s="33">
        <f t="shared" si="2"/>
        <v>0.4</v>
      </c>
      <c r="O51" s="14" t="str">
        <f t="shared" si="3"/>
        <v>soal diterima baik</v>
      </c>
      <c r="Q51" s="7">
        <v>46</v>
      </c>
      <c r="R51" s="14">
        <f t="shared" si="9"/>
        <v>1</v>
      </c>
      <c r="S51" s="14">
        <f t="shared" si="9"/>
        <v>1</v>
      </c>
      <c r="T51" s="14">
        <f t="shared" si="9"/>
        <v>1</v>
      </c>
      <c r="U51" s="14">
        <f t="shared" si="9"/>
        <v>1</v>
      </c>
      <c r="V51" s="14">
        <f t="shared" si="9"/>
        <v>1</v>
      </c>
      <c r="W51" s="14">
        <f t="shared" si="9"/>
        <v>1</v>
      </c>
      <c r="X51" s="14">
        <f t="shared" si="9"/>
        <v>0</v>
      </c>
      <c r="Y51" s="14">
        <f t="shared" si="9"/>
        <v>0</v>
      </c>
      <c r="Z51" s="14">
        <f t="shared" si="9"/>
        <v>0</v>
      </c>
      <c r="AA51" s="14">
        <f t="shared" si="9"/>
        <v>0</v>
      </c>
      <c r="AB51" s="6">
        <f t="shared" si="6"/>
        <v>0.6</v>
      </c>
      <c r="AC51" s="6">
        <f t="shared" si="7"/>
        <v>0.4</v>
      </c>
      <c r="AD51" s="6">
        <f t="shared" si="8"/>
        <v>0.24</v>
      </c>
      <c r="AE51" s="21"/>
    </row>
    <row r="52" spans="1:31" ht="27.6" x14ac:dyDescent="0.25">
      <c r="A52" s="4" t="s">
        <v>976</v>
      </c>
      <c r="B52" s="14">
        <v>1</v>
      </c>
      <c r="C52" s="14">
        <v>1</v>
      </c>
      <c r="D52" s="14">
        <v>1</v>
      </c>
      <c r="E52" s="14">
        <v>0</v>
      </c>
      <c r="F52" s="14">
        <v>1</v>
      </c>
      <c r="G52" s="14">
        <v>0</v>
      </c>
      <c r="H52" s="14">
        <v>0</v>
      </c>
      <c r="I52" s="14">
        <v>0</v>
      </c>
      <c r="J52" s="14">
        <v>1</v>
      </c>
      <c r="K52" s="14">
        <v>1</v>
      </c>
      <c r="L52" s="33">
        <f t="shared" si="0"/>
        <v>0.6</v>
      </c>
      <c r="M52" s="14" t="str">
        <f t="shared" si="1"/>
        <v>sedang</v>
      </c>
      <c r="N52" s="33">
        <f t="shared" si="2"/>
        <v>0.4</v>
      </c>
      <c r="O52" s="14" t="str">
        <f t="shared" si="3"/>
        <v>soal diterima baik</v>
      </c>
      <c r="Q52" s="7">
        <v>47</v>
      </c>
      <c r="R52" s="14">
        <f t="shared" si="9"/>
        <v>0</v>
      </c>
      <c r="S52" s="14">
        <f t="shared" si="9"/>
        <v>0</v>
      </c>
      <c r="T52" s="14">
        <f t="shared" si="9"/>
        <v>1</v>
      </c>
      <c r="U52" s="14">
        <f t="shared" si="9"/>
        <v>1</v>
      </c>
      <c r="V52" s="14">
        <f t="shared" si="9"/>
        <v>1</v>
      </c>
      <c r="W52" s="14">
        <f t="shared" si="9"/>
        <v>1</v>
      </c>
      <c r="X52" s="14">
        <f t="shared" si="9"/>
        <v>0</v>
      </c>
      <c r="Y52" s="14">
        <f t="shared" si="9"/>
        <v>0</v>
      </c>
      <c r="Z52" s="14">
        <f t="shared" si="9"/>
        <v>0</v>
      </c>
      <c r="AA52" s="14">
        <f t="shared" si="9"/>
        <v>0</v>
      </c>
      <c r="AB52" s="6">
        <f t="shared" si="6"/>
        <v>0.4</v>
      </c>
      <c r="AC52" s="6">
        <f t="shared" si="7"/>
        <v>0.6</v>
      </c>
      <c r="AD52" s="6">
        <f t="shared" si="8"/>
        <v>0.24</v>
      </c>
      <c r="AE52" s="21"/>
    </row>
    <row r="53" spans="1:31" ht="27.6" x14ac:dyDescent="0.25">
      <c r="A53" s="8" t="s">
        <v>977</v>
      </c>
      <c r="B53" s="14">
        <v>1</v>
      </c>
      <c r="C53" s="14">
        <v>1</v>
      </c>
      <c r="D53" s="14">
        <v>1</v>
      </c>
      <c r="E53" s="14">
        <v>0</v>
      </c>
      <c r="F53" s="14">
        <v>1</v>
      </c>
      <c r="G53" s="14">
        <v>0</v>
      </c>
      <c r="H53" s="14">
        <v>0</v>
      </c>
      <c r="I53" s="14">
        <v>0</v>
      </c>
      <c r="J53" s="14">
        <v>0</v>
      </c>
      <c r="K53" s="14">
        <v>0</v>
      </c>
      <c r="L53" s="33">
        <f t="shared" si="0"/>
        <v>0.4</v>
      </c>
      <c r="M53" s="14" t="str">
        <f t="shared" si="1"/>
        <v>sedang</v>
      </c>
      <c r="N53" s="33">
        <f t="shared" si="2"/>
        <v>0.8</v>
      </c>
      <c r="O53" s="14" t="str">
        <f t="shared" si="3"/>
        <v>soal diterima baik</v>
      </c>
      <c r="Q53" s="7">
        <v>48</v>
      </c>
      <c r="R53" s="14">
        <f t="shared" si="9"/>
        <v>1</v>
      </c>
      <c r="S53" s="14">
        <f t="shared" si="9"/>
        <v>1</v>
      </c>
      <c r="T53" s="14">
        <f t="shared" si="9"/>
        <v>1</v>
      </c>
      <c r="U53" s="14">
        <f t="shared" si="9"/>
        <v>0</v>
      </c>
      <c r="V53" s="14">
        <f t="shared" si="9"/>
        <v>1</v>
      </c>
      <c r="W53" s="14">
        <f t="shared" si="9"/>
        <v>0</v>
      </c>
      <c r="X53" s="14">
        <f t="shared" si="9"/>
        <v>0</v>
      </c>
      <c r="Y53" s="14">
        <f t="shared" si="9"/>
        <v>0</v>
      </c>
      <c r="Z53" s="14">
        <f t="shared" si="9"/>
        <v>1</v>
      </c>
      <c r="AA53" s="14">
        <f t="shared" si="9"/>
        <v>1</v>
      </c>
      <c r="AB53" s="6">
        <f t="shared" si="6"/>
        <v>0.6</v>
      </c>
      <c r="AC53" s="6">
        <f t="shared" si="7"/>
        <v>0.4</v>
      </c>
      <c r="AD53" s="6">
        <f t="shared" si="8"/>
        <v>0.24</v>
      </c>
      <c r="AE53" s="21"/>
    </row>
    <row r="54" spans="1:31" ht="27.6" x14ac:dyDescent="0.25">
      <c r="A54" s="4" t="s">
        <v>978</v>
      </c>
      <c r="B54" s="14">
        <v>1</v>
      </c>
      <c r="C54" s="14">
        <v>1</v>
      </c>
      <c r="D54" s="14">
        <v>1</v>
      </c>
      <c r="E54" s="14">
        <v>1</v>
      </c>
      <c r="F54" s="14">
        <v>1</v>
      </c>
      <c r="G54" s="14">
        <v>1</v>
      </c>
      <c r="H54" s="14">
        <v>0</v>
      </c>
      <c r="I54" s="14">
        <v>0</v>
      </c>
      <c r="J54" s="14">
        <v>0</v>
      </c>
      <c r="K54" s="14">
        <v>0</v>
      </c>
      <c r="L54" s="33">
        <f t="shared" si="0"/>
        <v>0.6</v>
      </c>
      <c r="M54" s="14" t="str">
        <f t="shared" si="1"/>
        <v>sedang</v>
      </c>
      <c r="N54" s="33">
        <f t="shared" si="2"/>
        <v>0.8</v>
      </c>
      <c r="O54" s="14" t="str">
        <f t="shared" si="3"/>
        <v>soal diterima baik</v>
      </c>
      <c r="Q54" s="7">
        <v>49</v>
      </c>
      <c r="R54" s="14">
        <f t="shared" si="9"/>
        <v>1</v>
      </c>
      <c r="S54" s="14">
        <f t="shared" si="9"/>
        <v>1</v>
      </c>
      <c r="T54" s="14">
        <f t="shared" si="9"/>
        <v>1</v>
      </c>
      <c r="U54" s="14">
        <f t="shared" si="9"/>
        <v>0</v>
      </c>
      <c r="V54" s="14">
        <f t="shared" si="9"/>
        <v>1</v>
      </c>
      <c r="W54" s="14">
        <f t="shared" si="9"/>
        <v>0</v>
      </c>
      <c r="X54" s="14">
        <f t="shared" si="9"/>
        <v>0</v>
      </c>
      <c r="Y54" s="14">
        <f t="shared" si="9"/>
        <v>0</v>
      </c>
      <c r="Z54" s="14">
        <f t="shared" si="9"/>
        <v>0</v>
      </c>
      <c r="AA54" s="14">
        <f t="shared" si="9"/>
        <v>0</v>
      </c>
      <c r="AB54" s="6">
        <f t="shared" si="6"/>
        <v>0.4</v>
      </c>
      <c r="AC54" s="6">
        <f t="shared" si="7"/>
        <v>0.6</v>
      </c>
      <c r="AD54" s="6">
        <f t="shared" si="8"/>
        <v>0.24</v>
      </c>
      <c r="AE54" s="21"/>
    </row>
    <row r="55" spans="1:31" ht="27.6" x14ac:dyDescent="0.25">
      <c r="A55" s="4" t="s">
        <v>979</v>
      </c>
      <c r="B55" s="14">
        <v>1</v>
      </c>
      <c r="C55" s="14">
        <v>1</v>
      </c>
      <c r="D55" s="14">
        <v>1</v>
      </c>
      <c r="E55" s="14">
        <v>0</v>
      </c>
      <c r="F55" s="14">
        <v>1</v>
      </c>
      <c r="G55" s="14">
        <v>0</v>
      </c>
      <c r="H55" s="14">
        <v>0</v>
      </c>
      <c r="I55" s="14">
        <v>0</v>
      </c>
      <c r="J55" s="14">
        <v>0</v>
      </c>
      <c r="K55" s="14">
        <v>0</v>
      </c>
      <c r="L55" s="33">
        <f t="shared" si="0"/>
        <v>0.4</v>
      </c>
      <c r="M55" s="14" t="str">
        <f t="shared" si="1"/>
        <v>sedang</v>
      </c>
      <c r="N55" s="33">
        <f t="shared" si="2"/>
        <v>0.8</v>
      </c>
      <c r="O55" s="14" t="str">
        <f t="shared" si="3"/>
        <v>soal diterima baik</v>
      </c>
      <c r="Q55" s="7">
        <v>50</v>
      </c>
      <c r="R55" s="14">
        <f t="shared" si="9"/>
        <v>1</v>
      </c>
      <c r="S55" s="14">
        <f t="shared" si="9"/>
        <v>1</v>
      </c>
      <c r="T55" s="14">
        <f t="shared" si="9"/>
        <v>1</v>
      </c>
      <c r="U55" s="14">
        <f t="shared" si="9"/>
        <v>1</v>
      </c>
      <c r="V55" s="14">
        <f t="shared" si="9"/>
        <v>1</v>
      </c>
      <c r="W55" s="14">
        <f t="shared" si="9"/>
        <v>1</v>
      </c>
      <c r="X55" s="14">
        <f t="shared" si="9"/>
        <v>0</v>
      </c>
      <c r="Y55" s="14">
        <f t="shared" si="9"/>
        <v>0</v>
      </c>
      <c r="Z55" s="14">
        <f t="shared" si="9"/>
        <v>0</v>
      </c>
      <c r="AA55" s="14">
        <f t="shared" si="9"/>
        <v>0</v>
      </c>
      <c r="AB55" s="6">
        <f t="shared" si="6"/>
        <v>0.6</v>
      </c>
      <c r="AC55" s="6">
        <f t="shared" si="7"/>
        <v>0.4</v>
      </c>
      <c r="AD55" s="6">
        <f t="shared" si="8"/>
        <v>0.24</v>
      </c>
      <c r="AE55" s="21"/>
    </row>
    <row r="56" spans="1:31" ht="27.6" x14ac:dyDescent="0.25">
      <c r="A56" s="4" t="s">
        <v>980</v>
      </c>
      <c r="B56" s="14">
        <v>0</v>
      </c>
      <c r="C56" s="14">
        <v>0</v>
      </c>
      <c r="D56" s="14">
        <v>1</v>
      </c>
      <c r="E56" s="14">
        <v>1</v>
      </c>
      <c r="F56" s="14">
        <v>1</v>
      </c>
      <c r="G56" s="14">
        <v>1</v>
      </c>
      <c r="H56" s="14">
        <v>0</v>
      </c>
      <c r="I56" s="14">
        <v>0</v>
      </c>
      <c r="J56" s="14">
        <v>0</v>
      </c>
      <c r="K56" s="14">
        <v>0</v>
      </c>
      <c r="L56" s="33">
        <f t="shared" si="0"/>
        <v>0.4</v>
      </c>
      <c r="M56" s="14" t="str">
        <f t="shared" si="1"/>
        <v>sedang</v>
      </c>
      <c r="N56" s="33">
        <f t="shared" si="2"/>
        <v>0.4</v>
      </c>
      <c r="O56" s="14" t="str">
        <f t="shared" si="3"/>
        <v>soal diterima baik</v>
      </c>
      <c r="Q56" s="7">
        <v>51</v>
      </c>
      <c r="R56" s="14">
        <f t="shared" si="9"/>
        <v>1</v>
      </c>
      <c r="S56" s="14">
        <f t="shared" si="9"/>
        <v>1</v>
      </c>
      <c r="T56" s="14">
        <f t="shared" si="9"/>
        <v>1</v>
      </c>
      <c r="U56" s="14">
        <f t="shared" si="9"/>
        <v>0</v>
      </c>
      <c r="V56" s="14">
        <f t="shared" si="9"/>
        <v>1</v>
      </c>
      <c r="W56" s="14">
        <f t="shared" si="9"/>
        <v>0</v>
      </c>
      <c r="X56" s="14">
        <f t="shared" si="9"/>
        <v>0</v>
      </c>
      <c r="Y56" s="14">
        <f t="shared" si="9"/>
        <v>0</v>
      </c>
      <c r="Z56" s="14">
        <f t="shared" si="9"/>
        <v>0</v>
      </c>
      <c r="AA56" s="14">
        <f t="shared" si="9"/>
        <v>0</v>
      </c>
      <c r="AB56" s="6">
        <f t="shared" si="6"/>
        <v>0.4</v>
      </c>
      <c r="AC56" s="6">
        <f t="shared" si="7"/>
        <v>0.6</v>
      </c>
      <c r="AD56" s="6">
        <f t="shared" si="8"/>
        <v>0.24</v>
      </c>
      <c r="AE56" s="21"/>
    </row>
    <row r="57" spans="1:31" ht="27.6" x14ac:dyDescent="0.25">
      <c r="A57" s="9" t="s">
        <v>981</v>
      </c>
      <c r="B57" s="14">
        <v>1</v>
      </c>
      <c r="C57" s="14">
        <v>1</v>
      </c>
      <c r="D57" s="14">
        <v>1</v>
      </c>
      <c r="E57" s="14">
        <v>0</v>
      </c>
      <c r="F57" s="14">
        <v>1</v>
      </c>
      <c r="G57" s="14">
        <v>0</v>
      </c>
      <c r="H57" s="14">
        <v>0</v>
      </c>
      <c r="I57" s="14">
        <v>0</v>
      </c>
      <c r="J57" s="14">
        <v>0</v>
      </c>
      <c r="K57" s="14">
        <v>0</v>
      </c>
      <c r="L57" s="33">
        <f t="shared" si="0"/>
        <v>0.4</v>
      </c>
      <c r="M57" s="14" t="str">
        <f t="shared" si="1"/>
        <v>sedang</v>
      </c>
      <c r="N57" s="33">
        <f t="shared" si="2"/>
        <v>0.8</v>
      </c>
      <c r="O57" s="14" t="str">
        <f t="shared" si="3"/>
        <v>soal diterima baik</v>
      </c>
      <c r="Q57" s="7">
        <v>52</v>
      </c>
      <c r="R57" s="14">
        <f t="shared" si="9"/>
        <v>0</v>
      </c>
      <c r="S57" s="14">
        <f t="shared" si="9"/>
        <v>0</v>
      </c>
      <c r="T57" s="14">
        <f t="shared" si="9"/>
        <v>1</v>
      </c>
      <c r="U57" s="14">
        <f t="shared" si="9"/>
        <v>1</v>
      </c>
      <c r="V57" s="14">
        <f t="shared" si="9"/>
        <v>1</v>
      </c>
      <c r="W57" s="14">
        <f t="shared" si="9"/>
        <v>1</v>
      </c>
      <c r="X57" s="14">
        <f t="shared" si="9"/>
        <v>0</v>
      </c>
      <c r="Y57" s="14">
        <f t="shared" si="9"/>
        <v>0</v>
      </c>
      <c r="Z57" s="14">
        <f t="shared" si="9"/>
        <v>0</v>
      </c>
      <c r="AA57" s="14">
        <f t="shared" si="9"/>
        <v>0</v>
      </c>
      <c r="AB57" s="6">
        <f t="shared" si="6"/>
        <v>0.4</v>
      </c>
      <c r="AC57" s="6">
        <f t="shared" si="7"/>
        <v>0.6</v>
      </c>
      <c r="AD57" s="6">
        <f t="shared" si="8"/>
        <v>0.24</v>
      </c>
      <c r="AE57" s="21"/>
    </row>
    <row r="58" spans="1:31" ht="27.6" x14ac:dyDescent="0.25">
      <c r="A58" s="4" t="s">
        <v>982</v>
      </c>
      <c r="B58" s="14">
        <v>0</v>
      </c>
      <c r="C58" s="14">
        <v>0</v>
      </c>
      <c r="D58" s="14">
        <v>1</v>
      </c>
      <c r="E58" s="14">
        <v>1</v>
      </c>
      <c r="F58" s="14">
        <v>1</v>
      </c>
      <c r="G58" s="14">
        <v>1</v>
      </c>
      <c r="H58" s="14">
        <v>0</v>
      </c>
      <c r="I58" s="14">
        <v>0</v>
      </c>
      <c r="J58" s="14">
        <v>0</v>
      </c>
      <c r="K58" s="14">
        <v>0</v>
      </c>
      <c r="L58" s="33">
        <f t="shared" si="0"/>
        <v>0.4</v>
      </c>
      <c r="M58" s="14" t="str">
        <f t="shared" si="1"/>
        <v>sedang</v>
      </c>
      <c r="N58" s="33">
        <f t="shared" si="2"/>
        <v>0.4</v>
      </c>
      <c r="O58" s="14" t="str">
        <f t="shared" si="3"/>
        <v>soal diterima baik</v>
      </c>
      <c r="Q58" s="7">
        <v>53</v>
      </c>
      <c r="R58" s="14">
        <f t="shared" si="9"/>
        <v>1</v>
      </c>
      <c r="S58" s="14">
        <f t="shared" si="9"/>
        <v>1</v>
      </c>
      <c r="T58" s="14">
        <f t="shared" si="9"/>
        <v>1</v>
      </c>
      <c r="U58" s="14">
        <f t="shared" si="9"/>
        <v>0</v>
      </c>
      <c r="V58" s="14">
        <f t="shared" si="9"/>
        <v>1</v>
      </c>
      <c r="W58" s="14">
        <f t="shared" si="9"/>
        <v>0</v>
      </c>
      <c r="X58" s="14">
        <f t="shared" si="9"/>
        <v>0</v>
      </c>
      <c r="Y58" s="14">
        <f t="shared" si="9"/>
        <v>0</v>
      </c>
      <c r="Z58" s="14">
        <f t="shared" si="9"/>
        <v>0</v>
      </c>
      <c r="AA58" s="14">
        <f t="shared" si="9"/>
        <v>0</v>
      </c>
      <c r="AB58" s="6">
        <f t="shared" si="6"/>
        <v>0.4</v>
      </c>
      <c r="AC58" s="6">
        <f t="shared" si="7"/>
        <v>0.6</v>
      </c>
      <c r="AD58" s="6">
        <f t="shared" si="8"/>
        <v>0.24</v>
      </c>
      <c r="AE58" s="21"/>
    </row>
    <row r="59" spans="1:31" ht="27.6" x14ac:dyDescent="0.25">
      <c r="A59" s="4" t="s">
        <v>983</v>
      </c>
      <c r="B59" s="14">
        <v>1</v>
      </c>
      <c r="C59" s="14">
        <v>1</v>
      </c>
      <c r="D59" s="14">
        <v>1</v>
      </c>
      <c r="E59" s="14">
        <v>1</v>
      </c>
      <c r="F59" s="14">
        <v>1</v>
      </c>
      <c r="G59" s="14">
        <v>1</v>
      </c>
      <c r="H59" s="14">
        <v>0</v>
      </c>
      <c r="I59" s="14">
        <v>0</v>
      </c>
      <c r="J59" s="14">
        <v>1</v>
      </c>
      <c r="K59" s="14">
        <v>1</v>
      </c>
      <c r="L59" s="33">
        <f t="shared" si="0"/>
        <v>0.8</v>
      </c>
      <c r="M59" s="14" t="str">
        <f t="shared" si="1"/>
        <v>mudah</v>
      </c>
      <c r="N59" s="33">
        <f t="shared" si="2"/>
        <v>0.4</v>
      </c>
      <c r="O59" s="14" t="str">
        <f t="shared" si="3"/>
        <v>soal diterima baik</v>
      </c>
      <c r="Q59" s="7">
        <v>54</v>
      </c>
      <c r="R59" s="14">
        <f t="shared" si="9"/>
        <v>0</v>
      </c>
      <c r="S59" s="14">
        <f t="shared" si="9"/>
        <v>0</v>
      </c>
      <c r="T59" s="14">
        <f t="shared" si="9"/>
        <v>1</v>
      </c>
      <c r="U59" s="14">
        <f t="shared" si="9"/>
        <v>1</v>
      </c>
      <c r="V59" s="14">
        <f t="shared" si="9"/>
        <v>1</v>
      </c>
      <c r="W59" s="14">
        <f t="shared" si="9"/>
        <v>1</v>
      </c>
      <c r="X59" s="14">
        <f t="shared" si="9"/>
        <v>0</v>
      </c>
      <c r="Y59" s="14">
        <f t="shared" si="9"/>
        <v>0</v>
      </c>
      <c r="Z59" s="14">
        <f t="shared" si="9"/>
        <v>0</v>
      </c>
      <c r="AA59" s="14">
        <f t="shared" si="9"/>
        <v>0</v>
      </c>
      <c r="AB59" s="6">
        <f t="shared" si="6"/>
        <v>0.4</v>
      </c>
      <c r="AC59" s="6">
        <f t="shared" si="7"/>
        <v>0.6</v>
      </c>
      <c r="AD59" s="6">
        <f t="shared" si="8"/>
        <v>0.24</v>
      </c>
      <c r="AE59" s="21"/>
    </row>
    <row r="60" spans="1:31" ht="27.6" x14ac:dyDescent="0.25">
      <c r="A60" s="4" t="s">
        <v>984</v>
      </c>
      <c r="B60" s="14">
        <v>1</v>
      </c>
      <c r="C60" s="14">
        <v>1</v>
      </c>
      <c r="D60" s="14">
        <v>1</v>
      </c>
      <c r="E60" s="14">
        <v>0</v>
      </c>
      <c r="F60" s="14">
        <v>1</v>
      </c>
      <c r="G60" s="14">
        <v>0</v>
      </c>
      <c r="H60" s="14">
        <v>0</v>
      </c>
      <c r="I60" s="14">
        <v>0</v>
      </c>
      <c r="J60" s="14">
        <v>1</v>
      </c>
      <c r="K60" s="14">
        <v>1</v>
      </c>
      <c r="L60" s="33">
        <f t="shared" si="0"/>
        <v>0.6</v>
      </c>
      <c r="M60" s="14" t="str">
        <f t="shared" si="1"/>
        <v>sedang</v>
      </c>
      <c r="N60" s="33">
        <f t="shared" si="2"/>
        <v>0.4</v>
      </c>
      <c r="O60" s="14" t="str">
        <f t="shared" si="3"/>
        <v>soal diterima baik</v>
      </c>
      <c r="Q60" s="7">
        <v>55</v>
      </c>
      <c r="R60" s="14">
        <f t="shared" si="9"/>
        <v>1</v>
      </c>
      <c r="S60" s="14">
        <f t="shared" si="9"/>
        <v>1</v>
      </c>
      <c r="T60" s="14">
        <f t="shared" si="9"/>
        <v>1</v>
      </c>
      <c r="U60" s="14">
        <f t="shared" si="9"/>
        <v>1</v>
      </c>
      <c r="V60" s="14">
        <f t="shared" si="9"/>
        <v>1</v>
      </c>
      <c r="W60" s="14">
        <f t="shared" si="9"/>
        <v>1</v>
      </c>
      <c r="X60" s="14">
        <f t="shared" si="9"/>
        <v>0</v>
      </c>
      <c r="Y60" s="14">
        <f t="shared" si="9"/>
        <v>0</v>
      </c>
      <c r="Z60" s="14">
        <f t="shared" si="9"/>
        <v>1</v>
      </c>
      <c r="AA60" s="14">
        <f t="shared" si="9"/>
        <v>1</v>
      </c>
      <c r="AB60" s="6">
        <f t="shared" si="6"/>
        <v>0.8</v>
      </c>
      <c r="AC60" s="6">
        <f t="shared" si="7"/>
        <v>0.19999999999999996</v>
      </c>
      <c r="AD60" s="6">
        <f t="shared" si="8"/>
        <v>0.15999999999999998</v>
      </c>
      <c r="AE60" s="21"/>
    </row>
    <row r="61" spans="1:31" ht="27.6" x14ac:dyDescent="0.25">
      <c r="A61" s="4" t="s">
        <v>985</v>
      </c>
      <c r="B61" s="14">
        <v>1</v>
      </c>
      <c r="C61" s="14">
        <v>1</v>
      </c>
      <c r="D61" s="14">
        <v>1</v>
      </c>
      <c r="E61" s="14">
        <v>1</v>
      </c>
      <c r="F61" s="14">
        <v>1</v>
      </c>
      <c r="G61" s="14">
        <v>1</v>
      </c>
      <c r="H61" s="14">
        <v>0</v>
      </c>
      <c r="I61" s="14">
        <v>0</v>
      </c>
      <c r="J61" s="14">
        <v>0</v>
      </c>
      <c r="K61" s="14">
        <v>0</v>
      </c>
      <c r="L61" s="33">
        <f t="shared" si="0"/>
        <v>0.6</v>
      </c>
      <c r="M61" s="14" t="str">
        <f t="shared" si="1"/>
        <v>sedang</v>
      </c>
      <c r="N61" s="33">
        <f t="shared" si="2"/>
        <v>0.8</v>
      </c>
      <c r="O61" s="14" t="str">
        <f t="shared" si="3"/>
        <v>soal diterima baik</v>
      </c>
      <c r="Q61" s="7">
        <v>56</v>
      </c>
      <c r="R61" s="14">
        <f t="shared" si="9"/>
        <v>1</v>
      </c>
      <c r="S61" s="14">
        <f t="shared" si="9"/>
        <v>1</v>
      </c>
      <c r="T61" s="14">
        <f t="shared" si="9"/>
        <v>1</v>
      </c>
      <c r="U61" s="14">
        <f t="shared" si="9"/>
        <v>0</v>
      </c>
      <c r="V61" s="14">
        <f t="shared" si="9"/>
        <v>1</v>
      </c>
      <c r="W61" s="14">
        <f t="shared" si="9"/>
        <v>0</v>
      </c>
      <c r="X61" s="14">
        <f t="shared" si="9"/>
        <v>0</v>
      </c>
      <c r="Y61" s="14">
        <f t="shared" si="9"/>
        <v>0</v>
      </c>
      <c r="Z61" s="14">
        <f t="shared" si="9"/>
        <v>1</v>
      </c>
      <c r="AA61" s="14">
        <f t="shared" si="9"/>
        <v>1</v>
      </c>
      <c r="AB61" s="6">
        <f t="shared" si="6"/>
        <v>0.6</v>
      </c>
      <c r="AC61" s="6">
        <f t="shared" si="7"/>
        <v>0.4</v>
      </c>
      <c r="AD61" s="6">
        <f t="shared" si="8"/>
        <v>0.24</v>
      </c>
      <c r="AE61" s="21"/>
    </row>
    <row r="62" spans="1:31" ht="27.6" x14ac:dyDescent="0.25">
      <c r="A62" s="9" t="s">
        <v>986</v>
      </c>
      <c r="B62" s="14">
        <v>1</v>
      </c>
      <c r="C62" s="14">
        <v>1</v>
      </c>
      <c r="D62" s="14">
        <v>1</v>
      </c>
      <c r="E62" s="14">
        <v>0</v>
      </c>
      <c r="F62" s="14">
        <v>1</v>
      </c>
      <c r="G62" s="14">
        <v>0</v>
      </c>
      <c r="H62" s="14">
        <v>0</v>
      </c>
      <c r="I62" s="14">
        <v>0</v>
      </c>
      <c r="J62" s="14">
        <v>0</v>
      </c>
      <c r="K62" s="14">
        <v>0</v>
      </c>
      <c r="L62" s="33">
        <f t="shared" si="0"/>
        <v>0.4</v>
      </c>
      <c r="M62" s="14" t="str">
        <f t="shared" si="1"/>
        <v>sedang</v>
      </c>
      <c r="N62" s="33">
        <f t="shared" si="2"/>
        <v>0.8</v>
      </c>
      <c r="O62" s="14" t="str">
        <f t="shared" si="3"/>
        <v>soal diterima baik</v>
      </c>
      <c r="Q62" s="7">
        <v>57</v>
      </c>
      <c r="R62" s="14">
        <f t="shared" si="9"/>
        <v>1</v>
      </c>
      <c r="S62" s="14">
        <f t="shared" si="9"/>
        <v>1</v>
      </c>
      <c r="T62" s="14">
        <f t="shared" si="9"/>
        <v>1</v>
      </c>
      <c r="U62" s="14">
        <f t="shared" si="9"/>
        <v>1</v>
      </c>
      <c r="V62" s="14">
        <f t="shared" si="9"/>
        <v>1</v>
      </c>
      <c r="W62" s="14">
        <f t="shared" si="9"/>
        <v>1</v>
      </c>
      <c r="X62" s="14">
        <f t="shared" si="9"/>
        <v>0</v>
      </c>
      <c r="Y62" s="14">
        <f t="shared" si="9"/>
        <v>0</v>
      </c>
      <c r="Z62" s="14">
        <f t="shared" si="9"/>
        <v>0</v>
      </c>
      <c r="AA62" s="14">
        <f t="shared" si="9"/>
        <v>0</v>
      </c>
      <c r="AB62" s="6">
        <f t="shared" si="6"/>
        <v>0.6</v>
      </c>
      <c r="AC62" s="6">
        <f t="shared" si="7"/>
        <v>0.4</v>
      </c>
      <c r="AD62" s="6">
        <f t="shared" si="8"/>
        <v>0.24</v>
      </c>
      <c r="AE62" s="21"/>
    </row>
    <row r="63" spans="1:31" x14ac:dyDescent="0.25">
      <c r="A63" s="8" t="s">
        <v>987</v>
      </c>
      <c r="B63" s="14">
        <v>1</v>
      </c>
      <c r="C63" s="14">
        <v>1</v>
      </c>
      <c r="D63" s="14">
        <v>1</v>
      </c>
      <c r="E63" s="14">
        <v>0</v>
      </c>
      <c r="F63" s="14">
        <v>1</v>
      </c>
      <c r="G63" s="14">
        <v>0</v>
      </c>
      <c r="H63" s="14">
        <v>0</v>
      </c>
      <c r="I63" s="14">
        <v>0</v>
      </c>
      <c r="J63" s="14">
        <v>1</v>
      </c>
      <c r="K63" s="14">
        <v>1</v>
      </c>
      <c r="L63" s="33">
        <f t="shared" si="0"/>
        <v>0.6</v>
      </c>
      <c r="M63" s="14" t="str">
        <f t="shared" si="1"/>
        <v>sedang</v>
      </c>
      <c r="N63" s="33">
        <f t="shared" si="2"/>
        <v>0.4</v>
      </c>
      <c r="O63" s="14" t="str">
        <f t="shared" si="3"/>
        <v>soal diterima baik</v>
      </c>
      <c r="Q63" s="7">
        <v>58</v>
      </c>
      <c r="R63" s="14">
        <f t="shared" si="9"/>
        <v>1</v>
      </c>
      <c r="S63" s="14">
        <f t="shared" si="9"/>
        <v>1</v>
      </c>
      <c r="T63" s="14">
        <f t="shared" si="9"/>
        <v>1</v>
      </c>
      <c r="U63" s="14">
        <f t="shared" si="9"/>
        <v>0</v>
      </c>
      <c r="V63" s="14">
        <f t="shared" si="9"/>
        <v>1</v>
      </c>
      <c r="W63" s="14">
        <f t="shared" si="9"/>
        <v>0</v>
      </c>
      <c r="X63" s="14">
        <f t="shared" si="9"/>
        <v>0</v>
      </c>
      <c r="Y63" s="14">
        <f t="shared" si="9"/>
        <v>0</v>
      </c>
      <c r="Z63" s="14">
        <f t="shared" si="9"/>
        <v>0</v>
      </c>
      <c r="AA63" s="14">
        <f t="shared" si="9"/>
        <v>0</v>
      </c>
      <c r="AB63" s="6">
        <f t="shared" si="6"/>
        <v>0.4</v>
      </c>
      <c r="AC63" s="6">
        <f t="shared" si="7"/>
        <v>0.6</v>
      </c>
      <c r="AD63" s="6">
        <f t="shared" si="8"/>
        <v>0.24</v>
      </c>
      <c r="AE63" s="21"/>
    </row>
    <row r="64" spans="1:31" ht="41.4" x14ac:dyDescent="0.25">
      <c r="A64" s="4" t="s">
        <v>988</v>
      </c>
      <c r="B64" s="14">
        <v>1</v>
      </c>
      <c r="C64" s="14">
        <v>1</v>
      </c>
      <c r="D64" s="14">
        <v>1</v>
      </c>
      <c r="E64" s="14">
        <v>1</v>
      </c>
      <c r="F64" s="14">
        <v>1</v>
      </c>
      <c r="G64" s="14">
        <v>1</v>
      </c>
      <c r="H64" s="14">
        <v>0</v>
      </c>
      <c r="I64" s="14">
        <v>0</v>
      </c>
      <c r="J64" s="14">
        <v>0</v>
      </c>
      <c r="K64" s="14">
        <v>0</v>
      </c>
      <c r="L64" s="33">
        <f t="shared" si="0"/>
        <v>0.6</v>
      </c>
      <c r="M64" s="14" t="str">
        <f t="shared" si="1"/>
        <v>sedang</v>
      </c>
      <c r="N64" s="33">
        <f t="shared" si="2"/>
        <v>0.8</v>
      </c>
      <c r="O64" s="14" t="str">
        <f t="shared" si="3"/>
        <v>soal diterima baik</v>
      </c>
      <c r="Q64" s="7">
        <v>59</v>
      </c>
      <c r="R64" s="14">
        <f t="shared" si="9"/>
        <v>1</v>
      </c>
      <c r="S64" s="14">
        <f t="shared" si="9"/>
        <v>1</v>
      </c>
      <c r="T64" s="14">
        <f t="shared" si="9"/>
        <v>1</v>
      </c>
      <c r="U64" s="14">
        <f t="shared" si="9"/>
        <v>0</v>
      </c>
      <c r="V64" s="14">
        <f t="shared" si="9"/>
        <v>1</v>
      </c>
      <c r="W64" s="14">
        <f t="shared" si="9"/>
        <v>0</v>
      </c>
      <c r="X64" s="14">
        <f t="shared" si="9"/>
        <v>0</v>
      </c>
      <c r="Y64" s="14">
        <f t="shared" si="9"/>
        <v>0</v>
      </c>
      <c r="Z64" s="14">
        <f t="shared" si="9"/>
        <v>1</v>
      </c>
      <c r="AA64" s="14">
        <f t="shared" si="9"/>
        <v>1</v>
      </c>
      <c r="AB64" s="6">
        <f t="shared" si="6"/>
        <v>0.6</v>
      </c>
      <c r="AC64" s="6">
        <f t="shared" si="7"/>
        <v>0.4</v>
      </c>
      <c r="AD64" s="6">
        <f t="shared" si="8"/>
        <v>0.24</v>
      </c>
      <c r="AE64" s="21"/>
    </row>
    <row r="65" spans="1:31" ht="27.6" x14ac:dyDescent="0.25">
      <c r="A65" s="4" t="s">
        <v>989</v>
      </c>
      <c r="B65" s="14">
        <v>0</v>
      </c>
      <c r="C65" s="14">
        <v>0</v>
      </c>
      <c r="D65" s="14">
        <v>1</v>
      </c>
      <c r="E65" s="14">
        <v>1</v>
      </c>
      <c r="F65" s="14">
        <v>1</v>
      </c>
      <c r="G65" s="14">
        <v>1</v>
      </c>
      <c r="H65" s="14">
        <v>0</v>
      </c>
      <c r="I65" s="14">
        <v>0</v>
      </c>
      <c r="J65" s="14">
        <v>0</v>
      </c>
      <c r="K65" s="14">
        <v>0</v>
      </c>
      <c r="L65" s="33">
        <f t="shared" si="0"/>
        <v>0.4</v>
      </c>
      <c r="M65" s="14" t="str">
        <f t="shared" si="1"/>
        <v>sedang</v>
      </c>
      <c r="N65" s="33">
        <f t="shared" si="2"/>
        <v>0.4</v>
      </c>
      <c r="O65" s="14" t="str">
        <f t="shared" si="3"/>
        <v>soal diterima baik</v>
      </c>
      <c r="Q65" s="7">
        <v>60</v>
      </c>
      <c r="R65" s="14">
        <f t="shared" si="9"/>
        <v>1</v>
      </c>
      <c r="S65" s="14">
        <f t="shared" si="9"/>
        <v>1</v>
      </c>
      <c r="T65" s="14">
        <f t="shared" si="9"/>
        <v>1</v>
      </c>
      <c r="U65" s="14">
        <f t="shared" si="9"/>
        <v>1</v>
      </c>
      <c r="V65" s="14">
        <f t="shared" si="9"/>
        <v>1</v>
      </c>
      <c r="W65" s="14">
        <f t="shared" si="9"/>
        <v>1</v>
      </c>
      <c r="X65" s="14">
        <f t="shared" si="9"/>
        <v>0</v>
      </c>
      <c r="Y65" s="14">
        <f t="shared" si="9"/>
        <v>0</v>
      </c>
      <c r="Z65" s="14">
        <f t="shared" si="9"/>
        <v>0</v>
      </c>
      <c r="AA65" s="14">
        <f t="shared" si="9"/>
        <v>0</v>
      </c>
      <c r="AB65" s="6">
        <f t="shared" si="6"/>
        <v>0.6</v>
      </c>
      <c r="AC65" s="6">
        <f t="shared" si="7"/>
        <v>0.4</v>
      </c>
      <c r="AD65" s="6">
        <f t="shared" si="8"/>
        <v>0.24</v>
      </c>
      <c r="AE65" s="21"/>
    </row>
    <row r="66" spans="1:31" ht="27.6" x14ac:dyDescent="0.25">
      <c r="A66" s="9" t="s">
        <v>990</v>
      </c>
      <c r="B66" s="14">
        <v>1</v>
      </c>
      <c r="C66" s="14">
        <v>1</v>
      </c>
      <c r="D66" s="14">
        <v>1</v>
      </c>
      <c r="E66" s="14">
        <v>0</v>
      </c>
      <c r="F66" s="14">
        <v>1</v>
      </c>
      <c r="G66" s="14">
        <v>0</v>
      </c>
      <c r="H66" s="14">
        <v>0</v>
      </c>
      <c r="I66" s="14">
        <v>0</v>
      </c>
      <c r="J66" s="14">
        <v>1</v>
      </c>
      <c r="K66" s="14">
        <v>1</v>
      </c>
      <c r="L66" s="33">
        <f t="shared" si="0"/>
        <v>0.6</v>
      </c>
      <c r="M66" s="14" t="str">
        <f t="shared" si="1"/>
        <v>sedang</v>
      </c>
      <c r="N66" s="33">
        <f t="shared" si="2"/>
        <v>0.4</v>
      </c>
      <c r="O66" s="14" t="str">
        <f t="shared" si="3"/>
        <v>soal diterima baik</v>
      </c>
      <c r="Q66" s="7">
        <v>61</v>
      </c>
      <c r="R66" s="14">
        <f t="shared" si="9"/>
        <v>0</v>
      </c>
      <c r="S66" s="14">
        <f t="shared" si="9"/>
        <v>0</v>
      </c>
      <c r="T66" s="14">
        <f t="shared" si="9"/>
        <v>1</v>
      </c>
      <c r="U66" s="14">
        <f t="shared" si="9"/>
        <v>1</v>
      </c>
      <c r="V66" s="14">
        <f t="shared" si="9"/>
        <v>1</v>
      </c>
      <c r="W66" s="14">
        <f t="shared" si="9"/>
        <v>1</v>
      </c>
      <c r="X66" s="14">
        <f t="shared" si="9"/>
        <v>0</v>
      </c>
      <c r="Y66" s="14">
        <f t="shared" si="9"/>
        <v>0</v>
      </c>
      <c r="Z66" s="14">
        <f t="shared" si="9"/>
        <v>0</v>
      </c>
      <c r="AA66" s="14">
        <f t="shared" si="9"/>
        <v>0</v>
      </c>
      <c r="AB66" s="6">
        <f t="shared" si="6"/>
        <v>0.4</v>
      </c>
      <c r="AC66" s="6">
        <f t="shared" si="7"/>
        <v>0.6</v>
      </c>
      <c r="AD66" s="6">
        <f t="shared" si="8"/>
        <v>0.24</v>
      </c>
      <c r="AE66" s="21"/>
    </row>
    <row r="67" spans="1:31" ht="27.6" x14ac:dyDescent="0.25">
      <c r="A67" s="9" t="s">
        <v>991</v>
      </c>
      <c r="B67" s="14">
        <v>1</v>
      </c>
      <c r="C67" s="14">
        <v>1</v>
      </c>
      <c r="D67" s="14">
        <v>1</v>
      </c>
      <c r="E67" s="14">
        <v>0</v>
      </c>
      <c r="F67" s="14">
        <v>1</v>
      </c>
      <c r="G67" s="14">
        <v>0</v>
      </c>
      <c r="H67" s="14">
        <v>0</v>
      </c>
      <c r="I67" s="14">
        <v>0</v>
      </c>
      <c r="J67" s="14">
        <v>0</v>
      </c>
      <c r="K67" s="14">
        <v>0</v>
      </c>
      <c r="L67" s="33">
        <f t="shared" si="0"/>
        <v>0.4</v>
      </c>
      <c r="M67" s="14" t="str">
        <f t="shared" si="1"/>
        <v>sedang</v>
      </c>
      <c r="N67" s="33">
        <f t="shared" si="2"/>
        <v>0.8</v>
      </c>
      <c r="O67" s="14" t="str">
        <f t="shared" si="3"/>
        <v>soal diterima baik</v>
      </c>
      <c r="Q67" s="7">
        <v>62</v>
      </c>
      <c r="R67" s="14">
        <f t="shared" si="9"/>
        <v>1</v>
      </c>
      <c r="S67" s="14">
        <f t="shared" si="9"/>
        <v>1</v>
      </c>
      <c r="T67" s="14">
        <f t="shared" si="9"/>
        <v>1</v>
      </c>
      <c r="U67" s="14">
        <f t="shared" si="9"/>
        <v>0</v>
      </c>
      <c r="V67" s="14">
        <f t="shared" si="9"/>
        <v>1</v>
      </c>
      <c r="W67" s="14">
        <f t="shared" si="9"/>
        <v>0</v>
      </c>
      <c r="X67" s="14">
        <f t="shared" si="9"/>
        <v>0</v>
      </c>
      <c r="Y67" s="14">
        <f t="shared" si="9"/>
        <v>0</v>
      </c>
      <c r="Z67" s="14">
        <f t="shared" si="9"/>
        <v>1</v>
      </c>
      <c r="AA67" s="14">
        <f t="shared" si="9"/>
        <v>1</v>
      </c>
      <c r="AB67" s="6">
        <f t="shared" si="6"/>
        <v>0.6</v>
      </c>
      <c r="AC67" s="6">
        <f t="shared" si="7"/>
        <v>0.4</v>
      </c>
      <c r="AD67" s="6">
        <f t="shared" si="8"/>
        <v>0.24</v>
      </c>
      <c r="AE67" s="21"/>
    </row>
    <row r="68" spans="1:31" ht="27.6" x14ac:dyDescent="0.25">
      <c r="A68" s="4" t="s">
        <v>992</v>
      </c>
      <c r="B68" s="14">
        <v>1</v>
      </c>
      <c r="C68" s="14">
        <v>1</v>
      </c>
      <c r="D68" s="14">
        <v>1</v>
      </c>
      <c r="E68" s="14">
        <v>1</v>
      </c>
      <c r="F68" s="14">
        <v>1</v>
      </c>
      <c r="G68" s="14">
        <v>1</v>
      </c>
      <c r="H68" s="14">
        <v>1</v>
      </c>
      <c r="I68" s="14">
        <v>1</v>
      </c>
      <c r="J68" s="14">
        <v>0</v>
      </c>
      <c r="K68" s="14">
        <v>0</v>
      </c>
      <c r="L68" s="33">
        <f t="shared" si="0"/>
        <v>0.8</v>
      </c>
      <c r="M68" s="14" t="str">
        <f t="shared" si="1"/>
        <v>mudah</v>
      </c>
      <c r="N68" s="33">
        <f t="shared" si="2"/>
        <v>0.4</v>
      </c>
      <c r="O68" s="14" t="str">
        <f t="shared" si="3"/>
        <v>soal diterima baik</v>
      </c>
      <c r="Q68" s="7">
        <v>63</v>
      </c>
      <c r="R68" s="14">
        <f t="shared" si="9"/>
        <v>1</v>
      </c>
      <c r="S68" s="14">
        <f t="shared" si="9"/>
        <v>1</v>
      </c>
      <c r="T68" s="14">
        <f t="shared" si="9"/>
        <v>1</v>
      </c>
      <c r="U68" s="14">
        <f t="shared" si="9"/>
        <v>0</v>
      </c>
      <c r="V68" s="14">
        <f t="shared" si="9"/>
        <v>1</v>
      </c>
      <c r="W68" s="14">
        <f t="shared" si="9"/>
        <v>0</v>
      </c>
      <c r="X68" s="14">
        <f t="shared" si="9"/>
        <v>0</v>
      </c>
      <c r="Y68" s="14">
        <f t="shared" si="9"/>
        <v>0</v>
      </c>
      <c r="Z68" s="14">
        <f t="shared" si="9"/>
        <v>0</v>
      </c>
      <c r="AA68" s="14">
        <f t="shared" si="9"/>
        <v>0</v>
      </c>
      <c r="AB68" s="6">
        <f t="shared" si="6"/>
        <v>0.4</v>
      </c>
      <c r="AC68" s="6">
        <f t="shared" si="7"/>
        <v>0.6</v>
      </c>
      <c r="AD68" s="6">
        <f t="shared" si="8"/>
        <v>0.24</v>
      </c>
      <c r="AE68" s="21"/>
    </row>
    <row r="69" spans="1:31" ht="27.6" x14ac:dyDescent="0.25">
      <c r="A69" s="8" t="s">
        <v>993</v>
      </c>
      <c r="B69" s="14">
        <v>0</v>
      </c>
      <c r="C69" s="14">
        <v>0</v>
      </c>
      <c r="D69" s="14">
        <v>0</v>
      </c>
      <c r="E69" s="14">
        <v>0</v>
      </c>
      <c r="F69" s="14">
        <v>0</v>
      </c>
      <c r="G69" s="14">
        <v>0</v>
      </c>
      <c r="H69" s="14">
        <v>0</v>
      </c>
      <c r="I69" s="14">
        <v>0</v>
      </c>
      <c r="J69" s="14">
        <v>1</v>
      </c>
      <c r="K69" s="14">
        <v>1</v>
      </c>
      <c r="L69" s="33">
        <f t="shared" si="0"/>
        <v>0.2</v>
      </c>
      <c r="M69" s="14" t="str">
        <f t="shared" si="1"/>
        <v>sukar</v>
      </c>
      <c r="N69" s="33">
        <f t="shared" si="2"/>
        <v>0.4</v>
      </c>
      <c r="O69" s="14" t="str">
        <f t="shared" si="3"/>
        <v>soal diterima baik</v>
      </c>
      <c r="Q69" s="7">
        <v>64</v>
      </c>
      <c r="R69" s="14">
        <f t="shared" si="9"/>
        <v>1</v>
      </c>
      <c r="S69" s="14">
        <f t="shared" si="9"/>
        <v>1</v>
      </c>
      <c r="T69" s="14">
        <f t="shared" si="9"/>
        <v>1</v>
      </c>
      <c r="U69" s="14">
        <f t="shared" si="9"/>
        <v>1</v>
      </c>
      <c r="V69" s="14">
        <f t="shared" si="9"/>
        <v>1</v>
      </c>
      <c r="W69" s="14">
        <f t="shared" si="9"/>
        <v>1</v>
      </c>
      <c r="X69" s="14">
        <f t="shared" si="9"/>
        <v>1</v>
      </c>
      <c r="Y69" s="14">
        <f t="shared" si="9"/>
        <v>1</v>
      </c>
      <c r="Z69" s="14">
        <f t="shared" si="9"/>
        <v>0</v>
      </c>
      <c r="AA69" s="14">
        <f t="shared" si="9"/>
        <v>0</v>
      </c>
      <c r="AB69" s="6">
        <f t="shared" si="6"/>
        <v>0.8</v>
      </c>
      <c r="AC69" s="6">
        <f t="shared" si="7"/>
        <v>0.19999999999999996</v>
      </c>
      <c r="AD69" s="6">
        <f t="shared" si="8"/>
        <v>0.15999999999999998</v>
      </c>
      <c r="AE69" s="21"/>
    </row>
    <row r="70" spans="1:31" ht="27.6" x14ac:dyDescent="0.25">
      <c r="A70" s="4" t="s">
        <v>994</v>
      </c>
      <c r="B70" s="14">
        <v>1</v>
      </c>
      <c r="C70" s="14">
        <v>1</v>
      </c>
      <c r="D70" s="14">
        <v>0</v>
      </c>
      <c r="E70" s="14">
        <v>0</v>
      </c>
      <c r="F70" s="14">
        <v>0</v>
      </c>
      <c r="G70" s="14">
        <v>0</v>
      </c>
      <c r="H70" s="14">
        <v>0</v>
      </c>
      <c r="I70" s="14">
        <v>0</v>
      </c>
      <c r="J70" s="14">
        <v>0</v>
      </c>
      <c r="K70" s="14">
        <v>0</v>
      </c>
      <c r="L70" s="33">
        <f t="shared" ref="L70:L104" si="10">SUM(B70:K70)/10</f>
        <v>0.2</v>
      </c>
      <c r="M70" s="14" t="str">
        <f t="shared" ref="M70:M104" si="11">IF(L70&lt;0.31,"sukar",IF(L70&lt;0.71,"sedang","mudah"))</f>
        <v>sukar</v>
      </c>
      <c r="N70" s="33">
        <f t="shared" ref="N70:N104" si="12">ABS((SUM(B70:F70)-SUM(G70:K70))*2/10)</f>
        <v>0.4</v>
      </c>
      <c r="O70" s="14" t="str">
        <f t="shared" ref="O70:O104" si="13">IF(N70&lt;0.2,"soal dibuang",IF(N70&lt;0.3,"soal diperbaiki",IF(N70&lt;0.4,"soal diterima tapi perlu diperbaiki","soal diterima baik")))</f>
        <v>soal diterima baik</v>
      </c>
      <c r="Q70" s="7">
        <v>65</v>
      </c>
      <c r="R70" s="14">
        <f t="shared" si="9"/>
        <v>0</v>
      </c>
      <c r="S70" s="14">
        <f t="shared" si="9"/>
        <v>0</v>
      </c>
      <c r="T70" s="14">
        <f t="shared" si="9"/>
        <v>0</v>
      </c>
      <c r="U70" s="14">
        <f t="shared" si="9"/>
        <v>0</v>
      </c>
      <c r="V70" s="14">
        <f t="shared" si="9"/>
        <v>0</v>
      </c>
      <c r="W70" s="14">
        <f t="shared" si="9"/>
        <v>0</v>
      </c>
      <c r="X70" s="14">
        <f t="shared" si="9"/>
        <v>0</v>
      </c>
      <c r="Y70" s="14">
        <f t="shared" si="9"/>
        <v>0</v>
      </c>
      <c r="Z70" s="14">
        <f t="shared" si="9"/>
        <v>1</v>
      </c>
      <c r="AA70" s="14">
        <f t="shared" si="9"/>
        <v>1</v>
      </c>
      <c r="AB70" s="6">
        <f t="shared" si="6"/>
        <v>0.2</v>
      </c>
      <c r="AC70" s="6">
        <f t="shared" si="7"/>
        <v>0.8</v>
      </c>
      <c r="AD70" s="6">
        <f t="shared" si="8"/>
        <v>0.16000000000000003</v>
      </c>
      <c r="AE70" s="21"/>
    </row>
    <row r="71" spans="1:31" ht="41.4" x14ac:dyDescent="0.25">
      <c r="A71" s="9" t="s">
        <v>995</v>
      </c>
      <c r="B71" s="14">
        <v>1</v>
      </c>
      <c r="C71" s="14">
        <v>1</v>
      </c>
      <c r="D71" s="14">
        <v>0</v>
      </c>
      <c r="E71" s="14">
        <v>1</v>
      </c>
      <c r="F71" s="14">
        <v>0</v>
      </c>
      <c r="G71" s="14">
        <v>1</v>
      </c>
      <c r="H71" s="14">
        <v>0</v>
      </c>
      <c r="I71" s="14">
        <v>0</v>
      </c>
      <c r="J71" s="14">
        <v>0</v>
      </c>
      <c r="K71" s="14">
        <v>0</v>
      </c>
      <c r="L71" s="33">
        <f t="shared" si="10"/>
        <v>0.4</v>
      </c>
      <c r="M71" s="14" t="str">
        <f t="shared" si="11"/>
        <v>sedang</v>
      </c>
      <c r="N71" s="33">
        <f t="shared" si="12"/>
        <v>0.4</v>
      </c>
      <c r="O71" s="14" t="str">
        <f t="shared" si="13"/>
        <v>soal diterima baik</v>
      </c>
      <c r="Q71" s="7">
        <v>66</v>
      </c>
      <c r="R71" s="14">
        <f t="shared" si="9"/>
        <v>1</v>
      </c>
      <c r="S71" s="14">
        <f t="shared" si="9"/>
        <v>1</v>
      </c>
      <c r="T71" s="14">
        <f t="shared" si="9"/>
        <v>0</v>
      </c>
      <c r="U71" s="14">
        <f t="shared" si="9"/>
        <v>0</v>
      </c>
      <c r="V71" s="14">
        <f t="shared" si="9"/>
        <v>0</v>
      </c>
      <c r="W71" s="14">
        <f t="shared" ref="W71:AA105" si="14">G70</f>
        <v>0</v>
      </c>
      <c r="X71" s="14">
        <f t="shared" si="14"/>
        <v>0</v>
      </c>
      <c r="Y71" s="14">
        <f t="shared" si="14"/>
        <v>0</v>
      </c>
      <c r="Z71" s="14">
        <f t="shared" si="14"/>
        <v>0</v>
      </c>
      <c r="AA71" s="14">
        <f t="shared" si="14"/>
        <v>0</v>
      </c>
      <c r="AB71" s="6">
        <f t="shared" ref="AB71:AB104" si="15">SUM(R71:AA71)/COUNT(R71:AA71)</f>
        <v>0.2</v>
      </c>
      <c r="AC71" s="6">
        <f t="shared" ref="AC71:AC105" si="16">1-AB71</f>
        <v>0.8</v>
      </c>
      <c r="AD71" s="6">
        <f t="shared" ref="AD71:AD105" si="17">AB71*AC71</f>
        <v>0.16000000000000003</v>
      </c>
      <c r="AE71" s="21"/>
    </row>
    <row r="72" spans="1:31" ht="27.6" x14ac:dyDescent="0.25">
      <c r="A72" s="4" t="s">
        <v>996</v>
      </c>
      <c r="B72" s="14">
        <v>1</v>
      </c>
      <c r="C72" s="14">
        <v>1</v>
      </c>
      <c r="D72" s="14">
        <v>1</v>
      </c>
      <c r="E72" s="14">
        <v>1</v>
      </c>
      <c r="F72" s="14">
        <v>1</v>
      </c>
      <c r="G72" s="14">
        <v>1</v>
      </c>
      <c r="H72" s="14">
        <v>0</v>
      </c>
      <c r="I72" s="14">
        <v>0</v>
      </c>
      <c r="J72" s="14">
        <v>0</v>
      </c>
      <c r="K72" s="14">
        <v>0</v>
      </c>
      <c r="L72" s="33">
        <f t="shared" si="10"/>
        <v>0.6</v>
      </c>
      <c r="M72" s="14" t="str">
        <f t="shared" si="11"/>
        <v>sedang</v>
      </c>
      <c r="N72" s="33">
        <f t="shared" si="12"/>
        <v>0.8</v>
      </c>
      <c r="O72" s="14" t="str">
        <f t="shared" si="13"/>
        <v>soal diterima baik</v>
      </c>
      <c r="Q72" s="7">
        <v>67</v>
      </c>
      <c r="R72" s="14">
        <f t="shared" ref="R72:V105" si="18">B71</f>
        <v>1</v>
      </c>
      <c r="S72" s="14">
        <f t="shared" si="18"/>
        <v>1</v>
      </c>
      <c r="T72" s="14">
        <f t="shared" si="18"/>
        <v>0</v>
      </c>
      <c r="U72" s="14">
        <f t="shared" si="18"/>
        <v>1</v>
      </c>
      <c r="V72" s="14">
        <f t="shared" si="18"/>
        <v>0</v>
      </c>
      <c r="W72" s="14">
        <f t="shared" si="14"/>
        <v>1</v>
      </c>
      <c r="X72" s="14">
        <f t="shared" si="14"/>
        <v>0</v>
      </c>
      <c r="Y72" s="14">
        <f t="shared" si="14"/>
        <v>0</v>
      </c>
      <c r="Z72" s="14">
        <f t="shared" si="14"/>
        <v>0</v>
      </c>
      <c r="AA72" s="14">
        <f t="shared" si="14"/>
        <v>0</v>
      </c>
      <c r="AB72" s="6">
        <f t="shared" si="15"/>
        <v>0.4</v>
      </c>
      <c r="AC72" s="6">
        <f t="shared" si="16"/>
        <v>0.6</v>
      </c>
      <c r="AD72" s="6">
        <f t="shared" si="17"/>
        <v>0.24</v>
      </c>
      <c r="AE72" s="21"/>
    </row>
    <row r="73" spans="1:31" ht="27.6" x14ac:dyDescent="0.25">
      <c r="A73" s="4" t="s">
        <v>997</v>
      </c>
      <c r="B73" s="14">
        <v>1</v>
      </c>
      <c r="C73" s="14">
        <v>1</v>
      </c>
      <c r="D73" s="14">
        <v>0</v>
      </c>
      <c r="E73" s="14">
        <v>1</v>
      </c>
      <c r="F73" s="14">
        <v>0</v>
      </c>
      <c r="G73" s="14">
        <v>1</v>
      </c>
      <c r="H73" s="14">
        <v>0</v>
      </c>
      <c r="I73" s="14">
        <v>0</v>
      </c>
      <c r="J73" s="14">
        <v>0</v>
      </c>
      <c r="K73" s="14">
        <v>0</v>
      </c>
      <c r="L73" s="33">
        <f t="shared" si="10"/>
        <v>0.4</v>
      </c>
      <c r="M73" s="14" t="str">
        <f t="shared" si="11"/>
        <v>sedang</v>
      </c>
      <c r="N73" s="33">
        <f t="shared" si="12"/>
        <v>0.4</v>
      </c>
      <c r="O73" s="14" t="str">
        <f t="shared" si="13"/>
        <v>soal diterima baik</v>
      </c>
      <c r="Q73" s="7">
        <v>68</v>
      </c>
      <c r="R73" s="14">
        <f t="shared" si="18"/>
        <v>1</v>
      </c>
      <c r="S73" s="14">
        <f t="shared" si="18"/>
        <v>1</v>
      </c>
      <c r="T73" s="14">
        <f t="shared" si="18"/>
        <v>1</v>
      </c>
      <c r="U73" s="14">
        <f t="shared" si="18"/>
        <v>1</v>
      </c>
      <c r="V73" s="14">
        <f t="shared" si="18"/>
        <v>1</v>
      </c>
      <c r="W73" s="14">
        <f t="shared" si="14"/>
        <v>1</v>
      </c>
      <c r="X73" s="14">
        <f t="shared" si="14"/>
        <v>0</v>
      </c>
      <c r="Y73" s="14">
        <f t="shared" si="14"/>
        <v>0</v>
      </c>
      <c r="Z73" s="14">
        <f t="shared" si="14"/>
        <v>0</v>
      </c>
      <c r="AA73" s="14">
        <f t="shared" si="14"/>
        <v>0</v>
      </c>
      <c r="AB73" s="6">
        <f t="shared" si="15"/>
        <v>0.6</v>
      </c>
      <c r="AC73" s="6">
        <f t="shared" si="16"/>
        <v>0.4</v>
      </c>
      <c r="AD73" s="6">
        <f t="shared" si="17"/>
        <v>0.24</v>
      </c>
      <c r="AE73" s="21"/>
    </row>
    <row r="74" spans="1:31" ht="41.4" x14ac:dyDescent="0.25">
      <c r="A74" s="4" t="s">
        <v>998</v>
      </c>
      <c r="B74" s="14">
        <v>1</v>
      </c>
      <c r="C74" s="14">
        <v>1</v>
      </c>
      <c r="D74" s="14">
        <v>1</v>
      </c>
      <c r="E74" s="14">
        <v>1</v>
      </c>
      <c r="F74" s="14">
        <v>1</v>
      </c>
      <c r="G74" s="14">
        <v>1</v>
      </c>
      <c r="H74" s="14">
        <v>0</v>
      </c>
      <c r="I74" s="14">
        <v>0</v>
      </c>
      <c r="J74" s="14">
        <v>0</v>
      </c>
      <c r="K74" s="14">
        <v>0</v>
      </c>
      <c r="L74" s="33">
        <f t="shared" si="10"/>
        <v>0.6</v>
      </c>
      <c r="M74" s="14" t="str">
        <f t="shared" si="11"/>
        <v>sedang</v>
      </c>
      <c r="N74" s="33">
        <f t="shared" si="12"/>
        <v>0.8</v>
      </c>
      <c r="O74" s="14" t="str">
        <f t="shared" si="13"/>
        <v>soal diterima baik</v>
      </c>
      <c r="Q74" s="7">
        <v>69</v>
      </c>
      <c r="R74" s="14">
        <f t="shared" si="18"/>
        <v>1</v>
      </c>
      <c r="S74" s="14">
        <f t="shared" si="18"/>
        <v>1</v>
      </c>
      <c r="T74" s="14">
        <f t="shared" si="18"/>
        <v>0</v>
      </c>
      <c r="U74" s="14">
        <f t="shared" si="18"/>
        <v>1</v>
      </c>
      <c r="V74" s="14">
        <f t="shared" si="18"/>
        <v>0</v>
      </c>
      <c r="W74" s="14">
        <f t="shared" si="14"/>
        <v>1</v>
      </c>
      <c r="X74" s="14">
        <f t="shared" si="14"/>
        <v>0</v>
      </c>
      <c r="Y74" s="14">
        <f t="shared" si="14"/>
        <v>0</v>
      </c>
      <c r="Z74" s="14">
        <f t="shared" si="14"/>
        <v>0</v>
      </c>
      <c r="AA74" s="14">
        <f t="shared" si="14"/>
        <v>0</v>
      </c>
      <c r="AB74" s="6">
        <f t="shared" si="15"/>
        <v>0.4</v>
      </c>
      <c r="AC74" s="6">
        <f t="shared" si="16"/>
        <v>0.6</v>
      </c>
      <c r="AD74" s="6">
        <f t="shared" si="17"/>
        <v>0.24</v>
      </c>
      <c r="AE74" s="21"/>
    </row>
    <row r="75" spans="1:31" x14ac:dyDescent="0.25">
      <c r="A75" s="8" t="s">
        <v>999</v>
      </c>
      <c r="B75" s="14">
        <v>1</v>
      </c>
      <c r="C75" s="14">
        <v>1</v>
      </c>
      <c r="D75" s="14">
        <v>1</v>
      </c>
      <c r="E75" s="14">
        <v>1</v>
      </c>
      <c r="F75" s="14">
        <v>1</v>
      </c>
      <c r="G75" s="14">
        <v>1</v>
      </c>
      <c r="H75" s="14">
        <v>1</v>
      </c>
      <c r="I75" s="14">
        <v>1</v>
      </c>
      <c r="J75" s="14">
        <v>0</v>
      </c>
      <c r="K75" s="14">
        <v>0</v>
      </c>
      <c r="L75" s="33">
        <f t="shared" si="10"/>
        <v>0.8</v>
      </c>
      <c r="M75" s="14" t="str">
        <f t="shared" si="11"/>
        <v>mudah</v>
      </c>
      <c r="N75" s="33">
        <f t="shared" si="12"/>
        <v>0.4</v>
      </c>
      <c r="O75" s="14" t="str">
        <f t="shared" si="13"/>
        <v>soal diterima baik</v>
      </c>
      <c r="Q75" s="7">
        <v>70</v>
      </c>
      <c r="R75" s="14">
        <f t="shared" si="18"/>
        <v>1</v>
      </c>
      <c r="S75" s="14">
        <f t="shared" si="18"/>
        <v>1</v>
      </c>
      <c r="T75" s="14">
        <f t="shared" si="18"/>
        <v>1</v>
      </c>
      <c r="U75" s="14">
        <f t="shared" si="18"/>
        <v>1</v>
      </c>
      <c r="V75" s="14">
        <f t="shared" si="18"/>
        <v>1</v>
      </c>
      <c r="W75" s="14">
        <f t="shared" si="14"/>
        <v>1</v>
      </c>
      <c r="X75" s="14">
        <f t="shared" si="14"/>
        <v>0</v>
      </c>
      <c r="Y75" s="14">
        <f t="shared" si="14"/>
        <v>0</v>
      </c>
      <c r="Z75" s="14">
        <f t="shared" si="14"/>
        <v>0</v>
      </c>
      <c r="AA75" s="14">
        <f t="shared" si="14"/>
        <v>0</v>
      </c>
      <c r="AB75" s="6">
        <f t="shared" si="15"/>
        <v>0.6</v>
      </c>
      <c r="AC75" s="6">
        <f t="shared" si="16"/>
        <v>0.4</v>
      </c>
      <c r="AD75" s="6">
        <f t="shared" si="17"/>
        <v>0.24</v>
      </c>
      <c r="AE75" s="21"/>
    </row>
    <row r="76" spans="1:31" ht="27.6" x14ac:dyDescent="0.25">
      <c r="A76" s="8" t="s">
        <v>1000</v>
      </c>
      <c r="B76" s="14">
        <v>1</v>
      </c>
      <c r="C76" s="14">
        <v>1</v>
      </c>
      <c r="D76" s="14">
        <v>1</v>
      </c>
      <c r="E76" s="14">
        <v>1</v>
      </c>
      <c r="F76" s="14">
        <v>1</v>
      </c>
      <c r="G76" s="14">
        <v>1</v>
      </c>
      <c r="H76" s="14">
        <v>0</v>
      </c>
      <c r="I76" s="14">
        <v>0</v>
      </c>
      <c r="J76" s="14">
        <v>1</v>
      </c>
      <c r="K76" s="14">
        <v>1</v>
      </c>
      <c r="L76" s="33">
        <f t="shared" si="10"/>
        <v>0.8</v>
      </c>
      <c r="M76" s="14" t="str">
        <f t="shared" si="11"/>
        <v>mudah</v>
      </c>
      <c r="N76" s="33">
        <f t="shared" si="12"/>
        <v>0.4</v>
      </c>
      <c r="O76" s="14" t="str">
        <f t="shared" si="13"/>
        <v>soal diterima baik</v>
      </c>
      <c r="Q76" s="7">
        <v>71</v>
      </c>
      <c r="R76" s="14">
        <f t="shared" si="18"/>
        <v>1</v>
      </c>
      <c r="S76" s="14">
        <f t="shared" si="18"/>
        <v>1</v>
      </c>
      <c r="T76" s="14">
        <f t="shared" si="18"/>
        <v>1</v>
      </c>
      <c r="U76" s="14">
        <f t="shared" si="18"/>
        <v>1</v>
      </c>
      <c r="V76" s="14">
        <f t="shared" si="18"/>
        <v>1</v>
      </c>
      <c r="W76" s="14">
        <f t="shared" si="14"/>
        <v>1</v>
      </c>
      <c r="X76" s="14">
        <f t="shared" si="14"/>
        <v>1</v>
      </c>
      <c r="Y76" s="14">
        <f t="shared" si="14"/>
        <v>1</v>
      </c>
      <c r="Z76" s="14">
        <f t="shared" si="14"/>
        <v>0</v>
      </c>
      <c r="AA76" s="14">
        <f t="shared" si="14"/>
        <v>0</v>
      </c>
      <c r="AB76" s="6">
        <f t="shared" si="15"/>
        <v>0.8</v>
      </c>
      <c r="AC76" s="6">
        <f t="shared" si="16"/>
        <v>0.19999999999999996</v>
      </c>
      <c r="AD76" s="6">
        <f t="shared" si="17"/>
        <v>0.15999999999999998</v>
      </c>
      <c r="AE76" s="21"/>
    </row>
    <row r="77" spans="1:31" ht="27.6" x14ac:dyDescent="0.25">
      <c r="A77" s="4" t="s">
        <v>1001</v>
      </c>
      <c r="B77" s="14">
        <v>1</v>
      </c>
      <c r="C77" s="14">
        <v>1</v>
      </c>
      <c r="D77" s="14">
        <v>1</v>
      </c>
      <c r="E77" s="14">
        <v>1</v>
      </c>
      <c r="F77" s="14">
        <v>1</v>
      </c>
      <c r="G77" s="14">
        <v>1</v>
      </c>
      <c r="H77" s="14">
        <v>0</v>
      </c>
      <c r="I77" s="14">
        <v>0</v>
      </c>
      <c r="J77" s="14">
        <v>0</v>
      </c>
      <c r="K77" s="14">
        <v>0</v>
      </c>
      <c r="L77" s="33">
        <f t="shared" si="10"/>
        <v>0.6</v>
      </c>
      <c r="M77" s="14" t="str">
        <f t="shared" si="11"/>
        <v>sedang</v>
      </c>
      <c r="N77" s="33">
        <f t="shared" si="12"/>
        <v>0.8</v>
      </c>
      <c r="O77" s="14" t="str">
        <f t="shared" si="13"/>
        <v>soal diterima baik</v>
      </c>
      <c r="Q77" s="7">
        <v>72</v>
      </c>
      <c r="R77" s="14">
        <f t="shared" si="18"/>
        <v>1</v>
      </c>
      <c r="S77" s="14">
        <f t="shared" si="18"/>
        <v>1</v>
      </c>
      <c r="T77" s="14">
        <f t="shared" si="18"/>
        <v>1</v>
      </c>
      <c r="U77" s="14">
        <f t="shared" si="18"/>
        <v>1</v>
      </c>
      <c r="V77" s="14">
        <f t="shared" si="18"/>
        <v>1</v>
      </c>
      <c r="W77" s="14">
        <f t="shared" si="14"/>
        <v>1</v>
      </c>
      <c r="X77" s="14">
        <f t="shared" si="14"/>
        <v>0</v>
      </c>
      <c r="Y77" s="14">
        <f t="shared" si="14"/>
        <v>0</v>
      </c>
      <c r="Z77" s="14">
        <f t="shared" si="14"/>
        <v>1</v>
      </c>
      <c r="AA77" s="14">
        <f t="shared" si="14"/>
        <v>1</v>
      </c>
      <c r="AB77" s="6">
        <f t="shared" si="15"/>
        <v>0.8</v>
      </c>
      <c r="AC77" s="6">
        <f t="shared" si="16"/>
        <v>0.19999999999999996</v>
      </c>
      <c r="AD77" s="6">
        <f t="shared" si="17"/>
        <v>0.15999999999999998</v>
      </c>
      <c r="AE77" s="21"/>
    </row>
    <row r="78" spans="1:31" x14ac:dyDescent="0.25">
      <c r="A78" s="4" t="s">
        <v>1002</v>
      </c>
      <c r="B78" s="14">
        <v>1</v>
      </c>
      <c r="C78" s="14">
        <v>1</v>
      </c>
      <c r="D78" s="14">
        <v>1</v>
      </c>
      <c r="E78" s="14">
        <v>0</v>
      </c>
      <c r="F78" s="14">
        <v>1</v>
      </c>
      <c r="G78" s="14">
        <v>0</v>
      </c>
      <c r="H78" s="14">
        <v>0</v>
      </c>
      <c r="I78" s="14">
        <v>0</v>
      </c>
      <c r="J78" s="14">
        <v>1</v>
      </c>
      <c r="K78" s="14">
        <v>1</v>
      </c>
      <c r="L78" s="33">
        <f t="shared" si="10"/>
        <v>0.6</v>
      </c>
      <c r="M78" s="14" t="str">
        <f t="shared" si="11"/>
        <v>sedang</v>
      </c>
      <c r="N78" s="33">
        <f t="shared" si="12"/>
        <v>0.4</v>
      </c>
      <c r="O78" s="14" t="str">
        <f t="shared" si="13"/>
        <v>soal diterima baik</v>
      </c>
      <c r="Q78" s="7">
        <v>73</v>
      </c>
      <c r="R78" s="14">
        <f t="shared" si="18"/>
        <v>1</v>
      </c>
      <c r="S78" s="14">
        <f t="shared" si="18"/>
        <v>1</v>
      </c>
      <c r="T78" s="14">
        <f t="shared" si="18"/>
        <v>1</v>
      </c>
      <c r="U78" s="14">
        <f t="shared" si="18"/>
        <v>1</v>
      </c>
      <c r="V78" s="14">
        <f t="shared" si="18"/>
        <v>1</v>
      </c>
      <c r="W78" s="14">
        <f t="shared" si="14"/>
        <v>1</v>
      </c>
      <c r="X78" s="14">
        <f t="shared" si="14"/>
        <v>0</v>
      </c>
      <c r="Y78" s="14">
        <f t="shared" si="14"/>
        <v>0</v>
      </c>
      <c r="Z78" s="14">
        <f t="shared" si="14"/>
        <v>0</v>
      </c>
      <c r="AA78" s="14">
        <f t="shared" si="14"/>
        <v>0</v>
      </c>
      <c r="AB78" s="6">
        <f t="shared" si="15"/>
        <v>0.6</v>
      </c>
      <c r="AC78" s="6">
        <f t="shared" si="16"/>
        <v>0.4</v>
      </c>
      <c r="AD78" s="6">
        <f t="shared" si="17"/>
        <v>0.24</v>
      </c>
      <c r="AE78" s="21"/>
    </row>
    <row r="79" spans="1:31" x14ac:dyDescent="0.25">
      <c r="A79" s="4" t="s">
        <v>1003</v>
      </c>
      <c r="B79" s="14">
        <v>1</v>
      </c>
      <c r="C79" s="14">
        <v>1</v>
      </c>
      <c r="D79" s="14">
        <v>1</v>
      </c>
      <c r="E79" s="14">
        <v>0</v>
      </c>
      <c r="F79" s="14">
        <v>1</v>
      </c>
      <c r="G79" s="14">
        <v>0</v>
      </c>
      <c r="H79" s="14">
        <v>1</v>
      </c>
      <c r="I79" s="14">
        <v>1</v>
      </c>
      <c r="J79" s="14">
        <v>0</v>
      </c>
      <c r="K79" s="14">
        <v>0</v>
      </c>
      <c r="L79" s="33">
        <f t="shared" si="10"/>
        <v>0.6</v>
      </c>
      <c r="M79" s="14" t="str">
        <f t="shared" si="11"/>
        <v>sedang</v>
      </c>
      <c r="N79" s="33">
        <f t="shared" si="12"/>
        <v>0.4</v>
      </c>
      <c r="O79" s="14" t="str">
        <f t="shared" si="13"/>
        <v>soal diterima baik</v>
      </c>
      <c r="Q79" s="7">
        <v>74</v>
      </c>
      <c r="R79" s="14">
        <f t="shared" si="18"/>
        <v>1</v>
      </c>
      <c r="S79" s="14">
        <f t="shared" si="18"/>
        <v>1</v>
      </c>
      <c r="T79" s="14">
        <f t="shared" si="18"/>
        <v>1</v>
      </c>
      <c r="U79" s="14">
        <f t="shared" si="18"/>
        <v>0</v>
      </c>
      <c r="V79" s="14">
        <f t="shared" si="18"/>
        <v>1</v>
      </c>
      <c r="W79" s="14">
        <f t="shared" si="14"/>
        <v>0</v>
      </c>
      <c r="X79" s="14">
        <f t="shared" si="14"/>
        <v>0</v>
      </c>
      <c r="Y79" s="14">
        <f t="shared" si="14"/>
        <v>0</v>
      </c>
      <c r="Z79" s="14">
        <f t="shared" si="14"/>
        <v>1</v>
      </c>
      <c r="AA79" s="14">
        <f t="shared" si="14"/>
        <v>1</v>
      </c>
      <c r="AB79" s="6">
        <f t="shared" si="15"/>
        <v>0.6</v>
      </c>
      <c r="AC79" s="6">
        <f t="shared" si="16"/>
        <v>0.4</v>
      </c>
      <c r="AD79" s="6">
        <f t="shared" si="17"/>
        <v>0.24</v>
      </c>
      <c r="AE79" s="21"/>
    </row>
    <row r="80" spans="1:31" ht="27.6" x14ac:dyDescent="0.25">
      <c r="A80" s="4" t="s">
        <v>1004</v>
      </c>
      <c r="B80" s="14">
        <v>1</v>
      </c>
      <c r="C80" s="14">
        <v>1</v>
      </c>
      <c r="D80" s="14">
        <v>1</v>
      </c>
      <c r="E80" s="14">
        <v>0</v>
      </c>
      <c r="F80" s="14">
        <v>1</v>
      </c>
      <c r="G80" s="14">
        <v>0</v>
      </c>
      <c r="H80" s="14">
        <v>0</v>
      </c>
      <c r="I80" s="14">
        <v>0</v>
      </c>
      <c r="J80" s="14">
        <v>1</v>
      </c>
      <c r="K80" s="14">
        <v>1</v>
      </c>
      <c r="L80" s="33">
        <f t="shared" si="10"/>
        <v>0.6</v>
      </c>
      <c r="M80" s="14" t="str">
        <f t="shared" si="11"/>
        <v>sedang</v>
      </c>
      <c r="N80" s="33">
        <f t="shared" si="12"/>
        <v>0.4</v>
      </c>
      <c r="O80" s="14" t="str">
        <f t="shared" si="13"/>
        <v>soal diterima baik</v>
      </c>
      <c r="Q80" s="7">
        <v>75</v>
      </c>
      <c r="R80" s="14">
        <f t="shared" si="18"/>
        <v>1</v>
      </c>
      <c r="S80" s="14">
        <f t="shared" si="18"/>
        <v>1</v>
      </c>
      <c r="T80" s="14">
        <f t="shared" si="18"/>
        <v>1</v>
      </c>
      <c r="U80" s="14">
        <f t="shared" si="18"/>
        <v>0</v>
      </c>
      <c r="V80" s="14">
        <f t="shared" si="18"/>
        <v>1</v>
      </c>
      <c r="W80" s="14">
        <f t="shared" si="14"/>
        <v>0</v>
      </c>
      <c r="X80" s="14">
        <f t="shared" si="14"/>
        <v>1</v>
      </c>
      <c r="Y80" s="14">
        <f t="shared" si="14"/>
        <v>1</v>
      </c>
      <c r="Z80" s="14">
        <f t="shared" si="14"/>
        <v>0</v>
      </c>
      <c r="AA80" s="14">
        <f t="shared" si="14"/>
        <v>0</v>
      </c>
      <c r="AB80" s="6">
        <f t="shared" si="15"/>
        <v>0.6</v>
      </c>
      <c r="AC80" s="6">
        <f t="shared" si="16"/>
        <v>0.4</v>
      </c>
      <c r="AD80" s="6">
        <f t="shared" si="17"/>
        <v>0.24</v>
      </c>
      <c r="AE80" s="21"/>
    </row>
    <row r="81" spans="1:31" ht="41.4" x14ac:dyDescent="0.25">
      <c r="A81" s="8" t="s">
        <v>1005</v>
      </c>
      <c r="B81" s="14">
        <v>1</v>
      </c>
      <c r="C81" s="14">
        <v>1</v>
      </c>
      <c r="D81" s="14">
        <v>1</v>
      </c>
      <c r="E81" s="14">
        <v>1</v>
      </c>
      <c r="F81" s="14">
        <v>1</v>
      </c>
      <c r="G81" s="14">
        <v>1</v>
      </c>
      <c r="H81" s="14">
        <v>0</v>
      </c>
      <c r="I81" s="14">
        <v>0</v>
      </c>
      <c r="J81" s="14">
        <v>1</v>
      </c>
      <c r="K81" s="14">
        <v>1</v>
      </c>
      <c r="L81" s="33">
        <f t="shared" si="10"/>
        <v>0.8</v>
      </c>
      <c r="M81" s="14" t="str">
        <f t="shared" si="11"/>
        <v>mudah</v>
      </c>
      <c r="N81" s="33">
        <f t="shared" si="12"/>
        <v>0.4</v>
      </c>
      <c r="O81" s="14" t="str">
        <f t="shared" si="13"/>
        <v>soal diterima baik</v>
      </c>
      <c r="Q81" s="7">
        <v>76</v>
      </c>
      <c r="R81" s="14">
        <f t="shared" si="18"/>
        <v>1</v>
      </c>
      <c r="S81" s="14">
        <f t="shared" si="18"/>
        <v>1</v>
      </c>
      <c r="T81" s="14">
        <f t="shared" si="18"/>
        <v>1</v>
      </c>
      <c r="U81" s="14">
        <f t="shared" si="18"/>
        <v>0</v>
      </c>
      <c r="V81" s="14">
        <f t="shared" si="18"/>
        <v>1</v>
      </c>
      <c r="W81" s="14">
        <f t="shared" si="14"/>
        <v>0</v>
      </c>
      <c r="X81" s="14">
        <f t="shared" si="14"/>
        <v>0</v>
      </c>
      <c r="Y81" s="14">
        <f t="shared" si="14"/>
        <v>0</v>
      </c>
      <c r="Z81" s="14">
        <f t="shared" si="14"/>
        <v>1</v>
      </c>
      <c r="AA81" s="14">
        <f t="shared" si="14"/>
        <v>1</v>
      </c>
      <c r="AB81" s="6">
        <f t="shared" si="15"/>
        <v>0.6</v>
      </c>
      <c r="AC81" s="6">
        <f t="shared" si="16"/>
        <v>0.4</v>
      </c>
      <c r="AD81" s="6">
        <f t="shared" si="17"/>
        <v>0.24</v>
      </c>
      <c r="AE81" s="21"/>
    </row>
    <row r="82" spans="1:31" ht="27.6" x14ac:dyDescent="0.25">
      <c r="A82" s="4" t="s">
        <v>1006</v>
      </c>
      <c r="B82" s="14">
        <v>1</v>
      </c>
      <c r="C82" s="14">
        <v>1</v>
      </c>
      <c r="D82" s="14">
        <v>0</v>
      </c>
      <c r="E82" s="14">
        <v>1</v>
      </c>
      <c r="F82" s="14">
        <v>0</v>
      </c>
      <c r="G82" s="14">
        <v>1</v>
      </c>
      <c r="H82" s="14">
        <v>0</v>
      </c>
      <c r="I82" s="14">
        <v>0</v>
      </c>
      <c r="J82" s="14">
        <v>0</v>
      </c>
      <c r="K82" s="14">
        <v>0</v>
      </c>
      <c r="L82" s="33">
        <f t="shared" si="10"/>
        <v>0.4</v>
      </c>
      <c r="M82" s="14" t="str">
        <f t="shared" si="11"/>
        <v>sedang</v>
      </c>
      <c r="N82" s="33">
        <f t="shared" si="12"/>
        <v>0.4</v>
      </c>
      <c r="O82" s="14" t="str">
        <f t="shared" si="13"/>
        <v>soal diterima baik</v>
      </c>
      <c r="Q82" s="7">
        <v>77</v>
      </c>
      <c r="R82" s="14">
        <f t="shared" si="18"/>
        <v>1</v>
      </c>
      <c r="S82" s="14">
        <f t="shared" si="18"/>
        <v>1</v>
      </c>
      <c r="T82" s="14">
        <f t="shared" si="18"/>
        <v>1</v>
      </c>
      <c r="U82" s="14">
        <f t="shared" si="18"/>
        <v>1</v>
      </c>
      <c r="V82" s="14">
        <f t="shared" si="18"/>
        <v>1</v>
      </c>
      <c r="W82" s="14">
        <f t="shared" si="14"/>
        <v>1</v>
      </c>
      <c r="X82" s="14">
        <f t="shared" si="14"/>
        <v>0</v>
      </c>
      <c r="Y82" s="14">
        <f t="shared" si="14"/>
        <v>0</v>
      </c>
      <c r="Z82" s="14">
        <f t="shared" si="14"/>
        <v>1</v>
      </c>
      <c r="AA82" s="14">
        <f t="shared" si="14"/>
        <v>1</v>
      </c>
      <c r="AB82" s="6">
        <f t="shared" si="15"/>
        <v>0.8</v>
      </c>
      <c r="AC82" s="6">
        <f t="shared" si="16"/>
        <v>0.19999999999999996</v>
      </c>
      <c r="AD82" s="6">
        <f t="shared" si="17"/>
        <v>0.15999999999999998</v>
      </c>
      <c r="AE82" s="21"/>
    </row>
    <row r="83" spans="1:31" ht="27.6" x14ac:dyDescent="0.25">
      <c r="A83" s="4" t="s">
        <v>1007</v>
      </c>
      <c r="B83" s="14">
        <v>1</v>
      </c>
      <c r="C83" s="14">
        <v>1</v>
      </c>
      <c r="D83" s="14">
        <v>1</v>
      </c>
      <c r="E83" s="14">
        <v>1</v>
      </c>
      <c r="F83" s="14">
        <v>1</v>
      </c>
      <c r="G83" s="14">
        <v>1</v>
      </c>
      <c r="H83" s="14">
        <v>0</v>
      </c>
      <c r="I83" s="14">
        <v>0</v>
      </c>
      <c r="J83" s="14">
        <v>0</v>
      </c>
      <c r="K83" s="14">
        <v>0</v>
      </c>
      <c r="L83" s="33">
        <f t="shared" si="10"/>
        <v>0.6</v>
      </c>
      <c r="M83" s="14" t="str">
        <f t="shared" si="11"/>
        <v>sedang</v>
      </c>
      <c r="N83" s="33">
        <f t="shared" si="12"/>
        <v>0.8</v>
      </c>
      <c r="O83" s="14" t="str">
        <f t="shared" si="13"/>
        <v>soal diterima baik</v>
      </c>
      <c r="Q83" s="7">
        <v>78</v>
      </c>
      <c r="R83" s="14">
        <f t="shared" si="18"/>
        <v>1</v>
      </c>
      <c r="S83" s="14">
        <f t="shared" si="18"/>
        <v>1</v>
      </c>
      <c r="T83" s="14">
        <f t="shared" si="18"/>
        <v>0</v>
      </c>
      <c r="U83" s="14">
        <f t="shared" si="18"/>
        <v>1</v>
      </c>
      <c r="V83" s="14">
        <f t="shared" si="18"/>
        <v>0</v>
      </c>
      <c r="W83" s="14">
        <f t="shared" si="14"/>
        <v>1</v>
      </c>
      <c r="X83" s="14">
        <f t="shared" si="14"/>
        <v>0</v>
      </c>
      <c r="Y83" s="14">
        <f t="shared" si="14"/>
        <v>0</v>
      </c>
      <c r="Z83" s="14">
        <f t="shared" si="14"/>
        <v>0</v>
      </c>
      <c r="AA83" s="14">
        <f t="shared" si="14"/>
        <v>0</v>
      </c>
      <c r="AB83" s="6">
        <f t="shared" si="15"/>
        <v>0.4</v>
      </c>
      <c r="AC83" s="6">
        <f t="shared" si="16"/>
        <v>0.6</v>
      </c>
      <c r="AD83" s="6">
        <f t="shared" si="17"/>
        <v>0.24</v>
      </c>
      <c r="AE83" s="21"/>
    </row>
    <row r="84" spans="1:31" ht="41.4" x14ac:dyDescent="0.25">
      <c r="A84" s="4" t="s">
        <v>1008</v>
      </c>
      <c r="B84" s="14">
        <v>1</v>
      </c>
      <c r="C84" s="14">
        <v>1</v>
      </c>
      <c r="D84" s="14">
        <v>1</v>
      </c>
      <c r="E84" s="14">
        <v>0</v>
      </c>
      <c r="F84" s="14">
        <v>1</v>
      </c>
      <c r="G84" s="14">
        <v>0</v>
      </c>
      <c r="H84" s="14">
        <v>0</v>
      </c>
      <c r="I84" s="14">
        <v>0</v>
      </c>
      <c r="J84" s="14">
        <v>1</v>
      </c>
      <c r="K84" s="14">
        <v>1</v>
      </c>
      <c r="L84" s="33">
        <f t="shared" si="10"/>
        <v>0.6</v>
      </c>
      <c r="M84" s="14" t="str">
        <f t="shared" si="11"/>
        <v>sedang</v>
      </c>
      <c r="N84" s="33">
        <f t="shared" si="12"/>
        <v>0.4</v>
      </c>
      <c r="O84" s="14" t="str">
        <f t="shared" si="13"/>
        <v>soal diterima baik</v>
      </c>
      <c r="Q84" s="7">
        <v>79</v>
      </c>
      <c r="R84" s="14">
        <f t="shared" si="18"/>
        <v>1</v>
      </c>
      <c r="S84" s="14">
        <f t="shared" si="18"/>
        <v>1</v>
      </c>
      <c r="T84" s="14">
        <f t="shared" si="18"/>
        <v>1</v>
      </c>
      <c r="U84" s="14">
        <f t="shared" si="18"/>
        <v>1</v>
      </c>
      <c r="V84" s="14">
        <f t="shared" si="18"/>
        <v>1</v>
      </c>
      <c r="W84" s="14">
        <f t="shared" si="14"/>
        <v>1</v>
      </c>
      <c r="X84" s="14">
        <f t="shared" si="14"/>
        <v>0</v>
      </c>
      <c r="Y84" s="14">
        <f t="shared" si="14"/>
        <v>0</v>
      </c>
      <c r="Z84" s="14">
        <f t="shared" si="14"/>
        <v>0</v>
      </c>
      <c r="AA84" s="14">
        <f t="shared" si="14"/>
        <v>0</v>
      </c>
      <c r="AB84" s="6">
        <f t="shared" si="15"/>
        <v>0.6</v>
      </c>
      <c r="AC84" s="6">
        <f t="shared" si="16"/>
        <v>0.4</v>
      </c>
      <c r="AD84" s="6">
        <f t="shared" si="17"/>
        <v>0.24</v>
      </c>
      <c r="AE84" s="21"/>
    </row>
    <row r="85" spans="1:31" ht="27.6" x14ac:dyDescent="0.25">
      <c r="A85" s="9" t="s">
        <v>1009</v>
      </c>
      <c r="B85" s="14">
        <v>1</v>
      </c>
      <c r="C85" s="14">
        <v>1</v>
      </c>
      <c r="D85" s="14">
        <v>1</v>
      </c>
      <c r="E85" s="14">
        <v>0</v>
      </c>
      <c r="F85" s="14">
        <v>1</v>
      </c>
      <c r="G85" s="14">
        <v>0</v>
      </c>
      <c r="H85" s="14">
        <v>0</v>
      </c>
      <c r="I85" s="14">
        <v>0</v>
      </c>
      <c r="J85" s="14">
        <v>0</v>
      </c>
      <c r="K85" s="14">
        <v>0</v>
      </c>
      <c r="L85" s="33">
        <f t="shared" si="10"/>
        <v>0.4</v>
      </c>
      <c r="M85" s="14" t="str">
        <f t="shared" si="11"/>
        <v>sedang</v>
      </c>
      <c r="N85" s="33">
        <f t="shared" si="12"/>
        <v>0.8</v>
      </c>
      <c r="O85" s="14" t="str">
        <f t="shared" si="13"/>
        <v>soal diterima baik</v>
      </c>
      <c r="Q85" s="7">
        <v>80</v>
      </c>
      <c r="R85" s="14">
        <f t="shared" si="18"/>
        <v>1</v>
      </c>
      <c r="S85" s="14">
        <f t="shared" si="18"/>
        <v>1</v>
      </c>
      <c r="T85" s="14">
        <f t="shared" si="18"/>
        <v>1</v>
      </c>
      <c r="U85" s="14">
        <f t="shared" si="18"/>
        <v>0</v>
      </c>
      <c r="V85" s="14">
        <f t="shared" si="18"/>
        <v>1</v>
      </c>
      <c r="W85" s="14">
        <f t="shared" si="14"/>
        <v>0</v>
      </c>
      <c r="X85" s="14">
        <f t="shared" si="14"/>
        <v>0</v>
      </c>
      <c r="Y85" s="14">
        <f t="shared" si="14"/>
        <v>0</v>
      </c>
      <c r="Z85" s="14">
        <f t="shared" si="14"/>
        <v>1</v>
      </c>
      <c r="AA85" s="14">
        <f t="shared" si="14"/>
        <v>1</v>
      </c>
      <c r="AB85" s="6">
        <f t="shared" si="15"/>
        <v>0.6</v>
      </c>
      <c r="AC85" s="6">
        <f t="shared" si="16"/>
        <v>0.4</v>
      </c>
      <c r="AD85" s="6">
        <f t="shared" si="17"/>
        <v>0.24</v>
      </c>
      <c r="AE85" s="21"/>
    </row>
    <row r="86" spans="1:31" ht="27.6" x14ac:dyDescent="0.25">
      <c r="A86" s="9" t="s">
        <v>1010</v>
      </c>
      <c r="B86" s="14">
        <v>1</v>
      </c>
      <c r="C86" s="14">
        <v>1</v>
      </c>
      <c r="D86" s="14">
        <v>1</v>
      </c>
      <c r="E86" s="14">
        <v>0</v>
      </c>
      <c r="F86" s="14">
        <v>1</v>
      </c>
      <c r="G86" s="14">
        <v>0</v>
      </c>
      <c r="H86" s="14">
        <v>0</v>
      </c>
      <c r="I86" s="14">
        <v>0</v>
      </c>
      <c r="J86" s="14">
        <v>0</v>
      </c>
      <c r="K86" s="14">
        <v>0</v>
      </c>
      <c r="L86" s="33">
        <f t="shared" si="10"/>
        <v>0.4</v>
      </c>
      <c r="M86" s="14" t="str">
        <f t="shared" si="11"/>
        <v>sedang</v>
      </c>
      <c r="N86" s="33">
        <f t="shared" si="12"/>
        <v>0.8</v>
      </c>
      <c r="O86" s="14" t="str">
        <f t="shared" si="13"/>
        <v>soal diterima baik</v>
      </c>
      <c r="Q86" s="7">
        <v>81</v>
      </c>
      <c r="R86" s="14">
        <f t="shared" si="18"/>
        <v>1</v>
      </c>
      <c r="S86" s="14">
        <f t="shared" si="18"/>
        <v>1</v>
      </c>
      <c r="T86" s="14">
        <f t="shared" si="18"/>
        <v>1</v>
      </c>
      <c r="U86" s="14">
        <f t="shared" si="18"/>
        <v>0</v>
      </c>
      <c r="V86" s="14">
        <f t="shared" si="18"/>
        <v>1</v>
      </c>
      <c r="W86" s="14">
        <f t="shared" si="14"/>
        <v>0</v>
      </c>
      <c r="X86" s="14">
        <f t="shared" si="14"/>
        <v>0</v>
      </c>
      <c r="Y86" s="14">
        <f t="shared" si="14"/>
        <v>0</v>
      </c>
      <c r="Z86" s="14">
        <f t="shared" si="14"/>
        <v>0</v>
      </c>
      <c r="AA86" s="14">
        <f t="shared" si="14"/>
        <v>0</v>
      </c>
      <c r="AB86" s="6">
        <f t="shared" si="15"/>
        <v>0.4</v>
      </c>
      <c r="AC86" s="6">
        <f t="shared" si="16"/>
        <v>0.6</v>
      </c>
      <c r="AD86" s="6">
        <f t="shared" si="17"/>
        <v>0.24</v>
      </c>
      <c r="AE86" s="21"/>
    </row>
    <row r="87" spans="1:31" ht="41.4" x14ac:dyDescent="0.25">
      <c r="A87" s="8" t="s">
        <v>1011</v>
      </c>
      <c r="B87" s="14">
        <v>1</v>
      </c>
      <c r="C87" s="14">
        <v>1</v>
      </c>
      <c r="D87" s="14">
        <v>1</v>
      </c>
      <c r="E87" s="14">
        <v>1</v>
      </c>
      <c r="F87" s="14">
        <v>1</v>
      </c>
      <c r="G87" s="14">
        <v>1</v>
      </c>
      <c r="H87" s="14">
        <v>0</v>
      </c>
      <c r="I87" s="14">
        <v>0</v>
      </c>
      <c r="J87" s="14">
        <v>0</v>
      </c>
      <c r="K87" s="14">
        <v>0</v>
      </c>
      <c r="L87" s="33">
        <f t="shared" si="10"/>
        <v>0.6</v>
      </c>
      <c r="M87" s="14" t="str">
        <f t="shared" si="11"/>
        <v>sedang</v>
      </c>
      <c r="N87" s="33">
        <f t="shared" si="12"/>
        <v>0.8</v>
      </c>
      <c r="O87" s="14" t="str">
        <f t="shared" si="13"/>
        <v>soal diterima baik</v>
      </c>
      <c r="Q87" s="7">
        <v>82</v>
      </c>
      <c r="R87" s="14">
        <f t="shared" si="18"/>
        <v>1</v>
      </c>
      <c r="S87" s="14">
        <f t="shared" si="18"/>
        <v>1</v>
      </c>
      <c r="T87" s="14">
        <f t="shared" si="18"/>
        <v>1</v>
      </c>
      <c r="U87" s="14">
        <f t="shared" si="18"/>
        <v>0</v>
      </c>
      <c r="V87" s="14">
        <f t="shared" si="18"/>
        <v>1</v>
      </c>
      <c r="W87" s="14">
        <f t="shared" si="14"/>
        <v>0</v>
      </c>
      <c r="X87" s="14">
        <f t="shared" si="14"/>
        <v>0</v>
      </c>
      <c r="Y87" s="14">
        <f t="shared" si="14"/>
        <v>0</v>
      </c>
      <c r="Z87" s="14">
        <f t="shared" si="14"/>
        <v>0</v>
      </c>
      <c r="AA87" s="14">
        <f t="shared" si="14"/>
        <v>0</v>
      </c>
      <c r="AB87" s="6">
        <f t="shared" si="15"/>
        <v>0.4</v>
      </c>
      <c r="AC87" s="6">
        <f t="shared" si="16"/>
        <v>0.6</v>
      </c>
      <c r="AD87" s="6">
        <f t="shared" si="17"/>
        <v>0.24</v>
      </c>
      <c r="AE87" s="21"/>
    </row>
    <row r="88" spans="1:31" ht="27.6" x14ac:dyDescent="0.25">
      <c r="A88" s="4" t="s">
        <v>1012</v>
      </c>
      <c r="B88" s="14">
        <v>1</v>
      </c>
      <c r="C88" s="14">
        <v>1</v>
      </c>
      <c r="D88" s="14">
        <v>1</v>
      </c>
      <c r="E88" s="14">
        <v>0</v>
      </c>
      <c r="F88" s="14">
        <v>1</v>
      </c>
      <c r="G88" s="14">
        <v>0</v>
      </c>
      <c r="H88" s="14">
        <v>0</v>
      </c>
      <c r="I88" s="14">
        <v>0</v>
      </c>
      <c r="J88" s="14">
        <v>0</v>
      </c>
      <c r="K88" s="14">
        <v>0</v>
      </c>
      <c r="L88" s="33">
        <f t="shared" si="10"/>
        <v>0.4</v>
      </c>
      <c r="M88" s="14" t="str">
        <f t="shared" si="11"/>
        <v>sedang</v>
      </c>
      <c r="N88" s="33">
        <f t="shared" si="12"/>
        <v>0.8</v>
      </c>
      <c r="O88" s="14" t="str">
        <f t="shared" si="13"/>
        <v>soal diterima baik</v>
      </c>
      <c r="Q88" s="7">
        <v>83</v>
      </c>
      <c r="R88" s="14">
        <f t="shared" si="18"/>
        <v>1</v>
      </c>
      <c r="S88" s="14">
        <f t="shared" si="18"/>
        <v>1</v>
      </c>
      <c r="T88" s="14">
        <f t="shared" si="18"/>
        <v>1</v>
      </c>
      <c r="U88" s="14">
        <f t="shared" si="18"/>
        <v>1</v>
      </c>
      <c r="V88" s="14">
        <f t="shared" si="18"/>
        <v>1</v>
      </c>
      <c r="W88" s="14">
        <f t="shared" si="14"/>
        <v>1</v>
      </c>
      <c r="X88" s="14">
        <f t="shared" si="14"/>
        <v>0</v>
      </c>
      <c r="Y88" s="14">
        <f t="shared" si="14"/>
        <v>0</v>
      </c>
      <c r="Z88" s="14">
        <f t="shared" si="14"/>
        <v>0</v>
      </c>
      <c r="AA88" s="14">
        <f t="shared" si="14"/>
        <v>0</v>
      </c>
      <c r="AB88" s="6">
        <f t="shared" si="15"/>
        <v>0.6</v>
      </c>
      <c r="AC88" s="6">
        <f t="shared" si="16"/>
        <v>0.4</v>
      </c>
      <c r="AD88" s="6">
        <f t="shared" si="17"/>
        <v>0.24</v>
      </c>
      <c r="AE88" s="21"/>
    </row>
    <row r="89" spans="1:31" ht="41.4" x14ac:dyDescent="0.25">
      <c r="A89" s="4" t="s">
        <v>1013</v>
      </c>
      <c r="B89" s="14">
        <v>1</v>
      </c>
      <c r="C89" s="14">
        <v>1</v>
      </c>
      <c r="D89" s="14">
        <v>1</v>
      </c>
      <c r="E89" s="14">
        <v>0</v>
      </c>
      <c r="F89" s="14">
        <v>1</v>
      </c>
      <c r="G89" s="14">
        <v>0</v>
      </c>
      <c r="H89" s="14">
        <v>0</v>
      </c>
      <c r="I89" s="14">
        <v>0</v>
      </c>
      <c r="J89" s="14">
        <v>1</v>
      </c>
      <c r="K89" s="14">
        <v>1</v>
      </c>
      <c r="L89" s="33">
        <f t="shared" si="10"/>
        <v>0.6</v>
      </c>
      <c r="M89" s="14" t="str">
        <f t="shared" si="11"/>
        <v>sedang</v>
      </c>
      <c r="N89" s="33">
        <f t="shared" si="12"/>
        <v>0.4</v>
      </c>
      <c r="O89" s="14" t="str">
        <f t="shared" si="13"/>
        <v>soal diterima baik</v>
      </c>
      <c r="Q89" s="7">
        <v>84</v>
      </c>
      <c r="R89" s="14">
        <f t="shared" si="18"/>
        <v>1</v>
      </c>
      <c r="S89" s="14">
        <f t="shared" si="18"/>
        <v>1</v>
      </c>
      <c r="T89" s="14">
        <f t="shared" si="18"/>
        <v>1</v>
      </c>
      <c r="U89" s="14">
        <f t="shared" si="18"/>
        <v>0</v>
      </c>
      <c r="V89" s="14">
        <f t="shared" si="18"/>
        <v>1</v>
      </c>
      <c r="W89" s="14">
        <f t="shared" si="14"/>
        <v>0</v>
      </c>
      <c r="X89" s="14">
        <f t="shared" si="14"/>
        <v>0</v>
      </c>
      <c r="Y89" s="14">
        <f t="shared" si="14"/>
        <v>0</v>
      </c>
      <c r="Z89" s="14">
        <f t="shared" si="14"/>
        <v>0</v>
      </c>
      <c r="AA89" s="14">
        <f t="shared" si="14"/>
        <v>0</v>
      </c>
      <c r="AB89" s="6">
        <f t="shared" si="15"/>
        <v>0.4</v>
      </c>
      <c r="AC89" s="6">
        <f t="shared" si="16"/>
        <v>0.6</v>
      </c>
      <c r="AD89" s="6">
        <f t="shared" si="17"/>
        <v>0.24</v>
      </c>
      <c r="AE89" s="21"/>
    </row>
    <row r="90" spans="1:31" ht="27.6" x14ac:dyDescent="0.25">
      <c r="A90" s="4" t="s">
        <v>1014</v>
      </c>
      <c r="B90" s="14">
        <v>1</v>
      </c>
      <c r="C90" s="14">
        <v>1</v>
      </c>
      <c r="D90" s="14">
        <v>1</v>
      </c>
      <c r="E90" s="14">
        <v>0</v>
      </c>
      <c r="F90" s="14">
        <v>1</v>
      </c>
      <c r="G90" s="14">
        <v>0</v>
      </c>
      <c r="H90" s="14">
        <v>0</v>
      </c>
      <c r="I90" s="14">
        <v>0</v>
      </c>
      <c r="J90" s="14">
        <v>1</v>
      </c>
      <c r="K90" s="14">
        <v>1</v>
      </c>
      <c r="L90" s="33">
        <f t="shared" si="10"/>
        <v>0.6</v>
      </c>
      <c r="M90" s="14" t="str">
        <f t="shared" si="11"/>
        <v>sedang</v>
      </c>
      <c r="N90" s="33">
        <f t="shared" si="12"/>
        <v>0.4</v>
      </c>
      <c r="O90" s="14" t="str">
        <f t="shared" si="13"/>
        <v>soal diterima baik</v>
      </c>
      <c r="Q90" s="7">
        <v>85</v>
      </c>
      <c r="R90" s="14">
        <f t="shared" si="18"/>
        <v>1</v>
      </c>
      <c r="S90" s="14">
        <f t="shared" si="18"/>
        <v>1</v>
      </c>
      <c r="T90" s="14">
        <f t="shared" si="18"/>
        <v>1</v>
      </c>
      <c r="U90" s="14">
        <f t="shared" si="18"/>
        <v>0</v>
      </c>
      <c r="V90" s="14">
        <f t="shared" si="18"/>
        <v>1</v>
      </c>
      <c r="W90" s="14">
        <f t="shared" si="14"/>
        <v>0</v>
      </c>
      <c r="X90" s="14">
        <f t="shared" si="14"/>
        <v>0</v>
      </c>
      <c r="Y90" s="14">
        <f t="shared" si="14"/>
        <v>0</v>
      </c>
      <c r="Z90" s="14">
        <f t="shared" si="14"/>
        <v>1</v>
      </c>
      <c r="AA90" s="14">
        <f t="shared" si="14"/>
        <v>1</v>
      </c>
      <c r="AB90" s="6">
        <f t="shared" si="15"/>
        <v>0.6</v>
      </c>
      <c r="AC90" s="6">
        <f t="shared" si="16"/>
        <v>0.4</v>
      </c>
      <c r="AD90" s="6">
        <f t="shared" si="17"/>
        <v>0.24</v>
      </c>
      <c r="AE90" s="21"/>
    </row>
    <row r="91" spans="1:31" ht="55.2" x14ac:dyDescent="0.25">
      <c r="A91" s="4" t="s">
        <v>1015</v>
      </c>
      <c r="B91" s="14">
        <v>1</v>
      </c>
      <c r="C91" s="14">
        <v>1</v>
      </c>
      <c r="D91" s="14">
        <v>1</v>
      </c>
      <c r="E91" s="14">
        <v>1</v>
      </c>
      <c r="F91" s="14">
        <v>1</v>
      </c>
      <c r="G91" s="14">
        <v>1</v>
      </c>
      <c r="H91" s="14">
        <v>0</v>
      </c>
      <c r="I91" s="14">
        <v>0</v>
      </c>
      <c r="J91" s="14">
        <v>0</v>
      </c>
      <c r="K91" s="14">
        <v>0</v>
      </c>
      <c r="L91" s="33">
        <f t="shared" si="10"/>
        <v>0.6</v>
      </c>
      <c r="M91" s="14" t="str">
        <f t="shared" si="11"/>
        <v>sedang</v>
      </c>
      <c r="N91" s="33">
        <f t="shared" si="12"/>
        <v>0.8</v>
      </c>
      <c r="O91" s="14" t="str">
        <f t="shared" si="13"/>
        <v>soal diterima baik</v>
      </c>
      <c r="Q91" s="7">
        <v>86</v>
      </c>
      <c r="R91" s="14">
        <f t="shared" si="18"/>
        <v>1</v>
      </c>
      <c r="S91" s="14">
        <f t="shared" si="18"/>
        <v>1</v>
      </c>
      <c r="T91" s="14">
        <f t="shared" si="18"/>
        <v>1</v>
      </c>
      <c r="U91" s="14">
        <f t="shared" si="18"/>
        <v>0</v>
      </c>
      <c r="V91" s="14">
        <f t="shared" si="18"/>
        <v>1</v>
      </c>
      <c r="W91" s="14">
        <f t="shared" si="14"/>
        <v>0</v>
      </c>
      <c r="X91" s="14">
        <f t="shared" si="14"/>
        <v>0</v>
      </c>
      <c r="Y91" s="14">
        <f t="shared" si="14"/>
        <v>0</v>
      </c>
      <c r="Z91" s="14">
        <f t="shared" si="14"/>
        <v>1</v>
      </c>
      <c r="AA91" s="14">
        <f t="shared" si="14"/>
        <v>1</v>
      </c>
      <c r="AB91" s="6">
        <f t="shared" si="15"/>
        <v>0.6</v>
      </c>
      <c r="AC91" s="6">
        <f t="shared" si="16"/>
        <v>0.4</v>
      </c>
      <c r="AD91" s="6">
        <f t="shared" si="17"/>
        <v>0.24</v>
      </c>
      <c r="AE91" s="21"/>
    </row>
    <row r="92" spans="1:31" ht="27.6" x14ac:dyDescent="0.25">
      <c r="A92" s="4" t="s">
        <v>1016</v>
      </c>
      <c r="B92" s="14">
        <v>1</v>
      </c>
      <c r="C92" s="14">
        <v>1</v>
      </c>
      <c r="D92" s="14">
        <v>1</v>
      </c>
      <c r="E92" s="14">
        <v>0</v>
      </c>
      <c r="F92" s="14">
        <v>1</v>
      </c>
      <c r="G92" s="14">
        <v>0</v>
      </c>
      <c r="H92" s="14">
        <v>0</v>
      </c>
      <c r="I92" s="14">
        <v>0</v>
      </c>
      <c r="J92" s="14">
        <v>1</v>
      </c>
      <c r="K92" s="14">
        <v>1</v>
      </c>
      <c r="L92" s="33">
        <f t="shared" si="10"/>
        <v>0.6</v>
      </c>
      <c r="M92" s="14" t="str">
        <f t="shared" si="11"/>
        <v>sedang</v>
      </c>
      <c r="N92" s="33">
        <f t="shared" si="12"/>
        <v>0.4</v>
      </c>
      <c r="O92" s="14" t="str">
        <f t="shared" si="13"/>
        <v>soal diterima baik</v>
      </c>
      <c r="Q92" s="7">
        <v>87</v>
      </c>
      <c r="R92" s="14">
        <f t="shared" si="18"/>
        <v>1</v>
      </c>
      <c r="S92" s="14">
        <f t="shared" si="18"/>
        <v>1</v>
      </c>
      <c r="T92" s="14">
        <f t="shared" si="18"/>
        <v>1</v>
      </c>
      <c r="U92" s="14">
        <f t="shared" si="18"/>
        <v>1</v>
      </c>
      <c r="V92" s="14">
        <f t="shared" si="18"/>
        <v>1</v>
      </c>
      <c r="W92" s="14">
        <f t="shared" si="14"/>
        <v>1</v>
      </c>
      <c r="X92" s="14">
        <f t="shared" si="14"/>
        <v>0</v>
      </c>
      <c r="Y92" s="14">
        <f t="shared" si="14"/>
        <v>0</v>
      </c>
      <c r="Z92" s="14">
        <f t="shared" si="14"/>
        <v>0</v>
      </c>
      <c r="AA92" s="14">
        <f t="shared" si="14"/>
        <v>0</v>
      </c>
      <c r="AB92" s="6">
        <f t="shared" si="15"/>
        <v>0.6</v>
      </c>
      <c r="AC92" s="6">
        <f t="shared" si="16"/>
        <v>0.4</v>
      </c>
      <c r="AD92" s="6">
        <f t="shared" si="17"/>
        <v>0.24</v>
      </c>
      <c r="AE92" s="21"/>
    </row>
    <row r="93" spans="1:31" ht="27.6" x14ac:dyDescent="0.25">
      <c r="A93" s="4" t="s">
        <v>1017</v>
      </c>
      <c r="B93" s="14">
        <v>1</v>
      </c>
      <c r="C93" s="14">
        <v>1</v>
      </c>
      <c r="D93" s="14">
        <v>1</v>
      </c>
      <c r="E93" s="14">
        <v>1</v>
      </c>
      <c r="F93" s="14">
        <v>1</v>
      </c>
      <c r="G93" s="14">
        <v>1</v>
      </c>
      <c r="H93" s="14">
        <v>0</v>
      </c>
      <c r="I93" s="14">
        <v>0</v>
      </c>
      <c r="J93" s="14">
        <v>1</v>
      </c>
      <c r="K93" s="14">
        <v>1</v>
      </c>
      <c r="L93" s="33">
        <f t="shared" si="10"/>
        <v>0.8</v>
      </c>
      <c r="M93" s="14" t="str">
        <f t="shared" si="11"/>
        <v>mudah</v>
      </c>
      <c r="N93" s="33">
        <f t="shared" si="12"/>
        <v>0.4</v>
      </c>
      <c r="O93" s="14" t="str">
        <f t="shared" si="13"/>
        <v>soal diterima baik</v>
      </c>
      <c r="Q93" s="7">
        <v>88</v>
      </c>
      <c r="R93" s="14">
        <f t="shared" si="18"/>
        <v>1</v>
      </c>
      <c r="S93" s="14">
        <f t="shared" si="18"/>
        <v>1</v>
      </c>
      <c r="T93" s="14">
        <f t="shared" si="18"/>
        <v>1</v>
      </c>
      <c r="U93" s="14">
        <f t="shared" si="18"/>
        <v>0</v>
      </c>
      <c r="V93" s="14">
        <f t="shared" si="18"/>
        <v>1</v>
      </c>
      <c r="W93" s="14">
        <f t="shared" si="14"/>
        <v>0</v>
      </c>
      <c r="X93" s="14">
        <f t="shared" si="14"/>
        <v>0</v>
      </c>
      <c r="Y93" s="14">
        <f t="shared" si="14"/>
        <v>0</v>
      </c>
      <c r="Z93" s="14">
        <f t="shared" si="14"/>
        <v>1</v>
      </c>
      <c r="AA93" s="14">
        <f t="shared" si="14"/>
        <v>1</v>
      </c>
      <c r="AB93" s="6">
        <f t="shared" si="15"/>
        <v>0.6</v>
      </c>
      <c r="AC93" s="6">
        <f t="shared" si="16"/>
        <v>0.4</v>
      </c>
      <c r="AD93" s="6">
        <f t="shared" si="17"/>
        <v>0.24</v>
      </c>
      <c r="AE93" s="21"/>
    </row>
    <row r="94" spans="1:31" ht="27.6" x14ac:dyDescent="0.25">
      <c r="A94" s="4" t="s">
        <v>1018</v>
      </c>
      <c r="B94" s="14">
        <v>1</v>
      </c>
      <c r="C94" s="14">
        <v>1</v>
      </c>
      <c r="D94" s="14">
        <v>1</v>
      </c>
      <c r="E94" s="14">
        <v>1</v>
      </c>
      <c r="F94" s="14">
        <v>1</v>
      </c>
      <c r="G94" s="14">
        <v>1</v>
      </c>
      <c r="H94" s="14">
        <v>0</v>
      </c>
      <c r="I94" s="14">
        <v>0</v>
      </c>
      <c r="J94" s="14">
        <v>0</v>
      </c>
      <c r="K94" s="14">
        <v>0</v>
      </c>
      <c r="L94" s="33">
        <f t="shared" si="10"/>
        <v>0.6</v>
      </c>
      <c r="M94" s="14" t="str">
        <f t="shared" si="11"/>
        <v>sedang</v>
      </c>
      <c r="N94" s="33">
        <f t="shared" si="12"/>
        <v>0.8</v>
      </c>
      <c r="O94" s="14" t="str">
        <f t="shared" si="13"/>
        <v>soal diterima baik</v>
      </c>
      <c r="Q94" s="7">
        <v>89</v>
      </c>
      <c r="R94" s="14">
        <f t="shared" si="18"/>
        <v>1</v>
      </c>
      <c r="S94" s="14">
        <f t="shared" si="18"/>
        <v>1</v>
      </c>
      <c r="T94" s="14">
        <f t="shared" si="18"/>
        <v>1</v>
      </c>
      <c r="U94" s="14">
        <f t="shared" si="18"/>
        <v>1</v>
      </c>
      <c r="V94" s="14">
        <f t="shared" si="18"/>
        <v>1</v>
      </c>
      <c r="W94" s="14">
        <f t="shared" si="14"/>
        <v>1</v>
      </c>
      <c r="X94" s="14">
        <f t="shared" si="14"/>
        <v>0</v>
      </c>
      <c r="Y94" s="14">
        <f t="shared" si="14"/>
        <v>0</v>
      </c>
      <c r="Z94" s="14">
        <f t="shared" si="14"/>
        <v>1</v>
      </c>
      <c r="AA94" s="14">
        <f t="shared" si="14"/>
        <v>1</v>
      </c>
      <c r="AB94" s="6">
        <f t="shared" si="15"/>
        <v>0.8</v>
      </c>
      <c r="AC94" s="6">
        <f t="shared" si="16"/>
        <v>0.19999999999999996</v>
      </c>
      <c r="AD94" s="6">
        <f t="shared" si="17"/>
        <v>0.15999999999999998</v>
      </c>
      <c r="AE94" s="21"/>
    </row>
    <row r="95" spans="1:31" ht="27.6" x14ac:dyDescent="0.25">
      <c r="A95" s="4" t="s">
        <v>1019</v>
      </c>
      <c r="B95" s="14">
        <v>1</v>
      </c>
      <c r="C95" s="14">
        <v>1</v>
      </c>
      <c r="D95" s="14">
        <v>1</v>
      </c>
      <c r="E95" s="14">
        <v>1</v>
      </c>
      <c r="F95" s="14">
        <v>1</v>
      </c>
      <c r="G95" s="14">
        <v>1</v>
      </c>
      <c r="H95" s="14">
        <v>1</v>
      </c>
      <c r="I95" s="14">
        <v>1</v>
      </c>
      <c r="J95" s="14">
        <v>0</v>
      </c>
      <c r="K95" s="14">
        <v>0</v>
      </c>
      <c r="L95" s="33">
        <f t="shared" si="10"/>
        <v>0.8</v>
      </c>
      <c r="M95" s="14" t="str">
        <f t="shared" si="11"/>
        <v>mudah</v>
      </c>
      <c r="N95" s="33">
        <f t="shared" si="12"/>
        <v>0.4</v>
      </c>
      <c r="O95" s="14" t="str">
        <f t="shared" si="13"/>
        <v>soal diterima baik</v>
      </c>
      <c r="Q95" s="7">
        <v>90</v>
      </c>
      <c r="R95" s="14">
        <f t="shared" si="18"/>
        <v>1</v>
      </c>
      <c r="S95" s="14">
        <f t="shared" si="18"/>
        <v>1</v>
      </c>
      <c r="T95" s="14">
        <f t="shared" si="18"/>
        <v>1</v>
      </c>
      <c r="U95" s="14">
        <f t="shared" si="18"/>
        <v>1</v>
      </c>
      <c r="V95" s="14">
        <f t="shared" si="18"/>
        <v>1</v>
      </c>
      <c r="W95" s="14">
        <f t="shared" si="14"/>
        <v>1</v>
      </c>
      <c r="X95" s="14">
        <f t="shared" si="14"/>
        <v>0</v>
      </c>
      <c r="Y95" s="14">
        <f t="shared" si="14"/>
        <v>0</v>
      </c>
      <c r="Z95" s="14">
        <f t="shared" si="14"/>
        <v>0</v>
      </c>
      <c r="AA95" s="14">
        <f t="shared" si="14"/>
        <v>0</v>
      </c>
      <c r="AB95" s="6">
        <f t="shared" si="15"/>
        <v>0.6</v>
      </c>
      <c r="AC95" s="6">
        <f t="shared" si="16"/>
        <v>0.4</v>
      </c>
      <c r="AD95" s="6">
        <f t="shared" si="17"/>
        <v>0.24</v>
      </c>
      <c r="AE95" s="21"/>
    </row>
    <row r="96" spans="1:31" ht="41.4" x14ac:dyDescent="0.25">
      <c r="A96" s="4" t="s">
        <v>1020</v>
      </c>
      <c r="B96" s="14">
        <v>1</v>
      </c>
      <c r="C96" s="14">
        <v>1</v>
      </c>
      <c r="D96" s="14">
        <v>1</v>
      </c>
      <c r="E96" s="14">
        <v>1</v>
      </c>
      <c r="F96" s="14">
        <v>1</v>
      </c>
      <c r="G96" s="14">
        <v>1</v>
      </c>
      <c r="H96" s="14">
        <v>0</v>
      </c>
      <c r="I96" s="14">
        <v>0</v>
      </c>
      <c r="J96" s="14">
        <v>0</v>
      </c>
      <c r="K96" s="14">
        <v>0</v>
      </c>
      <c r="L96" s="33">
        <f t="shared" si="10"/>
        <v>0.6</v>
      </c>
      <c r="M96" s="14" t="str">
        <f t="shared" si="11"/>
        <v>sedang</v>
      </c>
      <c r="N96" s="33">
        <f t="shared" si="12"/>
        <v>0.8</v>
      </c>
      <c r="O96" s="14" t="str">
        <f t="shared" si="13"/>
        <v>soal diterima baik</v>
      </c>
      <c r="Q96" s="7">
        <v>91</v>
      </c>
      <c r="R96" s="14">
        <f t="shared" si="18"/>
        <v>1</v>
      </c>
      <c r="S96" s="14">
        <f t="shared" si="18"/>
        <v>1</v>
      </c>
      <c r="T96" s="14">
        <f t="shared" si="18"/>
        <v>1</v>
      </c>
      <c r="U96" s="14">
        <f t="shared" si="18"/>
        <v>1</v>
      </c>
      <c r="V96" s="14">
        <f t="shared" si="18"/>
        <v>1</v>
      </c>
      <c r="W96" s="14">
        <f t="shared" si="14"/>
        <v>1</v>
      </c>
      <c r="X96" s="14">
        <f t="shared" si="14"/>
        <v>1</v>
      </c>
      <c r="Y96" s="14">
        <f t="shared" si="14"/>
        <v>1</v>
      </c>
      <c r="Z96" s="14">
        <f t="shared" si="14"/>
        <v>0</v>
      </c>
      <c r="AA96" s="14">
        <f t="shared" si="14"/>
        <v>0</v>
      </c>
      <c r="AB96" s="6">
        <f t="shared" si="15"/>
        <v>0.8</v>
      </c>
      <c r="AC96" s="6">
        <f t="shared" si="16"/>
        <v>0.19999999999999996</v>
      </c>
      <c r="AD96" s="6">
        <f t="shared" si="17"/>
        <v>0.15999999999999998</v>
      </c>
      <c r="AE96" s="21"/>
    </row>
    <row r="97" spans="1:31" ht="27.6" x14ac:dyDescent="0.25">
      <c r="A97" s="4" t="s">
        <v>1021</v>
      </c>
      <c r="B97" s="14">
        <v>1</v>
      </c>
      <c r="C97" s="14">
        <v>1</v>
      </c>
      <c r="D97" s="14">
        <v>1</v>
      </c>
      <c r="E97" s="14">
        <v>0</v>
      </c>
      <c r="F97" s="14">
        <v>1</v>
      </c>
      <c r="G97" s="14">
        <v>0</v>
      </c>
      <c r="H97" s="14">
        <v>0</v>
      </c>
      <c r="I97" s="14">
        <v>0</v>
      </c>
      <c r="J97" s="14">
        <v>0</v>
      </c>
      <c r="K97" s="14">
        <v>0</v>
      </c>
      <c r="L97" s="33">
        <f t="shared" si="10"/>
        <v>0.4</v>
      </c>
      <c r="M97" s="14" t="str">
        <f t="shared" si="11"/>
        <v>sedang</v>
      </c>
      <c r="N97" s="33">
        <f t="shared" si="12"/>
        <v>0.8</v>
      </c>
      <c r="O97" s="14" t="str">
        <f t="shared" si="13"/>
        <v>soal diterima baik</v>
      </c>
      <c r="Q97" s="7">
        <v>92</v>
      </c>
      <c r="R97" s="14">
        <f t="shared" si="18"/>
        <v>1</v>
      </c>
      <c r="S97" s="14">
        <f t="shared" si="18"/>
        <v>1</v>
      </c>
      <c r="T97" s="14">
        <f t="shared" si="18"/>
        <v>1</v>
      </c>
      <c r="U97" s="14">
        <f t="shared" si="18"/>
        <v>1</v>
      </c>
      <c r="V97" s="14">
        <f t="shared" si="18"/>
        <v>1</v>
      </c>
      <c r="W97" s="14">
        <f t="shared" si="14"/>
        <v>1</v>
      </c>
      <c r="X97" s="14">
        <f t="shared" si="14"/>
        <v>0</v>
      </c>
      <c r="Y97" s="14">
        <f t="shared" si="14"/>
        <v>0</v>
      </c>
      <c r="Z97" s="14">
        <f t="shared" si="14"/>
        <v>0</v>
      </c>
      <c r="AA97" s="14">
        <f t="shared" si="14"/>
        <v>0</v>
      </c>
      <c r="AB97" s="6">
        <f t="shared" si="15"/>
        <v>0.6</v>
      </c>
      <c r="AC97" s="6">
        <f t="shared" si="16"/>
        <v>0.4</v>
      </c>
      <c r="AD97" s="6">
        <f t="shared" si="17"/>
        <v>0.24</v>
      </c>
      <c r="AE97" s="21"/>
    </row>
    <row r="98" spans="1:31" ht="27.6" x14ac:dyDescent="0.25">
      <c r="A98" s="8" t="s">
        <v>1022</v>
      </c>
      <c r="B98" s="14">
        <v>1</v>
      </c>
      <c r="C98" s="14">
        <v>1</v>
      </c>
      <c r="D98" s="14">
        <v>1</v>
      </c>
      <c r="E98" s="14">
        <v>0</v>
      </c>
      <c r="F98" s="14">
        <v>1</v>
      </c>
      <c r="G98" s="14">
        <v>0</v>
      </c>
      <c r="H98" s="14">
        <v>0</v>
      </c>
      <c r="I98" s="14">
        <v>0</v>
      </c>
      <c r="J98" s="14">
        <v>0</v>
      </c>
      <c r="K98" s="14">
        <v>0</v>
      </c>
      <c r="L98" s="33">
        <f t="shared" si="10"/>
        <v>0.4</v>
      </c>
      <c r="M98" s="14" t="str">
        <f t="shared" si="11"/>
        <v>sedang</v>
      </c>
      <c r="N98" s="33">
        <f t="shared" si="12"/>
        <v>0.8</v>
      </c>
      <c r="O98" s="14" t="str">
        <f t="shared" si="13"/>
        <v>soal diterima baik</v>
      </c>
      <c r="Q98" s="7">
        <v>93</v>
      </c>
      <c r="R98" s="14">
        <f t="shared" si="18"/>
        <v>1</v>
      </c>
      <c r="S98" s="14">
        <f t="shared" si="18"/>
        <v>1</v>
      </c>
      <c r="T98" s="14">
        <f t="shared" si="18"/>
        <v>1</v>
      </c>
      <c r="U98" s="14">
        <f t="shared" si="18"/>
        <v>0</v>
      </c>
      <c r="V98" s="14">
        <f t="shared" si="18"/>
        <v>1</v>
      </c>
      <c r="W98" s="14">
        <f t="shared" si="14"/>
        <v>0</v>
      </c>
      <c r="X98" s="14">
        <f t="shared" si="14"/>
        <v>0</v>
      </c>
      <c r="Y98" s="14">
        <f t="shared" si="14"/>
        <v>0</v>
      </c>
      <c r="Z98" s="14">
        <f t="shared" si="14"/>
        <v>0</v>
      </c>
      <c r="AA98" s="14">
        <f t="shared" si="14"/>
        <v>0</v>
      </c>
      <c r="AB98" s="6">
        <f t="shared" si="15"/>
        <v>0.4</v>
      </c>
      <c r="AC98" s="6">
        <f t="shared" si="16"/>
        <v>0.6</v>
      </c>
      <c r="AD98" s="6">
        <f t="shared" si="17"/>
        <v>0.24</v>
      </c>
      <c r="AE98" s="21"/>
    </row>
    <row r="99" spans="1:31" ht="27.6" x14ac:dyDescent="0.25">
      <c r="A99" s="4" t="s">
        <v>1023</v>
      </c>
      <c r="B99" s="14">
        <v>1</v>
      </c>
      <c r="C99" s="14">
        <v>1</v>
      </c>
      <c r="D99" s="14">
        <v>1</v>
      </c>
      <c r="E99" s="14">
        <v>1</v>
      </c>
      <c r="F99" s="14">
        <v>1</v>
      </c>
      <c r="G99" s="14">
        <v>1</v>
      </c>
      <c r="H99" s="14">
        <v>0</v>
      </c>
      <c r="I99" s="14">
        <v>0</v>
      </c>
      <c r="J99" s="14">
        <v>0</v>
      </c>
      <c r="K99" s="14">
        <v>0</v>
      </c>
      <c r="L99" s="33">
        <f t="shared" si="10"/>
        <v>0.6</v>
      </c>
      <c r="M99" s="14" t="str">
        <f t="shared" si="11"/>
        <v>sedang</v>
      </c>
      <c r="N99" s="33">
        <f t="shared" si="12"/>
        <v>0.8</v>
      </c>
      <c r="O99" s="14" t="str">
        <f t="shared" si="13"/>
        <v>soal diterima baik</v>
      </c>
      <c r="Q99" s="7">
        <v>94</v>
      </c>
      <c r="R99" s="14">
        <f t="shared" si="18"/>
        <v>1</v>
      </c>
      <c r="S99" s="14">
        <f t="shared" si="18"/>
        <v>1</v>
      </c>
      <c r="T99" s="14">
        <f t="shared" si="18"/>
        <v>1</v>
      </c>
      <c r="U99" s="14">
        <f t="shared" si="18"/>
        <v>0</v>
      </c>
      <c r="V99" s="14">
        <f t="shared" si="18"/>
        <v>1</v>
      </c>
      <c r="W99" s="14">
        <f t="shared" si="14"/>
        <v>0</v>
      </c>
      <c r="X99" s="14">
        <f t="shared" si="14"/>
        <v>0</v>
      </c>
      <c r="Y99" s="14">
        <f t="shared" si="14"/>
        <v>0</v>
      </c>
      <c r="Z99" s="14">
        <f t="shared" si="14"/>
        <v>0</v>
      </c>
      <c r="AA99" s="14">
        <f t="shared" si="14"/>
        <v>0</v>
      </c>
      <c r="AB99" s="6">
        <f t="shared" si="15"/>
        <v>0.4</v>
      </c>
      <c r="AC99" s="6">
        <f t="shared" si="16"/>
        <v>0.6</v>
      </c>
      <c r="AD99" s="6">
        <f t="shared" si="17"/>
        <v>0.24</v>
      </c>
      <c r="AE99" s="21"/>
    </row>
    <row r="100" spans="1:31" ht="27.6" x14ac:dyDescent="0.25">
      <c r="A100" s="8" t="s">
        <v>1024</v>
      </c>
      <c r="B100" s="14">
        <v>1</v>
      </c>
      <c r="C100" s="14">
        <v>1</v>
      </c>
      <c r="D100" s="14">
        <v>1</v>
      </c>
      <c r="E100" s="14">
        <v>1</v>
      </c>
      <c r="F100" s="14">
        <v>1</v>
      </c>
      <c r="G100" s="14">
        <v>1</v>
      </c>
      <c r="H100" s="14">
        <v>0</v>
      </c>
      <c r="I100" s="14">
        <v>0</v>
      </c>
      <c r="J100" s="14">
        <v>0</v>
      </c>
      <c r="K100" s="14">
        <v>0</v>
      </c>
      <c r="L100" s="33">
        <f t="shared" si="10"/>
        <v>0.6</v>
      </c>
      <c r="M100" s="14" t="str">
        <f t="shared" si="11"/>
        <v>sedang</v>
      </c>
      <c r="N100" s="33">
        <f t="shared" si="12"/>
        <v>0.8</v>
      </c>
      <c r="O100" s="14" t="str">
        <f t="shared" si="13"/>
        <v>soal diterima baik</v>
      </c>
      <c r="Q100" s="7">
        <v>95</v>
      </c>
      <c r="R100" s="14">
        <f t="shared" si="18"/>
        <v>1</v>
      </c>
      <c r="S100" s="14">
        <f t="shared" si="18"/>
        <v>1</v>
      </c>
      <c r="T100" s="14">
        <f t="shared" si="18"/>
        <v>1</v>
      </c>
      <c r="U100" s="14">
        <f t="shared" si="18"/>
        <v>1</v>
      </c>
      <c r="V100" s="14">
        <f t="shared" si="18"/>
        <v>1</v>
      </c>
      <c r="W100" s="14">
        <f t="shared" si="14"/>
        <v>1</v>
      </c>
      <c r="X100" s="14">
        <f t="shared" si="14"/>
        <v>0</v>
      </c>
      <c r="Y100" s="14">
        <f t="shared" si="14"/>
        <v>0</v>
      </c>
      <c r="Z100" s="14">
        <f t="shared" si="14"/>
        <v>0</v>
      </c>
      <c r="AA100" s="14">
        <f t="shared" si="14"/>
        <v>0</v>
      </c>
      <c r="AB100" s="6">
        <f t="shared" si="15"/>
        <v>0.6</v>
      </c>
      <c r="AC100" s="6">
        <f t="shared" si="16"/>
        <v>0.4</v>
      </c>
      <c r="AD100" s="6">
        <f t="shared" si="17"/>
        <v>0.24</v>
      </c>
      <c r="AE100" s="21"/>
    </row>
    <row r="101" spans="1:31" ht="27.6" x14ac:dyDescent="0.25">
      <c r="A101" s="8" t="s">
        <v>1025</v>
      </c>
      <c r="B101" s="14">
        <v>0</v>
      </c>
      <c r="C101" s="14">
        <v>0</v>
      </c>
      <c r="D101" s="14">
        <v>1</v>
      </c>
      <c r="E101" s="14">
        <v>0</v>
      </c>
      <c r="F101" s="14">
        <v>1</v>
      </c>
      <c r="G101" s="14">
        <v>0</v>
      </c>
      <c r="H101" s="14">
        <v>0</v>
      </c>
      <c r="I101" s="14">
        <v>0</v>
      </c>
      <c r="J101" s="14">
        <v>0</v>
      </c>
      <c r="K101" s="14">
        <v>0</v>
      </c>
      <c r="L101" s="33">
        <f t="shared" si="10"/>
        <v>0.2</v>
      </c>
      <c r="M101" s="14" t="str">
        <f t="shared" si="11"/>
        <v>sukar</v>
      </c>
      <c r="N101" s="33">
        <f t="shared" si="12"/>
        <v>0.4</v>
      </c>
      <c r="O101" s="14" t="str">
        <f t="shared" si="13"/>
        <v>soal diterima baik</v>
      </c>
      <c r="Q101" s="7">
        <v>96</v>
      </c>
      <c r="R101" s="14">
        <f t="shared" si="18"/>
        <v>1</v>
      </c>
      <c r="S101" s="14">
        <f t="shared" si="18"/>
        <v>1</v>
      </c>
      <c r="T101" s="14">
        <f t="shared" si="18"/>
        <v>1</v>
      </c>
      <c r="U101" s="14">
        <f t="shared" si="18"/>
        <v>1</v>
      </c>
      <c r="V101" s="14">
        <f t="shared" si="18"/>
        <v>1</v>
      </c>
      <c r="W101" s="14">
        <f t="shared" si="14"/>
        <v>1</v>
      </c>
      <c r="X101" s="14">
        <f t="shared" si="14"/>
        <v>0</v>
      </c>
      <c r="Y101" s="14">
        <f t="shared" si="14"/>
        <v>0</v>
      </c>
      <c r="Z101" s="14">
        <f t="shared" si="14"/>
        <v>0</v>
      </c>
      <c r="AA101" s="14">
        <f t="shared" si="14"/>
        <v>0</v>
      </c>
      <c r="AB101" s="6">
        <f t="shared" si="15"/>
        <v>0.6</v>
      </c>
      <c r="AC101" s="6">
        <f t="shared" si="16"/>
        <v>0.4</v>
      </c>
      <c r="AD101" s="6">
        <f t="shared" si="17"/>
        <v>0.24</v>
      </c>
      <c r="AE101" s="21"/>
    </row>
    <row r="102" spans="1:31" ht="27.6" x14ac:dyDescent="0.25">
      <c r="A102" s="4" t="s">
        <v>1026</v>
      </c>
      <c r="B102" s="14">
        <v>0</v>
      </c>
      <c r="C102" s="14">
        <v>0</v>
      </c>
      <c r="D102" s="14">
        <v>0</v>
      </c>
      <c r="E102" s="14">
        <v>1</v>
      </c>
      <c r="F102" s="14">
        <v>0</v>
      </c>
      <c r="G102" s="14">
        <v>1</v>
      </c>
      <c r="H102" s="14">
        <v>0</v>
      </c>
      <c r="I102" s="14">
        <v>0</v>
      </c>
      <c r="J102" s="14">
        <v>1</v>
      </c>
      <c r="K102" s="14">
        <v>1</v>
      </c>
      <c r="L102" s="33">
        <f t="shared" si="10"/>
        <v>0.4</v>
      </c>
      <c r="M102" s="14" t="str">
        <f t="shared" si="11"/>
        <v>sedang</v>
      </c>
      <c r="N102" s="33">
        <f t="shared" si="12"/>
        <v>0.4</v>
      </c>
      <c r="O102" s="14" t="str">
        <f t="shared" si="13"/>
        <v>soal diterima baik</v>
      </c>
      <c r="Q102" s="7">
        <v>97</v>
      </c>
      <c r="R102" s="14">
        <f t="shared" si="18"/>
        <v>0</v>
      </c>
      <c r="S102" s="14">
        <f t="shared" si="18"/>
        <v>0</v>
      </c>
      <c r="T102" s="14">
        <f t="shared" si="18"/>
        <v>1</v>
      </c>
      <c r="U102" s="14">
        <f t="shared" si="18"/>
        <v>0</v>
      </c>
      <c r="V102" s="14">
        <f t="shared" si="18"/>
        <v>1</v>
      </c>
      <c r="W102" s="14">
        <f t="shared" si="14"/>
        <v>0</v>
      </c>
      <c r="X102" s="14">
        <f t="shared" si="14"/>
        <v>0</v>
      </c>
      <c r="Y102" s="14">
        <f t="shared" si="14"/>
        <v>0</v>
      </c>
      <c r="Z102" s="14">
        <f t="shared" si="14"/>
        <v>0</v>
      </c>
      <c r="AA102" s="14">
        <f t="shared" si="14"/>
        <v>0</v>
      </c>
      <c r="AB102" s="6">
        <f t="shared" si="15"/>
        <v>0.2</v>
      </c>
      <c r="AC102" s="6">
        <f t="shared" si="16"/>
        <v>0.8</v>
      </c>
      <c r="AD102" s="6">
        <f t="shared" si="17"/>
        <v>0.16000000000000003</v>
      </c>
      <c r="AE102" s="21"/>
    </row>
    <row r="103" spans="1:31" ht="55.2" x14ac:dyDescent="0.25">
      <c r="A103" s="9" t="s">
        <v>1027</v>
      </c>
      <c r="B103" s="14">
        <v>1</v>
      </c>
      <c r="C103" s="14">
        <v>1</v>
      </c>
      <c r="D103" s="14">
        <v>1</v>
      </c>
      <c r="E103" s="14">
        <v>1</v>
      </c>
      <c r="F103" s="14">
        <v>1</v>
      </c>
      <c r="G103" s="14">
        <v>1</v>
      </c>
      <c r="H103" s="14">
        <v>0</v>
      </c>
      <c r="I103" s="14">
        <v>0</v>
      </c>
      <c r="J103" s="14">
        <v>1</v>
      </c>
      <c r="K103" s="14">
        <v>1</v>
      </c>
      <c r="L103" s="33">
        <f t="shared" si="10"/>
        <v>0.8</v>
      </c>
      <c r="M103" s="14" t="str">
        <f t="shared" si="11"/>
        <v>mudah</v>
      </c>
      <c r="N103" s="33">
        <f t="shared" si="12"/>
        <v>0.4</v>
      </c>
      <c r="O103" s="14" t="str">
        <f t="shared" si="13"/>
        <v>soal diterima baik</v>
      </c>
      <c r="Q103" s="7">
        <v>98</v>
      </c>
      <c r="R103" s="14">
        <f t="shared" si="18"/>
        <v>0</v>
      </c>
      <c r="S103" s="14">
        <f t="shared" si="18"/>
        <v>0</v>
      </c>
      <c r="T103" s="14">
        <f t="shared" si="18"/>
        <v>0</v>
      </c>
      <c r="U103" s="14">
        <f t="shared" si="18"/>
        <v>1</v>
      </c>
      <c r="V103" s="14">
        <f t="shared" si="18"/>
        <v>0</v>
      </c>
      <c r="W103" s="14">
        <f t="shared" si="14"/>
        <v>1</v>
      </c>
      <c r="X103" s="14">
        <f t="shared" si="14"/>
        <v>0</v>
      </c>
      <c r="Y103" s="14">
        <f t="shared" si="14"/>
        <v>0</v>
      </c>
      <c r="Z103" s="14">
        <f t="shared" si="14"/>
        <v>1</v>
      </c>
      <c r="AA103" s="14">
        <f t="shared" si="14"/>
        <v>1</v>
      </c>
      <c r="AB103" s="6">
        <f t="shared" si="15"/>
        <v>0.4</v>
      </c>
      <c r="AC103" s="6">
        <f t="shared" si="16"/>
        <v>0.6</v>
      </c>
      <c r="AD103" s="6">
        <f t="shared" si="17"/>
        <v>0.24</v>
      </c>
      <c r="AE103" s="21"/>
    </row>
    <row r="104" spans="1:31" ht="69" x14ac:dyDescent="0.25">
      <c r="A104" s="4" t="s">
        <v>1028</v>
      </c>
      <c r="B104" s="14">
        <v>1</v>
      </c>
      <c r="C104" s="14">
        <v>1</v>
      </c>
      <c r="D104" s="14">
        <v>1</v>
      </c>
      <c r="E104" s="14">
        <v>0</v>
      </c>
      <c r="F104" s="14">
        <v>1</v>
      </c>
      <c r="G104" s="14">
        <v>0</v>
      </c>
      <c r="H104" s="14">
        <v>0</v>
      </c>
      <c r="I104" s="14">
        <v>0</v>
      </c>
      <c r="J104" s="14">
        <v>0</v>
      </c>
      <c r="K104" s="14">
        <v>0</v>
      </c>
      <c r="L104" s="33">
        <f t="shared" si="10"/>
        <v>0.4</v>
      </c>
      <c r="M104" s="14" t="str">
        <f t="shared" si="11"/>
        <v>sedang</v>
      </c>
      <c r="N104" s="33">
        <f t="shared" si="12"/>
        <v>0.8</v>
      </c>
      <c r="O104" s="14" t="str">
        <f t="shared" si="13"/>
        <v>soal diterima baik</v>
      </c>
      <c r="Q104" s="7">
        <v>99</v>
      </c>
      <c r="R104" s="14">
        <f t="shared" si="18"/>
        <v>1</v>
      </c>
      <c r="S104" s="14">
        <f t="shared" si="18"/>
        <v>1</v>
      </c>
      <c r="T104" s="14">
        <f t="shared" si="18"/>
        <v>1</v>
      </c>
      <c r="U104" s="14">
        <f t="shared" si="18"/>
        <v>1</v>
      </c>
      <c r="V104" s="14">
        <f t="shared" si="18"/>
        <v>1</v>
      </c>
      <c r="W104" s="14">
        <f t="shared" si="14"/>
        <v>1</v>
      </c>
      <c r="X104" s="14">
        <f t="shared" si="14"/>
        <v>0</v>
      </c>
      <c r="Y104" s="14">
        <f t="shared" si="14"/>
        <v>0</v>
      </c>
      <c r="Z104" s="14">
        <f t="shared" si="14"/>
        <v>1</v>
      </c>
      <c r="AA104" s="14">
        <f t="shared" si="14"/>
        <v>1</v>
      </c>
      <c r="AB104" s="6">
        <f t="shared" si="15"/>
        <v>0.8</v>
      </c>
      <c r="AC104" s="6">
        <f t="shared" si="16"/>
        <v>0.19999999999999996</v>
      </c>
      <c r="AD104" s="6">
        <f t="shared" si="17"/>
        <v>0.15999999999999998</v>
      </c>
      <c r="AE104" s="21"/>
    </row>
    <row r="105" spans="1:31" x14ac:dyDescent="0.25">
      <c r="A105" s="10"/>
      <c r="B105" s="18">
        <f>SUM(B5:B104)</f>
        <v>85</v>
      </c>
      <c r="C105" s="18">
        <f>SUM(C5:C104)</f>
        <v>85</v>
      </c>
      <c r="D105" s="18">
        <f>SUM(D5:D104)</f>
        <v>85</v>
      </c>
      <c r="E105" s="18">
        <f t="shared" ref="E105:K105" si="19">SUM(E5:E104)</f>
        <v>49</v>
      </c>
      <c r="F105" s="18">
        <f t="shared" si="19"/>
        <v>85</v>
      </c>
      <c r="G105" s="18">
        <f t="shared" si="19"/>
        <v>49</v>
      </c>
      <c r="H105" s="18">
        <f t="shared" si="19"/>
        <v>20</v>
      </c>
      <c r="I105" s="18">
        <f t="shared" si="19"/>
        <v>20</v>
      </c>
      <c r="J105" s="18">
        <f t="shared" si="19"/>
        <v>27</v>
      </c>
      <c r="K105" s="18">
        <f t="shared" si="19"/>
        <v>27</v>
      </c>
      <c r="L105" s="10"/>
      <c r="M105" s="10"/>
      <c r="N105" s="10"/>
      <c r="O105" s="34">
        <f>COUNTIF(O5:O104,"soal dibuang")</f>
        <v>0</v>
      </c>
      <c r="Q105" s="7">
        <v>100</v>
      </c>
      <c r="R105" s="14">
        <f t="shared" si="18"/>
        <v>1</v>
      </c>
      <c r="S105" s="14">
        <f t="shared" si="18"/>
        <v>1</v>
      </c>
      <c r="T105" s="14">
        <f t="shared" si="18"/>
        <v>1</v>
      </c>
      <c r="U105" s="14">
        <f t="shared" si="18"/>
        <v>0</v>
      </c>
      <c r="V105" s="14">
        <f t="shared" si="18"/>
        <v>1</v>
      </c>
      <c r="W105" s="14">
        <f t="shared" si="14"/>
        <v>0</v>
      </c>
      <c r="X105" s="14">
        <f t="shared" si="14"/>
        <v>0</v>
      </c>
      <c r="Y105" s="14">
        <f t="shared" si="14"/>
        <v>0</v>
      </c>
      <c r="Z105" s="14">
        <f t="shared" si="14"/>
        <v>0</v>
      </c>
      <c r="AA105" s="14">
        <f t="shared" si="14"/>
        <v>0</v>
      </c>
      <c r="AB105" s="6">
        <f>SUM(R105:AA105)/COUNT(R105:AA105)</f>
        <v>0.4</v>
      </c>
      <c r="AC105" s="6">
        <f t="shared" si="16"/>
        <v>0.6</v>
      </c>
      <c r="AD105" s="6">
        <f t="shared" si="17"/>
        <v>0.24</v>
      </c>
      <c r="AE105" s="21"/>
    </row>
    <row r="106" spans="1:31" ht="27.6" x14ac:dyDescent="0.25">
      <c r="A106" s="10"/>
      <c r="B106" s="17" t="s">
        <v>5</v>
      </c>
      <c r="C106" s="17" t="s">
        <v>5</v>
      </c>
      <c r="D106" s="17" t="s">
        <v>5</v>
      </c>
      <c r="E106" s="17" t="s">
        <v>5</v>
      </c>
      <c r="F106" s="17" t="s">
        <v>5</v>
      </c>
      <c r="G106" s="17" t="s">
        <v>4</v>
      </c>
      <c r="H106" s="17" t="s">
        <v>4</v>
      </c>
      <c r="I106" s="17" t="s">
        <v>4</v>
      </c>
      <c r="J106" s="17" t="s">
        <v>4</v>
      </c>
      <c r="K106" s="17" t="s">
        <v>4</v>
      </c>
      <c r="L106" s="10"/>
      <c r="M106" s="34">
        <f>COUNTIF(M5:M104,"mudah")</f>
        <v>14</v>
      </c>
      <c r="N106" s="10"/>
      <c r="O106" s="10"/>
      <c r="Q106" s="21" t="s">
        <v>12</v>
      </c>
      <c r="R106" s="24">
        <f>SUM(R6:R105)</f>
        <v>85</v>
      </c>
      <c r="S106" s="24">
        <f t="shared" ref="S106:AA106" si="20">SUM(S6:S105)</f>
        <v>85</v>
      </c>
      <c r="T106" s="24">
        <f t="shared" si="20"/>
        <v>85</v>
      </c>
      <c r="U106" s="24">
        <f t="shared" si="20"/>
        <v>49</v>
      </c>
      <c r="V106" s="24">
        <f t="shared" si="20"/>
        <v>85</v>
      </c>
      <c r="W106" s="24">
        <f t="shared" si="20"/>
        <v>49</v>
      </c>
      <c r="X106" s="24">
        <f t="shared" si="20"/>
        <v>20</v>
      </c>
      <c r="Y106" s="24">
        <f t="shared" si="20"/>
        <v>20</v>
      </c>
      <c r="Z106" s="24">
        <f t="shared" si="20"/>
        <v>27</v>
      </c>
      <c r="AA106" s="24">
        <f t="shared" si="20"/>
        <v>27</v>
      </c>
      <c r="AB106" s="24"/>
      <c r="AC106" s="24"/>
      <c r="AD106" s="25">
        <f>SUM(AD6:AD105)</f>
        <v>21.999999999999979</v>
      </c>
      <c r="AE106" s="24" t="s">
        <v>11</v>
      </c>
    </row>
    <row r="107" spans="1:31" x14ac:dyDescent="0.25">
      <c r="A107" s="10"/>
      <c r="B107" s="10"/>
      <c r="C107" s="10"/>
      <c r="D107" s="10"/>
      <c r="E107" s="10"/>
      <c r="F107" s="10"/>
      <c r="G107" s="10"/>
      <c r="H107" s="10"/>
      <c r="I107" s="10"/>
      <c r="J107" s="10"/>
      <c r="K107" s="10"/>
      <c r="L107" s="10"/>
      <c r="M107" s="34">
        <f>COUNTIF(M5:M104,"sedang")</f>
        <v>75</v>
      </c>
      <c r="N107" s="10"/>
      <c r="O107" s="10"/>
      <c r="Q107" s="21" t="s">
        <v>13</v>
      </c>
      <c r="R107" s="24">
        <f>SUM(R106:AA106)</f>
        <v>532</v>
      </c>
      <c r="S107" s="24"/>
      <c r="T107" s="24"/>
      <c r="U107" s="24"/>
      <c r="V107" s="24"/>
      <c r="W107" s="24"/>
      <c r="X107" s="24"/>
      <c r="Y107" s="24"/>
      <c r="Z107" s="24"/>
      <c r="AA107" s="24"/>
      <c r="AB107" s="24"/>
      <c r="AC107" s="24"/>
      <c r="AD107" s="24"/>
      <c r="AE107" s="24"/>
    </row>
    <row r="108" spans="1:31" ht="24" customHeight="1" x14ac:dyDescent="0.25">
      <c r="A108" s="19"/>
      <c r="B108" s="109" t="s">
        <v>20</v>
      </c>
      <c r="C108" s="109"/>
      <c r="D108" s="109"/>
      <c r="E108" s="14">
        <v>40</v>
      </c>
      <c r="F108" s="10"/>
      <c r="G108" s="10"/>
      <c r="H108" s="10"/>
      <c r="I108" s="10"/>
      <c r="J108" s="10"/>
      <c r="K108" s="10"/>
      <c r="L108" s="10"/>
      <c r="M108" s="18">
        <f>100-M106-M107</f>
        <v>11</v>
      </c>
      <c r="N108" s="10"/>
      <c r="O108" s="10"/>
      <c r="Q108" s="21" t="s">
        <v>14</v>
      </c>
      <c r="R108" s="24">
        <f>$R$107/10</f>
        <v>53.2</v>
      </c>
      <c r="S108" s="24">
        <f t="shared" ref="S108:AA108" si="21">$R$108/10</f>
        <v>5.32</v>
      </c>
      <c r="T108" s="24">
        <f t="shared" si="21"/>
        <v>5.32</v>
      </c>
      <c r="U108" s="24">
        <f t="shared" si="21"/>
        <v>5.32</v>
      </c>
      <c r="V108" s="24">
        <f t="shared" si="21"/>
        <v>5.32</v>
      </c>
      <c r="W108" s="24">
        <f t="shared" si="21"/>
        <v>5.32</v>
      </c>
      <c r="X108" s="24">
        <f>$R$107/10</f>
        <v>53.2</v>
      </c>
      <c r="Y108" s="24">
        <f t="shared" si="21"/>
        <v>5.32</v>
      </c>
      <c r="Z108" s="24">
        <f t="shared" si="21"/>
        <v>5.32</v>
      </c>
      <c r="AA108" s="24">
        <f t="shared" si="21"/>
        <v>5.32</v>
      </c>
      <c r="AB108" s="24"/>
      <c r="AC108" s="24"/>
      <c r="AD108" s="24"/>
      <c r="AE108" s="24"/>
    </row>
    <row r="109" spans="1:31" ht="24" customHeight="1" x14ac:dyDescent="0.25">
      <c r="A109" s="8"/>
      <c r="B109" s="109" t="s">
        <v>21</v>
      </c>
      <c r="C109" s="109"/>
      <c r="D109" s="109"/>
      <c r="E109" s="14">
        <v>30</v>
      </c>
      <c r="F109" s="10"/>
      <c r="G109" s="10"/>
      <c r="H109" s="10"/>
      <c r="I109" s="10"/>
      <c r="J109" s="10"/>
      <c r="K109" s="10"/>
      <c r="L109" s="10"/>
      <c r="M109" s="10"/>
      <c r="N109" s="10"/>
      <c r="O109" s="10"/>
      <c r="Q109" s="21" t="s">
        <v>15</v>
      </c>
      <c r="R109" s="25">
        <f>R106-R108</f>
        <v>31.799999999999997</v>
      </c>
      <c r="S109" s="25">
        <f t="shared" ref="S109:AA109" si="22">S106-S108</f>
        <v>79.680000000000007</v>
      </c>
      <c r="T109" s="25">
        <f t="shared" si="22"/>
        <v>79.680000000000007</v>
      </c>
      <c r="U109" s="25">
        <f t="shared" si="22"/>
        <v>43.68</v>
      </c>
      <c r="V109" s="25">
        <f t="shared" si="22"/>
        <v>79.680000000000007</v>
      </c>
      <c r="W109" s="25">
        <f t="shared" si="22"/>
        <v>43.68</v>
      </c>
      <c r="X109" s="25">
        <f t="shared" si="22"/>
        <v>-33.200000000000003</v>
      </c>
      <c r="Y109" s="25">
        <f t="shared" si="22"/>
        <v>14.68</v>
      </c>
      <c r="Z109" s="25">
        <f t="shared" si="22"/>
        <v>21.68</v>
      </c>
      <c r="AA109" s="25">
        <f t="shared" si="22"/>
        <v>21.68</v>
      </c>
      <c r="AB109" s="24"/>
      <c r="AC109" s="24"/>
      <c r="AD109" s="24"/>
      <c r="AE109" s="24"/>
    </row>
    <row r="110" spans="1:31" ht="24" customHeight="1" x14ac:dyDescent="0.25">
      <c r="A110" s="9"/>
      <c r="B110" s="109" t="s">
        <v>22</v>
      </c>
      <c r="C110" s="109"/>
      <c r="D110" s="109"/>
      <c r="E110" s="14">
        <v>30</v>
      </c>
      <c r="F110" s="10"/>
      <c r="G110" s="10"/>
      <c r="H110" s="10"/>
      <c r="I110" s="10"/>
      <c r="J110" s="10"/>
      <c r="K110" s="10"/>
      <c r="L110" s="10"/>
      <c r="M110" s="10"/>
      <c r="N110" s="10"/>
      <c r="O110" s="10"/>
      <c r="Q110" s="21" t="s">
        <v>16</v>
      </c>
      <c r="R110" s="31">
        <f>R109^2</f>
        <v>1011.2399999999998</v>
      </c>
      <c r="S110" s="31">
        <f t="shared" ref="S110:AA110" si="23">S109^2</f>
        <v>6348.9024000000009</v>
      </c>
      <c r="T110" s="31">
        <f t="shared" si="23"/>
        <v>6348.9024000000009</v>
      </c>
      <c r="U110" s="31">
        <f t="shared" si="23"/>
        <v>1907.9423999999999</v>
      </c>
      <c r="V110" s="31">
        <f t="shared" si="23"/>
        <v>6348.9024000000009</v>
      </c>
      <c r="W110" s="31">
        <f t="shared" si="23"/>
        <v>1907.9423999999999</v>
      </c>
      <c r="X110" s="31">
        <f t="shared" si="23"/>
        <v>1102.2400000000002</v>
      </c>
      <c r="Y110" s="31">
        <f t="shared" si="23"/>
        <v>215.50239999999999</v>
      </c>
      <c r="Z110" s="31">
        <f t="shared" si="23"/>
        <v>470.0224</v>
      </c>
      <c r="AA110" s="31">
        <f t="shared" si="23"/>
        <v>470.0224</v>
      </c>
      <c r="AB110" s="24"/>
      <c r="AC110" s="24"/>
      <c r="AD110" s="24"/>
      <c r="AE110" s="24"/>
    </row>
    <row r="111" spans="1:31" x14ac:dyDescent="0.25">
      <c r="Q111" s="21" t="s">
        <v>17</v>
      </c>
      <c r="R111" s="24">
        <f>_xlfn.VAR.S(R106:AA106)</f>
        <v>850.84444444444432</v>
      </c>
      <c r="S111" s="24"/>
      <c r="T111" s="24"/>
      <c r="U111" s="24"/>
      <c r="V111" s="24"/>
      <c r="W111" s="24"/>
      <c r="X111" s="24"/>
      <c r="Y111" s="24"/>
      <c r="Z111" s="24"/>
      <c r="AA111" s="24"/>
      <c r="AB111" s="24"/>
      <c r="AC111" s="24"/>
      <c r="AD111" s="24"/>
      <c r="AE111" s="24"/>
    </row>
    <row r="112" spans="1:31" x14ac:dyDescent="0.25">
      <c r="Q112" s="21" t="s">
        <v>18</v>
      </c>
      <c r="R112" s="24">
        <f>SQRT(R111)</f>
        <v>29.169237981895314</v>
      </c>
      <c r="S112" s="24"/>
      <c r="T112" s="24"/>
      <c r="U112" s="24"/>
      <c r="V112" s="24"/>
      <c r="W112" s="24"/>
      <c r="X112" s="24"/>
      <c r="Y112" s="24"/>
      <c r="Z112" s="24"/>
      <c r="AA112" s="24"/>
      <c r="AB112" s="24"/>
      <c r="AC112" s="24"/>
      <c r="AD112" s="24"/>
      <c r="AE112" s="24"/>
    </row>
    <row r="113" spans="17:31" x14ac:dyDescent="0.25">
      <c r="Q113" s="23" t="s">
        <v>6</v>
      </c>
      <c r="R113" s="32">
        <f>100/(100-1)*(1-AD106/R111)</f>
        <v>0.9839831663901869</v>
      </c>
      <c r="S113" s="32" t="s">
        <v>19</v>
      </c>
      <c r="T113" s="24"/>
      <c r="U113" s="24"/>
      <c r="V113" s="24"/>
      <c r="W113" s="24"/>
      <c r="X113" s="24"/>
      <c r="Y113" s="24"/>
      <c r="Z113" s="24"/>
      <c r="AA113" s="24"/>
      <c r="AB113" s="24"/>
      <c r="AC113" s="24"/>
      <c r="AD113" s="24"/>
      <c r="AE113" s="24"/>
    </row>
  </sheetData>
  <mergeCells count="15">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 ref="O3:O4"/>
  </mergeCells>
  <conditionalFormatting sqref="M5:M104 M3:O3 Q3">
    <cfRule type="containsText" dxfId="146" priority="9" operator="containsText" text="sedang">
      <formula>NOT(ISERROR(SEARCH("sedang",M3)))</formula>
    </cfRule>
  </conditionalFormatting>
  <conditionalFormatting sqref="M5:M104">
    <cfRule type="containsText" dxfId="145" priority="8" operator="containsText" text="sukar">
      <formula>NOT(ISERROR(SEARCH("sukar",M5)))</formula>
    </cfRule>
  </conditionalFormatting>
  <conditionalFormatting sqref="M106:M107">
    <cfRule type="containsText" dxfId="144" priority="4" operator="containsText" text="sukar">
      <formula>NOT(ISERROR(SEARCH("sukar",M106)))</formula>
    </cfRule>
    <cfRule type="containsText" dxfId="143" priority="5" operator="containsText" text="sedang">
      <formula>NOT(ISERROR(SEARCH("sedang",M106)))</formula>
    </cfRule>
    <cfRule type="containsText" dxfId="142" priority="6" operator="containsText" text="mudah">
      <formula>NOT(ISERROR(SEARCH("mudah",M106)))</formula>
    </cfRule>
  </conditionalFormatting>
  <conditionalFormatting sqref="M3:O3 Q3 M5:M104">
    <cfRule type="containsText" dxfId="141" priority="10" operator="containsText" text="mudah">
      <formula>NOT(ISERROR(SEARCH("mudah",M3)))</formula>
    </cfRule>
  </conditionalFormatting>
  <conditionalFormatting sqref="O5:O106">
    <cfRule type="containsText" dxfId="140" priority="7" operator="containsText" text="soal dibuang">
      <formula>NOT(ISERROR(SEARCH("soal dibuang",O5)))</formula>
    </cfRule>
  </conditionalFormatting>
  <pageMargins left="0.26" right="0.23622047244094491" top="0.47244094488188981" bottom="0.27" header="0.31496062992125984" footer="0.11811023622047245"/>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6B7EA335-7FA6-4864-99BC-0BD0A6D50E89}">
            <xm:f>P_Target!$C2="Mudah"</xm:f>
            <x14:dxf>
              <fill>
                <patternFill>
                  <bgColor rgb="FF92D050"/>
                </patternFill>
              </fill>
            </x14:dxf>
          </x14:cfRule>
          <x14:cfRule type="expression" priority="2" id="{E3734C68-7827-450C-BFD6-E283947DF836}">
            <xm:f>P_Target!$C2="Sedang"</xm:f>
            <x14:dxf>
              <fill>
                <patternFill>
                  <bgColor rgb="FFFFFF00"/>
                </patternFill>
              </fill>
            </x14:dxf>
          </x14:cfRule>
          <x14:cfRule type="expression" priority="3" id="{F47043CF-C1FD-415D-B40C-2E80D163AFB4}">
            <xm:f>P_Target!$C2="Sukar"</xm:f>
            <x14:dxf>
              <fill>
                <patternFill>
                  <bgColor rgb="FFFF0000"/>
                </patternFill>
              </fill>
            </x14:dxf>
          </x14:cfRule>
          <xm:sqref>A5:A104</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B575F-FA5B-4C78-9342-7873DBE3785A}">
  <dimension ref="A1:AE113"/>
  <sheetViews>
    <sheetView view="pageBreakPreview" topLeftCell="A100" zoomScale="89" zoomScaleNormal="50" zoomScaleSheetLayoutView="89" workbookViewId="0">
      <selection activeCell="A5" sqref="A5:A104"/>
    </sheetView>
  </sheetViews>
  <sheetFormatPr defaultColWidth="9.109375" defaultRowHeight="13.8" x14ac:dyDescent="0.25"/>
  <cols>
    <col min="1" max="1" width="39.109375" style="10" customWidth="1"/>
    <col min="2" max="11" width="5.44140625" style="18" customWidth="1"/>
    <col min="12" max="12" width="12.109375" style="12" customWidth="1"/>
    <col min="13" max="13" width="8.6640625" style="12" customWidth="1"/>
    <col min="14" max="14" width="10.5546875" style="12" customWidth="1"/>
    <col min="15" max="15" width="17" style="12" customWidth="1"/>
    <col min="16" max="16" width="8.5546875" style="12" customWidth="1"/>
    <col min="17" max="17" width="13.6640625" style="12" customWidth="1"/>
    <col min="18" max="27" width="7.88671875" style="12" customWidth="1"/>
    <col min="28" max="28" width="8.5546875" style="12" customWidth="1"/>
    <col min="29" max="16384" width="9.109375" style="12"/>
  </cols>
  <sheetData>
    <row r="1" spans="1:30" ht="15" x14ac:dyDescent="0.25">
      <c r="A1" s="99" t="s">
        <v>2331</v>
      </c>
      <c r="B1" s="100"/>
      <c r="C1" s="100"/>
      <c r="D1" s="100"/>
      <c r="E1" s="100"/>
      <c r="F1" s="100"/>
      <c r="G1" s="100"/>
      <c r="H1" s="100"/>
      <c r="I1" s="100"/>
      <c r="J1" s="100"/>
      <c r="K1" s="100"/>
      <c r="L1" s="100"/>
      <c r="M1" s="100"/>
      <c r="N1" s="100"/>
      <c r="O1" s="100"/>
    </row>
    <row r="2" spans="1:30" ht="43.2" x14ac:dyDescent="0.25">
      <c r="A2" s="88" t="s">
        <v>1580</v>
      </c>
      <c r="B2" s="91" t="s">
        <v>1596</v>
      </c>
      <c r="C2" s="91" t="s">
        <v>1587</v>
      </c>
      <c r="D2" s="91" t="s">
        <v>1596</v>
      </c>
      <c r="E2" s="91" t="s">
        <v>1596</v>
      </c>
      <c r="F2" s="91" t="s">
        <v>1587</v>
      </c>
      <c r="G2" s="91" t="s">
        <v>1587</v>
      </c>
      <c r="H2" s="91" t="s">
        <v>1596</v>
      </c>
      <c r="I2" s="91" t="s">
        <v>1587</v>
      </c>
      <c r="J2" s="91" t="s">
        <v>1596</v>
      </c>
      <c r="K2" s="91" t="s">
        <v>1587</v>
      </c>
    </row>
    <row r="3" spans="1:30" ht="15" customHeight="1" x14ac:dyDescent="0.25">
      <c r="A3" s="101" t="s">
        <v>0</v>
      </c>
      <c r="B3" s="101" t="s">
        <v>23</v>
      </c>
      <c r="C3" s="101"/>
      <c r="D3" s="101"/>
      <c r="E3" s="101"/>
      <c r="F3" s="101"/>
      <c r="G3" s="101"/>
      <c r="H3" s="101"/>
      <c r="I3" s="101"/>
      <c r="J3" s="101"/>
      <c r="K3" s="101"/>
      <c r="L3" s="101" t="s">
        <v>1</v>
      </c>
      <c r="M3" s="101" t="s">
        <v>2</v>
      </c>
      <c r="N3" s="101" t="s">
        <v>3</v>
      </c>
      <c r="O3" s="101" t="s">
        <v>2</v>
      </c>
      <c r="Q3" s="20" t="s">
        <v>6</v>
      </c>
    </row>
    <row r="4" spans="1:30" ht="15" customHeight="1" x14ac:dyDescent="0.25">
      <c r="A4" s="101"/>
      <c r="B4" s="15">
        <v>1</v>
      </c>
      <c r="C4" s="15">
        <v>2</v>
      </c>
      <c r="D4" s="15">
        <v>3</v>
      </c>
      <c r="E4" s="15">
        <v>4</v>
      </c>
      <c r="F4" s="15">
        <v>5</v>
      </c>
      <c r="G4" s="15">
        <v>6</v>
      </c>
      <c r="H4" s="15">
        <v>7</v>
      </c>
      <c r="I4" s="15">
        <v>8</v>
      </c>
      <c r="J4" s="15">
        <v>9</v>
      </c>
      <c r="K4" s="15">
        <v>10</v>
      </c>
      <c r="L4" s="101"/>
      <c r="M4" s="101"/>
      <c r="N4" s="101"/>
      <c r="O4" s="101"/>
      <c r="Q4" s="97" t="s">
        <v>8</v>
      </c>
      <c r="R4" s="110" t="s">
        <v>23</v>
      </c>
      <c r="S4" s="110"/>
      <c r="T4" s="110"/>
      <c r="U4" s="110"/>
      <c r="V4" s="110"/>
      <c r="W4" s="110"/>
      <c r="X4" s="110"/>
      <c r="Y4" s="110"/>
      <c r="Z4" s="110"/>
      <c r="AA4" s="110"/>
      <c r="AB4" s="97" t="s">
        <v>7</v>
      </c>
      <c r="AC4" s="97" t="s">
        <v>9</v>
      </c>
      <c r="AD4" s="97" t="s">
        <v>10</v>
      </c>
    </row>
    <row r="5" spans="1:30" ht="41.4" x14ac:dyDescent="0.25">
      <c r="A5" s="8" t="s">
        <v>1029</v>
      </c>
      <c r="B5" s="14">
        <v>1</v>
      </c>
      <c r="C5" s="14">
        <v>1</v>
      </c>
      <c r="D5" s="14">
        <v>0</v>
      </c>
      <c r="E5" s="14">
        <v>0</v>
      </c>
      <c r="F5" s="14">
        <v>0</v>
      </c>
      <c r="G5" s="14">
        <v>0</v>
      </c>
      <c r="H5" s="14">
        <v>0</v>
      </c>
      <c r="I5" s="14">
        <v>0</v>
      </c>
      <c r="J5" s="14">
        <v>0</v>
      </c>
      <c r="K5" s="14">
        <v>0</v>
      </c>
      <c r="L5" s="6">
        <f>SUM(B5:K5)/10</f>
        <v>0.2</v>
      </c>
      <c r="M5" s="7" t="str">
        <f>IF(L5&lt;0.31,"sukar",IF(L5&lt;0.71,"sedang","mudah"))</f>
        <v>sukar</v>
      </c>
      <c r="N5" s="6">
        <f>ABS((SUM(B5:F5)-SUM(G5:K5))*2/10)</f>
        <v>0.4</v>
      </c>
      <c r="O5" s="7"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97"/>
      <c r="AC5" s="97"/>
      <c r="AD5" s="97"/>
    </row>
    <row r="6" spans="1:30" ht="41.4" x14ac:dyDescent="0.25">
      <c r="A6" s="9" t="s">
        <v>1030</v>
      </c>
      <c r="B6" s="14">
        <v>0</v>
      </c>
      <c r="C6" s="14">
        <v>0</v>
      </c>
      <c r="D6" s="14">
        <v>1</v>
      </c>
      <c r="E6" s="14">
        <v>1</v>
      </c>
      <c r="F6" s="14">
        <v>1</v>
      </c>
      <c r="G6" s="14">
        <v>1</v>
      </c>
      <c r="H6" s="14">
        <v>0</v>
      </c>
      <c r="I6" s="14">
        <v>0</v>
      </c>
      <c r="J6" s="14">
        <v>0</v>
      </c>
      <c r="K6" s="14">
        <v>0</v>
      </c>
      <c r="L6" s="6">
        <f t="shared" ref="L6:L69" si="0">SUM(B6:K6)/10</f>
        <v>0.4</v>
      </c>
      <c r="M6" s="7" t="str">
        <f t="shared" ref="M6:M69" si="1">IF(L6&lt;0.31,"sukar",IF(L6&lt;0.71,"sedang","mudah"))</f>
        <v>sedang</v>
      </c>
      <c r="N6" s="6">
        <f t="shared" ref="N6:N69" si="2">ABS((SUM(B6:F6)-SUM(G6:K6))*2/10)</f>
        <v>0.4</v>
      </c>
      <c r="O6" s="7" t="str">
        <f t="shared" ref="O6:O69" si="3">IF(N6&lt;0.2,"soal dibuang",IF(N6&lt;0.3,"soal diperbaiki",IF(N6&lt;0.4,"soal diterima tapi perlu diperbaiki","soal diterima baik")))</f>
        <v>soal diterima baik</v>
      </c>
      <c r="Q6" s="7">
        <v>1</v>
      </c>
      <c r="R6" s="14">
        <f>B5</f>
        <v>1</v>
      </c>
      <c r="S6" s="14">
        <f t="shared" ref="S6:AA21" si="4">C5</f>
        <v>1</v>
      </c>
      <c r="T6" s="14">
        <f t="shared" si="4"/>
        <v>0</v>
      </c>
      <c r="U6" s="14">
        <f t="shared" si="4"/>
        <v>0</v>
      </c>
      <c r="V6" s="14">
        <f t="shared" si="4"/>
        <v>0</v>
      </c>
      <c r="W6" s="14">
        <f t="shared" si="4"/>
        <v>0</v>
      </c>
      <c r="X6" s="14">
        <f t="shared" si="4"/>
        <v>0</v>
      </c>
      <c r="Y6" s="14">
        <f t="shared" si="4"/>
        <v>0</v>
      </c>
      <c r="Z6" s="14">
        <f t="shared" si="4"/>
        <v>0</v>
      </c>
      <c r="AA6" s="14">
        <f t="shared" si="4"/>
        <v>0</v>
      </c>
      <c r="AB6" s="6">
        <f>SUM(R6:AA6)/COUNT(R6:AA6)</f>
        <v>0.2</v>
      </c>
      <c r="AC6" s="6">
        <f>1-AB6</f>
        <v>0.8</v>
      </c>
      <c r="AD6" s="6">
        <f>AB6*AC6</f>
        <v>0.16000000000000003</v>
      </c>
    </row>
    <row r="7" spans="1:30" ht="55.2" x14ac:dyDescent="0.25">
      <c r="A7" s="4" t="s">
        <v>1031</v>
      </c>
      <c r="B7" s="14">
        <v>1</v>
      </c>
      <c r="C7" s="14">
        <v>1</v>
      </c>
      <c r="D7" s="14">
        <v>0</v>
      </c>
      <c r="E7" s="14">
        <v>0</v>
      </c>
      <c r="F7" s="14">
        <v>0</v>
      </c>
      <c r="G7" s="14">
        <v>0</v>
      </c>
      <c r="H7" s="14">
        <v>0</v>
      </c>
      <c r="I7" s="14">
        <v>0</v>
      </c>
      <c r="J7" s="14">
        <v>0</v>
      </c>
      <c r="K7" s="14">
        <v>0</v>
      </c>
      <c r="L7" s="6">
        <f t="shared" si="0"/>
        <v>0.2</v>
      </c>
      <c r="M7" s="7" t="str">
        <f t="shared" si="1"/>
        <v>sukar</v>
      </c>
      <c r="N7" s="6">
        <f t="shared" si="2"/>
        <v>0.4</v>
      </c>
      <c r="O7" s="7" t="str">
        <f t="shared" si="3"/>
        <v>soal diterima baik</v>
      </c>
      <c r="Q7" s="7">
        <v>2</v>
      </c>
      <c r="R7" s="14">
        <f t="shared" ref="R7:AA45" si="5">B6</f>
        <v>0</v>
      </c>
      <c r="S7" s="14">
        <f t="shared" si="4"/>
        <v>0</v>
      </c>
      <c r="T7" s="14">
        <f t="shared" si="4"/>
        <v>1</v>
      </c>
      <c r="U7" s="14">
        <f t="shared" si="4"/>
        <v>1</v>
      </c>
      <c r="V7" s="14">
        <f t="shared" si="4"/>
        <v>1</v>
      </c>
      <c r="W7" s="14">
        <f t="shared" si="4"/>
        <v>1</v>
      </c>
      <c r="X7" s="14">
        <f t="shared" si="4"/>
        <v>0</v>
      </c>
      <c r="Y7" s="14">
        <f t="shared" si="4"/>
        <v>0</v>
      </c>
      <c r="Z7" s="14">
        <f t="shared" si="4"/>
        <v>0</v>
      </c>
      <c r="AA7" s="14">
        <f t="shared" si="4"/>
        <v>0</v>
      </c>
      <c r="AB7" s="6">
        <f t="shared" ref="AB7:AB70" si="6">SUM(R7:AA7)/COUNT(R7:AA7)</f>
        <v>0.4</v>
      </c>
      <c r="AC7" s="6">
        <f t="shared" ref="AC7:AC70" si="7">1-AB7</f>
        <v>0.6</v>
      </c>
      <c r="AD7" s="6">
        <f t="shared" ref="AD7:AD70" si="8">AB7*AC7</f>
        <v>0.24</v>
      </c>
    </row>
    <row r="8" spans="1:30" ht="27.6" x14ac:dyDescent="0.25">
      <c r="A8" s="8" t="s">
        <v>1032</v>
      </c>
      <c r="B8" s="14">
        <v>1</v>
      </c>
      <c r="C8" s="14">
        <v>1</v>
      </c>
      <c r="D8" s="14">
        <v>1</v>
      </c>
      <c r="E8" s="14">
        <v>0</v>
      </c>
      <c r="F8" s="14">
        <v>1</v>
      </c>
      <c r="G8" s="14">
        <v>0</v>
      </c>
      <c r="H8" s="14">
        <v>0</v>
      </c>
      <c r="I8" s="14">
        <v>0</v>
      </c>
      <c r="J8" s="14">
        <v>1</v>
      </c>
      <c r="K8" s="14">
        <v>1</v>
      </c>
      <c r="L8" s="6">
        <f t="shared" si="0"/>
        <v>0.6</v>
      </c>
      <c r="M8" s="7" t="str">
        <f t="shared" si="1"/>
        <v>sedang</v>
      </c>
      <c r="N8" s="6">
        <f t="shared" si="2"/>
        <v>0.4</v>
      </c>
      <c r="O8" s="7" t="str">
        <f t="shared" si="3"/>
        <v>soal diterima baik</v>
      </c>
      <c r="Q8" s="7">
        <v>3</v>
      </c>
      <c r="R8" s="14">
        <f t="shared" si="5"/>
        <v>1</v>
      </c>
      <c r="S8" s="14">
        <f t="shared" si="4"/>
        <v>1</v>
      </c>
      <c r="T8" s="14">
        <f t="shared" si="4"/>
        <v>0</v>
      </c>
      <c r="U8" s="14">
        <f t="shared" si="4"/>
        <v>0</v>
      </c>
      <c r="V8" s="14">
        <f t="shared" si="4"/>
        <v>0</v>
      </c>
      <c r="W8" s="14">
        <f t="shared" si="4"/>
        <v>0</v>
      </c>
      <c r="X8" s="14">
        <f t="shared" si="4"/>
        <v>0</v>
      </c>
      <c r="Y8" s="14">
        <f t="shared" si="4"/>
        <v>0</v>
      </c>
      <c r="Z8" s="14">
        <f t="shared" si="4"/>
        <v>0</v>
      </c>
      <c r="AA8" s="14">
        <f t="shared" si="4"/>
        <v>0</v>
      </c>
      <c r="AB8" s="6">
        <f t="shared" si="6"/>
        <v>0.2</v>
      </c>
      <c r="AC8" s="6">
        <f t="shared" si="7"/>
        <v>0.8</v>
      </c>
      <c r="AD8" s="6">
        <f t="shared" si="8"/>
        <v>0.16000000000000003</v>
      </c>
    </row>
    <row r="9" spans="1:30" ht="55.2" x14ac:dyDescent="0.25">
      <c r="A9" s="4" t="s">
        <v>1033</v>
      </c>
      <c r="B9" s="14">
        <v>1</v>
      </c>
      <c r="C9" s="14">
        <v>1</v>
      </c>
      <c r="D9" s="14">
        <v>0</v>
      </c>
      <c r="E9" s="14">
        <v>0</v>
      </c>
      <c r="F9" s="14">
        <v>0</v>
      </c>
      <c r="G9" s="14">
        <v>0</v>
      </c>
      <c r="H9" s="14">
        <v>0</v>
      </c>
      <c r="I9" s="14">
        <v>0</v>
      </c>
      <c r="J9" s="14">
        <v>0</v>
      </c>
      <c r="K9" s="14">
        <v>0</v>
      </c>
      <c r="L9" s="6">
        <f t="shared" si="0"/>
        <v>0.2</v>
      </c>
      <c r="M9" s="7" t="str">
        <f t="shared" si="1"/>
        <v>sukar</v>
      </c>
      <c r="N9" s="6">
        <f t="shared" si="2"/>
        <v>0.4</v>
      </c>
      <c r="O9" s="7" t="str">
        <f t="shared" si="3"/>
        <v>soal diterima baik</v>
      </c>
      <c r="Q9" s="7">
        <v>4</v>
      </c>
      <c r="R9" s="14">
        <f t="shared" si="5"/>
        <v>1</v>
      </c>
      <c r="S9" s="14">
        <f t="shared" si="4"/>
        <v>1</v>
      </c>
      <c r="T9" s="14">
        <f t="shared" si="4"/>
        <v>1</v>
      </c>
      <c r="U9" s="14">
        <f t="shared" si="4"/>
        <v>0</v>
      </c>
      <c r="V9" s="14">
        <f t="shared" si="4"/>
        <v>1</v>
      </c>
      <c r="W9" s="14">
        <f t="shared" si="4"/>
        <v>0</v>
      </c>
      <c r="X9" s="14">
        <f t="shared" si="4"/>
        <v>0</v>
      </c>
      <c r="Y9" s="14">
        <f t="shared" si="4"/>
        <v>0</v>
      </c>
      <c r="Z9" s="14">
        <f t="shared" si="4"/>
        <v>1</v>
      </c>
      <c r="AA9" s="14">
        <f t="shared" si="4"/>
        <v>1</v>
      </c>
      <c r="AB9" s="6">
        <f t="shared" si="6"/>
        <v>0.6</v>
      </c>
      <c r="AC9" s="6">
        <f t="shared" si="7"/>
        <v>0.4</v>
      </c>
      <c r="AD9" s="6">
        <f t="shared" si="8"/>
        <v>0.24</v>
      </c>
    </row>
    <row r="10" spans="1:30" ht="41.4" x14ac:dyDescent="0.25">
      <c r="A10" s="8" t="s">
        <v>1034</v>
      </c>
      <c r="B10" s="14">
        <v>1</v>
      </c>
      <c r="C10" s="14">
        <v>1</v>
      </c>
      <c r="D10" s="14">
        <v>1</v>
      </c>
      <c r="E10" s="14">
        <v>0</v>
      </c>
      <c r="F10" s="14">
        <v>1</v>
      </c>
      <c r="G10" s="14">
        <v>0</v>
      </c>
      <c r="H10" s="14">
        <v>0</v>
      </c>
      <c r="I10" s="14">
        <v>0</v>
      </c>
      <c r="J10" s="14">
        <v>1</v>
      </c>
      <c r="K10" s="14">
        <v>1</v>
      </c>
      <c r="L10" s="6">
        <f t="shared" si="0"/>
        <v>0.6</v>
      </c>
      <c r="M10" s="7" t="str">
        <f t="shared" si="1"/>
        <v>sedang</v>
      </c>
      <c r="N10" s="6">
        <f t="shared" si="2"/>
        <v>0.4</v>
      </c>
      <c r="O10" s="7" t="str">
        <f t="shared" si="3"/>
        <v>soal diterima baik</v>
      </c>
      <c r="Q10" s="7">
        <v>5</v>
      </c>
      <c r="R10" s="14">
        <f t="shared" si="5"/>
        <v>1</v>
      </c>
      <c r="S10" s="14">
        <f t="shared" si="4"/>
        <v>1</v>
      </c>
      <c r="T10" s="14">
        <f t="shared" si="4"/>
        <v>0</v>
      </c>
      <c r="U10" s="14">
        <f t="shared" si="4"/>
        <v>0</v>
      </c>
      <c r="V10" s="14">
        <f t="shared" si="4"/>
        <v>0</v>
      </c>
      <c r="W10" s="14">
        <f t="shared" si="4"/>
        <v>0</v>
      </c>
      <c r="X10" s="14">
        <f t="shared" si="4"/>
        <v>0</v>
      </c>
      <c r="Y10" s="14">
        <f t="shared" si="4"/>
        <v>0</v>
      </c>
      <c r="Z10" s="14">
        <f t="shared" si="4"/>
        <v>0</v>
      </c>
      <c r="AA10" s="14">
        <f t="shared" si="4"/>
        <v>0</v>
      </c>
      <c r="AB10" s="6">
        <f t="shared" si="6"/>
        <v>0.2</v>
      </c>
      <c r="AC10" s="6">
        <f t="shared" si="7"/>
        <v>0.8</v>
      </c>
      <c r="AD10" s="6">
        <f t="shared" si="8"/>
        <v>0.16000000000000003</v>
      </c>
    </row>
    <row r="11" spans="1:30" ht="41.4" x14ac:dyDescent="0.25">
      <c r="A11" s="8" t="s">
        <v>1035</v>
      </c>
      <c r="B11" s="14">
        <v>1</v>
      </c>
      <c r="C11" s="14">
        <v>1</v>
      </c>
      <c r="D11" s="14">
        <v>1</v>
      </c>
      <c r="E11" s="14">
        <v>0</v>
      </c>
      <c r="F11" s="14">
        <v>1</v>
      </c>
      <c r="G11" s="14">
        <v>0</v>
      </c>
      <c r="H11" s="14">
        <v>0</v>
      </c>
      <c r="I11" s="14">
        <v>0</v>
      </c>
      <c r="J11" s="14">
        <v>0</v>
      </c>
      <c r="K11" s="14">
        <v>0</v>
      </c>
      <c r="L11" s="6">
        <f t="shared" si="0"/>
        <v>0.4</v>
      </c>
      <c r="M11" s="7" t="str">
        <f t="shared" si="1"/>
        <v>sedang</v>
      </c>
      <c r="N11" s="6">
        <f t="shared" si="2"/>
        <v>0.8</v>
      </c>
      <c r="O11" s="7" t="str">
        <f t="shared" si="3"/>
        <v>soal diterima baik</v>
      </c>
      <c r="Q11" s="7">
        <v>6</v>
      </c>
      <c r="R11" s="14">
        <f t="shared" si="5"/>
        <v>1</v>
      </c>
      <c r="S11" s="14">
        <f t="shared" si="4"/>
        <v>1</v>
      </c>
      <c r="T11" s="14">
        <f t="shared" si="4"/>
        <v>1</v>
      </c>
      <c r="U11" s="14">
        <f t="shared" si="4"/>
        <v>0</v>
      </c>
      <c r="V11" s="14">
        <f t="shared" si="4"/>
        <v>1</v>
      </c>
      <c r="W11" s="14">
        <f t="shared" si="4"/>
        <v>0</v>
      </c>
      <c r="X11" s="14">
        <f t="shared" si="4"/>
        <v>0</v>
      </c>
      <c r="Y11" s="14">
        <f t="shared" si="4"/>
        <v>0</v>
      </c>
      <c r="Z11" s="14">
        <f t="shared" si="4"/>
        <v>1</v>
      </c>
      <c r="AA11" s="14">
        <f t="shared" si="4"/>
        <v>1</v>
      </c>
      <c r="AB11" s="6">
        <f t="shared" si="6"/>
        <v>0.6</v>
      </c>
      <c r="AC11" s="6">
        <f t="shared" si="7"/>
        <v>0.4</v>
      </c>
      <c r="AD11" s="6">
        <f t="shared" si="8"/>
        <v>0.24</v>
      </c>
    </row>
    <row r="12" spans="1:30" ht="41.4" x14ac:dyDescent="0.25">
      <c r="A12" s="9" t="s">
        <v>1036</v>
      </c>
      <c r="B12" s="14">
        <v>1</v>
      </c>
      <c r="C12" s="14">
        <v>1</v>
      </c>
      <c r="D12" s="14">
        <v>1</v>
      </c>
      <c r="E12" s="14">
        <v>1</v>
      </c>
      <c r="F12" s="14">
        <v>1</v>
      </c>
      <c r="G12" s="14">
        <v>1</v>
      </c>
      <c r="H12" s="14">
        <v>0</v>
      </c>
      <c r="I12" s="14">
        <v>0</v>
      </c>
      <c r="J12" s="14">
        <v>1</v>
      </c>
      <c r="K12" s="14">
        <v>1</v>
      </c>
      <c r="L12" s="6">
        <f t="shared" si="0"/>
        <v>0.8</v>
      </c>
      <c r="M12" s="7" t="str">
        <f t="shared" si="1"/>
        <v>mudah</v>
      </c>
      <c r="N12" s="6">
        <f t="shared" si="2"/>
        <v>0.4</v>
      </c>
      <c r="O12" s="7" t="str">
        <f t="shared" si="3"/>
        <v>soal diterima baik</v>
      </c>
      <c r="Q12" s="7">
        <v>7</v>
      </c>
      <c r="R12" s="14">
        <f t="shared" si="5"/>
        <v>1</v>
      </c>
      <c r="S12" s="14">
        <f t="shared" si="4"/>
        <v>1</v>
      </c>
      <c r="T12" s="14">
        <f t="shared" si="4"/>
        <v>1</v>
      </c>
      <c r="U12" s="14">
        <f t="shared" si="4"/>
        <v>0</v>
      </c>
      <c r="V12" s="14">
        <f t="shared" si="4"/>
        <v>1</v>
      </c>
      <c r="W12" s="14">
        <f t="shared" si="4"/>
        <v>0</v>
      </c>
      <c r="X12" s="14">
        <f t="shared" si="4"/>
        <v>0</v>
      </c>
      <c r="Y12" s="14">
        <f t="shared" si="4"/>
        <v>0</v>
      </c>
      <c r="Z12" s="14">
        <f t="shared" si="4"/>
        <v>0</v>
      </c>
      <c r="AA12" s="14">
        <f t="shared" si="4"/>
        <v>0</v>
      </c>
      <c r="AB12" s="6">
        <f t="shared" si="6"/>
        <v>0.4</v>
      </c>
      <c r="AC12" s="6">
        <f t="shared" si="7"/>
        <v>0.6</v>
      </c>
      <c r="AD12" s="6">
        <f t="shared" si="8"/>
        <v>0.24</v>
      </c>
    </row>
    <row r="13" spans="1:30" ht="41.4" x14ac:dyDescent="0.25">
      <c r="A13" s="8" t="s">
        <v>1037</v>
      </c>
      <c r="B13" s="14">
        <v>1</v>
      </c>
      <c r="C13" s="14">
        <v>1</v>
      </c>
      <c r="D13" s="14">
        <v>1</v>
      </c>
      <c r="E13" s="14">
        <v>1</v>
      </c>
      <c r="F13" s="14">
        <v>1</v>
      </c>
      <c r="G13" s="14">
        <v>1</v>
      </c>
      <c r="H13" s="14">
        <v>0</v>
      </c>
      <c r="I13" s="14">
        <v>0</v>
      </c>
      <c r="J13" s="14">
        <v>0</v>
      </c>
      <c r="K13" s="14">
        <v>0</v>
      </c>
      <c r="L13" s="6">
        <f t="shared" si="0"/>
        <v>0.6</v>
      </c>
      <c r="M13" s="7" t="str">
        <f t="shared" si="1"/>
        <v>sedang</v>
      </c>
      <c r="N13" s="6">
        <f t="shared" si="2"/>
        <v>0.8</v>
      </c>
      <c r="O13" s="7" t="str">
        <f t="shared" si="3"/>
        <v>soal diterima baik</v>
      </c>
      <c r="Q13" s="7">
        <v>8</v>
      </c>
      <c r="R13" s="14">
        <f t="shared" si="5"/>
        <v>1</v>
      </c>
      <c r="S13" s="14">
        <f t="shared" si="4"/>
        <v>1</v>
      </c>
      <c r="T13" s="14">
        <f t="shared" si="4"/>
        <v>1</v>
      </c>
      <c r="U13" s="14">
        <f t="shared" si="4"/>
        <v>1</v>
      </c>
      <c r="V13" s="14">
        <f t="shared" si="4"/>
        <v>1</v>
      </c>
      <c r="W13" s="14">
        <f t="shared" si="4"/>
        <v>1</v>
      </c>
      <c r="X13" s="14">
        <f t="shared" si="4"/>
        <v>0</v>
      </c>
      <c r="Y13" s="14">
        <f t="shared" si="4"/>
        <v>0</v>
      </c>
      <c r="Z13" s="14">
        <f t="shared" si="4"/>
        <v>1</v>
      </c>
      <c r="AA13" s="14">
        <f t="shared" si="4"/>
        <v>1</v>
      </c>
      <c r="AB13" s="6">
        <f t="shared" si="6"/>
        <v>0.8</v>
      </c>
      <c r="AC13" s="6">
        <f t="shared" si="7"/>
        <v>0.19999999999999996</v>
      </c>
      <c r="AD13" s="6">
        <f t="shared" si="8"/>
        <v>0.15999999999999998</v>
      </c>
    </row>
    <row r="14" spans="1:30" ht="55.2" x14ac:dyDescent="0.25">
      <c r="A14" s="8" t="s">
        <v>1038</v>
      </c>
      <c r="B14" s="14">
        <v>1</v>
      </c>
      <c r="C14" s="14">
        <v>1</v>
      </c>
      <c r="D14" s="14">
        <v>0</v>
      </c>
      <c r="E14" s="14">
        <v>1</v>
      </c>
      <c r="F14" s="14">
        <v>0</v>
      </c>
      <c r="G14" s="14">
        <v>1</v>
      </c>
      <c r="H14" s="14">
        <v>0</v>
      </c>
      <c r="I14" s="14">
        <v>0</v>
      </c>
      <c r="J14" s="14">
        <v>0</v>
      </c>
      <c r="K14" s="14">
        <v>0</v>
      </c>
      <c r="L14" s="6">
        <f t="shared" si="0"/>
        <v>0.4</v>
      </c>
      <c r="M14" s="7" t="str">
        <f t="shared" si="1"/>
        <v>sedang</v>
      </c>
      <c r="N14" s="6">
        <f t="shared" si="2"/>
        <v>0.4</v>
      </c>
      <c r="O14" s="7" t="str">
        <f t="shared" si="3"/>
        <v>soal diterima baik</v>
      </c>
      <c r="Q14" s="7">
        <v>9</v>
      </c>
      <c r="R14" s="14">
        <f t="shared" si="5"/>
        <v>1</v>
      </c>
      <c r="S14" s="14">
        <f t="shared" si="4"/>
        <v>1</v>
      </c>
      <c r="T14" s="14">
        <f t="shared" si="4"/>
        <v>1</v>
      </c>
      <c r="U14" s="14">
        <f t="shared" si="4"/>
        <v>1</v>
      </c>
      <c r="V14" s="14">
        <f t="shared" si="4"/>
        <v>1</v>
      </c>
      <c r="W14" s="14">
        <f t="shared" si="4"/>
        <v>1</v>
      </c>
      <c r="X14" s="14">
        <f t="shared" si="4"/>
        <v>0</v>
      </c>
      <c r="Y14" s="14">
        <f t="shared" si="4"/>
        <v>0</v>
      </c>
      <c r="Z14" s="14">
        <f t="shared" si="4"/>
        <v>0</v>
      </c>
      <c r="AA14" s="14">
        <f t="shared" si="4"/>
        <v>0</v>
      </c>
      <c r="AB14" s="6">
        <f t="shared" si="6"/>
        <v>0.6</v>
      </c>
      <c r="AC14" s="6">
        <f t="shared" si="7"/>
        <v>0.4</v>
      </c>
      <c r="AD14" s="6">
        <f t="shared" si="8"/>
        <v>0.24</v>
      </c>
    </row>
    <row r="15" spans="1:30" ht="41.4" x14ac:dyDescent="0.25">
      <c r="A15" s="9" t="s">
        <v>1039</v>
      </c>
      <c r="B15" s="14">
        <v>1</v>
      </c>
      <c r="C15" s="14">
        <v>1</v>
      </c>
      <c r="D15" s="14">
        <v>1</v>
      </c>
      <c r="E15" s="14">
        <v>0</v>
      </c>
      <c r="F15" s="14">
        <v>1</v>
      </c>
      <c r="G15" s="14">
        <v>0</v>
      </c>
      <c r="H15" s="14">
        <v>0</v>
      </c>
      <c r="I15" s="14">
        <v>0</v>
      </c>
      <c r="J15" s="14">
        <v>0</v>
      </c>
      <c r="K15" s="14">
        <v>0</v>
      </c>
      <c r="L15" s="6">
        <f t="shared" si="0"/>
        <v>0.4</v>
      </c>
      <c r="M15" s="7" t="str">
        <f t="shared" si="1"/>
        <v>sedang</v>
      </c>
      <c r="N15" s="6">
        <f t="shared" si="2"/>
        <v>0.8</v>
      </c>
      <c r="O15" s="7" t="str">
        <f t="shared" si="3"/>
        <v>soal diterima baik</v>
      </c>
      <c r="Q15" s="7">
        <v>10</v>
      </c>
      <c r="R15" s="14">
        <f t="shared" si="5"/>
        <v>1</v>
      </c>
      <c r="S15" s="14">
        <f t="shared" si="4"/>
        <v>1</v>
      </c>
      <c r="T15" s="14">
        <f t="shared" si="4"/>
        <v>0</v>
      </c>
      <c r="U15" s="14">
        <f t="shared" si="4"/>
        <v>1</v>
      </c>
      <c r="V15" s="14">
        <f t="shared" si="4"/>
        <v>0</v>
      </c>
      <c r="W15" s="14">
        <f t="shared" si="4"/>
        <v>1</v>
      </c>
      <c r="X15" s="14">
        <f t="shared" si="4"/>
        <v>0</v>
      </c>
      <c r="Y15" s="14">
        <f t="shared" si="4"/>
        <v>0</v>
      </c>
      <c r="Z15" s="14">
        <f t="shared" si="4"/>
        <v>0</v>
      </c>
      <c r="AA15" s="14">
        <f t="shared" si="4"/>
        <v>0</v>
      </c>
      <c r="AB15" s="6">
        <f t="shared" si="6"/>
        <v>0.4</v>
      </c>
      <c r="AC15" s="6">
        <f t="shared" si="7"/>
        <v>0.6</v>
      </c>
      <c r="AD15" s="6">
        <f t="shared" si="8"/>
        <v>0.24</v>
      </c>
    </row>
    <row r="16" spans="1:30" ht="27.6" x14ac:dyDescent="0.25">
      <c r="A16" s="8" t="s">
        <v>1040</v>
      </c>
      <c r="B16" s="14">
        <v>1</v>
      </c>
      <c r="C16" s="14">
        <v>1</v>
      </c>
      <c r="D16" s="14">
        <v>0</v>
      </c>
      <c r="E16" s="14">
        <v>0</v>
      </c>
      <c r="F16" s="14">
        <v>0</v>
      </c>
      <c r="G16" s="14">
        <v>0</v>
      </c>
      <c r="H16" s="14">
        <v>0</v>
      </c>
      <c r="I16" s="14">
        <v>0</v>
      </c>
      <c r="J16" s="14">
        <v>0</v>
      </c>
      <c r="K16" s="14">
        <v>0</v>
      </c>
      <c r="L16" s="6">
        <f t="shared" si="0"/>
        <v>0.2</v>
      </c>
      <c r="M16" s="7" t="str">
        <f t="shared" si="1"/>
        <v>sukar</v>
      </c>
      <c r="N16" s="6">
        <f t="shared" si="2"/>
        <v>0.4</v>
      </c>
      <c r="O16" s="7" t="str">
        <f t="shared" si="3"/>
        <v>soal diterima baik</v>
      </c>
      <c r="Q16" s="7">
        <v>11</v>
      </c>
      <c r="R16" s="14">
        <f t="shared" si="5"/>
        <v>1</v>
      </c>
      <c r="S16" s="14">
        <f t="shared" si="4"/>
        <v>1</v>
      </c>
      <c r="T16" s="14">
        <f t="shared" si="4"/>
        <v>1</v>
      </c>
      <c r="U16" s="14">
        <f t="shared" si="4"/>
        <v>0</v>
      </c>
      <c r="V16" s="14">
        <f t="shared" si="4"/>
        <v>1</v>
      </c>
      <c r="W16" s="14">
        <f t="shared" si="4"/>
        <v>0</v>
      </c>
      <c r="X16" s="14">
        <f t="shared" si="4"/>
        <v>0</v>
      </c>
      <c r="Y16" s="14">
        <f t="shared" si="4"/>
        <v>0</v>
      </c>
      <c r="Z16" s="14">
        <f t="shared" si="4"/>
        <v>0</v>
      </c>
      <c r="AA16" s="14">
        <f t="shared" si="4"/>
        <v>0</v>
      </c>
      <c r="AB16" s="6">
        <f t="shared" si="6"/>
        <v>0.4</v>
      </c>
      <c r="AC16" s="6">
        <f t="shared" si="7"/>
        <v>0.6</v>
      </c>
      <c r="AD16" s="6">
        <f t="shared" si="8"/>
        <v>0.24</v>
      </c>
    </row>
    <row r="17" spans="1:30" ht="55.2" x14ac:dyDescent="0.25">
      <c r="A17" s="8" t="s">
        <v>1041</v>
      </c>
      <c r="B17" s="14">
        <v>1</v>
      </c>
      <c r="C17" s="14">
        <v>1</v>
      </c>
      <c r="D17" s="14">
        <v>0</v>
      </c>
      <c r="E17" s="14">
        <v>1</v>
      </c>
      <c r="F17" s="14">
        <v>0</v>
      </c>
      <c r="G17" s="14">
        <v>1</v>
      </c>
      <c r="H17" s="14">
        <v>0</v>
      </c>
      <c r="I17" s="14">
        <v>0</v>
      </c>
      <c r="J17" s="14">
        <v>0</v>
      </c>
      <c r="K17" s="14">
        <v>0</v>
      </c>
      <c r="L17" s="6">
        <f t="shared" si="0"/>
        <v>0.4</v>
      </c>
      <c r="M17" s="7" t="str">
        <f t="shared" si="1"/>
        <v>sedang</v>
      </c>
      <c r="N17" s="6">
        <f t="shared" si="2"/>
        <v>0.4</v>
      </c>
      <c r="O17" s="7" t="str">
        <f t="shared" si="3"/>
        <v>soal diterima baik</v>
      </c>
      <c r="Q17" s="7">
        <v>12</v>
      </c>
      <c r="R17" s="14">
        <f t="shared" si="5"/>
        <v>1</v>
      </c>
      <c r="S17" s="14">
        <f t="shared" si="4"/>
        <v>1</v>
      </c>
      <c r="T17" s="14">
        <f t="shared" si="4"/>
        <v>0</v>
      </c>
      <c r="U17" s="14">
        <f t="shared" si="4"/>
        <v>0</v>
      </c>
      <c r="V17" s="14">
        <f t="shared" si="4"/>
        <v>0</v>
      </c>
      <c r="W17" s="14">
        <f t="shared" si="4"/>
        <v>0</v>
      </c>
      <c r="X17" s="14">
        <f t="shared" si="4"/>
        <v>0</v>
      </c>
      <c r="Y17" s="14">
        <f t="shared" si="4"/>
        <v>0</v>
      </c>
      <c r="Z17" s="14">
        <f t="shared" si="4"/>
        <v>0</v>
      </c>
      <c r="AA17" s="14">
        <f t="shared" si="4"/>
        <v>0</v>
      </c>
      <c r="AB17" s="6">
        <f t="shared" si="6"/>
        <v>0.2</v>
      </c>
      <c r="AC17" s="6">
        <f t="shared" si="7"/>
        <v>0.8</v>
      </c>
      <c r="AD17" s="6">
        <f t="shared" si="8"/>
        <v>0.16000000000000003</v>
      </c>
    </row>
    <row r="18" spans="1:30" ht="27.6" x14ac:dyDescent="0.25">
      <c r="A18" s="8" t="s">
        <v>1042</v>
      </c>
      <c r="B18" s="14">
        <v>1</v>
      </c>
      <c r="C18" s="14">
        <v>1</v>
      </c>
      <c r="D18" s="14">
        <v>1</v>
      </c>
      <c r="E18" s="14">
        <v>1</v>
      </c>
      <c r="F18" s="14">
        <v>1</v>
      </c>
      <c r="G18" s="14">
        <v>1</v>
      </c>
      <c r="H18" s="14">
        <v>0</v>
      </c>
      <c r="I18" s="14">
        <v>0</v>
      </c>
      <c r="J18" s="14">
        <v>1</v>
      </c>
      <c r="K18" s="14">
        <v>1</v>
      </c>
      <c r="L18" s="6">
        <f t="shared" si="0"/>
        <v>0.8</v>
      </c>
      <c r="M18" s="7" t="str">
        <f t="shared" si="1"/>
        <v>mudah</v>
      </c>
      <c r="N18" s="6">
        <f t="shared" si="2"/>
        <v>0.4</v>
      </c>
      <c r="O18" s="7" t="str">
        <f t="shared" si="3"/>
        <v>soal diterima baik</v>
      </c>
      <c r="Q18" s="7">
        <v>13</v>
      </c>
      <c r="R18" s="14">
        <f t="shared" si="5"/>
        <v>1</v>
      </c>
      <c r="S18" s="14">
        <f t="shared" si="4"/>
        <v>1</v>
      </c>
      <c r="T18" s="14">
        <f t="shared" si="4"/>
        <v>0</v>
      </c>
      <c r="U18" s="14">
        <f t="shared" si="4"/>
        <v>1</v>
      </c>
      <c r="V18" s="14">
        <f t="shared" si="4"/>
        <v>0</v>
      </c>
      <c r="W18" s="14">
        <f t="shared" si="4"/>
        <v>1</v>
      </c>
      <c r="X18" s="14">
        <f t="shared" si="4"/>
        <v>0</v>
      </c>
      <c r="Y18" s="14">
        <f t="shared" si="4"/>
        <v>0</v>
      </c>
      <c r="Z18" s="14">
        <f t="shared" si="4"/>
        <v>0</v>
      </c>
      <c r="AA18" s="14">
        <f t="shared" si="4"/>
        <v>0</v>
      </c>
      <c r="AB18" s="6">
        <f t="shared" si="6"/>
        <v>0.4</v>
      </c>
      <c r="AC18" s="6">
        <f t="shared" si="7"/>
        <v>0.6</v>
      </c>
      <c r="AD18" s="6">
        <f t="shared" si="8"/>
        <v>0.24</v>
      </c>
    </row>
    <row r="19" spans="1:30" ht="27.6" x14ac:dyDescent="0.25">
      <c r="A19" s="4" t="s">
        <v>1043</v>
      </c>
      <c r="B19" s="14">
        <v>0</v>
      </c>
      <c r="C19" s="14">
        <v>0</v>
      </c>
      <c r="D19" s="14">
        <v>1</v>
      </c>
      <c r="E19" s="14">
        <v>0</v>
      </c>
      <c r="F19" s="14">
        <v>1</v>
      </c>
      <c r="G19" s="14">
        <v>0</v>
      </c>
      <c r="H19" s="14">
        <v>0</v>
      </c>
      <c r="I19" s="14">
        <v>0</v>
      </c>
      <c r="J19" s="14">
        <v>0</v>
      </c>
      <c r="K19" s="14">
        <v>0</v>
      </c>
      <c r="L19" s="6">
        <f t="shared" si="0"/>
        <v>0.2</v>
      </c>
      <c r="M19" s="7" t="str">
        <f t="shared" si="1"/>
        <v>sukar</v>
      </c>
      <c r="N19" s="6">
        <f t="shared" si="2"/>
        <v>0.4</v>
      </c>
      <c r="O19" s="7" t="str">
        <f t="shared" si="3"/>
        <v>soal diterima baik</v>
      </c>
      <c r="Q19" s="7">
        <v>14</v>
      </c>
      <c r="R19" s="14">
        <f t="shared" si="5"/>
        <v>1</v>
      </c>
      <c r="S19" s="14">
        <f t="shared" si="4"/>
        <v>1</v>
      </c>
      <c r="T19" s="14">
        <f t="shared" si="4"/>
        <v>1</v>
      </c>
      <c r="U19" s="14">
        <f t="shared" si="4"/>
        <v>1</v>
      </c>
      <c r="V19" s="14">
        <f t="shared" si="4"/>
        <v>1</v>
      </c>
      <c r="W19" s="14">
        <f t="shared" si="4"/>
        <v>1</v>
      </c>
      <c r="X19" s="14">
        <f t="shared" si="4"/>
        <v>0</v>
      </c>
      <c r="Y19" s="14">
        <f t="shared" si="4"/>
        <v>0</v>
      </c>
      <c r="Z19" s="14">
        <f t="shared" si="4"/>
        <v>1</v>
      </c>
      <c r="AA19" s="14">
        <f t="shared" si="4"/>
        <v>1</v>
      </c>
      <c r="AB19" s="6">
        <f t="shared" si="6"/>
        <v>0.8</v>
      </c>
      <c r="AC19" s="6">
        <f t="shared" si="7"/>
        <v>0.19999999999999996</v>
      </c>
      <c r="AD19" s="6">
        <f t="shared" si="8"/>
        <v>0.15999999999999998</v>
      </c>
    </row>
    <row r="20" spans="1:30" ht="41.4" x14ac:dyDescent="0.25">
      <c r="A20" s="8" t="s">
        <v>1044</v>
      </c>
      <c r="B20" s="14">
        <v>0</v>
      </c>
      <c r="C20" s="14">
        <v>0</v>
      </c>
      <c r="D20" s="14">
        <v>1</v>
      </c>
      <c r="E20" s="14">
        <v>0</v>
      </c>
      <c r="F20" s="14">
        <v>1</v>
      </c>
      <c r="G20" s="14">
        <v>0</v>
      </c>
      <c r="H20" s="14">
        <v>0</v>
      </c>
      <c r="I20" s="14">
        <v>0</v>
      </c>
      <c r="J20" s="14">
        <v>0</v>
      </c>
      <c r="K20" s="14">
        <v>0</v>
      </c>
      <c r="L20" s="6">
        <f t="shared" si="0"/>
        <v>0.2</v>
      </c>
      <c r="M20" s="7" t="str">
        <f t="shared" si="1"/>
        <v>sukar</v>
      </c>
      <c r="N20" s="6">
        <f t="shared" si="2"/>
        <v>0.4</v>
      </c>
      <c r="O20" s="7" t="str">
        <f t="shared" si="3"/>
        <v>soal diterima baik</v>
      </c>
      <c r="Q20" s="7">
        <v>15</v>
      </c>
      <c r="R20" s="14">
        <f t="shared" si="5"/>
        <v>0</v>
      </c>
      <c r="S20" s="14">
        <f t="shared" si="4"/>
        <v>0</v>
      </c>
      <c r="T20" s="14">
        <f t="shared" si="4"/>
        <v>1</v>
      </c>
      <c r="U20" s="14">
        <f t="shared" si="4"/>
        <v>0</v>
      </c>
      <c r="V20" s="14">
        <f t="shared" si="4"/>
        <v>1</v>
      </c>
      <c r="W20" s="14">
        <f t="shared" si="4"/>
        <v>0</v>
      </c>
      <c r="X20" s="14">
        <f t="shared" si="4"/>
        <v>0</v>
      </c>
      <c r="Y20" s="14">
        <f t="shared" si="4"/>
        <v>0</v>
      </c>
      <c r="Z20" s="14">
        <f t="shared" si="4"/>
        <v>0</v>
      </c>
      <c r="AA20" s="14">
        <f t="shared" si="4"/>
        <v>0</v>
      </c>
      <c r="AB20" s="6">
        <f t="shared" si="6"/>
        <v>0.2</v>
      </c>
      <c r="AC20" s="6">
        <f t="shared" si="7"/>
        <v>0.8</v>
      </c>
      <c r="AD20" s="6">
        <f t="shared" si="8"/>
        <v>0.16000000000000003</v>
      </c>
    </row>
    <row r="21" spans="1:30" ht="41.4" x14ac:dyDescent="0.25">
      <c r="A21" s="4" t="s">
        <v>1045</v>
      </c>
      <c r="B21" s="14">
        <v>1</v>
      </c>
      <c r="C21" s="14">
        <v>1</v>
      </c>
      <c r="D21" s="14">
        <v>1</v>
      </c>
      <c r="E21" s="14">
        <v>0</v>
      </c>
      <c r="F21" s="14">
        <v>1</v>
      </c>
      <c r="G21" s="14">
        <v>0</v>
      </c>
      <c r="H21" s="14">
        <v>0</v>
      </c>
      <c r="I21" s="14">
        <v>0</v>
      </c>
      <c r="J21" s="14">
        <v>0</v>
      </c>
      <c r="K21" s="14">
        <v>0</v>
      </c>
      <c r="L21" s="6">
        <f t="shared" si="0"/>
        <v>0.4</v>
      </c>
      <c r="M21" s="7" t="str">
        <f t="shared" si="1"/>
        <v>sedang</v>
      </c>
      <c r="N21" s="6">
        <f t="shared" si="2"/>
        <v>0.8</v>
      </c>
      <c r="O21" s="7" t="str">
        <f t="shared" si="3"/>
        <v>soal diterima baik</v>
      </c>
      <c r="Q21" s="7">
        <v>16</v>
      </c>
      <c r="R21" s="14">
        <f t="shared" si="5"/>
        <v>0</v>
      </c>
      <c r="S21" s="14">
        <f t="shared" si="4"/>
        <v>0</v>
      </c>
      <c r="T21" s="14">
        <f t="shared" si="4"/>
        <v>1</v>
      </c>
      <c r="U21" s="14">
        <f t="shared" si="4"/>
        <v>0</v>
      </c>
      <c r="V21" s="14">
        <f t="shared" si="4"/>
        <v>1</v>
      </c>
      <c r="W21" s="14">
        <f t="shared" si="4"/>
        <v>0</v>
      </c>
      <c r="X21" s="14">
        <f t="shared" si="4"/>
        <v>0</v>
      </c>
      <c r="Y21" s="14">
        <f t="shared" si="4"/>
        <v>0</v>
      </c>
      <c r="Z21" s="14">
        <f t="shared" si="4"/>
        <v>0</v>
      </c>
      <c r="AA21" s="14">
        <f t="shared" si="4"/>
        <v>0</v>
      </c>
      <c r="AB21" s="6">
        <f t="shared" si="6"/>
        <v>0.2</v>
      </c>
      <c r="AC21" s="6">
        <f t="shared" si="7"/>
        <v>0.8</v>
      </c>
      <c r="AD21" s="6">
        <f t="shared" si="8"/>
        <v>0.16000000000000003</v>
      </c>
    </row>
    <row r="22" spans="1:30" ht="27.6" x14ac:dyDescent="0.25">
      <c r="A22" s="8" t="s">
        <v>1046</v>
      </c>
      <c r="B22" s="14">
        <v>1</v>
      </c>
      <c r="C22" s="14">
        <v>1</v>
      </c>
      <c r="D22" s="14">
        <v>1</v>
      </c>
      <c r="E22" s="14">
        <v>0</v>
      </c>
      <c r="F22" s="14">
        <v>1</v>
      </c>
      <c r="G22" s="14">
        <v>0</v>
      </c>
      <c r="H22" s="14">
        <v>1</v>
      </c>
      <c r="I22" s="14">
        <v>1</v>
      </c>
      <c r="J22" s="14">
        <v>0</v>
      </c>
      <c r="K22" s="14">
        <v>0</v>
      </c>
      <c r="L22" s="6">
        <f t="shared" si="0"/>
        <v>0.6</v>
      </c>
      <c r="M22" s="7" t="str">
        <f t="shared" si="1"/>
        <v>sedang</v>
      </c>
      <c r="N22" s="6">
        <f t="shared" si="2"/>
        <v>0.4</v>
      </c>
      <c r="O22" s="7" t="str">
        <f t="shared" si="3"/>
        <v>soal diterima baik</v>
      </c>
      <c r="Q22" s="7">
        <v>17</v>
      </c>
      <c r="R22" s="14">
        <f t="shared" si="5"/>
        <v>1</v>
      </c>
      <c r="S22" s="14">
        <f t="shared" si="5"/>
        <v>1</v>
      </c>
      <c r="T22" s="14">
        <f t="shared" si="5"/>
        <v>1</v>
      </c>
      <c r="U22" s="14">
        <f t="shared" si="5"/>
        <v>0</v>
      </c>
      <c r="V22" s="14">
        <f t="shared" si="5"/>
        <v>1</v>
      </c>
      <c r="W22" s="14">
        <f t="shared" si="5"/>
        <v>0</v>
      </c>
      <c r="X22" s="14">
        <f t="shared" si="5"/>
        <v>0</v>
      </c>
      <c r="Y22" s="14">
        <f t="shared" si="5"/>
        <v>0</v>
      </c>
      <c r="Z22" s="14">
        <f t="shared" si="5"/>
        <v>0</v>
      </c>
      <c r="AA22" s="14">
        <f t="shared" si="5"/>
        <v>0</v>
      </c>
      <c r="AB22" s="6">
        <f t="shared" si="6"/>
        <v>0.4</v>
      </c>
      <c r="AC22" s="6">
        <f t="shared" si="7"/>
        <v>0.6</v>
      </c>
      <c r="AD22" s="6">
        <f t="shared" si="8"/>
        <v>0.24</v>
      </c>
    </row>
    <row r="23" spans="1:30" ht="27.6" x14ac:dyDescent="0.25">
      <c r="A23" s="8" t="s">
        <v>1047</v>
      </c>
      <c r="B23" s="14">
        <v>1</v>
      </c>
      <c r="C23" s="14">
        <v>1</v>
      </c>
      <c r="D23" s="14">
        <v>1</v>
      </c>
      <c r="E23" s="14">
        <v>0</v>
      </c>
      <c r="F23" s="14">
        <v>1</v>
      </c>
      <c r="G23" s="14">
        <v>0</v>
      </c>
      <c r="H23" s="14">
        <v>1</v>
      </c>
      <c r="I23" s="14">
        <v>1</v>
      </c>
      <c r="J23" s="14">
        <v>0</v>
      </c>
      <c r="K23" s="14">
        <v>0</v>
      </c>
      <c r="L23" s="6">
        <f t="shared" si="0"/>
        <v>0.6</v>
      </c>
      <c r="M23" s="7" t="str">
        <f t="shared" si="1"/>
        <v>sedang</v>
      </c>
      <c r="N23" s="6">
        <f t="shared" si="2"/>
        <v>0.4</v>
      </c>
      <c r="O23" s="7" t="str">
        <f t="shared" si="3"/>
        <v>soal diterima baik</v>
      </c>
      <c r="Q23" s="7">
        <v>18</v>
      </c>
      <c r="R23" s="14">
        <f t="shared" si="5"/>
        <v>1</v>
      </c>
      <c r="S23" s="14">
        <f t="shared" si="5"/>
        <v>1</v>
      </c>
      <c r="T23" s="14">
        <f t="shared" si="5"/>
        <v>1</v>
      </c>
      <c r="U23" s="14">
        <f t="shared" si="5"/>
        <v>0</v>
      </c>
      <c r="V23" s="14">
        <f t="shared" si="5"/>
        <v>1</v>
      </c>
      <c r="W23" s="14">
        <f t="shared" si="5"/>
        <v>0</v>
      </c>
      <c r="X23" s="14">
        <f t="shared" si="5"/>
        <v>1</v>
      </c>
      <c r="Y23" s="14">
        <f t="shared" si="5"/>
        <v>1</v>
      </c>
      <c r="Z23" s="14">
        <f t="shared" si="5"/>
        <v>0</v>
      </c>
      <c r="AA23" s="14">
        <f t="shared" si="5"/>
        <v>0</v>
      </c>
      <c r="AB23" s="6">
        <f t="shared" si="6"/>
        <v>0.6</v>
      </c>
      <c r="AC23" s="6">
        <f t="shared" si="7"/>
        <v>0.4</v>
      </c>
      <c r="AD23" s="6">
        <f t="shared" si="8"/>
        <v>0.24</v>
      </c>
    </row>
    <row r="24" spans="1:30" ht="27.6" x14ac:dyDescent="0.25">
      <c r="A24" s="8" t="s">
        <v>1048</v>
      </c>
      <c r="B24" s="14">
        <v>0</v>
      </c>
      <c r="C24" s="14">
        <v>0</v>
      </c>
      <c r="D24" s="14">
        <v>1</v>
      </c>
      <c r="E24" s="14">
        <v>0</v>
      </c>
      <c r="F24" s="14">
        <v>1</v>
      </c>
      <c r="G24" s="14">
        <v>0</v>
      </c>
      <c r="H24" s="14">
        <v>0</v>
      </c>
      <c r="I24" s="14">
        <v>0</v>
      </c>
      <c r="J24" s="14">
        <v>0</v>
      </c>
      <c r="K24" s="14">
        <v>0</v>
      </c>
      <c r="L24" s="6">
        <f t="shared" si="0"/>
        <v>0.2</v>
      </c>
      <c r="M24" s="7" t="str">
        <f t="shared" si="1"/>
        <v>sukar</v>
      </c>
      <c r="N24" s="6">
        <f t="shared" si="2"/>
        <v>0.4</v>
      </c>
      <c r="O24" s="7" t="str">
        <f t="shared" si="3"/>
        <v>soal diterima baik</v>
      </c>
      <c r="Q24" s="7">
        <v>19</v>
      </c>
      <c r="R24" s="14">
        <f t="shared" si="5"/>
        <v>1</v>
      </c>
      <c r="S24" s="14">
        <f t="shared" si="5"/>
        <v>1</v>
      </c>
      <c r="T24" s="14">
        <f t="shared" si="5"/>
        <v>1</v>
      </c>
      <c r="U24" s="14">
        <f t="shared" si="5"/>
        <v>0</v>
      </c>
      <c r="V24" s="14">
        <f t="shared" si="5"/>
        <v>1</v>
      </c>
      <c r="W24" s="14">
        <f t="shared" si="5"/>
        <v>0</v>
      </c>
      <c r="X24" s="14">
        <f t="shared" si="5"/>
        <v>1</v>
      </c>
      <c r="Y24" s="14">
        <f t="shared" si="5"/>
        <v>1</v>
      </c>
      <c r="Z24" s="14">
        <f t="shared" si="5"/>
        <v>0</v>
      </c>
      <c r="AA24" s="14">
        <f t="shared" si="5"/>
        <v>0</v>
      </c>
      <c r="AB24" s="6">
        <f t="shared" si="6"/>
        <v>0.6</v>
      </c>
      <c r="AC24" s="6">
        <f t="shared" si="7"/>
        <v>0.4</v>
      </c>
      <c r="AD24" s="6">
        <f t="shared" si="8"/>
        <v>0.24</v>
      </c>
    </row>
    <row r="25" spans="1:30" ht="27.6" x14ac:dyDescent="0.25">
      <c r="A25" s="9" t="s">
        <v>1049</v>
      </c>
      <c r="B25" s="14">
        <v>1</v>
      </c>
      <c r="C25" s="14">
        <v>1</v>
      </c>
      <c r="D25" s="14">
        <v>1</v>
      </c>
      <c r="E25" s="14">
        <v>0</v>
      </c>
      <c r="F25" s="14">
        <v>1</v>
      </c>
      <c r="G25" s="14">
        <v>0</v>
      </c>
      <c r="H25" s="14">
        <v>1</v>
      </c>
      <c r="I25" s="14">
        <v>1</v>
      </c>
      <c r="J25" s="14">
        <v>0</v>
      </c>
      <c r="K25" s="14">
        <v>0</v>
      </c>
      <c r="L25" s="6">
        <f t="shared" si="0"/>
        <v>0.6</v>
      </c>
      <c r="M25" s="7" t="str">
        <f t="shared" si="1"/>
        <v>sedang</v>
      </c>
      <c r="N25" s="6">
        <f t="shared" si="2"/>
        <v>0.4</v>
      </c>
      <c r="O25" s="7" t="str">
        <f t="shared" si="3"/>
        <v>soal diterima baik</v>
      </c>
      <c r="Q25" s="7">
        <v>20</v>
      </c>
      <c r="R25" s="14">
        <f t="shared" si="5"/>
        <v>0</v>
      </c>
      <c r="S25" s="14">
        <f t="shared" si="5"/>
        <v>0</v>
      </c>
      <c r="T25" s="14">
        <f t="shared" si="5"/>
        <v>1</v>
      </c>
      <c r="U25" s="14">
        <f t="shared" si="5"/>
        <v>0</v>
      </c>
      <c r="V25" s="14">
        <f t="shared" si="5"/>
        <v>1</v>
      </c>
      <c r="W25" s="14">
        <f t="shared" si="5"/>
        <v>0</v>
      </c>
      <c r="X25" s="14">
        <f t="shared" si="5"/>
        <v>0</v>
      </c>
      <c r="Y25" s="14">
        <f t="shared" si="5"/>
        <v>0</v>
      </c>
      <c r="Z25" s="14">
        <f t="shared" si="5"/>
        <v>0</v>
      </c>
      <c r="AA25" s="14">
        <f t="shared" si="5"/>
        <v>0</v>
      </c>
      <c r="AB25" s="6">
        <f t="shared" si="6"/>
        <v>0.2</v>
      </c>
      <c r="AC25" s="6">
        <f t="shared" si="7"/>
        <v>0.8</v>
      </c>
      <c r="AD25" s="6">
        <f t="shared" si="8"/>
        <v>0.16000000000000003</v>
      </c>
    </row>
    <row r="26" spans="1:30" ht="41.4" x14ac:dyDescent="0.25">
      <c r="A26" s="8" t="s">
        <v>1050</v>
      </c>
      <c r="B26" s="14">
        <v>1</v>
      </c>
      <c r="C26" s="14">
        <v>1</v>
      </c>
      <c r="D26" s="14">
        <v>1</v>
      </c>
      <c r="E26" s="14">
        <v>0</v>
      </c>
      <c r="F26" s="14">
        <v>1</v>
      </c>
      <c r="G26" s="14">
        <v>0</v>
      </c>
      <c r="H26" s="14">
        <v>0</v>
      </c>
      <c r="I26" s="14">
        <v>0</v>
      </c>
      <c r="J26" s="14">
        <v>1</v>
      </c>
      <c r="K26" s="14">
        <v>1</v>
      </c>
      <c r="L26" s="6">
        <f t="shared" si="0"/>
        <v>0.6</v>
      </c>
      <c r="M26" s="7" t="str">
        <f t="shared" si="1"/>
        <v>sedang</v>
      </c>
      <c r="N26" s="6">
        <f t="shared" si="2"/>
        <v>0.4</v>
      </c>
      <c r="O26" s="7" t="str">
        <f t="shared" si="3"/>
        <v>soal diterima baik</v>
      </c>
      <c r="Q26" s="7">
        <v>21</v>
      </c>
      <c r="R26" s="14">
        <f t="shared" si="5"/>
        <v>1</v>
      </c>
      <c r="S26" s="14">
        <f t="shared" si="5"/>
        <v>1</v>
      </c>
      <c r="T26" s="14">
        <f t="shared" si="5"/>
        <v>1</v>
      </c>
      <c r="U26" s="14">
        <f t="shared" si="5"/>
        <v>0</v>
      </c>
      <c r="V26" s="14">
        <f t="shared" si="5"/>
        <v>1</v>
      </c>
      <c r="W26" s="14">
        <f t="shared" si="5"/>
        <v>0</v>
      </c>
      <c r="X26" s="14">
        <f t="shared" si="5"/>
        <v>1</v>
      </c>
      <c r="Y26" s="14">
        <f t="shared" si="5"/>
        <v>1</v>
      </c>
      <c r="Z26" s="14">
        <f t="shared" si="5"/>
        <v>0</v>
      </c>
      <c r="AA26" s="14">
        <f t="shared" si="5"/>
        <v>0</v>
      </c>
      <c r="AB26" s="6">
        <f t="shared" si="6"/>
        <v>0.6</v>
      </c>
      <c r="AC26" s="6">
        <f t="shared" si="7"/>
        <v>0.4</v>
      </c>
      <c r="AD26" s="6">
        <f t="shared" si="8"/>
        <v>0.24</v>
      </c>
    </row>
    <row r="27" spans="1:30" ht="27.6" x14ac:dyDescent="0.25">
      <c r="A27" s="8" t="s">
        <v>1051</v>
      </c>
      <c r="B27" s="14">
        <v>1</v>
      </c>
      <c r="C27" s="14">
        <v>1</v>
      </c>
      <c r="D27" s="14">
        <v>1</v>
      </c>
      <c r="E27" s="14">
        <v>0</v>
      </c>
      <c r="F27" s="14">
        <v>1</v>
      </c>
      <c r="G27" s="14">
        <v>0</v>
      </c>
      <c r="H27" s="14">
        <v>0</v>
      </c>
      <c r="I27" s="14">
        <v>0</v>
      </c>
      <c r="J27" s="14">
        <v>1</v>
      </c>
      <c r="K27" s="14">
        <v>1</v>
      </c>
      <c r="L27" s="6">
        <f t="shared" si="0"/>
        <v>0.6</v>
      </c>
      <c r="M27" s="7" t="str">
        <f t="shared" si="1"/>
        <v>sedang</v>
      </c>
      <c r="N27" s="6">
        <f t="shared" si="2"/>
        <v>0.4</v>
      </c>
      <c r="O27" s="7" t="str">
        <f t="shared" si="3"/>
        <v>soal diterima baik</v>
      </c>
      <c r="Q27" s="7">
        <v>22</v>
      </c>
      <c r="R27" s="14">
        <f t="shared" si="5"/>
        <v>1</v>
      </c>
      <c r="S27" s="14">
        <f t="shared" si="5"/>
        <v>1</v>
      </c>
      <c r="T27" s="14">
        <f t="shared" si="5"/>
        <v>1</v>
      </c>
      <c r="U27" s="14">
        <f t="shared" si="5"/>
        <v>0</v>
      </c>
      <c r="V27" s="14">
        <f t="shared" si="5"/>
        <v>1</v>
      </c>
      <c r="W27" s="14">
        <f t="shared" si="5"/>
        <v>0</v>
      </c>
      <c r="X27" s="14">
        <f t="shared" si="5"/>
        <v>0</v>
      </c>
      <c r="Y27" s="14">
        <f t="shared" si="5"/>
        <v>0</v>
      </c>
      <c r="Z27" s="14">
        <f t="shared" si="5"/>
        <v>1</v>
      </c>
      <c r="AA27" s="14">
        <f t="shared" si="5"/>
        <v>1</v>
      </c>
      <c r="AB27" s="6">
        <f t="shared" si="6"/>
        <v>0.6</v>
      </c>
      <c r="AC27" s="6">
        <f t="shared" si="7"/>
        <v>0.4</v>
      </c>
      <c r="AD27" s="6">
        <f t="shared" si="8"/>
        <v>0.24</v>
      </c>
    </row>
    <row r="28" spans="1:30" ht="27.6" x14ac:dyDescent="0.25">
      <c r="A28" s="9" t="s">
        <v>1052</v>
      </c>
      <c r="B28" s="14">
        <v>1</v>
      </c>
      <c r="C28" s="14">
        <v>1</v>
      </c>
      <c r="D28" s="14">
        <v>1</v>
      </c>
      <c r="E28" s="14">
        <v>1</v>
      </c>
      <c r="F28" s="14">
        <v>1</v>
      </c>
      <c r="G28" s="14">
        <v>1</v>
      </c>
      <c r="H28" s="14">
        <v>0</v>
      </c>
      <c r="I28" s="14">
        <v>0</v>
      </c>
      <c r="J28" s="14">
        <v>0</v>
      </c>
      <c r="K28" s="14">
        <v>0</v>
      </c>
      <c r="L28" s="6">
        <f t="shared" si="0"/>
        <v>0.6</v>
      </c>
      <c r="M28" s="7" t="str">
        <f t="shared" si="1"/>
        <v>sedang</v>
      </c>
      <c r="N28" s="6">
        <f t="shared" si="2"/>
        <v>0.8</v>
      </c>
      <c r="O28" s="7" t="str">
        <f t="shared" si="3"/>
        <v>soal diterima baik</v>
      </c>
      <c r="Q28" s="7">
        <v>23</v>
      </c>
      <c r="R28" s="14">
        <f t="shared" si="5"/>
        <v>1</v>
      </c>
      <c r="S28" s="14">
        <f t="shared" si="5"/>
        <v>1</v>
      </c>
      <c r="T28" s="14">
        <f t="shared" si="5"/>
        <v>1</v>
      </c>
      <c r="U28" s="14">
        <f t="shared" si="5"/>
        <v>0</v>
      </c>
      <c r="V28" s="14">
        <f t="shared" si="5"/>
        <v>1</v>
      </c>
      <c r="W28" s="14">
        <f t="shared" si="5"/>
        <v>0</v>
      </c>
      <c r="X28" s="14">
        <f t="shared" si="5"/>
        <v>0</v>
      </c>
      <c r="Y28" s="14">
        <f t="shared" si="5"/>
        <v>0</v>
      </c>
      <c r="Z28" s="14">
        <f t="shared" si="5"/>
        <v>1</v>
      </c>
      <c r="AA28" s="14">
        <f t="shared" si="5"/>
        <v>1</v>
      </c>
      <c r="AB28" s="6">
        <f t="shared" si="6"/>
        <v>0.6</v>
      </c>
      <c r="AC28" s="6">
        <f t="shared" si="7"/>
        <v>0.4</v>
      </c>
      <c r="AD28" s="6">
        <f t="shared" si="8"/>
        <v>0.24</v>
      </c>
    </row>
    <row r="29" spans="1:30" ht="27.6" x14ac:dyDescent="0.25">
      <c r="A29" s="8" t="s">
        <v>1053</v>
      </c>
      <c r="B29" s="14">
        <v>0</v>
      </c>
      <c r="C29" s="14">
        <v>0</v>
      </c>
      <c r="D29" s="14">
        <v>1</v>
      </c>
      <c r="E29" s="14">
        <v>1</v>
      </c>
      <c r="F29" s="14">
        <v>1</v>
      </c>
      <c r="G29" s="14">
        <v>1</v>
      </c>
      <c r="H29" s="14">
        <v>0</v>
      </c>
      <c r="I29" s="14">
        <v>0</v>
      </c>
      <c r="J29" s="14">
        <v>0</v>
      </c>
      <c r="K29" s="14">
        <v>0</v>
      </c>
      <c r="L29" s="6">
        <f t="shared" si="0"/>
        <v>0.4</v>
      </c>
      <c r="M29" s="7" t="str">
        <f t="shared" si="1"/>
        <v>sedang</v>
      </c>
      <c r="N29" s="6">
        <f t="shared" si="2"/>
        <v>0.4</v>
      </c>
      <c r="O29" s="7" t="str">
        <f t="shared" si="3"/>
        <v>soal diterima baik</v>
      </c>
      <c r="Q29" s="7">
        <v>24</v>
      </c>
      <c r="R29" s="14">
        <f t="shared" si="5"/>
        <v>1</v>
      </c>
      <c r="S29" s="14">
        <f t="shared" si="5"/>
        <v>1</v>
      </c>
      <c r="T29" s="14">
        <f t="shared" si="5"/>
        <v>1</v>
      </c>
      <c r="U29" s="14">
        <f t="shared" si="5"/>
        <v>1</v>
      </c>
      <c r="V29" s="14">
        <f t="shared" si="5"/>
        <v>1</v>
      </c>
      <c r="W29" s="14">
        <f t="shared" si="5"/>
        <v>1</v>
      </c>
      <c r="X29" s="14">
        <f t="shared" si="5"/>
        <v>0</v>
      </c>
      <c r="Y29" s="14">
        <f t="shared" si="5"/>
        <v>0</v>
      </c>
      <c r="Z29" s="14">
        <f t="shared" si="5"/>
        <v>0</v>
      </c>
      <c r="AA29" s="14">
        <f t="shared" si="5"/>
        <v>0</v>
      </c>
      <c r="AB29" s="6">
        <f t="shared" si="6"/>
        <v>0.6</v>
      </c>
      <c r="AC29" s="6">
        <f t="shared" si="7"/>
        <v>0.4</v>
      </c>
      <c r="AD29" s="6">
        <f t="shared" si="8"/>
        <v>0.24</v>
      </c>
    </row>
    <row r="30" spans="1:30" ht="27.6" x14ac:dyDescent="0.25">
      <c r="A30" s="8" t="s">
        <v>1054</v>
      </c>
      <c r="B30" s="14">
        <v>1</v>
      </c>
      <c r="C30" s="14">
        <v>1</v>
      </c>
      <c r="D30" s="14">
        <v>1</v>
      </c>
      <c r="E30" s="14">
        <v>1</v>
      </c>
      <c r="F30" s="14">
        <v>1</v>
      </c>
      <c r="G30" s="14">
        <v>1</v>
      </c>
      <c r="H30" s="14">
        <v>0</v>
      </c>
      <c r="I30" s="14">
        <v>0</v>
      </c>
      <c r="J30" s="14">
        <v>1</v>
      </c>
      <c r="K30" s="14">
        <v>1</v>
      </c>
      <c r="L30" s="6">
        <f t="shared" si="0"/>
        <v>0.8</v>
      </c>
      <c r="M30" s="7" t="str">
        <f t="shared" si="1"/>
        <v>mudah</v>
      </c>
      <c r="N30" s="6">
        <f t="shared" si="2"/>
        <v>0.4</v>
      </c>
      <c r="O30" s="7" t="str">
        <f t="shared" si="3"/>
        <v>soal diterima baik</v>
      </c>
      <c r="Q30" s="7">
        <v>25</v>
      </c>
      <c r="R30" s="14">
        <f t="shared" si="5"/>
        <v>0</v>
      </c>
      <c r="S30" s="14">
        <f t="shared" si="5"/>
        <v>0</v>
      </c>
      <c r="T30" s="14">
        <f t="shared" si="5"/>
        <v>1</v>
      </c>
      <c r="U30" s="14">
        <f t="shared" si="5"/>
        <v>1</v>
      </c>
      <c r="V30" s="14">
        <f t="shared" si="5"/>
        <v>1</v>
      </c>
      <c r="W30" s="14">
        <f t="shared" si="5"/>
        <v>1</v>
      </c>
      <c r="X30" s="14">
        <f t="shared" si="5"/>
        <v>0</v>
      </c>
      <c r="Y30" s="14">
        <f t="shared" si="5"/>
        <v>0</v>
      </c>
      <c r="Z30" s="14">
        <f t="shared" si="5"/>
        <v>0</v>
      </c>
      <c r="AA30" s="14">
        <f t="shared" si="5"/>
        <v>0</v>
      </c>
      <c r="AB30" s="6">
        <f t="shared" si="6"/>
        <v>0.4</v>
      </c>
      <c r="AC30" s="6">
        <f t="shared" si="7"/>
        <v>0.6</v>
      </c>
      <c r="AD30" s="6">
        <f t="shared" si="8"/>
        <v>0.24</v>
      </c>
    </row>
    <row r="31" spans="1:30" ht="41.4" x14ac:dyDescent="0.25">
      <c r="A31" s="9" t="s">
        <v>1055</v>
      </c>
      <c r="B31" s="14">
        <v>1</v>
      </c>
      <c r="C31" s="14">
        <v>1</v>
      </c>
      <c r="D31" s="14">
        <v>1</v>
      </c>
      <c r="E31" s="14">
        <v>1</v>
      </c>
      <c r="F31" s="14">
        <v>1</v>
      </c>
      <c r="G31" s="14">
        <v>1</v>
      </c>
      <c r="H31" s="14">
        <v>0</v>
      </c>
      <c r="I31" s="14">
        <v>0</v>
      </c>
      <c r="J31" s="14">
        <v>1</v>
      </c>
      <c r="K31" s="14">
        <v>1</v>
      </c>
      <c r="L31" s="6">
        <f t="shared" si="0"/>
        <v>0.8</v>
      </c>
      <c r="M31" s="7" t="str">
        <f t="shared" si="1"/>
        <v>mudah</v>
      </c>
      <c r="N31" s="6">
        <f t="shared" si="2"/>
        <v>0.4</v>
      </c>
      <c r="O31" s="7" t="str">
        <f t="shared" si="3"/>
        <v>soal diterima baik</v>
      </c>
      <c r="Q31" s="7">
        <v>26</v>
      </c>
      <c r="R31" s="14">
        <f t="shared" si="5"/>
        <v>1</v>
      </c>
      <c r="S31" s="14">
        <f t="shared" si="5"/>
        <v>1</v>
      </c>
      <c r="T31" s="14">
        <f t="shared" si="5"/>
        <v>1</v>
      </c>
      <c r="U31" s="14">
        <f t="shared" si="5"/>
        <v>1</v>
      </c>
      <c r="V31" s="14">
        <f t="shared" si="5"/>
        <v>1</v>
      </c>
      <c r="W31" s="14">
        <f t="shared" si="5"/>
        <v>1</v>
      </c>
      <c r="X31" s="14">
        <f t="shared" si="5"/>
        <v>0</v>
      </c>
      <c r="Y31" s="14">
        <f t="shared" si="5"/>
        <v>0</v>
      </c>
      <c r="Z31" s="14">
        <f t="shared" si="5"/>
        <v>1</v>
      </c>
      <c r="AA31" s="14">
        <f t="shared" si="5"/>
        <v>1</v>
      </c>
      <c r="AB31" s="6">
        <f t="shared" si="6"/>
        <v>0.8</v>
      </c>
      <c r="AC31" s="6">
        <f t="shared" si="7"/>
        <v>0.19999999999999996</v>
      </c>
      <c r="AD31" s="6">
        <f t="shared" si="8"/>
        <v>0.15999999999999998</v>
      </c>
    </row>
    <row r="32" spans="1:30" ht="41.4" x14ac:dyDescent="0.25">
      <c r="A32" s="4" t="s">
        <v>1056</v>
      </c>
      <c r="B32" s="14">
        <v>1</v>
      </c>
      <c r="C32" s="14">
        <v>1</v>
      </c>
      <c r="D32" s="14">
        <v>1</v>
      </c>
      <c r="E32" s="14">
        <v>1</v>
      </c>
      <c r="F32" s="14">
        <v>1</v>
      </c>
      <c r="G32" s="14">
        <v>1</v>
      </c>
      <c r="H32" s="14">
        <v>0</v>
      </c>
      <c r="I32" s="14">
        <v>0</v>
      </c>
      <c r="J32" s="14">
        <v>0</v>
      </c>
      <c r="K32" s="14">
        <v>0</v>
      </c>
      <c r="L32" s="6">
        <f t="shared" si="0"/>
        <v>0.6</v>
      </c>
      <c r="M32" s="7" t="str">
        <f t="shared" si="1"/>
        <v>sedang</v>
      </c>
      <c r="N32" s="6">
        <f t="shared" si="2"/>
        <v>0.8</v>
      </c>
      <c r="O32" s="7" t="str">
        <f t="shared" si="3"/>
        <v>soal diterima baik</v>
      </c>
      <c r="Q32" s="7">
        <v>27</v>
      </c>
      <c r="R32" s="14">
        <f t="shared" si="5"/>
        <v>1</v>
      </c>
      <c r="S32" s="14">
        <f t="shared" si="5"/>
        <v>1</v>
      </c>
      <c r="T32" s="14">
        <f t="shared" si="5"/>
        <v>1</v>
      </c>
      <c r="U32" s="14">
        <f t="shared" si="5"/>
        <v>1</v>
      </c>
      <c r="V32" s="14">
        <f t="shared" si="5"/>
        <v>1</v>
      </c>
      <c r="W32" s="14">
        <f t="shared" si="5"/>
        <v>1</v>
      </c>
      <c r="X32" s="14">
        <f t="shared" si="5"/>
        <v>0</v>
      </c>
      <c r="Y32" s="14">
        <f t="shared" si="5"/>
        <v>0</v>
      </c>
      <c r="Z32" s="14">
        <f t="shared" si="5"/>
        <v>1</v>
      </c>
      <c r="AA32" s="14">
        <f t="shared" si="5"/>
        <v>1</v>
      </c>
      <c r="AB32" s="6">
        <f t="shared" si="6"/>
        <v>0.8</v>
      </c>
      <c r="AC32" s="6">
        <f t="shared" si="7"/>
        <v>0.19999999999999996</v>
      </c>
      <c r="AD32" s="6">
        <f t="shared" si="8"/>
        <v>0.15999999999999998</v>
      </c>
    </row>
    <row r="33" spans="1:30" ht="27.6" x14ac:dyDescent="0.25">
      <c r="A33" s="9" t="s">
        <v>1057</v>
      </c>
      <c r="B33" s="14">
        <v>1</v>
      </c>
      <c r="C33" s="14">
        <v>1</v>
      </c>
      <c r="D33" s="14">
        <v>1</v>
      </c>
      <c r="E33" s="14">
        <v>1</v>
      </c>
      <c r="F33" s="14">
        <v>1</v>
      </c>
      <c r="G33" s="14">
        <v>1</v>
      </c>
      <c r="H33" s="14">
        <v>0</v>
      </c>
      <c r="I33" s="14">
        <v>0</v>
      </c>
      <c r="J33" s="14">
        <v>0</v>
      </c>
      <c r="K33" s="14">
        <v>0</v>
      </c>
      <c r="L33" s="6">
        <f t="shared" si="0"/>
        <v>0.6</v>
      </c>
      <c r="M33" s="7" t="str">
        <f t="shared" si="1"/>
        <v>sedang</v>
      </c>
      <c r="N33" s="6">
        <f t="shared" si="2"/>
        <v>0.8</v>
      </c>
      <c r="O33" s="7" t="str">
        <f t="shared" si="3"/>
        <v>soal diterima baik</v>
      </c>
      <c r="Q33" s="7">
        <v>28</v>
      </c>
      <c r="R33" s="14">
        <f t="shared" si="5"/>
        <v>1</v>
      </c>
      <c r="S33" s="14">
        <f t="shared" si="5"/>
        <v>1</v>
      </c>
      <c r="T33" s="14">
        <f t="shared" si="5"/>
        <v>1</v>
      </c>
      <c r="U33" s="14">
        <f t="shared" si="5"/>
        <v>1</v>
      </c>
      <c r="V33" s="14">
        <f t="shared" si="5"/>
        <v>1</v>
      </c>
      <c r="W33" s="14">
        <f t="shared" si="5"/>
        <v>1</v>
      </c>
      <c r="X33" s="14">
        <f t="shared" si="5"/>
        <v>0</v>
      </c>
      <c r="Y33" s="14">
        <f t="shared" si="5"/>
        <v>0</v>
      </c>
      <c r="Z33" s="14">
        <f t="shared" si="5"/>
        <v>0</v>
      </c>
      <c r="AA33" s="14">
        <f t="shared" si="5"/>
        <v>0</v>
      </c>
      <c r="AB33" s="6">
        <f t="shared" si="6"/>
        <v>0.6</v>
      </c>
      <c r="AC33" s="6">
        <f t="shared" si="7"/>
        <v>0.4</v>
      </c>
      <c r="AD33" s="6">
        <f t="shared" si="8"/>
        <v>0.24</v>
      </c>
    </row>
    <row r="34" spans="1:30" ht="27.6" x14ac:dyDescent="0.25">
      <c r="A34" s="8" t="s">
        <v>1058</v>
      </c>
      <c r="B34" s="14">
        <v>1</v>
      </c>
      <c r="C34" s="14">
        <v>1</v>
      </c>
      <c r="D34" s="14">
        <v>1</v>
      </c>
      <c r="E34" s="14">
        <v>1</v>
      </c>
      <c r="F34" s="14">
        <v>1</v>
      </c>
      <c r="G34" s="14">
        <v>1</v>
      </c>
      <c r="H34" s="14">
        <v>1</v>
      </c>
      <c r="I34" s="14">
        <v>1</v>
      </c>
      <c r="J34" s="14">
        <v>0</v>
      </c>
      <c r="K34" s="14">
        <v>0</v>
      </c>
      <c r="L34" s="6">
        <f t="shared" si="0"/>
        <v>0.8</v>
      </c>
      <c r="M34" s="7" t="str">
        <f t="shared" si="1"/>
        <v>mudah</v>
      </c>
      <c r="N34" s="6">
        <f t="shared" si="2"/>
        <v>0.4</v>
      </c>
      <c r="O34" s="7" t="str">
        <f t="shared" si="3"/>
        <v>soal diterima baik</v>
      </c>
      <c r="Q34" s="7">
        <v>29</v>
      </c>
      <c r="R34" s="14">
        <f t="shared" si="5"/>
        <v>1</v>
      </c>
      <c r="S34" s="14">
        <f t="shared" si="5"/>
        <v>1</v>
      </c>
      <c r="T34" s="14">
        <f t="shared" si="5"/>
        <v>1</v>
      </c>
      <c r="U34" s="14">
        <f t="shared" si="5"/>
        <v>1</v>
      </c>
      <c r="V34" s="14">
        <f t="shared" si="5"/>
        <v>1</v>
      </c>
      <c r="W34" s="14">
        <f t="shared" si="5"/>
        <v>1</v>
      </c>
      <c r="X34" s="14">
        <f t="shared" si="5"/>
        <v>0</v>
      </c>
      <c r="Y34" s="14">
        <f t="shared" si="5"/>
        <v>0</v>
      </c>
      <c r="Z34" s="14">
        <f t="shared" si="5"/>
        <v>0</v>
      </c>
      <c r="AA34" s="14">
        <f t="shared" si="5"/>
        <v>0</v>
      </c>
      <c r="AB34" s="6">
        <f t="shared" si="6"/>
        <v>0.6</v>
      </c>
      <c r="AC34" s="6">
        <f t="shared" si="7"/>
        <v>0.4</v>
      </c>
      <c r="AD34" s="6">
        <f t="shared" si="8"/>
        <v>0.24</v>
      </c>
    </row>
    <row r="35" spans="1:30" ht="27.6" x14ac:dyDescent="0.25">
      <c r="A35" s="8" t="s">
        <v>1059</v>
      </c>
      <c r="B35" s="14">
        <v>0</v>
      </c>
      <c r="C35" s="14">
        <v>0</v>
      </c>
      <c r="D35" s="14">
        <v>1</v>
      </c>
      <c r="E35" s="14">
        <v>0</v>
      </c>
      <c r="F35" s="14">
        <v>1</v>
      </c>
      <c r="G35" s="14">
        <v>0</v>
      </c>
      <c r="H35" s="14">
        <v>0</v>
      </c>
      <c r="I35" s="14">
        <v>0</v>
      </c>
      <c r="J35" s="14">
        <v>0</v>
      </c>
      <c r="K35" s="14">
        <v>0</v>
      </c>
      <c r="L35" s="6">
        <f t="shared" si="0"/>
        <v>0.2</v>
      </c>
      <c r="M35" s="7" t="str">
        <f t="shared" si="1"/>
        <v>sukar</v>
      </c>
      <c r="N35" s="6">
        <f t="shared" si="2"/>
        <v>0.4</v>
      </c>
      <c r="O35" s="7" t="str">
        <f t="shared" si="3"/>
        <v>soal diterima baik</v>
      </c>
      <c r="Q35" s="7">
        <v>30</v>
      </c>
      <c r="R35" s="14">
        <f t="shared" si="5"/>
        <v>1</v>
      </c>
      <c r="S35" s="14">
        <f t="shared" si="5"/>
        <v>1</v>
      </c>
      <c r="T35" s="14">
        <f t="shared" si="5"/>
        <v>1</v>
      </c>
      <c r="U35" s="14">
        <f t="shared" si="5"/>
        <v>1</v>
      </c>
      <c r="V35" s="14">
        <f t="shared" si="5"/>
        <v>1</v>
      </c>
      <c r="W35" s="14">
        <f t="shared" si="5"/>
        <v>1</v>
      </c>
      <c r="X35" s="14">
        <f t="shared" si="5"/>
        <v>1</v>
      </c>
      <c r="Y35" s="14">
        <f t="shared" si="5"/>
        <v>1</v>
      </c>
      <c r="Z35" s="14">
        <f t="shared" si="5"/>
        <v>0</v>
      </c>
      <c r="AA35" s="14">
        <f t="shared" si="5"/>
        <v>0</v>
      </c>
      <c r="AB35" s="6">
        <f t="shared" si="6"/>
        <v>0.8</v>
      </c>
      <c r="AC35" s="6">
        <f t="shared" si="7"/>
        <v>0.19999999999999996</v>
      </c>
      <c r="AD35" s="6">
        <f t="shared" si="8"/>
        <v>0.15999999999999998</v>
      </c>
    </row>
    <row r="36" spans="1:30" ht="27.6" x14ac:dyDescent="0.25">
      <c r="A36" s="8" t="s">
        <v>1060</v>
      </c>
      <c r="B36" s="14">
        <v>1</v>
      </c>
      <c r="C36" s="14">
        <v>1</v>
      </c>
      <c r="D36" s="14">
        <v>0</v>
      </c>
      <c r="E36" s="14">
        <v>1</v>
      </c>
      <c r="F36" s="14">
        <v>0</v>
      </c>
      <c r="G36" s="14">
        <v>1</v>
      </c>
      <c r="H36" s="14">
        <v>0</v>
      </c>
      <c r="I36" s="14">
        <v>0</v>
      </c>
      <c r="J36" s="14">
        <v>0</v>
      </c>
      <c r="K36" s="14">
        <v>0</v>
      </c>
      <c r="L36" s="6">
        <f t="shared" si="0"/>
        <v>0.4</v>
      </c>
      <c r="M36" s="7" t="str">
        <f t="shared" si="1"/>
        <v>sedang</v>
      </c>
      <c r="N36" s="6">
        <f t="shared" si="2"/>
        <v>0.4</v>
      </c>
      <c r="O36" s="7" t="str">
        <f t="shared" si="3"/>
        <v>soal diterima baik</v>
      </c>
      <c r="Q36" s="7">
        <v>31</v>
      </c>
      <c r="R36" s="14">
        <f t="shared" si="5"/>
        <v>0</v>
      </c>
      <c r="S36" s="14">
        <f t="shared" si="5"/>
        <v>0</v>
      </c>
      <c r="T36" s="14">
        <f t="shared" si="5"/>
        <v>1</v>
      </c>
      <c r="U36" s="14">
        <f t="shared" si="5"/>
        <v>0</v>
      </c>
      <c r="V36" s="14">
        <f t="shared" si="5"/>
        <v>1</v>
      </c>
      <c r="W36" s="14">
        <f t="shared" si="5"/>
        <v>0</v>
      </c>
      <c r="X36" s="14">
        <f t="shared" si="5"/>
        <v>0</v>
      </c>
      <c r="Y36" s="14">
        <f t="shared" si="5"/>
        <v>0</v>
      </c>
      <c r="Z36" s="14">
        <f t="shared" si="5"/>
        <v>0</v>
      </c>
      <c r="AA36" s="14">
        <f t="shared" si="5"/>
        <v>0</v>
      </c>
      <c r="AB36" s="6">
        <f t="shared" si="6"/>
        <v>0.2</v>
      </c>
      <c r="AC36" s="6">
        <f t="shared" si="7"/>
        <v>0.8</v>
      </c>
      <c r="AD36" s="6">
        <f t="shared" si="8"/>
        <v>0.16000000000000003</v>
      </c>
    </row>
    <row r="37" spans="1:30" ht="27.6" x14ac:dyDescent="0.25">
      <c r="A37" s="8" t="s">
        <v>1061</v>
      </c>
      <c r="B37" s="14">
        <v>1</v>
      </c>
      <c r="C37" s="14">
        <v>1</v>
      </c>
      <c r="D37" s="14">
        <v>1</v>
      </c>
      <c r="E37" s="14">
        <v>0</v>
      </c>
      <c r="F37" s="14">
        <v>1</v>
      </c>
      <c r="G37" s="14">
        <v>0</v>
      </c>
      <c r="H37" s="14">
        <v>0</v>
      </c>
      <c r="I37" s="14">
        <v>0</v>
      </c>
      <c r="J37" s="14">
        <v>1</v>
      </c>
      <c r="K37" s="14">
        <v>1</v>
      </c>
      <c r="L37" s="6">
        <f t="shared" si="0"/>
        <v>0.6</v>
      </c>
      <c r="M37" s="7" t="str">
        <f t="shared" si="1"/>
        <v>sedang</v>
      </c>
      <c r="N37" s="6">
        <f t="shared" si="2"/>
        <v>0.4</v>
      </c>
      <c r="O37" s="7" t="str">
        <f t="shared" si="3"/>
        <v>soal diterima baik</v>
      </c>
      <c r="Q37" s="7">
        <v>32</v>
      </c>
      <c r="R37" s="14">
        <f t="shared" si="5"/>
        <v>1</v>
      </c>
      <c r="S37" s="14">
        <f t="shared" si="5"/>
        <v>1</v>
      </c>
      <c r="T37" s="14">
        <f t="shared" si="5"/>
        <v>0</v>
      </c>
      <c r="U37" s="14">
        <f t="shared" si="5"/>
        <v>1</v>
      </c>
      <c r="V37" s="14">
        <f t="shared" si="5"/>
        <v>0</v>
      </c>
      <c r="W37" s="14">
        <f t="shared" si="5"/>
        <v>1</v>
      </c>
      <c r="X37" s="14">
        <f t="shared" si="5"/>
        <v>0</v>
      </c>
      <c r="Y37" s="14">
        <f t="shared" si="5"/>
        <v>0</v>
      </c>
      <c r="Z37" s="14">
        <f t="shared" si="5"/>
        <v>0</v>
      </c>
      <c r="AA37" s="14">
        <f t="shared" si="5"/>
        <v>0</v>
      </c>
      <c r="AB37" s="6">
        <f t="shared" si="6"/>
        <v>0.4</v>
      </c>
      <c r="AC37" s="6">
        <f t="shared" si="7"/>
        <v>0.6</v>
      </c>
      <c r="AD37" s="6">
        <f t="shared" si="8"/>
        <v>0.24</v>
      </c>
    </row>
    <row r="38" spans="1:30" ht="27.6" x14ac:dyDescent="0.25">
      <c r="A38" s="4" t="s">
        <v>1062</v>
      </c>
      <c r="B38" s="14">
        <v>1</v>
      </c>
      <c r="C38" s="14">
        <v>1</v>
      </c>
      <c r="D38" s="14">
        <v>1</v>
      </c>
      <c r="E38" s="14">
        <v>0</v>
      </c>
      <c r="F38" s="14">
        <v>1</v>
      </c>
      <c r="G38" s="14">
        <v>0</v>
      </c>
      <c r="H38" s="14">
        <v>0</v>
      </c>
      <c r="I38" s="14">
        <v>0</v>
      </c>
      <c r="J38" s="14">
        <v>0</v>
      </c>
      <c r="K38" s="14">
        <v>0</v>
      </c>
      <c r="L38" s="6">
        <f t="shared" si="0"/>
        <v>0.4</v>
      </c>
      <c r="M38" s="7" t="str">
        <f t="shared" si="1"/>
        <v>sedang</v>
      </c>
      <c r="N38" s="6">
        <f t="shared" si="2"/>
        <v>0.8</v>
      </c>
      <c r="O38" s="7" t="str">
        <f t="shared" si="3"/>
        <v>soal diterima baik</v>
      </c>
      <c r="Q38" s="7">
        <v>33</v>
      </c>
      <c r="R38" s="14">
        <f t="shared" si="5"/>
        <v>1</v>
      </c>
      <c r="S38" s="14">
        <f t="shared" si="5"/>
        <v>1</v>
      </c>
      <c r="T38" s="14">
        <f t="shared" si="5"/>
        <v>1</v>
      </c>
      <c r="U38" s="14">
        <f t="shared" si="5"/>
        <v>0</v>
      </c>
      <c r="V38" s="14">
        <f t="shared" si="5"/>
        <v>1</v>
      </c>
      <c r="W38" s="14">
        <f t="shared" si="5"/>
        <v>0</v>
      </c>
      <c r="X38" s="14">
        <f t="shared" si="5"/>
        <v>0</v>
      </c>
      <c r="Y38" s="14">
        <f t="shared" si="5"/>
        <v>0</v>
      </c>
      <c r="Z38" s="14">
        <f t="shared" si="5"/>
        <v>1</v>
      </c>
      <c r="AA38" s="14">
        <f t="shared" si="5"/>
        <v>1</v>
      </c>
      <c r="AB38" s="6">
        <f t="shared" si="6"/>
        <v>0.6</v>
      </c>
      <c r="AC38" s="6">
        <f t="shared" si="7"/>
        <v>0.4</v>
      </c>
      <c r="AD38" s="6">
        <f t="shared" si="8"/>
        <v>0.24</v>
      </c>
    </row>
    <row r="39" spans="1:30" ht="27.6" x14ac:dyDescent="0.25">
      <c r="A39" s="4" t="s">
        <v>1063</v>
      </c>
      <c r="B39" s="14">
        <v>0</v>
      </c>
      <c r="C39" s="14">
        <v>0</v>
      </c>
      <c r="D39" s="14">
        <v>1</v>
      </c>
      <c r="E39" s="14">
        <v>0</v>
      </c>
      <c r="F39" s="14">
        <v>1</v>
      </c>
      <c r="G39" s="14">
        <v>0</v>
      </c>
      <c r="H39" s="14">
        <v>0</v>
      </c>
      <c r="I39" s="14">
        <v>0</v>
      </c>
      <c r="J39" s="14">
        <v>0</v>
      </c>
      <c r="K39" s="14">
        <v>0</v>
      </c>
      <c r="L39" s="6">
        <f t="shared" si="0"/>
        <v>0.2</v>
      </c>
      <c r="M39" s="7" t="str">
        <f t="shared" si="1"/>
        <v>sukar</v>
      </c>
      <c r="N39" s="6">
        <f t="shared" si="2"/>
        <v>0.4</v>
      </c>
      <c r="O39" s="7" t="str">
        <f t="shared" si="3"/>
        <v>soal diterima baik</v>
      </c>
      <c r="Q39" s="7">
        <v>34</v>
      </c>
      <c r="R39" s="14">
        <f t="shared" si="5"/>
        <v>1</v>
      </c>
      <c r="S39" s="14">
        <f t="shared" si="5"/>
        <v>1</v>
      </c>
      <c r="T39" s="14">
        <f t="shared" si="5"/>
        <v>1</v>
      </c>
      <c r="U39" s="14">
        <f t="shared" si="5"/>
        <v>0</v>
      </c>
      <c r="V39" s="14">
        <f t="shared" si="5"/>
        <v>1</v>
      </c>
      <c r="W39" s="14">
        <f t="shared" si="5"/>
        <v>0</v>
      </c>
      <c r="X39" s="14">
        <f t="shared" si="5"/>
        <v>0</v>
      </c>
      <c r="Y39" s="14">
        <f t="shared" si="5"/>
        <v>0</v>
      </c>
      <c r="Z39" s="14">
        <f t="shared" si="5"/>
        <v>0</v>
      </c>
      <c r="AA39" s="14">
        <f t="shared" si="5"/>
        <v>0</v>
      </c>
      <c r="AB39" s="6">
        <f t="shared" si="6"/>
        <v>0.4</v>
      </c>
      <c r="AC39" s="6">
        <f t="shared" si="7"/>
        <v>0.6</v>
      </c>
      <c r="AD39" s="6">
        <f t="shared" si="8"/>
        <v>0.24</v>
      </c>
    </row>
    <row r="40" spans="1:30" ht="27.6" x14ac:dyDescent="0.25">
      <c r="A40" s="8" t="s">
        <v>1064</v>
      </c>
      <c r="B40" s="14">
        <v>1</v>
      </c>
      <c r="C40" s="14">
        <v>1</v>
      </c>
      <c r="D40" s="14">
        <v>1</v>
      </c>
      <c r="E40" s="14">
        <v>0</v>
      </c>
      <c r="F40" s="14">
        <v>1</v>
      </c>
      <c r="G40" s="14">
        <v>0</v>
      </c>
      <c r="H40" s="14">
        <v>0</v>
      </c>
      <c r="I40" s="14">
        <v>0</v>
      </c>
      <c r="J40" s="14">
        <v>0</v>
      </c>
      <c r="K40" s="14">
        <v>0</v>
      </c>
      <c r="L40" s="6">
        <f t="shared" si="0"/>
        <v>0.4</v>
      </c>
      <c r="M40" s="7" t="str">
        <f t="shared" si="1"/>
        <v>sedang</v>
      </c>
      <c r="N40" s="6">
        <f t="shared" si="2"/>
        <v>0.8</v>
      </c>
      <c r="O40" s="7" t="str">
        <f t="shared" si="3"/>
        <v>soal diterima baik</v>
      </c>
      <c r="Q40" s="7">
        <v>35</v>
      </c>
      <c r="R40" s="14">
        <f t="shared" si="5"/>
        <v>0</v>
      </c>
      <c r="S40" s="14">
        <f t="shared" si="5"/>
        <v>0</v>
      </c>
      <c r="T40" s="14">
        <f t="shared" si="5"/>
        <v>1</v>
      </c>
      <c r="U40" s="14">
        <f t="shared" si="5"/>
        <v>0</v>
      </c>
      <c r="V40" s="14">
        <f t="shared" si="5"/>
        <v>1</v>
      </c>
      <c r="W40" s="14">
        <f t="shared" si="5"/>
        <v>0</v>
      </c>
      <c r="X40" s="14">
        <f t="shared" si="5"/>
        <v>0</v>
      </c>
      <c r="Y40" s="14">
        <f t="shared" si="5"/>
        <v>0</v>
      </c>
      <c r="Z40" s="14">
        <f t="shared" si="5"/>
        <v>0</v>
      </c>
      <c r="AA40" s="14">
        <f t="shared" si="5"/>
        <v>0</v>
      </c>
      <c r="AB40" s="6">
        <f t="shared" si="6"/>
        <v>0.2</v>
      </c>
      <c r="AC40" s="6">
        <f t="shared" si="7"/>
        <v>0.8</v>
      </c>
      <c r="AD40" s="6">
        <f t="shared" si="8"/>
        <v>0.16000000000000003</v>
      </c>
    </row>
    <row r="41" spans="1:30" ht="27.6" x14ac:dyDescent="0.25">
      <c r="A41" s="9" t="s">
        <v>1065</v>
      </c>
      <c r="B41" s="14">
        <v>0</v>
      </c>
      <c r="C41" s="14">
        <v>0</v>
      </c>
      <c r="D41" s="14">
        <v>1</v>
      </c>
      <c r="E41" s="14">
        <v>1</v>
      </c>
      <c r="F41" s="14">
        <v>1</v>
      </c>
      <c r="G41" s="14">
        <v>1</v>
      </c>
      <c r="H41" s="14">
        <v>0</v>
      </c>
      <c r="I41" s="14">
        <v>0</v>
      </c>
      <c r="J41" s="14">
        <v>0</v>
      </c>
      <c r="K41" s="14">
        <v>0</v>
      </c>
      <c r="L41" s="6">
        <f t="shared" si="0"/>
        <v>0.4</v>
      </c>
      <c r="M41" s="7" t="str">
        <f t="shared" si="1"/>
        <v>sedang</v>
      </c>
      <c r="N41" s="6">
        <f t="shared" si="2"/>
        <v>0.4</v>
      </c>
      <c r="O41" s="7" t="str">
        <f t="shared" si="3"/>
        <v>soal diterima baik</v>
      </c>
      <c r="Q41" s="7">
        <v>36</v>
      </c>
      <c r="R41" s="14">
        <f t="shared" si="5"/>
        <v>1</v>
      </c>
      <c r="S41" s="14">
        <f t="shared" si="5"/>
        <v>1</v>
      </c>
      <c r="T41" s="14">
        <f t="shared" si="5"/>
        <v>1</v>
      </c>
      <c r="U41" s="14">
        <f t="shared" si="5"/>
        <v>0</v>
      </c>
      <c r="V41" s="14">
        <f t="shared" si="5"/>
        <v>1</v>
      </c>
      <c r="W41" s="14">
        <f t="shared" si="5"/>
        <v>0</v>
      </c>
      <c r="X41" s="14">
        <f t="shared" si="5"/>
        <v>0</v>
      </c>
      <c r="Y41" s="14">
        <f t="shared" si="5"/>
        <v>0</v>
      </c>
      <c r="Z41" s="14">
        <f t="shared" si="5"/>
        <v>0</v>
      </c>
      <c r="AA41" s="14">
        <f t="shared" si="5"/>
        <v>0</v>
      </c>
      <c r="AB41" s="6">
        <f t="shared" si="6"/>
        <v>0.4</v>
      </c>
      <c r="AC41" s="6">
        <f t="shared" si="7"/>
        <v>0.6</v>
      </c>
      <c r="AD41" s="6">
        <f t="shared" si="8"/>
        <v>0.24</v>
      </c>
    </row>
    <row r="42" spans="1:30" ht="41.4" x14ac:dyDescent="0.25">
      <c r="A42" s="4" t="s">
        <v>1066</v>
      </c>
      <c r="B42" s="14">
        <v>1</v>
      </c>
      <c r="C42" s="14">
        <v>1</v>
      </c>
      <c r="D42" s="14">
        <v>0</v>
      </c>
      <c r="E42" s="14">
        <v>1</v>
      </c>
      <c r="F42" s="14">
        <v>0</v>
      </c>
      <c r="G42" s="14">
        <v>1</v>
      </c>
      <c r="H42" s="14">
        <v>0</v>
      </c>
      <c r="I42" s="14">
        <v>0</v>
      </c>
      <c r="J42" s="14">
        <v>0</v>
      </c>
      <c r="K42" s="14">
        <v>0</v>
      </c>
      <c r="L42" s="6">
        <f t="shared" si="0"/>
        <v>0.4</v>
      </c>
      <c r="M42" s="7" t="str">
        <f t="shared" si="1"/>
        <v>sedang</v>
      </c>
      <c r="N42" s="6">
        <f t="shared" si="2"/>
        <v>0.4</v>
      </c>
      <c r="O42" s="7" t="str">
        <f t="shared" si="3"/>
        <v>soal diterima baik</v>
      </c>
      <c r="Q42" s="7">
        <v>37</v>
      </c>
      <c r="R42" s="14">
        <f t="shared" si="5"/>
        <v>0</v>
      </c>
      <c r="S42" s="14">
        <f t="shared" si="5"/>
        <v>0</v>
      </c>
      <c r="T42" s="14">
        <f t="shared" si="5"/>
        <v>1</v>
      </c>
      <c r="U42" s="14">
        <f t="shared" si="5"/>
        <v>1</v>
      </c>
      <c r="V42" s="14">
        <f t="shared" si="5"/>
        <v>1</v>
      </c>
      <c r="W42" s="14">
        <f t="shared" si="5"/>
        <v>1</v>
      </c>
      <c r="X42" s="14">
        <f t="shared" si="5"/>
        <v>0</v>
      </c>
      <c r="Y42" s="14">
        <f t="shared" si="5"/>
        <v>0</v>
      </c>
      <c r="Z42" s="14">
        <f t="shared" si="5"/>
        <v>0</v>
      </c>
      <c r="AA42" s="14">
        <f t="shared" si="5"/>
        <v>0</v>
      </c>
      <c r="AB42" s="6">
        <f t="shared" si="6"/>
        <v>0.4</v>
      </c>
      <c r="AC42" s="6">
        <f t="shared" si="7"/>
        <v>0.6</v>
      </c>
      <c r="AD42" s="6">
        <f t="shared" si="8"/>
        <v>0.24</v>
      </c>
    </row>
    <row r="43" spans="1:30" x14ac:dyDescent="0.25">
      <c r="A43" s="8" t="s">
        <v>1067</v>
      </c>
      <c r="B43" s="14">
        <v>1</v>
      </c>
      <c r="C43" s="14">
        <v>1</v>
      </c>
      <c r="D43" s="14">
        <v>1</v>
      </c>
      <c r="E43" s="14">
        <v>0</v>
      </c>
      <c r="F43" s="14">
        <v>1</v>
      </c>
      <c r="G43" s="14">
        <v>0</v>
      </c>
      <c r="H43" s="14">
        <v>0</v>
      </c>
      <c r="I43" s="14">
        <v>0</v>
      </c>
      <c r="J43" s="14">
        <v>0</v>
      </c>
      <c r="K43" s="14">
        <v>0</v>
      </c>
      <c r="L43" s="6">
        <f t="shared" si="0"/>
        <v>0.4</v>
      </c>
      <c r="M43" s="7" t="str">
        <f t="shared" si="1"/>
        <v>sedang</v>
      </c>
      <c r="N43" s="6">
        <f t="shared" si="2"/>
        <v>0.8</v>
      </c>
      <c r="O43" s="7" t="str">
        <f t="shared" si="3"/>
        <v>soal diterima baik</v>
      </c>
      <c r="Q43" s="7">
        <v>38</v>
      </c>
      <c r="R43" s="14">
        <f t="shared" si="5"/>
        <v>1</v>
      </c>
      <c r="S43" s="14">
        <f t="shared" si="5"/>
        <v>1</v>
      </c>
      <c r="T43" s="14">
        <f t="shared" si="5"/>
        <v>0</v>
      </c>
      <c r="U43" s="14">
        <f t="shared" si="5"/>
        <v>1</v>
      </c>
      <c r="V43" s="14">
        <f t="shared" si="5"/>
        <v>0</v>
      </c>
      <c r="W43" s="14">
        <f t="shared" si="5"/>
        <v>1</v>
      </c>
      <c r="X43" s="14">
        <f t="shared" si="5"/>
        <v>0</v>
      </c>
      <c r="Y43" s="14">
        <f t="shared" si="5"/>
        <v>0</v>
      </c>
      <c r="Z43" s="14">
        <f t="shared" si="5"/>
        <v>0</v>
      </c>
      <c r="AA43" s="14">
        <f t="shared" si="5"/>
        <v>0</v>
      </c>
      <c r="AB43" s="6">
        <f t="shared" si="6"/>
        <v>0.4</v>
      </c>
      <c r="AC43" s="6">
        <f t="shared" si="7"/>
        <v>0.6</v>
      </c>
      <c r="AD43" s="6">
        <f t="shared" si="8"/>
        <v>0.24</v>
      </c>
    </row>
    <row r="44" spans="1:30" ht="41.4" x14ac:dyDescent="0.25">
      <c r="A44" s="8" t="s">
        <v>1068</v>
      </c>
      <c r="B44" s="14">
        <v>1</v>
      </c>
      <c r="C44" s="14">
        <v>1</v>
      </c>
      <c r="D44" s="14">
        <v>1</v>
      </c>
      <c r="E44" s="14">
        <v>0</v>
      </c>
      <c r="F44" s="14">
        <v>1</v>
      </c>
      <c r="G44" s="14">
        <v>0</v>
      </c>
      <c r="H44" s="14">
        <v>1</v>
      </c>
      <c r="I44" s="14">
        <v>1</v>
      </c>
      <c r="J44" s="14">
        <v>0</v>
      </c>
      <c r="K44" s="14">
        <v>0</v>
      </c>
      <c r="L44" s="6">
        <f t="shared" si="0"/>
        <v>0.6</v>
      </c>
      <c r="M44" s="7" t="str">
        <f t="shared" si="1"/>
        <v>sedang</v>
      </c>
      <c r="N44" s="6">
        <f t="shared" si="2"/>
        <v>0.4</v>
      </c>
      <c r="O44" s="7" t="str">
        <f t="shared" si="3"/>
        <v>soal diterima baik</v>
      </c>
      <c r="Q44" s="7">
        <v>39</v>
      </c>
      <c r="R44" s="14">
        <f t="shared" si="5"/>
        <v>1</v>
      </c>
      <c r="S44" s="14">
        <f t="shared" si="5"/>
        <v>1</v>
      </c>
      <c r="T44" s="14">
        <f t="shared" si="5"/>
        <v>1</v>
      </c>
      <c r="U44" s="14">
        <f t="shared" si="5"/>
        <v>0</v>
      </c>
      <c r="V44" s="14">
        <f t="shared" si="5"/>
        <v>1</v>
      </c>
      <c r="W44" s="14">
        <f t="shared" si="5"/>
        <v>0</v>
      </c>
      <c r="X44" s="14">
        <f t="shared" si="5"/>
        <v>0</v>
      </c>
      <c r="Y44" s="14">
        <f t="shared" si="5"/>
        <v>0</v>
      </c>
      <c r="Z44" s="14">
        <f t="shared" si="5"/>
        <v>0</v>
      </c>
      <c r="AA44" s="14">
        <f t="shared" si="5"/>
        <v>0</v>
      </c>
      <c r="AB44" s="6">
        <f t="shared" si="6"/>
        <v>0.4</v>
      </c>
      <c r="AC44" s="6">
        <f t="shared" si="7"/>
        <v>0.6</v>
      </c>
      <c r="AD44" s="6">
        <f t="shared" si="8"/>
        <v>0.24</v>
      </c>
    </row>
    <row r="45" spans="1:30" ht="41.4" x14ac:dyDescent="0.25">
      <c r="A45" s="9" t="s">
        <v>1069</v>
      </c>
      <c r="B45" s="14">
        <v>0</v>
      </c>
      <c r="C45" s="14">
        <v>0</v>
      </c>
      <c r="D45" s="14">
        <v>0</v>
      </c>
      <c r="E45" s="14">
        <v>0</v>
      </c>
      <c r="F45" s="14">
        <v>0</v>
      </c>
      <c r="G45" s="14">
        <v>0</v>
      </c>
      <c r="H45" s="14">
        <v>1</v>
      </c>
      <c r="I45" s="14">
        <v>1</v>
      </c>
      <c r="J45" s="14">
        <v>0</v>
      </c>
      <c r="K45" s="14">
        <v>0</v>
      </c>
      <c r="L45" s="6">
        <f t="shared" si="0"/>
        <v>0.2</v>
      </c>
      <c r="M45" s="7" t="str">
        <f t="shared" si="1"/>
        <v>sukar</v>
      </c>
      <c r="N45" s="6">
        <f t="shared" si="2"/>
        <v>0.4</v>
      </c>
      <c r="O45" s="7" t="str">
        <f t="shared" si="3"/>
        <v>soal diterima baik</v>
      </c>
      <c r="Q45" s="7">
        <v>40</v>
      </c>
      <c r="R45" s="14">
        <f t="shared" si="5"/>
        <v>1</v>
      </c>
      <c r="S45" s="14">
        <f t="shared" si="5"/>
        <v>1</v>
      </c>
      <c r="T45" s="14">
        <f t="shared" si="5"/>
        <v>1</v>
      </c>
      <c r="U45" s="14">
        <f t="shared" si="5"/>
        <v>0</v>
      </c>
      <c r="V45" s="14">
        <f t="shared" si="5"/>
        <v>1</v>
      </c>
      <c r="W45" s="14">
        <f t="shared" si="5"/>
        <v>0</v>
      </c>
      <c r="X45" s="14">
        <f t="shared" si="5"/>
        <v>1</v>
      </c>
      <c r="Y45" s="14">
        <f t="shared" si="5"/>
        <v>1</v>
      </c>
      <c r="Z45" s="14">
        <f t="shared" si="5"/>
        <v>0</v>
      </c>
      <c r="AA45" s="14">
        <f t="shared" si="5"/>
        <v>0</v>
      </c>
      <c r="AB45" s="6">
        <f t="shared" si="6"/>
        <v>0.6</v>
      </c>
      <c r="AC45" s="6">
        <f t="shared" si="7"/>
        <v>0.4</v>
      </c>
      <c r="AD45" s="6">
        <f t="shared" si="8"/>
        <v>0.24</v>
      </c>
    </row>
    <row r="46" spans="1:30" ht="27.6" x14ac:dyDescent="0.25">
      <c r="A46" s="8" t="s">
        <v>1070</v>
      </c>
      <c r="B46" s="14">
        <v>1</v>
      </c>
      <c r="C46" s="14">
        <v>1</v>
      </c>
      <c r="D46" s="14">
        <v>0</v>
      </c>
      <c r="E46" s="14">
        <v>0</v>
      </c>
      <c r="F46" s="14">
        <v>0</v>
      </c>
      <c r="G46" s="14">
        <v>0</v>
      </c>
      <c r="H46" s="14">
        <v>0</v>
      </c>
      <c r="I46" s="14">
        <v>0</v>
      </c>
      <c r="J46" s="14">
        <v>0</v>
      </c>
      <c r="K46" s="14">
        <v>0</v>
      </c>
      <c r="L46" s="6">
        <f t="shared" si="0"/>
        <v>0.2</v>
      </c>
      <c r="M46" s="7" t="str">
        <f t="shared" si="1"/>
        <v>sukar</v>
      </c>
      <c r="N46" s="6">
        <f t="shared" si="2"/>
        <v>0.4</v>
      </c>
      <c r="O46" s="7" t="str">
        <f t="shared" si="3"/>
        <v>soal diterima baik</v>
      </c>
      <c r="Q46" s="7">
        <v>41</v>
      </c>
      <c r="R46" s="14">
        <f t="shared" ref="R46:AA71" si="9">B45</f>
        <v>0</v>
      </c>
      <c r="S46" s="14">
        <f t="shared" si="9"/>
        <v>0</v>
      </c>
      <c r="T46" s="14">
        <f t="shared" si="9"/>
        <v>0</v>
      </c>
      <c r="U46" s="14">
        <f t="shared" si="9"/>
        <v>0</v>
      </c>
      <c r="V46" s="14">
        <f t="shared" si="9"/>
        <v>0</v>
      </c>
      <c r="W46" s="14">
        <f t="shared" si="9"/>
        <v>0</v>
      </c>
      <c r="X46" s="14">
        <f t="shared" si="9"/>
        <v>1</v>
      </c>
      <c r="Y46" s="14">
        <f t="shared" si="9"/>
        <v>1</v>
      </c>
      <c r="Z46" s="14">
        <f t="shared" si="9"/>
        <v>0</v>
      </c>
      <c r="AA46" s="14">
        <f t="shared" si="9"/>
        <v>0</v>
      </c>
      <c r="AB46" s="6">
        <f t="shared" si="6"/>
        <v>0.2</v>
      </c>
      <c r="AC46" s="6">
        <f t="shared" si="7"/>
        <v>0.8</v>
      </c>
      <c r="AD46" s="6">
        <f t="shared" si="8"/>
        <v>0.16000000000000003</v>
      </c>
    </row>
    <row r="47" spans="1:30" ht="55.2" x14ac:dyDescent="0.25">
      <c r="A47" s="4" t="s">
        <v>1071</v>
      </c>
      <c r="B47" s="14">
        <v>0</v>
      </c>
      <c r="C47" s="14">
        <v>0</v>
      </c>
      <c r="D47" s="14">
        <v>1</v>
      </c>
      <c r="E47" s="14">
        <v>1</v>
      </c>
      <c r="F47" s="14">
        <v>1</v>
      </c>
      <c r="G47" s="14">
        <v>1</v>
      </c>
      <c r="H47" s="14">
        <v>0</v>
      </c>
      <c r="I47" s="14">
        <v>0</v>
      </c>
      <c r="J47" s="14">
        <v>0</v>
      </c>
      <c r="K47" s="14">
        <v>0</v>
      </c>
      <c r="L47" s="6">
        <f t="shared" si="0"/>
        <v>0.4</v>
      </c>
      <c r="M47" s="7" t="str">
        <f t="shared" si="1"/>
        <v>sedang</v>
      </c>
      <c r="N47" s="6">
        <f t="shared" si="2"/>
        <v>0.4</v>
      </c>
      <c r="O47" s="7" t="str">
        <f t="shared" si="3"/>
        <v>soal diterima baik</v>
      </c>
      <c r="Q47" s="7">
        <v>42</v>
      </c>
      <c r="R47" s="14">
        <f t="shared" si="9"/>
        <v>1</v>
      </c>
      <c r="S47" s="14">
        <f t="shared" si="9"/>
        <v>1</v>
      </c>
      <c r="T47" s="14">
        <f t="shared" si="9"/>
        <v>0</v>
      </c>
      <c r="U47" s="14">
        <f t="shared" si="9"/>
        <v>0</v>
      </c>
      <c r="V47" s="14">
        <f t="shared" si="9"/>
        <v>0</v>
      </c>
      <c r="W47" s="14">
        <f t="shared" si="9"/>
        <v>0</v>
      </c>
      <c r="X47" s="14">
        <f t="shared" si="9"/>
        <v>0</v>
      </c>
      <c r="Y47" s="14">
        <f t="shared" si="9"/>
        <v>0</v>
      </c>
      <c r="Z47" s="14">
        <f t="shared" si="9"/>
        <v>0</v>
      </c>
      <c r="AA47" s="14">
        <f t="shared" si="9"/>
        <v>0</v>
      </c>
      <c r="AB47" s="6">
        <f t="shared" si="6"/>
        <v>0.2</v>
      </c>
      <c r="AC47" s="6">
        <f t="shared" si="7"/>
        <v>0.8</v>
      </c>
      <c r="AD47" s="6">
        <f t="shared" si="8"/>
        <v>0.16000000000000003</v>
      </c>
    </row>
    <row r="48" spans="1:30" ht="27.6" x14ac:dyDescent="0.25">
      <c r="A48" s="8" t="s">
        <v>1072</v>
      </c>
      <c r="B48" s="14">
        <v>1</v>
      </c>
      <c r="C48" s="14">
        <v>1</v>
      </c>
      <c r="D48" s="14">
        <v>1</v>
      </c>
      <c r="E48" s="14">
        <v>0</v>
      </c>
      <c r="F48" s="14">
        <v>1</v>
      </c>
      <c r="G48" s="14">
        <v>0</v>
      </c>
      <c r="H48" s="14">
        <v>0</v>
      </c>
      <c r="I48" s="14">
        <v>0</v>
      </c>
      <c r="J48" s="14">
        <v>0</v>
      </c>
      <c r="K48" s="14">
        <v>0</v>
      </c>
      <c r="L48" s="6">
        <f t="shared" si="0"/>
        <v>0.4</v>
      </c>
      <c r="M48" s="7" t="str">
        <f t="shared" si="1"/>
        <v>sedang</v>
      </c>
      <c r="N48" s="6">
        <f t="shared" si="2"/>
        <v>0.8</v>
      </c>
      <c r="O48" s="7" t="str">
        <f t="shared" si="3"/>
        <v>soal diterima baik</v>
      </c>
      <c r="Q48" s="7">
        <v>43</v>
      </c>
      <c r="R48" s="14">
        <f t="shared" si="9"/>
        <v>0</v>
      </c>
      <c r="S48" s="14">
        <f t="shared" si="9"/>
        <v>0</v>
      </c>
      <c r="T48" s="14">
        <f t="shared" si="9"/>
        <v>1</v>
      </c>
      <c r="U48" s="14">
        <f t="shared" si="9"/>
        <v>1</v>
      </c>
      <c r="V48" s="14">
        <f t="shared" si="9"/>
        <v>1</v>
      </c>
      <c r="W48" s="14">
        <f t="shared" si="9"/>
        <v>1</v>
      </c>
      <c r="X48" s="14">
        <f t="shared" si="9"/>
        <v>0</v>
      </c>
      <c r="Y48" s="14">
        <f t="shared" si="9"/>
        <v>0</v>
      </c>
      <c r="Z48" s="14">
        <f t="shared" si="9"/>
        <v>0</v>
      </c>
      <c r="AA48" s="14">
        <f t="shared" si="9"/>
        <v>0</v>
      </c>
      <c r="AB48" s="6">
        <f t="shared" si="6"/>
        <v>0.4</v>
      </c>
      <c r="AC48" s="6">
        <f t="shared" si="7"/>
        <v>0.6</v>
      </c>
      <c r="AD48" s="6">
        <f t="shared" si="8"/>
        <v>0.24</v>
      </c>
    </row>
    <row r="49" spans="1:30" ht="41.4" x14ac:dyDescent="0.25">
      <c r="A49" s="8" t="s">
        <v>1073</v>
      </c>
      <c r="B49" s="14">
        <v>1</v>
      </c>
      <c r="C49" s="14">
        <v>1</v>
      </c>
      <c r="D49" s="14">
        <v>1</v>
      </c>
      <c r="E49" s="14">
        <v>0</v>
      </c>
      <c r="F49" s="14">
        <v>1</v>
      </c>
      <c r="G49" s="14">
        <v>0</v>
      </c>
      <c r="H49" s="14">
        <v>0</v>
      </c>
      <c r="I49" s="14">
        <v>0</v>
      </c>
      <c r="J49" s="14">
        <v>1</v>
      </c>
      <c r="K49" s="14">
        <v>1</v>
      </c>
      <c r="L49" s="6">
        <f t="shared" si="0"/>
        <v>0.6</v>
      </c>
      <c r="M49" s="7" t="str">
        <f t="shared" si="1"/>
        <v>sedang</v>
      </c>
      <c r="N49" s="6">
        <f t="shared" si="2"/>
        <v>0.4</v>
      </c>
      <c r="O49" s="7" t="str">
        <f t="shared" si="3"/>
        <v>soal diterima baik</v>
      </c>
      <c r="Q49" s="7">
        <v>44</v>
      </c>
      <c r="R49" s="14">
        <f t="shared" si="9"/>
        <v>1</v>
      </c>
      <c r="S49" s="14">
        <f t="shared" si="9"/>
        <v>1</v>
      </c>
      <c r="T49" s="14">
        <f t="shared" si="9"/>
        <v>1</v>
      </c>
      <c r="U49" s="14">
        <f t="shared" si="9"/>
        <v>0</v>
      </c>
      <c r="V49" s="14">
        <f t="shared" si="9"/>
        <v>1</v>
      </c>
      <c r="W49" s="14">
        <f t="shared" si="9"/>
        <v>0</v>
      </c>
      <c r="X49" s="14">
        <f t="shared" si="9"/>
        <v>0</v>
      </c>
      <c r="Y49" s="14">
        <f t="shared" si="9"/>
        <v>0</v>
      </c>
      <c r="Z49" s="14">
        <f t="shared" si="9"/>
        <v>0</v>
      </c>
      <c r="AA49" s="14">
        <f t="shared" si="9"/>
        <v>0</v>
      </c>
      <c r="AB49" s="6">
        <f t="shared" si="6"/>
        <v>0.4</v>
      </c>
      <c r="AC49" s="6">
        <f t="shared" si="7"/>
        <v>0.6</v>
      </c>
      <c r="AD49" s="6">
        <f t="shared" si="8"/>
        <v>0.24</v>
      </c>
    </row>
    <row r="50" spans="1:30" ht="27.6" x14ac:dyDescent="0.25">
      <c r="A50" s="4" t="s">
        <v>1074</v>
      </c>
      <c r="B50" s="14">
        <v>1</v>
      </c>
      <c r="C50" s="14">
        <v>1</v>
      </c>
      <c r="D50" s="14">
        <v>1</v>
      </c>
      <c r="E50" s="14">
        <v>0</v>
      </c>
      <c r="F50" s="14">
        <v>1</v>
      </c>
      <c r="G50" s="14">
        <v>0</v>
      </c>
      <c r="H50" s="14">
        <v>1</v>
      </c>
      <c r="I50" s="14">
        <v>1</v>
      </c>
      <c r="J50" s="14">
        <v>0</v>
      </c>
      <c r="K50" s="14">
        <v>0</v>
      </c>
      <c r="L50" s="6">
        <f t="shared" si="0"/>
        <v>0.6</v>
      </c>
      <c r="M50" s="7" t="str">
        <f t="shared" si="1"/>
        <v>sedang</v>
      </c>
      <c r="N50" s="6">
        <f t="shared" si="2"/>
        <v>0.4</v>
      </c>
      <c r="O50" s="7" t="str">
        <f t="shared" si="3"/>
        <v>soal diterima baik</v>
      </c>
      <c r="Q50" s="7">
        <v>45</v>
      </c>
      <c r="R50" s="14">
        <f t="shared" si="9"/>
        <v>1</v>
      </c>
      <c r="S50" s="14">
        <f t="shared" si="9"/>
        <v>1</v>
      </c>
      <c r="T50" s="14">
        <f t="shared" si="9"/>
        <v>1</v>
      </c>
      <c r="U50" s="14">
        <f t="shared" si="9"/>
        <v>0</v>
      </c>
      <c r="V50" s="14">
        <f t="shared" si="9"/>
        <v>1</v>
      </c>
      <c r="W50" s="14">
        <f t="shared" si="9"/>
        <v>0</v>
      </c>
      <c r="X50" s="14">
        <f t="shared" si="9"/>
        <v>0</v>
      </c>
      <c r="Y50" s="14">
        <f t="shared" si="9"/>
        <v>0</v>
      </c>
      <c r="Z50" s="14">
        <f t="shared" si="9"/>
        <v>1</v>
      </c>
      <c r="AA50" s="14">
        <f t="shared" si="9"/>
        <v>1</v>
      </c>
      <c r="AB50" s="6">
        <f t="shared" si="6"/>
        <v>0.6</v>
      </c>
      <c r="AC50" s="6">
        <f t="shared" si="7"/>
        <v>0.4</v>
      </c>
      <c r="AD50" s="6">
        <f t="shared" si="8"/>
        <v>0.24</v>
      </c>
    </row>
    <row r="51" spans="1:30" ht="27.6" x14ac:dyDescent="0.25">
      <c r="A51" s="4" t="s">
        <v>1075</v>
      </c>
      <c r="B51" s="14">
        <v>1</v>
      </c>
      <c r="C51" s="14">
        <v>1</v>
      </c>
      <c r="D51" s="14">
        <v>1</v>
      </c>
      <c r="E51" s="14">
        <v>1</v>
      </c>
      <c r="F51" s="14">
        <v>1</v>
      </c>
      <c r="G51" s="14">
        <v>1</v>
      </c>
      <c r="H51" s="14">
        <v>1</v>
      </c>
      <c r="I51" s="14">
        <v>1</v>
      </c>
      <c r="J51" s="14">
        <v>0</v>
      </c>
      <c r="K51" s="14">
        <v>0</v>
      </c>
      <c r="L51" s="6">
        <f t="shared" si="0"/>
        <v>0.8</v>
      </c>
      <c r="M51" s="7" t="str">
        <f t="shared" si="1"/>
        <v>mudah</v>
      </c>
      <c r="N51" s="6">
        <f t="shared" si="2"/>
        <v>0.4</v>
      </c>
      <c r="O51" s="7" t="str">
        <f t="shared" si="3"/>
        <v>soal diterima baik</v>
      </c>
      <c r="Q51" s="7">
        <v>46</v>
      </c>
      <c r="R51" s="14">
        <f t="shared" si="9"/>
        <v>1</v>
      </c>
      <c r="S51" s="14">
        <f t="shared" si="9"/>
        <v>1</v>
      </c>
      <c r="T51" s="14">
        <f t="shared" si="9"/>
        <v>1</v>
      </c>
      <c r="U51" s="14">
        <f t="shared" si="9"/>
        <v>0</v>
      </c>
      <c r="V51" s="14">
        <f t="shared" si="9"/>
        <v>1</v>
      </c>
      <c r="W51" s="14">
        <f t="shared" si="9"/>
        <v>0</v>
      </c>
      <c r="X51" s="14">
        <f t="shared" si="9"/>
        <v>1</v>
      </c>
      <c r="Y51" s="14">
        <f t="shared" si="9"/>
        <v>1</v>
      </c>
      <c r="Z51" s="14">
        <f t="shared" si="9"/>
        <v>0</v>
      </c>
      <c r="AA51" s="14">
        <f t="shared" si="9"/>
        <v>0</v>
      </c>
      <c r="AB51" s="6">
        <f t="shared" si="6"/>
        <v>0.6</v>
      </c>
      <c r="AC51" s="6">
        <f t="shared" si="7"/>
        <v>0.4</v>
      </c>
      <c r="AD51" s="6">
        <f t="shared" si="8"/>
        <v>0.24</v>
      </c>
    </row>
    <row r="52" spans="1:30" ht="41.4" x14ac:dyDescent="0.25">
      <c r="A52" s="8" t="s">
        <v>1076</v>
      </c>
      <c r="B52" s="14">
        <v>1</v>
      </c>
      <c r="C52" s="14">
        <v>1</v>
      </c>
      <c r="D52" s="14">
        <v>0</v>
      </c>
      <c r="E52" s="14">
        <v>1</v>
      </c>
      <c r="F52" s="14">
        <v>0</v>
      </c>
      <c r="G52" s="14">
        <v>1</v>
      </c>
      <c r="H52" s="14">
        <v>0</v>
      </c>
      <c r="I52" s="14">
        <v>0</v>
      </c>
      <c r="J52" s="14">
        <v>0</v>
      </c>
      <c r="K52" s="14">
        <v>0</v>
      </c>
      <c r="L52" s="6">
        <f t="shared" si="0"/>
        <v>0.4</v>
      </c>
      <c r="M52" s="7" t="str">
        <f t="shared" si="1"/>
        <v>sedang</v>
      </c>
      <c r="N52" s="6">
        <f t="shared" si="2"/>
        <v>0.4</v>
      </c>
      <c r="O52" s="7" t="str">
        <f t="shared" si="3"/>
        <v>soal diterima baik</v>
      </c>
      <c r="Q52" s="7">
        <v>47</v>
      </c>
      <c r="R52" s="14">
        <f t="shared" si="9"/>
        <v>1</v>
      </c>
      <c r="S52" s="14">
        <f t="shared" si="9"/>
        <v>1</v>
      </c>
      <c r="T52" s="14">
        <f t="shared" si="9"/>
        <v>1</v>
      </c>
      <c r="U52" s="14">
        <f t="shared" si="9"/>
        <v>1</v>
      </c>
      <c r="V52" s="14">
        <f t="shared" si="9"/>
        <v>1</v>
      </c>
      <c r="W52" s="14">
        <f t="shared" si="9"/>
        <v>1</v>
      </c>
      <c r="X52" s="14">
        <f t="shared" si="9"/>
        <v>1</v>
      </c>
      <c r="Y52" s="14">
        <f t="shared" si="9"/>
        <v>1</v>
      </c>
      <c r="Z52" s="14">
        <f t="shared" si="9"/>
        <v>0</v>
      </c>
      <c r="AA52" s="14">
        <f t="shared" si="9"/>
        <v>0</v>
      </c>
      <c r="AB52" s="6">
        <f t="shared" si="6"/>
        <v>0.8</v>
      </c>
      <c r="AC52" s="6">
        <f t="shared" si="7"/>
        <v>0.19999999999999996</v>
      </c>
      <c r="AD52" s="6">
        <f t="shared" si="8"/>
        <v>0.15999999999999998</v>
      </c>
    </row>
    <row r="53" spans="1:30" ht="27.6" x14ac:dyDescent="0.25">
      <c r="A53" s="8" t="s">
        <v>1077</v>
      </c>
      <c r="B53" s="14">
        <v>1</v>
      </c>
      <c r="C53" s="14">
        <v>1</v>
      </c>
      <c r="D53" s="14">
        <v>1</v>
      </c>
      <c r="E53" s="14">
        <v>0</v>
      </c>
      <c r="F53" s="14">
        <v>1</v>
      </c>
      <c r="G53" s="14">
        <v>0</v>
      </c>
      <c r="H53" s="14">
        <v>0</v>
      </c>
      <c r="I53" s="14">
        <v>0</v>
      </c>
      <c r="J53" s="14">
        <v>0</v>
      </c>
      <c r="K53" s="14">
        <v>0</v>
      </c>
      <c r="L53" s="6">
        <f t="shared" si="0"/>
        <v>0.4</v>
      </c>
      <c r="M53" s="7" t="str">
        <f t="shared" si="1"/>
        <v>sedang</v>
      </c>
      <c r="N53" s="6">
        <f t="shared" si="2"/>
        <v>0.8</v>
      </c>
      <c r="O53" s="7" t="str">
        <f t="shared" si="3"/>
        <v>soal diterima baik</v>
      </c>
      <c r="Q53" s="7">
        <v>48</v>
      </c>
      <c r="R53" s="14">
        <f t="shared" si="9"/>
        <v>1</v>
      </c>
      <c r="S53" s="14">
        <f t="shared" si="9"/>
        <v>1</v>
      </c>
      <c r="T53" s="14">
        <f t="shared" si="9"/>
        <v>0</v>
      </c>
      <c r="U53" s="14">
        <f t="shared" si="9"/>
        <v>1</v>
      </c>
      <c r="V53" s="14">
        <f t="shared" si="9"/>
        <v>0</v>
      </c>
      <c r="W53" s="14">
        <f t="shared" si="9"/>
        <v>1</v>
      </c>
      <c r="X53" s="14">
        <f t="shared" si="9"/>
        <v>0</v>
      </c>
      <c r="Y53" s="14">
        <f t="shared" si="9"/>
        <v>0</v>
      </c>
      <c r="Z53" s="14">
        <f t="shared" si="9"/>
        <v>0</v>
      </c>
      <c r="AA53" s="14">
        <f t="shared" si="9"/>
        <v>0</v>
      </c>
      <c r="AB53" s="6">
        <f t="shared" si="6"/>
        <v>0.4</v>
      </c>
      <c r="AC53" s="6">
        <f t="shared" si="7"/>
        <v>0.6</v>
      </c>
      <c r="AD53" s="6">
        <f t="shared" si="8"/>
        <v>0.24</v>
      </c>
    </row>
    <row r="54" spans="1:30" ht="27.6" x14ac:dyDescent="0.25">
      <c r="A54" s="8" t="s">
        <v>1078</v>
      </c>
      <c r="B54" s="14">
        <v>1</v>
      </c>
      <c r="C54" s="14">
        <v>1</v>
      </c>
      <c r="D54" s="14">
        <v>1</v>
      </c>
      <c r="E54" s="14">
        <v>0</v>
      </c>
      <c r="F54" s="14">
        <v>1</v>
      </c>
      <c r="G54" s="14">
        <v>0</v>
      </c>
      <c r="H54" s="14">
        <v>0</v>
      </c>
      <c r="I54" s="14">
        <v>0</v>
      </c>
      <c r="J54" s="14">
        <v>0</v>
      </c>
      <c r="K54" s="14">
        <v>0</v>
      </c>
      <c r="L54" s="6">
        <f t="shared" si="0"/>
        <v>0.4</v>
      </c>
      <c r="M54" s="7" t="str">
        <f t="shared" si="1"/>
        <v>sedang</v>
      </c>
      <c r="N54" s="6">
        <f t="shared" si="2"/>
        <v>0.8</v>
      </c>
      <c r="O54" s="7" t="str">
        <f t="shared" si="3"/>
        <v>soal diterima baik</v>
      </c>
      <c r="Q54" s="7">
        <v>49</v>
      </c>
      <c r="R54" s="14">
        <f t="shared" si="9"/>
        <v>1</v>
      </c>
      <c r="S54" s="14">
        <f t="shared" si="9"/>
        <v>1</v>
      </c>
      <c r="T54" s="14">
        <f t="shared" si="9"/>
        <v>1</v>
      </c>
      <c r="U54" s="14">
        <f t="shared" si="9"/>
        <v>0</v>
      </c>
      <c r="V54" s="14">
        <f t="shared" si="9"/>
        <v>1</v>
      </c>
      <c r="W54" s="14">
        <f t="shared" si="9"/>
        <v>0</v>
      </c>
      <c r="X54" s="14">
        <f t="shared" si="9"/>
        <v>0</v>
      </c>
      <c r="Y54" s="14">
        <f t="shared" si="9"/>
        <v>0</v>
      </c>
      <c r="Z54" s="14">
        <f t="shared" si="9"/>
        <v>0</v>
      </c>
      <c r="AA54" s="14">
        <f t="shared" si="9"/>
        <v>0</v>
      </c>
      <c r="AB54" s="6">
        <f t="shared" si="6"/>
        <v>0.4</v>
      </c>
      <c r="AC54" s="6">
        <f t="shared" si="7"/>
        <v>0.6</v>
      </c>
      <c r="AD54" s="6">
        <f t="shared" si="8"/>
        <v>0.24</v>
      </c>
    </row>
    <row r="55" spans="1:30" ht="55.2" x14ac:dyDescent="0.25">
      <c r="A55" s="4" t="s">
        <v>1079</v>
      </c>
      <c r="B55" s="14">
        <v>1</v>
      </c>
      <c r="C55" s="14">
        <v>1</v>
      </c>
      <c r="D55" s="14">
        <v>1</v>
      </c>
      <c r="E55" s="14">
        <v>0</v>
      </c>
      <c r="F55" s="14">
        <v>1</v>
      </c>
      <c r="G55" s="14">
        <v>0</v>
      </c>
      <c r="H55" s="14">
        <v>0</v>
      </c>
      <c r="I55" s="14">
        <v>0</v>
      </c>
      <c r="J55" s="14">
        <v>1</v>
      </c>
      <c r="K55" s="14">
        <v>1</v>
      </c>
      <c r="L55" s="6">
        <f t="shared" si="0"/>
        <v>0.6</v>
      </c>
      <c r="M55" s="7" t="str">
        <f t="shared" si="1"/>
        <v>sedang</v>
      </c>
      <c r="N55" s="6">
        <f t="shared" si="2"/>
        <v>0.4</v>
      </c>
      <c r="O55" s="7" t="str">
        <f t="shared" si="3"/>
        <v>soal diterima baik</v>
      </c>
      <c r="Q55" s="7">
        <v>50</v>
      </c>
      <c r="R55" s="14">
        <f t="shared" si="9"/>
        <v>1</v>
      </c>
      <c r="S55" s="14">
        <f t="shared" si="9"/>
        <v>1</v>
      </c>
      <c r="T55" s="14">
        <f t="shared" si="9"/>
        <v>1</v>
      </c>
      <c r="U55" s="14">
        <f t="shared" si="9"/>
        <v>0</v>
      </c>
      <c r="V55" s="14">
        <f t="shared" si="9"/>
        <v>1</v>
      </c>
      <c r="W55" s="14">
        <f t="shared" si="9"/>
        <v>0</v>
      </c>
      <c r="X55" s="14">
        <f t="shared" si="9"/>
        <v>0</v>
      </c>
      <c r="Y55" s="14">
        <f t="shared" si="9"/>
        <v>0</v>
      </c>
      <c r="Z55" s="14">
        <f t="shared" si="9"/>
        <v>0</v>
      </c>
      <c r="AA55" s="14">
        <f t="shared" si="9"/>
        <v>0</v>
      </c>
      <c r="AB55" s="6">
        <f t="shared" si="6"/>
        <v>0.4</v>
      </c>
      <c r="AC55" s="6">
        <f t="shared" si="7"/>
        <v>0.6</v>
      </c>
      <c r="AD55" s="6">
        <f t="shared" si="8"/>
        <v>0.24</v>
      </c>
    </row>
    <row r="56" spans="1:30" ht="41.4" x14ac:dyDescent="0.25">
      <c r="A56" s="8" t="s">
        <v>1080</v>
      </c>
      <c r="B56" s="14">
        <v>1</v>
      </c>
      <c r="C56" s="14">
        <v>1</v>
      </c>
      <c r="D56" s="14">
        <v>1</v>
      </c>
      <c r="E56" s="14">
        <v>0</v>
      </c>
      <c r="F56" s="14">
        <v>1</v>
      </c>
      <c r="G56" s="14">
        <v>0</v>
      </c>
      <c r="H56" s="14">
        <v>0</v>
      </c>
      <c r="I56" s="14">
        <v>0</v>
      </c>
      <c r="J56" s="14">
        <v>0</v>
      </c>
      <c r="K56" s="14">
        <v>0</v>
      </c>
      <c r="L56" s="6">
        <f t="shared" si="0"/>
        <v>0.4</v>
      </c>
      <c r="M56" s="7" t="str">
        <f t="shared" si="1"/>
        <v>sedang</v>
      </c>
      <c r="N56" s="6">
        <f t="shared" si="2"/>
        <v>0.8</v>
      </c>
      <c r="O56" s="7" t="str">
        <f t="shared" si="3"/>
        <v>soal diterima baik</v>
      </c>
      <c r="Q56" s="7">
        <v>51</v>
      </c>
      <c r="R56" s="14">
        <f t="shared" si="9"/>
        <v>1</v>
      </c>
      <c r="S56" s="14">
        <f t="shared" si="9"/>
        <v>1</v>
      </c>
      <c r="T56" s="14">
        <f t="shared" si="9"/>
        <v>1</v>
      </c>
      <c r="U56" s="14">
        <f t="shared" si="9"/>
        <v>0</v>
      </c>
      <c r="V56" s="14">
        <f t="shared" si="9"/>
        <v>1</v>
      </c>
      <c r="W56" s="14">
        <f t="shared" si="9"/>
        <v>0</v>
      </c>
      <c r="X56" s="14">
        <f t="shared" si="9"/>
        <v>0</v>
      </c>
      <c r="Y56" s="14">
        <f t="shared" si="9"/>
        <v>0</v>
      </c>
      <c r="Z56" s="14">
        <f t="shared" si="9"/>
        <v>1</v>
      </c>
      <c r="AA56" s="14">
        <f t="shared" si="9"/>
        <v>1</v>
      </c>
      <c r="AB56" s="6">
        <f t="shared" si="6"/>
        <v>0.6</v>
      </c>
      <c r="AC56" s="6">
        <f t="shared" si="7"/>
        <v>0.4</v>
      </c>
      <c r="AD56" s="6">
        <f t="shared" si="8"/>
        <v>0.24</v>
      </c>
    </row>
    <row r="57" spans="1:30" ht="41.4" x14ac:dyDescent="0.25">
      <c r="A57" s="8" t="s">
        <v>1081</v>
      </c>
      <c r="B57" s="14">
        <v>1</v>
      </c>
      <c r="C57" s="14">
        <v>1</v>
      </c>
      <c r="D57" s="14">
        <v>0</v>
      </c>
      <c r="E57" s="14">
        <v>1</v>
      </c>
      <c r="F57" s="14">
        <v>0</v>
      </c>
      <c r="G57" s="14">
        <v>1</v>
      </c>
      <c r="H57" s="14">
        <v>0</v>
      </c>
      <c r="I57" s="14">
        <v>0</v>
      </c>
      <c r="J57" s="14">
        <v>0</v>
      </c>
      <c r="K57" s="14">
        <v>0</v>
      </c>
      <c r="L57" s="6">
        <f t="shared" si="0"/>
        <v>0.4</v>
      </c>
      <c r="M57" s="7" t="str">
        <f t="shared" si="1"/>
        <v>sedang</v>
      </c>
      <c r="N57" s="6">
        <f t="shared" si="2"/>
        <v>0.4</v>
      </c>
      <c r="O57" s="7" t="str">
        <f t="shared" si="3"/>
        <v>soal diterima baik</v>
      </c>
      <c r="Q57" s="7">
        <v>52</v>
      </c>
      <c r="R57" s="14">
        <f t="shared" si="9"/>
        <v>1</v>
      </c>
      <c r="S57" s="14">
        <f t="shared" si="9"/>
        <v>1</v>
      </c>
      <c r="T57" s="14">
        <f t="shared" si="9"/>
        <v>1</v>
      </c>
      <c r="U57" s="14">
        <f t="shared" si="9"/>
        <v>0</v>
      </c>
      <c r="V57" s="14">
        <f t="shared" si="9"/>
        <v>1</v>
      </c>
      <c r="W57" s="14">
        <f t="shared" si="9"/>
        <v>0</v>
      </c>
      <c r="X57" s="14">
        <f t="shared" si="9"/>
        <v>0</v>
      </c>
      <c r="Y57" s="14">
        <f t="shared" si="9"/>
        <v>0</v>
      </c>
      <c r="Z57" s="14">
        <f t="shared" si="9"/>
        <v>0</v>
      </c>
      <c r="AA57" s="14">
        <f t="shared" si="9"/>
        <v>0</v>
      </c>
      <c r="AB57" s="6">
        <f t="shared" si="6"/>
        <v>0.4</v>
      </c>
      <c r="AC57" s="6">
        <f t="shared" si="7"/>
        <v>0.6</v>
      </c>
      <c r="AD57" s="6">
        <f t="shared" si="8"/>
        <v>0.24</v>
      </c>
    </row>
    <row r="58" spans="1:30" ht="27.6" x14ac:dyDescent="0.25">
      <c r="A58" s="4" t="s">
        <v>1082</v>
      </c>
      <c r="B58" s="14">
        <v>0</v>
      </c>
      <c r="C58" s="14">
        <v>0</v>
      </c>
      <c r="D58" s="14">
        <v>1</v>
      </c>
      <c r="E58" s="14">
        <v>0</v>
      </c>
      <c r="F58" s="14">
        <v>1</v>
      </c>
      <c r="G58" s="14">
        <v>0</v>
      </c>
      <c r="H58" s="14">
        <v>0</v>
      </c>
      <c r="I58" s="14">
        <v>0</v>
      </c>
      <c r="J58" s="14">
        <v>0</v>
      </c>
      <c r="K58" s="14">
        <v>0</v>
      </c>
      <c r="L58" s="6">
        <f t="shared" si="0"/>
        <v>0.2</v>
      </c>
      <c r="M58" s="7" t="str">
        <f t="shared" si="1"/>
        <v>sukar</v>
      </c>
      <c r="N58" s="6">
        <f t="shared" si="2"/>
        <v>0.4</v>
      </c>
      <c r="O58" s="7" t="str">
        <f t="shared" si="3"/>
        <v>soal diterima baik</v>
      </c>
      <c r="Q58" s="7">
        <v>53</v>
      </c>
      <c r="R58" s="14">
        <f t="shared" si="9"/>
        <v>1</v>
      </c>
      <c r="S58" s="14">
        <f t="shared" si="9"/>
        <v>1</v>
      </c>
      <c r="T58" s="14">
        <f t="shared" si="9"/>
        <v>0</v>
      </c>
      <c r="U58" s="14">
        <f t="shared" si="9"/>
        <v>1</v>
      </c>
      <c r="V58" s="14">
        <f t="shared" si="9"/>
        <v>0</v>
      </c>
      <c r="W58" s="14">
        <f t="shared" si="9"/>
        <v>1</v>
      </c>
      <c r="X58" s="14">
        <f t="shared" si="9"/>
        <v>0</v>
      </c>
      <c r="Y58" s="14">
        <f t="shared" si="9"/>
        <v>0</v>
      </c>
      <c r="Z58" s="14">
        <f t="shared" si="9"/>
        <v>0</v>
      </c>
      <c r="AA58" s="14">
        <f t="shared" si="9"/>
        <v>0</v>
      </c>
      <c r="AB58" s="6">
        <f t="shared" si="6"/>
        <v>0.4</v>
      </c>
      <c r="AC58" s="6">
        <f t="shared" si="7"/>
        <v>0.6</v>
      </c>
      <c r="AD58" s="6">
        <f t="shared" si="8"/>
        <v>0.24</v>
      </c>
    </row>
    <row r="59" spans="1:30" ht="41.4" x14ac:dyDescent="0.25">
      <c r="A59" s="8" t="s">
        <v>1083</v>
      </c>
      <c r="B59" s="14">
        <v>1</v>
      </c>
      <c r="C59" s="14">
        <v>1</v>
      </c>
      <c r="D59" s="14">
        <v>1</v>
      </c>
      <c r="E59" s="14">
        <v>0</v>
      </c>
      <c r="F59" s="14">
        <v>1</v>
      </c>
      <c r="G59" s="14">
        <v>0</v>
      </c>
      <c r="H59" s="14">
        <v>0</v>
      </c>
      <c r="I59" s="14">
        <v>0</v>
      </c>
      <c r="J59" s="14">
        <v>1</v>
      </c>
      <c r="K59" s="14">
        <v>1</v>
      </c>
      <c r="L59" s="6">
        <f t="shared" si="0"/>
        <v>0.6</v>
      </c>
      <c r="M59" s="7" t="str">
        <f t="shared" si="1"/>
        <v>sedang</v>
      </c>
      <c r="N59" s="6">
        <f t="shared" si="2"/>
        <v>0.4</v>
      </c>
      <c r="O59" s="7" t="str">
        <f t="shared" si="3"/>
        <v>soal diterima baik</v>
      </c>
      <c r="Q59" s="7">
        <v>54</v>
      </c>
      <c r="R59" s="14">
        <f t="shared" si="9"/>
        <v>0</v>
      </c>
      <c r="S59" s="14">
        <f t="shared" si="9"/>
        <v>0</v>
      </c>
      <c r="T59" s="14">
        <f t="shared" si="9"/>
        <v>1</v>
      </c>
      <c r="U59" s="14">
        <f t="shared" si="9"/>
        <v>0</v>
      </c>
      <c r="V59" s="14">
        <f t="shared" si="9"/>
        <v>1</v>
      </c>
      <c r="W59" s="14">
        <f t="shared" si="9"/>
        <v>0</v>
      </c>
      <c r="X59" s="14">
        <f t="shared" si="9"/>
        <v>0</v>
      </c>
      <c r="Y59" s="14">
        <f t="shared" si="9"/>
        <v>0</v>
      </c>
      <c r="Z59" s="14">
        <f t="shared" si="9"/>
        <v>0</v>
      </c>
      <c r="AA59" s="14">
        <f t="shared" si="9"/>
        <v>0</v>
      </c>
      <c r="AB59" s="6">
        <f t="shared" si="6"/>
        <v>0.2</v>
      </c>
      <c r="AC59" s="6">
        <f t="shared" si="7"/>
        <v>0.8</v>
      </c>
      <c r="AD59" s="6">
        <f t="shared" si="8"/>
        <v>0.16000000000000003</v>
      </c>
    </row>
    <row r="60" spans="1:30" ht="41.4" x14ac:dyDescent="0.25">
      <c r="A60" s="4" t="s">
        <v>1084</v>
      </c>
      <c r="B60" s="14">
        <v>1</v>
      </c>
      <c r="C60" s="14">
        <v>1</v>
      </c>
      <c r="D60" s="14">
        <v>1</v>
      </c>
      <c r="E60" s="14">
        <v>0</v>
      </c>
      <c r="F60" s="14">
        <v>1</v>
      </c>
      <c r="G60" s="14">
        <v>0</v>
      </c>
      <c r="H60" s="14">
        <v>0</v>
      </c>
      <c r="I60" s="14">
        <v>0</v>
      </c>
      <c r="J60" s="14">
        <v>1</v>
      </c>
      <c r="K60" s="14">
        <v>1</v>
      </c>
      <c r="L60" s="6">
        <f t="shared" si="0"/>
        <v>0.6</v>
      </c>
      <c r="M60" s="7" t="str">
        <f t="shared" si="1"/>
        <v>sedang</v>
      </c>
      <c r="N60" s="6">
        <f t="shared" si="2"/>
        <v>0.4</v>
      </c>
      <c r="O60" s="7" t="str">
        <f t="shared" si="3"/>
        <v>soal diterima baik</v>
      </c>
      <c r="Q60" s="7">
        <v>55</v>
      </c>
      <c r="R60" s="14">
        <f t="shared" si="9"/>
        <v>1</v>
      </c>
      <c r="S60" s="14">
        <f t="shared" si="9"/>
        <v>1</v>
      </c>
      <c r="T60" s="14">
        <f t="shared" si="9"/>
        <v>1</v>
      </c>
      <c r="U60" s="14">
        <f t="shared" si="9"/>
        <v>0</v>
      </c>
      <c r="V60" s="14">
        <f t="shared" si="9"/>
        <v>1</v>
      </c>
      <c r="W60" s="14">
        <f t="shared" si="9"/>
        <v>0</v>
      </c>
      <c r="X60" s="14">
        <f t="shared" si="9"/>
        <v>0</v>
      </c>
      <c r="Y60" s="14">
        <f t="shared" si="9"/>
        <v>0</v>
      </c>
      <c r="Z60" s="14">
        <f t="shared" si="9"/>
        <v>1</v>
      </c>
      <c r="AA60" s="14">
        <f t="shared" si="9"/>
        <v>1</v>
      </c>
      <c r="AB60" s="6">
        <f t="shared" si="6"/>
        <v>0.6</v>
      </c>
      <c r="AC60" s="6">
        <f t="shared" si="7"/>
        <v>0.4</v>
      </c>
      <c r="AD60" s="6">
        <f t="shared" si="8"/>
        <v>0.24</v>
      </c>
    </row>
    <row r="61" spans="1:30" ht="41.4" x14ac:dyDescent="0.25">
      <c r="A61" s="9" t="s">
        <v>1085</v>
      </c>
      <c r="B61" s="14">
        <v>1</v>
      </c>
      <c r="C61" s="14">
        <v>1</v>
      </c>
      <c r="D61" s="14">
        <v>1</v>
      </c>
      <c r="E61" s="14">
        <v>1</v>
      </c>
      <c r="F61" s="14">
        <v>1</v>
      </c>
      <c r="G61" s="14">
        <v>1</v>
      </c>
      <c r="H61" s="14">
        <v>0</v>
      </c>
      <c r="I61" s="14">
        <v>0</v>
      </c>
      <c r="J61" s="14">
        <v>1</v>
      </c>
      <c r="K61" s="14">
        <v>1</v>
      </c>
      <c r="L61" s="6">
        <f t="shared" si="0"/>
        <v>0.8</v>
      </c>
      <c r="M61" s="7" t="str">
        <f t="shared" si="1"/>
        <v>mudah</v>
      </c>
      <c r="N61" s="6">
        <f t="shared" si="2"/>
        <v>0.4</v>
      </c>
      <c r="O61" s="7" t="str">
        <f t="shared" si="3"/>
        <v>soal diterima baik</v>
      </c>
      <c r="Q61" s="7">
        <v>56</v>
      </c>
      <c r="R61" s="14">
        <f t="shared" si="9"/>
        <v>1</v>
      </c>
      <c r="S61" s="14">
        <f t="shared" si="9"/>
        <v>1</v>
      </c>
      <c r="T61" s="14">
        <f t="shared" si="9"/>
        <v>1</v>
      </c>
      <c r="U61" s="14">
        <f t="shared" si="9"/>
        <v>0</v>
      </c>
      <c r="V61" s="14">
        <f t="shared" si="9"/>
        <v>1</v>
      </c>
      <c r="W61" s="14">
        <f t="shared" si="9"/>
        <v>0</v>
      </c>
      <c r="X61" s="14">
        <f t="shared" si="9"/>
        <v>0</v>
      </c>
      <c r="Y61" s="14">
        <f t="shared" si="9"/>
        <v>0</v>
      </c>
      <c r="Z61" s="14">
        <f t="shared" si="9"/>
        <v>1</v>
      </c>
      <c r="AA61" s="14">
        <f t="shared" si="9"/>
        <v>1</v>
      </c>
      <c r="AB61" s="6">
        <f t="shared" si="6"/>
        <v>0.6</v>
      </c>
      <c r="AC61" s="6">
        <f t="shared" si="7"/>
        <v>0.4</v>
      </c>
      <c r="AD61" s="6">
        <f t="shared" si="8"/>
        <v>0.24</v>
      </c>
    </row>
    <row r="62" spans="1:30" ht="27.6" x14ac:dyDescent="0.25">
      <c r="A62" s="4" t="s">
        <v>1086</v>
      </c>
      <c r="B62" s="14">
        <v>1</v>
      </c>
      <c r="C62" s="14">
        <v>1</v>
      </c>
      <c r="D62" s="14">
        <v>1</v>
      </c>
      <c r="E62" s="14">
        <v>0</v>
      </c>
      <c r="F62" s="14">
        <v>1</v>
      </c>
      <c r="G62" s="14">
        <v>0</v>
      </c>
      <c r="H62" s="14">
        <v>0</v>
      </c>
      <c r="I62" s="14">
        <v>0</v>
      </c>
      <c r="J62" s="14">
        <v>1</v>
      </c>
      <c r="K62" s="14">
        <v>1</v>
      </c>
      <c r="L62" s="6">
        <f t="shared" si="0"/>
        <v>0.6</v>
      </c>
      <c r="M62" s="7" t="str">
        <f t="shared" si="1"/>
        <v>sedang</v>
      </c>
      <c r="N62" s="6">
        <f t="shared" si="2"/>
        <v>0.4</v>
      </c>
      <c r="O62" s="7" t="str">
        <f t="shared" si="3"/>
        <v>soal diterima baik</v>
      </c>
      <c r="Q62" s="7">
        <v>57</v>
      </c>
      <c r="R62" s="14">
        <f t="shared" si="9"/>
        <v>1</v>
      </c>
      <c r="S62" s="14">
        <f t="shared" si="9"/>
        <v>1</v>
      </c>
      <c r="T62" s="14">
        <f t="shared" si="9"/>
        <v>1</v>
      </c>
      <c r="U62" s="14">
        <f t="shared" si="9"/>
        <v>1</v>
      </c>
      <c r="V62" s="14">
        <f t="shared" si="9"/>
        <v>1</v>
      </c>
      <c r="W62" s="14">
        <f t="shared" si="9"/>
        <v>1</v>
      </c>
      <c r="X62" s="14">
        <f t="shared" si="9"/>
        <v>0</v>
      </c>
      <c r="Y62" s="14">
        <f t="shared" si="9"/>
        <v>0</v>
      </c>
      <c r="Z62" s="14">
        <f t="shared" si="9"/>
        <v>1</v>
      </c>
      <c r="AA62" s="14">
        <f t="shared" si="9"/>
        <v>1</v>
      </c>
      <c r="AB62" s="6">
        <f t="shared" si="6"/>
        <v>0.8</v>
      </c>
      <c r="AC62" s="6">
        <f t="shared" si="7"/>
        <v>0.19999999999999996</v>
      </c>
      <c r="AD62" s="6">
        <f t="shared" si="8"/>
        <v>0.15999999999999998</v>
      </c>
    </row>
    <row r="63" spans="1:30" ht="27.6" x14ac:dyDescent="0.25">
      <c r="A63" s="9" t="s">
        <v>1087</v>
      </c>
      <c r="B63" s="14">
        <v>1</v>
      </c>
      <c r="C63" s="14">
        <v>1</v>
      </c>
      <c r="D63" s="14">
        <v>1</v>
      </c>
      <c r="E63" s="14">
        <v>0</v>
      </c>
      <c r="F63" s="14">
        <v>1</v>
      </c>
      <c r="G63" s="14">
        <v>0</v>
      </c>
      <c r="H63" s="14">
        <v>0</v>
      </c>
      <c r="I63" s="14">
        <v>0</v>
      </c>
      <c r="J63" s="14">
        <v>0</v>
      </c>
      <c r="K63" s="14">
        <v>0</v>
      </c>
      <c r="L63" s="6">
        <f t="shared" si="0"/>
        <v>0.4</v>
      </c>
      <c r="M63" s="7" t="str">
        <f t="shared" si="1"/>
        <v>sedang</v>
      </c>
      <c r="N63" s="6">
        <f t="shared" si="2"/>
        <v>0.8</v>
      </c>
      <c r="O63" s="7" t="str">
        <f t="shared" si="3"/>
        <v>soal diterima baik</v>
      </c>
      <c r="Q63" s="7">
        <v>58</v>
      </c>
      <c r="R63" s="14">
        <f t="shared" si="9"/>
        <v>1</v>
      </c>
      <c r="S63" s="14">
        <f t="shared" si="9"/>
        <v>1</v>
      </c>
      <c r="T63" s="14">
        <f t="shared" si="9"/>
        <v>1</v>
      </c>
      <c r="U63" s="14">
        <f t="shared" si="9"/>
        <v>0</v>
      </c>
      <c r="V63" s="14">
        <f t="shared" si="9"/>
        <v>1</v>
      </c>
      <c r="W63" s="14">
        <f t="shared" si="9"/>
        <v>0</v>
      </c>
      <c r="X63" s="14">
        <f t="shared" si="9"/>
        <v>0</v>
      </c>
      <c r="Y63" s="14">
        <f t="shared" si="9"/>
        <v>0</v>
      </c>
      <c r="Z63" s="14">
        <f t="shared" si="9"/>
        <v>1</v>
      </c>
      <c r="AA63" s="14">
        <f t="shared" si="9"/>
        <v>1</v>
      </c>
      <c r="AB63" s="6">
        <f t="shared" si="6"/>
        <v>0.6</v>
      </c>
      <c r="AC63" s="6">
        <f t="shared" si="7"/>
        <v>0.4</v>
      </c>
      <c r="AD63" s="6">
        <f t="shared" si="8"/>
        <v>0.24</v>
      </c>
    </row>
    <row r="64" spans="1:30" ht="27.6" x14ac:dyDescent="0.25">
      <c r="A64" s="8" t="s">
        <v>1088</v>
      </c>
      <c r="B64" s="14">
        <v>1</v>
      </c>
      <c r="C64" s="14">
        <v>1</v>
      </c>
      <c r="D64" s="14">
        <v>1</v>
      </c>
      <c r="E64" s="14">
        <v>0</v>
      </c>
      <c r="F64" s="14">
        <v>1</v>
      </c>
      <c r="G64" s="14">
        <v>0</v>
      </c>
      <c r="H64" s="14">
        <v>0</v>
      </c>
      <c r="I64" s="14">
        <v>0</v>
      </c>
      <c r="J64" s="14">
        <v>1</v>
      </c>
      <c r="K64" s="14">
        <v>1</v>
      </c>
      <c r="L64" s="6">
        <f t="shared" si="0"/>
        <v>0.6</v>
      </c>
      <c r="M64" s="7" t="str">
        <f t="shared" si="1"/>
        <v>sedang</v>
      </c>
      <c r="N64" s="6">
        <f t="shared" si="2"/>
        <v>0.4</v>
      </c>
      <c r="O64" s="7" t="str">
        <f t="shared" si="3"/>
        <v>soal diterima baik</v>
      </c>
      <c r="Q64" s="7">
        <v>59</v>
      </c>
      <c r="R64" s="14">
        <f t="shared" si="9"/>
        <v>1</v>
      </c>
      <c r="S64" s="14">
        <f t="shared" si="9"/>
        <v>1</v>
      </c>
      <c r="T64" s="14">
        <f t="shared" si="9"/>
        <v>1</v>
      </c>
      <c r="U64" s="14">
        <f t="shared" si="9"/>
        <v>0</v>
      </c>
      <c r="V64" s="14">
        <f t="shared" si="9"/>
        <v>1</v>
      </c>
      <c r="W64" s="14">
        <f t="shared" si="9"/>
        <v>0</v>
      </c>
      <c r="X64" s="14">
        <f t="shared" si="9"/>
        <v>0</v>
      </c>
      <c r="Y64" s="14">
        <f t="shared" si="9"/>
        <v>0</v>
      </c>
      <c r="Z64" s="14">
        <f t="shared" si="9"/>
        <v>0</v>
      </c>
      <c r="AA64" s="14">
        <f t="shared" si="9"/>
        <v>0</v>
      </c>
      <c r="AB64" s="6">
        <f t="shared" si="6"/>
        <v>0.4</v>
      </c>
      <c r="AC64" s="6">
        <f t="shared" si="7"/>
        <v>0.6</v>
      </c>
      <c r="AD64" s="6">
        <f t="shared" si="8"/>
        <v>0.24</v>
      </c>
    </row>
    <row r="65" spans="1:30" ht="27.6" x14ac:dyDescent="0.25">
      <c r="A65" s="4" t="s">
        <v>1089</v>
      </c>
      <c r="B65" s="14">
        <v>1</v>
      </c>
      <c r="C65" s="14">
        <v>1</v>
      </c>
      <c r="D65" s="14">
        <v>1</v>
      </c>
      <c r="E65" s="14">
        <v>1</v>
      </c>
      <c r="F65" s="14">
        <v>1</v>
      </c>
      <c r="G65" s="14">
        <v>1</v>
      </c>
      <c r="H65" s="14">
        <v>0</v>
      </c>
      <c r="I65" s="14">
        <v>0</v>
      </c>
      <c r="J65" s="14">
        <v>1</v>
      </c>
      <c r="K65" s="14">
        <v>1</v>
      </c>
      <c r="L65" s="6">
        <f t="shared" si="0"/>
        <v>0.8</v>
      </c>
      <c r="M65" s="7" t="str">
        <f t="shared" si="1"/>
        <v>mudah</v>
      </c>
      <c r="N65" s="6">
        <f t="shared" si="2"/>
        <v>0.4</v>
      </c>
      <c r="O65" s="7" t="str">
        <f t="shared" si="3"/>
        <v>soal diterima baik</v>
      </c>
      <c r="Q65" s="7">
        <v>60</v>
      </c>
      <c r="R65" s="14">
        <f t="shared" si="9"/>
        <v>1</v>
      </c>
      <c r="S65" s="14">
        <f t="shared" si="9"/>
        <v>1</v>
      </c>
      <c r="T65" s="14">
        <f t="shared" si="9"/>
        <v>1</v>
      </c>
      <c r="U65" s="14">
        <f t="shared" si="9"/>
        <v>0</v>
      </c>
      <c r="V65" s="14">
        <f t="shared" si="9"/>
        <v>1</v>
      </c>
      <c r="W65" s="14">
        <f t="shared" si="9"/>
        <v>0</v>
      </c>
      <c r="X65" s="14">
        <f t="shared" si="9"/>
        <v>0</v>
      </c>
      <c r="Y65" s="14">
        <f t="shared" si="9"/>
        <v>0</v>
      </c>
      <c r="Z65" s="14">
        <f t="shared" si="9"/>
        <v>1</v>
      </c>
      <c r="AA65" s="14">
        <f t="shared" si="9"/>
        <v>1</v>
      </c>
      <c r="AB65" s="6">
        <f t="shared" si="6"/>
        <v>0.6</v>
      </c>
      <c r="AC65" s="6">
        <f t="shared" si="7"/>
        <v>0.4</v>
      </c>
      <c r="AD65" s="6">
        <f t="shared" si="8"/>
        <v>0.24</v>
      </c>
    </row>
    <row r="66" spans="1:30" ht="27.6" x14ac:dyDescent="0.25">
      <c r="A66" s="9" t="s">
        <v>1090</v>
      </c>
      <c r="B66" s="14">
        <v>1</v>
      </c>
      <c r="C66" s="14">
        <v>1</v>
      </c>
      <c r="D66" s="14">
        <v>1</v>
      </c>
      <c r="E66" s="14">
        <v>0</v>
      </c>
      <c r="F66" s="14">
        <v>1</v>
      </c>
      <c r="G66" s="14">
        <v>0</v>
      </c>
      <c r="H66" s="14">
        <v>0</v>
      </c>
      <c r="I66" s="14">
        <v>0</v>
      </c>
      <c r="J66" s="14">
        <v>0</v>
      </c>
      <c r="K66" s="14">
        <v>0</v>
      </c>
      <c r="L66" s="6">
        <f t="shared" si="0"/>
        <v>0.4</v>
      </c>
      <c r="M66" s="7" t="str">
        <f t="shared" si="1"/>
        <v>sedang</v>
      </c>
      <c r="N66" s="6">
        <f t="shared" si="2"/>
        <v>0.8</v>
      </c>
      <c r="O66" s="7" t="str">
        <f t="shared" si="3"/>
        <v>soal diterima baik</v>
      </c>
      <c r="Q66" s="7">
        <v>61</v>
      </c>
      <c r="R66" s="14">
        <f t="shared" si="9"/>
        <v>1</v>
      </c>
      <c r="S66" s="14">
        <f t="shared" si="9"/>
        <v>1</v>
      </c>
      <c r="T66" s="14">
        <f t="shared" si="9"/>
        <v>1</v>
      </c>
      <c r="U66" s="14">
        <f t="shared" si="9"/>
        <v>1</v>
      </c>
      <c r="V66" s="14">
        <f t="shared" si="9"/>
        <v>1</v>
      </c>
      <c r="W66" s="14">
        <f t="shared" si="9"/>
        <v>1</v>
      </c>
      <c r="X66" s="14">
        <f t="shared" si="9"/>
        <v>0</v>
      </c>
      <c r="Y66" s="14">
        <f t="shared" si="9"/>
        <v>0</v>
      </c>
      <c r="Z66" s="14">
        <f t="shared" si="9"/>
        <v>1</v>
      </c>
      <c r="AA66" s="14">
        <f t="shared" si="9"/>
        <v>1</v>
      </c>
      <c r="AB66" s="6">
        <f t="shared" si="6"/>
        <v>0.8</v>
      </c>
      <c r="AC66" s="6">
        <f t="shared" si="7"/>
        <v>0.19999999999999996</v>
      </c>
      <c r="AD66" s="6">
        <f t="shared" si="8"/>
        <v>0.15999999999999998</v>
      </c>
    </row>
    <row r="67" spans="1:30" ht="27.6" x14ac:dyDescent="0.25">
      <c r="A67" s="8" t="s">
        <v>1091</v>
      </c>
      <c r="B67" s="14">
        <v>1</v>
      </c>
      <c r="C67" s="14">
        <v>1</v>
      </c>
      <c r="D67" s="14">
        <v>1</v>
      </c>
      <c r="E67" s="14">
        <v>1</v>
      </c>
      <c r="F67" s="14">
        <v>1</v>
      </c>
      <c r="G67" s="14">
        <v>1</v>
      </c>
      <c r="H67" s="14">
        <v>0</v>
      </c>
      <c r="I67" s="14">
        <v>0</v>
      </c>
      <c r="J67" s="14">
        <v>1</v>
      </c>
      <c r="K67" s="14">
        <v>1</v>
      </c>
      <c r="L67" s="6">
        <f t="shared" si="0"/>
        <v>0.8</v>
      </c>
      <c r="M67" s="7" t="str">
        <f t="shared" si="1"/>
        <v>mudah</v>
      </c>
      <c r="N67" s="6">
        <f t="shared" si="2"/>
        <v>0.4</v>
      </c>
      <c r="O67" s="7" t="str">
        <f t="shared" si="3"/>
        <v>soal diterima baik</v>
      </c>
      <c r="Q67" s="7">
        <v>62</v>
      </c>
      <c r="R67" s="14">
        <f t="shared" si="9"/>
        <v>1</v>
      </c>
      <c r="S67" s="14">
        <f t="shared" si="9"/>
        <v>1</v>
      </c>
      <c r="T67" s="14">
        <f t="shared" si="9"/>
        <v>1</v>
      </c>
      <c r="U67" s="14">
        <f t="shared" si="9"/>
        <v>0</v>
      </c>
      <c r="V67" s="14">
        <f t="shared" si="9"/>
        <v>1</v>
      </c>
      <c r="W67" s="14">
        <f t="shared" si="9"/>
        <v>0</v>
      </c>
      <c r="X67" s="14">
        <f t="shared" si="9"/>
        <v>0</v>
      </c>
      <c r="Y67" s="14">
        <f t="shared" si="9"/>
        <v>0</v>
      </c>
      <c r="Z67" s="14">
        <f t="shared" si="9"/>
        <v>0</v>
      </c>
      <c r="AA67" s="14">
        <f t="shared" si="9"/>
        <v>0</v>
      </c>
      <c r="AB67" s="6">
        <f t="shared" si="6"/>
        <v>0.4</v>
      </c>
      <c r="AC67" s="6">
        <f t="shared" si="7"/>
        <v>0.6</v>
      </c>
      <c r="AD67" s="6">
        <f t="shared" si="8"/>
        <v>0.24</v>
      </c>
    </row>
    <row r="68" spans="1:30" ht="27.6" x14ac:dyDescent="0.25">
      <c r="A68" s="9" t="s">
        <v>1092</v>
      </c>
      <c r="B68" s="14">
        <v>1</v>
      </c>
      <c r="C68" s="14">
        <v>1</v>
      </c>
      <c r="D68" s="14">
        <v>1</v>
      </c>
      <c r="E68" s="14">
        <v>0</v>
      </c>
      <c r="F68" s="14">
        <v>1</v>
      </c>
      <c r="G68" s="14">
        <v>0</v>
      </c>
      <c r="H68" s="14">
        <v>1</v>
      </c>
      <c r="I68" s="14">
        <v>1</v>
      </c>
      <c r="J68" s="14">
        <v>0</v>
      </c>
      <c r="K68" s="14">
        <v>0</v>
      </c>
      <c r="L68" s="6">
        <f t="shared" si="0"/>
        <v>0.6</v>
      </c>
      <c r="M68" s="7" t="str">
        <f t="shared" si="1"/>
        <v>sedang</v>
      </c>
      <c r="N68" s="6">
        <f t="shared" si="2"/>
        <v>0.4</v>
      </c>
      <c r="O68" s="7" t="str">
        <f t="shared" si="3"/>
        <v>soal diterima baik</v>
      </c>
      <c r="Q68" s="7">
        <v>63</v>
      </c>
      <c r="R68" s="14">
        <f t="shared" si="9"/>
        <v>1</v>
      </c>
      <c r="S68" s="14">
        <f t="shared" si="9"/>
        <v>1</v>
      </c>
      <c r="T68" s="14">
        <f t="shared" si="9"/>
        <v>1</v>
      </c>
      <c r="U68" s="14">
        <f t="shared" si="9"/>
        <v>1</v>
      </c>
      <c r="V68" s="14">
        <f t="shared" si="9"/>
        <v>1</v>
      </c>
      <c r="W68" s="14">
        <f t="shared" si="9"/>
        <v>1</v>
      </c>
      <c r="X68" s="14">
        <f t="shared" si="9"/>
        <v>0</v>
      </c>
      <c r="Y68" s="14">
        <f t="shared" si="9"/>
        <v>0</v>
      </c>
      <c r="Z68" s="14">
        <f t="shared" si="9"/>
        <v>1</v>
      </c>
      <c r="AA68" s="14">
        <f t="shared" si="9"/>
        <v>1</v>
      </c>
      <c r="AB68" s="6">
        <f t="shared" si="6"/>
        <v>0.8</v>
      </c>
      <c r="AC68" s="6">
        <f t="shared" si="7"/>
        <v>0.19999999999999996</v>
      </c>
      <c r="AD68" s="6">
        <f t="shared" si="8"/>
        <v>0.15999999999999998</v>
      </c>
    </row>
    <row r="69" spans="1:30" ht="27.6" x14ac:dyDescent="0.25">
      <c r="A69" s="8" t="s">
        <v>1093</v>
      </c>
      <c r="B69" s="14">
        <v>1</v>
      </c>
      <c r="C69" s="14">
        <v>1</v>
      </c>
      <c r="D69" s="14">
        <v>0</v>
      </c>
      <c r="E69" s="14">
        <v>0</v>
      </c>
      <c r="F69" s="14">
        <v>0</v>
      </c>
      <c r="G69" s="14">
        <v>0</v>
      </c>
      <c r="H69" s="14">
        <v>0</v>
      </c>
      <c r="I69" s="14">
        <v>0</v>
      </c>
      <c r="J69" s="14">
        <v>0</v>
      </c>
      <c r="K69" s="14">
        <v>0</v>
      </c>
      <c r="L69" s="6">
        <f t="shared" si="0"/>
        <v>0.2</v>
      </c>
      <c r="M69" s="7" t="str">
        <f t="shared" si="1"/>
        <v>sukar</v>
      </c>
      <c r="N69" s="6">
        <f t="shared" si="2"/>
        <v>0.4</v>
      </c>
      <c r="O69" s="7" t="str">
        <f t="shared" si="3"/>
        <v>soal diterima baik</v>
      </c>
      <c r="Q69" s="7">
        <v>64</v>
      </c>
      <c r="R69" s="14">
        <f t="shared" si="9"/>
        <v>1</v>
      </c>
      <c r="S69" s="14">
        <f t="shared" si="9"/>
        <v>1</v>
      </c>
      <c r="T69" s="14">
        <f t="shared" si="9"/>
        <v>1</v>
      </c>
      <c r="U69" s="14">
        <f t="shared" si="9"/>
        <v>0</v>
      </c>
      <c r="V69" s="14">
        <f t="shared" si="9"/>
        <v>1</v>
      </c>
      <c r="W69" s="14">
        <f t="shared" si="9"/>
        <v>0</v>
      </c>
      <c r="X69" s="14">
        <f t="shared" si="9"/>
        <v>1</v>
      </c>
      <c r="Y69" s="14">
        <f t="shared" si="9"/>
        <v>1</v>
      </c>
      <c r="Z69" s="14">
        <f t="shared" si="9"/>
        <v>0</v>
      </c>
      <c r="AA69" s="14">
        <f t="shared" si="9"/>
        <v>0</v>
      </c>
      <c r="AB69" s="6">
        <f t="shared" si="6"/>
        <v>0.6</v>
      </c>
      <c r="AC69" s="6">
        <f t="shared" si="7"/>
        <v>0.4</v>
      </c>
      <c r="AD69" s="6">
        <f t="shared" si="8"/>
        <v>0.24</v>
      </c>
    </row>
    <row r="70" spans="1:30" ht="27.6" x14ac:dyDescent="0.25">
      <c r="A70" s="8" t="s">
        <v>1094</v>
      </c>
      <c r="B70" s="14">
        <v>1</v>
      </c>
      <c r="C70" s="14">
        <v>1</v>
      </c>
      <c r="D70" s="14">
        <v>0</v>
      </c>
      <c r="E70" s="14">
        <v>0</v>
      </c>
      <c r="F70" s="14">
        <v>0</v>
      </c>
      <c r="G70" s="14">
        <v>0</v>
      </c>
      <c r="H70" s="14">
        <v>1</v>
      </c>
      <c r="I70" s="14">
        <v>1</v>
      </c>
      <c r="J70" s="14">
        <v>1</v>
      </c>
      <c r="K70" s="14">
        <v>1</v>
      </c>
      <c r="L70" s="6">
        <f t="shared" ref="L70:L104" si="10">SUM(B70:K70)/10</f>
        <v>0.6</v>
      </c>
      <c r="M70" s="7" t="str">
        <f t="shared" ref="M70:M104" si="11">IF(L70&lt;0.31,"sukar",IF(L70&lt;0.71,"sedang","mudah"))</f>
        <v>sedang</v>
      </c>
      <c r="N70" s="6">
        <f t="shared" ref="N70:N104" si="12">ABS((SUM(B70:F70)-SUM(G70:K70))*2/10)</f>
        <v>0.4</v>
      </c>
      <c r="O70" s="7" t="str">
        <f t="shared" ref="O70:O104" si="13">IF(N70&lt;0.2,"soal dibuang",IF(N70&lt;0.3,"soal diperbaiki",IF(N70&lt;0.4,"soal diterima tapi perlu diperbaiki","soal diterima baik")))</f>
        <v>soal diterima baik</v>
      </c>
      <c r="Q70" s="7">
        <v>65</v>
      </c>
      <c r="R70" s="14">
        <f t="shared" si="9"/>
        <v>1</v>
      </c>
      <c r="S70" s="14">
        <f t="shared" si="9"/>
        <v>1</v>
      </c>
      <c r="T70" s="14">
        <f t="shared" si="9"/>
        <v>0</v>
      </c>
      <c r="U70" s="14">
        <f t="shared" si="9"/>
        <v>0</v>
      </c>
      <c r="V70" s="14">
        <f t="shared" si="9"/>
        <v>0</v>
      </c>
      <c r="W70" s="14">
        <f t="shared" si="9"/>
        <v>0</v>
      </c>
      <c r="X70" s="14">
        <f t="shared" si="9"/>
        <v>0</v>
      </c>
      <c r="Y70" s="14">
        <f t="shared" si="9"/>
        <v>0</v>
      </c>
      <c r="Z70" s="14">
        <f t="shared" si="9"/>
        <v>0</v>
      </c>
      <c r="AA70" s="14">
        <f t="shared" si="9"/>
        <v>0</v>
      </c>
      <c r="AB70" s="6">
        <f t="shared" si="6"/>
        <v>0.2</v>
      </c>
      <c r="AC70" s="6">
        <f t="shared" si="7"/>
        <v>0.8</v>
      </c>
      <c r="AD70" s="6">
        <f t="shared" si="8"/>
        <v>0.16000000000000003</v>
      </c>
    </row>
    <row r="71" spans="1:30" ht="27.6" x14ac:dyDescent="0.25">
      <c r="A71" s="4" t="s">
        <v>1095</v>
      </c>
      <c r="B71" s="14">
        <v>1</v>
      </c>
      <c r="C71" s="14">
        <v>1</v>
      </c>
      <c r="D71" s="14">
        <v>1</v>
      </c>
      <c r="E71" s="14">
        <v>0</v>
      </c>
      <c r="F71" s="14">
        <v>1</v>
      </c>
      <c r="G71" s="14">
        <v>0</v>
      </c>
      <c r="H71" s="14">
        <v>0</v>
      </c>
      <c r="I71" s="14">
        <v>0</v>
      </c>
      <c r="J71" s="14">
        <v>1</v>
      </c>
      <c r="K71" s="14">
        <v>1</v>
      </c>
      <c r="L71" s="6">
        <f t="shared" si="10"/>
        <v>0.6</v>
      </c>
      <c r="M71" s="7" t="str">
        <f t="shared" si="11"/>
        <v>sedang</v>
      </c>
      <c r="N71" s="6">
        <f t="shared" si="12"/>
        <v>0.4</v>
      </c>
      <c r="O71" s="7" t="str">
        <f t="shared" si="13"/>
        <v>soal diterima baik</v>
      </c>
      <c r="Q71" s="7">
        <v>66</v>
      </c>
      <c r="R71" s="14">
        <f t="shared" si="9"/>
        <v>1</v>
      </c>
      <c r="S71" s="14">
        <f t="shared" si="9"/>
        <v>1</v>
      </c>
      <c r="T71" s="14">
        <f t="shared" si="9"/>
        <v>0</v>
      </c>
      <c r="U71" s="14">
        <f t="shared" si="9"/>
        <v>0</v>
      </c>
      <c r="V71" s="14">
        <f t="shared" si="9"/>
        <v>0</v>
      </c>
      <c r="W71" s="14">
        <f t="shared" ref="W71:AA105" si="14">G70</f>
        <v>0</v>
      </c>
      <c r="X71" s="14">
        <f t="shared" si="14"/>
        <v>1</v>
      </c>
      <c r="Y71" s="14">
        <f t="shared" si="14"/>
        <v>1</v>
      </c>
      <c r="Z71" s="14">
        <f t="shared" si="14"/>
        <v>1</v>
      </c>
      <c r="AA71" s="14">
        <f t="shared" si="14"/>
        <v>1</v>
      </c>
      <c r="AB71" s="6">
        <f t="shared" ref="AB71:AB104" si="15">SUM(R71:AA71)/COUNT(R71:AA71)</f>
        <v>0.6</v>
      </c>
      <c r="AC71" s="6">
        <f t="shared" ref="AC71:AC105" si="16">1-AB71</f>
        <v>0.4</v>
      </c>
      <c r="AD71" s="6">
        <f t="shared" ref="AD71:AD105" si="17">AB71*AC71</f>
        <v>0.24</v>
      </c>
    </row>
    <row r="72" spans="1:30" ht="27.6" x14ac:dyDescent="0.25">
      <c r="A72" s="4" t="s">
        <v>1096</v>
      </c>
      <c r="B72" s="14">
        <v>1</v>
      </c>
      <c r="C72" s="14">
        <v>1</v>
      </c>
      <c r="D72" s="14">
        <v>1</v>
      </c>
      <c r="E72" s="14">
        <v>1</v>
      </c>
      <c r="F72" s="14">
        <v>1</v>
      </c>
      <c r="G72" s="14">
        <v>1</v>
      </c>
      <c r="H72" s="14">
        <v>0</v>
      </c>
      <c r="I72" s="14">
        <v>0</v>
      </c>
      <c r="J72" s="14">
        <v>0</v>
      </c>
      <c r="K72" s="14">
        <v>0</v>
      </c>
      <c r="L72" s="6">
        <f t="shared" si="10"/>
        <v>0.6</v>
      </c>
      <c r="M72" s="7" t="str">
        <f t="shared" si="11"/>
        <v>sedang</v>
      </c>
      <c r="N72" s="6">
        <f t="shared" si="12"/>
        <v>0.8</v>
      </c>
      <c r="O72" s="7" t="str">
        <f t="shared" si="13"/>
        <v>soal diterima baik</v>
      </c>
      <c r="Q72" s="7">
        <v>67</v>
      </c>
      <c r="R72" s="14">
        <f t="shared" ref="R72:V105" si="18">B71</f>
        <v>1</v>
      </c>
      <c r="S72" s="14">
        <f t="shared" si="18"/>
        <v>1</v>
      </c>
      <c r="T72" s="14">
        <f t="shared" si="18"/>
        <v>1</v>
      </c>
      <c r="U72" s="14">
        <f t="shared" si="18"/>
        <v>0</v>
      </c>
      <c r="V72" s="14">
        <f t="shared" si="18"/>
        <v>1</v>
      </c>
      <c r="W72" s="14">
        <f t="shared" si="14"/>
        <v>0</v>
      </c>
      <c r="X72" s="14">
        <f t="shared" si="14"/>
        <v>0</v>
      </c>
      <c r="Y72" s="14">
        <f t="shared" si="14"/>
        <v>0</v>
      </c>
      <c r="Z72" s="14">
        <f t="shared" si="14"/>
        <v>1</v>
      </c>
      <c r="AA72" s="14">
        <f t="shared" si="14"/>
        <v>1</v>
      </c>
      <c r="AB72" s="6">
        <f t="shared" si="15"/>
        <v>0.6</v>
      </c>
      <c r="AC72" s="6">
        <f t="shared" si="16"/>
        <v>0.4</v>
      </c>
      <c r="AD72" s="6">
        <f t="shared" si="17"/>
        <v>0.24</v>
      </c>
    </row>
    <row r="73" spans="1:30" ht="27.6" x14ac:dyDescent="0.25">
      <c r="A73" s="9" t="s">
        <v>1097</v>
      </c>
      <c r="B73" s="14">
        <v>1</v>
      </c>
      <c r="C73" s="14">
        <v>1</v>
      </c>
      <c r="D73" s="14">
        <v>0</v>
      </c>
      <c r="E73" s="14">
        <v>1</v>
      </c>
      <c r="F73" s="14">
        <v>0</v>
      </c>
      <c r="G73" s="14">
        <v>1</v>
      </c>
      <c r="H73" s="14">
        <v>0</v>
      </c>
      <c r="I73" s="14">
        <v>0</v>
      </c>
      <c r="J73" s="14">
        <v>0</v>
      </c>
      <c r="K73" s="14">
        <v>0</v>
      </c>
      <c r="L73" s="6">
        <f t="shared" si="10"/>
        <v>0.4</v>
      </c>
      <c r="M73" s="7" t="str">
        <f t="shared" si="11"/>
        <v>sedang</v>
      </c>
      <c r="N73" s="6">
        <f t="shared" si="12"/>
        <v>0.4</v>
      </c>
      <c r="O73" s="7" t="str">
        <f t="shared" si="13"/>
        <v>soal diterima baik</v>
      </c>
      <c r="Q73" s="7">
        <v>68</v>
      </c>
      <c r="R73" s="14">
        <f t="shared" si="18"/>
        <v>1</v>
      </c>
      <c r="S73" s="14">
        <f t="shared" si="18"/>
        <v>1</v>
      </c>
      <c r="T73" s="14">
        <f t="shared" si="18"/>
        <v>1</v>
      </c>
      <c r="U73" s="14">
        <f t="shared" si="18"/>
        <v>1</v>
      </c>
      <c r="V73" s="14">
        <f t="shared" si="18"/>
        <v>1</v>
      </c>
      <c r="W73" s="14">
        <f t="shared" si="14"/>
        <v>1</v>
      </c>
      <c r="X73" s="14">
        <f t="shared" si="14"/>
        <v>0</v>
      </c>
      <c r="Y73" s="14">
        <f t="shared" si="14"/>
        <v>0</v>
      </c>
      <c r="Z73" s="14">
        <f t="shared" si="14"/>
        <v>0</v>
      </c>
      <c r="AA73" s="14">
        <f t="shared" si="14"/>
        <v>0</v>
      </c>
      <c r="AB73" s="6">
        <f t="shared" si="15"/>
        <v>0.6</v>
      </c>
      <c r="AC73" s="6">
        <f t="shared" si="16"/>
        <v>0.4</v>
      </c>
      <c r="AD73" s="6">
        <f t="shared" si="17"/>
        <v>0.24</v>
      </c>
    </row>
    <row r="74" spans="1:30" ht="27.6" x14ac:dyDescent="0.25">
      <c r="A74" s="8" t="s">
        <v>1098</v>
      </c>
      <c r="B74" s="14">
        <v>1</v>
      </c>
      <c r="C74" s="14">
        <v>1</v>
      </c>
      <c r="D74" s="14">
        <v>1</v>
      </c>
      <c r="E74" s="14">
        <v>0</v>
      </c>
      <c r="F74" s="14">
        <v>1</v>
      </c>
      <c r="G74" s="14">
        <v>0</v>
      </c>
      <c r="H74" s="14">
        <v>1</v>
      </c>
      <c r="I74" s="14">
        <v>1</v>
      </c>
      <c r="J74" s="14">
        <v>0</v>
      </c>
      <c r="K74" s="14">
        <v>0</v>
      </c>
      <c r="L74" s="6">
        <f t="shared" si="10"/>
        <v>0.6</v>
      </c>
      <c r="M74" s="7" t="str">
        <f t="shared" si="11"/>
        <v>sedang</v>
      </c>
      <c r="N74" s="6">
        <f t="shared" si="12"/>
        <v>0.4</v>
      </c>
      <c r="O74" s="7" t="str">
        <f t="shared" si="13"/>
        <v>soal diterima baik</v>
      </c>
      <c r="Q74" s="7">
        <v>69</v>
      </c>
      <c r="R74" s="14">
        <f t="shared" si="18"/>
        <v>1</v>
      </c>
      <c r="S74" s="14">
        <f t="shared" si="18"/>
        <v>1</v>
      </c>
      <c r="T74" s="14">
        <f t="shared" si="18"/>
        <v>0</v>
      </c>
      <c r="U74" s="14">
        <f t="shared" si="18"/>
        <v>1</v>
      </c>
      <c r="V74" s="14">
        <f t="shared" si="18"/>
        <v>0</v>
      </c>
      <c r="W74" s="14">
        <f t="shared" si="14"/>
        <v>1</v>
      </c>
      <c r="X74" s="14">
        <f t="shared" si="14"/>
        <v>0</v>
      </c>
      <c r="Y74" s="14">
        <f t="shared" si="14"/>
        <v>0</v>
      </c>
      <c r="Z74" s="14">
        <f t="shared" si="14"/>
        <v>0</v>
      </c>
      <c r="AA74" s="14">
        <f t="shared" si="14"/>
        <v>0</v>
      </c>
      <c r="AB74" s="6">
        <f t="shared" si="15"/>
        <v>0.4</v>
      </c>
      <c r="AC74" s="6">
        <f t="shared" si="16"/>
        <v>0.6</v>
      </c>
      <c r="AD74" s="6">
        <f t="shared" si="17"/>
        <v>0.24</v>
      </c>
    </row>
    <row r="75" spans="1:30" ht="41.4" x14ac:dyDescent="0.25">
      <c r="A75" s="4" t="s">
        <v>1099</v>
      </c>
      <c r="B75" s="14">
        <v>1</v>
      </c>
      <c r="C75" s="14">
        <v>1</v>
      </c>
      <c r="D75" s="14">
        <v>1</v>
      </c>
      <c r="E75" s="14">
        <v>1</v>
      </c>
      <c r="F75" s="14">
        <v>1</v>
      </c>
      <c r="G75" s="14">
        <v>1</v>
      </c>
      <c r="H75" s="14">
        <v>0</v>
      </c>
      <c r="I75" s="14">
        <v>0</v>
      </c>
      <c r="J75" s="14">
        <v>0</v>
      </c>
      <c r="K75" s="14">
        <v>0</v>
      </c>
      <c r="L75" s="6">
        <f t="shared" si="10"/>
        <v>0.6</v>
      </c>
      <c r="M75" s="7" t="str">
        <f t="shared" si="11"/>
        <v>sedang</v>
      </c>
      <c r="N75" s="6">
        <f t="shared" si="12"/>
        <v>0.8</v>
      </c>
      <c r="O75" s="7" t="str">
        <f t="shared" si="13"/>
        <v>soal diterima baik</v>
      </c>
      <c r="Q75" s="7">
        <v>70</v>
      </c>
      <c r="R75" s="14">
        <f t="shared" si="18"/>
        <v>1</v>
      </c>
      <c r="S75" s="14">
        <f t="shared" si="18"/>
        <v>1</v>
      </c>
      <c r="T75" s="14">
        <f t="shared" si="18"/>
        <v>1</v>
      </c>
      <c r="U75" s="14">
        <f t="shared" si="18"/>
        <v>0</v>
      </c>
      <c r="V75" s="14">
        <f t="shared" si="18"/>
        <v>1</v>
      </c>
      <c r="W75" s="14">
        <f t="shared" si="14"/>
        <v>0</v>
      </c>
      <c r="X75" s="14">
        <f t="shared" si="14"/>
        <v>1</v>
      </c>
      <c r="Y75" s="14">
        <f t="shared" si="14"/>
        <v>1</v>
      </c>
      <c r="Z75" s="14">
        <f t="shared" si="14"/>
        <v>0</v>
      </c>
      <c r="AA75" s="14">
        <f t="shared" si="14"/>
        <v>0</v>
      </c>
      <c r="AB75" s="6">
        <f t="shared" si="15"/>
        <v>0.6</v>
      </c>
      <c r="AC75" s="6">
        <f t="shared" si="16"/>
        <v>0.4</v>
      </c>
      <c r="AD75" s="6">
        <f t="shared" si="17"/>
        <v>0.24</v>
      </c>
    </row>
    <row r="76" spans="1:30" ht="27.6" x14ac:dyDescent="0.25">
      <c r="A76" s="4" t="s">
        <v>1100</v>
      </c>
      <c r="B76" s="14">
        <v>0</v>
      </c>
      <c r="C76" s="14">
        <v>0</v>
      </c>
      <c r="D76" s="14">
        <v>1</v>
      </c>
      <c r="E76" s="14">
        <v>0</v>
      </c>
      <c r="F76" s="14">
        <v>1</v>
      </c>
      <c r="G76" s="14">
        <v>0</v>
      </c>
      <c r="H76" s="14">
        <v>0</v>
      </c>
      <c r="I76" s="14">
        <v>0</v>
      </c>
      <c r="J76" s="14">
        <v>0</v>
      </c>
      <c r="K76" s="14">
        <v>0</v>
      </c>
      <c r="L76" s="6">
        <f t="shared" si="10"/>
        <v>0.2</v>
      </c>
      <c r="M76" s="7" t="str">
        <f t="shared" si="11"/>
        <v>sukar</v>
      </c>
      <c r="N76" s="6">
        <f t="shared" si="12"/>
        <v>0.4</v>
      </c>
      <c r="O76" s="7" t="str">
        <f t="shared" si="13"/>
        <v>soal diterima baik</v>
      </c>
      <c r="Q76" s="7">
        <v>71</v>
      </c>
      <c r="R76" s="14">
        <f t="shared" si="18"/>
        <v>1</v>
      </c>
      <c r="S76" s="14">
        <f t="shared" si="18"/>
        <v>1</v>
      </c>
      <c r="T76" s="14">
        <f t="shared" si="18"/>
        <v>1</v>
      </c>
      <c r="U76" s="14">
        <f t="shared" si="18"/>
        <v>1</v>
      </c>
      <c r="V76" s="14">
        <f t="shared" si="18"/>
        <v>1</v>
      </c>
      <c r="W76" s="14">
        <f t="shared" si="14"/>
        <v>1</v>
      </c>
      <c r="X76" s="14">
        <f t="shared" si="14"/>
        <v>0</v>
      </c>
      <c r="Y76" s="14">
        <f t="shared" si="14"/>
        <v>0</v>
      </c>
      <c r="Z76" s="14">
        <f t="shared" si="14"/>
        <v>0</v>
      </c>
      <c r="AA76" s="14">
        <f t="shared" si="14"/>
        <v>0</v>
      </c>
      <c r="AB76" s="6">
        <f t="shared" si="15"/>
        <v>0.6</v>
      </c>
      <c r="AC76" s="6">
        <f t="shared" si="16"/>
        <v>0.4</v>
      </c>
      <c r="AD76" s="6">
        <f t="shared" si="17"/>
        <v>0.24</v>
      </c>
    </row>
    <row r="77" spans="1:30" ht="27.6" x14ac:dyDescent="0.25">
      <c r="A77" s="9" t="s">
        <v>1101</v>
      </c>
      <c r="B77" s="14">
        <v>1</v>
      </c>
      <c r="C77" s="14">
        <v>1</v>
      </c>
      <c r="D77" s="14">
        <v>0</v>
      </c>
      <c r="E77" s="14">
        <v>0</v>
      </c>
      <c r="F77" s="14">
        <v>0</v>
      </c>
      <c r="G77" s="14">
        <v>0</v>
      </c>
      <c r="H77" s="14">
        <v>0</v>
      </c>
      <c r="I77" s="14">
        <v>0</v>
      </c>
      <c r="J77" s="14">
        <v>0</v>
      </c>
      <c r="K77" s="14">
        <v>0</v>
      </c>
      <c r="L77" s="6">
        <f t="shared" si="10"/>
        <v>0.2</v>
      </c>
      <c r="M77" s="7" t="str">
        <f t="shared" si="11"/>
        <v>sukar</v>
      </c>
      <c r="N77" s="6">
        <f t="shared" si="12"/>
        <v>0.4</v>
      </c>
      <c r="O77" s="7" t="str">
        <f t="shared" si="13"/>
        <v>soal diterima baik</v>
      </c>
      <c r="Q77" s="7">
        <v>72</v>
      </c>
      <c r="R77" s="14">
        <f t="shared" si="18"/>
        <v>0</v>
      </c>
      <c r="S77" s="14">
        <f t="shared" si="18"/>
        <v>0</v>
      </c>
      <c r="T77" s="14">
        <f t="shared" si="18"/>
        <v>1</v>
      </c>
      <c r="U77" s="14">
        <f t="shared" si="18"/>
        <v>0</v>
      </c>
      <c r="V77" s="14">
        <f t="shared" si="18"/>
        <v>1</v>
      </c>
      <c r="W77" s="14">
        <f t="shared" si="14"/>
        <v>0</v>
      </c>
      <c r="X77" s="14">
        <f t="shared" si="14"/>
        <v>0</v>
      </c>
      <c r="Y77" s="14">
        <f t="shared" si="14"/>
        <v>0</v>
      </c>
      <c r="Z77" s="14">
        <f t="shared" si="14"/>
        <v>0</v>
      </c>
      <c r="AA77" s="14">
        <f t="shared" si="14"/>
        <v>0</v>
      </c>
      <c r="AB77" s="6">
        <f t="shared" si="15"/>
        <v>0.2</v>
      </c>
      <c r="AC77" s="6">
        <f t="shared" si="16"/>
        <v>0.8</v>
      </c>
      <c r="AD77" s="6">
        <f t="shared" si="17"/>
        <v>0.16000000000000003</v>
      </c>
    </row>
    <row r="78" spans="1:30" ht="41.4" x14ac:dyDescent="0.25">
      <c r="A78" s="8" t="s">
        <v>1102</v>
      </c>
      <c r="B78" s="14">
        <v>1</v>
      </c>
      <c r="C78" s="14">
        <v>1</v>
      </c>
      <c r="D78" s="14">
        <v>1</v>
      </c>
      <c r="E78" s="14">
        <v>1</v>
      </c>
      <c r="F78" s="14">
        <v>1</v>
      </c>
      <c r="G78" s="14">
        <v>1</v>
      </c>
      <c r="H78" s="14">
        <v>0</v>
      </c>
      <c r="I78" s="14">
        <v>0</v>
      </c>
      <c r="J78" s="14">
        <v>1</v>
      </c>
      <c r="K78" s="14">
        <v>1</v>
      </c>
      <c r="L78" s="6">
        <f t="shared" si="10"/>
        <v>0.8</v>
      </c>
      <c r="M78" s="7" t="str">
        <f t="shared" si="11"/>
        <v>mudah</v>
      </c>
      <c r="N78" s="6">
        <f t="shared" si="12"/>
        <v>0.4</v>
      </c>
      <c r="O78" s="7" t="str">
        <f t="shared" si="13"/>
        <v>soal diterima baik</v>
      </c>
      <c r="Q78" s="7">
        <v>73</v>
      </c>
      <c r="R78" s="14">
        <f t="shared" si="18"/>
        <v>1</v>
      </c>
      <c r="S78" s="14">
        <f t="shared" si="18"/>
        <v>1</v>
      </c>
      <c r="T78" s="14">
        <f t="shared" si="18"/>
        <v>0</v>
      </c>
      <c r="U78" s="14">
        <f t="shared" si="18"/>
        <v>0</v>
      </c>
      <c r="V78" s="14">
        <f t="shared" si="18"/>
        <v>0</v>
      </c>
      <c r="W78" s="14">
        <f t="shared" si="14"/>
        <v>0</v>
      </c>
      <c r="X78" s="14">
        <f t="shared" si="14"/>
        <v>0</v>
      </c>
      <c r="Y78" s="14">
        <f t="shared" si="14"/>
        <v>0</v>
      </c>
      <c r="Z78" s="14">
        <f t="shared" si="14"/>
        <v>0</v>
      </c>
      <c r="AA78" s="14">
        <f t="shared" si="14"/>
        <v>0</v>
      </c>
      <c r="AB78" s="6">
        <f t="shared" si="15"/>
        <v>0.2</v>
      </c>
      <c r="AC78" s="6">
        <f t="shared" si="16"/>
        <v>0.8</v>
      </c>
      <c r="AD78" s="6">
        <f t="shared" si="17"/>
        <v>0.16000000000000003</v>
      </c>
    </row>
    <row r="79" spans="1:30" ht="27.6" x14ac:dyDescent="0.25">
      <c r="A79" s="4" t="s">
        <v>1103</v>
      </c>
      <c r="B79" s="14">
        <v>1</v>
      </c>
      <c r="C79" s="14">
        <v>1</v>
      </c>
      <c r="D79" s="14">
        <v>1</v>
      </c>
      <c r="E79" s="14">
        <v>1</v>
      </c>
      <c r="F79" s="14">
        <v>1</v>
      </c>
      <c r="G79" s="14">
        <v>1</v>
      </c>
      <c r="H79" s="14">
        <v>0</v>
      </c>
      <c r="I79" s="14">
        <v>0</v>
      </c>
      <c r="J79" s="14">
        <v>0</v>
      </c>
      <c r="K79" s="14">
        <v>0</v>
      </c>
      <c r="L79" s="6">
        <f t="shared" si="10"/>
        <v>0.6</v>
      </c>
      <c r="M79" s="7" t="str">
        <f t="shared" si="11"/>
        <v>sedang</v>
      </c>
      <c r="N79" s="6">
        <f t="shared" si="12"/>
        <v>0.8</v>
      </c>
      <c r="O79" s="7" t="str">
        <f t="shared" si="13"/>
        <v>soal diterima baik</v>
      </c>
      <c r="Q79" s="7">
        <v>74</v>
      </c>
      <c r="R79" s="14">
        <f t="shared" si="18"/>
        <v>1</v>
      </c>
      <c r="S79" s="14">
        <f t="shared" si="18"/>
        <v>1</v>
      </c>
      <c r="T79" s="14">
        <f t="shared" si="18"/>
        <v>1</v>
      </c>
      <c r="U79" s="14">
        <f t="shared" si="18"/>
        <v>1</v>
      </c>
      <c r="V79" s="14">
        <f t="shared" si="18"/>
        <v>1</v>
      </c>
      <c r="W79" s="14">
        <f t="shared" si="14"/>
        <v>1</v>
      </c>
      <c r="X79" s="14">
        <f t="shared" si="14"/>
        <v>0</v>
      </c>
      <c r="Y79" s="14">
        <f t="shared" si="14"/>
        <v>0</v>
      </c>
      <c r="Z79" s="14">
        <f t="shared" si="14"/>
        <v>1</v>
      </c>
      <c r="AA79" s="14">
        <f t="shared" si="14"/>
        <v>1</v>
      </c>
      <c r="AB79" s="6">
        <f t="shared" si="15"/>
        <v>0.8</v>
      </c>
      <c r="AC79" s="6">
        <f t="shared" si="16"/>
        <v>0.19999999999999996</v>
      </c>
      <c r="AD79" s="6">
        <f t="shared" si="17"/>
        <v>0.15999999999999998</v>
      </c>
    </row>
    <row r="80" spans="1:30" ht="27.6" x14ac:dyDescent="0.25">
      <c r="A80" s="8" t="s">
        <v>1104</v>
      </c>
      <c r="B80" s="14">
        <v>0</v>
      </c>
      <c r="C80" s="14">
        <v>0</v>
      </c>
      <c r="D80" s="14">
        <v>0</v>
      </c>
      <c r="E80" s="14">
        <v>0</v>
      </c>
      <c r="F80" s="14">
        <v>0</v>
      </c>
      <c r="G80" s="14">
        <v>0</v>
      </c>
      <c r="H80" s="14">
        <v>1</v>
      </c>
      <c r="I80" s="14">
        <v>1</v>
      </c>
      <c r="J80" s="14">
        <v>0</v>
      </c>
      <c r="K80" s="14">
        <v>0</v>
      </c>
      <c r="L80" s="6">
        <f t="shared" si="10"/>
        <v>0.2</v>
      </c>
      <c r="M80" s="7" t="str">
        <f t="shared" si="11"/>
        <v>sukar</v>
      </c>
      <c r="N80" s="6">
        <f t="shared" si="12"/>
        <v>0.4</v>
      </c>
      <c r="O80" s="7" t="str">
        <f t="shared" si="13"/>
        <v>soal diterima baik</v>
      </c>
      <c r="Q80" s="7">
        <v>75</v>
      </c>
      <c r="R80" s="14">
        <f t="shared" si="18"/>
        <v>1</v>
      </c>
      <c r="S80" s="14">
        <f t="shared" si="18"/>
        <v>1</v>
      </c>
      <c r="T80" s="14">
        <f t="shared" si="18"/>
        <v>1</v>
      </c>
      <c r="U80" s="14">
        <f t="shared" si="18"/>
        <v>1</v>
      </c>
      <c r="V80" s="14">
        <f t="shared" si="18"/>
        <v>1</v>
      </c>
      <c r="W80" s="14">
        <f t="shared" si="14"/>
        <v>1</v>
      </c>
      <c r="X80" s="14">
        <f t="shared" si="14"/>
        <v>0</v>
      </c>
      <c r="Y80" s="14">
        <f t="shared" si="14"/>
        <v>0</v>
      </c>
      <c r="Z80" s="14">
        <f t="shared" si="14"/>
        <v>0</v>
      </c>
      <c r="AA80" s="14">
        <f t="shared" si="14"/>
        <v>0</v>
      </c>
      <c r="AB80" s="6">
        <f t="shared" si="15"/>
        <v>0.6</v>
      </c>
      <c r="AC80" s="6">
        <f t="shared" si="16"/>
        <v>0.4</v>
      </c>
      <c r="AD80" s="6">
        <f t="shared" si="17"/>
        <v>0.24</v>
      </c>
    </row>
    <row r="81" spans="1:30" ht="55.2" x14ac:dyDescent="0.25">
      <c r="A81" s="8" t="s">
        <v>1105</v>
      </c>
      <c r="B81" s="14">
        <v>1</v>
      </c>
      <c r="C81" s="14">
        <v>1</v>
      </c>
      <c r="D81" s="14">
        <v>0</v>
      </c>
      <c r="E81" s="14">
        <v>1</v>
      </c>
      <c r="F81" s="14">
        <v>0</v>
      </c>
      <c r="G81" s="14">
        <v>1</v>
      </c>
      <c r="H81" s="14">
        <v>0</v>
      </c>
      <c r="I81" s="14">
        <v>0</v>
      </c>
      <c r="J81" s="14">
        <v>0</v>
      </c>
      <c r="K81" s="14">
        <v>0</v>
      </c>
      <c r="L81" s="6">
        <f t="shared" si="10"/>
        <v>0.4</v>
      </c>
      <c r="M81" s="7" t="str">
        <f t="shared" si="11"/>
        <v>sedang</v>
      </c>
      <c r="N81" s="6">
        <f t="shared" si="12"/>
        <v>0.4</v>
      </c>
      <c r="O81" s="7" t="str">
        <f t="shared" si="13"/>
        <v>soal diterima baik</v>
      </c>
      <c r="Q81" s="7">
        <v>76</v>
      </c>
      <c r="R81" s="14">
        <f t="shared" si="18"/>
        <v>0</v>
      </c>
      <c r="S81" s="14">
        <f t="shared" si="18"/>
        <v>0</v>
      </c>
      <c r="T81" s="14">
        <f t="shared" si="18"/>
        <v>0</v>
      </c>
      <c r="U81" s="14">
        <f t="shared" si="18"/>
        <v>0</v>
      </c>
      <c r="V81" s="14">
        <f t="shared" si="18"/>
        <v>0</v>
      </c>
      <c r="W81" s="14">
        <f t="shared" si="14"/>
        <v>0</v>
      </c>
      <c r="X81" s="14">
        <f t="shared" si="14"/>
        <v>1</v>
      </c>
      <c r="Y81" s="14">
        <f t="shared" si="14"/>
        <v>1</v>
      </c>
      <c r="Z81" s="14">
        <f t="shared" si="14"/>
        <v>0</v>
      </c>
      <c r="AA81" s="14">
        <f t="shared" si="14"/>
        <v>0</v>
      </c>
      <c r="AB81" s="6">
        <f t="shared" si="15"/>
        <v>0.2</v>
      </c>
      <c r="AC81" s="6">
        <f t="shared" si="16"/>
        <v>0.8</v>
      </c>
      <c r="AD81" s="6">
        <f t="shared" si="17"/>
        <v>0.16000000000000003</v>
      </c>
    </row>
    <row r="82" spans="1:30" ht="27.6" x14ac:dyDescent="0.25">
      <c r="A82" s="8" t="s">
        <v>1106</v>
      </c>
      <c r="B82" s="14">
        <v>1</v>
      </c>
      <c r="C82" s="14">
        <v>1</v>
      </c>
      <c r="D82" s="14">
        <v>1</v>
      </c>
      <c r="E82" s="14">
        <v>0</v>
      </c>
      <c r="F82" s="14">
        <v>1</v>
      </c>
      <c r="G82" s="14">
        <v>0</v>
      </c>
      <c r="H82" s="14">
        <v>0</v>
      </c>
      <c r="I82" s="14">
        <v>0</v>
      </c>
      <c r="J82" s="14">
        <v>0</v>
      </c>
      <c r="K82" s="14">
        <v>0</v>
      </c>
      <c r="L82" s="6">
        <f t="shared" si="10"/>
        <v>0.4</v>
      </c>
      <c r="M82" s="7" t="str">
        <f t="shared" si="11"/>
        <v>sedang</v>
      </c>
      <c r="N82" s="6">
        <f t="shared" si="12"/>
        <v>0.8</v>
      </c>
      <c r="O82" s="7" t="str">
        <f t="shared" si="13"/>
        <v>soal diterima baik</v>
      </c>
      <c r="Q82" s="7">
        <v>77</v>
      </c>
      <c r="R82" s="14">
        <f t="shared" si="18"/>
        <v>1</v>
      </c>
      <c r="S82" s="14">
        <f t="shared" si="18"/>
        <v>1</v>
      </c>
      <c r="T82" s="14">
        <f t="shared" si="18"/>
        <v>0</v>
      </c>
      <c r="U82" s="14">
        <f t="shared" si="18"/>
        <v>1</v>
      </c>
      <c r="V82" s="14">
        <f t="shared" si="18"/>
        <v>0</v>
      </c>
      <c r="W82" s="14">
        <f t="shared" si="14"/>
        <v>1</v>
      </c>
      <c r="X82" s="14">
        <f t="shared" si="14"/>
        <v>0</v>
      </c>
      <c r="Y82" s="14">
        <f t="shared" si="14"/>
        <v>0</v>
      </c>
      <c r="Z82" s="14">
        <f t="shared" si="14"/>
        <v>0</v>
      </c>
      <c r="AA82" s="14">
        <f t="shared" si="14"/>
        <v>0</v>
      </c>
      <c r="AB82" s="6">
        <f t="shared" si="15"/>
        <v>0.4</v>
      </c>
      <c r="AC82" s="6">
        <f t="shared" si="16"/>
        <v>0.6</v>
      </c>
      <c r="AD82" s="6">
        <f t="shared" si="17"/>
        <v>0.24</v>
      </c>
    </row>
    <row r="83" spans="1:30" ht="27.6" x14ac:dyDescent="0.25">
      <c r="A83" s="4" t="s">
        <v>1107</v>
      </c>
      <c r="B83" s="14">
        <v>1</v>
      </c>
      <c r="C83" s="14">
        <v>1</v>
      </c>
      <c r="D83" s="14">
        <v>1</v>
      </c>
      <c r="E83" s="14">
        <v>1</v>
      </c>
      <c r="F83" s="14">
        <v>1</v>
      </c>
      <c r="G83" s="14">
        <v>1</v>
      </c>
      <c r="H83" s="14">
        <v>0</v>
      </c>
      <c r="I83" s="14">
        <v>0</v>
      </c>
      <c r="J83" s="14">
        <v>1</v>
      </c>
      <c r="K83" s="14">
        <v>1</v>
      </c>
      <c r="L83" s="6">
        <f t="shared" si="10"/>
        <v>0.8</v>
      </c>
      <c r="M83" s="7" t="str">
        <f t="shared" si="11"/>
        <v>mudah</v>
      </c>
      <c r="N83" s="6">
        <f t="shared" si="12"/>
        <v>0.4</v>
      </c>
      <c r="O83" s="7" t="str">
        <f t="shared" si="13"/>
        <v>soal diterima baik</v>
      </c>
      <c r="Q83" s="7">
        <v>78</v>
      </c>
      <c r="R83" s="14">
        <f t="shared" si="18"/>
        <v>1</v>
      </c>
      <c r="S83" s="14">
        <f t="shared" si="18"/>
        <v>1</v>
      </c>
      <c r="T83" s="14">
        <f t="shared" si="18"/>
        <v>1</v>
      </c>
      <c r="U83" s="14">
        <f t="shared" si="18"/>
        <v>0</v>
      </c>
      <c r="V83" s="14">
        <f t="shared" si="18"/>
        <v>1</v>
      </c>
      <c r="W83" s="14">
        <f t="shared" si="14"/>
        <v>0</v>
      </c>
      <c r="X83" s="14">
        <f t="shared" si="14"/>
        <v>0</v>
      </c>
      <c r="Y83" s="14">
        <f t="shared" si="14"/>
        <v>0</v>
      </c>
      <c r="Z83" s="14">
        <f t="shared" si="14"/>
        <v>0</v>
      </c>
      <c r="AA83" s="14">
        <f t="shared" si="14"/>
        <v>0</v>
      </c>
      <c r="AB83" s="6">
        <f t="shared" si="15"/>
        <v>0.4</v>
      </c>
      <c r="AC83" s="6">
        <f t="shared" si="16"/>
        <v>0.6</v>
      </c>
      <c r="AD83" s="6">
        <f t="shared" si="17"/>
        <v>0.24</v>
      </c>
    </row>
    <row r="84" spans="1:30" ht="41.4" x14ac:dyDescent="0.25">
      <c r="A84" s="4" t="s">
        <v>1108</v>
      </c>
      <c r="B84" s="14">
        <v>1</v>
      </c>
      <c r="C84" s="14">
        <v>1</v>
      </c>
      <c r="D84" s="14">
        <v>1</v>
      </c>
      <c r="E84" s="14">
        <v>0</v>
      </c>
      <c r="F84" s="14">
        <v>1</v>
      </c>
      <c r="G84" s="14">
        <v>0</v>
      </c>
      <c r="H84" s="14">
        <v>0</v>
      </c>
      <c r="I84" s="14">
        <v>0</v>
      </c>
      <c r="J84" s="14">
        <v>1</v>
      </c>
      <c r="K84" s="14">
        <v>1</v>
      </c>
      <c r="L84" s="6">
        <f t="shared" si="10"/>
        <v>0.6</v>
      </c>
      <c r="M84" s="7" t="str">
        <f t="shared" si="11"/>
        <v>sedang</v>
      </c>
      <c r="N84" s="6">
        <f t="shared" si="12"/>
        <v>0.4</v>
      </c>
      <c r="O84" s="7" t="str">
        <f t="shared" si="13"/>
        <v>soal diterima baik</v>
      </c>
      <c r="Q84" s="7">
        <v>79</v>
      </c>
      <c r="R84" s="14">
        <f t="shared" si="18"/>
        <v>1</v>
      </c>
      <c r="S84" s="14">
        <f t="shared" si="18"/>
        <v>1</v>
      </c>
      <c r="T84" s="14">
        <f t="shared" si="18"/>
        <v>1</v>
      </c>
      <c r="U84" s="14">
        <f t="shared" si="18"/>
        <v>1</v>
      </c>
      <c r="V84" s="14">
        <f t="shared" si="18"/>
        <v>1</v>
      </c>
      <c r="W84" s="14">
        <f t="shared" si="14"/>
        <v>1</v>
      </c>
      <c r="X84" s="14">
        <f t="shared" si="14"/>
        <v>0</v>
      </c>
      <c r="Y84" s="14">
        <f t="shared" si="14"/>
        <v>0</v>
      </c>
      <c r="Z84" s="14">
        <f t="shared" si="14"/>
        <v>1</v>
      </c>
      <c r="AA84" s="14">
        <f t="shared" si="14"/>
        <v>1</v>
      </c>
      <c r="AB84" s="6">
        <f t="shared" si="15"/>
        <v>0.8</v>
      </c>
      <c r="AC84" s="6">
        <f t="shared" si="16"/>
        <v>0.19999999999999996</v>
      </c>
      <c r="AD84" s="6">
        <f t="shared" si="17"/>
        <v>0.15999999999999998</v>
      </c>
    </row>
    <row r="85" spans="1:30" ht="27.6" x14ac:dyDescent="0.25">
      <c r="A85" s="8" t="s">
        <v>1109</v>
      </c>
      <c r="B85" s="14">
        <v>1</v>
      </c>
      <c r="C85" s="14">
        <v>1</v>
      </c>
      <c r="D85" s="14">
        <v>1</v>
      </c>
      <c r="E85" s="14">
        <v>0</v>
      </c>
      <c r="F85" s="14">
        <v>1</v>
      </c>
      <c r="G85" s="14">
        <v>0</v>
      </c>
      <c r="H85" s="14">
        <v>0</v>
      </c>
      <c r="I85" s="14">
        <v>0</v>
      </c>
      <c r="J85" s="14">
        <v>1</v>
      </c>
      <c r="K85" s="14">
        <v>1</v>
      </c>
      <c r="L85" s="6">
        <f t="shared" si="10"/>
        <v>0.6</v>
      </c>
      <c r="M85" s="7" t="str">
        <f t="shared" si="11"/>
        <v>sedang</v>
      </c>
      <c r="N85" s="6">
        <f t="shared" si="12"/>
        <v>0.4</v>
      </c>
      <c r="O85" s="7" t="str">
        <f t="shared" si="13"/>
        <v>soal diterima baik</v>
      </c>
      <c r="Q85" s="7">
        <v>80</v>
      </c>
      <c r="R85" s="14">
        <f t="shared" si="18"/>
        <v>1</v>
      </c>
      <c r="S85" s="14">
        <f t="shared" si="18"/>
        <v>1</v>
      </c>
      <c r="T85" s="14">
        <f t="shared" si="18"/>
        <v>1</v>
      </c>
      <c r="U85" s="14">
        <f t="shared" si="18"/>
        <v>0</v>
      </c>
      <c r="V85" s="14">
        <f t="shared" si="18"/>
        <v>1</v>
      </c>
      <c r="W85" s="14">
        <f t="shared" si="14"/>
        <v>0</v>
      </c>
      <c r="X85" s="14">
        <f t="shared" si="14"/>
        <v>0</v>
      </c>
      <c r="Y85" s="14">
        <f t="shared" si="14"/>
        <v>0</v>
      </c>
      <c r="Z85" s="14">
        <f t="shared" si="14"/>
        <v>1</v>
      </c>
      <c r="AA85" s="14">
        <f t="shared" si="14"/>
        <v>1</v>
      </c>
      <c r="AB85" s="6">
        <f t="shared" si="15"/>
        <v>0.6</v>
      </c>
      <c r="AC85" s="6">
        <f t="shared" si="16"/>
        <v>0.4</v>
      </c>
      <c r="AD85" s="6">
        <f t="shared" si="17"/>
        <v>0.24</v>
      </c>
    </row>
    <row r="86" spans="1:30" ht="27.6" x14ac:dyDescent="0.25">
      <c r="A86" s="4" t="s">
        <v>1110</v>
      </c>
      <c r="B86" s="14">
        <v>1</v>
      </c>
      <c r="C86" s="14">
        <v>1</v>
      </c>
      <c r="D86" s="14">
        <v>1</v>
      </c>
      <c r="E86" s="14">
        <v>0</v>
      </c>
      <c r="F86" s="14">
        <v>1</v>
      </c>
      <c r="G86" s="14">
        <v>0</v>
      </c>
      <c r="H86" s="14">
        <v>0</v>
      </c>
      <c r="I86" s="14">
        <v>0</v>
      </c>
      <c r="J86" s="14">
        <v>0</v>
      </c>
      <c r="K86" s="14">
        <v>0</v>
      </c>
      <c r="L86" s="6">
        <f t="shared" si="10"/>
        <v>0.4</v>
      </c>
      <c r="M86" s="7" t="str">
        <f t="shared" si="11"/>
        <v>sedang</v>
      </c>
      <c r="N86" s="6">
        <f t="shared" si="12"/>
        <v>0.8</v>
      </c>
      <c r="O86" s="7" t="str">
        <f t="shared" si="13"/>
        <v>soal diterima baik</v>
      </c>
      <c r="Q86" s="7">
        <v>81</v>
      </c>
      <c r="R86" s="14">
        <f t="shared" si="18"/>
        <v>1</v>
      </c>
      <c r="S86" s="14">
        <f t="shared" si="18"/>
        <v>1</v>
      </c>
      <c r="T86" s="14">
        <f t="shared" si="18"/>
        <v>1</v>
      </c>
      <c r="U86" s="14">
        <f t="shared" si="18"/>
        <v>0</v>
      </c>
      <c r="V86" s="14">
        <f t="shared" si="18"/>
        <v>1</v>
      </c>
      <c r="W86" s="14">
        <f t="shared" si="14"/>
        <v>0</v>
      </c>
      <c r="X86" s="14">
        <f t="shared" si="14"/>
        <v>0</v>
      </c>
      <c r="Y86" s="14">
        <f t="shared" si="14"/>
        <v>0</v>
      </c>
      <c r="Z86" s="14">
        <f t="shared" si="14"/>
        <v>1</v>
      </c>
      <c r="AA86" s="14">
        <f t="shared" si="14"/>
        <v>1</v>
      </c>
      <c r="AB86" s="6">
        <f t="shared" si="15"/>
        <v>0.6</v>
      </c>
      <c r="AC86" s="6">
        <f t="shared" si="16"/>
        <v>0.4</v>
      </c>
      <c r="AD86" s="6">
        <f t="shared" si="17"/>
        <v>0.24</v>
      </c>
    </row>
    <row r="87" spans="1:30" ht="41.4" x14ac:dyDescent="0.25">
      <c r="A87" s="4" t="s">
        <v>1111</v>
      </c>
      <c r="B87" s="14">
        <v>0</v>
      </c>
      <c r="C87" s="14">
        <v>0</v>
      </c>
      <c r="D87" s="14">
        <v>0</v>
      </c>
      <c r="E87" s="14">
        <v>0</v>
      </c>
      <c r="F87" s="14">
        <v>0</v>
      </c>
      <c r="G87" s="14">
        <v>0</v>
      </c>
      <c r="H87" s="14">
        <v>1</v>
      </c>
      <c r="I87" s="14">
        <v>1</v>
      </c>
      <c r="J87" s="14">
        <v>0</v>
      </c>
      <c r="K87" s="14">
        <v>0</v>
      </c>
      <c r="L87" s="6">
        <f t="shared" si="10"/>
        <v>0.2</v>
      </c>
      <c r="M87" s="7" t="str">
        <f t="shared" si="11"/>
        <v>sukar</v>
      </c>
      <c r="N87" s="6">
        <f t="shared" si="12"/>
        <v>0.4</v>
      </c>
      <c r="O87" s="7" t="str">
        <f t="shared" si="13"/>
        <v>soal diterima baik</v>
      </c>
      <c r="Q87" s="7">
        <v>82</v>
      </c>
      <c r="R87" s="14">
        <f t="shared" si="18"/>
        <v>1</v>
      </c>
      <c r="S87" s="14">
        <f t="shared" si="18"/>
        <v>1</v>
      </c>
      <c r="T87" s="14">
        <f t="shared" si="18"/>
        <v>1</v>
      </c>
      <c r="U87" s="14">
        <f t="shared" si="18"/>
        <v>0</v>
      </c>
      <c r="V87" s="14">
        <f t="shared" si="18"/>
        <v>1</v>
      </c>
      <c r="W87" s="14">
        <f t="shared" si="14"/>
        <v>0</v>
      </c>
      <c r="X87" s="14">
        <f t="shared" si="14"/>
        <v>0</v>
      </c>
      <c r="Y87" s="14">
        <f t="shared" si="14"/>
        <v>0</v>
      </c>
      <c r="Z87" s="14">
        <f t="shared" si="14"/>
        <v>0</v>
      </c>
      <c r="AA87" s="14">
        <f t="shared" si="14"/>
        <v>0</v>
      </c>
      <c r="AB87" s="6">
        <f t="shared" si="15"/>
        <v>0.4</v>
      </c>
      <c r="AC87" s="6">
        <f t="shared" si="16"/>
        <v>0.6</v>
      </c>
      <c r="AD87" s="6">
        <f t="shared" si="17"/>
        <v>0.24</v>
      </c>
    </row>
    <row r="88" spans="1:30" ht="41.4" x14ac:dyDescent="0.25">
      <c r="A88" s="8" t="s">
        <v>1112</v>
      </c>
      <c r="B88" s="14">
        <v>0</v>
      </c>
      <c r="C88" s="14">
        <v>0</v>
      </c>
      <c r="D88" s="14">
        <v>1</v>
      </c>
      <c r="E88" s="14">
        <v>0</v>
      </c>
      <c r="F88" s="14">
        <v>1</v>
      </c>
      <c r="G88" s="14">
        <v>0</v>
      </c>
      <c r="H88" s="14">
        <v>0</v>
      </c>
      <c r="I88" s="14">
        <v>0</v>
      </c>
      <c r="J88" s="14">
        <v>0</v>
      </c>
      <c r="K88" s="14">
        <v>0</v>
      </c>
      <c r="L88" s="6">
        <f t="shared" si="10"/>
        <v>0.2</v>
      </c>
      <c r="M88" s="7" t="str">
        <f t="shared" si="11"/>
        <v>sukar</v>
      </c>
      <c r="N88" s="6">
        <f t="shared" si="12"/>
        <v>0.4</v>
      </c>
      <c r="O88" s="7" t="str">
        <f t="shared" si="13"/>
        <v>soal diterima baik</v>
      </c>
      <c r="Q88" s="7">
        <v>83</v>
      </c>
      <c r="R88" s="14">
        <f t="shared" si="18"/>
        <v>0</v>
      </c>
      <c r="S88" s="14">
        <f t="shared" si="18"/>
        <v>0</v>
      </c>
      <c r="T88" s="14">
        <f t="shared" si="18"/>
        <v>0</v>
      </c>
      <c r="U88" s="14">
        <f t="shared" si="18"/>
        <v>0</v>
      </c>
      <c r="V88" s="14">
        <f t="shared" si="18"/>
        <v>0</v>
      </c>
      <c r="W88" s="14">
        <f t="shared" si="14"/>
        <v>0</v>
      </c>
      <c r="X88" s="14">
        <f t="shared" si="14"/>
        <v>1</v>
      </c>
      <c r="Y88" s="14">
        <f t="shared" si="14"/>
        <v>1</v>
      </c>
      <c r="Z88" s="14">
        <f t="shared" si="14"/>
        <v>0</v>
      </c>
      <c r="AA88" s="14">
        <f t="shared" si="14"/>
        <v>0</v>
      </c>
      <c r="AB88" s="6">
        <f t="shared" si="15"/>
        <v>0.2</v>
      </c>
      <c r="AC88" s="6">
        <f t="shared" si="16"/>
        <v>0.8</v>
      </c>
      <c r="AD88" s="6">
        <f t="shared" si="17"/>
        <v>0.16000000000000003</v>
      </c>
    </row>
    <row r="89" spans="1:30" ht="27.6" x14ac:dyDescent="0.25">
      <c r="A89" s="4" t="s">
        <v>1113</v>
      </c>
      <c r="B89" s="14">
        <v>1</v>
      </c>
      <c r="C89" s="14">
        <v>1</v>
      </c>
      <c r="D89" s="14">
        <v>0</v>
      </c>
      <c r="E89" s="14">
        <v>1</v>
      </c>
      <c r="F89" s="14">
        <v>0</v>
      </c>
      <c r="G89" s="14">
        <v>1</v>
      </c>
      <c r="H89" s="14">
        <v>0</v>
      </c>
      <c r="I89" s="14">
        <v>0</v>
      </c>
      <c r="J89" s="14">
        <v>0</v>
      </c>
      <c r="K89" s="14">
        <v>0</v>
      </c>
      <c r="L89" s="6">
        <f t="shared" si="10"/>
        <v>0.4</v>
      </c>
      <c r="M89" s="7" t="str">
        <f t="shared" si="11"/>
        <v>sedang</v>
      </c>
      <c r="N89" s="6">
        <f t="shared" si="12"/>
        <v>0.4</v>
      </c>
      <c r="O89" s="7" t="str">
        <f t="shared" si="13"/>
        <v>soal diterima baik</v>
      </c>
      <c r="Q89" s="7">
        <v>84</v>
      </c>
      <c r="R89" s="14">
        <f t="shared" si="18"/>
        <v>0</v>
      </c>
      <c r="S89" s="14">
        <f t="shared" si="18"/>
        <v>0</v>
      </c>
      <c r="T89" s="14">
        <f t="shared" si="18"/>
        <v>1</v>
      </c>
      <c r="U89" s="14">
        <f t="shared" si="18"/>
        <v>0</v>
      </c>
      <c r="V89" s="14">
        <f t="shared" si="18"/>
        <v>1</v>
      </c>
      <c r="W89" s="14">
        <f t="shared" si="14"/>
        <v>0</v>
      </c>
      <c r="X89" s="14">
        <f t="shared" si="14"/>
        <v>0</v>
      </c>
      <c r="Y89" s="14">
        <f t="shared" si="14"/>
        <v>0</v>
      </c>
      <c r="Z89" s="14">
        <f t="shared" si="14"/>
        <v>0</v>
      </c>
      <c r="AA89" s="14">
        <f t="shared" si="14"/>
        <v>0</v>
      </c>
      <c r="AB89" s="6">
        <f t="shared" si="15"/>
        <v>0.2</v>
      </c>
      <c r="AC89" s="6">
        <f t="shared" si="16"/>
        <v>0.8</v>
      </c>
      <c r="AD89" s="6">
        <f t="shared" si="17"/>
        <v>0.16000000000000003</v>
      </c>
    </row>
    <row r="90" spans="1:30" ht="27.6" x14ac:dyDescent="0.25">
      <c r="A90" s="4" t="s">
        <v>1114</v>
      </c>
      <c r="B90" s="14">
        <v>1</v>
      </c>
      <c r="C90" s="14">
        <v>1</v>
      </c>
      <c r="D90" s="14">
        <v>1</v>
      </c>
      <c r="E90" s="14">
        <v>0</v>
      </c>
      <c r="F90" s="14">
        <v>1</v>
      </c>
      <c r="G90" s="14">
        <v>0</v>
      </c>
      <c r="H90" s="14">
        <v>0</v>
      </c>
      <c r="I90" s="14">
        <v>0</v>
      </c>
      <c r="J90" s="14">
        <v>0</v>
      </c>
      <c r="K90" s="14">
        <v>0</v>
      </c>
      <c r="L90" s="6">
        <f t="shared" si="10"/>
        <v>0.4</v>
      </c>
      <c r="M90" s="7" t="str">
        <f t="shared" si="11"/>
        <v>sedang</v>
      </c>
      <c r="N90" s="6">
        <f t="shared" si="12"/>
        <v>0.8</v>
      </c>
      <c r="O90" s="7" t="str">
        <f t="shared" si="13"/>
        <v>soal diterima baik</v>
      </c>
      <c r="Q90" s="7">
        <v>85</v>
      </c>
      <c r="R90" s="14">
        <f t="shared" si="18"/>
        <v>1</v>
      </c>
      <c r="S90" s="14">
        <f t="shared" si="18"/>
        <v>1</v>
      </c>
      <c r="T90" s="14">
        <f t="shared" si="18"/>
        <v>0</v>
      </c>
      <c r="U90" s="14">
        <f t="shared" si="18"/>
        <v>1</v>
      </c>
      <c r="V90" s="14">
        <f t="shared" si="18"/>
        <v>0</v>
      </c>
      <c r="W90" s="14">
        <f t="shared" si="14"/>
        <v>1</v>
      </c>
      <c r="X90" s="14">
        <f t="shared" si="14"/>
        <v>0</v>
      </c>
      <c r="Y90" s="14">
        <f t="shared" si="14"/>
        <v>0</v>
      </c>
      <c r="Z90" s="14">
        <f t="shared" si="14"/>
        <v>0</v>
      </c>
      <c r="AA90" s="14">
        <f t="shared" si="14"/>
        <v>0</v>
      </c>
      <c r="AB90" s="6">
        <f t="shared" si="15"/>
        <v>0.4</v>
      </c>
      <c r="AC90" s="6">
        <f t="shared" si="16"/>
        <v>0.6</v>
      </c>
      <c r="AD90" s="6">
        <f t="shared" si="17"/>
        <v>0.24</v>
      </c>
    </row>
    <row r="91" spans="1:30" ht="27.6" x14ac:dyDescent="0.25">
      <c r="A91" s="8" t="s">
        <v>1115</v>
      </c>
      <c r="B91" s="14">
        <v>1</v>
      </c>
      <c r="C91" s="14">
        <v>1</v>
      </c>
      <c r="D91" s="14">
        <v>1</v>
      </c>
      <c r="E91" s="14">
        <v>1</v>
      </c>
      <c r="F91" s="14">
        <v>1</v>
      </c>
      <c r="G91" s="14">
        <v>1</v>
      </c>
      <c r="H91" s="14">
        <v>0</v>
      </c>
      <c r="I91" s="14">
        <v>0</v>
      </c>
      <c r="J91" s="14">
        <v>1</v>
      </c>
      <c r="K91" s="14">
        <v>1</v>
      </c>
      <c r="L91" s="6">
        <f t="shared" si="10"/>
        <v>0.8</v>
      </c>
      <c r="M91" s="7" t="str">
        <f t="shared" si="11"/>
        <v>mudah</v>
      </c>
      <c r="N91" s="6">
        <f t="shared" si="12"/>
        <v>0.4</v>
      </c>
      <c r="O91" s="7" t="str">
        <f t="shared" si="13"/>
        <v>soal diterima baik</v>
      </c>
      <c r="Q91" s="7">
        <v>86</v>
      </c>
      <c r="R91" s="14">
        <f t="shared" si="18"/>
        <v>1</v>
      </c>
      <c r="S91" s="14">
        <f t="shared" si="18"/>
        <v>1</v>
      </c>
      <c r="T91" s="14">
        <f t="shared" si="18"/>
        <v>1</v>
      </c>
      <c r="U91" s="14">
        <f t="shared" si="18"/>
        <v>0</v>
      </c>
      <c r="V91" s="14">
        <f t="shared" si="18"/>
        <v>1</v>
      </c>
      <c r="W91" s="14">
        <f t="shared" si="14"/>
        <v>0</v>
      </c>
      <c r="X91" s="14">
        <f t="shared" si="14"/>
        <v>0</v>
      </c>
      <c r="Y91" s="14">
        <f t="shared" si="14"/>
        <v>0</v>
      </c>
      <c r="Z91" s="14">
        <f t="shared" si="14"/>
        <v>0</v>
      </c>
      <c r="AA91" s="14">
        <f t="shared" si="14"/>
        <v>0</v>
      </c>
      <c r="AB91" s="6">
        <f t="shared" si="15"/>
        <v>0.4</v>
      </c>
      <c r="AC91" s="6">
        <f t="shared" si="16"/>
        <v>0.6</v>
      </c>
      <c r="AD91" s="6">
        <f t="shared" si="17"/>
        <v>0.24</v>
      </c>
    </row>
    <row r="92" spans="1:30" ht="41.4" x14ac:dyDescent="0.25">
      <c r="A92" s="9" t="s">
        <v>1116</v>
      </c>
      <c r="B92" s="14">
        <v>0</v>
      </c>
      <c r="C92" s="14">
        <v>0</v>
      </c>
      <c r="D92" s="14">
        <v>1</v>
      </c>
      <c r="E92" s="14">
        <v>1</v>
      </c>
      <c r="F92" s="14">
        <v>1</v>
      </c>
      <c r="G92" s="14">
        <v>1</v>
      </c>
      <c r="H92" s="14">
        <v>0</v>
      </c>
      <c r="I92" s="14">
        <v>0</v>
      </c>
      <c r="J92" s="14">
        <v>0</v>
      </c>
      <c r="K92" s="14">
        <v>0</v>
      </c>
      <c r="L92" s="6">
        <f t="shared" si="10"/>
        <v>0.4</v>
      </c>
      <c r="M92" s="7" t="str">
        <f t="shared" si="11"/>
        <v>sedang</v>
      </c>
      <c r="N92" s="6">
        <f t="shared" si="12"/>
        <v>0.4</v>
      </c>
      <c r="O92" s="7" t="str">
        <f t="shared" si="13"/>
        <v>soal diterima baik</v>
      </c>
      <c r="Q92" s="7">
        <v>87</v>
      </c>
      <c r="R92" s="14">
        <f t="shared" si="18"/>
        <v>1</v>
      </c>
      <c r="S92" s="14">
        <f t="shared" si="18"/>
        <v>1</v>
      </c>
      <c r="T92" s="14">
        <f t="shared" si="18"/>
        <v>1</v>
      </c>
      <c r="U92" s="14">
        <f t="shared" si="18"/>
        <v>1</v>
      </c>
      <c r="V92" s="14">
        <f t="shared" si="18"/>
        <v>1</v>
      </c>
      <c r="W92" s="14">
        <f t="shared" si="14"/>
        <v>1</v>
      </c>
      <c r="X92" s="14">
        <f t="shared" si="14"/>
        <v>0</v>
      </c>
      <c r="Y92" s="14">
        <f t="shared" si="14"/>
        <v>0</v>
      </c>
      <c r="Z92" s="14">
        <f t="shared" si="14"/>
        <v>1</v>
      </c>
      <c r="AA92" s="14">
        <f t="shared" si="14"/>
        <v>1</v>
      </c>
      <c r="AB92" s="6">
        <f t="shared" si="15"/>
        <v>0.8</v>
      </c>
      <c r="AC92" s="6">
        <f t="shared" si="16"/>
        <v>0.19999999999999996</v>
      </c>
      <c r="AD92" s="6">
        <f t="shared" si="17"/>
        <v>0.15999999999999998</v>
      </c>
    </row>
    <row r="93" spans="1:30" ht="27.6" x14ac:dyDescent="0.25">
      <c r="A93" s="8" t="s">
        <v>1117</v>
      </c>
      <c r="B93" s="14">
        <v>1</v>
      </c>
      <c r="C93" s="14">
        <v>1</v>
      </c>
      <c r="D93" s="14">
        <v>0</v>
      </c>
      <c r="E93" s="14">
        <v>1</v>
      </c>
      <c r="F93" s="14">
        <v>0</v>
      </c>
      <c r="G93" s="14">
        <v>1</v>
      </c>
      <c r="H93" s="14">
        <v>0</v>
      </c>
      <c r="I93" s="14">
        <v>0</v>
      </c>
      <c r="J93" s="14">
        <v>0</v>
      </c>
      <c r="K93" s="14">
        <v>0</v>
      </c>
      <c r="L93" s="6">
        <f t="shared" si="10"/>
        <v>0.4</v>
      </c>
      <c r="M93" s="7" t="str">
        <f t="shared" si="11"/>
        <v>sedang</v>
      </c>
      <c r="N93" s="6">
        <f t="shared" si="12"/>
        <v>0.4</v>
      </c>
      <c r="O93" s="7" t="str">
        <f t="shared" si="13"/>
        <v>soal diterima baik</v>
      </c>
      <c r="Q93" s="7">
        <v>88</v>
      </c>
      <c r="R93" s="14">
        <f t="shared" si="18"/>
        <v>0</v>
      </c>
      <c r="S93" s="14">
        <f t="shared" si="18"/>
        <v>0</v>
      </c>
      <c r="T93" s="14">
        <f t="shared" si="18"/>
        <v>1</v>
      </c>
      <c r="U93" s="14">
        <f t="shared" si="18"/>
        <v>1</v>
      </c>
      <c r="V93" s="14">
        <f t="shared" si="18"/>
        <v>1</v>
      </c>
      <c r="W93" s="14">
        <f t="shared" si="14"/>
        <v>1</v>
      </c>
      <c r="X93" s="14">
        <f t="shared" si="14"/>
        <v>0</v>
      </c>
      <c r="Y93" s="14">
        <f t="shared" si="14"/>
        <v>0</v>
      </c>
      <c r="Z93" s="14">
        <f t="shared" si="14"/>
        <v>0</v>
      </c>
      <c r="AA93" s="14">
        <f t="shared" si="14"/>
        <v>0</v>
      </c>
      <c r="AB93" s="6">
        <f t="shared" si="15"/>
        <v>0.4</v>
      </c>
      <c r="AC93" s="6">
        <f t="shared" si="16"/>
        <v>0.6</v>
      </c>
      <c r="AD93" s="6">
        <f t="shared" si="17"/>
        <v>0.24</v>
      </c>
    </row>
    <row r="94" spans="1:30" ht="27.6" x14ac:dyDescent="0.25">
      <c r="A94" s="8" t="s">
        <v>1118</v>
      </c>
      <c r="B94" s="14">
        <v>0</v>
      </c>
      <c r="C94" s="14">
        <v>0</v>
      </c>
      <c r="D94" s="14">
        <v>1</v>
      </c>
      <c r="E94" s="14">
        <v>1</v>
      </c>
      <c r="F94" s="14">
        <v>1</v>
      </c>
      <c r="G94" s="14">
        <v>1</v>
      </c>
      <c r="H94" s="14">
        <v>0</v>
      </c>
      <c r="I94" s="14">
        <v>0</v>
      </c>
      <c r="J94" s="14">
        <v>0</v>
      </c>
      <c r="K94" s="14">
        <v>0</v>
      </c>
      <c r="L94" s="6">
        <f t="shared" si="10"/>
        <v>0.4</v>
      </c>
      <c r="M94" s="7" t="str">
        <f t="shared" si="11"/>
        <v>sedang</v>
      </c>
      <c r="N94" s="6">
        <f t="shared" si="12"/>
        <v>0.4</v>
      </c>
      <c r="O94" s="7" t="str">
        <f t="shared" si="13"/>
        <v>soal diterima baik</v>
      </c>
      <c r="Q94" s="7">
        <v>89</v>
      </c>
      <c r="R94" s="14">
        <f t="shared" si="18"/>
        <v>1</v>
      </c>
      <c r="S94" s="14">
        <f t="shared" si="18"/>
        <v>1</v>
      </c>
      <c r="T94" s="14">
        <f t="shared" si="18"/>
        <v>0</v>
      </c>
      <c r="U94" s="14">
        <f t="shared" si="18"/>
        <v>1</v>
      </c>
      <c r="V94" s="14">
        <f t="shared" si="18"/>
        <v>0</v>
      </c>
      <c r="W94" s="14">
        <f t="shared" si="14"/>
        <v>1</v>
      </c>
      <c r="X94" s="14">
        <f t="shared" si="14"/>
        <v>0</v>
      </c>
      <c r="Y94" s="14">
        <f t="shared" si="14"/>
        <v>0</v>
      </c>
      <c r="Z94" s="14">
        <f t="shared" si="14"/>
        <v>0</v>
      </c>
      <c r="AA94" s="14">
        <f t="shared" si="14"/>
        <v>0</v>
      </c>
      <c r="AB94" s="6">
        <f t="shared" si="15"/>
        <v>0.4</v>
      </c>
      <c r="AC94" s="6">
        <f t="shared" si="16"/>
        <v>0.6</v>
      </c>
      <c r="AD94" s="6">
        <f t="shared" si="17"/>
        <v>0.24</v>
      </c>
    </row>
    <row r="95" spans="1:30" ht="27.6" x14ac:dyDescent="0.25">
      <c r="A95" s="8" t="s">
        <v>1119</v>
      </c>
      <c r="B95" s="14">
        <v>1</v>
      </c>
      <c r="C95" s="14">
        <v>1</v>
      </c>
      <c r="D95" s="14">
        <v>1</v>
      </c>
      <c r="E95" s="14">
        <v>1</v>
      </c>
      <c r="F95" s="14">
        <v>1</v>
      </c>
      <c r="G95" s="14">
        <v>1</v>
      </c>
      <c r="H95" s="14">
        <v>0</v>
      </c>
      <c r="I95" s="14">
        <v>0</v>
      </c>
      <c r="J95" s="14">
        <v>1</v>
      </c>
      <c r="K95" s="14">
        <v>1</v>
      </c>
      <c r="L95" s="6">
        <f t="shared" si="10"/>
        <v>0.8</v>
      </c>
      <c r="M95" s="7" t="str">
        <f t="shared" si="11"/>
        <v>mudah</v>
      </c>
      <c r="N95" s="6">
        <f t="shared" si="12"/>
        <v>0.4</v>
      </c>
      <c r="O95" s="7" t="str">
        <f t="shared" si="13"/>
        <v>soal diterima baik</v>
      </c>
      <c r="Q95" s="7">
        <v>90</v>
      </c>
      <c r="R95" s="14">
        <f t="shared" si="18"/>
        <v>0</v>
      </c>
      <c r="S95" s="14">
        <f t="shared" si="18"/>
        <v>0</v>
      </c>
      <c r="T95" s="14">
        <f t="shared" si="18"/>
        <v>1</v>
      </c>
      <c r="U95" s="14">
        <f t="shared" si="18"/>
        <v>1</v>
      </c>
      <c r="V95" s="14">
        <f t="shared" si="18"/>
        <v>1</v>
      </c>
      <c r="W95" s="14">
        <f t="shared" si="14"/>
        <v>1</v>
      </c>
      <c r="X95" s="14">
        <f t="shared" si="14"/>
        <v>0</v>
      </c>
      <c r="Y95" s="14">
        <f t="shared" si="14"/>
        <v>0</v>
      </c>
      <c r="Z95" s="14">
        <f t="shared" si="14"/>
        <v>0</v>
      </c>
      <c r="AA95" s="14">
        <f t="shared" si="14"/>
        <v>0</v>
      </c>
      <c r="AB95" s="6">
        <f t="shared" si="15"/>
        <v>0.4</v>
      </c>
      <c r="AC95" s="6">
        <f t="shared" si="16"/>
        <v>0.6</v>
      </c>
      <c r="AD95" s="6">
        <f t="shared" si="17"/>
        <v>0.24</v>
      </c>
    </row>
    <row r="96" spans="1:30" ht="41.4" x14ac:dyDescent="0.25">
      <c r="A96" s="4" t="s">
        <v>1120</v>
      </c>
      <c r="B96" s="14">
        <v>1</v>
      </c>
      <c r="C96" s="14">
        <v>1</v>
      </c>
      <c r="D96" s="14">
        <v>1</v>
      </c>
      <c r="E96" s="14">
        <v>1</v>
      </c>
      <c r="F96" s="14">
        <v>1</v>
      </c>
      <c r="G96" s="14">
        <v>1</v>
      </c>
      <c r="H96" s="14">
        <v>0</v>
      </c>
      <c r="I96" s="14">
        <v>0</v>
      </c>
      <c r="J96" s="14">
        <v>1</v>
      </c>
      <c r="K96" s="14">
        <v>1</v>
      </c>
      <c r="L96" s="6">
        <f t="shared" si="10"/>
        <v>0.8</v>
      </c>
      <c r="M96" s="7" t="str">
        <f t="shared" si="11"/>
        <v>mudah</v>
      </c>
      <c r="N96" s="6">
        <f t="shared" si="12"/>
        <v>0.4</v>
      </c>
      <c r="O96" s="7" t="str">
        <f t="shared" si="13"/>
        <v>soal diterima baik</v>
      </c>
      <c r="Q96" s="7">
        <v>91</v>
      </c>
      <c r="R96" s="14">
        <f t="shared" si="18"/>
        <v>1</v>
      </c>
      <c r="S96" s="14">
        <f t="shared" si="18"/>
        <v>1</v>
      </c>
      <c r="T96" s="14">
        <f t="shared" si="18"/>
        <v>1</v>
      </c>
      <c r="U96" s="14">
        <f t="shared" si="18"/>
        <v>1</v>
      </c>
      <c r="V96" s="14">
        <f t="shared" si="18"/>
        <v>1</v>
      </c>
      <c r="W96" s="14">
        <f t="shared" si="14"/>
        <v>1</v>
      </c>
      <c r="X96" s="14">
        <f t="shared" si="14"/>
        <v>0</v>
      </c>
      <c r="Y96" s="14">
        <f t="shared" si="14"/>
        <v>0</v>
      </c>
      <c r="Z96" s="14">
        <f t="shared" si="14"/>
        <v>1</v>
      </c>
      <c r="AA96" s="14">
        <f t="shared" si="14"/>
        <v>1</v>
      </c>
      <c r="AB96" s="6">
        <f t="shared" si="15"/>
        <v>0.8</v>
      </c>
      <c r="AC96" s="6">
        <f t="shared" si="16"/>
        <v>0.19999999999999996</v>
      </c>
      <c r="AD96" s="6">
        <f t="shared" si="17"/>
        <v>0.15999999999999998</v>
      </c>
    </row>
    <row r="97" spans="1:31" ht="27.6" x14ac:dyDescent="0.25">
      <c r="A97" s="8" t="s">
        <v>1121</v>
      </c>
      <c r="B97" s="14">
        <v>0</v>
      </c>
      <c r="C97" s="14">
        <v>0</v>
      </c>
      <c r="D97" s="14">
        <v>1</v>
      </c>
      <c r="E97" s="14">
        <v>0</v>
      </c>
      <c r="F97" s="14">
        <v>1</v>
      </c>
      <c r="G97" s="14">
        <v>0</v>
      </c>
      <c r="H97" s="14">
        <v>1</v>
      </c>
      <c r="I97" s="14">
        <v>1</v>
      </c>
      <c r="J97" s="14">
        <v>1</v>
      </c>
      <c r="K97" s="14">
        <v>1</v>
      </c>
      <c r="L97" s="6">
        <f t="shared" si="10"/>
        <v>0.6</v>
      </c>
      <c r="M97" s="7" t="str">
        <f t="shared" si="11"/>
        <v>sedang</v>
      </c>
      <c r="N97" s="6">
        <f t="shared" si="12"/>
        <v>0.4</v>
      </c>
      <c r="O97" s="7" t="str">
        <f t="shared" si="13"/>
        <v>soal diterima baik</v>
      </c>
      <c r="Q97" s="7">
        <v>92</v>
      </c>
      <c r="R97" s="14">
        <f t="shared" si="18"/>
        <v>1</v>
      </c>
      <c r="S97" s="14">
        <f t="shared" si="18"/>
        <v>1</v>
      </c>
      <c r="T97" s="14">
        <f t="shared" si="18"/>
        <v>1</v>
      </c>
      <c r="U97" s="14">
        <f t="shared" si="18"/>
        <v>1</v>
      </c>
      <c r="V97" s="14">
        <f t="shared" si="18"/>
        <v>1</v>
      </c>
      <c r="W97" s="14">
        <f t="shared" si="14"/>
        <v>1</v>
      </c>
      <c r="X97" s="14">
        <f t="shared" si="14"/>
        <v>0</v>
      </c>
      <c r="Y97" s="14">
        <f t="shared" si="14"/>
        <v>0</v>
      </c>
      <c r="Z97" s="14">
        <f t="shared" si="14"/>
        <v>1</v>
      </c>
      <c r="AA97" s="14">
        <f t="shared" si="14"/>
        <v>1</v>
      </c>
      <c r="AB97" s="6">
        <f t="shared" si="15"/>
        <v>0.8</v>
      </c>
      <c r="AC97" s="6">
        <f t="shared" si="16"/>
        <v>0.19999999999999996</v>
      </c>
      <c r="AD97" s="6">
        <f t="shared" si="17"/>
        <v>0.15999999999999998</v>
      </c>
    </row>
    <row r="98" spans="1:31" ht="27.6" x14ac:dyDescent="0.25">
      <c r="A98" s="9" t="s">
        <v>1122</v>
      </c>
      <c r="B98" s="14">
        <v>0</v>
      </c>
      <c r="C98" s="14">
        <v>0</v>
      </c>
      <c r="D98" s="14">
        <v>1</v>
      </c>
      <c r="E98" s="14">
        <v>1</v>
      </c>
      <c r="F98" s="14">
        <v>1</v>
      </c>
      <c r="G98" s="14">
        <v>1</v>
      </c>
      <c r="H98" s="14">
        <v>0</v>
      </c>
      <c r="I98" s="14">
        <v>0</v>
      </c>
      <c r="J98" s="14">
        <v>0</v>
      </c>
      <c r="K98" s="14">
        <v>0</v>
      </c>
      <c r="L98" s="6">
        <f t="shared" si="10"/>
        <v>0.4</v>
      </c>
      <c r="M98" s="7" t="str">
        <f t="shared" si="11"/>
        <v>sedang</v>
      </c>
      <c r="N98" s="6">
        <f t="shared" si="12"/>
        <v>0.4</v>
      </c>
      <c r="O98" s="7" t="str">
        <f t="shared" si="13"/>
        <v>soal diterima baik</v>
      </c>
      <c r="Q98" s="7">
        <v>93</v>
      </c>
      <c r="R98" s="14">
        <f t="shared" si="18"/>
        <v>0</v>
      </c>
      <c r="S98" s="14">
        <f t="shared" si="18"/>
        <v>0</v>
      </c>
      <c r="T98" s="14">
        <f t="shared" si="18"/>
        <v>1</v>
      </c>
      <c r="U98" s="14">
        <f t="shared" si="18"/>
        <v>0</v>
      </c>
      <c r="V98" s="14">
        <f t="shared" si="18"/>
        <v>1</v>
      </c>
      <c r="W98" s="14">
        <f t="shared" si="14"/>
        <v>0</v>
      </c>
      <c r="X98" s="14">
        <f t="shared" si="14"/>
        <v>1</v>
      </c>
      <c r="Y98" s="14">
        <f t="shared" si="14"/>
        <v>1</v>
      </c>
      <c r="Z98" s="14">
        <f t="shared" si="14"/>
        <v>1</v>
      </c>
      <c r="AA98" s="14">
        <f t="shared" si="14"/>
        <v>1</v>
      </c>
      <c r="AB98" s="6">
        <f t="shared" si="15"/>
        <v>0.6</v>
      </c>
      <c r="AC98" s="6">
        <f t="shared" si="16"/>
        <v>0.4</v>
      </c>
      <c r="AD98" s="6">
        <f t="shared" si="17"/>
        <v>0.24</v>
      </c>
    </row>
    <row r="99" spans="1:31" ht="41.4" x14ac:dyDescent="0.25">
      <c r="A99" s="8" t="s">
        <v>1123</v>
      </c>
      <c r="B99" s="14">
        <v>1</v>
      </c>
      <c r="C99" s="14">
        <v>1</v>
      </c>
      <c r="D99" s="14">
        <v>0</v>
      </c>
      <c r="E99" s="14">
        <v>0</v>
      </c>
      <c r="F99" s="14">
        <v>0</v>
      </c>
      <c r="G99" s="14">
        <v>0</v>
      </c>
      <c r="H99" s="14">
        <v>0</v>
      </c>
      <c r="I99" s="14">
        <v>0</v>
      </c>
      <c r="J99" s="14">
        <v>0</v>
      </c>
      <c r="K99" s="14">
        <v>0</v>
      </c>
      <c r="L99" s="6">
        <f t="shared" si="10"/>
        <v>0.2</v>
      </c>
      <c r="M99" s="7" t="str">
        <f t="shared" si="11"/>
        <v>sukar</v>
      </c>
      <c r="N99" s="6">
        <f t="shared" si="12"/>
        <v>0.4</v>
      </c>
      <c r="O99" s="7" t="str">
        <f t="shared" si="13"/>
        <v>soal diterima baik</v>
      </c>
      <c r="Q99" s="7">
        <v>94</v>
      </c>
      <c r="R99" s="14">
        <f t="shared" si="18"/>
        <v>0</v>
      </c>
      <c r="S99" s="14">
        <f t="shared" si="18"/>
        <v>0</v>
      </c>
      <c r="T99" s="14">
        <f t="shared" si="18"/>
        <v>1</v>
      </c>
      <c r="U99" s="14">
        <f t="shared" si="18"/>
        <v>1</v>
      </c>
      <c r="V99" s="14">
        <f t="shared" si="18"/>
        <v>1</v>
      </c>
      <c r="W99" s="14">
        <f t="shared" si="14"/>
        <v>1</v>
      </c>
      <c r="X99" s="14">
        <f t="shared" si="14"/>
        <v>0</v>
      </c>
      <c r="Y99" s="14">
        <f t="shared" si="14"/>
        <v>0</v>
      </c>
      <c r="Z99" s="14">
        <f t="shared" si="14"/>
        <v>0</v>
      </c>
      <c r="AA99" s="14">
        <f t="shared" si="14"/>
        <v>0</v>
      </c>
      <c r="AB99" s="6">
        <f t="shared" si="15"/>
        <v>0.4</v>
      </c>
      <c r="AC99" s="6">
        <f t="shared" si="16"/>
        <v>0.6</v>
      </c>
      <c r="AD99" s="6">
        <f t="shared" si="17"/>
        <v>0.24</v>
      </c>
    </row>
    <row r="100" spans="1:31" ht="41.4" x14ac:dyDescent="0.25">
      <c r="A100" s="4" t="s">
        <v>1124</v>
      </c>
      <c r="B100" s="14">
        <v>1</v>
      </c>
      <c r="C100" s="14">
        <v>1</v>
      </c>
      <c r="D100" s="14">
        <v>1</v>
      </c>
      <c r="E100" s="14">
        <v>0</v>
      </c>
      <c r="F100" s="14">
        <v>1</v>
      </c>
      <c r="G100" s="14">
        <v>0</v>
      </c>
      <c r="H100" s="14">
        <v>1</v>
      </c>
      <c r="I100" s="14">
        <v>1</v>
      </c>
      <c r="J100" s="14">
        <v>0</v>
      </c>
      <c r="K100" s="14">
        <v>0</v>
      </c>
      <c r="L100" s="6">
        <f t="shared" si="10"/>
        <v>0.6</v>
      </c>
      <c r="M100" s="7" t="str">
        <f t="shared" si="11"/>
        <v>sedang</v>
      </c>
      <c r="N100" s="6">
        <f t="shared" si="12"/>
        <v>0.4</v>
      </c>
      <c r="O100" s="7" t="str">
        <f t="shared" si="13"/>
        <v>soal diterima baik</v>
      </c>
      <c r="Q100" s="7">
        <v>95</v>
      </c>
      <c r="R100" s="14">
        <f t="shared" si="18"/>
        <v>1</v>
      </c>
      <c r="S100" s="14">
        <f t="shared" si="18"/>
        <v>1</v>
      </c>
      <c r="T100" s="14">
        <f t="shared" si="18"/>
        <v>0</v>
      </c>
      <c r="U100" s="14">
        <f t="shared" si="18"/>
        <v>0</v>
      </c>
      <c r="V100" s="14">
        <f t="shared" si="18"/>
        <v>0</v>
      </c>
      <c r="W100" s="14">
        <f t="shared" si="14"/>
        <v>0</v>
      </c>
      <c r="X100" s="14">
        <f t="shared" si="14"/>
        <v>0</v>
      </c>
      <c r="Y100" s="14">
        <f t="shared" si="14"/>
        <v>0</v>
      </c>
      <c r="Z100" s="14">
        <f t="shared" si="14"/>
        <v>0</v>
      </c>
      <c r="AA100" s="14">
        <f t="shared" si="14"/>
        <v>0</v>
      </c>
      <c r="AB100" s="6">
        <f t="shared" si="15"/>
        <v>0.2</v>
      </c>
      <c r="AC100" s="6">
        <f t="shared" si="16"/>
        <v>0.8</v>
      </c>
      <c r="AD100" s="6">
        <f t="shared" si="17"/>
        <v>0.16000000000000003</v>
      </c>
    </row>
    <row r="101" spans="1:31" ht="41.4" x14ac:dyDescent="0.25">
      <c r="A101" s="4" t="s">
        <v>1125</v>
      </c>
      <c r="B101" s="14">
        <v>1</v>
      </c>
      <c r="C101" s="14">
        <v>1</v>
      </c>
      <c r="D101" s="14">
        <v>1</v>
      </c>
      <c r="E101" s="14">
        <v>0</v>
      </c>
      <c r="F101" s="14">
        <v>1</v>
      </c>
      <c r="G101" s="14">
        <v>0</v>
      </c>
      <c r="H101" s="14">
        <v>1</v>
      </c>
      <c r="I101" s="14">
        <v>1</v>
      </c>
      <c r="J101" s="14">
        <v>0</v>
      </c>
      <c r="K101" s="14">
        <v>0</v>
      </c>
      <c r="L101" s="6">
        <f t="shared" si="10"/>
        <v>0.6</v>
      </c>
      <c r="M101" s="7" t="str">
        <f t="shared" si="11"/>
        <v>sedang</v>
      </c>
      <c r="N101" s="6">
        <f t="shared" si="12"/>
        <v>0.4</v>
      </c>
      <c r="O101" s="7" t="str">
        <f t="shared" si="13"/>
        <v>soal diterima baik</v>
      </c>
      <c r="Q101" s="7">
        <v>96</v>
      </c>
      <c r="R101" s="14">
        <f t="shared" si="18"/>
        <v>1</v>
      </c>
      <c r="S101" s="14">
        <f t="shared" si="18"/>
        <v>1</v>
      </c>
      <c r="T101" s="14">
        <f t="shared" si="18"/>
        <v>1</v>
      </c>
      <c r="U101" s="14">
        <f t="shared" si="18"/>
        <v>0</v>
      </c>
      <c r="V101" s="14">
        <f t="shared" si="18"/>
        <v>1</v>
      </c>
      <c r="W101" s="14">
        <f t="shared" si="14"/>
        <v>0</v>
      </c>
      <c r="X101" s="14">
        <f t="shared" si="14"/>
        <v>1</v>
      </c>
      <c r="Y101" s="14">
        <f t="shared" si="14"/>
        <v>1</v>
      </c>
      <c r="Z101" s="14">
        <f t="shared" si="14"/>
        <v>0</v>
      </c>
      <c r="AA101" s="14">
        <f t="shared" si="14"/>
        <v>0</v>
      </c>
      <c r="AB101" s="6">
        <f t="shared" si="15"/>
        <v>0.6</v>
      </c>
      <c r="AC101" s="6">
        <f t="shared" si="16"/>
        <v>0.4</v>
      </c>
      <c r="AD101" s="6">
        <f t="shared" si="17"/>
        <v>0.24</v>
      </c>
    </row>
    <row r="102" spans="1:31" ht="27.6" x14ac:dyDescent="0.25">
      <c r="A102" s="9" t="s">
        <v>1126</v>
      </c>
      <c r="B102" s="14">
        <v>1</v>
      </c>
      <c r="C102" s="14">
        <v>1</v>
      </c>
      <c r="D102" s="14">
        <v>1</v>
      </c>
      <c r="E102" s="14">
        <v>0</v>
      </c>
      <c r="F102" s="14">
        <v>1</v>
      </c>
      <c r="G102" s="14">
        <v>0</v>
      </c>
      <c r="H102" s="14">
        <v>1</v>
      </c>
      <c r="I102" s="14">
        <v>1</v>
      </c>
      <c r="J102" s="14">
        <v>0</v>
      </c>
      <c r="K102" s="14">
        <v>0</v>
      </c>
      <c r="L102" s="6">
        <f t="shared" si="10"/>
        <v>0.6</v>
      </c>
      <c r="M102" s="7" t="str">
        <f t="shared" si="11"/>
        <v>sedang</v>
      </c>
      <c r="N102" s="6">
        <f t="shared" si="12"/>
        <v>0.4</v>
      </c>
      <c r="O102" s="7" t="str">
        <f t="shared" si="13"/>
        <v>soal diterima baik</v>
      </c>
      <c r="Q102" s="7">
        <v>97</v>
      </c>
      <c r="R102" s="14">
        <f t="shared" si="18"/>
        <v>1</v>
      </c>
      <c r="S102" s="14">
        <f t="shared" si="18"/>
        <v>1</v>
      </c>
      <c r="T102" s="14">
        <f t="shared" si="18"/>
        <v>1</v>
      </c>
      <c r="U102" s="14">
        <f t="shared" si="18"/>
        <v>0</v>
      </c>
      <c r="V102" s="14">
        <f t="shared" si="18"/>
        <v>1</v>
      </c>
      <c r="W102" s="14">
        <f t="shared" si="14"/>
        <v>0</v>
      </c>
      <c r="X102" s="14">
        <f t="shared" si="14"/>
        <v>1</v>
      </c>
      <c r="Y102" s="14">
        <f t="shared" si="14"/>
        <v>1</v>
      </c>
      <c r="Z102" s="14">
        <f t="shared" si="14"/>
        <v>0</v>
      </c>
      <c r="AA102" s="14">
        <f t="shared" si="14"/>
        <v>0</v>
      </c>
      <c r="AB102" s="6">
        <f t="shared" si="15"/>
        <v>0.6</v>
      </c>
      <c r="AC102" s="6">
        <f t="shared" si="16"/>
        <v>0.4</v>
      </c>
      <c r="AD102" s="6">
        <f t="shared" si="17"/>
        <v>0.24</v>
      </c>
    </row>
    <row r="103" spans="1:31" ht="27.6" x14ac:dyDescent="0.25">
      <c r="A103" s="4" t="s">
        <v>1127</v>
      </c>
      <c r="B103" s="14">
        <v>0</v>
      </c>
      <c r="C103" s="14">
        <v>0</v>
      </c>
      <c r="D103" s="14">
        <v>1</v>
      </c>
      <c r="E103" s="14">
        <v>1</v>
      </c>
      <c r="F103" s="14">
        <v>1</v>
      </c>
      <c r="G103" s="14">
        <v>1</v>
      </c>
      <c r="H103" s="14">
        <v>0</v>
      </c>
      <c r="I103" s="14">
        <v>0</v>
      </c>
      <c r="J103" s="14">
        <v>0</v>
      </c>
      <c r="K103" s="14">
        <v>0</v>
      </c>
      <c r="L103" s="6">
        <f t="shared" si="10"/>
        <v>0.4</v>
      </c>
      <c r="M103" s="7" t="str">
        <f t="shared" si="11"/>
        <v>sedang</v>
      </c>
      <c r="N103" s="6">
        <f t="shared" si="12"/>
        <v>0.4</v>
      </c>
      <c r="O103" s="7" t="str">
        <f t="shared" si="13"/>
        <v>soal diterima baik</v>
      </c>
      <c r="Q103" s="7">
        <v>98</v>
      </c>
      <c r="R103" s="14">
        <f t="shared" si="18"/>
        <v>1</v>
      </c>
      <c r="S103" s="14">
        <f t="shared" si="18"/>
        <v>1</v>
      </c>
      <c r="T103" s="14">
        <f t="shared" si="18"/>
        <v>1</v>
      </c>
      <c r="U103" s="14">
        <f t="shared" si="18"/>
        <v>0</v>
      </c>
      <c r="V103" s="14">
        <f t="shared" si="18"/>
        <v>1</v>
      </c>
      <c r="W103" s="14">
        <f t="shared" si="14"/>
        <v>0</v>
      </c>
      <c r="X103" s="14">
        <f t="shared" si="14"/>
        <v>1</v>
      </c>
      <c r="Y103" s="14">
        <f t="shared" si="14"/>
        <v>1</v>
      </c>
      <c r="Z103" s="14">
        <f t="shared" si="14"/>
        <v>0</v>
      </c>
      <c r="AA103" s="14">
        <f t="shared" si="14"/>
        <v>0</v>
      </c>
      <c r="AB103" s="6">
        <f t="shared" si="15"/>
        <v>0.6</v>
      </c>
      <c r="AC103" s="6">
        <f t="shared" si="16"/>
        <v>0.4</v>
      </c>
      <c r="AD103" s="6">
        <f t="shared" si="17"/>
        <v>0.24</v>
      </c>
    </row>
    <row r="104" spans="1:31" ht="41.4" x14ac:dyDescent="0.25">
      <c r="A104" s="8" t="s">
        <v>1128</v>
      </c>
      <c r="B104" s="14">
        <v>1</v>
      </c>
      <c r="C104" s="14">
        <v>1</v>
      </c>
      <c r="D104" s="14">
        <v>1</v>
      </c>
      <c r="E104" s="14">
        <v>0</v>
      </c>
      <c r="F104" s="14">
        <v>1</v>
      </c>
      <c r="G104" s="14">
        <v>0</v>
      </c>
      <c r="H104" s="14">
        <v>0</v>
      </c>
      <c r="I104" s="14">
        <v>0</v>
      </c>
      <c r="J104" s="14">
        <v>1</v>
      </c>
      <c r="K104" s="14">
        <v>1</v>
      </c>
      <c r="L104" s="6">
        <f t="shared" si="10"/>
        <v>0.6</v>
      </c>
      <c r="M104" s="7" t="str">
        <f t="shared" si="11"/>
        <v>sedang</v>
      </c>
      <c r="N104" s="6">
        <f t="shared" si="12"/>
        <v>0.4</v>
      </c>
      <c r="O104" s="7" t="str">
        <f t="shared" si="13"/>
        <v>soal diterima baik</v>
      </c>
      <c r="Q104" s="7">
        <v>99</v>
      </c>
      <c r="R104" s="14">
        <f t="shared" si="18"/>
        <v>0</v>
      </c>
      <c r="S104" s="14">
        <f t="shared" si="18"/>
        <v>0</v>
      </c>
      <c r="T104" s="14">
        <f t="shared" si="18"/>
        <v>1</v>
      </c>
      <c r="U104" s="14">
        <f t="shared" si="18"/>
        <v>1</v>
      </c>
      <c r="V104" s="14">
        <f t="shared" si="18"/>
        <v>1</v>
      </c>
      <c r="W104" s="14">
        <f t="shared" si="14"/>
        <v>1</v>
      </c>
      <c r="X104" s="14">
        <f t="shared" si="14"/>
        <v>0</v>
      </c>
      <c r="Y104" s="14">
        <f t="shared" si="14"/>
        <v>0</v>
      </c>
      <c r="Z104" s="14">
        <f t="shared" si="14"/>
        <v>0</v>
      </c>
      <c r="AA104" s="14">
        <f t="shared" si="14"/>
        <v>0</v>
      </c>
      <c r="AB104" s="6">
        <f t="shared" si="15"/>
        <v>0.4</v>
      </c>
      <c r="AC104" s="6">
        <f t="shared" si="16"/>
        <v>0.6</v>
      </c>
      <c r="AD104" s="6">
        <f t="shared" si="17"/>
        <v>0.24</v>
      </c>
    </row>
    <row r="105" spans="1:31" x14ac:dyDescent="0.25">
      <c r="B105" s="18">
        <f>SUM(B5:B104)</f>
        <v>80</v>
      </c>
      <c r="C105" s="18">
        <f t="shared" ref="C105:K105" si="19">SUM(C5:C104)</f>
        <v>80</v>
      </c>
      <c r="D105" s="18">
        <f t="shared" si="19"/>
        <v>78</v>
      </c>
      <c r="E105" s="18">
        <f t="shared" si="19"/>
        <v>39</v>
      </c>
      <c r="F105" s="18">
        <f t="shared" si="19"/>
        <v>78</v>
      </c>
      <c r="G105" s="18">
        <f t="shared" si="19"/>
        <v>39</v>
      </c>
      <c r="H105" s="18">
        <f t="shared" si="19"/>
        <v>17</v>
      </c>
      <c r="I105" s="18">
        <f t="shared" si="19"/>
        <v>17</v>
      </c>
      <c r="J105" s="18">
        <f t="shared" si="19"/>
        <v>29</v>
      </c>
      <c r="K105" s="18">
        <f t="shared" si="19"/>
        <v>29</v>
      </c>
      <c r="O105" s="13">
        <f>COUNTIF(O5:O104,"soal dibuang")</f>
        <v>0</v>
      </c>
      <c r="Q105" s="7">
        <v>100</v>
      </c>
      <c r="R105" s="14">
        <f t="shared" si="18"/>
        <v>1</v>
      </c>
      <c r="S105" s="14">
        <f t="shared" si="18"/>
        <v>1</v>
      </c>
      <c r="T105" s="14">
        <f t="shared" si="18"/>
        <v>1</v>
      </c>
      <c r="U105" s="14">
        <f t="shared" si="18"/>
        <v>0</v>
      </c>
      <c r="V105" s="14">
        <f t="shared" si="18"/>
        <v>1</v>
      </c>
      <c r="W105" s="14">
        <f t="shared" si="14"/>
        <v>0</v>
      </c>
      <c r="X105" s="14">
        <f t="shared" si="14"/>
        <v>0</v>
      </c>
      <c r="Y105" s="14">
        <f t="shared" si="14"/>
        <v>0</v>
      </c>
      <c r="Z105" s="14">
        <f t="shared" si="14"/>
        <v>1</v>
      </c>
      <c r="AA105" s="14">
        <f t="shared" si="14"/>
        <v>1</v>
      </c>
      <c r="AB105" s="6">
        <f>SUM(R105:AA105)/COUNT(R105:AA105)</f>
        <v>0.6</v>
      </c>
      <c r="AC105" s="6">
        <f t="shared" si="16"/>
        <v>0.4</v>
      </c>
      <c r="AD105" s="6">
        <f t="shared" si="17"/>
        <v>0.24</v>
      </c>
    </row>
    <row r="106" spans="1:31" ht="27.6" x14ac:dyDescent="0.25">
      <c r="B106" s="17" t="s">
        <v>4</v>
      </c>
      <c r="C106" s="17" t="s">
        <v>4</v>
      </c>
      <c r="D106" s="17" t="s">
        <v>4</v>
      </c>
      <c r="E106" s="17" t="s">
        <v>4</v>
      </c>
      <c r="F106" s="17" t="s">
        <v>4</v>
      </c>
      <c r="G106" s="17" t="s">
        <v>5</v>
      </c>
      <c r="H106" s="17" t="s">
        <v>5</v>
      </c>
      <c r="I106" s="17" t="s">
        <v>5</v>
      </c>
      <c r="J106" s="17" t="s">
        <v>5</v>
      </c>
      <c r="K106" s="17" t="s">
        <v>5</v>
      </c>
      <c r="M106" s="13">
        <f>COUNTIF(M5:M104,"mudah")</f>
        <v>14</v>
      </c>
      <c r="Q106" s="21" t="s">
        <v>12</v>
      </c>
      <c r="R106" s="24">
        <f>SUM(R6:R105)</f>
        <v>80</v>
      </c>
      <c r="S106" s="24">
        <f t="shared" ref="S106:AA106" si="20">SUM(S6:S105)</f>
        <v>80</v>
      </c>
      <c r="T106" s="24">
        <f t="shared" si="20"/>
        <v>78</v>
      </c>
      <c r="U106" s="24">
        <f t="shared" si="20"/>
        <v>39</v>
      </c>
      <c r="V106" s="24">
        <f t="shared" si="20"/>
        <v>78</v>
      </c>
      <c r="W106" s="24">
        <f t="shared" si="20"/>
        <v>39</v>
      </c>
      <c r="X106" s="24">
        <f t="shared" si="20"/>
        <v>17</v>
      </c>
      <c r="Y106" s="24">
        <f t="shared" si="20"/>
        <v>17</v>
      </c>
      <c r="Z106" s="24">
        <f t="shared" si="20"/>
        <v>29</v>
      </c>
      <c r="AA106" s="24">
        <f t="shared" si="20"/>
        <v>29</v>
      </c>
      <c r="AB106" s="24"/>
      <c r="AC106" s="24"/>
      <c r="AD106" s="25">
        <f>SUM(AD6:AD105)</f>
        <v>21.359999999999985</v>
      </c>
      <c r="AE106" s="24" t="s">
        <v>11</v>
      </c>
    </row>
    <row r="107" spans="1:31" x14ac:dyDescent="0.25">
      <c r="M107" s="13">
        <f>COUNTIF(M5:M104,"sedang")</f>
        <v>67</v>
      </c>
      <c r="Q107" s="21" t="s">
        <v>13</v>
      </c>
      <c r="R107" s="24">
        <f>SUM(R106:AA106)</f>
        <v>486</v>
      </c>
      <c r="S107" s="24"/>
      <c r="T107" s="24"/>
      <c r="U107" s="24"/>
      <c r="V107" s="24"/>
      <c r="W107" s="24"/>
      <c r="X107" s="24"/>
      <c r="Y107" s="24"/>
      <c r="Z107" s="24"/>
      <c r="AA107" s="24"/>
      <c r="AB107" s="24"/>
      <c r="AC107" s="24"/>
      <c r="AD107" s="24"/>
      <c r="AE107" s="24"/>
    </row>
    <row r="108" spans="1:31" ht="25.5" customHeight="1" x14ac:dyDescent="0.25">
      <c r="A108" s="19"/>
      <c r="B108" s="109" t="s">
        <v>20</v>
      </c>
      <c r="C108" s="109"/>
      <c r="D108" s="109"/>
      <c r="E108" s="14">
        <v>40</v>
      </c>
      <c r="M108" s="12">
        <f>100-M106-M107</f>
        <v>19</v>
      </c>
      <c r="Q108" s="21" t="s">
        <v>14</v>
      </c>
      <c r="R108" s="24">
        <f>$R$107/10</f>
        <v>48.6</v>
      </c>
      <c r="S108" s="24">
        <f t="shared" ref="S108:AA108" si="21">$R$108/10</f>
        <v>4.8600000000000003</v>
      </c>
      <c r="T108" s="24">
        <f t="shared" si="21"/>
        <v>4.8600000000000003</v>
      </c>
      <c r="U108" s="24">
        <f t="shared" si="21"/>
        <v>4.8600000000000003</v>
      </c>
      <c r="V108" s="24">
        <f t="shared" si="21"/>
        <v>4.8600000000000003</v>
      </c>
      <c r="W108" s="24">
        <f t="shared" si="21"/>
        <v>4.8600000000000003</v>
      </c>
      <c r="X108" s="24">
        <f>$R$107/10</f>
        <v>48.6</v>
      </c>
      <c r="Y108" s="24">
        <f t="shared" si="21"/>
        <v>4.8600000000000003</v>
      </c>
      <c r="Z108" s="24">
        <f t="shared" si="21"/>
        <v>4.8600000000000003</v>
      </c>
      <c r="AA108" s="24">
        <f t="shared" si="21"/>
        <v>4.8600000000000003</v>
      </c>
      <c r="AB108" s="24"/>
      <c r="AC108" s="24"/>
      <c r="AD108" s="24"/>
      <c r="AE108" s="24"/>
    </row>
    <row r="109" spans="1:31" ht="25.5" customHeight="1" x14ac:dyDescent="0.25">
      <c r="A109" s="8"/>
      <c r="B109" s="109" t="s">
        <v>21</v>
      </c>
      <c r="C109" s="109"/>
      <c r="D109" s="109"/>
      <c r="E109" s="14">
        <v>30</v>
      </c>
      <c r="Q109" s="21" t="s">
        <v>15</v>
      </c>
      <c r="R109" s="25">
        <f>R106-R108</f>
        <v>31.4</v>
      </c>
      <c r="S109" s="25">
        <f t="shared" ref="S109:AA109" si="22">S106-S108</f>
        <v>75.14</v>
      </c>
      <c r="T109" s="25">
        <f t="shared" si="22"/>
        <v>73.14</v>
      </c>
      <c r="U109" s="25">
        <f t="shared" si="22"/>
        <v>34.14</v>
      </c>
      <c r="V109" s="25">
        <f t="shared" si="22"/>
        <v>73.14</v>
      </c>
      <c r="W109" s="25">
        <f t="shared" si="22"/>
        <v>34.14</v>
      </c>
      <c r="X109" s="25">
        <f t="shared" si="22"/>
        <v>-31.6</v>
      </c>
      <c r="Y109" s="25">
        <f t="shared" si="22"/>
        <v>12.14</v>
      </c>
      <c r="Z109" s="25">
        <f t="shared" si="22"/>
        <v>24.14</v>
      </c>
      <c r="AA109" s="25">
        <f t="shared" si="22"/>
        <v>24.14</v>
      </c>
      <c r="AB109" s="24"/>
      <c r="AC109" s="24"/>
      <c r="AD109" s="24"/>
      <c r="AE109" s="24"/>
    </row>
    <row r="110" spans="1:31" ht="25.5" customHeight="1" x14ac:dyDescent="0.25">
      <c r="A110" s="9"/>
      <c r="B110" s="109" t="s">
        <v>22</v>
      </c>
      <c r="C110" s="109"/>
      <c r="D110" s="109"/>
      <c r="E110" s="14">
        <v>30</v>
      </c>
      <c r="Q110" s="21" t="s">
        <v>16</v>
      </c>
      <c r="R110" s="31">
        <f>R109^2</f>
        <v>985.95999999999992</v>
      </c>
      <c r="S110" s="31">
        <f t="shared" ref="S110:AA110" si="23">S109^2</f>
        <v>5646.0196000000005</v>
      </c>
      <c r="T110" s="31">
        <f t="shared" si="23"/>
        <v>5349.4596000000001</v>
      </c>
      <c r="U110" s="31">
        <f t="shared" si="23"/>
        <v>1165.5396000000001</v>
      </c>
      <c r="V110" s="31">
        <f t="shared" si="23"/>
        <v>5349.4596000000001</v>
      </c>
      <c r="W110" s="31">
        <f t="shared" si="23"/>
        <v>1165.5396000000001</v>
      </c>
      <c r="X110" s="31">
        <f t="shared" si="23"/>
        <v>998.56000000000006</v>
      </c>
      <c r="Y110" s="31">
        <f t="shared" si="23"/>
        <v>147.37960000000001</v>
      </c>
      <c r="Z110" s="31">
        <f t="shared" si="23"/>
        <v>582.7396</v>
      </c>
      <c r="AA110" s="31">
        <f t="shared" si="23"/>
        <v>582.7396</v>
      </c>
      <c r="AB110" s="24"/>
      <c r="AC110" s="24"/>
      <c r="AD110" s="24"/>
      <c r="AE110" s="24"/>
    </row>
    <row r="111" spans="1:31" x14ac:dyDescent="0.25">
      <c r="Q111" s="21" t="s">
        <v>17</v>
      </c>
      <c r="R111" s="24">
        <f>_xlfn.VAR.S(R106:AA106)</f>
        <v>738.93333333333351</v>
      </c>
      <c r="S111" s="24"/>
      <c r="T111" s="24"/>
      <c r="U111" s="24"/>
      <c r="V111" s="24"/>
      <c r="W111" s="24"/>
      <c r="X111" s="24"/>
      <c r="Y111" s="24"/>
      <c r="Z111" s="24"/>
      <c r="AA111" s="24"/>
      <c r="AB111" s="24"/>
      <c r="AC111" s="24"/>
      <c r="AD111" s="24"/>
      <c r="AE111" s="24"/>
    </row>
    <row r="112" spans="1:31" x14ac:dyDescent="0.25">
      <c r="Q112" s="21" t="s">
        <v>18</v>
      </c>
      <c r="R112" s="24">
        <f>SQRT(R111)</f>
        <v>27.183328223992984</v>
      </c>
      <c r="S112" s="24"/>
      <c r="T112" s="24"/>
      <c r="U112" s="24"/>
      <c r="V112" s="24"/>
      <c r="W112" s="24"/>
      <c r="X112" s="24"/>
      <c r="Y112" s="24"/>
      <c r="Z112" s="24"/>
      <c r="AA112" s="24"/>
      <c r="AB112" s="24"/>
      <c r="AC112" s="24"/>
      <c r="AD112" s="24"/>
      <c r="AE112" s="24"/>
    </row>
    <row r="113" spans="17:31" x14ac:dyDescent="0.25">
      <c r="Q113" s="23" t="s">
        <v>6</v>
      </c>
      <c r="R113" s="32">
        <f>100/(100-1)*(1-AD106/R111)</f>
        <v>0.9809024929919915</v>
      </c>
      <c r="S113" s="32" t="s">
        <v>19</v>
      </c>
      <c r="T113" s="24"/>
      <c r="U113" s="24"/>
      <c r="V113" s="24"/>
      <c r="W113" s="24"/>
      <c r="X113" s="24"/>
      <c r="Y113" s="24"/>
      <c r="Z113" s="24"/>
      <c r="AA113" s="24"/>
      <c r="AB113" s="24"/>
      <c r="AC113" s="24"/>
      <c r="AD113" s="24"/>
      <c r="AE113" s="24"/>
    </row>
  </sheetData>
  <mergeCells count="15">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 ref="O3:O4"/>
  </mergeCells>
  <conditionalFormatting sqref="M5:M104 M3:O3 Q3">
    <cfRule type="containsText" dxfId="136" priority="9" operator="containsText" text="sedang">
      <formula>NOT(ISERROR(SEARCH("sedang",M3)))</formula>
    </cfRule>
  </conditionalFormatting>
  <conditionalFormatting sqref="M5:M104">
    <cfRule type="containsText" dxfId="135" priority="8" operator="containsText" text="sukar">
      <formula>NOT(ISERROR(SEARCH("sukar",M5)))</formula>
    </cfRule>
  </conditionalFormatting>
  <conditionalFormatting sqref="M106:M107">
    <cfRule type="containsText" dxfId="134" priority="4" operator="containsText" text="sukar">
      <formula>NOT(ISERROR(SEARCH("sukar",M106)))</formula>
    </cfRule>
    <cfRule type="containsText" dxfId="133" priority="5" operator="containsText" text="sedang">
      <formula>NOT(ISERROR(SEARCH("sedang",M106)))</formula>
    </cfRule>
    <cfRule type="containsText" dxfId="132" priority="6" operator="containsText" text="mudah">
      <formula>NOT(ISERROR(SEARCH("mudah",M106)))</formula>
    </cfRule>
  </conditionalFormatting>
  <conditionalFormatting sqref="M3:O3 Q3 M5:M104">
    <cfRule type="containsText" dxfId="131" priority="10" operator="containsText" text="mudah">
      <formula>NOT(ISERROR(SEARCH("mudah",M3)))</formula>
    </cfRule>
  </conditionalFormatting>
  <conditionalFormatting sqref="O5:O106">
    <cfRule type="containsText" dxfId="130" priority="7" operator="containsText" text="soal dibuang">
      <formula>NOT(ISERROR(SEARCH("soal dibuang",O5)))</formula>
    </cfRule>
  </conditionalFormatting>
  <pageMargins left="0.26" right="0.26" top="0.47244094488188981" bottom="0.35" header="0.31496062992125984" footer="0.24"/>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F6BF697C-45F0-480F-9169-B1AD4C6A04AC}">
            <xm:f>P_Target!$D2="Mudah"</xm:f>
            <x14:dxf>
              <fill>
                <patternFill>
                  <bgColor rgb="FF92D050"/>
                </patternFill>
              </fill>
            </x14:dxf>
          </x14:cfRule>
          <x14:cfRule type="expression" priority="2" id="{A6927B4E-F570-4F90-8B9C-C7C95ED80FF0}">
            <xm:f>P_Target!$D2="Sedang"</xm:f>
            <x14:dxf>
              <fill>
                <patternFill>
                  <bgColor rgb="FFFFFF00"/>
                </patternFill>
              </fill>
            </x14:dxf>
          </x14:cfRule>
          <x14:cfRule type="expression" priority="3" id="{A3E988C6-D26F-4DE1-8323-465CC73C0E2B}">
            <xm:f>P_Target!$D2="Sukar"</xm:f>
            <x14:dxf>
              <fill>
                <patternFill>
                  <bgColor rgb="FFFF0000"/>
                </patternFill>
              </fill>
            </x14:dxf>
          </x14:cfRule>
          <xm:sqref>A5:A104</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6FA10-B8A2-42C7-918A-E5D71FE17F19}">
  <dimension ref="A1:AG115"/>
  <sheetViews>
    <sheetView view="pageBreakPreview" topLeftCell="A103" zoomScale="82" zoomScaleNormal="77" zoomScaleSheetLayoutView="82" workbookViewId="0">
      <selection activeCell="A5" sqref="A5:A104"/>
    </sheetView>
  </sheetViews>
  <sheetFormatPr defaultColWidth="9.109375" defaultRowHeight="13.8" x14ac:dyDescent="0.25"/>
  <cols>
    <col min="1" max="1" width="37.88671875" style="35" customWidth="1"/>
    <col min="2" max="11" width="5.5546875" style="10" customWidth="1"/>
    <col min="12" max="12" width="11.33203125" style="12" customWidth="1"/>
    <col min="13" max="13" width="9" style="12" customWidth="1"/>
    <col min="14" max="14" width="10.5546875" style="12" customWidth="1"/>
    <col min="15" max="15" width="17.44140625" style="12" customWidth="1"/>
    <col min="16" max="16" width="7.44140625" style="12" customWidth="1"/>
    <col min="17" max="17" width="14.33203125" style="12" customWidth="1"/>
    <col min="18" max="27" width="7.33203125" style="12" customWidth="1"/>
    <col min="28" max="28" width="8.109375" style="12" customWidth="1"/>
    <col min="29" max="16384" width="9.109375" style="12"/>
  </cols>
  <sheetData>
    <row r="1" spans="1:30" ht="15" x14ac:dyDescent="0.25">
      <c r="A1" s="99" t="s">
        <v>2332</v>
      </c>
      <c r="B1" s="100"/>
      <c r="C1" s="100"/>
      <c r="D1" s="100"/>
      <c r="E1" s="100"/>
      <c r="F1" s="100"/>
      <c r="G1" s="100"/>
      <c r="H1" s="100"/>
      <c r="I1" s="100"/>
      <c r="J1" s="100"/>
      <c r="K1" s="100"/>
      <c r="L1" s="100"/>
      <c r="M1" s="100"/>
      <c r="N1" s="100"/>
      <c r="O1" s="100"/>
    </row>
    <row r="2" spans="1:30" ht="43.2" x14ac:dyDescent="0.25">
      <c r="A2" s="92" t="s">
        <v>1580</v>
      </c>
      <c r="B2" s="91" t="s">
        <v>1596</v>
      </c>
      <c r="C2" s="91" t="s">
        <v>1587</v>
      </c>
      <c r="D2" s="91" t="s">
        <v>1596</v>
      </c>
      <c r="E2" s="91" t="s">
        <v>1596</v>
      </c>
      <c r="F2" s="91" t="s">
        <v>1587</v>
      </c>
      <c r="G2" s="91" t="s">
        <v>1587</v>
      </c>
      <c r="H2" s="91" t="s">
        <v>1596</v>
      </c>
      <c r="I2" s="91" t="s">
        <v>1587</v>
      </c>
      <c r="J2" s="91" t="s">
        <v>1596</v>
      </c>
      <c r="K2" s="91" t="s">
        <v>1587</v>
      </c>
    </row>
    <row r="3" spans="1:30" ht="15" customHeight="1" x14ac:dyDescent="0.25">
      <c r="A3" s="101" t="s">
        <v>0</v>
      </c>
      <c r="B3" s="101" t="s">
        <v>23</v>
      </c>
      <c r="C3" s="101"/>
      <c r="D3" s="101"/>
      <c r="E3" s="101"/>
      <c r="F3" s="101"/>
      <c r="G3" s="101"/>
      <c r="H3" s="101"/>
      <c r="I3" s="101"/>
      <c r="J3" s="101"/>
      <c r="K3" s="101"/>
      <c r="L3" s="101" t="s">
        <v>1</v>
      </c>
      <c r="M3" s="101" t="s">
        <v>2</v>
      </c>
      <c r="N3" s="101" t="s">
        <v>3</v>
      </c>
      <c r="O3" s="97" t="s">
        <v>2</v>
      </c>
      <c r="Q3" s="20" t="s">
        <v>6</v>
      </c>
    </row>
    <row r="4" spans="1:30" ht="15" customHeight="1" x14ac:dyDescent="0.25">
      <c r="A4" s="101"/>
      <c r="B4" s="15">
        <v>1</v>
      </c>
      <c r="C4" s="15">
        <v>2</v>
      </c>
      <c r="D4" s="15">
        <v>3</v>
      </c>
      <c r="E4" s="15">
        <v>4</v>
      </c>
      <c r="F4" s="15">
        <v>5</v>
      </c>
      <c r="G4" s="15">
        <v>6</v>
      </c>
      <c r="H4" s="15">
        <v>7</v>
      </c>
      <c r="I4" s="15">
        <v>8</v>
      </c>
      <c r="J4" s="15">
        <v>9</v>
      </c>
      <c r="K4" s="15">
        <v>10</v>
      </c>
      <c r="L4" s="101"/>
      <c r="M4" s="101"/>
      <c r="N4" s="101"/>
      <c r="O4" s="97"/>
      <c r="Q4" s="97" t="s">
        <v>8</v>
      </c>
      <c r="R4" s="110" t="s">
        <v>23</v>
      </c>
      <c r="S4" s="110"/>
      <c r="T4" s="110"/>
      <c r="U4" s="110"/>
      <c r="V4" s="110"/>
      <c r="W4" s="110"/>
      <c r="X4" s="110"/>
      <c r="Y4" s="110"/>
      <c r="Z4" s="110"/>
      <c r="AA4" s="110"/>
      <c r="AB4" s="97" t="s">
        <v>7</v>
      </c>
      <c r="AC4" s="97" t="s">
        <v>9</v>
      </c>
      <c r="AD4" s="97" t="s">
        <v>10</v>
      </c>
    </row>
    <row r="5" spans="1:30" ht="27.6" x14ac:dyDescent="0.25">
      <c r="A5" s="37" t="s">
        <v>1129</v>
      </c>
      <c r="B5" s="14">
        <v>1</v>
      </c>
      <c r="C5" s="14">
        <v>1</v>
      </c>
      <c r="D5" s="14">
        <v>1</v>
      </c>
      <c r="E5" s="14">
        <v>0</v>
      </c>
      <c r="F5" s="14">
        <v>1</v>
      </c>
      <c r="G5" s="14">
        <v>0</v>
      </c>
      <c r="H5" s="14">
        <v>0</v>
      </c>
      <c r="I5" s="14">
        <v>0</v>
      </c>
      <c r="J5" s="14">
        <v>1</v>
      </c>
      <c r="K5" s="14">
        <v>1</v>
      </c>
      <c r="L5" s="6">
        <f>SUM(B5:K5)/10</f>
        <v>0.6</v>
      </c>
      <c r="M5" s="7" t="str">
        <f>IF(L5&lt;0.31,"sukar",IF(L5&lt;0.71,"sedang","mudah"))</f>
        <v>sedang</v>
      </c>
      <c r="N5" s="6">
        <f>ABS((SUM(B5:F5)-SUM(G5:K5))*2/10)</f>
        <v>0.4</v>
      </c>
      <c r="O5" s="7"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97"/>
      <c r="AC5" s="97"/>
      <c r="AD5" s="97"/>
    </row>
    <row r="6" spans="1:30" ht="41.4" x14ac:dyDescent="0.25">
      <c r="A6" s="36" t="s">
        <v>1130</v>
      </c>
      <c r="B6" s="14">
        <v>1</v>
      </c>
      <c r="C6" s="14">
        <v>1</v>
      </c>
      <c r="D6" s="14">
        <v>1</v>
      </c>
      <c r="E6" s="14">
        <v>1</v>
      </c>
      <c r="F6" s="14">
        <v>1</v>
      </c>
      <c r="G6" s="14">
        <v>1</v>
      </c>
      <c r="H6" s="14">
        <v>0</v>
      </c>
      <c r="I6" s="14">
        <v>0</v>
      </c>
      <c r="J6" s="14">
        <v>0</v>
      </c>
      <c r="K6" s="14">
        <v>0</v>
      </c>
      <c r="L6" s="6">
        <f t="shared" ref="L6:L69" si="0">SUM(B6:K6)/10</f>
        <v>0.6</v>
      </c>
      <c r="M6" s="7" t="str">
        <f t="shared" ref="M6:M69" si="1">IF(L6&lt;0.31,"sukar",IF(L6&lt;0.71,"sedang","mudah"))</f>
        <v>sedang</v>
      </c>
      <c r="N6" s="6">
        <f t="shared" ref="N6:N69" si="2">ABS((SUM(B6:F6)-SUM(G6:K6))*2/10)</f>
        <v>0.8</v>
      </c>
      <c r="O6" s="7" t="str">
        <f t="shared" ref="O6:O69" si="3">IF(N6&lt;0.2,"soal dibuang",IF(N6&lt;0.3,"soal diperbaiki",IF(N6&lt;0.4,"soal diterima tapi perlu diperbaiki","soal diterima baik")))</f>
        <v>soal diterima baik</v>
      </c>
      <c r="Q6" s="7">
        <v>1</v>
      </c>
      <c r="R6" s="14">
        <f>B5</f>
        <v>1</v>
      </c>
      <c r="S6" s="14">
        <f t="shared" ref="S6:AA21" si="4">C5</f>
        <v>1</v>
      </c>
      <c r="T6" s="14">
        <f t="shared" si="4"/>
        <v>1</v>
      </c>
      <c r="U6" s="14">
        <f t="shared" si="4"/>
        <v>0</v>
      </c>
      <c r="V6" s="14">
        <f t="shared" si="4"/>
        <v>1</v>
      </c>
      <c r="W6" s="14">
        <f t="shared" si="4"/>
        <v>0</v>
      </c>
      <c r="X6" s="14">
        <f t="shared" si="4"/>
        <v>0</v>
      </c>
      <c r="Y6" s="14">
        <f t="shared" si="4"/>
        <v>0</v>
      </c>
      <c r="Z6" s="14">
        <f t="shared" si="4"/>
        <v>1</v>
      </c>
      <c r="AA6" s="14">
        <f t="shared" si="4"/>
        <v>1</v>
      </c>
      <c r="AB6" s="6">
        <f>SUM(R6:AA6)/COUNT(R6:AA6)</f>
        <v>0.6</v>
      </c>
      <c r="AC6" s="6">
        <f>1-AB6</f>
        <v>0.4</v>
      </c>
      <c r="AD6" s="6">
        <f>AB6*AC6</f>
        <v>0.24</v>
      </c>
    </row>
    <row r="7" spans="1:30" ht="27.6" x14ac:dyDescent="0.25">
      <c r="A7" s="37" t="s">
        <v>1131</v>
      </c>
      <c r="B7" s="14">
        <v>1</v>
      </c>
      <c r="C7" s="14">
        <v>1</v>
      </c>
      <c r="D7" s="14">
        <v>1</v>
      </c>
      <c r="E7" s="14">
        <v>0</v>
      </c>
      <c r="F7" s="14">
        <v>1</v>
      </c>
      <c r="G7" s="14">
        <v>0</v>
      </c>
      <c r="H7" s="14">
        <v>0</v>
      </c>
      <c r="I7" s="14">
        <v>0</v>
      </c>
      <c r="J7" s="14">
        <v>0</v>
      </c>
      <c r="K7" s="14">
        <v>0</v>
      </c>
      <c r="L7" s="6">
        <f t="shared" si="0"/>
        <v>0.4</v>
      </c>
      <c r="M7" s="7" t="str">
        <f t="shared" si="1"/>
        <v>sedang</v>
      </c>
      <c r="N7" s="6">
        <f t="shared" si="2"/>
        <v>0.8</v>
      </c>
      <c r="O7" s="7" t="str">
        <f t="shared" si="3"/>
        <v>soal diterima baik</v>
      </c>
      <c r="Q7" s="7">
        <v>2</v>
      </c>
      <c r="R7" s="14">
        <f t="shared" ref="R7:AA45" si="5">B6</f>
        <v>1</v>
      </c>
      <c r="S7" s="14">
        <f t="shared" si="4"/>
        <v>1</v>
      </c>
      <c r="T7" s="14">
        <f t="shared" si="4"/>
        <v>1</v>
      </c>
      <c r="U7" s="14">
        <f t="shared" si="4"/>
        <v>1</v>
      </c>
      <c r="V7" s="14">
        <f t="shared" si="4"/>
        <v>1</v>
      </c>
      <c r="W7" s="14">
        <f t="shared" si="4"/>
        <v>1</v>
      </c>
      <c r="X7" s="14">
        <f t="shared" si="4"/>
        <v>0</v>
      </c>
      <c r="Y7" s="14">
        <f t="shared" si="4"/>
        <v>0</v>
      </c>
      <c r="Z7" s="14">
        <f t="shared" si="4"/>
        <v>0</v>
      </c>
      <c r="AA7" s="14">
        <f t="shared" si="4"/>
        <v>0</v>
      </c>
      <c r="AB7" s="6">
        <f t="shared" ref="AB7:AB70" si="6">SUM(R7:AA7)/COUNT(R7:AA7)</f>
        <v>0.6</v>
      </c>
      <c r="AC7" s="6">
        <f t="shared" ref="AC7:AC70" si="7">1-AB7</f>
        <v>0.4</v>
      </c>
      <c r="AD7" s="6">
        <f t="shared" ref="AD7:AD70" si="8">AB7*AC7</f>
        <v>0.24</v>
      </c>
    </row>
    <row r="8" spans="1:30" x14ac:dyDescent="0.25">
      <c r="A8" s="37" t="s">
        <v>1132</v>
      </c>
      <c r="B8" s="14">
        <v>1</v>
      </c>
      <c r="C8" s="14">
        <v>1</v>
      </c>
      <c r="D8" s="14">
        <v>1</v>
      </c>
      <c r="E8" s="14">
        <v>1</v>
      </c>
      <c r="F8" s="14">
        <v>1</v>
      </c>
      <c r="G8" s="14">
        <v>1</v>
      </c>
      <c r="H8" s="14">
        <v>0</v>
      </c>
      <c r="I8" s="14">
        <v>0</v>
      </c>
      <c r="J8" s="14">
        <v>1</v>
      </c>
      <c r="K8" s="14">
        <v>1</v>
      </c>
      <c r="L8" s="6">
        <f t="shared" si="0"/>
        <v>0.8</v>
      </c>
      <c r="M8" s="7" t="str">
        <f t="shared" si="1"/>
        <v>mudah</v>
      </c>
      <c r="N8" s="6">
        <f t="shared" si="2"/>
        <v>0.4</v>
      </c>
      <c r="O8" s="7" t="str">
        <f t="shared" si="3"/>
        <v>soal diterima baik</v>
      </c>
      <c r="Q8" s="7">
        <v>3</v>
      </c>
      <c r="R8" s="14">
        <f t="shared" si="5"/>
        <v>1</v>
      </c>
      <c r="S8" s="14">
        <f t="shared" si="4"/>
        <v>1</v>
      </c>
      <c r="T8" s="14">
        <f t="shared" si="4"/>
        <v>1</v>
      </c>
      <c r="U8" s="14">
        <f t="shared" si="4"/>
        <v>0</v>
      </c>
      <c r="V8" s="14">
        <f t="shared" si="4"/>
        <v>1</v>
      </c>
      <c r="W8" s="14">
        <f t="shared" si="4"/>
        <v>0</v>
      </c>
      <c r="X8" s="14">
        <f t="shared" si="4"/>
        <v>0</v>
      </c>
      <c r="Y8" s="14">
        <f t="shared" si="4"/>
        <v>0</v>
      </c>
      <c r="Z8" s="14">
        <f t="shared" si="4"/>
        <v>0</v>
      </c>
      <c r="AA8" s="14">
        <f t="shared" si="4"/>
        <v>0</v>
      </c>
      <c r="AB8" s="6">
        <f t="shared" si="6"/>
        <v>0.4</v>
      </c>
      <c r="AC8" s="6">
        <f t="shared" si="7"/>
        <v>0.6</v>
      </c>
      <c r="AD8" s="6">
        <f t="shared" si="8"/>
        <v>0.24</v>
      </c>
    </row>
    <row r="9" spans="1:30" ht="27.6" x14ac:dyDescent="0.25">
      <c r="A9" s="36" t="s">
        <v>1133</v>
      </c>
      <c r="B9" s="14">
        <v>1</v>
      </c>
      <c r="C9" s="14">
        <v>1</v>
      </c>
      <c r="D9" s="14">
        <v>1</v>
      </c>
      <c r="E9" s="14">
        <v>1</v>
      </c>
      <c r="F9" s="14">
        <v>1</v>
      </c>
      <c r="G9" s="14">
        <v>1</v>
      </c>
      <c r="H9" s="14">
        <v>1</v>
      </c>
      <c r="I9" s="14">
        <v>1</v>
      </c>
      <c r="J9" s="14">
        <v>0</v>
      </c>
      <c r="K9" s="14">
        <v>0</v>
      </c>
      <c r="L9" s="6">
        <f t="shared" si="0"/>
        <v>0.8</v>
      </c>
      <c r="M9" s="7" t="str">
        <f t="shared" si="1"/>
        <v>mudah</v>
      </c>
      <c r="N9" s="6">
        <f t="shared" si="2"/>
        <v>0.4</v>
      </c>
      <c r="O9" s="7" t="str">
        <f t="shared" si="3"/>
        <v>soal diterima baik</v>
      </c>
      <c r="Q9" s="7">
        <v>4</v>
      </c>
      <c r="R9" s="14">
        <f t="shared" si="5"/>
        <v>1</v>
      </c>
      <c r="S9" s="14">
        <f t="shared" si="4"/>
        <v>1</v>
      </c>
      <c r="T9" s="14">
        <f t="shared" si="4"/>
        <v>1</v>
      </c>
      <c r="U9" s="14">
        <f t="shared" si="4"/>
        <v>1</v>
      </c>
      <c r="V9" s="14">
        <f t="shared" si="4"/>
        <v>1</v>
      </c>
      <c r="W9" s="14">
        <f t="shared" si="4"/>
        <v>1</v>
      </c>
      <c r="X9" s="14">
        <f t="shared" si="4"/>
        <v>0</v>
      </c>
      <c r="Y9" s="14">
        <f t="shared" si="4"/>
        <v>0</v>
      </c>
      <c r="Z9" s="14">
        <f t="shared" si="4"/>
        <v>1</v>
      </c>
      <c r="AA9" s="14">
        <f t="shared" si="4"/>
        <v>1</v>
      </c>
      <c r="AB9" s="6">
        <f t="shared" si="6"/>
        <v>0.8</v>
      </c>
      <c r="AC9" s="6">
        <f t="shared" si="7"/>
        <v>0.19999999999999996</v>
      </c>
      <c r="AD9" s="6">
        <f t="shared" si="8"/>
        <v>0.15999999999999998</v>
      </c>
    </row>
    <row r="10" spans="1:30" ht="27.6" x14ac:dyDescent="0.25">
      <c r="A10" s="37" t="s">
        <v>1134</v>
      </c>
      <c r="B10" s="14">
        <v>0</v>
      </c>
      <c r="C10" s="14">
        <v>0</v>
      </c>
      <c r="D10" s="14">
        <v>0</v>
      </c>
      <c r="E10" s="14">
        <v>1</v>
      </c>
      <c r="F10" s="14">
        <v>0</v>
      </c>
      <c r="G10" s="14">
        <v>1</v>
      </c>
      <c r="H10" s="14">
        <v>0</v>
      </c>
      <c r="I10" s="14">
        <v>0</v>
      </c>
      <c r="J10" s="14">
        <v>1</v>
      </c>
      <c r="K10" s="14">
        <v>1</v>
      </c>
      <c r="L10" s="6">
        <f t="shared" si="0"/>
        <v>0.4</v>
      </c>
      <c r="M10" s="7" t="str">
        <f t="shared" si="1"/>
        <v>sedang</v>
      </c>
      <c r="N10" s="6">
        <f t="shared" si="2"/>
        <v>0.4</v>
      </c>
      <c r="O10" s="7" t="str">
        <f t="shared" si="3"/>
        <v>soal diterima baik</v>
      </c>
      <c r="Q10" s="7">
        <v>5</v>
      </c>
      <c r="R10" s="14">
        <f t="shared" si="5"/>
        <v>1</v>
      </c>
      <c r="S10" s="14">
        <f t="shared" si="4"/>
        <v>1</v>
      </c>
      <c r="T10" s="14">
        <f t="shared" si="4"/>
        <v>1</v>
      </c>
      <c r="U10" s="14">
        <f t="shared" si="4"/>
        <v>1</v>
      </c>
      <c r="V10" s="14">
        <f t="shared" si="4"/>
        <v>1</v>
      </c>
      <c r="W10" s="14">
        <f t="shared" si="4"/>
        <v>1</v>
      </c>
      <c r="X10" s="14">
        <f t="shared" si="4"/>
        <v>1</v>
      </c>
      <c r="Y10" s="14">
        <f t="shared" si="4"/>
        <v>1</v>
      </c>
      <c r="Z10" s="14">
        <f t="shared" si="4"/>
        <v>0</v>
      </c>
      <c r="AA10" s="14">
        <f t="shared" si="4"/>
        <v>0</v>
      </c>
      <c r="AB10" s="6">
        <f t="shared" si="6"/>
        <v>0.8</v>
      </c>
      <c r="AC10" s="6">
        <f t="shared" si="7"/>
        <v>0.19999999999999996</v>
      </c>
      <c r="AD10" s="6">
        <f t="shared" si="8"/>
        <v>0.15999999999999998</v>
      </c>
    </row>
    <row r="11" spans="1:30" ht="27.6" x14ac:dyDescent="0.25">
      <c r="A11" s="38" t="s">
        <v>1135</v>
      </c>
      <c r="B11" s="14">
        <v>1</v>
      </c>
      <c r="C11" s="14">
        <v>1</v>
      </c>
      <c r="D11" s="14">
        <v>1</v>
      </c>
      <c r="E11" s="14">
        <v>1</v>
      </c>
      <c r="F11" s="14">
        <v>1</v>
      </c>
      <c r="G11" s="14">
        <v>1</v>
      </c>
      <c r="H11" s="14">
        <v>1</v>
      </c>
      <c r="I11" s="14">
        <v>1</v>
      </c>
      <c r="J11" s="14">
        <v>0</v>
      </c>
      <c r="K11" s="14">
        <v>0</v>
      </c>
      <c r="L11" s="6">
        <f t="shared" si="0"/>
        <v>0.8</v>
      </c>
      <c r="M11" s="7" t="str">
        <f t="shared" si="1"/>
        <v>mudah</v>
      </c>
      <c r="N11" s="6">
        <f t="shared" si="2"/>
        <v>0.4</v>
      </c>
      <c r="O11" s="7" t="str">
        <f t="shared" si="3"/>
        <v>soal diterima baik</v>
      </c>
      <c r="Q11" s="7">
        <v>6</v>
      </c>
      <c r="R11" s="14">
        <f t="shared" si="5"/>
        <v>0</v>
      </c>
      <c r="S11" s="14">
        <f t="shared" si="4"/>
        <v>0</v>
      </c>
      <c r="T11" s="14">
        <f t="shared" si="4"/>
        <v>0</v>
      </c>
      <c r="U11" s="14">
        <f t="shared" si="4"/>
        <v>1</v>
      </c>
      <c r="V11" s="14">
        <f t="shared" si="4"/>
        <v>0</v>
      </c>
      <c r="W11" s="14">
        <f t="shared" si="4"/>
        <v>1</v>
      </c>
      <c r="X11" s="14">
        <f t="shared" si="4"/>
        <v>0</v>
      </c>
      <c r="Y11" s="14">
        <f t="shared" si="4"/>
        <v>0</v>
      </c>
      <c r="Z11" s="14">
        <f t="shared" si="4"/>
        <v>1</v>
      </c>
      <c r="AA11" s="14">
        <f t="shared" si="4"/>
        <v>1</v>
      </c>
      <c r="AB11" s="6">
        <f t="shared" si="6"/>
        <v>0.4</v>
      </c>
      <c r="AC11" s="6">
        <f t="shared" si="7"/>
        <v>0.6</v>
      </c>
      <c r="AD11" s="6">
        <f t="shared" si="8"/>
        <v>0.24</v>
      </c>
    </row>
    <row r="12" spans="1:30" ht="27.6" x14ac:dyDescent="0.25">
      <c r="A12" s="36" t="s">
        <v>1136</v>
      </c>
      <c r="B12" s="14">
        <v>0</v>
      </c>
      <c r="C12" s="14">
        <v>0</v>
      </c>
      <c r="D12" s="14">
        <v>1</v>
      </c>
      <c r="E12" s="14">
        <v>0</v>
      </c>
      <c r="F12" s="14">
        <v>1</v>
      </c>
      <c r="G12" s="14">
        <v>0</v>
      </c>
      <c r="H12" s="14">
        <v>0</v>
      </c>
      <c r="I12" s="14">
        <v>0</v>
      </c>
      <c r="J12" s="14">
        <v>0</v>
      </c>
      <c r="K12" s="14">
        <v>0</v>
      </c>
      <c r="L12" s="6">
        <f t="shared" si="0"/>
        <v>0.2</v>
      </c>
      <c r="M12" s="7" t="str">
        <f t="shared" si="1"/>
        <v>sukar</v>
      </c>
      <c r="N12" s="6">
        <f t="shared" si="2"/>
        <v>0.4</v>
      </c>
      <c r="O12" s="7" t="str">
        <f t="shared" si="3"/>
        <v>soal diterima baik</v>
      </c>
      <c r="Q12" s="7">
        <v>7</v>
      </c>
      <c r="R12" s="14">
        <f t="shared" si="5"/>
        <v>1</v>
      </c>
      <c r="S12" s="14">
        <f t="shared" si="4"/>
        <v>1</v>
      </c>
      <c r="T12" s="14">
        <f t="shared" si="4"/>
        <v>1</v>
      </c>
      <c r="U12" s="14">
        <f t="shared" si="4"/>
        <v>1</v>
      </c>
      <c r="V12" s="14">
        <f t="shared" si="4"/>
        <v>1</v>
      </c>
      <c r="W12" s="14">
        <f t="shared" si="4"/>
        <v>1</v>
      </c>
      <c r="X12" s="14">
        <f t="shared" si="4"/>
        <v>1</v>
      </c>
      <c r="Y12" s="14">
        <f t="shared" si="4"/>
        <v>1</v>
      </c>
      <c r="Z12" s="14">
        <f t="shared" si="4"/>
        <v>0</v>
      </c>
      <c r="AA12" s="14">
        <f t="shared" si="4"/>
        <v>0</v>
      </c>
      <c r="AB12" s="6">
        <f t="shared" si="6"/>
        <v>0.8</v>
      </c>
      <c r="AC12" s="6">
        <f t="shared" si="7"/>
        <v>0.19999999999999996</v>
      </c>
      <c r="AD12" s="6">
        <f t="shared" si="8"/>
        <v>0.15999999999999998</v>
      </c>
    </row>
    <row r="13" spans="1:30" ht="27.6" x14ac:dyDescent="0.25">
      <c r="A13" s="36" t="s">
        <v>1137</v>
      </c>
      <c r="B13" s="14">
        <v>1</v>
      </c>
      <c r="C13" s="14">
        <v>1</v>
      </c>
      <c r="D13" s="14">
        <v>1</v>
      </c>
      <c r="E13" s="14">
        <v>0</v>
      </c>
      <c r="F13" s="14">
        <v>1</v>
      </c>
      <c r="G13" s="14">
        <v>0</v>
      </c>
      <c r="H13" s="14">
        <v>0</v>
      </c>
      <c r="I13" s="14">
        <v>0</v>
      </c>
      <c r="J13" s="14">
        <v>1</v>
      </c>
      <c r="K13" s="14">
        <v>1</v>
      </c>
      <c r="L13" s="6">
        <f t="shared" si="0"/>
        <v>0.6</v>
      </c>
      <c r="M13" s="7" t="str">
        <f t="shared" si="1"/>
        <v>sedang</v>
      </c>
      <c r="N13" s="6">
        <f t="shared" si="2"/>
        <v>0.4</v>
      </c>
      <c r="O13" s="7" t="str">
        <f t="shared" si="3"/>
        <v>soal diterima baik</v>
      </c>
      <c r="Q13" s="7">
        <v>8</v>
      </c>
      <c r="R13" s="14">
        <f t="shared" si="5"/>
        <v>0</v>
      </c>
      <c r="S13" s="14">
        <f t="shared" si="4"/>
        <v>0</v>
      </c>
      <c r="T13" s="14">
        <f t="shared" si="4"/>
        <v>1</v>
      </c>
      <c r="U13" s="14">
        <f t="shared" si="4"/>
        <v>0</v>
      </c>
      <c r="V13" s="14">
        <f t="shared" si="4"/>
        <v>1</v>
      </c>
      <c r="W13" s="14">
        <f t="shared" si="4"/>
        <v>0</v>
      </c>
      <c r="X13" s="14">
        <f t="shared" si="4"/>
        <v>0</v>
      </c>
      <c r="Y13" s="14">
        <f t="shared" si="4"/>
        <v>0</v>
      </c>
      <c r="Z13" s="14">
        <f t="shared" si="4"/>
        <v>0</v>
      </c>
      <c r="AA13" s="14">
        <f t="shared" si="4"/>
        <v>0</v>
      </c>
      <c r="AB13" s="6">
        <f t="shared" si="6"/>
        <v>0.2</v>
      </c>
      <c r="AC13" s="6">
        <f t="shared" si="7"/>
        <v>0.8</v>
      </c>
      <c r="AD13" s="6">
        <f t="shared" si="8"/>
        <v>0.16000000000000003</v>
      </c>
    </row>
    <row r="14" spans="1:30" ht="27.6" x14ac:dyDescent="0.25">
      <c r="A14" s="36" t="s">
        <v>1138</v>
      </c>
      <c r="B14" s="14">
        <v>1</v>
      </c>
      <c r="C14" s="14">
        <v>1</v>
      </c>
      <c r="D14" s="14">
        <v>1</v>
      </c>
      <c r="E14" s="14">
        <v>1</v>
      </c>
      <c r="F14" s="14">
        <v>1</v>
      </c>
      <c r="G14" s="14">
        <v>1</v>
      </c>
      <c r="H14" s="14">
        <v>0</v>
      </c>
      <c r="I14" s="14">
        <v>0</v>
      </c>
      <c r="J14" s="14">
        <v>1</v>
      </c>
      <c r="K14" s="14">
        <v>1</v>
      </c>
      <c r="L14" s="6">
        <f t="shared" si="0"/>
        <v>0.8</v>
      </c>
      <c r="M14" s="7" t="str">
        <f t="shared" si="1"/>
        <v>mudah</v>
      </c>
      <c r="N14" s="6">
        <f t="shared" si="2"/>
        <v>0.4</v>
      </c>
      <c r="O14" s="7" t="str">
        <f t="shared" si="3"/>
        <v>soal diterima baik</v>
      </c>
      <c r="Q14" s="7">
        <v>9</v>
      </c>
      <c r="R14" s="14">
        <f t="shared" si="5"/>
        <v>1</v>
      </c>
      <c r="S14" s="14">
        <f t="shared" si="4"/>
        <v>1</v>
      </c>
      <c r="T14" s="14">
        <f t="shared" si="4"/>
        <v>1</v>
      </c>
      <c r="U14" s="14">
        <f t="shared" si="4"/>
        <v>0</v>
      </c>
      <c r="V14" s="14">
        <f t="shared" si="4"/>
        <v>1</v>
      </c>
      <c r="W14" s="14">
        <f t="shared" si="4"/>
        <v>0</v>
      </c>
      <c r="X14" s="14">
        <f t="shared" si="4"/>
        <v>0</v>
      </c>
      <c r="Y14" s="14">
        <f t="shared" si="4"/>
        <v>0</v>
      </c>
      <c r="Z14" s="14">
        <f t="shared" si="4"/>
        <v>1</v>
      </c>
      <c r="AA14" s="14">
        <f t="shared" si="4"/>
        <v>1</v>
      </c>
      <c r="AB14" s="6">
        <f t="shared" si="6"/>
        <v>0.6</v>
      </c>
      <c r="AC14" s="6">
        <f t="shared" si="7"/>
        <v>0.4</v>
      </c>
      <c r="AD14" s="6">
        <f t="shared" si="8"/>
        <v>0.24</v>
      </c>
    </row>
    <row r="15" spans="1:30" ht="27.6" x14ac:dyDescent="0.25">
      <c r="A15" s="38" t="s">
        <v>1139</v>
      </c>
      <c r="B15" s="14">
        <v>1</v>
      </c>
      <c r="C15" s="14">
        <v>1</v>
      </c>
      <c r="D15" s="14">
        <v>1</v>
      </c>
      <c r="E15" s="14">
        <v>1</v>
      </c>
      <c r="F15" s="14">
        <v>1</v>
      </c>
      <c r="G15" s="14">
        <v>1</v>
      </c>
      <c r="H15" s="14">
        <v>0</v>
      </c>
      <c r="I15" s="14">
        <v>0</v>
      </c>
      <c r="J15" s="14">
        <v>1</v>
      </c>
      <c r="K15" s="14">
        <v>1</v>
      </c>
      <c r="L15" s="6">
        <f t="shared" si="0"/>
        <v>0.8</v>
      </c>
      <c r="M15" s="7" t="str">
        <f t="shared" si="1"/>
        <v>mudah</v>
      </c>
      <c r="N15" s="6">
        <f t="shared" si="2"/>
        <v>0.4</v>
      </c>
      <c r="O15" s="7" t="str">
        <f t="shared" si="3"/>
        <v>soal diterima baik</v>
      </c>
      <c r="Q15" s="7">
        <v>10</v>
      </c>
      <c r="R15" s="14">
        <f t="shared" si="5"/>
        <v>1</v>
      </c>
      <c r="S15" s="14">
        <f t="shared" si="4"/>
        <v>1</v>
      </c>
      <c r="T15" s="14">
        <f t="shared" si="4"/>
        <v>1</v>
      </c>
      <c r="U15" s="14">
        <f t="shared" si="4"/>
        <v>1</v>
      </c>
      <c r="V15" s="14">
        <f t="shared" si="4"/>
        <v>1</v>
      </c>
      <c r="W15" s="14">
        <f t="shared" si="4"/>
        <v>1</v>
      </c>
      <c r="X15" s="14">
        <f t="shared" si="4"/>
        <v>0</v>
      </c>
      <c r="Y15" s="14">
        <f t="shared" si="4"/>
        <v>0</v>
      </c>
      <c r="Z15" s="14">
        <f t="shared" si="4"/>
        <v>1</v>
      </c>
      <c r="AA15" s="14">
        <f t="shared" si="4"/>
        <v>1</v>
      </c>
      <c r="AB15" s="6">
        <f t="shared" si="6"/>
        <v>0.8</v>
      </c>
      <c r="AC15" s="6">
        <f t="shared" si="7"/>
        <v>0.19999999999999996</v>
      </c>
      <c r="AD15" s="6">
        <f t="shared" si="8"/>
        <v>0.15999999999999998</v>
      </c>
    </row>
    <row r="16" spans="1:30" ht="41.4" x14ac:dyDescent="0.25">
      <c r="A16" s="36" t="s">
        <v>1140</v>
      </c>
      <c r="B16" s="14">
        <v>1</v>
      </c>
      <c r="C16" s="14">
        <v>1</v>
      </c>
      <c r="D16" s="14">
        <v>1</v>
      </c>
      <c r="E16" s="14">
        <v>0</v>
      </c>
      <c r="F16" s="14">
        <v>1</v>
      </c>
      <c r="G16" s="14">
        <v>0</v>
      </c>
      <c r="H16" s="14">
        <v>1</v>
      </c>
      <c r="I16" s="14">
        <v>1</v>
      </c>
      <c r="J16" s="14">
        <v>0</v>
      </c>
      <c r="K16" s="14">
        <v>0</v>
      </c>
      <c r="L16" s="6">
        <f t="shared" si="0"/>
        <v>0.6</v>
      </c>
      <c r="M16" s="7" t="str">
        <f t="shared" si="1"/>
        <v>sedang</v>
      </c>
      <c r="N16" s="6">
        <f t="shared" si="2"/>
        <v>0.4</v>
      </c>
      <c r="O16" s="7" t="str">
        <f t="shared" si="3"/>
        <v>soal diterima baik</v>
      </c>
      <c r="Q16" s="7">
        <v>11</v>
      </c>
      <c r="R16" s="14">
        <f t="shared" si="5"/>
        <v>1</v>
      </c>
      <c r="S16" s="14">
        <f t="shared" si="4"/>
        <v>1</v>
      </c>
      <c r="T16" s="14">
        <f t="shared" si="4"/>
        <v>1</v>
      </c>
      <c r="U16" s="14">
        <f t="shared" si="4"/>
        <v>1</v>
      </c>
      <c r="V16" s="14">
        <f t="shared" si="4"/>
        <v>1</v>
      </c>
      <c r="W16" s="14">
        <f t="shared" si="4"/>
        <v>1</v>
      </c>
      <c r="X16" s="14">
        <f t="shared" si="4"/>
        <v>0</v>
      </c>
      <c r="Y16" s="14">
        <f t="shared" si="4"/>
        <v>0</v>
      </c>
      <c r="Z16" s="14">
        <f t="shared" si="4"/>
        <v>1</v>
      </c>
      <c r="AA16" s="14">
        <f t="shared" si="4"/>
        <v>1</v>
      </c>
      <c r="AB16" s="6">
        <f t="shared" si="6"/>
        <v>0.8</v>
      </c>
      <c r="AC16" s="6">
        <f t="shared" si="7"/>
        <v>0.19999999999999996</v>
      </c>
      <c r="AD16" s="6">
        <f t="shared" si="8"/>
        <v>0.15999999999999998</v>
      </c>
    </row>
    <row r="17" spans="1:30" ht="27.6" x14ac:dyDescent="0.25">
      <c r="A17" s="36" t="s">
        <v>1141</v>
      </c>
      <c r="B17" s="14">
        <v>1</v>
      </c>
      <c r="C17" s="14">
        <v>1</v>
      </c>
      <c r="D17" s="14">
        <v>1</v>
      </c>
      <c r="E17" s="14">
        <v>1</v>
      </c>
      <c r="F17" s="14">
        <v>1</v>
      </c>
      <c r="G17" s="14">
        <v>1</v>
      </c>
      <c r="H17" s="14">
        <v>0</v>
      </c>
      <c r="I17" s="14">
        <v>0</v>
      </c>
      <c r="J17" s="14">
        <v>0</v>
      </c>
      <c r="K17" s="14">
        <v>0</v>
      </c>
      <c r="L17" s="6">
        <f t="shared" si="0"/>
        <v>0.6</v>
      </c>
      <c r="M17" s="7" t="str">
        <f t="shared" si="1"/>
        <v>sedang</v>
      </c>
      <c r="N17" s="6">
        <f t="shared" si="2"/>
        <v>0.8</v>
      </c>
      <c r="O17" s="7" t="str">
        <f t="shared" si="3"/>
        <v>soal diterima baik</v>
      </c>
      <c r="Q17" s="7">
        <v>12</v>
      </c>
      <c r="R17" s="14">
        <f t="shared" si="5"/>
        <v>1</v>
      </c>
      <c r="S17" s="14">
        <f t="shared" si="4"/>
        <v>1</v>
      </c>
      <c r="T17" s="14">
        <f t="shared" si="4"/>
        <v>1</v>
      </c>
      <c r="U17" s="14">
        <f t="shared" si="4"/>
        <v>0</v>
      </c>
      <c r="V17" s="14">
        <f t="shared" si="4"/>
        <v>1</v>
      </c>
      <c r="W17" s="14">
        <f t="shared" si="4"/>
        <v>0</v>
      </c>
      <c r="X17" s="14">
        <f t="shared" si="4"/>
        <v>1</v>
      </c>
      <c r="Y17" s="14">
        <f t="shared" si="4"/>
        <v>1</v>
      </c>
      <c r="Z17" s="14">
        <f t="shared" si="4"/>
        <v>0</v>
      </c>
      <c r="AA17" s="14">
        <f t="shared" si="4"/>
        <v>0</v>
      </c>
      <c r="AB17" s="6">
        <f t="shared" si="6"/>
        <v>0.6</v>
      </c>
      <c r="AC17" s="6">
        <f t="shared" si="7"/>
        <v>0.4</v>
      </c>
      <c r="AD17" s="6">
        <f t="shared" si="8"/>
        <v>0.24</v>
      </c>
    </row>
    <row r="18" spans="1:30" ht="27.6" x14ac:dyDescent="0.25">
      <c r="A18" s="37" t="s">
        <v>1142</v>
      </c>
      <c r="B18" s="14">
        <v>1</v>
      </c>
      <c r="C18" s="14">
        <v>1</v>
      </c>
      <c r="D18" s="14">
        <v>1</v>
      </c>
      <c r="E18" s="14">
        <v>1</v>
      </c>
      <c r="F18" s="14">
        <v>1</v>
      </c>
      <c r="G18" s="14">
        <v>1</v>
      </c>
      <c r="H18" s="14">
        <v>0</v>
      </c>
      <c r="I18" s="14">
        <v>0</v>
      </c>
      <c r="J18" s="14">
        <v>0</v>
      </c>
      <c r="K18" s="14">
        <v>0</v>
      </c>
      <c r="L18" s="6">
        <f t="shared" si="0"/>
        <v>0.6</v>
      </c>
      <c r="M18" s="7" t="str">
        <f t="shared" si="1"/>
        <v>sedang</v>
      </c>
      <c r="N18" s="6">
        <f t="shared" si="2"/>
        <v>0.8</v>
      </c>
      <c r="O18" s="7" t="str">
        <f t="shared" si="3"/>
        <v>soal diterima baik</v>
      </c>
      <c r="Q18" s="7">
        <v>13</v>
      </c>
      <c r="R18" s="14">
        <f t="shared" si="5"/>
        <v>1</v>
      </c>
      <c r="S18" s="14">
        <f t="shared" si="4"/>
        <v>1</v>
      </c>
      <c r="T18" s="14">
        <f t="shared" si="4"/>
        <v>1</v>
      </c>
      <c r="U18" s="14">
        <f t="shared" si="4"/>
        <v>1</v>
      </c>
      <c r="V18" s="14">
        <f t="shared" si="4"/>
        <v>1</v>
      </c>
      <c r="W18" s="14">
        <f t="shared" si="4"/>
        <v>1</v>
      </c>
      <c r="X18" s="14">
        <f t="shared" si="4"/>
        <v>0</v>
      </c>
      <c r="Y18" s="14">
        <f t="shared" si="4"/>
        <v>0</v>
      </c>
      <c r="Z18" s="14">
        <f t="shared" si="4"/>
        <v>0</v>
      </c>
      <c r="AA18" s="14">
        <f t="shared" si="4"/>
        <v>0</v>
      </c>
      <c r="AB18" s="6">
        <f t="shared" si="6"/>
        <v>0.6</v>
      </c>
      <c r="AC18" s="6">
        <f t="shared" si="7"/>
        <v>0.4</v>
      </c>
      <c r="AD18" s="6">
        <f t="shared" si="8"/>
        <v>0.24</v>
      </c>
    </row>
    <row r="19" spans="1:30" ht="27.6" x14ac:dyDescent="0.25">
      <c r="A19" s="36" t="s">
        <v>1143</v>
      </c>
      <c r="B19" s="14">
        <v>1</v>
      </c>
      <c r="C19" s="14">
        <v>1</v>
      </c>
      <c r="D19" s="14">
        <v>1</v>
      </c>
      <c r="E19" s="14">
        <v>1</v>
      </c>
      <c r="F19" s="14">
        <v>1</v>
      </c>
      <c r="G19" s="14">
        <v>1</v>
      </c>
      <c r="H19" s="14">
        <v>0</v>
      </c>
      <c r="I19" s="14">
        <v>0</v>
      </c>
      <c r="J19" s="14">
        <v>0</v>
      </c>
      <c r="K19" s="14">
        <v>0</v>
      </c>
      <c r="L19" s="6">
        <f t="shared" si="0"/>
        <v>0.6</v>
      </c>
      <c r="M19" s="7" t="str">
        <f t="shared" si="1"/>
        <v>sedang</v>
      </c>
      <c r="N19" s="6">
        <f t="shared" si="2"/>
        <v>0.8</v>
      </c>
      <c r="O19" s="7" t="str">
        <f t="shared" si="3"/>
        <v>soal diterima baik</v>
      </c>
      <c r="Q19" s="7">
        <v>14</v>
      </c>
      <c r="R19" s="14">
        <f t="shared" si="5"/>
        <v>1</v>
      </c>
      <c r="S19" s="14">
        <f t="shared" si="4"/>
        <v>1</v>
      </c>
      <c r="T19" s="14">
        <f t="shared" si="4"/>
        <v>1</v>
      </c>
      <c r="U19" s="14">
        <f t="shared" si="4"/>
        <v>1</v>
      </c>
      <c r="V19" s="14">
        <f t="shared" si="4"/>
        <v>1</v>
      </c>
      <c r="W19" s="14">
        <f t="shared" si="4"/>
        <v>1</v>
      </c>
      <c r="X19" s="14">
        <f t="shared" si="4"/>
        <v>0</v>
      </c>
      <c r="Y19" s="14">
        <f t="shared" si="4"/>
        <v>0</v>
      </c>
      <c r="Z19" s="14">
        <f t="shared" si="4"/>
        <v>0</v>
      </c>
      <c r="AA19" s="14">
        <f t="shared" si="4"/>
        <v>0</v>
      </c>
      <c r="AB19" s="6">
        <f t="shared" si="6"/>
        <v>0.6</v>
      </c>
      <c r="AC19" s="6">
        <f t="shared" si="7"/>
        <v>0.4</v>
      </c>
      <c r="AD19" s="6">
        <f t="shared" si="8"/>
        <v>0.24</v>
      </c>
    </row>
    <row r="20" spans="1:30" ht="27.6" x14ac:dyDescent="0.25">
      <c r="A20" s="36" t="s">
        <v>1144</v>
      </c>
      <c r="B20" s="14">
        <v>1</v>
      </c>
      <c r="C20" s="14">
        <v>1</v>
      </c>
      <c r="D20" s="14">
        <v>1</v>
      </c>
      <c r="E20" s="14">
        <v>1</v>
      </c>
      <c r="F20" s="14">
        <v>1</v>
      </c>
      <c r="G20" s="14">
        <v>1</v>
      </c>
      <c r="H20" s="14">
        <v>0</v>
      </c>
      <c r="I20" s="14">
        <v>0</v>
      </c>
      <c r="J20" s="14">
        <v>0</v>
      </c>
      <c r="K20" s="14">
        <v>0</v>
      </c>
      <c r="L20" s="6">
        <f t="shared" si="0"/>
        <v>0.6</v>
      </c>
      <c r="M20" s="7" t="str">
        <f t="shared" si="1"/>
        <v>sedang</v>
      </c>
      <c r="N20" s="6">
        <f t="shared" si="2"/>
        <v>0.8</v>
      </c>
      <c r="O20" s="7" t="str">
        <f t="shared" si="3"/>
        <v>soal diterima baik</v>
      </c>
      <c r="Q20" s="7">
        <v>15</v>
      </c>
      <c r="R20" s="14">
        <f t="shared" si="5"/>
        <v>1</v>
      </c>
      <c r="S20" s="14">
        <f t="shared" si="4"/>
        <v>1</v>
      </c>
      <c r="T20" s="14">
        <f t="shared" si="4"/>
        <v>1</v>
      </c>
      <c r="U20" s="14">
        <f t="shared" si="4"/>
        <v>1</v>
      </c>
      <c r="V20" s="14">
        <f t="shared" si="4"/>
        <v>1</v>
      </c>
      <c r="W20" s="14">
        <f t="shared" si="4"/>
        <v>1</v>
      </c>
      <c r="X20" s="14">
        <f t="shared" si="4"/>
        <v>0</v>
      </c>
      <c r="Y20" s="14">
        <f t="shared" si="4"/>
        <v>0</v>
      </c>
      <c r="Z20" s="14">
        <f t="shared" si="4"/>
        <v>0</v>
      </c>
      <c r="AA20" s="14">
        <f t="shared" si="4"/>
        <v>0</v>
      </c>
      <c r="AB20" s="6">
        <f t="shared" si="6"/>
        <v>0.6</v>
      </c>
      <c r="AC20" s="6">
        <f t="shared" si="7"/>
        <v>0.4</v>
      </c>
      <c r="AD20" s="6">
        <f t="shared" si="8"/>
        <v>0.24</v>
      </c>
    </row>
    <row r="21" spans="1:30" ht="27.6" x14ac:dyDescent="0.25">
      <c r="A21" s="38" t="s">
        <v>1145</v>
      </c>
      <c r="B21" s="14">
        <v>1</v>
      </c>
      <c r="C21" s="14">
        <v>1</v>
      </c>
      <c r="D21" s="14">
        <v>1</v>
      </c>
      <c r="E21" s="14">
        <v>1</v>
      </c>
      <c r="F21" s="14">
        <v>1</v>
      </c>
      <c r="G21" s="14">
        <v>1</v>
      </c>
      <c r="H21" s="14">
        <v>0</v>
      </c>
      <c r="I21" s="14">
        <v>0</v>
      </c>
      <c r="J21" s="14">
        <v>0</v>
      </c>
      <c r="K21" s="14">
        <v>0</v>
      </c>
      <c r="L21" s="6">
        <f t="shared" si="0"/>
        <v>0.6</v>
      </c>
      <c r="M21" s="7" t="str">
        <f t="shared" si="1"/>
        <v>sedang</v>
      </c>
      <c r="N21" s="6">
        <f t="shared" si="2"/>
        <v>0.8</v>
      </c>
      <c r="O21" s="7" t="str">
        <f t="shared" si="3"/>
        <v>soal diterima baik</v>
      </c>
      <c r="Q21" s="7">
        <v>16</v>
      </c>
      <c r="R21" s="14">
        <f t="shared" si="5"/>
        <v>1</v>
      </c>
      <c r="S21" s="14">
        <f t="shared" si="4"/>
        <v>1</v>
      </c>
      <c r="T21" s="14">
        <f t="shared" si="4"/>
        <v>1</v>
      </c>
      <c r="U21" s="14">
        <f t="shared" si="4"/>
        <v>1</v>
      </c>
      <c r="V21" s="14">
        <f t="shared" si="4"/>
        <v>1</v>
      </c>
      <c r="W21" s="14">
        <f t="shared" si="4"/>
        <v>1</v>
      </c>
      <c r="X21" s="14">
        <f t="shared" si="4"/>
        <v>0</v>
      </c>
      <c r="Y21" s="14">
        <f t="shared" si="4"/>
        <v>0</v>
      </c>
      <c r="Z21" s="14">
        <f t="shared" si="4"/>
        <v>0</v>
      </c>
      <c r="AA21" s="14">
        <f t="shared" si="4"/>
        <v>0</v>
      </c>
      <c r="AB21" s="6">
        <f t="shared" si="6"/>
        <v>0.6</v>
      </c>
      <c r="AC21" s="6">
        <f t="shared" si="7"/>
        <v>0.4</v>
      </c>
      <c r="AD21" s="6">
        <f t="shared" si="8"/>
        <v>0.24</v>
      </c>
    </row>
    <row r="22" spans="1:30" ht="27.6" x14ac:dyDescent="0.25">
      <c r="A22" s="38" t="s">
        <v>1146</v>
      </c>
      <c r="B22" s="14">
        <v>1</v>
      </c>
      <c r="C22" s="14">
        <v>1</v>
      </c>
      <c r="D22" s="14">
        <v>1</v>
      </c>
      <c r="E22" s="14">
        <v>1</v>
      </c>
      <c r="F22" s="14">
        <v>1</v>
      </c>
      <c r="G22" s="14">
        <v>1</v>
      </c>
      <c r="H22" s="14">
        <v>1</v>
      </c>
      <c r="I22" s="14">
        <v>1</v>
      </c>
      <c r="J22" s="14">
        <v>0</v>
      </c>
      <c r="K22" s="14">
        <v>0</v>
      </c>
      <c r="L22" s="6">
        <f t="shared" si="0"/>
        <v>0.8</v>
      </c>
      <c r="M22" s="7" t="str">
        <f t="shared" si="1"/>
        <v>mudah</v>
      </c>
      <c r="N22" s="6">
        <f t="shared" si="2"/>
        <v>0.4</v>
      </c>
      <c r="O22" s="7" t="str">
        <f t="shared" si="3"/>
        <v>soal diterima baik</v>
      </c>
      <c r="Q22" s="7">
        <v>17</v>
      </c>
      <c r="R22" s="14">
        <f t="shared" si="5"/>
        <v>1</v>
      </c>
      <c r="S22" s="14">
        <f t="shared" si="5"/>
        <v>1</v>
      </c>
      <c r="T22" s="14">
        <f t="shared" si="5"/>
        <v>1</v>
      </c>
      <c r="U22" s="14">
        <f t="shared" si="5"/>
        <v>1</v>
      </c>
      <c r="V22" s="14">
        <f t="shared" si="5"/>
        <v>1</v>
      </c>
      <c r="W22" s="14">
        <f t="shared" si="5"/>
        <v>1</v>
      </c>
      <c r="X22" s="14">
        <f t="shared" si="5"/>
        <v>0</v>
      </c>
      <c r="Y22" s="14">
        <f t="shared" si="5"/>
        <v>0</v>
      </c>
      <c r="Z22" s="14">
        <f t="shared" si="5"/>
        <v>0</v>
      </c>
      <c r="AA22" s="14">
        <f t="shared" si="5"/>
        <v>0</v>
      </c>
      <c r="AB22" s="6">
        <f t="shared" si="6"/>
        <v>0.6</v>
      </c>
      <c r="AC22" s="6">
        <f t="shared" si="7"/>
        <v>0.4</v>
      </c>
      <c r="AD22" s="6">
        <f t="shared" si="8"/>
        <v>0.24</v>
      </c>
    </row>
    <row r="23" spans="1:30" ht="41.4" x14ac:dyDescent="0.25">
      <c r="A23" s="37" t="s">
        <v>1147</v>
      </c>
      <c r="B23" s="14">
        <v>1</v>
      </c>
      <c r="C23" s="14">
        <v>1</v>
      </c>
      <c r="D23" s="14">
        <v>1</v>
      </c>
      <c r="E23" s="14">
        <v>1</v>
      </c>
      <c r="F23" s="14">
        <v>1</v>
      </c>
      <c r="G23" s="14">
        <v>1</v>
      </c>
      <c r="H23" s="14">
        <v>0</v>
      </c>
      <c r="I23" s="14">
        <v>0</v>
      </c>
      <c r="J23" s="14">
        <v>0</v>
      </c>
      <c r="K23" s="14">
        <v>0</v>
      </c>
      <c r="L23" s="6">
        <f t="shared" si="0"/>
        <v>0.6</v>
      </c>
      <c r="M23" s="7" t="str">
        <f t="shared" si="1"/>
        <v>sedang</v>
      </c>
      <c r="N23" s="6">
        <f t="shared" si="2"/>
        <v>0.8</v>
      </c>
      <c r="O23" s="7" t="str">
        <f t="shared" si="3"/>
        <v>soal diterima baik</v>
      </c>
      <c r="Q23" s="7">
        <v>18</v>
      </c>
      <c r="R23" s="14">
        <f t="shared" si="5"/>
        <v>1</v>
      </c>
      <c r="S23" s="14">
        <f t="shared" si="5"/>
        <v>1</v>
      </c>
      <c r="T23" s="14">
        <f t="shared" si="5"/>
        <v>1</v>
      </c>
      <c r="U23" s="14">
        <f t="shared" si="5"/>
        <v>1</v>
      </c>
      <c r="V23" s="14">
        <f t="shared" si="5"/>
        <v>1</v>
      </c>
      <c r="W23" s="14">
        <f t="shared" si="5"/>
        <v>1</v>
      </c>
      <c r="X23" s="14">
        <f t="shared" si="5"/>
        <v>1</v>
      </c>
      <c r="Y23" s="14">
        <f t="shared" si="5"/>
        <v>1</v>
      </c>
      <c r="Z23" s="14">
        <f t="shared" si="5"/>
        <v>0</v>
      </c>
      <c r="AA23" s="14">
        <f t="shared" si="5"/>
        <v>0</v>
      </c>
      <c r="AB23" s="6">
        <f t="shared" si="6"/>
        <v>0.8</v>
      </c>
      <c r="AC23" s="6">
        <f t="shared" si="7"/>
        <v>0.19999999999999996</v>
      </c>
      <c r="AD23" s="6">
        <f t="shared" si="8"/>
        <v>0.15999999999999998</v>
      </c>
    </row>
    <row r="24" spans="1:30" ht="27.6" x14ac:dyDescent="0.25">
      <c r="A24" s="36" t="s">
        <v>1148</v>
      </c>
      <c r="B24" s="14">
        <v>1</v>
      </c>
      <c r="C24" s="14">
        <v>1</v>
      </c>
      <c r="D24" s="14">
        <v>1</v>
      </c>
      <c r="E24" s="14">
        <v>0</v>
      </c>
      <c r="F24" s="14">
        <v>1</v>
      </c>
      <c r="G24" s="14">
        <v>0</v>
      </c>
      <c r="H24" s="14">
        <v>0</v>
      </c>
      <c r="I24" s="14">
        <v>0</v>
      </c>
      <c r="J24" s="14">
        <v>0</v>
      </c>
      <c r="K24" s="14">
        <v>0</v>
      </c>
      <c r="L24" s="6">
        <f t="shared" si="0"/>
        <v>0.4</v>
      </c>
      <c r="M24" s="7" t="str">
        <f t="shared" si="1"/>
        <v>sedang</v>
      </c>
      <c r="N24" s="6">
        <f t="shared" si="2"/>
        <v>0.8</v>
      </c>
      <c r="O24" s="7" t="str">
        <f t="shared" si="3"/>
        <v>soal diterima baik</v>
      </c>
      <c r="Q24" s="7">
        <v>19</v>
      </c>
      <c r="R24" s="14">
        <f t="shared" si="5"/>
        <v>1</v>
      </c>
      <c r="S24" s="14">
        <f t="shared" si="5"/>
        <v>1</v>
      </c>
      <c r="T24" s="14">
        <f t="shared" si="5"/>
        <v>1</v>
      </c>
      <c r="U24" s="14">
        <f t="shared" si="5"/>
        <v>1</v>
      </c>
      <c r="V24" s="14">
        <f t="shared" si="5"/>
        <v>1</v>
      </c>
      <c r="W24" s="14">
        <f t="shared" si="5"/>
        <v>1</v>
      </c>
      <c r="X24" s="14">
        <f t="shared" si="5"/>
        <v>0</v>
      </c>
      <c r="Y24" s="14">
        <f t="shared" si="5"/>
        <v>0</v>
      </c>
      <c r="Z24" s="14">
        <f t="shared" si="5"/>
        <v>0</v>
      </c>
      <c r="AA24" s="14">
        <f t="shared" si="5"/>
        <v>0</v>
      </c>
      <c r="AB24" s="6">
        <f t="shared" si="6"/>
        <v>0.6</v>
      </c>
      <c r="AC24" s="6">
        <f t="shared" si="7"/>
        <v>0.4</v>
      </c>
      <c r="AD24" s="6">
        <f t="shared" si="8"/>
        <v>0.24</v>
      </c>
    </row>
    <row r="25" spans="1:30" x14ac:dyDescent="0.25">
      <c r="A25" s="38" t="s">
        <v>1149</v>
      </c>
      <c r="B25" s="14">
        <v>1</v>
      </c>
      <c r="C25" s="14">
        <v>1</v>
      </c>
      <c r="D25" s="14">
        <v>0</v>
      </c>
      <c r="E25" s="14">
        <v>1</v>
      </c>
      <c r="F25" s="14">
        <v>0</v>
      </c>
      <c r="G25" s="14">
        <v>1</v>
      </c>
      <c r="H25" s="14">
        <v>0</v>
      </c>
      <c r="I25" s="14">
        <v>0</v>
      </c>
      <c r="J25" s="14">
        <v>0</v>
      </c>
      <c r="K25" s="14">
        <v>0</v>
      </c>
      <c r="L25" s="6">
        <f t="shared" si="0"/>
        <v>0.4</v>
      </c>
      <c r="M25" s="7" t="str">
        <f t="shared" si="1"/>
        <v>sedang</v>
      </c>
      <c r="N25" s="6">
        <f t="shared" si="2"/>
        <v>0.4</v>
      </c>
      <c r="O25" s="7" t="str">
        <f t="shared" si="3"/>
        <v>soal diterima baik</v>
      </c>
      <c r="Q25" s="7">
        <v>20</v>
      </c>
      <c r="R25" s="14">
        <f t="shared" si="5"/>
        <v>1</v>
      </c>
      <c r="S25" s="14">
        <f t="shared" si="5"/>
        <v>1</v>
      </c>
      <c r="T25" s="14">
        <f t="shared" si="5"/>
        <v>1</v>
      </c>
      <c r="U25" s="14">
        <f t="shared" si="5"/>
        <v>0</v>
      </c>
      <c r="V25" s="14">
        <f t="shared" si="5"/>
        <v>1</v>
      </c>
      <c r="W25" s="14">
        <f t="shared" si="5"/>
        <v>0</v>
      </c>
      <c r="X25" s="14">
        <f t="shared" si="5"/>
        <v>0</v>
      </c>
      <c r="Y25" s="14">
        <f t="shared" si="5"/>
        <v>0</v>
      </c>
      <c r="Z25" s="14">
        <f t="shared" si="5"/>
        <v>0</v>
      </c>
      <c r="AA25" s="14">
        <f t="shared" si="5"/>
        <v>0</v>
      </c>
      <c r="AB25" s="6">
        <f t="shared" si="6"/>
        <v>0.4</v>
      </c>
      <c r="AC25" s="6">
        <f t="shared" si="7"/>
        <v>0.6</v>
      </c>
      <c r="AD25" s="6">
        <f t="shared" si="8"/>
        <v>0.24</v>
      </c>
    </row>
    <row r="26" spans="1:30" ht="27.6" x14ac:dyDescent="0.25">
      <c r="A26" s="37" t="s">
        <v>1150</v>
      </c>
      <c r="B26" s="14">
        <v>1</v>
      </c>
      <c r="C26" s="14">
        <v>1</v>
      </c>
      <c r="D26" s="14">
        <v>1</v>
      </c>
      <c r="E26" s="14">
        <v>0</v>
      </c>
      <c r="F26" s="14">
        <v>1</v>
      </c>
      <c r="G26" s="14">
        <v>0</v>
      </c>
      <c r="H26" s="14">
        <v>0</v>
      </c>
      <c r="I26" s="14">
        <v>0</v>
      </c>
      <c r="J26" s="14">
        <v>0</v>
      </c>
      <c r="K26" s="14">
        <v>0</v>
      </c>
      <c r="L26" s="6">
        <f t="shared" si="0"/>
        <v>0.4</v>
      </c>
      <c r="M26" s="7" t="str">
        <f t="shared" si="1"/>
        <v>sedang</v>
      </c>
      <c r="N26" s="6">
        <f t="shared" si="2"/>
        <v>0.8</v>
      </c>
      <c r="O26" s="7" t="str">
        <f t="shared" si="3"/>
        <v>soal diterima baik</v>
      </c>
      <c r="Q26" s="7">
        <v>21</v>
      </c>
      <c r="R26" s="14">
        <f t="shared" si="5"/>
        <v>1</v>
      </c>
      <c r="S26" s="14">
        <f t="shared" si="5"/>
        <v>1</v>
      </c>
      <c r="T26" s="14">
        <f t="shared" si="5"/>
        <v>0</v>
      </c>
      <c r="U26" s="14">
        <f t="shared" si="5"/>
        <v>1</v>
      </c>
      <c r="V26" s="14">
        <f t="shared" si="5"/>
        <v>0</v>
      </c>
      <c r="W26" s="14">
        <f t="shared" si="5"/>
        <v>1</v>
      </c>
      <c r="X26" s="14">
        <f t="shared" si="5"/>
        <v>0</v>
      </c>
      <c r="Y26" s="14">
        <f t="shared" si="5"/>
        <v>0</v>
      </c>
      <c r="Z26" s="14">
        <f t="shared" si="5"/>
        <v>0</v>
      </c>
      <c r="AA26" s="14">
        <f t="shared" si="5"/>
        <v>0</v>
      </c>
      <c r="AB26" s="6">
        <f t="shared" si="6"/>
        <v>0.4</v>
      </c>
      <c r="AC26" s="6">
        <f t="shared" si="7"/>
        <v>0.6</v>
      </c>
      <c r="AD26" s="6">
        <f t="shared" si="8"/>
        <v>0.24</v>
      </c>
    </row>
    <row r="27" spans="1:30" x14ac:dyDescent="0.25">
      <c r="A27" s="37" t="s">
        <v>1151</v>
      </c>
      <c r="B27" s="14">
        <v>1</v>
      </c>
      <c r="C27" s="14">
        <v>1</v>
      </c>
      <c r="D27" s="14">
        <v>0</v>
      </c>
      <c r="E27" s="14">
        <v>0</v>
      </c>
      <c r="F27" s="14">
        <v>0</v>
      </c>
      <c r="G27" s="14">
        <v>0</v>
      </c>
      <c r="H27" s="14">
        <v>0</v>
      </c>
      <c r="I27" s="14">
        <v>0</v>
      </c>
      <c r="J27" s="14">
        <v>0</v>
      </c>
      <c r="K27" s="14">
        <v>0</v>
      </c>
      <c r="L27" s="6">
        <f t="shared" si="0"/>
        <v>0.2</v>
      </c>
      <c r="M27" s="7" t="str">
        <f t="shared" si="1"/>
        <v>sukar</v>
      </c>
      <c r="N27" s="6">
        <f t="shared" si="2"/>
        <v>0.4</v>
      </c>
      <c r="O27" s="7" t="str">
        <f t="shared" si="3"/>
        <v>soal diterima baik</v>
      </c>
      <c r="Q27" s="7">
        <v>22</v>
      </c>
      <c r="R27" s="14">
        <f t="shared" si="5"/>
        <v>1</v>
      </c>
      <c r="S27" s="14">
        <f t="shared" si="5"/>
        <v>1</v>
      </c>
      <c r="T27" s="14">
        <f t="shared" si="5"/>
        <v>1</v>
      </c>
      <c r="U27" s="14">
        <f t="shared" si="5"/>
        <v>0</v>
      </c>
      <c r="V27" s="14">
        <f t="shared" si="5"/>
        <v>1</v>
      </c>
      <c r="W27" s="14">
        <f t="shared" si="5"/>
        <v>0</v>
      </c>
      <c r="X27" s="14">
        <f t="shared" si="5"/>
        <v>0</v>
      </c>
      <c r="Y27" s="14">
        <f t="shared" si="5"/>
        <v>0</v>
      </c>
      <c r="Z27" s="14">
        <f t="shared" si="5"/>
        <v>0</v>
      </c>
      <c r="AA27" s="14">
        <f t="shared" si="5"/>
        <v>0</v>
      </c>
      <c r="AB27" s="6">
        <f t="shared" si="6"/>
        <v>0.4</v>
      </c>
      <c r="AC27" s="6">
        <f t="shared" si="7"/>
        <v>0.6</v>
      </c>
      <c r="AD27" s="6">
        <f t="shared" si="8"/>
        <v>0.24</v>
      </c>
    </row>
    <row r="28" spans="1:30" x14ac:dyDescent="0.25">
      <c r="A28" s="36" t="s">
        <v>1152</v>
      </c>
      <c r="B28" s="14">
        <v>1</v>
      </c>
      <c r="C28" s="14">
        <v>1</v>
      </c>
      <c r="D28" s="14">
        <v>1</v>
      </c>
      <c r="E28" s="14">
        <v>0</v>
      </c>
      <c r="F28" s="14">
        <v>1</v>
      </c>
      <c r="G28" s="14">
        <v>0</v>
      </c>
      <c r="H28" s="14">
        <v>0</v>
      </c>
      <c r="I28" s="14">
        <v>0</v>
      </c>
      <c r="J28" s="14">
        <v>1</v>
      </c>
      <c r="K28" s="14">
        <v>1</v>
      </c>
      <c r="L28" s="6">
        <f t="shared" si="0"/>
        <v>0.6</v>
      </c>
      <c r="M28" s="7" t="str">
        <f t="shared" si="1"/>
        <v>sedang</v>
      </c>
      <c r="N28" s="6">
        <f t="shared" si="2"/>
        <v>0.4</v>
      </c>
      <c r="O28" s="7" t="str">
        <f t="shared" si="3"/>
        <v>soal diterima baik</v>
      </c>
      <c r="Q28" s="7">
        <v>23</v>
      </c>
      <c r="R28" s="14">
        <f t="shared" si="5"/>
        <v>1</v>
      </c>
      <c r="S28" s="14">
        <f t="shared" si="5"/>
        <v>1</v>
      </c>
      <c r="T28" s="14">
        <f t="shared" si="5"/>
        <v>0</v>
      </c>
      <c r="U28" s="14">
        <f t="shared" si="5"/>
        <v>0</v>
      </c>
      <c r="V28" s="14">
        <f t="shared" si="5"/>
        <v>0</v>
      </c>
      <c r="W28" s="14">
        <f t="shared" si="5"/>
        <v>0</v>
      </c>
      <c r="X28" s="14">
        <f t="shared" si="5"/>
        <v>0</v>
      </c>
      <c r="Y28" s="14">
        <f t="shared" si="5"/>
        <v>0</v>
      </c>
      <c r="Z28" s="14">
        <f t="shared" si="5"/>
        <v>0</v>
      </c>
      <c r="AA28" s="14">
        <f t="shared" si="5"/>
        <v>0</v>
      </c>
      <c r="AB28" s="6">
        <f t="shared" si="6"/>
        <v>0.2</v>
      </c>
      <c r="AC28" s="6">
        <f t="shared" si="7"/>
        <v>0.8</v>
      </c>
      <c r="AD28" s="6">
        <f t="shared" si="8"/>
        <v>0.16000000000000003</v>
      </c>
    </row>
    <row r="29" spans="1:30" ht="27.6" x14ac:dyDescent="0.25">
      <c r="A29" s="36" t="s">
        <v>1153</v>
      </c>
      <c r="B29" s="14">
        <v>1</v>
      </c>
      <c r="C29" s="14">
        <v>1</v>
      </c>
      <c r="D29" s="14">
        <v>1</v>
      </c>
      <c r="E29" s="14">
        <v>1</v>
      </c>
      <c r="F29" s="14">
        <v>1</v>
      </c>
      <c r="G29" s="14">
        <v>1</v>
      </c>
      <c r="H29" s="14">
        <v>1</v>
      </c>
      <c r="I29" s="14">
        <v>1</v>
      </c>
      <c r="J29" s="14">
        <v>0</v>
      </c>
      <c r="K29" s="14">
        <v>0</v>
      </c>
      <c r="L29" s="6">
        <f t="shared" si="0"/>
        <v>0.8</v>
      </c>
      <c r="M29" s="7" t="str">
        <f t="shared" si="1"/>
        <v>mudah</v>
      </c>
      <c r="N29" s="6">
        <f t="shared" si="2"/>
        <v>0.4</v>
      </c>
      <c r="O29" s="7" t="str">
        <f t="shared" si="3"/>
        <v>soal diterima baik</v>
      </c>
      <c r="Q29" s="7">
        <v>24</v>
      </c>
      <c r="R29" s="14">
        <f t="shared" si="5"/>
        <v>1</v>
      </c>
      <c r="S29" s="14">
        <f t="shared" si="5"/>
        <v>1</v>
      </c>
      <c r="T29" s="14">
        <f t="shared" si="5"/>
        <v>1</v>
      </c>
      <c r="U29" s="14">
        <f t="shared" si="5"/>
        <v>0</v>
      </c>
      <c r="V29" s="14">
        <f t="shared" si="5"/>
        <v>1</v>
      </c>
      <c r="W29" s="14">
        <f t="shared" si="5"/>
        <v>0</v>
      </c>
      <c r="X29" s="14">
        <f t="shared" si="5"/>
        <v>0</v>
      </c>
      <c r="Y29" s="14">
        <f t="shared" si="5"/>
        <v>0</v>
      </c>
      <c r="Z29" s="14">
        <f t="shared" si="5"/>
        <v>1</v>
      </c>
      <c r="AA29" s="14">
        <f t="shared" si="5"/>
        <v>1</v>
      </c>
      <c r="AB29" s="6">
        <f t="shared" si="6"/>
        <v>0.6</v>
      </c>
      <c r="AC29" s="6">
        <f t="shared" si="7"/>
        <v>0.4</v>
      </c>
      <c r="AD29" s="6">
        <f t="shared" si="8"/>
        <v>0.24</v>
      </c>
    </row>
    <row r="30" spans="1:30" ht="27.6" x14ac:dyDescent="0.25">
      <c r="A30" s="36" t="s">
        <v>1154</v>
      </c>
      <c r="B30" s="14">
        <v>1</v>
      </c>
      <c r="C30" s="14">
        <v>1</v>
      </c>
      <c r="D30" s="14">
        <v>1</v>
      </c>
      <c r="E30" s="14">
        <v>0</v>
      </c>
      <c r="F30" s="14">
        <v>1</v>
      </c>
      <c r="G30" s="14">
        <v>0</v>
      </c>
      <c r="H30" s="14">
        <v>1</v>
      </c>
      <c r="I30" s="14">
        <v>1</v>
      </c>
      <c r="J30" s="14">
        <v>0</v>
      </c>
      <c r="K30" s="14">
        <v>0</v>
      </c>
      <c r="L30" s="6">
        <f t="shared" si="0"/>
        <v>0.6</v>
      </c>
      <c r="M30" s="7" t="str">
        <f t="shared" si="1"/>
        <v>sedang</v>
      </c>
      <c r="N30" s="6">
        <f t="shared" si="2"/>
        <v>0.4</v>
      </c>
      <c r="O30" s="7" t="str">
        <f t="shared" si="3"/>
        <v>soal diterima baik</v>
      </c>
      <c r="Q30" s="7">
        <v>25</v>
      </c>
      <c r="R30" s="14">
        <f t="shared" si="5"/>
        <v>1</v>
      </c>
      <c r="S30" s="14">
        <f t="shared" si="5"/>
        <v>1</v>
      </c>
      <c r="T30" s="14">
        <f t="shared" si="5"/>
        <v>1</v>
      </c>
      <c r="U30" s="14">
        <f t="shared" si="5"/>
        <v>1</v>
      </c>
      <c r="V30" s="14">
        <f t="shared" si="5"/>
        <v>1</v>
      </c>
      <c r="W30" s="14">
        <f t="shared" si="5"/>
        <v>1</v>
      </c>
      <c r="X30" s="14">
        <f t="shared" si="5"/>
        <v>1</v>
      </c>
      <c r="Y30" s="14">
        <f t="shared" si="5"/>
        <v>1</v>
      </c>
      <c r="Z30" s="14">
        <f t="shared" si="5"/>
        <v>0</v>
      </c>
      <c r="AA30" s="14">
        <f t="shared" si="5"/>
        <v>0</v>
      </c>
      <c r="AB30" s="6">
        <f t="shared" si="6"/>
        <v>0.8</v>
      </c>
      <c r="AC30" s="6">
        <f t="shared" si="7"/>
        <v>0.19999999999999996</v>
      </c>
      <c r="AD30" s="6">
        <f t="shared" si="8"/>
        <v>0.15999999999999998</v>
      </c>
    </row>
    <row r="31" spans="1:30" ht="27.6" x14ac:dyDescent="0.25">
      <c r="A31" s="37" t="s">
        <v>1155</v>
      </c>
      <c r="B31" s="14">
        <v>1</v>
      </c>
      <c r="C31" s="14">
        <v>1</v>
      </c>
      <c r="D31" s="14">
        <v>1</v>
      </c>
      <c r="E31" s="14">
        <v>1</v>
      </c>
      <c r="F31" s="14">
        <v>1</v>
      </c>
      <c r="G31" s="14">
        <v>1</v>
      </c>
      <c r="H31" s="14">
        <v>0</v>
      </c>
      <c r="I31" s="14">
        <v>0</v>
      </c>
      <c r="J31" s="14">
        <v>0</v>
      </c>
      <c r="K31" s="14">
        <v>0</v>
      </c>
      <c r="L31" s="6">
        <f t="shared" si="0"/>
        <v>0.6</v>
      </c>
      <c r="M31" s="7" t="str">
        <f t="shared" si="1"/>
        <v>sedang</v>
      </c>
      <c r="N31" s="6">
        <f t="shared" si="2"/>
        <v>0.8</v>
      </c>
      <c r="O31" s="7" t="str">
        <f t="shared" si="3"/>
        <v>soal diterima baik</v>
      </c>
      <c r="Q31" s="7">
        <v>26</v>
      </c>
      <c r="R31" s="14">
        <f t="shared" si="5"/>
        <v>1</v>
      </c>
      <c r="S31" s="14">
        <f t="shared" si="5"/>
        <v>1</v>
      </c>
      <c r="T31" s="14">
        <f t="shared" si="5"/>
        <v>1</v>
      </c>
      <c r="U31" s="14">
        <f t="shared" si="5"/>
        <v>0</v>
      </c>
      <c r="V31" s="14">
        <f t="shared" si="5"/>
        <v>1</v>
      </c>
      <c r="W31" s="14">
        <f t="shared" si="5"/>
        <v>0</v>
      </c>
      <c r="X31" s="14">
        <f t="shared" si="5"/>
        <v>1</v>
      </c>
      <c r="Y31" s="14">
        <f t="shared" si="5"/>
        <v>1</v>
      </c>
      <c r="Z31" s="14">
        <f t="shared" si="5"/>
        <v>0</v>
      </c>
      <c r="AA31" s="14">
        <f t="shared" si="5"/>
        <v>0</v>
      </c>
      <c r="AB31" s="6">
        <f t="shared" si="6"/>
        <v>0.6</v>
      </c>
      <c r="AC31" s="6">
        <f t="shared" si="7"/>
        <v>0.4</v>
      </c>
      <c r="AD31" s="6">
        <f t="shared" si="8"/>
        <v>0.24</v>
      </c>
    </row>
    <row r="32" spans="1:30" ht="27.6" x14ac:dyDescent="0.25">
      <c r="A32" s="36" t="s">
        <v>1156</v>
      </c>
      <c r="B32" s="14">
        <v>1</v>
      </c>
      <c r="C32" s="14">
        <v>1</v>
      </c>
      <c r="D32" s="14">
        <v>1</v>
      </c>
      <c r="E32" s="14">
        <v>1</v>
      </c>
      <c r="F32" s="14">
        <v>1</v>
      </c>
      <c r="G32" s="14">
        <v>1</v>
      </c>
      <c r="H32" s="14">
        <v>0</v>
      </c>
      <c r="I32" s="14">
        <v>0</v>
      </c>
      <c r="J32" s="14">
        <v>0</v>
      </c>
      <c r="K32" s="14">
        <v>0</v>
      </c>
      <c r="L32" s="6">
        <f t="shared" si="0"/>
        <v>0.6</v>
      </c>
      <c r="M32" s="7" t="str">
        <f t="shared" si="1"/>
        <v>sedang</v>
      </c>
      <c r="N32" s="6">
        <f t="shared" si="2"/>
        <v>0.8</v>
      </c>
      <c r="O32" s="7" t="str">
        <f t="shared" si="3"/>
        <v>soal diterima baik</v>
      </c>
      <c r="Q32" s="7">
        <v>27</v>
      </c>
      <c r="R32" s="14">
        <f t="shared" si="5"/>
        <v>1</v>
      </c>
      <c r="S32" s="14">
        <f t="shared" si="5"/>
        <v>1</v>
      </c>
      <c r="T32" s="14">
        <f t="shared" si="5"/>
        <v>1</v>
      </c>
      <c r="U32" s="14">
        <f t="shared" si="5"/>
        <v>1</v>
      </c>
      <c r="V32" s="14">
        <f t="shared" si="5"/>
        <v>1</v>
      </c>
      <c r="W32" s="14">
        <f t="shared" si="5"/>
        <v>1</v>
      </c>
      <c r="X32" s="14">
        <f t="shared" si="5"/>
        <v>0</v>
      </c>
      <c r="Y32" s="14">
        <f t="shared" si="5"/>
        <v>0</v>
      </c>
      <c r="Z32" s="14">
        <f t="shared" si="5"/>
        <v>0</v>
      </c>
      <c r="AA32" s="14">
        <f t="shared" si="5"/>
        <v>0</v>
      </c>
      <c r="AB32" s="6">
        <f t="shared" si="6"/>
        <v>0.6</v>
      </c>
      <c r="AC32" s="6">
        <f t="shared" si="7"/>
        <v>0.4</v>
      </c>
      <c r="AD32" s="6">
        <f t="shared" si="8"/>
        <v>0.24</v>
      </c>
    </row>
    <row r="33" spans="1:30" ht="27.6" x14ac:dyDescent="0.25">
      <c r="A33" s="36" t="s">
        <v>1157</v>
      </c>
      <c r="B33" s="14">
        <v>0</v>
      </c>
      <c r="C33" s="14">
        <v>0</v>
      </c>
      <c r="D33" s="14">
        <v>0</v>
      </c>
      <c r="E33" s="14">
        <v>0</v>
      </c>
      <c r="F33" s="14">
        <v>0</v>
      </c>
      <c r="G33" s="14">
        <v>0</v>
      </c>
      <c r="H33" s="14">
        <v>1</v>
      </c>
      <c r="I33" s="14">
        <v>1</v>
      </c>
      <c r="J33" s="14">
        <v>0</v>
      </c>
      <c r="K33" s="14">
        <v>0</v>
      </c>
      <c r="L33" s="6">
        <f t="shared" si="0"/>
        <v>0.2</v>
      </c>
      <c r="M33" s="7" t="str">
        <f t="shared" si="1"/>
        <v>sukar</v>
      </c>
      <c r="N33" s="6">
        <f t="shared" si="2"/>
        <v>0.4</v>
      </c>
      <c r="O33" s="7" t="str">
        <f t="shared" si="3"/>
        <v>soal diterima baik</v>
      </c>
      <c r="Q33" s="7">
        <v>28</v>
      </c>
      <c r="R33" s="14">
        <f t="shared" si="5"/>
        <v>1</v>
      </c>
      <c r="S33" s="14">
        <f t="shared" si="5"/>
        <v>1</v>
      </c>
      <c r="T33" s="14">
        <f t="shared" si="5"/>
        <v>1</v>
      </c>
      <c r="U33" s="14">
        <f t="shared" si="5"/>
        <v>1</v>
      </c>
      <c r="V33" s="14">
        <f t="shared" si="5"/>
        <v>1</v>
      </c>
      <c r="W33" s="14">
        <f t="shared" si="5"/>
        <v>1</v>
      </c>
      <c r="X33" s="14">
        <f t="shared" si="5"/>
        <v>0</v>
      </c>
      <c r="Y33" s="14">
        <f t="shared" si="5"/>
        <v>0</v>
      </c>
      <c r="Z33" s="14">
        <f t="shared" si="5"/>
        <v>0</v>
      </c>
      <c r="AA33" s="14">
        <f t="shared" si="5"/>
        <v>0</v>
      </c>
      <c r="AB33" s="6">
        <f t="shared" si="6"/>
        <v>0.6</v>
      </c>
      <c r="AC33" s="6">
        <f t="shared" si="7"/>
        <v>0.4</v>
      </c>
      <c r="AD33" s="6">
        <f t="shared" si="8"/>
        <v>0.24</v>
      </c>
    </row>
    <row r="34" spans="1:30" ht="27.6" x14ac:dyDescent="0.25">
      <c r="A34" s="36" t="s">
        <v>1158</v>
      </c>
      <c r="B34" s="14">
        <v>1</v>
      </c>
      <c r="C34" s="14">
        <v>1</v>
      </c>
      <c r="D34" s="14">
        <v>1</v>
      </c>
      <c r="E34" s="14">
        <v>0</v>
      </c>
      <c r="F34" s="14">
        <v>1</v>
      </c>
      <c r="G34" s="14">
        <v>0</v>
      </c>
      <c r="H34" s="14">
        <v>0</v>
      </c>
      <c r="I34" s="14">
        <v>0</v>
      </c>
      <c r="J34" s="14">
        <v>0</v>
      </c>
      <c r="K34" s="14">
        <v>0</v>
      </c>
      <c r="L34" s="6">
        <f t="shared" si="0"/>
        <v>0.4</v>
      </c>
      <c r="M34" s="7" t="str">
        <f t="shared" si="1"/>
        <v>sedang</v>
      </c>
      <c r="N34" s="6">
        <f t="shared" si="2"/>
        <v>0.8</v>
      </c>
      <c r="O34" s="7" t="str">
        <f t="shared" si="3"/>
        <v>soal diterima baik</v>
      </c>
      <c r="Q34" s="7">
        <v>29</v>
      </c>
      <c r="R34" s="14">
        <f t="shared" si="5"/>
        <v>0</v>
      </c>
      <c r="S34" s="14">
        <f t="shared" si="5"/>
        <v>0</v>
      </c>
      <c r="T34" s="14">
        <f t="shared" si="5"/>
        <v>0</v>
      </c>
      <c r="U34" s="14">
        <f t="shared" si="5"/>
        <v>0</v>
      </c>
      <c r="V34" s="14">
        <f t="shared" si="5"/>
        <v>0</v>
      </c>
      <c r="W34" s="14">
        <f t="shared" si="5"/>
        <v>0</v>
      </c>
      <c r="X34" s="14">
        <f t="shared" si="5"/>
        <v>1</v>
      </c>
      <c r="Y34" s="14">
        <f t="shared" si="5"/>
        <v>1</v>
      </c>
      <c r="Z34" s="14">
        <f t="shared" si="5"/>
        <v>0</v>
      </c>
      <c r="AA34" s="14">
        <f t="shared" si="5"/>
        <v>0</v>
      </c>
      <c r="AB34" s="6">
        <f t="shared" si="6"/>
        <v>0.2</v>
      </c>
      <c r="AC34" s="6">
        <f t="shared" si="7"/>
        <v>0.8</v>
      </c>
      <c r="AD34" s="6">
        <f t="shared" si="8"/>
        <v>0.16000000000000003</v>
      </c>
    </row>
    <row r="35" spans="1:30" x14ac:dyDescent="0.25">
      <c r="A35" s="37" t="s">
        <v>1159</v>
      </c>
      <c r="B35" s="14">
        <v>1</v>
      </c>
      <c r="C35" s="14">
        <v>1</v>
      </c>
      <c r="D35" s="14">
        <v>1</v>
      </c>
      <c r="E35" s="14">
        <v>0</v>
      </c>
      <c r="F35" s="14">
        <v>1</v>
      </c>
      <c r="G35" s="14">
        <v>0</v>
      </c>
      <c r="H35" s="14">
        <v>0</v>
      </c>
      <c r="I35" s="14">
        <v>0</v>
      </c>
      <c r="J35" s="14">
        <v>1</v>
      </c>
      <c r="K35" s="14">
        <v>1</v>
      </c>
      <c r="L35" s="6">
        <f t="shared" si="0"/>
        <v>0.6</v>
      </c>
      <c r="M35" s="7" t="str">
        <f t="shared" si="1"/>
        <v>sedang</v>
      </c>
      <c r="N35" s="6">
        <f t="shared" si="2"/>
        <v>0.4</v>
      </c>
      <c r="O35" s="7" t="str">
        <f t="shared" si="3"/>
        <v>soal diterima baik</v>
      </c>
      <c r="Q35" s="7">
        <v>30</v>
      </c>
      <c r="R35" s="14">
        <f t="shared" si="5"/>
        <v>1</v>
      </c>
      <c r="S35" s="14">
        <f t="shared" si="5"/>
        <v>1</v>
      </c>
      <c r="T35" s="14">
        <f t="shared" si="5"/>
        <v>1</v>
      </c>
      <c r="U35" s="14">
        <f t="shared" si="5"/>
        <v>0</v>
      </c>
      <c r="V35" s="14">
        <f t="shared" si="5"/>
        <v>1</v>
      </c>
      <c r="W35" s="14">
        <f t="shared" si="5"/>
        <v>0</v>
      </c>
      <c r="X35" s="14">
        <f t="shared" si="5"/>
        <v>0</v>
      </c>
      <c r="Y35" s="14">
        <f t="shared" si="5"/>
        <v>0</v>
      </c>
      <c r="Z35" s="14">
        <f t="shared" si="5"/>
        <v>0</v>
      </c>
      <c r="AA35" s="14">
        <f t="shared" si="5"/>
        <v>0</v>
      </c>
      <c r="AB35" s="6">
        <f t="shared" si="6"/>
        <v>0.4</v>
      </c>
      <c r="AC35" s="6">
        <f t="shared" si="7"/>
        <v>0.6</v>
      </c>
      <c r="AD35" s="6">
        <f t="shared" si="8"/>
        <v>0.24</v>
      </c>
    </row>
    <row r="36" spans="1:30" ht="27.6" x14ac:dyDescent="0.25">
      <c r="A36" s="36" t="s">
        <v>1160</v>
      </c>
      <c r="B36" s="14">
        <v>1</v>
      </c>
      <c r="C36" s="14">
        <v>1</v>
      </c>
      <c r="D36" s="14">
        <v>1</v>
      </c>
      <c r="E36" s="14">
        <v>0</v>
      </c>
      <c r="F36" s="14">
        <v>1</v>
      </c>
      <c r="G36" s="14">
        <v>0</v>
      </c>
      <c r="H36" s="14">
        <v>0</v>
      </c>
      <c r="I36" s="14">
        <v>0</v>
      </c>
      <c r="J36" s="14">
        <v>1</v>
      </c>
      <c r="K36" s="14">
        <v>1</v>
      </c>
      <c r="L36" s="6">
        <f t="shared" si="0"/>
        <v>0.6</v>
      </c>
      <c r="M36" s="7" t="str">
        <f t="shared" si="1"/>
        <v>sedang</v>
      </c>
      <c r="N36" s="6">
        <f t="shared" si="2"/>
        <v>0.4</v>
      </c>
      <c r="O36" s="7" t="str">
        <f t="shared" si="3"/>
        <v>soal diterima baik</v>
      </c>
      <c r="Q36" s="7">
        <v>31</v>
      </c>
      <c r="R36" s="14">
        <f t="shared" si="5"/>
        <v>1</v>
      </c>
      <c r="S36" s="14">
        <f t="shared" si="5"/>
        <v>1</v>
      </c>
      <c r="T36" s="14">
        <f t="shared" si="5"/>
        <v>1</v>
      </c>
      <c r="U36" s="14">
        <f t="shared" si="5"/>
        <v>0</v>
      </c>
      <c r="V36" s="14">
        <f t="shared" si="5"/>
        <v>1</v>
      </c>
      <c r="W36" s="14">
        <f t="shared" si="5"/>
        <v>0</v>
      </c>
      <c r="X36" s="14">
        <f t="shared" si="5"/>
        <v>0</v>
      </c>
      <c r="Y36" s="14">
        <f t="shared" si="5"/>
        <v>0</v>
      </c>
      <c r="Z36" s="14">
        <f t="shared" si="5"/>
        <v>1</v>
      </c>
      <c r="AA36" s="14">
        <f t="shared" si="5"/>
        <v>1</v>
      </c>
      <c r="AB36" s="6">
        <f t="shared" si="6"/>
        <v>0.6</v>
      </c>
      <c r="AC36" s="6">
        <f t="shared" si="7"/>
        <v>0.4</v>
      </c>
      <c r="AD36" s="6">
        <f t="shared" si="8"/>
        <v>0.24</v>
      </c>
    </row>
    <row r="37" spans="1:30" x14ac:dyDescent="0.25">
      <c r="A37" s="36" t="s">
        <v>1161</v>
      </c>
      <c r="B37" s="14">
        <v>1</v>
      </c>
      <c r="C37" s="14">
        <v>1</v>
      </c>
      <c r="D37" s="14">
        <v>1</v>
      </c>
      <c r="E37" s="14">
        <v>1</v>
      </c>
      <c r="F37" s="14">
        <v>1</v>
      </c>
      <c r="G37" s="14">
        <v>1</v>
      </c>
      <c r="H37" s="14">
        <v>0</v>
      </c>
      <c r="I37" s="14">
        <v>0</v>
      </c>
      <c r="J37" s="14">
        <v>0</v>
      </c>
      <c r="K37" s="14">
        <v>0</v>
      </c>
      <c r="L37" s="6">
        <f t="shared" si="0"/>
        <v>0.6</v>
      </c>
      <c r="M37" s="7" t="str">
        <f t="shared" si="1"/>
        <v>sedang</v>
      </c>
      <c r="N37" s="6">
        <f t="shared" si="2"/>
        <v>0.8</v>
      </c>
      <c r="O37" s="7" t="str">
        <f t="shared" si="3"/>
        <v>soal diterima baik</v>
      </c>
      <c r="Q37" s="7">
        <v>32</v>
      </c>
      <c r="R37" s="14">
        <f t="shared" si="5"/>
        <v>1</v>
      </c>
      <c r="S37" s="14">
        <f t="shared" si="5"/>
        <v>1</v>
      </c>
      <c r="T37" s="14">
        <f t="shared" si="5"/>
        <v>1</v>
      </c>
      <c r="U37" s="14">
        <f t="shared" si="5"/>
        <v>0</v>
      </c>
      <c r="V37" s="14">
        <f t="shared" si="5"/>
        <v>1</v>
      </c>
      <c r="W37" s="14">
        <f t="shared" si="5"/>
        <v>0</v>
      </c>
      <c r="X37" s="14">
        <f t="shared" si="5"/>
        <v>0</v>
      </c>
      <c r="Y37" s="14">
        <f t="shared" si="5"/>
        <v>0</v>
      </c>
      <c r="Z37" s="14">
        <f t="shared" si="5"/>
        <v>1</v>
      </c>
      <c r="AA37" s="14">
        <f t="shared" si="5"/>
        <v>1</v>
      </c>
      <c r="AB37" s="6">
        <f t="shared" si="6"/>
        <v>0.6</v>
      </c>
      <c r="AC37" s="6">
        <f t="shared" si="7"/>
        <v>0.4</v>
      </c>
      <c r="AD37" s="6">
        <f t="shared" si="8"/>
        <v>0.24</v>
      </c>
    </row>
    <row r="38" spans="1:30" ht="27.6" x14ac:dyDescent="0.25">
      <c r="A38" s="36" t="s">
        <v>1162</v>
      </c>
      <c r="B38" s="14">
        <v>1</v>
      </c>
      <c r="C38" s="14">
        <v>1</v>
      </c>
      <c r="D38" s="14">
        <v>1</v>
      </c>
      <c r="E38" s="14">
        <v>1</v>
      </c>
      <c r="F38" s="14">
        <v>1</v>
      </c>
      <c r="G38" s="14">
        <v>1</v>
      </c>
      <c r="H38" s="14">
        <v>0</v>
      </c>
      <c r="I38" s="14">
        <v>0</v>
      </c>
      <c r="J38" s="14">
        <v>0</v>
      </c>
      <c r="K38" s="14">
        <v>0</v>
      </c>
      <c r="L38" s="6">
        <f t="shared" si="0"/>
        <v>0.6</v>
      </c>
      <c r="M38" s="7" t="str">
        <f t="shared" si="1"/>
        <v>sedang</v>
      </c>
      <c r="N38" s="6">
        <f t="shared" si="2"/>
        <v>0.8</v>
      </c>
      <c r="O38" s="7" t="str">
        <f t="shared" si="3"/>
        <v>soal diterima baik</v>
      </c>
      <c r="Q38" s="7">
        <v>33</v>
      </c>
      <c r="R38" s="14">
        <f t="shared" si="5"/>
        <v>1</v>
      </c>
      <c r="S38" s="14">
        <f t="shared" si="5"/>
        <v>1</v>
      </c>
      <c r="T38" s="14">
        <f t="shared" si="5"/>
        <v>1</v>
      </c>
      <c r="U38" s="14">
        <f t="shared" si="5"/>
        <v>1</v>
      </c>
      <c r="V38" s="14">
        <f t="shared" si="5"/>
        <v>1</v>
      </c>
      <c r="W38" s="14">
        <f t="shared" si="5"/>
        <v>1</v>
      </c>
      <c r="X38" s="14">
        <f t="shared" si="5"/>
        <v>0</v>
      </c>
      <c r="Y38" s="14">
        <f t="shared" si="5"/>
        <v>0</v>
      </c>
      <c r="Z38" s="14">
        <f t="shared" si="5"/>
        <v>0</v>
      </c>
      <c r="AA38" s="14">
        <f t="shared" si="5"/>
        <v>0</v>
      </c>
      <c r="AB38" s="6">
        <f t="shared" si="6"/>
        <v>0.6</v>
      </c>
      <c r="AC38" s="6">
        <f t="shared" si="7"/>
        <v>0.4</v>
      </c>
      <c r="AD38" s="6">
        <f t="shared" si="8"/>
        <v>0.24</v>
      </c>
    </row>
    <row r="39" spans="1:30" ht="27.6" x14ac:dyDescent="0.25">
      <c r="A39" s="38" t="s">
        <v>1163</v>
      </c>
      <c r="B39" s="14">
        <v>0</v>
      </c>
      <c r="C39" s="14">
        <v>0</v>
      </c>
      <c r="D39" s="14">
        <v>1</v>
      </c>
      <c r="E39" s="14">
        <v>0</v>
      </c>
      <c r="F39" s="14">
        <v>1</v>
      </c>
      <c r="G39" s="14">
        <v>0</v>
      </c>
      <c r="H39" s="14">
        <v>0</v>
      </c>
      <c r="I39" s="14">
        <v>0</v>
      </c>
      <c r="J39" s="14">
        <v>0</v>
      </c>
      <c r="K39" s="14">
        <v>0</v>
      </c>
      <c r="L39" s="6">
        <f t="shared" si="0"/>
        <v>0.2</v>
      </c>
      <c r="M39" s="7" t="str">
        <f t="shared" si="1"/>
        <v>sukar</v>
      </c>
      <c r="N39" s="6">
        <f t="shared" si="2"/>
        <v>0.4</v>
      </c>
      <c r="O39" s="7" t="str">
        <f t="shared" si="3"/>
        <v>soal diterima baik</v>
      </c>
      <c r="Q39" s="7">
        <v>34</v>
      </c>
      <c r="R39" s="14">
        <f t="shared" si="5"/>
        <v>1</v>
      </c>
      <c r="S39" s="14">
        <f t="shared" si="5"/>
        <v>1</v>
      </c>
      <c r="T39" s="14">
        <f t="shared" si="5"/>
        <v>1</v>
      </c>
      <c r="U39" s="14">
        <f t="shared" si="5"/>
        <v>1</v>
      </c>
      <c r="V39" s="14">
        <f t="shared" si="5"/>
        <v>1</v>
      </c>
      <c r="W39" s="14">
        <f t="shared" si="5"/>
        <v>1</v>
      </c>
      <c r="X39" s="14">
        <f t="shared" si="5"/>
        <v>0</v>
      </c>
      <c r="Y39" s="14">
        <f t="shared" si="5"/>
        <v>0</v>
      </c>
      <c r="Z39" s="14">
        <f t="shared" si="5"/>
        <v>0</v>
      </c>
      <c r="AA39" s="14">
        <f t="shared" si="5"/>
        <v>0</v>
      </c>
      <c r="AB39" s="6">
        <f t="shared" si="6"/>
        <v>0.6</v>
      </c>
      <c r="AC39" s="6">
        <f t="shared" si="7"/>
        <v>0.4</v>
      </c>
      <c r="AD39" s="6">
        <f t="shared" si="8"/>
        <v>0.24</v>
      </c>
    </row>
    <row r="40" spans="1:30" ht="27.6" x14ac:dyDescent="0.25">
      <c r="A40" s="38" t="s">
        <v>1164</v>
      </c>
      <c r="B40" s="14">
        <v>1</v>
      </c>
      <c r="C40" s="14">
        <v>1</v>
      </c>
      <c r="D40" s="14">
        <v>1</v>
      </c>
      <c r="E40" s="14">
        <v>1</v>
      </c>
      <c r="F40" s="14">
        <v>1</v>
      </c>
      <c r="G40" s="14">
        <v>1</v>
      </c>
      <c r="H40" s="14">
        <v>0</v>
      </c>
      <c r="I40" s="14">
        <v>0</v>
      </c>
      <c r="J40" s="14">
        <v>0</v>
      </c>
      <c r="K40" s="14">
        <v>0</v>
      </c>
      <c r="L40" s="6">
        <f t="shared" si="0"/>
        <v>0.6</v>
      </c>
      <c r="M40" s="7" t="str">
        <f t="shared" si="1"/>
        <v>sedang</v>
      </c>
      <c r="N40" s="6">
        <f t="shared" si="2"/>
        <v>0.8</v>
      </c>
      <c r="O40" s="7" t="str">
        <f t="shared" si="3"/>
        <v>soal diterima baik</v>
      </c>
      <c r="Q40" s="7">
        <v>35</v>
      </c>
      <c r="R40" s="14">
        <f t="shared" si="5"/>
        <v>0</v>
      </c>
      <c r="S40" s="14">
        <f t="shared" si="5"/>
        <v>0</v>
      </c>
      <c r="T40" s="14">
        <f t="shared" si="5"/>
        <v>1</v>
      </c>
      <c r="U40" s="14">
        <f t="shared" si="5"/>
        <v>0</v>
      </c>
      <c r="V40" s="14">
        <f t="shared" si="5"/>
        <v>1</v>
      </c>
      <c r="W40" s="14">
        <f t="shared" si="5"/>
        <v>0</v>
      </c>
      <c r="X40" s="14">
        <f t="shared" si="5"/>
        <v>0</v>
      </c>
      <c r="Y40" s="14">
        <f t="shared" si="5"/>
        <v>0</v>
      </c>
      <c r="Z40" s="14">
        <f t="shared" si="5"/>
        <v>0</v>
      </c>
      <c r="AA40" s="14">
        <f t="shared" si="5"/>
        <v>0</v>
      </c>
      <c r="AB40" s="6">
        <f t="shared" si="6"/>
        <v>0.2</v>
      </c>
      <c r="AC40" s="6">
        <f t="shared" si="7"/>
        <v>0.8</v>
      </c>
      <c r="AD40" s="6">
        <f t="shared" si="8"/>
        <v>0.16000000000000003</v>
      </c>
    </row>
    <row r="41" spans="1:30" ht="27.6" x14ac:dyDescent="0.25">
      <c r="A41" s="38" t="s">
        <v>1165</v>
      </c>
      <c r="B41" s="14">
        <v>0</v>
      </c>
      <c r="C41" s="14">
        <v>0</v>
      </c>
      <c r="D41" s="14">
        <v>0</v>
      </c>
      <c r="E41" s="14">
        <v>1</v>
      </c>
      <c r="F41" s="14">
        <v>0</v>
      </c>
      <c r="G41" s="14">
        <v>1</v>
      </c>
      <c r="H41" s="14">
        <v>0</v>
      </c>
      <c r="I41" s="14">
        <v>0</v>
      </c>
      <c r="J41" s="14">
        <v>1</v>
      </c>
      <c r="K41" s="14">
        <v>1</v>
      </c>
      <c r="L41" s="6">
        <f t="shared" si="0"/>
        <v>0.4</v>
      </c>
      <c r="M41" s="7" t="str">
        <f t="shared" si="1"/>
        <v>sedang</v>
      </c>
      <c r="N41" s="6">
        <f t="shared" si="2"/>
        <v>0.4</v>
      </c>
      <c r="O41" s="7" t="str">
        <f t="shared" si="3"/>
        <v>soal diterima baik</v>
      </c>
      <c r="Q41" s="7">
        <v>36</v>
      </c>
      <c r="R41" s="14">
        <f t="shared" si="5"/>
        <v>1</v>
      </c>
      <c r="S41" s="14">
        <f t="shared" si="5"/>
        <v>1</v>
      </c>
      <c r="T41" s="14">
        <f t="shared" si="5"/>
        <v>1</v>
      </c>
      <c r="U41" s="14">
        <f t="shared" si="5"/>
        <v>1</v>
      </c>
      <c r="V41" s="14">
        <f t="shared" si="5"/>
        <v>1</v>
      </c>
      <c r="W41" s="14">
        <f t="shared" si="5"/>
        <v>1</v>
      </c>
      <c r="X41" s="14">
        <f t="shared" si="5"/>
        <v>0</v>
      </c>
      <c r="Y41" s="14">
        <f t="shared" si="5"/>
        <v>0</v>
      </c>
      <c r="Z41" s="14">
        <f t="shared" si="5"/>
        <v>0</v>
      </c>
      <c r="AA41" s="14">
        <f t="shared" si="5"/>
        <v>0</v>
      </c>
      <c r="AB41" s="6">
        <f t="shared" si="6"/>
        <v>0.6</v>
      </c>
      <c r="AC41" s="6">
        <f t="shared" si="7"/>
        <v>0.4</v>
      </c>
      <c r="AD41" s="6">
        <f t="shared" si="8"/>
        <v>0.24</v>
      </c>
    </row>
    <row r="42" spans="1:30" ht="27.6" x14ac:dyDescent="0.25">
      <c r="A42" s="36" t="s">
        <v>1166</v>
      </c>
      <c r="B42" s="14">
        <v>1</v>
      </c>
      <c r="C42" s="14">
        <v>1</v>
      </c>
      <c r="D42" s="14">
        <v>1</v>
      </c>
      <c r="E42" s="14">
        <v>1</v>
      </c>
      <c r="F42" s="14">
        <v>1</v>
      </c>
      <c r="G42" s="14">
        <v>1</v>
      </c>
      <c r="H42" s="14">
        <v>0</v>
      </c>
      <c r="I42" s="14">
        <v>0</v>
      </c>
      <c r="J42" s="14">
        <v>1</v>
      </c>
      <c r="K42" s="14">
        <v>1</v>
      </c>
      <c r="L42" s="6">
        <f t="shared" si="0"/>
        <v>0.8</v>
      </c>
      <c r="M42" s="7" t="str">
        <f t="shared" si="1"/>
        <v>mudah</v>
      </c>
      <c r="N42" s="6">
        <f t="shared" si="2"/>
        <v>0.4</v>
      </c>
      <c r="O42" s="7" t="str">
        <f t="shared" si="3"/>
        <v>soal diterima baik</v>
      </c>
      <c r="Q42" s="7">
        <v>37</v>
      </c>
      <c r="R42" s="14">
        <f t="shared" si="5"/>
        <v>0</v>
      </c>
      <c r="S42" s="14">
        <f t="shared" si="5"/>
        <v>0</v>
      </c>
      <c r="T42" s="14">
        <f t="shared" si="5"/>
        <v>0</v>
      </c>
      <c r="U42" s="14">
        <f t="shared" si="5"/>
        <v>1</v>
      </c>
      <c r="V42" s="14">
        <f t="shared" si="5"/>
        <v>0</v>
      </c>
      <c r="W42" s="14">
        <f t="shared" si="5"/>
        <v>1</v>
      </c>
      <c r="X42" s="14">
        <f t="shared" si="5"/>
        <v>0</v>
      </c>
      <c r="Y42" s="14">
        <f t="shared" si="5"/>
        <v>0</v>
      </c>
      <c r="Z42" s="14">
        <f t="shared" si="5"/>
        <v>1</v>
      </c>
      <c r="AA42" s="14">
        <f t="shared" si="5"/>
        <v>1</v>
      </c>
      <c r="AB42" s="6">
        <f t="shared" si="6"/>
        <v>0.4</v>
      </c>
      <c r="AC42" s="6">
        <f t="shared" si="7"/>
        <v>0.6</v>
      </c>
      <c r="AD42" s="6">
        <f t="shared" si="8"/>
        <v>0.24</v>
      </c>
    </row>
    <row r="43" spans="1:30" x14ac:dyDescent="0.25">
      <c r="A43" s="36" t="s">
        <v>1167</v>
      </c>
      <c r="B43" s="14">
        <v>0</v>
      </c>
      <c r="C43" s="14">
        <v>0</v>
      </c>
      <c r="D43" s="14">
        <v>1</v>
      </c>
      <c r="E43" s="14">
        <v>0</v>
      </c>
      <c r="F43" s="14">
        <v>1</v>
      </c>
      <c r="G43" s="14">
        <v>0</v>
      </c>
      <c r="H43" s="14">
        <v>1</v>
      </c>
      <c r="I43" s="14">
        <v>1</v>
      </c>
      <c r="J43" s="14">
        <v>1</v>
      </c>
      <c r="K43" s="14">
        <v>1</v>
      </c>
      <c r="L43" s="6">
        <f t="shared" si="0"/>
        <v>0.6</v>
      </c>
      <c r="M43" s="7" t="str">
        <f t="shared" si="1"/>
        <v>sedang</v>
      </c>
      <c r="N43" s="6">
        <f t="shared" si="2"/>
        <v>0.4</v>
      </c>
      <c r="O43" s="7" t="str">
        <f t="shared" si="3"/>
        <v>soal diterima baik</v>
      </c>
      <c r="Q43" s="7">
        <v>38</v>
      </c>
      <c r="R43" s="14">
        <f t="shared" si="5"/>
        <v>1</v>
      </c>
      <c r="S43" s="14">
        <f t="shared" si="5"/>
        <v>1</v>
      </c>
      <c r="T43" s="14">
        <f t="shared" si="5"/>
        <v>1</v>
      </c>
      <c r="U43" s="14">
        <f t="shared" si="5"/>
        <v>1</v>
      </c>
      <c r="V43" s="14">
        <f t="shared" si="5"/>
        <v>1</v>
      </c>
      <c r="W43" s="14">
        <f t="shared" si="5"/>
        <v>1</v>
      </c>
      <c r="X43" s="14">
        <f t="shared" si="5"/>
        <v>0</v>
      </c>
      <c r="Y43" s="14">
        <f t="shared" si="5"/>
        <v>0</v>
      </c>
      <c r="Z43" s="14">
        <f t="shared" si="5"/>
        <v>1</v>
      </c>
      <c r="AA43" s="14">
        <f t="shared" si="5"/>
        <v>1</v>
      </c>
      <c r="AB43" s="6">
        <f t="shared" si="6"/>
        <v>0.8</v>
      </c>
      <c r="AC43" s="6">
        <f t="shared" si="7"/>
        <v>0.19999999999999996</v>
      </c>
      <c r="AD43" s="6">
        <f t="shared" si="8"/>
        <v>0.15999999999999998</v>
      </c>
    </row>
    <row r="44" spans="1:30" ht="27.6" x14ac:dyDescent="0.25">
      <c r="A44" s="38" t="s">
        <v>1168</v>
      </c>
      <c r="B44" s="14">
        <v>1</v>
      </c>
      <c r="C44" s="14">
        <v>1</v>
      </c>
      <c r="D44" s="14">
        <v>1</v>
      </c>
      <c r="E44" s="14">
        <v>1</v>
      </c>
      <c r="F44" s="14">
        <v>1</v>
      </c>
      <c r="G44" s="14">
        <v>1</v>
      </c>
      <c r="H44" s="14">
        <v>0</v>
      </c>
      <c r="I44" s="14">
        <v>0</v>
      </c>
      <c r="J44" s="14">
        <v>1</v>
      </c>
      <c r="K44" s="14">
        <v>1</v>
      </c>
      <c r="L44" s="6">
        <f t="shared" si="0"/>
        <v>0.8</v>
      </c>
      <c r="M44" s="7" t="str">
        <f t="shared" si="1"/>
        <v>mudah</v>
      </c>
      <c r="N44" s="6">
        <f t="shared" si="2"/>
        <v>0.4</v>
      </c>
      <c r="O44" s="7" t="str">
        <f t="shared" si="3"/>
        <v>soal diterima baik</v>
      </c>
      <c r="Q44" s="7">
        <v>39</v>
      </c>
      <c r="R44" s="14">
        <f t="shared" si="5"/>
        <v>0</v>
      </c>
      <c r="S44" s="14">
        <f t="shared" si="5"/>
        <v>0</v>
      </c>
      <c r="T44" s="14">
        <f t="shared" si="5"/>
        <v>1</v>
      </c>
      <c r="U44" s="14">
        <f t="shared" si="5"/>
        <v>0</v>
      </c>
      <c r="V44" s="14">
        <f t="shared" si="5"/>
        <v>1</v>
      </c>
      <c r="W44" s="14">
        <f t="shared" si="5"/>
        <v>0</v>
      </c>
      <c r="X44" s="14">
        <f t="shared" si="5"/>
        <v>1</v>
      </c>
      <c r="Y44" s="14">
        <f t="shared" si="5"/>
        <v>1</v>
      </c>
      <c r="Z44" s="14">
        <f t="shared" si="5"/>
        <v>1</v>
      </c>
      <c r="AA44" s="14">
        <f t="shared" si="5"/>
        <v>1</v>
      </c>
      <c r="AB44" s="6">
        <f t="shared" si="6"/>
        <v>0.6</v>
      </c>
      <c r="AC44" s="6">
        <f t="shared" si="7"/>
        <v>0.4</v>
      </c>
      <c r="AD44" s="6">
        <f t="shared" si="8"/>
        <v>0.24</v>
      </c>
    </row>
    <row r="45" spans="1:30" x14ac:dyDescent="0.25">
      <c r="A45" s="36" t="s">
        <v>1169</v>
      </c>
      <c r="B45" s="14">
        <v>1</v>
      </c>
      <c r="C45" s="14">
        <v>1</v>
      </c>
      <c r="D45" s="14">
        <v>0</v>
      </c>
      <c r="E45" s="14">
        <v>1</v>
      </c>
      <c r="F45" s="14">
        <v>0</v>
      </c>
      <c r="G45" s="14">
        <v>1</v>
      </c>
      <c r="H45" s="14">
        <v>0</v>
      </c>
      <c r="I45" s="14">
        <v>0</v>
      </c>
      <c r="J45" s="14">
        <v>0</v>
      </c>
      <c r="K45" s="14">
        <v>0</v>
      </c>
      <c r="L45" s="6">
        <f t="shared" si="0"/>
        <v>0.4</v>
      </c>
      <c r="M45" s="7" t="str">
        <f t="shared" si="1"/>
        <v>sedang</v>
      </c>
      <c r="N45" s="6">
        <f t="shared" si="2"/>
        <v>0.4</v>
      </c>
      <c r="O45" s="7" t="str">
        <f t="shared" si="3"/>
        <v>soal diterima baik</v>
      </c>
      <c r="Q45" s="7">
        <v>40</v>
      </c>
      <c r="R45" s="14">
        <f t="shared" si="5"/>
        <v>1</v>
      </c>
      <c r="S45" s="14">
        <f t="shared" si="5"/>
        <v>1</v>
      </c>
      <c r="T45" s="14">
        <f t="shared" si="5"/>
        <v>1</v>
      </c>
      <c r="U45" s="14">
        <f t="shared" si="5"/>
        <v>1</v>
      </c>
      <c r="V45" s="14">
        <f t="shared" si="5"/>
        <v>1</v>
      </c>
      <c r="W45" s="14">
        <f t="shared" si="5"/>
        <v>1</v>
      </c>
      <c r="X45" s="14">
        <f t="shared" si="5"/>
        <v>0</v>
      </c>
      <c r="Y45" s="14">
        <f t="shared" si="5"/>
        <v>0</v>
      </c>
      <c r="Z45" s="14">
        <f t="shared" si="5"/>
        <v>1</v>
      </c>
      <c r="AA45" s="14">
        <f t="shared" si="5"/>
        <v>1</v>
      </c>
      <c r="AB45" s="6">
        <f t="shared" si="6"/>
        <v>0.8</v>
      </c>
      <c r="AC45" s="6">
        <f t="shared" si="7"/>
        <v>0.19999999999999996</v>
      </c>
      <c r="AD45" s="6">
        <f t="shared" si="8"/>
        <v>0.15999999999999998</v>
      </c>
    </row>
    <row r="46" spans="1:30" ht="27.6" x14ac:dyDescent="0.25">
      <c r="A46" s="38" t="s">
        <v>1170</v>
      </c>
      <c r="B46" s="14">
        <v>1</v>
      </c>
      <c r="C46" s="14">
        <v>1</v>
      </c>
      <c r="D46" s="14">
        <v>1</v>
      </c>
      <c r="E46" s="14">
        <v>1</v>
      </c>
      <c r="F46" s="14">
        <v>1</v>
      </c>
      <c r="G46" s="14">
        <v>1</v>
      </c>
      <c r="H46" s="14">
        <v>1</v>
      </c>
      <c r="I46" s="14">
        <v>1</v>
      </c>
      <c r="J46" s="14">
        <v>0</v>
      </c>
      <c r="K46" s="14">
        <v>0</v>
      </c>
      <c r="L46" s="6">
        <f t="shared" si="0"/>
        <v>0.8</v>
      </c>
      <c r="M46" s="7" t="str">
        <f t="shared" si="1"/>
        <v>mudah</v>
      </c>
      <c r="N46" s="6">
        <f t="shared" si="2"/>
        <v>0.4</v>
      </c>
      <c r="O46" s="7" t="str">
        <f t="shared" si="3"/>
        <v>soal diterima baik</v>
      </c>
      <c r="Q46" s="7">
        <v>41</v>
      </c>
      <c r="R46" s="14">
        <f t="shared" ref="R46:AA71" si="9">B45</f>
        <v>1</v>
      </c>
      <c r="S46" s="14">
        <f t="shared" si="9"/>
        <v>1</v>
      </c>
      <c r="T46" s="14">
        <f t="shared" si="9"/>
        <v>0</v>
      </c>
      <c r="U46" s="14">
        <f t="shared" si="9"/>
        <v>1</v>
      </c>
      <c r="V46" s="14">
        <f t="shared" si="9"/>
        <v>0</v>
      </c>
      <c r="W46" s="14">
        <f t="shared" si="9"/>
        <v>1</v>
      </c>
      <c r="X46" s="14">
        <f t="shared" si="9"/>
        <v>0</v>
      </c>
      <c r="Y46" s="14">
        <f t="shared" si="9"/>
        <v>0</v>
      </c>
      <c r="Z46" s="14">
        <f t="shared" si="9"/>
        <v>0</v>
      </c>
      <c r="AA46" s="14">
        <f t="shared" si="9"/>
        <v>0</v>
      </c>
      <c r="AB46" s="6">
        <f t="shared" si="6"/>
        <v>0.4</v>
      </c>
      <c r="AC46" s="6">
        <f t="shared" si="7"/>
        <v>0.6</v>
      </c>
      <c r="AD46" s="6">
        <f t="shared" si="8"/>
        <v>0.24</v>
      </c>
    </row>
    <row r="47" spans="1:30" ht="27.6" x14ac:dyDescent="0.25">
      <c r="A47" s="38" t="s">
        <v>1171</v>
      </c>
      <c r="B47" s="14">
        <v>1</v>
      </c>
      <c r="C47" s="14">
        <v>1</v>
      </c>
      <c r="D47" s="14">
        <v>1</v>
      </c>
      <c r="E47" s="14">
        <v>1</v>
      </c>
      <c r="F47" s="14">
        <v>1</v>
      </c>
      <c r="G47" s="14">
        <v>1</v>
      </c>
      <c r="H47" s="14">
        <v>0</v>
      </c>
      <c r="I47" s="14">
        <v>0</v>
      </c>
      <c r="J47" s="14">
        <v>0</v>
      </c>
      <c r="K47" s="14">
        <v>0</v>
      </c>
      <c r="L47" s="6">
        <f t="shared" si="0"/>
        <v>0.6</v>
      </c>
      <c r="M47" s="7" t="str">
        <f t="shared" si="1"/>
        <v>sedang</v>
      </c>
      <c r="N47" s="6">
        <f t="shared" si="2"/>
        <v>0.8</v>
      </c>
      <c r="O47" s="7" t="str">
        <f t="shared" si="3"/>
        <v>soal diterima baik</v>
      </c>
      <c r="Q47" s="7">
        <v>42</v>
      </c>
      <c r="R47" s="14">
        <f t="shared" si="9"/>
        <v>1</v>
      </c>
      <c r="S47" s="14">
        <f t="shared" si="9"/>
        <v>1</v>
      </c>
      <c r="T47" s="14">
        <f t="shared" si="9"/>
        <v>1</v>
      </c>
      <c r="U47" s="14">
        <f t="shared" si="9"/>
        <v>1</v>
      </c>
      <c r="V47" s="14">
        <f t="shared" si="9"/>
        <v>1</v>
      </c>
      <c r="W47" s="14">
        <f t="shared" si="9"/>
        <v>1</v>
      </c>
      <c r="X47" s="14">
        <f t="shared" si="9"/>
        <v>1</v>
      </c>
      <c r="Y47" s="14">
        <f t="shared" si="9"/>
        <v>1</v>
      </c>
      <c r="Z47" s="14">
        <f t="shared" si="9"/>
        <v>0</v>
      </c>
      <c r="AA47" s="14">
        <f t="shared" si="9"/>
        <v>0</v>
      </c>
      <c r="AB47" s="6">
        <f t="shared" si="6"/>
        <v>0.8</v>
      </c>
      <c r="AC47" s="6">
        <f t="shared" si="7"/>
        <v>0.19999999999999996</v>
      </c>
      <c r="AD47" s="6">
        <f t="shared" si="8"/>
        <v>0.15999999999999998</v>
      </c>
    </row>
    <row r="48" spans="1:30" x14ac:dyDescent="0.25">
      <c r="A48" s="36" t="s">
        <v>1172</v>
      </c>
      <c r="B48" s="14">
        <v>1</v>
      </c>
      <c r="C48" s="14">
        <v>1</v>
      </c>
      <c r="D48" s="14">
        <v>1</v>
      </c>
      <c r="E48" s="14">
        <v>1</v>
      </c>
      <c r="F48" s="14">
        <v>1</v>
      </c>
      <c r="G48" s="14">
        <v>1</v>
      </c>
      <c r="H48" s="14">
        <v>0</v>
      </c>
      <c r="I48" s="14">
        <v>0</v>
      </c>
      <c r="J48" s="14">
        <v>1</v>
      </c>
      <c r="K48" s="14">
        <v>1</v>
      </c>
      <c r="L48" s="6">
        <f t="shared" si="0"/>
        <v>0.8</v>
      </c>
      <c r="M48" s="7" t="str">
        <f t="shared" si="1"/>
        <v>mudah</v>
      </c>
      <c r="N48" s="6">
        <f t="shared" si="2"/>
        <v>0.4</v>
      </c>
      <c r="O48" s="7" t="str">
        <f t="shared" si="3"/>
        <v>soal diterima baik</v>
      </c>
      <c r="Q48" s="7">
        <v>43</v>
      </c>
      <c r="R48" s="14">
        <f t="shared" si="9"/>
        <v>1</v>
      </c>
      <c r="S48" s="14">
        <f t="shared" si="9"/>
        <v>1</v>
      </c>
      <c r="T48" s="14">
        <f t="shared" si="9"/>
        <v>1</v>
      </c>
      <c r="U48" s="14">
        <f t="shared" si="9"/>
        <v>1</v>
      </c>
      <c r="V48" s="14">
        <f t="shared" si="9"/>
        <v>1</v>
      </c>
      <c r="W48" s="14">
        <f t="shared" si="9"/>
        <v>1</v>
      </c>
      <c r="X48" s="14">
        <f t="shared" si="9"/>
        <v>0</v>
      </c>
      <c r="Y48" s="14">
        <f t="shared" si="9"/>
        <v>0</v>
      </c>
      <c r="Z48" s="14">
        <f t="shared" si="9"/>
        <v>0</v>
      </c>
      <c r="AA48" s="14">
        <f t="shared" si="9"/>
        <v>0</v>
      </c>
      <c r="AB48" s="6">
        <f t="shared" si="6"/>
        <v>0.6</v>
      </c>
      <c r="AC48" s="6">
        <f t="shared" si="7"/>
        <v>0.4</v>
      </c>
      <c r="AD48" s="6">
        <f t="shared" si="8"/>
        <v>0.24</v>
      </c>
    </row>
    <row r="49" spans="1:30" x14ac:dyDescent="0.25">
      <c r="A49" s="38" t="s">
        <v>1173</v>
      </c>
      <c r="B49" s="14">
        <v>1</v>
      </c>
      <c r="C49" s="14">
        <v>1</v>
      </c>
      <c r="D49" s="14">
        <v>1</v>
      </c>
      <c r="E49" s="14">
        <v>0</v>
      </c>
      <c r="F49" s="14">
        <v>1</v>
      </c>
      <c r="G49" s="14">
        <v>0</v>
      </c>
      <c r="H49" s="14">
        <v>0</v>
      </c>
      <c r="I49" s="14">
        <v>0</v>
      </c>
      <c r="J49" s="14">
        <v>0</v>
      </c>
      <c r="K49" s="14">
        <v>0</v>
      </c>
      <c r="L49" s="6">
        <f t="shared" si="0"/>
        <v>0.4</v>
      </c>
      <c r="M49" s="7" t="str">
        <f t="shared" si="1"/>
        <v>sedang</v>
      </c>
      <c r="N49" s="6">
        <f t="shared" si="2"/>
        <v>0.8</v>
      </c>
      <c r="O49" s="7" t="str">
        <f t="shared" si="3"/>
        <v>soal diterima baik</v>
      </c>
      <c r="Q49" s="7">
        <v>44</v>
      </c>
      <c r="R49" s="14">
        <f t="shared" si="9"/>
        <v>1</v>
      </c>
      <c r="S49" s="14">
        <f t="shared" si="9"/>
        <v>1</v>
      </c>
      <c r="T49" s="14">
        <f t="shared" si="9"/>
        <v>1</v>
      </c>
      <c r="U49" s="14">
        <f t="shared" si="9"/>
        <v>1</v>
      </c>
      <c r="V49" s="14">
        <f t="shared" si="9"/>
        <v>1</v>
      </c>
      <c r="W49" s="14">
        <f t="shared" si="9"/>
        <v>1</v>
      </c>
      <c r="X49" s="14">
        <f t="shared" si="9"/>
        <v>0</v>
      </c>
      <c r="Y49" s="14">
        <f t="shared" si="9"/>
        <v>0</v>
      </c>
      <c r="Z49" s="14">
        <f t="shared" si="9"/>
        <v>1</v>
      </c>
      <c r="AA49" s="14">
        <f t="shared" si="9"/>
        <v>1</v>
      </c>
      <c r="AB49" s="6">
        <f t="shared" si="6"/>
        <v>0.8</v>
      </c>
      <c r="AC49" s="6">
        <f t="shared" si="7"/>
        <v>0.19999999999999996</v>
      </c>
      <c r="AD49" s="6">
        <f t="shared" si="8"/>
        <v>0.15999999999999998</v>
      </c>
    </row>
    <row r="50" spans="1:30" ht="27.6" x14ac:dyDescent="0.25">
      <c r="A50" s="37" t="s">
        <v>1174</v>
      </c>
      <c r="B50" s="14">
        <v>0</v>
      </c>
      <c r="C50" s="14">
        <v>0</v>
      </c>
      <c r="D50" s="14">
        <v>1</v>
      </c>
      <c r="E50" s="14">
        <v>0</v>
      </c>
      <c r="F50" s="14">
        <v>1</v>
      </c>
      <c r="G50" s="14">
        <v>0</v>
      </c>
      <c r="H50" s="14">
        <v>0</v>
      </c>
      <c r="I50" s="14">
        <v>0</v>
      </c>
      <c r="J50" s="14">
        <v>0</v>
      </c>
      <c r="K50" s="14">
        <v>0</v>
      </c>
      <c r="L50" s="6">
        <f t="shared" si="0"/>
        <v>0.2</v>
      </c>
      <c r="M50" s="7" t="str">
        <f t="shared" si="1"/>
        <v>sukar</v>
      </c>
      <c r="N50" s="6">
        <f t="shared" si="2"/>
        <v>0.4</v>
      </c>
      <c r="O50" s="7" t="str">
        <f t="shared" si="3"/>
        <v>soal diterima baik</v>
      </c>
      <c r="Q50" s="7">
        <v>45</v>
      </c>
      <c r="R50" s="14">
        <f t="shared" si="9"/>
        <v>1</v>
      </c>
      <c r="S50" s="14">
        <f t="shared" si="9"/>
        <v>1</v>
      </c>
      <c r="T50" s="14">
        <f t="shared" si="9"/>
        <v>1</v>
      </c>
      <c r="U50" s="14">
        <f t="shared" si="9"/>
        <v>0</v>
      </c>
      <c r="V50" s="14">
        <f t="shared" si="9"/>
        <v>1</v>
      </c>
      <c r="W50" s="14">
        <f t="shared" si="9"/>
        <v>0</v>
      </c>
      <c r="X50" s="14">
        <f t="shared" si="9"/>
        <v>0</v>
      </c>
      <c r="Y50" s="14">
        <f t="shared" si="9"/>
        <v>0</v>
      </c>
      <c r="Z50" s="14">
        <f t="shared" si="9"/>
        <v>0</v>
      </c>
      <c r="AA50" s="14">
        <f t="shared" si="9"/>
        <v>0</v>
      </c>
      <c r="AB50" s="6">
        <f t="shared" si="6"/>
        <v>0.4</v>
      </c>
      <c r="AC50" s="6">
        <f t="shared" si="7"/>
        <v>0.6</v>
      </c>
      <c r="AD50" s="6">
        <f t="shared" si="8"/>
        <v>0.24</v>
      </c>
    </row>
    <row r="51" spans="1:30" x14ac:dyDescent="0.25">
      <c r="A51" s="36" t="s">
        <v>1175</v>
      </c>
      <c r="B51" s="14">
        <v>1</v>
      </c>
      <c r="C51" s="14">
        <v>1</v>
      </c>
      <c r="D51" s="14">
        <v>1</v>
      </c>
      <c r="E51" s="14">
        <v>0</v>
      </c>
      <c r="F51" s="14">
        <v>1</v>
      </c>
      <c r="G51" s="14">
        <v>0</v>
      </c>
      <c r="H51" s="14">
        <v>0</v>
      </c>
      <c r="I51" s="14">
        <v>0</v>
      </c>
      <c r="J51" s="14">
        <v>0</v>
      </c>
      <c r="K51" s="14">
        <v>0</v>
      </c>
      <c r="L51" s="6">
        <f t="shared" si="0"/>
        <v>0.4</v>
      </c>
      <c r="M51" s="7" t="str">
        <f t="shared" si="1"/>
        <v>sedang</v>
      </c>
      <c r="N51" s="6">
        <f t="shared" si="2"/>
        <v>0.8</v>
      </c>
      <c r="O51" s="7" t="str">
        <f t="shared" si="3"/>
        <v>soal diterima baik</v>
      </c>
      <c r="Q51" s="7">
        <v>46</v>
      </c>
      <c r="R51" s="14">
        <f t="shared" si="9"/>
        <v>0</v>
      </c>
      <c r="S51" s="14">
        <f t="shared" si="9"/>
        <v>0</v>
      </c>
      <c r="T51" s="14">
        <f t="shared" si="9"/>
        <v>1</v>
      </c>
      <c r="U51" s="14">
        <f t="shared" si="9"/>
        <v>0</v>
      </c>
      <c r="V51" s="14">
        <f t="shared" si="9"/>
        <v>1</v>
      </c>
      <c r="W51" s="14">
        <f t="shared" si="9"/>
        <v>0</v>
      </c>
      <c r="X51" s="14">
        <f t="shared" si="9"/>
        <v>0</v>
      </c>
      <c r="Y51" s="14">
        <f t="shared" si="9"/>
        <v>0</v>
      </c>
      <c r="Z51" s="14">
        <f t="shared" si="9"/>
        <v>0</v>
      </c>
      <c r="AA51" s="14">
        <f t="shared" si="9"/>
        <v>0</v>
      </c>
      <c r="AB51" s="6">
        <f t="shared" si="6"/>
        <v>0.2</v>
      </c>
      <c r="AC51" s="6">
        <f t="shared" si="7"/>
        <v>0.8</v>
      </c>
      <c r="AD51" s="6">
        <f t="shared" si="8"/>
        <v>0.16000000000000003</v>
      </c>
    </row>
    <row r="52" spans="1:30" ht="27.6" x14ac:dyDescent="0.25">
      <c r="A52" s="38" t="s">
        <v>1176</v>
      </c>
      <c r="B52" s="14">
        <v>1</v>
      </c>
      <c r="C52" s="14">
        <v>1</v>
      </c>
      <c r="D52" s="14">
        <v>1</v>
      </c>
      <c r="E52" s="14">
        <v>1</v>
      </c>
      <c r="F52" s="14">
        <v>1</v>
      </c>
      <c r="G52" s="14">
        <v>1</v>
      </c>
      <c r="H52" s="14">
        <v>0</v>
      </c>
      <c r="I52" s="14">
        <v>0</v>
      </c>
      <c r="J52" s="14">
        <v>0</v>
      </c>
      <c r="K52" s="14">
        <v>0</v>
      </c>
      <c r="L52" s="6">
        <f t="shared" si="0"/>
        <v>0.6</v>
      </c>
      <c r="M52" s="7" t="str">
        <f t="shared" si="1"/>
        <v>sedang</v>
      </c>
      <c r="N52" s="6">
        <f t="shared" si="2"/>
        <v>0.8</v>
      </c>
      <c r="O52" s="7" t="str">
        <f t="shared" si="3"/>
        <v>soal diterima baik</v>
      </c>
      <c r="Q52" s="7">
        <v>47</v>
      </c>
      <c r="R52" s="14">
        <f t="shared" si="9"/>
        <v>1</v>
      </c>
      <c r="S52" s="14">
        <f t="shared" si="9"/>
        <v>1</v>
      </c>
      <c r="T52" s="14">
        <f t="shared" si="9"/>
        <v>1</v>
      </c>
      <c r="U52" s="14">
        <f t="shared" si="9"/>
        <v>0</v>
      </c>
      <c r="V52" s="14">
        <f t="shared" si="9"/>
        <v>1</v>
      </c>
      <c r="W52" s="14">
        <f t="shared" si="9"/>
        <v>0</v>
      </c>
      <c r="X52" s="14">
        <f t="shared" si="9"/>
        <v>0</v>
      </c>
      <c r="Y52" s="14">
        <f t="shared" si="9"/>
        <v>0</v>
      </c>
      <c r="Z52" s="14">
        <f t="shared" si="9"/>
        <v>0</v>
      </c>
      <c r="AA52" s="14">
        <f t="shared" si="9"/>
        <v>0</v>
      </c>
      <c r="AB52" s="6">
        <f t="shared" si="6"/>
        <v>0.4</v>
      </c>
      <c r="AC52" s="6">
        <f t="shared" si="7"/>
        <v>0.6</v>
      </c>
      <c r="AD52" s="6">
        <f t="shared" si="8"/>
        <v>0.24</v>
      </c>
    </row>
    <row r="53" spans="1:30" ht="27.6" x14ac:dyDescent="0.25">
      <c r="A53" s="38" t="s">
        <v>1177</v>
      </c>
      <c r="B53" s="14">
        <v>1</v>
      </c>
      <c r="C53" s="14">
        <v>1</v>
      </c>
      <c r="D53" s="14">
        <v>1</v>
      </c>
      <c r="E53" s="14">
        <v>1</v>
      </c>
      <c r="F53" s="14">
        <v>1</v>
      </c>
      <c r="G53" s="14">
        <v>1</v>
      </c>
      <c r="H53" s="14">
        <v>0</v>
      </c>
      <c r="I53" s="14">
        <v>0</v>
      </c>
      <c r="J53" s="14">
        <v>1</v>
      </c>
      <c r="K53" s="14">
        <v>1</v>
      </c>
      <c r="L53" s="6">
        <f t="shared" si="0"/>
        <v>0.8</v>
      </c>
      <c r="M53" s="7" t="str">
        <f t="shared" si="1"/>
        <v>mudah</v>
      </c>
      <c r="N53" s="6">
        <f t="shared" si="2"/>
        <v>0.4</v>
      </c>
      <c r="O53" s="7" t="str">
        <f t="shared" si="3"/>
        <v>soal diterima baik</v>
      </c>
      <c r="Q53" s="7">
        <v>48</v>
      </c>
      <c r="R53" s="14">
        <f t="shared" si="9"/>
        <v>1</v>
      </c>
      <c r="S53" s="14">
        <f t="shared" si="9"/>
        <v>1</v>
      </c>
      <c r="T53" s="14">
        <f t="shared" si="9"/>
        <v>1</v>
      </c>
      <c r="U53" s="14">
        <f t="shared" si="9"/>
        <v>1</v>
      </c>
      <c r="V53" s="14">
        <f t="shared" si="9"/>
        <v>1</v>
      </c>
      <c r="W53" s="14">
        <f t="shared" si="9"/>
        <v>1</v>
      </c>
      <c r="X53" s="14">
        <f t="shared" si="9"/>
        <v>0</v>
      </c>
      <c r="Y53" s="14">
        <f t="shared" si="9"/>
        <v>0</v>
      </c>
      <c r="Z53" s="14">
        <f t="shared" si="9"/>
        <v>0</v>
      </c>
      <c r="AA53" s="14">
        <f t="shared" si="9"/>
        <v>0</v>
      </c>
      <c r="AB53" s="6">
        <f t="shared" si="6"/>
        <v>0.6</v>
      </c>
      <c r="AC53" s="6">
        <f t="shared" si="7"/>
        <v>0.4</v>
      </c>
      <c r="AD53" s="6">
        <f t="shared" si="8"/>
        <v>0.24</v>
      </c>
    </row>
    <row r="54" spans="1:30" x14ac:dyDescent="0.25">
      <c r="A54" s="38" t="s">
        <v>1178</v>
      </c>
      <c r="B54" s="14">
        <v>1</v>
      </c>
      <c r="C54" s="14">
        <v>1</v>
      </c>
      <c r="D54" s="14">
        <v>1</v>
      </c>
      <c r="E54" s="14">
        <v>0</v>
      </c>
      <c r="F54" s="14">
        <v>1</v>
      </c>
      <c r="G54" s="14">
        <v>0</v>
      </c>
      <c r="H54" s="14">
        <v>0</v>
      </c>
      <c r="I54" s="14">
        <v>0</v>
      </c>
      <c r="J54" s="14">
        <v>1</v>
      </c>
      <c r="K54" s="14">
        <v>1</v>
      </c>
      <c r="L54" s="6">
        <f t="shared" si="0"/>
        <v>0.6</v>
      </c>
      <c r="M54" s="7" t="str">
        <f t="shared" si="1"/>
        <v>sedang</v>
      </c>
      <c r="N54" s="6">
        <f t="shared" si="2"/>
        <v>0.4</v>
      </c>
      <c r="O54" s="7" t="str">
        <f t="shared" si="3"/>
        <v>soal diterima baik</v>
      </c>
      <c r="Q54" s="7">
        <v>49</v>
      </c>
      <c r="R54" s="14">
        <f t="shared" si="9"/>
        <v>1</v>
      </c>
      <c r="S54" s="14">
        <f t="shared" si="9"/>
        <v>1</v>
      </c>
      <c r="T54" s="14">
        <f t="shared" si="9"/>
        <v>1</v>
      </c>
      <c r="U54" s="14">
        <f t="shared" si="9"/>
        <v>1</v>
      </c>
      <c r="V54" s="14">
        <f t="shared" si="9"/>
        <v>1</v>
      </c>
      <c r="W54" s="14">
        <f t="shared" si="9"/>
        <v>1</v>
      </c>
      <c r="X54" s="14">
        <f t="shared" si="9"/>
        <v>0</v>
      </c>
      <c r="Y54" s="14">
        <f t="shared" si="9"/>
        <v>0</v>
      </c>
      <c r="Z54" s="14">
        <f t="shared" si="9"/>
        <v>1</v>
      </c>
      <c r="AA54" s="14">
        <f t="shared" si="9"/>
        <v>1</v>
      </c>
      <c r="AB54" s="6">
        <f t="shared" si="6"/>
        <v>0.8</v>
      </c>
      <c r="AC54" s="6">
        <f t="shared" si="7"/>
        <v>0.19999999999999996</v>
      </c>
      <c r="AD54" s="6">
        <f t="shared" si="8"/>
        <v>0.15999999999999998</v>
      </c>
    </row>
    <row r="55" spans="1:30" ht="69" x14ac:dyDescent="0.25">
      <c r="A55" s="38" t="s">
        <v>879</v>
      </c>
      <c r="B55" s="14">
        <v>0</v>
      </c>
      <c r="C55" s="14">
        <v>0</v>
      </c>
      <c r="D55" s="14">
        <v>0</v>
      </c>
      <c r="E55" s="14">
        <v>1</v>
      </c>
      <c r="F55" s="14">
        <v>0</v>
      </c>
      <c r="G55" s="14">
        <v>1</v>
      </c>
      <c r="H55" s="14">
        <v>0</v>
      </c>
      <c r="I55" s="14">
        <v>0</v>
      </c>
      <c r="J55" s="14">
        <v>1</v>
      </c>
      <c r="K55" s="14">
        <v>1</v>
      </c>
      <c r="L55" s="6">
        <f t="shared" si="0"/>
        <v>0.4</v>
      </c>
      <c r="M55" s="7" t="str">
        <f t="shared" si="1"/>
        <v>sedang</v>
      </c>
      <c r="N55" s="6">
        <f t="shared" si="2"/>
        <v>0.4</v>
      </c>
      <c r="O55" s="7" t="str">
        <f t="shared" si="3"/>
        <v>soal diterima baik</v>
      </c>
      <c r="Q55" s="7">
        <v>50</v>
      </c>
      <c r="R55" s="14">
        <f t="shared" si="9"/>
        <v>1</v>
      </c>
      <c r="S55" s="14">
        <f t="shared" si="9"/>
        <v>1</v>
      </c>
      <c r="T55" s="14">
        <f t="shared" si="9"/>
        <v>1</v>
      </c>
      <c r="U55" s="14">
        <f t="shared" si="9"/>
        <v>0</v>
      </c>
      <c r="V55" s="14">
        <f t="shared" si="9"/>
        <v>1</v>
      </c>
      <c r="W55" s="14">
        <f t="shared" si="9"/>
        <v>0</v>
      </c>
      <c r="X55" s="14">
        <f t="shared" si="9"/>
        <v>0</v>
      </c>
      <c r="Y55" s="14">
        <f t="shared" si="9"/>
        <v>0</v>
      </c>
      <c r="Z55" s="14">
        <f t="shared" si="9"/>
        <v>1</v>
      </c>
      <c r="AA55" s="14">
        <f t="shared" si="9"/>
        <v>1</v>
      </c>
      <c r="AB55" s="6">
        <f t="shared" si="6"/>
        <v>0.6</v>
      </c>
      <c r="AC55" s="6">
        <f t="shared" si="7"/>
        <v>0.4</v>
      </c>
      <c r="AD55" s="6">
        <f t="shared" si="8"/>
        <v>0.24</v>
      </c>
    </row>
    <row r="56" spans="1:30" ht="55.2" x14ac:dyDescent="0.25">
      <c r="A56" s="36" t="s">
        <v>880</v>
      </c>
      <c r="B56" s="14">
        <v>1</v>
      </c>
      <c r="C56" s="14">
        <v>1</v>
      </c>
      <c r="D56" s="14">
        <v>1</v>
      </c>
      <c r="E56" s="14">
        <v>0</v>
      </c>
      <c r="F56" s="14">
        <v>1</v>
      </c>
      <c r="G56" s="14">
        <v>0</v>
      </c>
      <c r="H56" s="14">
        <v>0</v>
      </c>
      <c r="I56" s="14">
        <v>0</v>
      </c>
      <c r="J56" s="14">
        <v>1</v>
      </c>
      <c r="K56" s="14">
        <v>1</v>
      </c>
      <c r="L56" s="6">
        <f t="shared" si="0"/>
        <v>0.6</v>
      </c>
      <c r="M56" s="7" t="str">
        <f t="shared" si="1"/>
        <v>sedang</v>
      </c>
      <c r="N56" s="6">
        <f t="shared" si="2"/>
        <v>0.4</v>
      </c>
      <c r="O56" s="7" t="str">
        <f t="shared" si="3"/>
        <v>soal diterima baik</v>
      </c>
      <c r="Q56" s="7">
        <v>51</v>
      </c>
      <c r="R56" s="14">
        <f t="shared" si="9"/>
        <v>0</v>
      </c>
      <c r="S56" s="14">
        <f t="shared" si="9"/>
        <v>0</v>
      </c>
      <c r="T56" s="14">
        <f t="shared" si="9"/>
        <v>0</v>
      </c>
      <c r="U56" s="14">
        <f t="shared" si="9"/>
        <v>1</v>
      </c>
      <c r="V56" s="14">
        <f t="shared" si="9"/>
        <v>0</v>
      </c>
      <c r="W56" s="14">
        <f t="shared" si="9"/>
        <v>1</v>
      </c>
      <c r="X56" s="14">
        <f t="shared" si="9"/>
        <v>0</v>
      </c>
      <c r="Y56" s="14">
        <f t="shared" si="9"/>
        <v>0</v>
      </c>
      <c r="Z56" s="14">
        <f t="shared" si="9"/>
        <v>1</v>
      </c>
      <c r="AA56" s="14">
        <f t="shared" si="9"/>
        <v>1</v>
      </c>
      <c r="AB56" s="6">
        <f t="shared" si="6"/>
        <v>0.4</v>
      </c>
      <c r="AC56" s="6">
        <f t="shared" si="7"/>
        <v>0.6</v>
      </c>
      <c r="AD56" s="6">
        <f t="shared" si="8"/>
        <v>0.24</v>
      </c>
    </row>
    <row r="57" spans="1:30" ht="124.2" x14ac:dyDescent="0.25">
      <c r="A57" s="38" t="s">
        <v>881</v>
      </c>
      <c r="B57" s="14">
        <v>1</v>
      </c>
      <c r="C57" s="14">
        <v>1</v>
      </c>
      <c r="D57" s="14">
        <v>1</v>
      </c>
      <c r="E57" s="14">
        <v>0</v>
      </c>
      <c r="F57" s="14">
        <v>1</v>
      </c>
      <c r="G57" s="14">
        <v>0</v>
      </c>
      <c r="H57" s="14">
        <v>0</v>
      </c>
      <c r="I57" s="14">
        <v>0</v>
      </c>
      <c r="J57" s="14">
        <v>1</v>
      </c>
      <c r="K57" s="14">
        <v>1</v>
      </c>
      <c r="L57" s="6">
        <f t="shared" si="0"/>
        <v>0.6</v>
      </c>
      <c r="M57" s="7" t="str">
        <f t="shared" si="1"/>
        <v>sedang</v>
      </c>
      <c r="N57" s="6">
        <f t="shared" si="2"/>
        <v>0.4</v>
      </c>
      <c r="O57" s="7" t="str">
        <f t="shared" si="3"/>
        <v>soal diterima baik</v>
      </c>
      <c r="Q57" s="7">
        <v>52</v>
      </c>
      <c r="R57" s="14">
        <f t="shared" si="9"/>
        <v>1</v>
      </c>
      <c r="S57" s="14">
        <f t="shared" si="9"/>
        <v>1</v>
      </c>
      <c r="T57" s="14">
        <f t="shared" si="9"/>
        <v>1</v>
      </c>
      <c r="U57" s="14">
        <f t="shared" si="9"/>
        <v>0</v>
      </c>
      <c r="V57" s="14">
        <f t="shared" si="9"/>
        <v>1</v>
      </c>
      <c r="W57" s="14">
        <f t="shared" si="9"/>
        <v>0</v>
      </c>
      <c r="X57" s="14">
        <f t="shared" si="9"/>
        <v>0</v>
      </c>
      <c r="Y57" s="14">
        <f t="shared" si="9"/>
        <v>0</v>
      </c>
      <c r="Z57" s="14">
        <f t="shared" si="9"/>
        <v>1</v>
      </c>
      <c r="AA57" s="14">
        <f t="shared" si="9"/>
        <v>1</v>
      </c>
      <c r="AB57" s="6">
        <f t="shared" si="6"/>
        <v>0.6</v>
      </c>
      <c r="AC57" s="6">
        <f t="shared" si="7"/>
        <v>0.4</v>
      </c>
      <c r="AD57" s="6">
        <f t="shared" si="8"/>
        <v>0.24</v>
      </c>
    </row>
    <row r="58" spans="1:30" ht="82.8" x14ac:dyDescent="0.25">
      <c r="A58" s="38" t="s">
        <v>882</v>
      </c>
      <c r="B58" s="14">
        <v>1</v>
      </c>
      <c r="C58" s="14">
        <v>1</v>
      </c>
      <c r="D58" s="14">
        <v>1</v>
      </c>
      <c r="E58" s="14">
        <v>1</v>
      </c>
      <c r="F58" s="14">
        <v>1</v>
      </c>
      <c r="G58" s="14">
        <v>1</v>
      </c>
      <c r="H58" s="14">
        <v>0</v>
      </c>
      <c r="I58" s="14">
        <v>0</v>
      </c>
      <c r="J58" s="14">
        <v>0</v>
      </c>
      <c r="K58" s="14">
        <v>0</v>
      </c>
      <c r="L58" s="6">
        <f t="shared" si="0"/>
        <v>0.6</v>
      </c>
      <c r="M58" s="7" t="str">
        <f t="shared" si="1"/>
        <v>sedang</v>
      </c>
      <c r="N58" s="6">
        <f t="shared" si="2"/>
        <v>0.8</v>
      </c>
      <c r="O58" s="7" t="str">
        <f t="shared" si="3"/>
        <v>soal diterima baik</v>
      </c>
      <c r="Q58" s="7">
        <v>53</v>
      </c>
      <c r="R58" s="14">
        <f t="shared" si="9"/>
        <v>1</v>
      </c>
      <c r="S58" s="14">
        <f t="shared" si="9"/>
        <v>1</v>
      </c>
      <c r="T58" s="14">
        <f t="shared" si="9"/>
        <v>1</v>
      </c>
      <c r="U58" s="14">
        <f t="shared" si="9"/>
        <v>0</v>
      </c>
      <c r="V58" s="14">
        <f t="shared" si="9"/>
        <v>1</v>
      </c>
      <c r="W58" s="14">
        <f t="shared" si="9"/>
        <v>0</v>
      </c>
      <c r="X58" s="14">
        <f t="shared" si="9"/>
        <v>0</v>
      </c>
      <c r="Y58" s="14">
        <f t="shared" si="9"/>
        <v>0</v>
      </c>
      <c r="Z58" s="14">
        <f t="shared" si="9"/>
        <v>1</v>
      </c>
      <c r="AA58" s="14">
        <f t="shared" si="9"/>
        <v>1</v>
      </c>
      <c r="AB58" s="6">
        <f t="shared" si="6"/>
        <v>0.6</v>
      </c>
      <c r="AC58" s="6">
        <f t="shared" si="7"/>
        <v>0.4</v>
      </c>
      <c r="AD58" s="6">
        <f t="shared" si="8"/>
        <v>0.24</v>
      </c>
    </row>
    <row r="59" spans="1:30" ht="110.4" x14ac:dyDescent="0.25">
      <c r="A59" s="36" t="s">
        <v>883</v>
      </c>
      <c r="B59" s="14">
        <v>1</v>
      </c>
      <c r="C59" s="14">
        <v>1</v>
      </c>
      <c r="D59" s="14">
        <v>1</v>
      </c>
      <c r="E59" s="14">
        <v>0</v>
      </c>
      <c r="F59" s="14">
        <v>1</v>
      </c>
      <c r="G59" s="14">
        <v>0</v>
      </c>
      <c r="H59" s="14">
        <v>0</v>
      </c>
      <c r="I59" s="14">
        <v>0</v>
      </c>
      <c r="J59" s="14">
        <v>1</v>
      </c>
      <c r="K59" s="14">
        <v>1</v>
      </c>
      <c r="L59" s="6">
        <f t="shared" si="0"/>
        <v>0.6</v>
      </c>
      <c r="M59" s="7" t="str">
        <f t="shared" si="1"/>
        <v>sedang</v>
      </c>
      <c r="N59" s="6">
        <f t="shared" si="2"/>
        <v>0.4</v>
      </c>
      <c r="O59" s="7" t="str">
        <f t="shared" si="3"/>
        <v>soal diterima baik</v>
      </c>
      <c r="Q59" s="7">
        <v>54</v>
      </c>
      <c r="R59" s="14">
        <f t="shared" si="9"/>
        <v>1</v>
      </c>
      <c r="S59" s="14">
        <f t="shared" si="9"/>
        <v>1</v>
      </c>
      <c r="T59" s="14">
        <f t="shared" si="9"/>
        <v>1</v>
      </c>
      <c r="U59" s="14">
        <f t="shared" si="9"/>
        <v>1</v>
      </c>
      <c r="V59" s="14">
        <f t="shared" si="9"/>
        <v>1</v>
      </c>
      <c r="W59" s="14">
        <f t="shared" si="9"/>
        <v>1</v>
      </c>
      <c r="X59" s="14">
        <f t="shared" si="9"/>
        <v>0</v>
      </c>
      <c r="Y59" s="14">
        <f t="shared" si="9"/>
        <v>0</v>
      </c>
      <c r="Z59" s="14">
        <f t="shared" si="9"/>
        <v>0</v>
      </c>
      <c r="AA59" s="14">
        <f t="shared" si="9"/>
        <v>0</v>
      </c>
      <c r="AB59" s="6">
        <f t="shared" si="6"/>
        <v>0.6</v>
      </c>
      <c r="AC59" s="6">
        <f t="shared" si="7"/>
        <v>0.4</v>
      </c>
      <c r="AD59" s="6">
        <f t="shared" si="8"/>
        <v>0.24</v>
      </c>
    </row>
    <row r="60" spans="1:30" ht="82.8" x14ac:dyDescent="0.25">
      <c r="A60" s="38" t="s">
        <v>884</v>
      </c>
      <c r="B60" s="14">
        <v>1</v>
      </c>
      <c r="C60" s="14">
        <v>1</v>
      </c>
      <c r="D60" s="14">
        <v>1</v>
      </c>
      <c r="E60" s="14">
        <v>1</v>
      </c>
      <c r="F60" s="14">
        <v>1</v>
      </c>
      <c r="G60" s="14">
        <v>1</v>
      </c>
      <c r="H60" s="14">
        <v>0</v>
      </c>
      <c r="I60" s="14">
        <v>0</v>
      </c>
      <c r="J60" s="14">
        <v>1</v>
      </c>
      <c r="K60" s="14">
        <v>1</v>
      </c>
      <c r="L60" s="6">
        <f t="shared" si="0"/>
        <v>0.8</v>
      </c>
      <c r="M60" s="7" t="str">
        <f t="shared" si="1"/>
        <v>mudah</v>
      </c>
      <c r="N60" s="6">
        <f t="shared" si="2"/>
        <v>0.4</v>
      </c>
      <c r="O60" s="7" t="str">
        <f t="shared" si="3"/>
        <v>soal diterima baik</v>
      </c>
      <c r="Q60" s="7">
        <v>55</v>
      </c>
      <c r="R60" s="14">
        <f t="shared" si="9"/>
        <v>1</v>
      </c>
      <c r="S60" s="14">
        <f t="shared" si="9"/>
        <v>1</v>
      </c>
      <c r="T60" s="14">
        <f t="shared" si="9"/>
        <v>1</v>
      </c>
      <c r="U60" s="14">
        <f t="shared" si="9"/>
        <v>0</v>
      </c>
      <c r="V60" s="14">
        <f t="shared" si="9"/>
        <v>1</v>
      </c>
      <c r="W60" s="14">
        <f t="shared" si="9"/>
        <v>0</v>
      </c>
      <c r="X60" s="14">
        <f t="shared" si="9"/>
        <v>0</v>
      </c>
      <c r="Y60" s="14">
        <f t="shared" si="9"/>
        <v>0</v>
      </c>
      <c r="Z60" s="14">
        <f t="shared" si="9"/>
        <v>1</v>
      </c>
      <c r="AA60" s="14">
        <f t="shared" si="9"/>
        <v>1</v>
      </c>
      <c r="AB60" s="6">
        <f t="shared" si="6"/>
        <v>0.6</v>
      </c>
      <c r="AC60" s="6">
        <f t="shared" si="7"/>
        <v>0.4</v>
      </c>
      <c r="AD60" s="6">
        <f t="shared" si="8"/>
        <v>0.24</v>
      </c>
    </row>
    <row r="61" spans="1:30" ht="82.8" x14ac:dyDescent="0.25">
      <c r="A61" s="37" t="s">
        <v>885</v>
      </c>
      <c r="B61" s="14">
        <v>1</v>
      </c>
      <c r="C61" s="14">
        <v>1</v>
      </c>
      <c r="D61" s="14">
        <v>1</v>
      </c>
      <c r="E61" s="14">
        <v>0</v>
      </c>
      <c r="F61" s="14">
        <v>1</v>
      </c>
      <c r="G61" s="14">
        <v>0</v>
      </c>
      <c r="H61" s="14">
        <v>0</v>
      </c>
      <c r="I61" s="14">
        <v>0</v>
      </c>
      <c r="J61" s="14">
        <v>1</v>
      </c>
      <c r="K61" s="14">
        <v>1</v>
      </c>
      <c r="L61" s="6">
        <f t="shared" si="0"/>
        <v>0.6</v>
      </c>
      <c r="M61" s="7" t="str">
        <f t="shared" si="1"/>
        <v>sedang</v>
      </c>
      <c r="N61" s="6">
        <f t="shared" si="2"/>
        <v>0.4</v>
      </c>
      <c r="O61" s="7" t="str">
        <f t="shared" si="3"/>
        <v>soal diterima baik</v>
      </c>
      <c r="Q61" s="7">
        <v>56</v>
      </c>
      <c r="R61" s="14">
        <f t="shared" si="9"/>
        <v>1</v>
      </c>
      <c r="S61" s="14">
        <f t="shared" si="9"/>
        <v>1</v>
      </c>
      <c r="T61" s="14">
        <f t="shared" si="9"/>
        <v>1</v>
      </c>
      <c r="U61" s="14">
        <f t="shared" si="9"/>
        <v>1</v>
      </c>
      <c r="V61" s="14">
        <f t="shared" si="9"/>
        <v>1</v>
      </c>
      <c r="W61" s="14">
        <f t="shared" si="9"/>
        <v>1</v>
      </c>
      <c r="X61" s="14">
        <f t="shared" si="9"/>
        <v>0</v>
      </c>
      <c r="Y61" s="14">
        <f t="shared" si="9"/>
        <v>0</v>
      </c>
      <c r="Z61" s="14">
        <f t="shared" si="9"/>
        <v>1</v>
      </c>
      <c r="AA61" s="14">
        <f t="shared" si="9"/>
        <v>1</v>
      </c>
      <c r="AB61" s="6">
        <f t="shared" si="6"/>
        <v>0.8</v>
      </c>
      <c r="AC61" s="6">
        <f t="shared" si="7"/>
        <v>0.19999999999999996</v>
      </c>
      <c r="AD61" s="6">
        <f t="shared" si="8"/>
        <v>0.15999999999999998</v>
      </c>
    </row>
    <row r="62" spans="1:30" ht="41.4" x14ac:dyDescent="0.25">
      <c r="A62" s="38" t="s">
        <v>886</v>
      </c>
      <c r="B62" s="14">
        <v>1</v>
      </c>
      <c r="C62" s="14">
        <v>1</v>
      </c>
      <c r="D62" s="14">
        <v>1</v>
      </c>
      <c r="E62" s="14">
        <v>0</v>
      </c>
      <c r="F62" s="14">
        <v>1</v>
      </c>
      <c r="G62" s="14">
        <v>0</v>
      </c>
      <c r="H62" s="14">
        <v>1</v>
      </c>
      <c r="I62" s="14">
        <v>1</v>
      </c>
      <c r="J62" s="14">
        <v>0</v>
      </c>
      <c r="K62" s="14">
        <v>0</v>
      </c>
      <c r="L62" s="6">
        <f t="shared" si="0"/>
        <v>0.6</v>
      </c>
      <c r="M62" s="7" t="str">
        <f t="shared" si="1"/>
        <v>sedang</v>
      </c>
      <c r="N62" s="6">
        <f t="shared" si="2"/>
        <v>0.4</v>
      </c>
      <c r="O62" s="7" t="str">
        <f t="shared" si="3"/>
        <v>soal diterima baik</v>
      </c>
      <c r="Q62" s="7">
        <v>57</v>
      </c>
      <c r="R62" s="14">
        <f t="shared" si="9"/>
        <v>1</v>
      </c>
      <c r="S62" s="14">
        <f t="shared" si="9"/>
        <v>1</v>
      </c>
      <c r="T62" s="14">
        <f t="shared" si="9"/>
        <v>1</v>
      </c>
      <c r="U62" s="14">
        <f t="shared" si="9"/>
        <v>0</v>
      </c>
      <c r="V62" s="14">
        <f t="shared" si="9"/>
        <v>1</v>
      </c>
      <c r="W62" s="14">
        <f t="shared" si="9"/>
        <v>0</v>
      </c>
      <c r="X62" s="14">
        <f t="shared" si="9"/>
        <v>0</v>
      </c>
      <c r="Y62" s="14">
        <f t="shared" si="9"/>
        <v>0</v>
      </c>
      <c r="Z62" s="14">
        <f t="shared" si="9"/>
        <v>1</v>
      </c>
      <c r="AA62" s="14">
        <f t="shared" si="9"/>
        <v>1</v>
      </c>
      <c r="AB62" s="6">
        <f t="shared" si="6"/>
        <v>0.6</v>
      </c>
      <c r="AC62" s="6">
        <f t="shared" si="7"/>
        <v>0.4</v>
      </c>
      <c r="AD62" s="6">
        <f t="shared" si="8"/>
        <v>0.24</v>
      </c>
    </row>
    <row r="63" spans="1:30" ht="55.2" x14ac:dyDescent="0.25">
      <c r="A63" s="36" t="s">
        <v>887</v>
      </c>
      <c r="B63" s="14">
        <v>1</v>
      </c>
      <c r="C63" s="14">
        <v>1</v>
      </c>
      <c r="D63" s="14">
        <v>1</v>
      </c>
      <c r="E63" s="14">
        <v>0</v>
      </c>
      <c r="F63" s="14">
        <v>1</v>
      </c>
      <c r="G63" s="14">
        <v>0</v>
      </c>
      <c r="H63" s="14">
        <v>1</v>
      </c>
      <c r="I63" s="14">
        <v>1</v>
      </c>
      <c r="J63" s="14">
        <v>0</v>
      </c>
      <c r="K63" s="14">
        <v>0</v>
      </c>
      <c r="L63" s="6">
        <f t="shared" si="0"/>
        <v>0.6</v>
      </c>
      <c r="M63" s="7" t="str">
        <f t="shared" si="1"/>
        <v>sedang</v>
      </c>
      <c r="N63" s="6">
        <f t="shared" si="2"/>
        <v>0.4</v>
      </c>
      <c r="O63" s="7" t="str">
        <f t="shared" si="3"/>
        <v>soal diterima baik</v>
      </c>
      <c r="Q63" s="7">
        <v>58</v>
      </c>
      <c r="R63" s="14">
        <f t="shared" si="9"/>
        <v>1</v>
      </c>
      <c r="S63" s="14">
        <f t="shared" si="9"/>
        <v>1</v>
      </c>
      <c r="T63" s="14">
        <f t="shared" si="9"/>
        <v>1</v>
      </c>
      <c r="U63" s="14">
        <f t="shared" si="9"/>
        <v>0</v>
      </c>
      <c r="V63" s="14">
        <f t="shared" si="9"/>
        <v>1</v>
      </c>
      <c r="W63" s="14">
        <f t="shared" si="9"/>
        <v>0</v>
      </c>
      <c r="X63" s="14">
        <f t="shared" si="9"/>
        <v>1</v>
      </c>
      <c r="Y63" s="14">
        <f t="shared" si="9"/>
        <v>1</v>
      </c>
      <c r="Z63" s="14">
        <f t="shared" si="9"/>
        <v>0</v>
      </c>
      <c r="AA63" s="14">
        <f t="shared" si="9"/>
        <v>0</v>
      </c>
      <c r="AB63" s="6">
        <f t="shared" si="6"/>
        <v>0.6</v>
      </c>
      <c r="AC63" s="6">
        <f t="shared" si="7"/>
        <v>0.4</v>
      </c>
      <c r="AD63" s="6">
        <f t="shared" si="8"/>
        <v>0.24</v>
      </c>
    </row>
    <row r="64" spans="1:30" ht="69" x14ac:dyDescent="0.25">
      <c r="A64" s="36" t="s">
        <v>888</v>
      </c>
      <c r="B64" s="14">
        <v>1</v>
      </c>
      <c r="C64" s="14">
        <v>1</v>
      </c>
      <c r="D64" s="14">
        <v>1</v>
      </c>
      <c r="E64" s="14">
        <v>1</v>
      </c>
      <c r="F64" s="14">
        <v>1</v>
      </c>
      <c r="G64" s="14">
        <v>1</v>
      </c>
      <c r="H64" s="14">
        <v>0</v>
      </c>
      <c r="I64" s="14">
        <v>0</v>
      </c>
      <c r="J64" s="14">
        <v>0</v>
      </c>
      <c r="K64" s="14">
        <v>0</v>
      </c>
      <c r="L64" s="6">
        <f t="shared" si="0"/>
        <v>0.6</v>
      </c>
      <c r="M64" s="7" t="str">
        <f t="shared" si="1"/>
        <v>sedang</v>
      </c>
      <c r="N64" s="6">
        <f t="shared" si="2"/>
        <v>0.8</v>
      </c>
      <c r="O64" s="7" t="str">
        <f t="shared" si="3"/>
        <v>soal diterima baik</v>
      </c>
      <c r="Q64" s="7">
        <v>59</v>
      </c>
      <c r="R64" s="14">
        <f t="shared" si="9"/>
        <v>1</v>
      </c>
      <c r="S64" s="14">
        <f t="shared" si="9"/>
        <v>1</v>
      </c>
      <c r="T64" s="14">
        <f t="shared" si="9"/>
        <v>1</v>
      </c>
      <c r="U64" s="14">
        <f t="shared" si="9"/>
        <v>0</v>
      </c>
      <c r="V64" s="14">
        <f t="shared" si="9"/>
        <v>1</v>
      </c>
      <c r="W64" s="14">
        <f t="shared" si="9"/>
        <v>0</v>
      </c>
      <c r="X64" s="14">
        <f t="shared" si="9"/>
        <v>1</v>
      </c>
      <c r="Y64" s="14">
        <f t="shared" si="9"/>
        <v>1</v>
      </c>
      <c r="Z64" s="14">
        <f t="shared" si="9"/>
        <v>0</v>
      </c>
      <c r="AA64" s="14">
        <f t="shared" si="9"/>
        <v>0</v>
      </c>
      <c r="AB64" s="6">
        <f t="shared" si="6"/>
        <v>0.6</v>
      </c>
      <c r="AC64" s="6">
        <f t="shared" si="7"/>
        <v>0.4</v>
      </c>
      <c r="AD64" s="6">
        <f t="shared" si="8"/>
        <v>0.24</v>
      </c>
    </row>
    <row r="65" spans="1:30" ht="110.4" x14ac:dyDescent="0.25">
      <c r="A65" s="36" t="s">
        <v>889</v>
      </c>
      <c r="B65" s="14">
        <v>1</v>
      </c>
      <c r="C65" s="14">
        <v>1</v>
      </c>
      <c r="D65" s="14">
        <v>0</v>
      </c>
      <c r="E65" s="14">
        <v>1</v>
      </c>
      <c r="F65" s="14">
        <v>0</v>
      </c>
      <c r="G65" s="14">
        <v>1</v>
      </c>
      <c r="H65" s="14">
        <v>0</v>
      </c>
      <c r="I65" s="14">
        <v>0</v>
      </c>
      <c r="J65" s="14">
        <v>0</v>
      </c>
      <c r="K65" s="14">
        <v>0</v>
      </c>
      <c r="L65" s="6">
        <f t="shared" si="0"/>
        <v>0.4</v>
      </c>
      <c r="M65" s="7" t="str">
        <f t="shared" si="1"/>
        <v>sedang</v>
      </c>
      <c r="N65" s="6">
        <f t="shared" si="2"/>
        <v>0.4</v>
      </c>
      <c r="O65" s="7" t="str">
        <f t="shared" si="3"/>
        <v>soal diterima baik</v>
      </c>
      <c r="Q65" s="7">
        <v>60</v>
      </c>
      <c r="R65" s="14">
        <f t="shared" si="9"/>
        <v>1</v>
      </c>
      <c r="S65" s="14">
        <f t="shared" si="9"/>
        <v>1</v>
      </c>
      <c r="T65" s="14">
        <f t="shared" si="9"/>
        <v>1</v>
      </c>
      <c r="U65" s="14">
        <f t="shared" si="9"/>
        <v>1</v>
      </c>
      <c r="V65" s="14">
        <f t="shared" si="9"/>
        <v>1</v>
      </c>
      <c r="W65" s="14">
        <f t="shared" si="9"/>
        <v>1</v>
      </c>
      <c r="X65" s="14">
        <f t="shared" si="9"/>
        <v>0</v>
      </c>
      <c r="Y65" s="14">
        <f t="shared" si="9"/>
        <v>0</v>
      </c>
      <c r="Z65" s="14">
        <f t="shared" si="9"/>
        <v>0</v>
      </c>
      <c r="AA65" s="14">
        <f t="shared" si="9"/>
        <v>0</v>
      </c>
      <c r="AB65" s="6">
        <f t="shared" si="6"/>
        <v>0.6</v>
      </c>
      <c r="AC65" s="6">
        <f t="shared" si="7"/>
        <v>0.4</v>
      </c>
      <c r="AD65" s="6">
        <f t="shared" si="8"/>
        <v>0.24</v>
      </c>
    </row>
    <row r="66" spans="1:30" ht="41.4" x14ac:dyDescent="0.25">
      <c r="A66" s="36" t="s">
        <v>890</v>
      </c>
      <c r="B66" s="14">
        <v>1</v>
      </c>
      <c r="C66" s="14">
        <v>1</v>
      </c>
      <c r="D66" s="14">
        <v>1</v>
      </c>
      <c r="E66" s="14">
        <v>1</v>
      </c>
      <c r="F66" s="14">
        <v>1</v>
      </c>
      <c r="G66" s="14">
        <v>1</v>
      </c>
      <c r="H66" s="14">
        <v>1</v>
      </c>
      <c r="I66" s="14">
        <v>1</v>
      </c>
      <c r="J66" s="14">
        <v>0</v>
      </c>
      <c r="K66" s="14">
        <v>0</v>
      </c>
      <c r="L66" s="6">
        <f t="shared" si="0"/>
        <v>0.8</v>
      </c>
      <c r="M66" s="7" t="str">
        <f t="shared" si="1"/>
        <v>mudah</v>
      </c>
      <c r="N66" s="6">
        <f t="shared" si="2"/>
        <v>0.4</v>
      </c>
      <c r="O66" s="7" t="str">
        <f t="shared" si="3"/>
        <v>soal diterima baik</v>
      </c>
      <c r="Q66" s="7">
        <v>61</v>
      </c>
      <c r="R66" s="14">
        <f t="shared" si="9"/>
        <v>1</v>
      </c>
      <c r="S66" s="14">
        <f t="shared" si="9"/>
        <v>1</v>
      </c>
      <c r="T66" s="14">
        <f t="shared" si="9"/>
        <v>0</v>
      </c>
      <c r="U66" s="14">
        <f t="shared" si="9"/>
        <v>1</v>
      </c>
      <c r="V66" s="14">
        <f t="shared" si="9"/>
        <v>0</v>
      </c>
      <c r="W66" s="14">
        <f t="shared" si="9"/>
        <v>1</v>
      </c>
      <c r="X66" s="14">
        <f t="shared" si="9"/>
        <v>0</v>
      </c>
      <c r="Y66" s="14">
        <f t="shared" si="9"/>
        <v>0</v>
      </c>
      <c r="Z66" s="14">
        <f t="shared" si="9"/>
        <v>0</v>
      </c>
      <c r="AA66" s="14">
        <f t="shared" si="9"/>
        <v>0</v>
      </c>
      <c r="AB66" s="6">
        <f t="shared" si="6"/>
        <v>0.4</v>
      </c>
      <c r="AC66" s="6">
        <f t="shared" si="7"/>
        <v>0.6</v>
      </c>
      <c r="AD66" s="6">
        <f t="shared" si="8"/>
        <v>0.24</v>
      </c>
    </row>
    <row r="67" spans="1:30" ht="69" x14ac:dyDescent="0.25">
      <c r="A67" s="38" t="s">
        <v>891</v>
      </c>
      <c r="B67" s="14">
        <v>1</v>
      </c>
      <c r="C67" s="14">
        <v>1</v>
      </c>
      <c r="D67" s="14">
        <v>1</v>
      </c>
      <c r="E67" s="14">
        <v>1</v>
      </c>
      <c r="F67" s="14">
        <v>1</v>
      </c>
      <c r="G67" s="14">
        <v>1</v>
      </c>
      <c r="H67" s="14">
        <v>0</v>
      </c>
      <c r="I67" s="14">
        <v>0</v>
      </c>
      <c r="J67" s="14">
        <v>1</v>
      </c>
      <c r="K67" s="14">
        <v>1</v>
      </c>
      <c r="L67" s="6">
        <f t="shared" si="0"/>
        <v>0.8</v>
      </c>
      <c r="M67" s="7" t="str">
        <f t="shared" si="1"/>
        <v>mudah</v>
      </c>
      <c r="N67" s="6">
        <f t="shared" si="2"/>
        <v>0.4</v>
      </c>
      <c r="O67" s="7" t="str">
        <f t="shared" si="3"/>
        <v>soal diterima baik</v>
      </c>
      <c r="Q67" s="7">
        <v>62</v>
      </c>
      <c r="R67" s="14">
        <f t="shared" si="9"/>
        <v>1</v>
      </c>
      <c r="S67" s="14">
        <f t="shared" si="9"/>
        <v>1</v>
      </c>
      <c r="T67" s="14">
        <f t="shared" si="9"/>
        <v>1</v>
      </c>
      <c r="U67" s="14">
        <f t="shared" si="9"/>
        <v>1</v>
      </c>
      <c r="V67" s="14">
        <f t="shared" si="9"/>
        <v>1</v>
      </c>
      <c r="W67" s="14">
        <f t="shared" si="9"/>
        <v>1</v>
      </c>
      <c r="X67" s="14">
        <f t="shared" si="9"/>
        <v>1</v>
      </c>
      <c r="Y67" s="14">
        <f t="shared" si="9"/>
        <v>1</v>
      </c>
      <c r="Z67" s="14">
        <f t="shared" si="9"/>
        <v>0</v>
      </c>
      <c r="AA67" s="14">
        <f t="shared" si="9"/>
        <v>0</v>
      </c>
      <c r="AB67" s="6">
        <f t="shared" si="6"/>
        <v>0.8</v>
      </c>
      <c r="AC67" s="6">
        <f t="shared" si="7"/>
        <v>0.19999999999999996</v>
      </c>
      <c r="AD67" s="6">
        <f t="shared" si="8"/>
        <v>0.15999999999999998</v>
      </c>
    </row>
    <row r="68" spans="1:30" ht="55.2" x14ac:dyDescent="0.25">
      <c r="A68" s="37" t="s">
        <v>892</v>
      </c>
      <c r="B68" s="14">
        <v>0</v>
      </c>
      <c r="C68" s="14">
        <v>0</v>
      </c>
      <c r="D68" s="14">
        <v>0</v>
      </c>
      <c r="E68" s="14">
        <v>1</v>
      </c>
      <c r="F68" s="14">
        <v>0</v>
      </c>
      <c r="G68" s="14">
        <v>1</v>
      </c>
      <c r="H68" s="14">
        <v>1</v>
      </c>
      <c r="I68" s="14">
        <v>1</v>
      </c>
      <c r="J68" s="14">
        <v>0</v>
      </c>
      <c r="K68" s="14">
        <v>0</v>
      </c>
      <c r="L68" s="6">
        <f t="shared" si="0"/>
        <v>0.4</v>
      </c>
      <c r="M68" s="7" t="str">
        <f t="shared" si="1"/>
        <v>sedang</v>
      </c>
      <c r="N68" s="6">
        <f t="shared" si="2"/>
        <v>0.4</v>
      </c>
      <c r="O68" s="7" t="str">
        <f t="shared" si="3"/>
        <v>soal diterima baik</v>
      </c>
      <c r="Q68" s="7">
        <v>63</v>
      </c>
      <c r="R68" s="14">
        <f t="shared" si="9"/>
        <v>1</v>
      </c>
      <c r="S68" s="14">
        <f t="shared" si="9"/>
        <v>1</v>
      </c>
      <c r="T68" s="14">
        <f t="shared" si="9"/>
        <v>1</v>
      </c>
      <c r="U68" s="14">
        <f t="shared" si="9"/>
        <v>1</v>
      </c>
      <c r="V68" s="14">
        <f t="shared" si="9"/>
        <v>1</v>
      </c>
      <c r="W68" s="14">
        <f t="shared" si="9"/>
        <v>1</v>
      </c>
      <c r="X68" s="14">
        <f t="shared" si="9"/>
        <v>0</v>
      </c>
      <c r="Y68" s="14">
        <f t="shared" si="9"/>
        <v>0</v>
      </c>
      <c r="Z68" s="14">
        <f t="shared" si="9"/>
        <v>1</v>
      </c>
      <c r="AA68" s="14">
        <f t="shared" si="9"/>
        <v>1</v>
      </c>
      <c r="AB68" s="6">
        <f t="shared" si="6"/>
        <v>0.8</v>
      </c>
      <c r="AC68" s="6">
        <f t="shared" si="7"/>
        <v>0.19999999999999996</v>
      </c>
      <c r="AD68" s="6">
        <f t="shared" si="8"/>
        <v>0.15999999999999998</v>
      </c>
    </row>
    <row r="69" spans="1:30" ht="41.4" x14ac:dyDescent="0.25">
      <c r="A69" s="38" t="s">
        <v>893</v>
      </c>
      <c r="B69" s="14">
        <v>1</v>
      </c>
      <c r="C69" s="14">
        <v>1</v>
      </c>
      <c r="D69" s="14">
        <v>0</v>
      </c>
      <c r="E69" s="14">
        <v>1</v>
      </c>
      <c r="F69" s="14">
        <v>0</v>
      </c>
      <c r="G69" s="14">
        <v>1</v>
      </c>
      <c r="H69" s="14">
        <v>0</v>
      </c>
      <c r="I69" s="14">
        <v>0</v>
      </c>
      <c r="J69" s="14">
        <v>0</v>
      </c>
      <c r="K69" s="14">
        <v>0</v>
      </c>
      <c r="L69" s="6">
        <f t="shared" si="0"/>
        <v>0.4</v>
      </c>
      <c r="M69" s="7" t="str">
        <f t="shared" si="1"/>
        <v>sedang</v>
      </c>
      <c r="N69" s="6">
        <f t="shared" si="2"/>
        <v>0.4</v>
      </c>
      <c r="O69" s="7" t="str">
        <f t="shared" si="3"/>
        <v>soal diterima baik</v>
      </c>
      <c r="Q69" s="7">
        <v>64</v>
      </c>
      <c r="R69" s="14">
        <f t="shared" si="9"/>
        <v>0</v>
      </c>
      <c r="S69" s="14">
        <f t="shared" si="9"/>
        <v>0</v>
      </c>
      <c r="T69" s="14">
        <f t="shared" si="9"/>
        <v>0</v>
      </c>
      <c r="U69" s="14">
        <f t="shared" si="9"/>
        <v>1</v>
      </c>
      <c r="V69" s="14">
        <f t="shared" si="9"/>
        <v>0</v>
      </c>
      <c r="W69" s="14">
        <f t="shared" si="9"/>
        <v>1</v>
      </c>
      <c r="X69" s="14">
        <f t="shared" si="9"/>
        <v>1</v>
      </c>
      <c r="Y69" s="14">
        <f t="shared" si="9"/>
        <v>1</v>
      </c>
      <c r="Z69" s="14">
        <f t="shared" si="9"/>
        <v>0</v>
      </c>
      <c r="AA69" s="14">
        <f t="shared" si="9"/>
        <v>0</v>
      </c>
      <c r="AB69" s="6">
        <f t="shared" si="6"/>
        <v>0.4</v>
      </c>
      <c r="AC69" s="6">
        <f t="shared" si="7"/>
        <v>0.6</v>
      </c>
      <c r="AD69" s="6">
        <f t="shared" si="8"/>
        <v>0.24</v>
      </c>
    </row>
    <row r="70" spans="1:30" ht="55.2" x14ac:dyDescent="0.25">
      <c r="A70" s="38" t="s">
        <v>894</v>
      </c>
      <c r="B70" s="14">
        <v>1</v>
      </c>
      <c r="C70" s="14">
        <v>1</v>
      </c>
      <c r="D70" s="14">
        <v>0</v>
      </c>
      <c r="E70" s="14">
        <v>1</v>
      </c>
      <c r="F70" s="14">
        <v>0</v>
      </c>
      <c r="G70" s="14">
        <v>1</v>
      </c>
      <c r="H70" s="14">
        <v>0</v>
      </c>
      <c r="I70" s="14">
        <v>0</v>
      </c>
      <c r="J70" s="14">
        <v>0</v>
      </c>
      <c r="K70" s="14">
        <v>0</v>
      </c>
      <c r="L70" s="6">
        <f t="shared" ref="L70:L104" si="10">SUM(B70:K70)/10</f>
        <v>0.4</v>
      </c>
      <c r="M70" s="7" t="str">
        <f t="shared" ref="M70:M104" si="11">IF(L70&lt;0.31,"sukar",IF(L70&lt;0.71,"sedang","mudah"))</f>
        <v>sedang</v>
      </c>
      <c r="N70" s="6">
        <f t="shared" ref="N70:N104" si="12">ABS((SUM(B70:F70)-SUM(G70:K70))*2/10)</f>
        <v>0.4</v>
      </c>
      <c r="O70" s="7" t="str">
        <f t="shared" ref="O70:O104" si="13">IF(N70&lt;0.2,"soal dibuang",IF(N70&lt;0.3,"soal diperbaiki",IF(N70&lt;0.4,"soal diterima tapi perlu diperbaiki","soal diterima baik")))</f>
        <v>soal diterima baik</v>
      </c>
      <c r="Q70" s="7">
        <v>65</v>
      </c>
      <c r="R70" s="14">
        <f t="shared" si="9"/>
        <v>1</v>
      </c>
      <c r="S70" s="14">
        <f t="shared" si="9"/>
        <v>1</v>
      </c>
      <c r="T70" s="14">
        <f t="shared" si="9"/>
        <v>0</v>
      </c>
      <c r="U70" s="14">
        <f t="shared" si="9"/>
        <v>1</v>
      </c>
      <c r="V70" s="14">
        <f t="shared" si="9"/>
        <v>0</v>
      </c>
      <c r="W70" s="14">
        <f t="shared" si="9"/>
        <v>1</v>
      </c>
      <c r="X70" s="14">
        <f t="shared" si="9"/>
        <v>0</v>
      </c>
      <c r="Y70" s="14">
        <f t="shared" si="9"/>
        <v>0</v>
      </c>
      <c r="Z70" s="14">
        <f t="shared" si="9"/>
        <v>0</v>
      </c>
      <c r="AA70" s="14">
        <f t="shared" si="9"/>
        <v>0</v>
      </c>
      <c r="AB70" s="6">
        <f t="shared" si="6"/>
        <v>0.4</v>
      </c>
      <c r="AC70" s="6">
        <f t="shared" si="7"/>
        <v>0.6</v>
      </c>
      <c r="AD70" s="6">
        <f t="shared" si="8"/>
        <v>0.24</v>
      </c>
    </row>
    <row r="71" spans="1:30" ht="110.4" x14ac:dyDescent="0.25">
      <c r="A71" s="38" t="s">
        <v>895</v>
      </c>
      <c r="B71" s="14">
        <v>1</v>
      </c>
      <c r="C71" s="14">
        <v>1</v>
      </c>
      <c r="D71" s="14">
        <v>1</v>
      </c>
      <c r="E71" s="14">
        <v>1</v>
      </c>
      <c r="F71" s="14">
        <v>1</v>
      </c>
      <c r="G71" s="14">
        <v>1</v>
      </c>
      <c r="H71" s="14">
        <v>0</v>
      </c>
      <c r="I71" s="14">
        <v>0</v>
      </c>
      <c r="J71" s="14">
        <v>0</v>
      </c>
      <c r="K71" s="14">
        <v>0</v>
      </c>
      <c r="L71" s="6">
        <f t="shared" si="10"/>
        <v>0.6</v>
      </c>
      <c r="M71" s="7" t="str">
        <f t="shared" si="11"/>
        <v>sedang</v>
      </c>
      <c r="N71" s="6">
        <f t="shared" si="12"/>
        <v>0.8</v>
      </c>
      <c r="O71" s="7" t="str">
        <f t="shared" si="13"/>
        <v>soal diterima baik</v>
      </c>
      <c r="Q71" s="7">
        <v>66</v>
      </c>
      <c r="R71" s="14">
        <f t="shared" si="9"/>
        <v>1</v>
      </c>
      <c r="S71" s="14">
        <f t="shared" si="9"/>
        <v>1</v>
      </c>
      <c r="T71" s="14">
        <f t="shared" si="9"/>
        <v>0</v>
      </c>
      <c r="U71" s="14">
        <f t="shared" si="9"/>
        <v>1</v>
      </c>
      <c r="V71" s="14">
        <f t="shared" si="9"/>
        <v>0</v>
      </c>
      <c r="W71" s="14">
        <f t="shared" ref="W71:AA105" si="14">G70</f>
        <v>1</v>
      </c>
      <c r="X71" s="14">
        <f t="shared" si="14"/>
        <v>0</v>
      </c>
      <c r="Y71" s="14">
        <f t="shared" si="14"/>
        <v>0</v>
      </c>
      <c r="Z71" s="14">
        <f t="shared" si="14"/>
        <v>0</v>
      </c>
      <c r="AA71" s="14">
        <f t="shared" si="14"/>
        <v>0</v>
      </c>
      <c r="AB71" s="6">
        <f t="shared" ref="AB71:AB104" si="15">SUM(R71:AA71)/COUNT(R71:AA71)</f>
        <v>0.4</v>
      </c>
      <c r="AC71" s="6">
        <f t="shared" ref="AC71:AC105" si="16">1-AB71</f>
        <v>0.6</v>
      </c>
      <c r="AD71" s="6">
        <f t="shared" ref="AD71:AD105" si="17">AB71*AC71</f>
        <v>0.24</v>
      </c>
    </row>
    <row r="72" spans="1:30" ht="69" x14ac:dyDescent="0.25">
      <c r="A72" s="38" t="s">
        <v>896</v>
      </c>
      <c r="B72" s="14">
        <v>1</v>
      </c>
      <c r="C72" s="14">
        <v>1</v>
      </c>
      <c r="D72" s="14">
        <v>1</v>
      </c>
      <c r="E72" s="14">
        <v>1</v>
      </c>
      <c r="F72" s="14">
        <v>1</v>
      </c>
      <c r="G72" s="14">
        <v>1</v>
      </c>
      <c r="H72" s="14">
        <v>1</v>
      </c>
      <c r="I72" s="14">
        <v>1</v>
      </c>
      <c r="J72" s="14">
        <v>0</v>
      </c>
      <c r="K72" s="14">
        <v>0</v>
      </c>
      <c r="L72" s="6">
        <f t="shared" si="10"/>
        <v>0.8</v>
      </c>
      <c r="M72" s="7" t="str">
        <f t="shared" si="11"/>
        <v>mudah</v>
      </c>
      <c r="N72" s="6">
        <f t="shared" si="12"/>
        <v>0.4</v>
      </c>
      <c r="O72" s="7" t="str">
        <f t="shared" si="13"/>
        <v>soal diterima baik</v>
      </c>
      <c r="Q72" s="7">
        <v>67</v>
      </c>
      <c r="R72" s="14">
        <f t="shared" ref="R72:V105" si="18">B71</f>
        <v>1</v>
      </c>
      <c r="S72" s="14">
        <f t="shared" si="18"/>
        <v>1</v>
      </c>
      <c r="T72" s="14">
        <f t="shared" si="18"/>
        <v>1</v>
      </c>
      <c r="U72" s="14">
        <f t="shared" si="18"/>
        <v>1</v>
      </c>
      <c r="V72" s="14">
        <f t="shared" si="18"/>
        <v>1</v>
      </c>
      <c r="W72" s="14">
        <f t="shared" si="14"/>
        <v>1</v>
      </c>
      <c r="X72" s="14">
        <f t="shared" si="14"/>
        <v>0</v>
      </c>
      <c r="Y72" s="14">
        <f t="shared" si="14"/>
        <v>0</v>
      </c>
      <c r="Z72" s="14">
        <f t="shared" si="14"/>
        <v>0</v>
      </c>
      <c r="AA72" s="14">
        <f t="shared" si="14"/>
        <v>0</v>
      </c>
      <c r="AB72" s="6">
        <f t="shared" si="15"/>
        <v>0.6</v>
      </c>
      <c r="AC72" s="6">
        <f t="shared" si="16"/>
        <v>0.4</v>
      </c>
      <c r="AD72" s="6">
        <f t="shared" si="17"/>
        <v>0.24</v>
      </c>
    </row>
    <row r="73" spans="1:30" ht="69" x14ac:dyDescent="0.25">
      <c r="A73" s="36" t="s">
        <v>897</v>
      </c>
      <c r="B73" s="14">
        <v>1</v>
      </c>
      <c r="C73" s="14">
        <v>1</v>
      </c>
      <c r="D73" s="14">
        <v>1</v>
      </c>
      <c r="E73" s="14">
        <v>1</v>
      </c>
      <c r="F73" s="14">
        <v>1</v>
      </c>
      <c r="G73" s="14">
        <v>1</v>
      </c>
      <c r="H73" s="14">
        <v>0</v>
      </c>
      <c r="I73" s="14">
        <v>0</v>
      </c>
      <c r="J73" s="14">
        <v>1</v>
      </c>
      <c r="K73" s="14">
        <v>1</v>
      </c>
      <c r="L73" s="6">
        <f t="shared" si="10"/>
        <v>0.8</v>
      </c>
      <c r="M73" s="7" t="str">
        <f t="shared" si="11"/>
        <v>mudah</v>
      </c>
      <c r="N73" s="6">
        <f t="shared" si="12"/>
        <v>0.4</v>
      </c>
      <c r="O73" s="7" t="str">
        <f t="shared" si="13"/>
        <v>soal diterima baik</v>
      </c>
      <c r="Q73" s="7">
        <v>68</v>
      </c>
      <c r="R73" s="14">
        <f t="shared" si="18"/>
        <v>1</v>
      </c>
      <c r="S73" s="14">
        <f t="shared" si="18"/>
        <v>1</v>
      </c>
      <c r="T73" s="14">
        <f t="shared" si="18"/>
        <v>1</v>
      </c>
      <c r="U73" s="14">
        <f t="shared" si="18"/>
        <v>1</v>
      </c>
      <c r="V73" s="14">
        <f t="shared" si="18"/>
        <v>1</v>
      </c>
      <c r="W73" s="14">
        <f t="shared" si="14"/>
        <v>1</v>
      </c>
      <c r="X73" s="14">
        <f t="shared" si="14"/>
        <v>1</v>
      </c>
      <c r="Y73" s="14">
        <f t="shared" si="14"/>
        <v>1</v>
      </c>
      <c r="Z73" s="14">
        <f t="shared" si="14"/>
        <v>0</v>
      </c>
      <c r="AA73" s="14">
        <f t="shared" si="14"/>
        <v>0</v>
      </c>
      <c r="AB73" s="6">
        <f t="shared" si="15"/>
        <v>0.8</v>
      </c>
      <c r="AC73" s="6">
        <f t="shared" si="16"/>
        <v>0.19999999999999996</v>
      </c>
      <c r="AD73" s="6">
        <f t="shared" si="17"/>
        <v>0.15999999999999998</v>
      </c>
    </row>
    <row r="74" spans="1:30" ht="41.4" x14ac:dyDescent="0.25">
      <c r="A74" s="36" t="s">
        <v>898</v>
      </c>
      <c r="B74" s="14">
        <v>1</v>
      </c>
      <c r="C74" s="14">
        <v>1</v>
      </c>
      <c r="D74" s="14">
        <v>1</v>
      </c>
      <c r="E74" s="14">
        <v>1</v>
      </c>
      <c r="F74" s="14">
        <v>1</v>
      </c>
      <c r="G74" s="14">
        <v>1</v>
      </c>
      <c r="H74" s="14">
        <v>0</v>
      </c>
      <c r="I74" s="14">
        <v>0</v>
      </c>
      <c r="J74" s="14">
        <v>0</v>
      </c>
      <c r="K74" s="14">
        <v>0</v>
      </c>
      <c r="L74" s="6">
        <f t="shared" si="10"/>
        <v>0.6</v>
      </c>
      <c r="M74" s="7" t="str">
        <f t="shared" si="11"/>
        <v>sedang</v>
      </c>
      <c r="N74" s="6">
        <f t="shared" si="12"/>
        <v>0.8</v>
      </c>
      <c r="O74" s="7" t="str">
        <f t="shared" si="13"/>
        <v>soal diterima baik</v>
      </c>
      <c r="Q74" s="7">
        <v>69</v>
      </c>
      <c r="R74" s="14">
        <f t="shared" si="18"/>
        <v>1</v>
      </c>
      <c r="S74" s="14">
        <f t="shared" si="18"/>
        <v>1</v>
      </c>
      <c r="T74" s="14">
        <f t="shared" si="18"/>
        <v>1</v>
      </c>
      <c r="U74" s="14">
        <f t="shared" si="18"/>
        <v>1</v>
      </c>
      <c r="V74" s="14">
        <f t="shared" si="18"/>
        <v>1</v>
      </c>
      <c r="W74" s="14">
        <f t="shared" si="14"/>
        <v>1</v>
      </c>
      <c r="X74" s="14">
        <f t="shared" si="14"/>
        <v>0</v>
      </c>
      <c r="Y74" s="14">
        <f t="shared" si="14"/>
        <v>0</v>
      </c>
      <c r="Z74" s="14">
        <f t="shared" si="14"/>
        <v>1</v>
      </c>
      <c r="AA74" s="14">
        <f t="shared" si="14"/>
        <v>1</v>
      </c>
      <c r="AB74" s="6">
        <f t="shared" si="15"/>
        <v>0.8</v>
      </c>
      <c r="AC74" s="6">
        <f t="shared" si="16"/>
        <v>0.19999999999999996</v>
      </c>
      <c r="AD74" s="6">
        <f t="shared" si="17"/>
        <v>0.15999999999999998</v>
      </c>
    </row>
    <row r="75" spans="1:30" ht="69" x14ac:dyDescent="0.25">
      <c r="A75" s="38" t="s">
        <v>899</v>
      </c>
      <c r="B75" s="14">
        <v>0</v>
      </c>
      <c r="C75" s="14">
        <v>0</v>
      </c>
      <c r="D75" s="14">
        <v>1</v>
      </c>
      <c r="E75" s="14">
        <v>1</v>
      </c>
      <c r="F75" s="14">
        <v>1</v>
      </c>
      <c r="G75" s="14">
        <v>1</v>
      </c>
      <c r="H75" s="14">
        <v>0</v>
      </c>
      <c r="I75" s="14">
        <v>0</v>
      </c>
      <c r="J75" s="14">
        <v>0</v>
      </c>
      <c r="K75" s="14">
        <v>0</v>
      </c>
      <c r="L75" s="6">
        <f t="shared" si="10"/>
        <v>0.4</v>
      </c>
      <c r="M75" s="7" t="str">
        <f t="shared" si="11"/>
        <v>sedang</v>
      </c>
      <c r="N75" s="6">
        <f t="shared" si="12"/>
        <v>0.4</v>
      </c>
      <c r="O75" s="7" t="str">
        <f t="shared" si="13"/>
        <v>soal diterima baik</v>
      </c>
      <c r="Q75" s="7">
        <v>70</v>
      </c>
      <c r="R75" s="14">
        <f t="shared" si="18"/>
        <v>1</v>
      </c>
      <c r="S75" s="14">
        <f t="shared" si="18"/>
        <v>1</v>
      </c>
      <c r="T75" s="14">
        <f t="shared" si="18"/>
        <v>1</v>
      </c>
      <c r="U75" s="14">
        <f t="shared" si="18"/>
        <v>1</v>
      </c>
      <c r="V75" s="14">
        <f t="shared" si="18"/>
        <v>1</v>
      </c>
      <c r="W75" s="14">
        <f t="shared" si="14"/>
        <v>1</v>
      </c>
      <c r="X75" s="14">
        <f t="shared" si="14"/>
        <v>0</v>
      </c>
      <c r="Y75" s="14">
        <f t="shared" si="14"/>
        <v>0</v>
      </c>
      <c r="Z75" s="14">
        <f t="shared" si="14"/>
        <v>0</v>
      </c>
      <c r="AA75" s="14">
        <f t="shared" si="14"/>
        <v>0</v>
      </c>
      <c r="AB75" s="6">
        <f t="shared" si="15"/>
        <v>0.6</v>
      </c>
      <c r="AC75" s="6">
        <f t="shared" si="16"/>
        <v>0.4</v>
      </c>
      <c r="AD75" s="6">
        <f t="shared" si="17"/>
        <v>0.24</v>
      </c>
    </row>
    <row r="76" spans="1:30" ht="69" x14ac:dyDescent="0.25">
      <c r="A76" s="38" t="s">
        <v>900</v>
      </c>
      <c r="B76" s="14">
        <v>1</v>
      </c>
      <c r="C76" s="14">
        <v>1</v>
      </c>
      <c r="D76" s="14">
        <v>1</v>
      </c>
      <c r="E76" s="14">
        <v>0</v>
      </c>
      <c r="F76" s="14">
        <v>1</v>
      </c>
      <c r="G76" s="14">
        <v>0</v>
      </c>
      <c r="H76" s="14">
        <v>0</v>
      </c>
      <c r="I76" s="14">
        <v>0</v>
      </c>
      <c r="J76" s="14">
        <v>1</v>
      </c>
      <c r="K76" s="14">
        <v>1</v>
      </c>
      <c r="L76" s="6">
        <f t="shared" si="10"/>
        <v>0.6</v>
      </c>
      <c r="M76" s="7" t="str">
        <f t="shared" si="11"/>
        <v>sedang</v>
      </c>
      <c r="N76" s="6">
        <f t="shared" si="12"/>
        <v>0.4</v>
      </c>
      <c r="O76" s="7" t="str">
        <f t="shared" si="13"/>
        <v>soal diterima baik</v>
      </c>
      <c r="Q76" s="7">
        <v>71</v>
      </c>
      <c r="R76" s="14">
        <f t="shared" si="18"/>
        <v>0</v>
      </c>
      <c r="S76" s="14">
        <f t="shared" si="18"/>
        <v>0</v>
      </c>
      <c r="T76" s="14">
        <f t="shared" si="18"/>
        <v>1</v>
      </c>
      <c r="U76" s="14">
        <f t="shared" si="18"/>
        <v>1</v>
      </c>
      <c r="V76" s="14">
        <f t="shared" si="18"/>
        <v>1</v>
      </c>
      <c r="W76" s="14">
        <f t="shared" si="14"/>
        <v>1</v>
      </c>
      <c r="X76" s="14">
        <f t="shared" si="14"/>
        <v>0</v>
      </c>
      <c r="Y76" s="14">
        <f t="shared" si="14"/>
        <v>0</v>
      </c>
      <c r="Z76" s="14">
        <f t="shared" si="14"/>
        <v>0</v>
      </c>
      <c r="AA76" s="14">
        <f t="shared" si="14"/>
        <v>0</v>
      </c>
      <c r="AB76" s="6">
        <f t="shared" si="15"/>
        <v>0.4</v>
      </c>
      <c r="AC76" s="6">
        <f t="shared" si="16"/>
        <v>0.6</v>
      </c>
      <c r="AD76" s="6">
        <f t="shared" si="17"/>
        <v>0.24</v>
      </c>
    </row>
    <row r="77" spans="1:30" ht="55.2" x14ac:dyDescent="0.25">
      <c r="A77" s="38" t="s">
        <v>901</v>
      </c>
      <c r="B77" s="14">
        <v>1</v>
      </c>
      <c r="C77" s="14">
        <v>1</v>
      </c>
      <c r="D77" s="14">
        <v>1</v>
      </c>
      <c r="E77" s="14">
        <v>0</v>
      </c>
      <c r="F77" s="14">
        <v>1</v>
      </c>
      <c r="G77" s="14">
        <v>0</v>
      </c>
      <c r="H77" s="14">
        <v>0</v>
      </c>
      <c r="I77" s="14">
        <v>0</v>
      </c>
      <c r="J77" s="14">
        <v>1</v>
      </c>
      <c r="K77" s="14">
        <v>1</v>
      </c>
      <c r="L77" s="6">
        <f t="shared" si="10"/>
        <v>0.6</v>
      </c>
      <c r="M77" s="7" t="str">
        <f t="shared" si="11"/>
        <v>sedang</v>
      </c>
      <c r="N77" s="6">
        <f t="shared" si="12"/>
        <v>0.4</v>
      </c>
      <c r="O77" s="7" t="str">
        <f t="shared" si="13"/>
        <v>soal diterima baik</v>
      </c>
      <c r="Q77" s="7">
        <v>72</v>
      </c>
      <c r="R77" s="14">
        <f t="shared" si="18"/>
        <v>1</v>
      </c>
      <c r="S77" s="14">
        <f t="shared" si="18"/>
        <v>1</v>
      </c>
      <c r="T77" s="14">
        <f t="shared" si="18"/>
        <v>1</v>
      </c>
      <c r="U77" s="14">
        <f t="shared" si="18"/>
        <v>0</v>
      </c>
      <c r="V77" s="14">
        <f t="shared" si="18"/>
        <v>1</v>
      </c>
      <c r="W77" s="14">
        <f t="shared" si="14"/>
        <v>0</v>
      </c>
      <c r="X77" s="14">
        <f t="shared" si="14"/>
        <v>0</v>
      </c>
      <c r="Y77" s="14">
        <f t="shared" si="14"/>
        <v>0</v>
      </c>
      <c r="Z77" s="14">
        <f t="shared" si="14"/>
        <v>1</v>
      </c>
      <c r="AA77" s="14">
        <f t="shared" si="14"/>
        <v>1</v>
      </c>
      <c r="AB77" s="6">
        <f t="shared" si="15"/>
        <v>0.6</v>
      </c>
      <c r="AC77" s="6">
        <f t="shared" si="16"/>
        <v>0.4</v>
      </c>
      <c r="AD77" s="6">
        <f t="shared" si="17"/>
        <v>0.24</v>
      </c>
    </row>
    <row r="78" spans="1:30" ht="55.2" x14ac:dyDescent="0.25">
      <c r="A78" s="36" t="s">
        <v>902</v>
      </c>
      <c r="B78" s="14">
        <v>1</v>
      </c>
      <c r="C78" s="14">
        <v>1</v>
      </c>
      <c r="D78" s="14">
        <v>0</v>
      </c>
      <c r="E78" s="14">
        <v>1</v>
      </c>
      <c r="F78" s="14">
        <v>0</v>
      </c>
      <c r="G78" s="14">
        <v>1</v>
      </c>
      <c r="H78" s="14">
        <v>0</v>
      </c>
      <c r="I78" s="14">
        <v>0</v>
      </c>
      <c r="J78" s="14">
        <v>0</v>
      </c>
      <c r="K78" s="14">
        <v>0</v>
      </c>
      <c r="L78" s="6">
        <f t="shared" si="10"/>
        <v>0.4</v>
      </c>
      <c r="M78" s="7" t="str">
        <f t="shared" si="11"/>
        <v>sedang</v>
      </c>
      <c r="N78" s="6">
        <f t="shared" si="12"/>
        <v>0.4</v>
      </c>
      <c r="O78" s="7" t="str">
        <f t="shared" si="13"/>
        <v>soal diterima baik</v>
      </c>
      <c r="Q78" s="7">
        <v>73</v>
      </c>
      <c r="R78" s="14">
        <f t="shared" si="18"/>
        <v>1</v>
      </c>
      <c r="S78" s="14">
        <f t="shared" si="18"/>
        <v>1</v>
      </c>
      <c r="T78" s="14">
        <f t="shared" si="18"/>
        <v>1</v>
      </c>
      <c r="U78" s="14">
        <f t="shared" si="18"/>
        <v>0</v>
      </c>
      <c r="V78" s="14">
        <f t="shared" si="18"/>
        <v>1</v>
      </c>
      <c r="W78" s="14">
        <f t="shared" si="14"/>
        <v>0</v>
      </c>
      <c r="X78" s="14">
        <f t="shared" si="14"/>
        <v>0</v>
      </c>
      <c r="Y78" s="14">
        <f t="shared" si="14"/>
        <v>0</v>
      </c>
      <c r="Z78" s="14">
        <f t="shared" si="14"/>
        <v>1</v>
      </c>
      <c r="AA78" s="14">
        <f t="shared" si="14"/>
        <v>1</v>
      </c>
      <c r="AB78" s="6">
        <f t="shared" si="15"/>
        <v>0.6</v>
      </c>
      <c r="AC78" s="6">
        <f t="shared" si="16"/>
        <v>0.4</v>
      </c>
      <c r="AD78" s="6">
        <f t="shared" si="17"/>
        <v>0.24</v>
      </c>
    </row>
    <row r="79" spans="1:30" ht="55.2" x14ac:dyDescent="0.25">
      <c r="A79" s="36" t="s">
        <v>903</v>
      </c>
      <c r="B79" s="14">
        <v>1</v>
      </c>
      <c r="C79" s="14">
        <v>1</v>
      </c>
      <c r="D79" s="14">
        <v>1</v>
      </c>
      <c r="E79" s="14">
        <v>1</v>
      </c>
      <c r="F79" s="14">
        <v>1</v>
      </c>
      <c r="G79" s="14">
        <v>1</v>
      </c>
      <c r="H79" s="14">
        <v>0</v>
      </c>
      <c r="I79" s="14">
        <v>0</v>
      </c>
      <c r="J79" s="14">
        <v>0</v>
      </c>
      <c r="K79" s="14">
        <v>0</v>
      </c>
      <c r="L79" s="6">
        <f t="shared" si="10"/>
        <v>0.6</v>
      </c>
      <c r="M79" s="7" t="str">
        <f t="shared" si="11"/>
        <v>sedang</v>
      </c>
      <c r="N79" s="6">
        <f t="shared" si="12"/>
        <v>0.8</v>
      </c>
      <c r="O79" s="7" t="str">
        <f t="shared" si="13"/>
        <v>soal diterima baik</v>
      </c>
      <c r="Q79" s="7">
        <v>74</v>
      </c>
      <c r="R79" s="14">
        <f t="shared" si="18"/>
        <v>1</v>
      </c>
      <c r="S79" s="14">
        <f t="shared" si="18"/>
        <v>1</v>
      </c>
      <c r="T79" s="14">
        <f t="shared" si="18"/>
        <v>0</v>
      </c>
      <c r="U79" s="14">
        <f t="shared" si="18"/>
        <v>1</v>
      </c>
      <c r="V79" s="14">
        <f t="shared" si="18"/>
        <v>0</v>
      </c>
      <c r="W79" s="14">
        <f t="shared" si="14"/>
        <v>1</v>
      </c>
      <c r="X79" s="14">
        <f t="shared" si="14"/>
        <v>0</v>
      </c>
      <c r="Y79" s="14">
        <f t="shared" si="14"/>
        <v>0</v>
      </c>
      <c r="Z79" s="14">
        <f t="shared" si="14"/>
        <v>0</v>
      </c>
      <c r="AA79" s="14">
        <f t="shared" si="14"/>
        <v>0</v>
      </c>
      <c r="AB79" s="6">
        <f t="shared" si="15"/>
        <v>0.4</v>
      </c>
      <c r="AC79" s="6">
        <f t="shared" si="16"/>
        <v>0.6</v>
      </c>
      <c r="AD79" s="6">
        <f t="shared" si="17"/>
        <v>0.24</v>
      </c>
    </row>
    <row r="80" spans="1:30" ht="124.2" x14ac:dyDescent="0.25">
      <c r="A80" s="36" t="s">
        <v>904</v>
      </c>
      <c r="B80" s="14">
        <v>1</v>
      </c>
      <c r="C80" s="14">
        <v>1</v>
      </c>
      <c r="D80" s="14">
        <v>0</v>
      </c>
      <c r="E80" s="14">
        <v>0</v>
      </c>
      <c r="F80" s="14">
        <v>0</v>
      </c>
      <c r="G80" s="14">
        <v>0</v>
      </c>
      <c r="H80" s="14">
        <v>0</v>
      </c>
      <c r="I80" s="14">
        <v>0</v>
      </c>
      <c r="J80" s="14">
        <v>0</v>
      </c>
      <c r="K80" s="14">
        <v>0</v>
      </c>
      <c r="L80" s="6">
        <f t="shared" si="10"/>
        <v>0.2</v>
      </c>
      <c r="M80" s="7" t="str">
        <f t="shared" si="11"/>
        <v>sukar</v>
      </c>
      <c r="N80" s="6">
        <f t="shared" si="12"/>
        <v>0.4</v>
      </c>
      <c r="O80" s="7" t="str">
        <f t="shared" si="13"/>
        <v>soal diterima baik</v>
      </c>
      <c r="Q80" s="7">
        <v>75</v>
      </c>
      <c r="R80" s="14">
        <f t="shared" si="18"/>
        <v>1</v>
      </c>
      <c r="S80" s="14">
        <f t="shared" si="18"/>
        <v>1</v>
      </c>
      <c r="T80" s="14">
        <f t="shared" si="18"/>
        <v>1</v>
      </c>
      <c r="U80" s="14">
        <f t="shared" si="18"/>
        <v>1</v>
      </c>
      <c r="V80" s="14">
        <f t="shared" si="18"/>
        <v>1</v>
      </c>
      <c r="W80" s="14">
        <f t="shared" si="14"/>
        <v>1</v>
      </c>
      <c r="X80" s="14">
        <f t="shared" si="14"/>
        <v>0</v>
      </c>
      <c r="Y80" s="14">
        <f t="shared" si="14"/>
        <v>0</v>
      </c>
      <c r="Z80" s="14">
        <f t="shared" si="14"/>
        <v>0</v>
      </c>
      <c r="AA80" s="14">
        <f t="shared" si="14"/>
        <v>0</v>
      </c>
      <c r="AB80" s="6">
        <f t="shared" si="15"/>
        <v>0.6</v>
      </c>
      <c r="AC80" s="6">
        <f t="shared" si="16"/>
        <v>0.4</v>
      </c>
      <c r="AD80" s="6">
        <f t="shared" si="17"/>
        <v>0.24</v>
      </c>
    </row>
    <row r="81" spans="1:30" ht="55.2" x14ac:dyDescent="0.25">
      <c r="A81" s="38" t="s">
        <v>905</v>
      </c>
      <c r="B81" s="14">
        <v>0</v>
      </c>
      <c r="C81" s="14">
        <v>0</v>
      </c>
      <c r="D81" s="14">
        <v>1</v>
      </c>
      <c r="E81" s="14">
        <v>1</v>
      </c>
      <c r="F81" s="14">
        <v>1</v>
      </c>
      <c r="G81" s="14">
        <v>1</v>
      </c>
      <c r="H81" s="14">
        <v>0</v>
      </c>
      <c r="I81" s="14">
        <v>0</v>
      </c>
      <c r="J81" s="14">
        <v>0</v>
      </c>
      <c r="K81" s="14">
        <v>0</v>
      </c>
      <c r="L81" s="6">
        <f t="shared" si="10"/>
        <v>0.4</v>
      </c>
      <c r="M81" s="7" t="str">
        <f t="shared" si="11"/>
        <v>sedang</v>
      </c>
      <c r="N81" s="6">
        <f t="shared" si="12"/>
        <v>0.4</v>
      </c>
      <c r="O81" s="7" t="str">
        <f t="shared" si="13"/>
        <v>soal diterima baik</v>
      </c>
      <c r="Q81" s="7">
        <v>76</v>
      </c>
      <c r="R81" s="14">
        <f t="shared" si="18"/>
        <v>1</v>
      </c>
      <c r="S81" s="14">
        <f t="shared" si="18"/>
        <v>1</v>
      </c>
      <c r="T81" s="14">
        <f t="shared" si="18"/>
        <v>0</v>
      </c>
      <c r="U81" s="14">
        <f t="shared" si="18"/>
        <v>0</v>
      </c>
      <c r="V81" s="14">
        <f t="shared" si="18"/>
        <v>0</v>
      </c>
      <c r="W81" s="14">
        <f t="shared" si="14"/>
        <v>0</v>
      </c>
      <c r="X81" s="14">
        <f t="shared" si="14"/>
        <v>0</v>
      </c>
      <c r="Y81" s="14">
        <f t="shared" si="14"/>
        <v>0</v>
      </c>
      <c r="Z81" s="14">
        <f t="shared" si="14"/>
        <v>0</v>
      </c>
      <c r="AA81" s="14">
        <f t="shared" si="14"/>
        <v>0</v>
      </c>
      <c r="AB81" s="6">
        <f t="shared" si="15"/>
        <v>0.2</v>
      </c>
      <c r="AC81" s="6">
        <f t="shared" si="16"/>
        <v>0.8</v>
      </c>
      <c r="AD81" s="6">
        <f t="shared" si="17"/>
        <v>0.16000000000000003</v>
      </c>
    </row>
    <row r="82" spans="1:30" ht="69" x14ac:dyDescent="0.25">
      <c r="A82" s="36" t="s">
        <v>906</v>
      </c>
      <c r="B82" s="14">
        <v>1</v>
      </c>
      <c r="C82" s="14">
        <v>1</v>
      </c>
      <c r="D82" s="14">
        <v>1</v>
      </c>
      <c r="E82" s="14">
        <v>0</v>
      </c>
      <c r="F82" s="14">
        <v>1</v>
      </c>
      <c r="G82" s="14">
        <v>0</v>
      </c>
      <c r="H82" s="14">
        <v>1</v>
      </c>
      <c r="I82" s="14">
        <v>1</v>
      </c>
      <c r="J82" s="14">
        <v>0</v>
      </c>
      <c r="K82" s="14">
        <v>0</v>
      </c>
      <c r="L82" s="6">
        <f t="shared" si="10"/>
        <v>0.6</v>
      </c>
      <c r="M82" s="7" t="str">
        <f t="shared" si="11"/>
        <v>sedang</v>
      </c>
      <c r="N82" s="6">
        <f t="shared" si="12"/>
        <v>0.4</v>
      </c>
      <c r="O82" s="7" t="str">
        <f t="shared" si="13"/>
        <v>soal diterima baik</v>
      </c>
      <c r="Q82" s="7">
        <v>77</v>
      </c>
      <c r="R82" s="14">
        <f t="shared" si="18"/>
        <v>0</v>
      </c>
      <c r="S82" s="14">
        <f t="shared" si="18"/>
        <v>0</v>
      </c>
      <c r="T82" s="14">
        <f t="shared" si="18"/>
        <v>1</v>
      </c>
      <c r="U82" s="14">
        <f t="shared" si="18"/>
        <v>1</v>
      </c>
      <c r="V82" s="14">
        <f t="shared" si="18"/>
        <v>1</v>
      </c>
      <c r="W82" s="14">
        <f t="shared" si="14"/>
        <v>1</v>
      </c>
      <c r="X82" s="14">
        <f t="shared" si="14"/>
        <v>0</v>
      </c>
      <c r="Y82" s="14">
        <f t="shared" si="14"/>
        <v>0</v>
      </c>
      <c r="Z82" s="14">
        <f t="shared" si="14"/>
        <v>0</v>
      </c>
      <c r="AA82" s="14">
        <f t="shared" si="14"/>
        <v>0</v>
      </c>
      <c r="AB82" s="6">
        <f t="shared" si="15"/>
        <v>0.4</v>
      </c>
      <c r="AC82" s="6">
        <f t="shared" si="16"/>
        <v>0.6</v>
      </c>
      <c r="AD82" s="6">
        <f t="shared" si="17"/>
        <v>0.24</v>
      </c>
    </row>
    <row r="83" spans="1:30" ht="69" x14ac:dyDescent="0.25">
      <c r="A83" s="37" t="s">
        <v>907</v>
      </c>
      <c r="B83" s="14">
        <v>1</v>
      </c>
      <c r="C83" s="14">
        <v>1</v>
      </c>
      <c r="D83" s="14">
        <v>1</v>
      </c>
      <c r="E83" s="14">
        <v>0</v>
      </c>
      <c r="F83" s="14">
        <v>1</v>
      </c>
      <c r="G83" s="14">
        <v>0</v>
      </c>
      <c r="H83" s="14">
        <v>1</v>
      </c>
      <c r="I83" s="14">
        <v>1</v>
      </c>
      <c r="J83" s="14">
        <v>0</v>
      </c>
      <c r="K83" s="14">
        <v>0</v>
      </c>
      <c r="L83" s="6">
        <f t="shared" si="10"/>
        <v>0.6</v>
      </c>
      <c r="M83" s="7" t="str">
        <f t="shared" si="11"/>
        <v>sedang</v>
      </c>
      <c r="N83" s="6">
        <f t="shared" si="12"/>
        <v>0.4</v>
      </c>
      <c r="O83" s="7" t="str">
        <f t="shared" si="13"/>
        <v>soal diterima baik</v>
      </c>
      <c r="Q83" s="7">
        <v>78</v>
      </c>
      <c r="R83" s="14">
        <f t="shared" si="18"/>
        <v>1</v>
      </c>
      <c r="S83" s="14">
        <f t="shared" si="18"/>
        <v>1</v>
      </c>
      <c r="T83" s="14">
        <f t="shared" si="18"/>
        <v>1</v>
      </c>
      <c r="U83" s="14">
        <f t="shared" si="18"/>
        <v>0</v>
      </c>
      <c r="V83" s="14">
        <f t="shared" si="18"/>
        <v>1</v>
      </c>
      <c r="W83" s="14">
        <f t="shared" si="14"/>
        <v>0</v>
      </c>
      <c r="X83" s="14">
        <f t="shared" si="14"/>
        <v>1</v>
      </c>
      <c r="Y83" s="14">
        <f t="shared" si="14"/>
        <v>1</v>
      </c>
      <c r="Z83" s="14">
        <f t="shared" si="14"/>
        <v>0</v>
      </c>
      <c r="AA83" s="14">
        <f t="shared" si="14"/>
        <v>0</v>
      </c>
      <c r="AB83" s="6">
        <f t="shared" si="15"/>
        <v>0.6</v>
      </c>
      <c r="AC83" s="6">
        <f t="shared" si="16"/>
        <v>0.4</v>
      </c>
      <c r="AD83" s="6">
        <f t="shared" si="17"/>
        <v>0.24</v>
      </c>
    </row>
    <row r="84" spans="1:30" ht="69" x14ac:dyDescent="0.25">
      <c r="A84" s="36" t="s">
        <v>908</v>
      </c>
      <c r="B84" s="14">
        <v>1</v>
      </c>
      <c r="C84" s="14">
        <v>1</v>
      </c>
      <c r="D84" s="14">
        <v>1</v>
      </c>
      <c r="E84" s="14">
        <v>1</v>
      </c>
      <c r="F84" s="14">
        <v>1</v>
      </c>
      <c r="G84" s="14">
        <v>1</v>
      </c>
      <c r="H84" s="14">
        <v>0</v>
      </c>
      <c r="I84" s="14">
        <v>0</v>
      </c>
      <c r="J84" s="14">
        <v>1</v>
      </c>
      <c r="K84" s="14">
        <v>1</v>
      </c>
      <c r="L84" s="6">
        <f t="shared" si="10"/>
        <v>0.8</v>
      </c>
      <c r="M84" s="7" t="str">
        <f t="shared" si="11"/>
        <v>mudah</v>
      </c>
      <c r="N84" s="6">
        <f t="shared" si="12"/>
        <v>0.4</v>
      </c>
      <c r="O84" s="7" t="str">
        <f t="shared" si="13"/>
        <v>soal diterima baik</v>
      </c>
      <c r="Q84" s="7">
        <v>79</v>
      </c>
      <c r="R84" s="14">
        <f t="shared" si="18"/>
        <v>1</v>
      </c>
      <c r="S84" s="14">
        <f t="shared" si="18"/>
        <v>1</v>
      </c>
      <c r="T84" s="14">
        <f t="shared" si="18"/>
        <v>1</v>
      </c>
      <c r="U84" s="14">
        <f t="shared" si="18"/>
        <v>0</v>
      </c>
      <c r="V84" s="14">
        <f t="shared" si="18"/>
        <v>1</v>
      </c>
      <c r="W84" s="14">
        <f t="shared" si="14"/>
        <v>0</v>
      </c>
      <c r="X84" s="14">
        <f t="shared" si="14"/>
        <v>1</v>
      </c>
      <c r="Y84" s="14">
        <f t="shared" si="14"/>
        <v>1</v>
      </c>
      <c r="Z84" s="14">
        <f t="shared" si="14"/>
        <v>0</v>
      </c>
      <c r="AA84" s="14">
        <f t="shared" si="14"/>
        <v>0</v>
      </c>
      <c r="AB84" s="6">
        <f t="shared" si="15"/>
        <v>0.6</v>
      </c>
      <c r="AC84" s="6">
        <f t="shared" si="16"/>
        <v>0.4</v>
      </c>
      <c r="AD84" s="6">
        <f t="shared" si="17"/>
        <v>0.24</v>
      </c>
    </row>
    <row r="85" spans="1:30" ht="55.2" x14ac:dyDescent="0.25">
      <c r="A85" s="36" t="s">
        <v>909</v>
      </c>
      <c r="B85" s="14">
        <v>1</v>
      </c>
      <c r="C85" s="14">
        <v>1</v>
      </c>
      <c r="D85" s="14">
        <v>0</v>
      </c>
      <c r="E85" s="14">
        <v>1</v>
      </c>
      <c r="F85" s="14">
        <v>0</v>
      </c>
      <c r="G85" s="14">
        <v>1</v>
      </c>
      <c r="H85" s="14">
        <v>0</v>
      </c>
      <c r="I85" s="14">
        <v>0</v>
      </c>
      <c r="J85" s="14">
        <v>0</v>
      </c>
      <c r="K85" s="14">
        <v>0</v>
      </c>
      <c r="L85" s="6">
        <f t="shared" si="10"/>
        <v>0.4</v>
      </c>
      <c r="M85" s="7" t="str">
        <f t="shared" si="11"/>
        <v>sedang</v>
      </c>
      <c r="N85" s="6">
        <f t="shared" si="12"/>
        <v>0.4</v>
      </c>
      <c r="O85" s="7" t="str">
        <f t="shared" si="13"/>
        <v>soal diterima baik</v>
      </c>
      <c r="Q85" s="7">
        <v>80</v>
      </c>
      <c r="R85" s="14">
        <f t="shared" si="18"/>
        <v>1</v>
      </c>
      <c r="S85" s="14">
        <f t="shared" si="18"/>
        <v>1</v>
      </c>
      <c r="T85" s="14">
        <f t="shared" si="18"/>
        <v>1</v>
      </c>
      <c r="U85" s="14">
        <f t="shared" si="18"/>
        <v>1</v>
      </c>
      <c r="V85" s="14">
        <f t="shared" si="18"/>
        <v>1</v>
      </c>
      <c r="W85" s="14">
        <f t="shared" si="14"/>
        <v>1</v>
      </c>
      <c r="X85" s="14">
        <f t="shared" si="14"/>
        <v>0</v>
      </c>
      <c r="Y85" s="14">
        <f t="shared" si="14"/>
        <v>0</v>
      </c>
      <c r="Z85" s="14">
        <f t="shared" si="14"/>
        <v>1</v>
      </c>
      <c r="AA85" s="14">
        <f t="shared" si="14"/>
        <v>1</v>
      </c>
      <c r="AB85" s="6">
        <f t="shared" si="15"/>
        <v>0.8</v>
      </c>
      <c r="AC85" s="6">
        <f t="shared" si="16"/>
        <v>0.19999999999999996</v>
      </c>
      <c r="AD85" s="6">
        <f t="shared" si="17"/>
        <v>0.15999999999999998</v>
      </c>
    </row>
    <row r="86" spans="1:30" ht="82.8" x14ac:dyDescent="0.25">
      <c r="A86" s="36" t="s">
        <v>910</v>
      </c>
      <c r="B86" s="14">
        <v>1</v>
      </c>
      <c r="C86" s="14">
        <v>1</v>
      </c>
      <c r="D86" s="14">
        <v>1</v>
      </c>
      <c r="E86" s="14">
        <v>0</v>
      </c>
      <c r="F86" s="14">
        <v>1</v>
      </c>
      <c r="G86" s="14">
        <v>0</v>
      </c>
      <c r="H86" s="14">
        <v>1</v>
      </c>
      <c r="I86" s="14">
        <v>1</v>
      </c>
      <c r="J86" s="14">
        <v>0</v>
      </c>
      <c r="K86" s="14">
        <v>0</v>
      </c>
      <c r="L86" s="6">
        <f t="shared" si="10"/>
        <v>0.6</v>
      </c>
      <c r="M86" s="7" t="str">
        <f t="shared" si="11"/>
        <v>sedang</v>
      </c>
      <c r="N86" s="6">
        <f t="shared" si="12"/>
        <v>0.4</v>
      </c>
      <c r="O86" s="7" t="str">
        <f t="shared" si="13"/>
        <v>soal diterima baik</v>
      </c>
      <c r="Q86" s="7">
        <v>81</v>
      </c>
      <c r="R86" s="14">
        <f t="shared" si="18"/>
        <v>1</v>
      </c>
      <c r="S86" s="14">
        <f t="shared" si="18"/>
        <v>1</v>
      </c>
      <c r="T86" s="14">
        <f t="shared" si="18"/>
        <v>0</v>
      </c>
      <c r="U86" s="14">
        <f t="shared" si="18"/>
        <v>1</v>
      </c>
      <c r="V86" s="14">
        <f t="shared" si="18"/>
        <v>0</v>
      </c>
      <c r="W86" s="14">
        <f t="shared" si="14"/>
        <v>1</v>
      </c>
      <c r="X86" s="14">
        <f t="shared" si="14"/>
        <v>0</v>
      </c>
      <c r="Y86" s="14">
        <f t="shared" si="14"/>
        <v>0</v>
      </c>
      <c r="Z86" s="14">
        <f t="shared" si="14"/>
        <v>0</v>
      </c>
      <c r="AA86" s="14">
        <f t="shared" si="14"/>
        <v>0</v>
      </c>
      <c r="AB86" s="6">
        <f t="shared" si="15"/>
        <v>0.4</v>
      </c>
      <c r="AC86" s="6">
        <f t="shared" si="16"/>
        <v>0.6</v>
      </c>
      <c r="AD86" s="6">
        <f t="shared" si="17"/>
        <v>0.24</v>
      </c>
    </row>
    <row r="87" spans="1:30" ht="110.4" x14ac:dyDescent="0.25">
      <c r="A87" s="37" t="s">
        <v>911</v>
      </c>
      <c r="B87" s="14">
        <v>1</v>
      </c>
      <c r="C87" s="14">
        <v>1</v>
      </c>
      <c r="D87" s="14">
        <v>1</v>
      </c>
      <c r="E87" s="14">
        <v>1</v>
      </c>
      <c r="F87" s="14">
        <v>1</v>
      </c>
      <c r="G87" s="14">
        <v>1</v>
      </c>
      <c r="H87" s="14">
        <v>1</v>
      </c>
      <c r="I87" s="14">
        <v>1</v>
      </c>
      <c r="J87" s="14">
        <v>0</v>
      </c>
      <c r="K87" s="14">
        <v>0</v>
      </c>
      <c r="L87" s="6">
        <f t="shared" si="10"/>
        <v>0.8</v>
      </c>
      <c r="M87" s="7" t="str">
        <f t="shared" si="11"/>
        <v>mudah</v>
      </c>
      <c r="N87" s="6">
        <f t="shared" si="12"/>
        <v>0.4</v>
      </c>
      <c r="O87" s="7" t="str">
        <f t="shared" si="13"/>
        <v>soal diterima baik</v>
      </c>
      <c r="Q87" s="7">
        <v>82</v>
      </c>
      <c r="R87" s="14">
        <f t="shared" si="18"/>
        <v>1</v>
      </c>
      <c r="S87" s="14">
        <f t="shared" si="18"/>
        <v>1</v>
      </c>
      <c r="T87" s="14">
        <f t="shared" si="18"/>
        <v>1</v>
      </c>
      <c r="U87" s="14">
        <f t="shared" si="18"/>
        <v>0</v>
      </c>
      <c r="V87" s="14">
        <f t="shared" si="18"/>
        <v>1</v>
      </c>
      <c r="W87" s="14">
        <f t="shared" si="14"/>
        <v>0</v>
      </c>
      <c r="X87" s="14">
        <f t="shared" si="14"/>
        <v>1</v>
      </c>
      <c r="Y87" s="14">
        <f t="shared" si="14"/>
        <v>1</v>
      </c>
      <c r="Z87" s="14">
        <f t="shared" si="14"/>
        <v>0</v>
      </c>
      <c r="AA87" s="14">
        <f t="shared" si="14"/>
        <v>0</v>
      </c>
      <c r="AB87" s="6">
        <f t="shared" si="15"/>
        <v>0.6</v>
      </c>
      <c r="AC87" s="6">
        <f t="shared" si="16"/>
        <v>0.4</v>
      </c>
      <c r="AD87" s="6">
        <f t="shared" si="17"/>
        <v>0.24</v>
      </c>
    </row>
    <row r="88" spans="1:30" ht="96.6" x14ac:dyDescent="0.25">
      <c r="A88" s="36" t="s">
        <v>912</v>
      </c>
      <c r="B88" s="14">
        <v>1</v>
      </c>
      <c r="C88" s="14">
        <v>1</v>
      </c>
      <c r="D88" s="14">
        <v>0</v>
      </c>
      <c r="E88" s="14">
        <v>1</v>
      </c>
      <c r="F88" s="14">
        <v>0</v>
      </c>
      <c r="G88" s="14">
        <v>1</v>
      </c>
      <c r="H88" s="14">
        <v>0</v>
      </c>
      <c r="I88" s="14">
        <v>0</v>
      </c>
      <c r="J88" s="14">
        <v>0</v>
      </c>
      <c r="K88" s="14">
        <v>0</v>
      </c>
      <c r="L88" s="6">
        <f t="shared" si="10"/>
        <v>0.4</v>
      </c>
      <c r="M88" s="7" t="str">
        <f t="shared" si="11"/>
        <v>sedang</v>
      </c>
      <c r="N88" s="6">
        <f t="shared" si="12"/>
        <v>0.4</v>
      </c>
      <c r="O88" s="7" t="str">
        <f t="shared" si="13"/>
        <v>soal diterima baik</v>
      </c>
      <c r="Q88" s="7">
        <v>83</v>
      </c>
      <c r="R88" s="14">
        <f t="shared" si="18"/>
        <v>1</v>
      </c>
      <c r="S88" s="14">
        <f t="shared" si="18"/>
        <v>1</v>
      </c>
      <c r="T88" s="14">
        <f t="shared" si="18"/>
        <v>1</v>
      </c>
      <c r="U88" s="14">
        <f t="shared" si="18"/>
        <v>1</v>
      </c>
      <c r="V88" s="14">
        <f t="shared" si="18"/>
        <v>1</v>
      </c>
      <c r="W88" s="14">
        <f t="shared" si="14"/>
        <v>1</v>
      </c>
      <c r="X88" s="14">
        <f t="shared" si="14"/>
        <v>1</v>
      </c>
      <c r="Y88" s="14">
        <f t="shared" si="14"/>
        <v>1</v>
      </c>
      <c r="Z88" s="14">
        <f t="shared" si="14"/>
        <v>0</v>
      </c>
      <c r="AA88" s="14">
        <f t="shared" si="14"/>
        <v>0</v>
      </c>
      <c r="AB88" s="6">
        <f t="shared" si="15"/>
        <v>0.8</v>
      </c>
      <c r="AC88" s="6">
        <f t="shared" si="16"/>
        <v>0.19999999999999996</v>
      </c>
      <c r="AD88" s="6">
        <f t="shared" si="17"/>
        <v>0.15999999999999998</v>
      </c>
    </row>
    <row r="89" spans="1:30" ht="110.4" x14ac:dyDescent="0.25">
      <c r="A89" s="36" t="s">
        <v>913</v>
      </c>
      <c r="B89" s="14">
        <v>1</v>
      </c>
      <c r="C89" s="14">
        <v>1</v>
      </c>
      <c r="D89" s="14">
        <v>0</v>
      </c>
      <c r="E89" s="14">
        <v>0</v>
      </c>
      <c r="F89" s="14">
        <v>0</v>
      </c>
      <c r="G89" s="14">
        <v>0</v>
      </c>
      <c r="H89" s="14">
        <v>0</v>
      </c>
      <c r="I89" s="14">
        <v>0</v>
      </c>
      <c r="J89" s="14">
        <v>0</v>
      </c>
      <c r="K89" s="14">
        <v>0</v>
      </c>
      <c r="L89" s="6">
        <f t="shared" si="10"/>
        <v>0.2</v>
      </c>
      <c r="M89" s="7" t="str">
        <f t="shared" si="11"/>
        <v>sukar</v>
      </c>
      <c r="N89" s="6">
        <f t="shared" si="12"/>
        <v>0.4</v>
      </c>
      <c r="O89" s="7" t="str">
        <f t="shared" si="13"/>
        <v>soal diterima baik</v>
      </c>
      <c r="Q89" s="7">
        <v>84</v>
      </c>
      <c r="R89" s="14">
        <f t="shared" si="18"/>
        <v>1</v>
      </c>
      <c r="S89" s="14">
        <f t="shared" si="18"/>
        <v>1</v>
      </c>
      <c r="T89" s="14">
        <f t="shared" si="18"/>
        <v>0</v>
      </c>
      <c r="U89" s="14">
        <f t="shared" si="18"/>
        <v>1</v>
      </c>
      <c r="V89" s="14">
        <f t="shared" si="18"/>
        <v>0</v>
      </c>
      <c r="W89" s="14">
        <f t="shared" si="14"/>
        <v>1</v>
      </c>
      <c r="X89" s="14">
        <f t="shared" si="14"/>
        <v>0</v>
      </c>
      <c r="Y89" s="14">
        <f t="shared" si="14"/>
        <v>0</v>
      </c>
      <c r="Z89" s="14">
        <f t="shared" si="14"/>
        <v>0</v>
      </c>
      <c r="AA89" s="14">
        <f t="shared" si="14"/>
        <v>0</v>
      </c>
      <c r="AB89" s="6">
        <f t="shared" si="15"/>
        <v>0.4</v>
      </c>
      <c r="AC89" s="6">
        <f t="shared" si="16"/>
        <v>0.6</v>
      </c>
      <c r="AD89" s="6">
        <f t="shared" si="17"/>
        <v>0.24</v>
      </c>
    </row>
    <row r="90" spans="1:30" ht="82.8" x14ac:dyDescent="0.25">
      <c r="A90" s="37" t="s">
        <v>914</v>
      </c>
      <c r="B90" s="14">
        <v>1</v>
      </c>
      <c r="C90" s="14">
        <v>1</v>
      </c>
      <c r="D90" s="14">
        <v>1</v>
      </c>
      <c r="E90" s="14">
        <v>1</v>
      </c>
      <c r="F90" s="14">
        <v>1</v>
      </c>
      <c r="G90" s="14">
        <v>1</v>
      </c>
      <c r="H90" s="14">
        <v>1</v>
      </c>
      <c r="I90" s="14">
        <v>1</v>
      </c>
      <c r="J90" s="14">
        <v>0</v>
      </c>
      <c r="K90" s="14">
        <v>0</v>
      </c>
      <c r="L90" s="6">
        <f t="shared" si="10"/>
        <v>0.8</v>
      </c>
      <c r="M90" s="7" t="str">
        <f t="shared" si="11"/>
        <v>mudah</v>
      </c>
      <c r="N90" s="6">
        <f t="shared" si="12"/>
        <v>0.4</v>
      </c>
      <c r="O90" s="7" t="str">
        <f t="shared" si="13"/>
        <v>soal diterima baik</v>
      </c>
      <c r="Q90" s="7">
        <v>85</v>
      </c>
      <c r="R90" s="14">
        <f t="shared" si="18"/>
        <v>1</v>
      </c>
      <c r="S90" s="14">
        <f t="shared" si="18"/>
        <v>1</v>
      </c>
      <c r="T90" s="14">
        <f t="shared" si="18"/>
        <v>0</v>
      </c>
      <c r="U90" s="14">
        <f t="shared" si="18"/>
        <v>0</v>
      </c>
      <c r="V90" s="14">
        <f t="shared" si="18"/>
        <v>0</v>
      </c>
      <c r="W90" s="14">
        <f t="shared" si="14"/>
        <v>0</v>
      </c>
      <c r="X90" s="14">
        <f t="shared" si="14"/>
        <v>0</v>
      </c>
      <c r="Y90" s="14">
        <f t="shared" si="14"/>
        <v>0</v>
      </c>
      <c r="Z90" s="14">
        <f t="shared" si="14"/>
        <v>0</v>
      </c>
      <c r="AA90" s="14">
        <f t="shared" si="14"/>
        <v>0</v>
      </c>
      <c r="AB90" s="6">
        <f t="shared" si="15"/>
        <v>0.2</v>
      </c>
      <c r="AC90" s="6">
        <f t="shared" si="16"/>
        <v>0.8</v>
      </c>
      <c r="AD90" s="6">
        <f t="shared" si="17"/>
        <v>0.16000000000000003</v>
      </c>
    </row>
    <row r="91" spans="1:30" ht="96.6" x14ac:dyDescent="0.25">
      <c r="A91" s="36" t="s">
        <v>915</v>
      </c>
      <c r="B91" s="14">
        <v>1</v>
      </c>
      <c r="C91" s="14">
        <v>1</v>
      </c>
      <c r="D91" s="14">
        <v>1</v>
      </c>
      <c r="E91" s="14">
        <v>1</v>
      </c>
      <c r="F91" s="14">
        <v>1</v>
      </c>
      <c r="G91" s="14">
        <v>1</v>
      </c>
      <c r="H91" s="14">
        <v>0</v>
      </c>
      <c r="I91" s="14">
        <v>0</v>
      </c>
      <c r="J91" s="14">
        <v>1</v>
      </c>
      <c r="K91" s="14">
        <v>1</v>
      </c>
      <c r="L91" s="6">
        <f t="shared" si="10"/>
        <v>0.8</v>
      </c>
      <c r="M91" s="7" t="str">
        <f t="shared" si="11"/>
        <v>mudah</v>
      </c>
      <c r="N91" s="6">
        <f t="shared" si="12"/>
        <v>0.4</v>
      </c>
      <c r="O91" s="7" t="str">
        <f t="shared" si="13"/>
        <v>soal diterima baik</v>
      </c>
      <c r="Q91" s="7">
        <v>86</v>
      </c>
      <c r="R91" s="14">
        <f t="shared" si="18"/>
        <v>1</v>
      </c>
      <c r="S91" s="14">
        <f t="shared" si="18"/>
        <v>1</v>
      </c>
      <c r="T91" s="14">
        <f t="shared" si="18"/>
        <v>1</v>
      </c>
      <c r="U91" s="14">
        <f t="shared" si="18"/>
        <v>1</v>
      </c>
      <c r="V91" s="14">
        <f t="shared" si="18"/>
        <v>1</v>
      </c>
      <c r="W91" s="14">
        <f t="shared" si="14"/>
        <v>1</v>
      </c>
      <c r="X91" s="14">
        <f t="shared" si="14"/>
        <v>1</v>
      </c>
      <c r="Y91" s="14">
        <f t="shared" si="14"/>
        <v>1</v>
      </c>
      <c r="Z91" s="14">
        <f t="shared" si="14"/>
        <v>0</v>
      </c>
      <c r="AA91" s="14">
        <f t="shared" si="14"/>
        <v>0</v>
      </c>
      <c r="AB91" s="6">
        <f t="shared" si="15"/>
        <v>0.8</v>
      </c>
      <c r="AC91" s="6">
        <f t="shared" si="16"/>
        <v>0.19999999999999996</v>
      </c>
      <c r="AD91" s="6">
        <f t="shared" si="17"/>
        <v>0.15999999999999998</v>
      </c>
    </row>
    <row r="92" spans="1:30" ht="96.6" x14ac:dyDescent="0.25">
      <c r="A92" s="38" t="s">
        <v>916</v>
      </c>
      <c r="B92" s="14">
        <v>1</v>
      </c>
      <c r="C92" s="14">
        <v>1</v>
      </c>
      <c r="D92" s="14">
        <v>1</v>
      </c>
      <c r="E92" s="14">
        <v>1</v>
      </c>
      <c r="F92" s="14">
        <v>1</v>
      </c>
      <c r="G92" s="14">
        <v>1</v>
      </c>
      <c r="H92" s="14">
        <v>0</v>
      </c>
      <c r="I92" s="14">
        <v>0</v>
      </c>
      <c r="J92" s="14">
        <v>1</v>
      </c>
      <c r="K92" s="14">
        <v>1</v>
      </c>
      <c r="L92" s="6">
        <f t="shared" si="10"/>
        <v>0.8</v>
      </c>
      <c r="M92" s="7" t="str">
        <f t="shared" si="11"/>
        <v>mudah</v>
      </c>
      <c r="N92" s="6">
        <f t="shared" si="12"/>
        <v>0.4</v>
      </c>
      <c r="O92" s="7" t="str">
        <f t="shared" si="13"/>
        <v>soal diterima baik</v>
      </c>
      <c r="Q92" s="7">
        <v>87</v>
      </c>
      <c r="R92" s="14">
        <f t="shared" si="18"/>
        <v>1</v>
      </c>
      <c r="S92" s="14">
        <f t="shared" si="18"/>
        <v>1</v>
      </c>
      <c r="T92" s="14">
        <f t="shared" si="18"/>
        <v>1</v>
      </c>
      <c r="U92" s="14">
        <f t="shared" si="18"/>
        <v>1</v>
      </c>
      <c r="V92" s="14">
        <f t="shared" si="18"/>
        <v>1</v>
      </c>
      <c r="W92" s="14">
        <f t="shared" si="14"/>
        <v>1</v>
      </c>
      <c r="X92" s="14">
        <f t="shared" si="14"/>
        <v>0</v>
      </c>
      <c r="Y92" s="14">
        <f t="shared" si="14"/>
        <v>0</v>
      </c>
      <c r="Z92" s="14">
        <f t="shared" si="14"/>
        <v>1</v>
      </c>
      <c r="AA92" s="14">
        <f t="shared" si="14"/>
        <v>1</v>
      </c>
      <c r="AB92" s="6">
        <f t="shared" si="15"/>
        <v>0.8</v>
      </c>
      <c r="AC92" s="6">
        <f t="shared" si="16"/>
        <v>0.19999999999999996</v>
      </c>
      <c r="AD92" s="6">
        <f t="shared" si="17"/>
        <v>0.15999999999999998</v>
      </c>
    </row>
    <row r="93" spans="1:30" ht="82.8" x14ac:dyDescent="0.25">
      <c r="A93" s="36" t="s">
        <v>917</v>
      </c>
      <c r="B93" s="14">
        <v>1</v>
      </c>
      <c r="C93" s="14">
        <v>1</v>
      </c>
      <c r="D93" s="14">
        <v>0</v>
      </c>
      <c r="E93" s="14">
        <v>0</v>
      </c>
      <c r="F93" s="14">
        <v>0</v>
      </c>
      <c r="G93" s="14">
        <v>0</v>
      </c>
      <c r="H93" s="14">
        <v>0</v>
      </c>
      <c r="I93" s="14">
        <v>0</v>
      </c>
      <c r="J93" s="14">
        <v>0</v>
      </c>
      <c r="K93" s="14">
        <v>0</v>
      </c>
      <c r="L93" s="6">
        <f t="shared" si="10"/>
        <v>0.2</v>
      </c>
      <c r="M93" s="7" t="str">
        <f t="shared" si="11"/>
        <v>sukar</v>
      </c>
      <c r="N93" s="6">
        <f t="shared" si="12"/>
        <v>0.4</v>
      </c>
      <c r="O93" s="7" t="str">
        <f t="shared" si="13"/>
        <v>soal diterima baik</v>
      </c>
      <c r="Q93" s="7">
        <v>88</v>
      </c>
      <c r="R93" s="14">
        <f t="shared" si="18"/>
        <v>1</v>
      </c>
      <c r="S93" s="14">
        <f t="shared" si="18"/>
        <v>1</v>
      </c>
      <c r="T93" s="14">
        <f t="shared" si="18"/>
        <v>1</v>
      </c>
      <c r="U93" s="14">
        <f t="shared" si="18"/>
        <v>1</v>
      </c>
      <c r="V93" s="14">
        <f t="shared" si="18"/>
        <v>1</v>
      </c>
      <c r="W93" s="14">
        <f t="shared" si="14"/>
        <v>1</v>
      </c>
      <c r="X93" s="14">
        <f t="shared" si="14"/>
        <v>0</v>
      </c>
      <c r="Y93" s="14">
        <f t="shared" si="14"/>
        <v>0</v>
      </c>
      <c r="Z93" s="14">
        <f t="shared" si="14"/>
        <v>1</v>
      </c>
      <c r="AA93" s="14">
        <f t="shared" si="14"/>
        <v>1</v>
      </c>
      <c r="AB93" s="6">
        <f t="shared" si="15"/>
        <v>0.8</v>
      </c>
      <c r="AC93" s="6">
        <f t="shared" si="16"/>
        <v>0.19999999999999996</v>
      </c>
      <c r="AD93" s="6">
        <f t="shared" si="17"/>
        <v>0.15999999999999998</v>
      </c>
    </row>
    <row r="94" spans="1:30" ht="96.6" x14ac:dyDescent="0.25">
      <c r="A94" s="38" t="s">
        <v>918</v>
      </c>
      <c r="B94" s="14">
        <v>1</v>
      </c>
      <c r="C94" s="14">
        <v>1</v>
      </c>
      <c r="D94" s="14">
        <v>0</v>
      </c>
      <c r="E94" s="14">
        <v>0</v>
      </c>
      <c r="F94" s="14">
        <v>0</v>
      </c>
      <c r="G94" s="14">
        <v>0</v>
      </c>
      <c r="H94" s="14">
        <v>0</v>
      </c>
      <c r="I94" s="14">
        <v>0</v>
      </c>
      <c r="J94" s="14">
        <v>0</v>
      </c>
      <c r="K94" s="14">
        <v>0</v>
      </c>
      <c r="L94" s="6">
        <f t="shared" si="10"/>
        <v>0.2</v>
      </c>
      <c r="M94" s="7" t="str">
        <f t="shared" si="11"/>
        <v>sukar</v>
      </c>
      <c r="N94" s="6">
        <f t="shared" si="12"/>
        <v>0.4</v>
      </c>
      <c r="O94" s="7" t="str">
        <f t="shared" si="13"/>
        <v>soal diterima baik</v>
      </c>
      <c r="Q94" s="7">
        <v>89</v>
      </c>
      <c r="R94" s="14">
        <f t="shared" si="18"/>
        <v>1</v>
      </c>
      <c r="S94" s="14">
        <f t="shared" si="18"/>
        <v>1</v>
      </c>
      <c r="T94" s="14">
        <f t="shared" si="18"/>
        <v>0</v>
      </c>
      <c r="U94" s="14">
        <f t="shared" si="18"/>
        <v>0</v>
      </c>
      <c r="V94" s="14">
        <f t="shared" si="18"/>
        <v>0</v>
      </c>
      <c r="W94" s="14">
        <f t="shared" si="14"/>
        <v>0</v>
      </c>
      <c r="X94" s="14">
        <f t="shared" si="14"/>
        <v>0</v>
      </c>
      <c r="Y94" s="14">
        <f t="shared" si="14"/>
        <v>0</v>
      </c>
      <c r="Z94" s="14">
        <f t="shared" si="14"/>
        <v>0</v>
      </c>
      <c r="AA94" s="14">
        <f t="shared" si="14"/>
        <v>0</v>
      </c>
      <c r="AB94" s="6">
        <f t="shared" si="15"/>
        <v>0.2</v>
      </c>
      <c r="AC94" s="6">
        <f t="shared" si="16"/>
        <v>0.8</v>
      </c>
      <c r="AD94" s="6">
        <f t="shared" si="17"/>
        <v>0.16000000000000003</v>
      </c>
    </row>
    <row r="95" spans="1:30" ht="55.2" x14ac:dyDescent="0.25">
      <c r="A95" s="36" t="s">
        <v>919</v>
      </c>
      <c r="B95" s="14">
        <v>1</v>
      </c>
      <c r="C95" s="14">
        <v>1</v>
      </c>
      <c r="D95" s="14">
        <v>1</v>
      </c>
      <c r="E95" s="14">
        <v>1</v>
      </c>
      <c r="F95" s="14">
        <v>1</v>
      </c>
      <c r="G95" s="14">
        <v>1</v>
      </c>
      <c r="H95" s="14">
        <v>1</v>
      </c>
      <c r="I95" s="14">
        <v>1</v>
      </c>
      <c r="J95" s="14">
        <v>0</v>
      </c>
      <c r="K95" s="14">
        <v>0</v>
      </c>
      <c r="L95" s="6">
        <f t="shared" si="10"/>
        <v>0.8</v>
      </c>
      <c r="M95" s="7" t="str">
        <f t="shared" si="11"/>
        <v>mudah</v>
      </c>
      <c r="N95" s="6">
        <f t="shared" si="12"/>
        <v>0.4</v>
      </c>
      <c r="O95" s="7" t="str">
        <f t="shared" si="13"/>
        <v>soal diterima baik</v>
      </c>
      <c r="Q95" s="7">
        <v>90</v>
      </c>
      <c r="R95" s="14">
        <f t="shared" si="18"/>
        <v>1</v>
      </c>
      <c r="S95" s="14">
        <f t="shared" si="18"/>
        <v>1</v>
      </c>
      <c r="T95" s="14">
        <f t="shared" si="18"/>
        <v>0</v>
      </c>
      <c r="U95" s="14">
        <f t="shared" si="18"/>
        <v>0</v>
      </c>
      <c r="V95" s="14">
        <f t="shared" si="18"/>
        <v>0</v>
      </c>
      <c r="W95" s="14">
        <f t="shared" si="14"/>
        <v>0</v>
      </c>
      <c r="X95" s="14">
        <f t="shared" si="14"/>
        <v>0</v>
      </c>
      <c r="Y95" s="14">
        <f t="shared" si="14"/>
        <v>0</v>
      </c>
      <c r="Z95" s="14">
        <f t="shared" si="14"/>
        <v>0</v>
      </c>
      <c r="AA95" s="14">
        <f t="shared" si="14"/>
        <v>0</v>
      </c>
      <c r="AB95" s="6">
        <f t="shared" si="15"/>
        <v>0.2</v>
      </c>
      <c r="AC95" s="6">
        <f t="shared" si="16"/>
        <v>0.8</v>
      </c>
      <c r="AD95" s="6">
        <f t="shared" si="17"/>
        <v>0.16000000000000003</v>
      </c>
    </row>
    <row r="96" spans="1:30" ht="82.8" x14ac:dyDescent="0.25">
      <c r="A96" s="36" t="s">
        <v>920</v>
      </c>
      <c r="B96" s="14">
        <v>0</v>
      </c>
      <c r="C96" s="14">
        <v>0</v>
      </c>
      <c r="D96" s="14">
        <v>1</v>
      </c>
      <c r="E96" s="14">
        <v>0</v>
      </c>
      <c r="F96" s="14">
        <v>1</v>
      </c>
      <c r="G96" s="14">
        <v>0</v>
      </c>
      <c r="H96" s="14">
        <v>0</v>
      </c>
      <c r="I96" s="14">
        <v>0</v>
      </c>
      <c r="J96" s="14">
        <v>0</v>
      </c>
      <c r="K96" s="14">
        <v>0</v>
      </c>
      <c r="L96" s="6">
        <f t="shared" si="10"/>
        <v>0.2</v>
      </c>
      <c r="M96" s="7" t="str">
        <f t="shared" si="11"/>
        <v>sukar</v>
      </c>
      <c r="N96" s="6">
        <f t="shared" si="12"/>
        <v>0.4</v>
      </c>
      <c r="O96" s="7" t="str">
        <f t="shared" si="13"/>
        <v>soal diterima baik</v>
      </c>
      <c r="Q96" s="7">
        <v>91</v>
      </c>
      <c r="R96" s="14">
        <f t="shared" si="18"/>
        <v>1</v>
      </c>
      <c r="S96" s="14">
        <f t="shared" si="18"/>
        <v>1</v>
      </c>
      <c r="T96" s="14">
        <f t="shared" si="18"/>
        <v>1</v>
      </c>
      <c r="U96" s="14">
        <f t="shared" si="18"/>
        <v>1</v>
      </c>
      <c r="V96" s="14">
        <f t="shared" si="18"/>
        <v>1</v>
      </c>
      <c r="W96" s="14">
        <f t="shared" si="14"/>
        <v>1</v>
      </c>
      <c r="X96" s="14">
        <f t="shared" si="14"/>
        <v>1</v>
      </c>
      <c r="Y96" s="14">
        <f t="shared" si="14"/>
        <v>1</v>
      </c>
      <c r="Z96" s="14">
        <f t="shared" si="14"/>
        <v>0</v>
      </c>
      <c r="AA96" s="14">
        <f t="shared" si="14"/>
        <v>0</v>
      </c>
      <c r="AB96" s="6">
        <f t="shared" si="15"/>
        <v>0.8</v>
      </c>
      <c r="AC96" s="6">
        <f t="shared" si="16"/>
        <v>0.19999999999999996</v>
      </c>
      <c r="AD96" s="6">
        <f t="shared" si="17"/>
        <v>0.15999999999999998</v>
      </c>
    </row>
    <row r="97" spans="1:33" ht="138" x14ac:dyDescent="0.25">
      <c r="A97" s="36" t="s">
        <v>921</v>
      </c>
      <c r="B97" s="14">
        <v>1</v>
      </c>
      <c r="C97" s="14">
        <v>1</v>
      </c>
      <c r="D97" s="14">
        <v>1</v>
      </c>
      <c r="E97" s="14">
        <v>0</v>
      </c>
      <c r="F97" s="14">
        <v>1</v>
      </c>
      <c r="G97" s="14">
        <v>0</v>
      </c>
      <c r="H97" s="14">
        <v>0</v>
      </c>
      <c r="I97" s="14">
        <v>0</v>
      </c>
      <c r="J97" s="14">
        <v>1</v>
      </c>
      <c r="K97" s="14">
        <v>1</v>
      </c>
      <c r="L97" s="6">
        <f t="shared" si="10"/>
        <v>0.6</v>
      </c>
      <c r="M97" s="7" t="str">
        <f t="shared" si="11"/>
        <v>sedang</v>
      </c>
      <c r="N97" s="6">
        <f t="shared" si="12"/>
        <v>0.4</v>
      </c>
      <c r="O97" s="7" t="str">
        <f t="shared" si="13"/>
        <v>soal diterima baik</v>
      </c>
      <c r="Q97" s="7">
        <v>92</v>
      </c>
      <c r="R97" s="14">
        <f t="shared" si="18"/>
        <v>0</v>
      </c>
      <c r="S97" s="14">
        <f t="shared" si="18"/>
        <v>0</v>
      </c>
      <c r="T97" s="14">
        <f t="shared" si="18"/>
        <v>1</v>
      </c>
      <c r="U97" s="14">
        <f t="shared" si="18"/>
        <v>0</v>
      </c>
      <c r="V97" s="14">
        <f t="shared" si="18"/>
        <v>1</v>
      </c>
      <c r="W97" s="14">
        <f t="shared" si="14"/>
        <v>0</v>
      </c>
      <c r="X97" s="14">
        <f t="shared" si="14"/>
        <v>0</v>
      </c>
      <c r="Y97" s="14">
        <f t="shared" si="14"/>
        <v>0</v>
      </c>
      <c r="Z97" s="14">
        <f t="shared" si="14"/>
        <v>0</v>
      </c>
      <c r="AA97" s="14">
        <f t="shared" si="14"/>
        <v>0</v>
      </c>
      <c r="AB97" s="6">
        <f t="shared" si="15"/>
        <v>0.2</v>
      </c>
      <c r="AC97" s="6">
        <f t="shared" si="16"/>
        <v>0.8</v>
      </c>
      <c r="AD97" s="6">
        <f t="shared" si="17"/>
        <v>0.16000000000000003</v>
      </c>
    </row>
    <row r="98" spans="1:33" ht="96.6" x14ac:dyDescent="0.25">
      <c r="A98" s="37" t="s">
        <v>922</v>
      </c>
      <c r="B98" s="14">
        <v>1</v>
      </c>
      <c r="C98" s="14">
        <v>1</v>
      </c>
      <c r="D98" s="14">
        <v>1</v>
      </c>
      <c r="E98" s="14">
        <v>0</v>
      </c>
      <c r="F98" s="14">
        <v>1</v>
      </c>
      <c r="G98" s="14">
        <v>0</v>
      </c>
      <c r="H98" s="14">
        <v>0</v>
      </c>
      <c r="I98" s="14">
        <v>0</v>
      </c>
      <c r="J98" s="14">
        <v>1</v>
      </c>
      <c r="K98" s="14">
        <v>1</v>
      </c>
      <c r="L98" s="6">
        <f t="shared" si="10"/>
        <v>0.6</v>
      </c>
      <c r="M98" s="7" t="str">
        <f t="shared" si="11"/>
        <v>sedang</v>
      </c>
      <c r="N98" s="6">
        <f t="shared" si="12"/>
        <v>0.4</v>
      </c>
      <c r="O98" s="7" t="str">
        <f t="shared" si="13"/>
        <v>soal diterima baik</v>
      </c>
      <c r="Q98" s="7">
        <v>93</v>
      </c>
      <c r="R98" s="14">
        <f t="shared" si="18"/>
        <v>1</v>
      </c>
      <c r="S98" s="14">
        <f t="shared" si="18"/>
        <v>1</v>
      </c>
      <c r="T98" s="14">
        <f t="shared" si="18"/>
        <v>1</v>
      </c>
      <c r="U98" s="14">
        <f t="shared" si="18"/>
        <v>0</v>
      </c>
      <c r="V98" s="14">
        <f t="shared" si="18"/>
        <v>1</v>
      </c>
      <c r="W98" s="14">
        <f t="shared" si="14"/>
        <v>0</v>
      </c>
      <c r="X98" s="14">
        <f t="shared" si="14"/>
        <v>0</v>
      </c>
      <c r="Y98" s="14">
        <f t="shared" si="14"/>
        <v>0</v>
      </c>
      <c r="Z98" s="14">
        <f t="shared" si="14"/>
        <v>1</v>
      </c>
      <c r="AA98" s="14">
        <f t="shared" si="14"/>
        <v>1</v>
      </c>
      <c r="AB98" s="6">
        <f t="shared" si="15"/>
        <v>0.6</v>
      </c>
      <c r="AC98" s="6">
        <f t="shared" si="16"/>
        <v>0.4</v>
      </c>
      <c r="AD98" s="6">
        <f t="shared" si="17"/>
        <v>0.24</v>
      </c>
    </row>
    <row r="99" spans="1:33" ht="55.2" x14ac:dyDescent="0.25">
      <c r="A99" s="36" t="s">
        <v>923</v>
      </c>
      <c r="B99" s="14">
        <v>1</v>
      </c>
      <c r="C99" s="14">
        <v>1</v>
      </c>
      <c r="D99" s="14">
        <v>1</v>
      </c>
      <c r="E99" s="14">
        <v>1</v>
      </c>
      <c r="F99" s="14">
        <v>1</v>
      </c>
      <c r="G99" s="14">
        <v>1</v>
      </c>
      <c r="H99" s="14">
        <v>1</v>
      </c>
      <c r="I99" s="14">
        <v>1</v>
      </c>
      <c r="J99" s="14">
        <v>0</v>
      </c>
      <c r="K99" s="14">
        <v>0</v>
      </c>
      <c r="L99" s="6">
        <f t="shared" si="10"/>
        <v>0.8</v>
      </c>
      <c r="M99" s="7" t="str">
        <f t="shared" si="11"/>
        <v>mudah</v>
      </c>
      <c r="N99" s="6">
        <f t="shared" si="12"/>
        <v>0.4</v>
      </c>
      <c r="O99" s="7" t="str">
        <f t="shared" si="13"/>
        <v>soal diterima baik</v>
      </c>
      <c r="Q99" s="7">
        <v>94</v>
      </c>
      <c r="R99" s="14">
        <f t="shared" si="18"/>
        <v>1</v>
      </c>
      <c r="S99" s="14">
        <f t="shared" si="18"/>
        <v>1</v>
      </c>
      <c r="T99" s="14">
        <f t="shared" si="18"/>
        <v>1</v>
      </c>
      <c r="U99" s="14">
        <f t="shared" si="18"/>
        <v>0</v>
      </c>
      <c r="V99" s="14">
        <f t="shared" si="18"/>
        <v>1</v>
      </c>
      <c r="W99" s="14">
        <f t="shared" si="14"/>
        <v>0</v>
      </c>
      <c r="X99" s="14">
        <f t="shared" si="14"/>
        <v>0</v>
      </c>
      <c r="Y99" s="14">
        <f t="shared" si="14"/>
        <v>0</v>
      </c>
      <c r="Z99" s="14">
        <f t="shared" si="14"/>
        <v>1</v>
      </c>
      <c r="AA99" s="14">
        <f t="shared" si="14"/>
        <v>1</v>
      </c>
      <c r="AB99" s="6">
        <f t="shared" si="15"/>
        <v>0.6</v>
      </c>
      <c r="AC99" s="6">
        <f t="shared" si="16"/>
        <v>0.4</v>
      </c>
      <c r="AD99" s="6">
        <f t="shared" si="17"/>
        <v>0.24</v>
      </c>
    </row>
    <row r="100" spans="1:33" ht="96.6" x14ac:dyDescent="0.25">
      <c r="A100" s="36" t="s">
        <v>924</v>
      </c>
      <c r="B100" s="14">
        <v>1</v>
      </c>
      <c r="C100" s="14">
        <v>1</v>
      </c>
      <c r="D100" s="14">
        <v>1</v>
      </c>
      <c r="E100" s="14">
        <v>0</v>
      </c>
      <c r="F100" s="14">
        <v>1</v>
      </c>
      <c r="G100" s="14">
        <v>0</v>
      </c>
      <c r="H100" s="14">
        <v>0</v>
      </c>
      <c r="I100" s="14">
        <v>0</v>
      </c>
      <c r="J100" s="14">
        <v>0</v>
      </c>
      <c r="K100" s="14">
        <v>0</v>
      </c>
      <c r="L100" s="6">
        <f t="shared" si="10"/>
        <v>0.4</v>
      </c>
      <c r="M100" s="7" t="str">
        <f t="shared" si="11"/>
        <v>sedang</v>
      </c>
      <c r="N100" s="6">
        <f t="shared" si="12"/>
        <v>0.8</v>
      </c>
      <c r="O100" s="7" t="str">
        <f t="shared" si="13"/>
        <v>soal diterima baik</v>
      </c>
      <c r="Q100" s="7">
        <v>95</v>
      </c>
      <c r="R100" s="14">
        <f t="shared" si="18"/>
        <v>1</v>
      </c>
      <c r="S100" s="14">
        <f t="shared" si="18"/>
        <v>1</v>
      </c>
      <c r="T100" s="14">
        <f t="shared" si="18"/>
        <v>1</v>
      </c>
      <c r="U100" s="14">
        <f t="shared" si="18"/>
        <v>1</v>
      </c>
      <c r="V100" s="14">
        <f t="shared" si="18"/>
        <v>1</v>
      </c>
      <c r="W100" s="14">
        <f t="shared" si="14"/>
        <v>1</v>
      </c>
      <c r="X100" s="14">
        <f t="shared" si="14"/>
        <v>1</v>
      </c>
      <c r="Y100" s="14">
        <f t="shared" si="14"/>
        <v>1</v>
      </c>
      <c r="Z100" s="14">
        <f t="shared" si="14"/>
        <v>0</v>
      </c>
      <c r="AA100" s="14">
        <f t="shared" si="14"/>
        <v>0</v>
      </c>
      <c r="AB100" s="6">
        <f t="shared" si="15"/>
        <v>0.8</v>
      </c>
      <c r="AC100" s="6">
        <f t="shared" si="16"/>
        <v>0.19999999999999996</v>
      </c>
      <c r="AD100" s="6">
        <f t="shared" si="17"/>
        <v>0.15999999999999998</v>
      </c>
    </row>
    <row r="101" spans="1:33" ht="96.6" x14ac:dyDescent="0.25">
      <c r="A101" s="36" t="s">
        <v>925</v>
      </c>
      <c r="B101" s="14">
        <v>1</v>
      </c>
      <c r="C101" s="14">
        <v>1</v>
      </c>
      <c r="D101" s="14">
        <v>1</v>
      </c>
      <c r="E101" s="14">
        <v>0</v>
      </c>
      <c r="F101" s="14">
        <v>1</v>
      </c>
      <c r="G101" s="14">
        <v>0</v>
      </c>
      <c r="H101" s="14">
        <v>1</v>
      </c>
      <c r="I101" s="14">
        <v>1</v>
      </c>
      <c r="J101" s="14">
        <v>0</v>
      </c>
      <c r="K101" s="14">
        <v>0</v>
      </c>
      <c r="L101" s="6">
        <f t="shared" si="10"/>
        <v>0.6</v>
      </c>
      <c r="M101" s="7" t="str">
        <f t="shared" si="11"/>
        <v>sedang</v>
      </c>
      <c r="N101" s="6">
        <f t="shared" si="12"/>
        <v>0.4</v>
      </c>
      <c r="O101" s="7" t="str">
        <f t="shared" si="13"/>
        <v>soal diterima baik</v>
      </c>
      <c r="Q101" s="7">
        <v>96</v>
      </c>
      <c r="R101" s="14">
        <f t="shared" si="18"/>
        <v>1</v>
      </c>
      <c r="S101" s="14">
        <f t="shared" si="18"/>
        <v>1</v>
      </c>
      <c r="T101" s="14">
        <f t="shared" si="18"/>
        <v>1</v>
      </c>
      <c r="U101" s="14">
        <f t="shared" si="18"/>
        <v>0</v>
      </c>
      <c r="V101" s="14">
        <f t="shared" si="18"/>
        <v>1</v>
      </c>
      <c r="W101" s="14">
        <f t="shared" si="14"/>
        <v>0</v>
      </c>
      <c r="X101" s="14">
        <f t="shared" si="14"/>
        <v>0</v>
      </c>
      <c r="Y101" s="14">
        <f t="shared" si="14"/>
        <v>0</v>
      </c>
      <c r="Z101" s="14">
        <f t="shared" si="14"/>
        <v>0</v>
      </c>
      <c r="AA101" s="14">
        <f t="shared" si="14"/>
        <v>0</v>
      </c>
      <c r="AB101" s="6">
        <f t="shared" si="15"/>
        <v>0.4</v>
      </c>
      <c r="AC101" s="6">
        <f t="shared" si="16"/>
        <v>0.6</v>
      </c>
      <c r="AD101" s="6">
        <f t="shared" si="17"/>
        <v>0.24</v>
      </c>
    </row>
    <row r="102" spans="1:33" ht="124.2" x14ac:dyDescent="0.25">
      <c r="A102" s="38" t="s">
        <v>926</v>
      </c>
      <c r="B102" s="14">
        <v>0</v>
      </c>
      <c r="C102" s="14">
        <v>0</v>
      </c>
      <c r="D102" s="14">
        <v>1</v>
      </c>
      <c r="E102" s="14">
        <v>1</v>
      </c>
      <c r="F102" s="14">
        <v>1</v>
      </c>
      <c r="G102" s="14">
        <v>1</v>
      </c>
      <c r="H102" s="14">
        <v>0</v>
      </c>
      <c r="I102" s="14">
        <v>0</v>
      </c>
      <c r="J102" s="14">
        <v>0</v>
      </c>
      <c r="K102" s="14">
        <v>0</v>
      </c>
      <c r="L102" s="6">
        <f t="shared" si="10"/>
        <v>0.4</v>
      </c>
      <c r="M102" s="7" t="str">
        <f t="shared" si="11"/>
        <v>sedang</v>
      </c>
      <c r="N102" s="6">
        <f t="shared" si="12"/>
        <v>0.4</v>
      </c>
      <c r="O102" s="7" t="str">
        <f t="shared" si="13"/>
        <v>soal diterima baik</v>
      </c>
      <c r="Q102" s="7">
        <v>97</v>
      </c>
      <c r="R102" s="14">
        <f t="shared" si="18"/>
        <v>1</v>
      </c>
      <c r="S102" s="14">
        <f t="shared" si="18"/>
        <v>1</v>
      </c>
      <c r="T102" s="14">
        <f t="shared" si="18"/>
        <v>1</v>
      </c>
      <c r="U102" s="14">
        <f t="shared" si="18"/>
        <v>0</v>
      </c>
      <c r="V102" s="14">
        <f t="shared" si="18"/>
        <v>1</v>
      </c>
      <c r="W102" s="14">
        <f t="shared" si="14"/>
        <v>0</v>
      </c>
      <c r="X102" s="14">
        <f t="shared" si="14"/>
        <v>1</v>
      </c>
      <c r="Y102" s="14">
        <f t="shared" si="14"/>
        <v>1</v>
      </c>
      <c r="Z102" s="14">
        <f t="shared" si="14"/>
        <v>0</v>
      </c>
      <c r="AA102" s="14">
        <f t="shared" si="14"/>
        <v>0</v>
      </c>
      <c r="AB102" s="6">
        <f t="shared" si="15"/>
        <v>0.6</v>
      </c>
      <c r="AC102" s="6">
        <f t="shared" si="16"/>
        <v>0.4</v>
      </c>
      <c r="AD102" s="6">
        <f t="shared" si="17"/>
        <v>0.24</v>
      </c>
    </row>
    <row r="103" spans="1:33" ht="96.6" x14ac:dyDescent="0.25">
      <c r="A103" s="38" t="s">
        <v>927</v>
      </c>
      <c r="B103" s="14">
        <v>1</v>
      </c>
      <c r="C103" s="14">
        <v>1</v>
      </c>
      <c r="D103" s="14">
        <v>1</v>
      </c>
      <c r="E103" s="14">
        <v>0</v>
      </c>
      <c r="F103" s="14">
        <v>1</v>
      </c>
      <c r="G103" s="14">
        <v>0</v>
      </c>
      <c r="H103" s="14">
        <v>0</v>
      </c>
      <c r="I103" s="14">
        <v>0</v>
      </c>
      <c r="J103" s="14">
        <v>0</v>
      </c>
      <c r="K103" s="14">
        <v>0</v>
      </c>
      <c r="L103" s="6">
        <f t="shared" si="10"/>
        <v>0.4</v>
      </c>
      <c r="M103" s="7" t="str">
        <f t="shared" si="11"/>
        <v>sedang</v>
      </c>
      <c r="N103" s="6">
        <f t="shared" si="12"/>
        <v>0.8</v>
      </c>
      <c r="O103" s="7" t="str">
        <f t="shared" si="13"/>
        <v>soal diterima baik</v>
      </c>
      <c r="Q103" s="7">
        <v>98</v>
      </c>
      <c r="R103" s="14">
        <f t="shared" si="18"/>
        <v>0</v>
      </c>
      <c r="S103" s="14">
        <f t="shared" si="18"/>
        <v>0</v>
      </c>
      <c r="T103" s="14">
        <f t="shared" si="18"/>
        <v>1</v>
      </c>
      <c r="U103" s="14">
        <f t="shared" si="18"/>
        <v>1</v>
      </c>
      <c r="V103" s="14">
        <f t="shared" si="18"/>
        <v>1</v>
      </c>
      <c r="W103" s="14">
        <f t="shared" si="14"/>
        <v>1</v>
      </c>
      <c r="X103" s="14">
        <f t="shared" si="14"/>
        <v>0</v>
      </c>
      <c r="Y103" s="14">
        <f t="shared" si="14"/>
        <v>0</v>
      </c>
      <c r="Z103" s="14">
        <f t="shared" si="14"/>
        <v>0</v>
      </c>
      <c r="AA103" s="14">
        <f t="shared" si="14"/>
        <v>0</v>
      </c>
      <c r="AB103" s="6">
        <f t="shared" si="15"/>
        <v>0.4</v>
      </c>
      <c r="AC103" s="6">
        <f t="shared" si="16"/>
        <v>0.6</v>
      </c>
      <c r="AD103" s="6">
        <f t="shared" si="17"/>
        <v>0.24</v>
      </c>
    </row>
    <row r="104" spans="1:33" ht="69" x14ac:dyDescent="0.25">
      <c r="A104" s="36" t="s">
        <v>928</v>
      </c>
      <c r="B104" s="14">
        <v>1</v>
      </c>
      <c r="C104" s="14">
        <v>1</v>
      </c>
      <c r="D104" s="14">
        <v>1</v>
      </c>
      <c r="E104" s="14">
        <v>1</v>
      </c>
      <c r="F104" s="14">
        <v>1</v>
      </c>
      <c r="G104" s="14">
        <v>1</v>
      </c>
      <c r="H104" s="14">
        <v>0</v>
      </c>
      <c r="I104" s="14">
        <v>0</v>
      </c>
      <c r="J104" s="14">
        <v>0</v>
      </c>
      <c r="K104" s="14">
        <v>0</v>
      </c>
      <c r="L104" s="6">
        <f t="shared" si="10"/>
        <v>0.6</v>
      </c>
      <c r="M104" s="7" t="str">
        <f t="shared" si="11"/>
        <v>sedang</v>
      </c>
      <c r="N104" s="6">
        <f t="shared" si="12"/>
        <v>0.8</v>
      </c>
      <c r="O104" s="7" t="str">
        <f t="shared" si="13"/>
        <v>soal diterima baik</v>
      </c>
      <c r="Q104" s="7">
        <v>99</v>
      </c>
      <c r="R104" s="14">
        <f t="shared" si="18"/>
        <v>1</v>
      </c>
      <c r="S104" s="14">
        <f t="shared" si="18"/>
        <v>1</v>
      </c>
      <c r="T104" s="14">
        <f t="shared" si="18"/>
        <v>1</v>
      </c>
      <c r="U104" s="14">
        <f t="shared" si="18"/>
        <v>0</v>
      </c>
      <c r="V104" s="14">
        <f t="shared" si="18"/>
        <v>1</v>
      </c>
      <c r="W104" s="14">
        <f t="shared" si="14"/>
        <v>0</v>
      </c>
      <c r="X104" s="14">
        <f t="shared" si="14"/>
        <v>0</v>
      </c>
      <c r="Y104" s="14">
        <f t="shared" si="14"/>
        <v>0</v>
      </c>
      <c r="Z104" s="14">
        <f t="shared" si="14"/>
        <v>0</v>
      </c>
      <c r="AA104" s="14">
        <f t="shared" si="14"/>
        <v>0</v>
      </c>
      <c r="AB104" s="6">
        <f t="shared" si="15"/>
        <v>0.4</v>
      </c>
      <c r="AC104" s="6">
        <f t="shared" si="16"/>
        <v>0.6</v>
      </c>
      <c r="AD104" s="6">
        <f t="shared" si="17"/>
        <v>0.24</v>
      </c>
    </row>
    <row r="105" spans="1:33" x14ac:dyDescent="0.25">
      <c r="B105" s="18">
        <f>SUM(B5:B104)</f>
        <v>87</v>
      </c>
      <c r="C105" s="18">
        <f t="shared" ref="C105:K105" si="19">SUM(C5:C104)</f>
        <v>87</v>
      </c>
      <c r="D105" s="18">
        <f t="shared" si="19"/>
        <v>82</v>
      </c>
      <c r="E105" s="18">
        <f t="shared" si="19"/>
        <v>59</v>
      </c>
      <c r="F105" s="18">
        <f t="shared" si="19"/>
        <v>82</v>
      </c>
      <c r="G105" s="18">
        <f t="shared" si="19"/>
        <v>59</v>
      </c>
      <c r="H105" s="18">
        <f t="shared" si="19"/>
        <v>22</v>
      </c>
      <c r="I105" s="18">
        <f t="shared" si="19"/>
        <v>22</v>
      </c>
      <c r="J105" s="18">
        <f t="shared" si="19"/>
        <v>31</v>
      </c>
      <c r="K105" s="18">
        <f t="shared" si="19"/>
        <v>31</v>
      </c>
      <c r="O105" s="13">
        <f>COUNTIF(O5:O104,"soal dibuang")</f>
        <v>0</v>
      </c>
      <c r="Q105" s="7">
        <v>100</v>
      </c>
      <c r="R105" s="14">
        <f t="shared" si="18"/>
        <v>1</v>
      </c>
      <c r="S105" s="14">
        <f t="shared" si="18"/>
        <v>1</v>
      </c>
      <c r="T105" s="14">
        <f t="shared" si="18"/>
        <v>1</v>
      </c>
      <c r="U105" s="14">
        <f t="shared" si="18"/>
        <v>1</v>
      </c>
      <c r="V105" s="14">
        <f t="shared" si="18"/>
        <v>1</v>
      </c>
      <c r="W105" s="14">
        <f t="shared" si="14"/>
        <v>1</v>
      </c>
      <c r="X105" s="14">
        <f t="shared" si="14"/>
        <v>0</v>
      </c>
      <c r="Y105" s="14">
        <f t="shared" si="14"/>
        <v>0</v>
      </c>
      <c r="Z105" s="14">
        <f t="shared" si="14"/>
        <v>0</v>
      </c>
      <c r="AA105" s="14">
        <f t="shared" si="14"/>
        <v>0</v>
      </c>
      <c r="AB105" s="6">
        <f>SUM(R105:AA105)/COUNT(R105:AA105)</f>
        <v>0.6</v>
      </c>
      <c r="AC105" s="6">
        <f t="shared" si="16"/>
        <v>0.4</v>
      </c>
      <c r="AD105" s="6">
        <f t="shared" si="17"/>
        <v>0.24</v>
      </c>
    </row>
    <row r="106" spans="1:33" ht="27.6" x14ac:dyDescent="0.25">
      <c r="B106" s="17" t="s">
        <v>4</v>
      </c>
      <c r="C106" s="17" t="s">
        <v>4</v>
      </c>
      <c r="D106" s="17" t="s">
        <v>4</v>
      </c>
      <c r="E106" s="17" t="s">
        <v>4</v>
      </c>
      <c r="F106" s="17" t="s">
        <v>4</v>
      </c>
      <c r="G106" s="17" t="s">
        <v>5</v>
      </c>
      <c r="H106" s="17" t="s">
        <v>5</v>
      </c>
      <c r="I106" s="17" t="s">
        <v>5</v>
      </c>
      <c r="J106" s="17" t="s">
        <v>5</v>
      </c>
      <c r="K106" s="17" t="s">
        <v>5</v>
      </c>
      <c r="M106" s="26">
        <f>COUNTIF(M5:M104,"mudah")</f>
        <v>24</v>
      </c>
      <c r="Q106" s="21" t="s">
        <v>12</v>
      </c>
      <c r="R106" s="24">
        <f>SUM(R6:R105)</f>
        <v>87</v>
      </c>
      <c r="S106" s="24">
        <f t="shared" ref="S106:AA106" si="20">SUM(S6:S105)</f>
        <v>87</v>
      </c>
      <c r="T106" s="24">
        <f t="shared" si="20"/>
        <v>82</v>
      </c>
      <c r="U106" s="24">
        <f t="shared" si="20"/>
        <v>59</v>
      </c>
      <c r="V106" s="24">
        <f t="shared" si="20"/>
        <v>82</v>
      </c>
      <c r="W106" s="24">
        <f t="shared" si="20"/>
        <v>59</v>
      </c>
      <c r="X106" s="24">
        <f t="shared" si="20"/>
        <v>22</v>
      </c>
      <c r="Y106" s="24">
        <f t="shared" si="20"/>
        <v>22</v>
      </c>
      <c r="Z106" s="24">
        <f t="shared" si="20"/>
        <v>31</v>
      </c>
      <c r="AA106" s="24">
        <f t="shared" si="20"/>
        <v>31</v>
      </c>
      <c r="AB106" s="24"/>
      <c r="AC106" s="24"/>
      <c r="AD106" s="25">
        <f>SUM(AD6:AD105)</f>
        <v>21.27999999999999</v>
      </c>
      <c r="AE106" s="24" t="s">
        <v>11</v>
      </c>
      <c r="AF106" s="24"/>
      <c r="AG106" s="24"/>
    </row>
    <row r="107" spans="1:33" x14ac:dyDescent="0.25">
      <c r="M107" s="26">
        <f>COUNTIF(M5:M104,"sedang")</f>
        <v>66</v>
      </c>
      <c r="Q107" s="21" t="s">
        <v>13</v>
      </c>
      <c r="R107" s="24">
        <f>SUM(R106:AA106)</f>
        <v>562</v>
      </c>
      <c r="S107" s="24"/>
      <c r="T107" s="24"/>
      <c r="U107" s="24"/>
      <c r="V107" s="24"/>
      <c r="W107" s="24"/>
      <c r="X107" s="24"/>
      <c r="Y107" s="24"/>
      <c r="Z107" s="24"/>
      <c r="AA107" s="24"/>
      <c r="AB107" s="24"/>
      <c r="AC107" s="24"/>
      <c r="AD107" s="24"/>
      <c r="AE107" s="24"/>
      <c r="AF107" s="24"/>
      <c r="AG107" s="24"/>
    </row>
    <row r="108" spans="1:33" ht="27" customHeight="1" x14ac:dyDescent="0.25">
      <c r="A108" s="39"/>
      <c r="B108" s="109" t="s">
        <v>20</v>
      </c>
      <c r="C108" s="109"/>
      <c r="D108" s="109"/>
      <c r="E108" s="14">
        <v>40</v>
      </c>
      <c r="M108" s="24">
        <f>100-M106-M107</f>
        <v>10</v>
      </c>
      <c r="Q108" s="21" t="s">
        <v>14</v>
      </c>
      <c r="R108" s="24">
        <f>$R$107/10</f>
        <v>56.2</v>
      </c>
      <c r="S108" s="24">
        <f t="shared" ref="S108:AA108" si="21">$R$107/10</f>
        <v>56.2</v>
      </c>
      <c r="T108" s="24">
        <f t="shared" si="21"/>
        <v>56.2</v>
      </c>
      <c r="U108" s="24">
        <f t="shared" si="21"/>
        <v>56.2</v>
      </c>
      <c r="V108" s="24">
        <f t="shared" si="21"/>
        <v>56.2</v>
      </c>
      <c r="W108" s="24">
        <f t="shared" si="21"/>
        <v>56.2</v>
      </c>
      <c r="X108" s="24">
        <f>$R$107/10</f>
        <v>56.2</v>
      </c>
      <c r="Y108" s="24">
        <f t="shared" si="21"/>
        <v>56.2</v>
      </c>
      <c r="Z108" s="24">
        <f t="shared" si="21"/>
        <v>56.2</v>
      </c>
      <c r="AA108" s="24">
        <f t="shared" si="21"/>
        <v>56.2</v>
      </c>
      <c r="AB108" s="24"/>
      <c r="AC108" s="24"/>
      <c r="AD108" s="24"/>
      <c r="AE108" s="24"/>
      <c r="AF108" s="24"/>
      <c r="AG108" s="24"/>
    </row>
    <row r="109" spans="1:33" ht="27" customHeight="1" x14ac:dyDescent="0.25">
      <c r="A109" s="38"/>
      <c r="B109" s="109" t="s">
        <v>21</v>
      </c>
      <c r="C109" s="109"/>
      <c r="D109" s="109"/>
      <c r="E109" s="14">
        <v>30</v>
      </c>
      <c r="Q109" s="21" t="s">
        <v>15</v>
      </c>
      <c r="R109" s="25">
        <f>R106-R108</f>
        <v>30.799999999999997</v>
      </c>
      <c r="S109" s="25">
        <f t="shared" ref="S109:AA109" si="22">S106-S108</f>
        <v>30.799999999999997</v>
      </c>
      <c r="T109" s="25">
        <f t="shared" si="22"/>
        <v>25.799999999999997</v>
      </c>
      <c r="U109" s="25">
        <f t="shared" si="22"/>
        <v>2.7999999999999972</v>
      </c>
      <c r="V109" s="25">
        <f t="shared" si="22"/>
        <v>25.799999999999997</v>
      </c>
      <c r="W109" s="25">
        <f t="shared" si="22"/>
        <v>2.7999999999999972</v>
      </c>
      <c r="X109" s="25">
        <f t="shared" si="22"/>
        <v>-34.200000000000003</v>
      </c>
      <c r="Y109" s="25">
        <f t="shared" si="22"/>
        <v>-34.200000000000003</v>
      </c>
      <c r="Z109" s="25">
        <f t="shared" si="22"/>
        <v>-25.200000000000003</v>
      </c>
      <c r="AA109" s="25">
        <f t="shared" si="22"/>
        <v>-25.200000000000003</v>
      </c>
      <c r="AB109" s="24"/>
      <c r="AC109" s="24"/>
      <c r="AD109" s="24"/>
      <c r="AE109" s="24"/>
      <c r="AF109" s="24"/>
      <c r="AG109" s="24"/>
    </row>
    <row r="110" spans="1:33" ht="27" customHeight="1" x14ac:dyDescent="0.25">
      <c r="A110" s="37"/>
      <c r="B110" s="109" t="s">
        <v>22</v>
      </c>
      <c r="C110" s="109"/>
      <c r="D110" s="109"/>
      <c r="E110" s="14">
        <v>30</v>
      </c>
      <c r="Q110" s="21" t="s">
        <v>16</v>
      </c>
      <c r="R110" s="31">
        <f>R109^2</f>
        <v>948.63999999999987</v>
      </c>
      <c r="S110" s="31">
        <f t="shared" ref="S110:AA110" si="23">S109^2</f>
        <v>948.63999999999987</v>
      </c>
      <c r="T110" s="31">
        <f t="shared" si="23"/>
        <v>665.63999999999987</v>
      </c>
      <c r="U110" s="31">
        <f t="shared" si="23"/>
        <v>7.8399999999999839</v>
      </c>
      <c r="V110" s="31">
        <f t="shared" si="23"/>
        <v>665.63999999999987</v>
      </c>
      <c r="W110" s="31">
        <f t="shared" si="23"/>
        <v>7.8399999999999839</v>
      </c>
      <c r="X110" s="31">
        <f t="shared" si="23"/>
        <v>1169.6400000000001</v>
      </c>
      <c r="Y110" s="31">
        <f t="shared" si="23"/>
        <v>1169.6400000000001</v>
      </c>
      <c r="Z110" s="31">
        <f t="shared" si="23"/>
        <v>635.04000000000019</v>
      </c>
      <c r="AA110" s="31">
        <f t="shared" si="23"/>
        <v>635.04000000000019</v>
      </c>
      <c r="AB110" s="24"/>
      <c r="AC110" s="24"/>
      <c r="AD110" s="24"/>
      <c r="AE110" s="24"/>
      <c r="AF110" s="24"/>
      <c r="AG110" s="24"/>
    </row>
    <row r="111" spans="1:33" x14ac:dyDescent="0.25">
      <c r="Q111" s="21" t="s">
        <v>17</v>
      </c>
      <c r="R111" s="24">
        <f>_xlfn.VAR.S(R106:AA106)</f>
        <v>761.51111111111095</v>
      </c>
      <c r="S111" s="24"/>
      <c r="T111" s="24"/>
      <c r="U111" s="24"/>
      <c r="V111" s="24"/>
      <c r="W111" s="24"/>
      <c r="X111" s="24"/>
      <c r="Y111" s="24"/>
      <c r="Z111" s="24"/>
      <c r="AA111" s="24"/>
      <c r="AB111" s="24"/>
      <c r="AC111" s="24"/>
      <c r="AD111" s="24"/>
      <c r="AE111" s="24"/>
      <c r="AF111" s="24"/>
      <c r="AG111" s="24"/>
    </row>
    <row r="112" spans="1:33" x14ac:dyDescent="0.25">
      <c r="Q112" s="21" t="s">
        <v>18</v>
      </c>
      <c r="R112" s="24">
        <f>SQRT(R111)</f>
        <v>27.595490774963778</v>
      </c>
      <c r="S112" s="24"/>
      <c r="T112" s="24"/>
      <c r="U112" s="24"/>
      <c r="V112" s="24"/>
      <c r="W112" s="24"/>
      <c r="X112" s="24"/>
      <c r="Y112" s="24"/>
      <c r="Z112" s="24"/>
      <c r="AA112" s="24"/>
      <c r="AB112" s="24"/>
      <c r="AC112" s="24"/>
      <c r="AD112" s="24"/>
      <c r="AE112" s="24"/>
      <c r="AF112" s="24"/>
      <c r="AG112" s="24"/>
    </row>
    <row r="113" spans="17:33" x14ac:dyDescent="0.25">
      <c r="Q113" s="23" t="s">
        <v>6</v>
      </c>
      <c r="R113" s="32">
        <f>100/(100-1)*(1-AD106/R111)</f>
        <v>0.98187430509130058</v>
      </c>
      <c r="S113" s="32" t="s">
        <v>19</v>
      </c>
      <c r="T113" s="24"/>
      <c r="U113" s="24"/>
      <c r="V113" s="24"/>
      <c r="W113" s="24"/>
      <c r="X113" s="24"/>
      <c r="Y113" s="24"/>
      <c r="Z113" s="24"/>
      <c r="AA113" s="24"/>
      <c r="AB113" s="24"/>
      <c r="AC113" s="24"/>
      <c r="AD113" s="24"/>
      <c r="AE113" s="24"/>
      <c r="AF113" s="24"/>
      <c r="AG113" s="24"/>
    </row>
    <row r="114" spans="17:33" x14ac:dyDescent="0.25">
      <c r="R114" s="24"/>
      <c r="S114" s="24"/>
      <c r="T114" s="24"/>
      <c r="U114" s="24"/>
      <c r="V114" s="24"/>
      <c r="W114" s="24"/>
      <c r="X114" s="24"/>
      <c r="Y114" s="24"/>
      <c r="Z114" s="24"/>
      <c r="AA114" s="24"/>
      <c r="AB114" s="24"/>
      <c r="AC114" s="24"/>
      <c r="AD114" s="24"/>
      <c r="AE114" s="24"/>
      <c r="AF114" s="24"/>
      <c r="AG114" s="24"/>
    </row>
    <row r="115" spans="17:33" x14ac:dyDescent="0.25">
      <c r="R115" s="24"/>
      <c r="S115" s="24"/>
      <c r="T115" s="24"/>
      <c r="U115" s="24"/>
      <c r="V115" s="24"/>
      <c r="W115" s="24"/>
      <c r="X115" s="24"/>
      <c r="Y115" s="24"/>
      <c r="Z115" s="24"/>
      <c r="AA115" s="24"/>
      <c r="AB115" s="24"/>
      <c r="AC115" s="24"/>
      <c r="AD115" s="24"/>
      <c r="AE115" s="24"/>
      <c r="AF115" s="24"/>
      <c r="AG115" s="24"/>
    </row>
  </sheetData>
  <mergeCells count="15">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 ref="O3:O4"/>
  </mergeCells>
  <conditionalFormatting sqref="M5:M104 M3:O3 Q3">
    <cfRule type="containsText" dxfId="126" priority="9" operator="containsText" text="sedang">
      <formula>NOT(ISERROR(SEARCH("sedang",M3)))</formula>
    </cfRule>
  </conditionalFormatting>
  <conditionalFormatting sqref="M5:M104">
    <cfRule type="containsText" dxfId="125" priority="8" operator="containsText" text="sukar">
      <formula>NOT(ISERROR(SEARCH("sukar",M5)))</formula>
    </cfRule>
  </conditionalFormatting>
  <conditionalFormatting sqref="M106:M107">
    <cfRule type="containsText" dxfId="124" priority="4" operator="containsText" text="sukar">
      <formula>NOT(ISERROR(SEARCH("sukar",M106)))</formula>
    </cfRule>
    <cfRule type="containsText" dxfId="123" priority="5" operator="containsText" text="sedang">
      <formula>NOT(ISERROR(SEARCH("sedang",M106)))</formula>
    </cfRule>
    <cfRule type="containsText" dxfId="122" priority="6" operator="containsText" text="mudah">
      <formula>NOT(ISERROR(SEARCH("mudah",M106)))</formula>
    </cfRule>
  </conditionalFormatting>
  <conditionalFormatting sqref="M3:O3 Q3 M5:M104">
    <cfRule type="containsText" dxfId="121" priority="10" operator="containsText" text="mudah">
      <formula>NOT(ISERROR(SEARCH("mudah",M3)))</formula>
    </cfRule>
  </conditionalFormatting>
  <conditionalFormatting sqref="O5:O106">
    <cfRule type="containsText" dxfId="120" priority="7" operator="containsText" text="soal dibuang">
      <formula>NOT(ISERROR(SEARCH("soal dibuang",O5)))</formula>
    </cfRule>
  </conditionalFormatting>
  <pageMargins left="0.26" right="0.28000000000000003" top="0.47244094488188981" bottom="0.34" header="0.31496062992125984" footer="0.23"/>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75C2438E-11E7-4B0F-94A0-AB689F413D0E}">
            <xm:f>P_Target!$E2="Mudah"</xm:f>
            <x14:dxf>
              <fill>
                <patternFill>
                  <bgColor rgb="FF92D050"/>
                </patternFill>
              </fill>
            </x14:dxf>
          </x14:cfRule>
          <x14:cfRule type="expression" priority="2" id="{148B662F-47DA-48A5-A4AD-71F9BD88275E}">
            <xm:f>P_Target!$E2="Sedang"</xm:f>
            <x14:dxf>
              <fill>
                <patternFill>
                  <bgColor rgb="FFFFFF00"/>
                </patternFill>
              </fill>
            </x14:dxf>
          </x14:cfRule>
          <x14:cfRule type="expression" priority="3" id="{7D80BDA6-9347-4F5F-9270-A1B96EB80C3D}">
            <xm:f>P_Target!$E2="Sukar"</xm:f>
            <x14:dxf>
              <fill>
                <patternFill>
                  <bgColor rgb="FFFF0000"/>
                </patternFill>
              </fill>
            </x14:dxf>
          </x14:cfRule>
          <xm:sqref>A5:A104</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7ABEB-0F28-4977-AEB9-06A9033CCB3A}">
  <dimension ref="A1:AE113"/>
  <sheetViews>
    <sheetView view="pageBreakPreview" topLeftCell="A91" zoomScale="70" zoomScaleNormal="77" zoomScaleSheetLayoutView="70" workbookViewId="0">
      <selection sqref="A1:O1"/>
    </sheetView>
  </sheetViews>
  <sheetFormatPr defaultRowHeight="14.4" x14ac:dyDescent="0.3"/>
  <cols>
    <col min="1" max="1" width="40.44140625" style="3" customWidth="1"/>
    <col min="2" max="11" width="5.33203125" style="2" customWidth="1"/>
    <col min="12" max="12" width="12.5546875" customWidth="1"/>
    <col min="13" max="13" width="8.109375" customWidth="1"/>
    <col min="14" max="14" width="10.88671875" customWidth="1"/>
    <col min="15" max="15" width="18.44140625" customWidth="1"/>
    <col min="16" max="16" width="8.5546875" customWidth="1"/>
    <col min="17" max="17" width="14.33203125" style="21" customWidth="1"/>
    <col min="18" max="27" width="8" style="21" customWidth="1"/>
    <col min="28" max="28" width="9.5546875" style="21" customWidth="1"/>
    <col min="29" max="30" width="8.88671875" style="21"/>
  </cols>
  <sheetData>
    <row r="1" spans="1:30" ht="15.75" customHeight="1" x14ac:dyDescent="0.3">
      <c r="A1" s="99" t="s">
        <v>2333</v>
      </c>
      <c r="B1" s="100"/>
      <c r="C1" s="100"/>
      <c r="D1" s="100"/>
      <c r="E1" s="100"/>
      <c r="F1" s="100"/>
      <c r="G1" s="100"/>
      <c r="H1" s="100"/>
      <c r="I1" s="100"/>
      <c r="J1" s="100"/>
      <c r="K1" s="100"/>
      <c r="L1" s="100"/>
      <c r="M1" s="100"/>
      <c r="N1" s="100"/>
      <c r="O1" s="100"/>
    </row>
    <row r="2" spans="1:30" ht="43.2" x14ac:dyDescent="0.3">
      <c r="A2" s="88" t="s">
        <v>1580</v>
      </c>
      <c r="B2" s="87" t="s">
        <v>1596</v>
      </c>
      <c r="C2" s="87" t="s">
        <v>1587</v>
      </c>
      <c r="D2" s="87" t="s">
        <v>1596</v>
      </c>
      <c r="E2" s="87" t="s">
        <v>1596</v>
      </c>
      <c r="F2" s="87" t="s">
        <v>1587</v>
      </c>
      <c r="G2" s="87" t="s">
        <v>1587</v>
      </c>
      <c r="H2" s="87" t="s">
        <v>1596</v>
      </c>
      <c r="I2" s="87" t="s">
        <v>1587</v>
      </c>
      <c r="J2" s="87" t="s">
        <v>1596</v>
      </c>
      <c r="K2" s="87" t="s">
        <v>1587</v>
      </c>
    </row>
    <row r="3" spans="1:30" ht="14.4" customHeight="1" x14ac:dyDescent="0.3">
      <c r="A3" s="101" t="s">
        <v>0</v>
      </c>
      <c r="B3" s="97" t="s">
        <v>23</v>
      </c>
      <c r="C3" s="97"/>
      <c r="D3" s="97"/>
      <c r="E3" s="97"/>
      <c r="F3" s="97"/>
      <c r="G3" s="97"/>
      <c r="H3" s="97"/>
      <c r="I3" s="97"/>
      <c r="J3" s="97"/>
      <c r="K3" s="97"/>
      <c r="L3" s="102" t="s">
        <v>1</v>
      </c>
      <c r="M3" s="103" t="s">
        <v>2</v>
      </c>
      <c r="N3" s="103" t="s">
        <v>3</v>
      </c>
      <c r="O3" s="104" t="s">
        <v>2</v>
      </c>
      <c r="Q3" s="22" t="s">
        <v>6</v>
      </c>
    </row>
    <row r="4" spans="1:30" x14ac:dyDescent="0.3">
      <c r="A4" s="101"/>
      <c r="B4" s="43">
        <v>1</v>
      </c>
      <c r="C4" s="43">
        <v>2</v>
      </c>
      <c r="D4" s="43">
        <v>3</v>
      </c>
      <c r="E4" s="43">
        <v>4</v>
      </c>
      <c r="F4" s="43">
        <v>5</v>
      </c>
      <c r="G4" s="43">
        <v>6</v>
      </c>
      <c r="H4" s="43">
        <v>7</v>
      </c>
      <c r="I4" s="43">
        <v>8</v>
      </c>
      <c r="J4" s="43">
        <v>9</v>
      </c>
      <c r="K4" s="43">
        <v>10</v>
      </c>
      <c r="L4" s="102"/>
      <c r="M4" s="103"/>
      <c r="N4" s="103"/>
      <c r="O4" s="104"/>
      <c r="Q4" s="97" t="s">
        <v>8</v>
      </c>
      <c r="R4" s="105" t="s">
        <v>23</v>
      </c>
      <c r="S4" s="105"/>
      <c r="T4" s="105"/>
      <c r="U4" s="105"/>
      <c r="V4" s="105"/>
      <c r="W4" s="105"/>
      <c r="X4" s="105"/>
      <c r="Y4" s="105"/>
      <c r="Z4" s="105"/>
      <c r="AA4" s="105"/>
      <c r="AB4" s="97" t="s">
        <v>7</v>
      </c>
      <c r="AC4" s="97" t="s">
        <v>9</v>
      </c>
      <c r="AD4" s="97" t="s">
        <v>10</v>
      </c>
    </row>
    <row r="5" spans="1:30" ht="27.6" x14ac:dyDescent="0.3">
      <c r="A5" s="4" t="s">
        <v>1179</v>
      </c>
      <c r="B5" s="42">
        <v>1</v>
      </c>
      <c r="C5" s="42">
        <v>1</v>
      </c>
      <c r="D5" s="42">
        <v>1</v>
      </c>
      <c r="E5" s="42">
        <v>0</v>
      </c>
      <c r="F5" s="42">
        <v>1</v>
      </c>
      <c r="G5" s="42">
        <v>0</v>
      </c>
      <c r="H5" s="42">
        <v>0</v>
      </c>
      <c r="I5" s="42">
        <v>0</v>
      </c>
      <c r="J5" s="42">
        <v>0</v>
      </c>
      <c r="K5" s="42">
        <v>0</v>
      </c>
      <c r="L5" s="44">
        <f t="shared" ref="L5:L68" si="0">COUNTIF(B5:K5,$H5)/COUNTA(B5:K5)</f>
        <v>0.6</v>
      </c>
      <c r="M5" s="45" t="str">
        <f>IF(L5&lt;0.31,"sukar",IF(L5&lt;0.71,"sedang","mudah"))</f>
        <v>sedang</v>
      </c>
      <c r="N5" s="46">
        <f>ABS((SUM(B5:D5,F5)-SUM(H5:K5))*2/8)</f>
        <v>1</v>
      </c>
      <c r="O5" s="45" t="str">
        <f>IF(N5&lt;0.2,"soal dibuang",IF(N5&lt;0.3,"soal diperbaiki",IF(N5&lt;0.4,"soal diterima tapi perlu diperbaiki","soal diterima baik")))</f>
        <v>soal diterima baik</v>
      </c>
      <c r="Q5" s="97"/>
      <c r="R5" s="16"/>
      <c r="S5" s="16"/>
      <c r="T5" s="16"/>
      <c r="U5" s="16"/>
      <c r="V5" s="16"/>
      <c r="W5" s="16"/>
      <c r="X5" s="16"/>
      <c r="Y5" s="16"/>
      <c r="Z5" s="16"/>
      <c r="AA5" s="16"/>
      <c r="AB5" s="97"/>
      <c r="AC5" s="97"/>
      <c r="AD5" s="97"/>
    </row>
    <row r="6" spans="1:30" ht="42" customHeight="1" x14ac:dyDescent="0.3">
      <c r="A6" s="4" t="s">
        <v>1180</v>
      </c>
      <c r="B6" s="42">
        <v>1</v>
      </c>
      <c r="C6" s="42">
        <v>1</v>
      </c>
      <c r="D6" s="42">
        <v>1</v>
      </c>
      <c r="E6" s="42">
        <v>0</v>
      </c>
      <c r="F6" s="42">
        <v>1</v>
      </c>
      <c r="G6" s="42">
        <v>0</v>
      </c>
      <c r="H6" s="42">
        <v>1</v>
      </c>
      <c r="I6" s="42">
        <v>1</v>
      </c>
      <c r="J6" s="42">
        <v>0</v>
      </c>
      <c r="K6" s="42">
        <v>0</v>
      </c>
      <c r="L6" s="44">
        <f t="shared" si="0"/>
        <v>0.6</v>
      </c>
      <c r="M6" s="45" t="str">
        <f t="shared" ref="M6:M69" si="1">IF(L6&lt;0.31,"sukar",IF(L6&lt;0.71,"sedang","mudah"))</f>
        <v>sedang</v>
      </c>
      <c r="N6" s="46">
        <f>ABS((SUM(B6:D6,F6)-SUM(H6:K6))*2/8)</f>
        <v>0.5</v>
      </c>
      <c r="O6" s="45" t="str">
        <f t="shared" ref="O6:O69" si="2">IF(N6&lt;0.2,"soal dibuang",IF(N6&lt;0.3,"soal diperbaiki",IF(N6&lt;0.4,"soal diterima tapi perlu diperbaiki","soal diterima baik")))</f>
        <v>soal diterima baik</v>
      </c>
      <c r="Q6" s="7">
        <v>1</v>
      </c>
      <c r="R6" s="5">
        <f>B5</f>
        <v>1</v>
      </c>
      <c r="S6" s="5">
        <f t="shared" ref="S6:AA21" si="3">C5</f>
        <v>1</v>
      </c>
      <c r="T6" s="5">
        <f t="shared" si="3"/>
        <v>1</v>
      </c>
      <c r="U6" s="5">
        <f t="shared" si="3"/>
        <v>0</v>
      </c>
      <c r="V6" s="5">
        <f t="shared" si="3"/>
        <v>1</v>
      </c>
      <c r="W6" s="5">
        <f t="shared" si="3"/>
        <v>0</v>
      </c>
      <c r="X6" s="5">
        <f t="shared" si="3"/>
        <v>0</v>
      </c>
      <c r="Y6" s="5">
        <f t="shared" si="3"/>
        <v>0</v>
      </c>
      <c r="Z6" s="5">
        <f t="shared" si="3"/>
        <v>0</v>
      </c>
      <c r="AA6" s="5">
        <f t="shared" si="3"/>
        <v>0</v>
      </c>
      <c r="AB6" s="6">
        <f>SUM(R6:AA6)/COUNT(R6:AA6)</f>
        <v>0.4</v>
      </c>
      <c r="AC6" s="6">
        <f>1-AB6</f>
        <v>0.6</v>
      </c>
      <c r="AD6" s="6">
        <f>AB6*AC6</f>
        <v>0.24</v>
      </c>
    </row>
    <row r="7" spans="1:30" ht="39" customHeight="1" x14ac:dyDescent="0.3">
      <c r="A7" s="4" t="s">
        <v>1181</v>
      </c>
      <c r="B7" s="42">
        <v>1</v>
      </c>
      <c r="C7" s="42">
        <v>1</v>
      </c>
      <c r="D7" s="42">
        <v>1</v>
      </c>
      <c r="E7" s="42">
        <v>1</v>
      </c>
      <c r="F7" s="42">
        <v>1</v>
      </c>
      <c r="G7" s="42">
        <v>1</v>
      </c>
      <c r="H7" s="42">
        <v>0</v>
      </c>
      <c r="I7" s="42">
        <v>0</v>
      </c>
      <c r="J7" s="42">
        <v>1</v>
      </c>
      <c r="K7" s="42">
        <v>1</v>
      </c>
      <c r="L7" s="44">
        <f t="shared" si="0"/>
        <v>0.2</v>
      </c>
      <c r="M7" s="45" t="str">
        <f t="shared" si="1"/>
        <v>sukar</v>
      </c>
      <c r="N7" s="46">
        <f t="shared" ref="N7:N69" si="4">ABS((SUM(B7:D7,F7)-SUM(H7:K7))*2/8)</f>
        <v>0.5</v>
      </c>
      <c r="O7" s="45" t="str">
        <f t="shared" si="2"/>
        <v>soal diterima baik</v>
      </c>
      <c r="Q7" s="7">
        <v>2</v>
      </c>
      <c r="R7" s="5">
        <f t="shared" ref="R7:AA45" si="5">B6</f>
        <v>1</v>
      </c>
      <c r="S7" s="5">
        <f t="shared" si="3"/>
        <v>1</v>
      </c>
      <c r="T7" s="5">
        <f t="shared" si="3"/>
        <v>1</v>
      </c>
      <c r="U7" s="5">
        <f t="shared" si="3"/>
        <v>0</v>
      </c>
      <c r="V7" s="5">
        <f t="shared" si="3"/>
        <v>1</v>
      </c>
      <c r="W7" s="5">
        <f t="shared" si="3"/>
        <v>0</v>
      </c>
      <c r="X7" s="5">
        <f t="shared" si="3"/>
        <v>1</v>
      </c>
      <c r="Y7" s="5">
        <f t="shared" si="3"/>
        <v>1</v>
      </c>
      <c r="Z7" s="5">
        <f t="shared" si="3"/>
        <v>0</v>
      </c>
      <c r="AA7" s="5">
        <f t="shared" si="3"/>
        <v>0</v>
      </c>
      <c r="AB7" s="6">
        <f t="shared" ref="AB7:AB70" si="6">SUM(R7:AA7)/COUNT(R7:AA7)</f>
        <v>0.6</v>
      </c>
      <c r="AC7" s="6">
        <f t="shared" ref="AC7:AC70" si="7">1-AB7</f>
        <v>0.4</v>
      </c>
      <c r="AD7" s="6">
        <f t="shared" ref="AD7:AD70" si="8">AB7*AC7</f>
        <v>0.24</v>
      </c>
    </row>
    <row r="8" spans="1:30" ht="41.25" customHeight="1" x14ac:dyDescent="0.3">
      <c r="A8" s="9" t="s">
        <v>1182</v>
      </c>
      <c r="B8" s="42">
        <v>1</v>
      </c>
      <c r="C8" s="42">
        <v>1</v>
      </c>
      <c r="D8" s="42">
        <v>0</v>
      </c>
      <c r="E8" s="42">
        <v>1</v>
      </c>
      <c r="F8" s="42">
        <v>0</v>
      </c>
      <c r="G8" s="42">
        <v>1</v>
      </c>
      <c r="H8" s="42">
        <v>0</v>
      </c>
      <c r="I8" s="42">
        <v>0</v>
      </c>
      <c r="J8" s="42">
        <v>0</v>
      </c>
      <c r="K8" s="42">
        <v>0</v>
      </c>
      <c r="L8" s="44">
        <f t="shared" si="0"/>
        <v>0.6</v>
      </c>
      <c r="M8" s="45" t="str">
        <f t="shared" si="1"/>
        <v>sedang</v>
      </c>
      <c r="N8" s="46">
        <f t="shared" si="4"/>
        <v>0.5</v>
      </c>
      <c r="O8" s="45" t="str">
        <f t="shared" si="2"/>
        <v>soal diterima baik</v>
      </c>
      <c r="Q8" s="7">
        <v>3</v>
      </c>
      <c r="R8" s="5">
        <f t="shared" si="5"/>
        <v>1</v>
      </c>
      <c r="S8" s="5">
        <f t="shared" si="3"/>
        <v>1</v>
      </c>
      <c r="T8" s="5">
        <f t="shared" si="3"/>
        <v>1</v>
      </c>
      <c r="U8" s="5">
        <f t="shared" si="3"/>
        <v>1</v>
      </c>
      <c r="V8" s="5">
        <f t="shared" si="3"/>
        <v>1</v>
      </c>
      <c r="W8" s="5">
        <f t="shared" si="3"/>
        <v>1</v>
      </c>
      <c r="X8" s="5">
        <f t="shared" si="3"/>
        <v>0</v>
      </c>
      <c r="Y8" s="5">
        <f t="shared" si="3"/>
        <v>0</v>
      </c>
      <c r="Z8" s="5">
        <f t="shared" si="3"/>
        <v>1</v>
      </c>
      <c r="AA8" s="5">
        <f t="shared" si="3"/>
        <v>1</v>
      </c>
      <c r="AB8" s="6">
        <f t="shared" si="6"/>
        <v>0.8</v>
      </c>
      <c r="AC8" s="6">
        <f t="shared" si="7"/>
        <v>0.19999999999999996</v>
      </c>
      <c r="AD8" s="6">
        <f t="shared" si="8"/>
        <v>0.15999999999999998</v>
      </c>
    </row>
    <row r="9" spans="1:30" ht="54.75" customHeight="1" x14ac:dyDescent="0.3">
      <c r="A9" s="9" t="s">
        <v>1183</v>
      </c>
      <c r="B9" s="42">
        <v>1</v>
      </c>
      <c r="C9" s="42">
        <v>1</v>
      </c>
      <c r="D9" s="42">
        <v>1</v>
      </c>
      <c r="E9" s="42">
        <v>1</v>
      </c>
      <c r="F9" s="42">
        <v>1</v>
      </c>
      <c r="G9" s="42">
        <v>1</v>
      </c>
      <c r="H9" s="42">
        <v>1</v>
      </c>
      <c r="I9" s="42">
        <v>1</v>
      </c>
      <c r="J9" s="42">
        <v>0</v>
      </c>
      <c r="K9" s="42">
        <v>0</v>
      </c>
      <c r="L9" s="44">
        <f t="shared" si="0"/>
        <v>0.8</v>
      </c>
      <c r="M9" s="45" t="str">
        <f t="shared" si="1"/>
        <v>mudah</v>
      </c>
      <c r="N9" s="46">
        <f t="shared" si="4"/>
        <v>0.5</v>
      </c>
      <c r="O9" s="45" t="str">
        <f t="shared" si="2"/>
        <v>soal diterima baik</v>
      </c>
      <c r="Q9" s="7">
        <v>4</v>
      </c>
      <c r="R9" s="5">
        <f t="shared" si="5"/>
        <v>1</v>
      </c>
      <c r="S9" s="5">
        <f t="shared" si="3"/>
        <v>1</v>
      </c>
      <c r="T9" s="5">
        <f t="shared" si="3"/>
        <v>0</v>
      </c>
      <c r="U9" s="5">
        <f t="shared" si="3"/>
        <v>1</v>
      </c>
      <c r="V9" s="5">
        <f t="shared" si="3"/>
        <v>0</v>
      </c>
      <c r="W9" s="5">
        <f t="shared" si="3"/>
        <v>1</v>
      </c>
      <c r="X9" s="5">
        <f t="shared" si="3"/>
        <v>0</v>
      </c>
      <c r="Y9" s="5">
        <f t="shared" si="3"/>
        <v>0</v>
      </c>
      <c r="Z9" s="5">
        <f t="shared" si="3"/>
        <v>0</v>
      </c>
      <c r="AA9" s="5">
        <f t="shared" si="3"/>
        <v>0</v>
      </c>
      <c r="AB9" s="6">
        <f t="shared" si="6"/>
        <v>0.4</v>
      </c>
      <c r="AC9" s="6">
        <f t="shared" si="7"/>
        <v>0.6</v>
      </c>
      <c r="AD9" s="6">
        <f t="shared" si="8"/>
        <v>0.24</v>
      </c>
    </row>
    <row r="10" spans="1:30" ht="52.5" customHeight="1" x14ac:dyDescent="0.3">
      <c r="A10" s="4" t="s">
        <v>1184</v>
      </c>
      <c r="B10" s="42">
        <v>1</v>
      </c>
      <c r="C10" s="42">
        <v>1</v>
      </c>
      <c r="D10" s="42">
        <v>1</v>
      </c>
      <c r="E10" s="42">
        <v>1</v>
      </c>
      <c r="F10" s="42">
        <v>1</v>
      </c>
      <c r="G10" s="42">
        <v>1</v>
      </c>
      <c r="H10" s="42">
        <v>0</v>
      </c>
      <c r="I10" s="42">
        <v>0</v>
      </c>
      <c r="J10" s="42">
        <v>1</v>
      </c>
      <c r="K10" s="42">
        <v>1</v>
      </c>
      <c r="L10" s="44">
        <f t="shared" si="0"/>
        <v>0.2</v>
      </c>
      <c r="M10" s="45" t="str">
        <f t="shared" si="1"/>
        <v>sukar</v>
      </c>
      <c r="N10" s="46">
        <f t="shared" si="4"/>
        <v>0.5</v>
      </c>
      <c r="O10" s="45" t="str">
        <f t="shared" si="2"/>
        <v>soal diterima baik</v>
      </c>
      <c r="Q10" s="7">
        <v>5</v>
      </c>
      <c r="R10" s="5">
        <f t="shared" si="5"/>
        <v>1</v>
      </c>
      <c r="S10" s="5">
        <f t="shared" si="3"/>
        <v>1</v>
      </c>
      <c r="T10" s="5">
        <f t="shared" si="3"/>
        <v>1</v>
      </c>
      <c r="U10" s="5">
        <f t="shared" si="3"/>
        <v>1</v>
      </c>
      <c r="V10" s="5">
        <f t="shared" si="3"/>
        <v>1</v>
      </c>
      <c r="W10" s="5">
        <f t="shared" si="3"/>
        <v>1</v>
      </c>
      <c r="X10" s="5">
        <f t="shared" si="3"/>
        <v>1</v>
      </c>
      <c r="Y10" s="5">
        <f t="shared" si="3"/>
        <v>1</v>
      </c>
      <c r="Z10" s="5">
        <f t="shared" si="3"/>
        <v>0</v>
      </c>
      <c r="AA10" s="5">
        <f t="shared" si="3"/>
        <v>0</v>
      </c>
      <c r="AB10" s="6">
        <f t="shared" si="6"/>
        <v>0.8</v>
      </c>
      <c r="AC10" s="6">
        <f t="shared" si="7"/>
        <v>0.19999999999999996</v>
      </c>
      <c r="AD10" s="6">
        <f t="shared" si="8"/>
        <v>0.15999999999999998</v>
      </c>
    </row>
    <row r="11" spans="1:30" ht="46.5" customHeight="1" x14ac:dyDescent="0.3">
      <c r="A11" s="8" t="s">
        <v>1185</v>
      </c>
      <c r="B11" s="42">
        <v>1</v>
      </c>
      <c r="C11" s="42">
        <v>1</v>
      </c>
      <c r="D11" s="42">
        <v>1</v>
      </c>
      <c r="E11" s="42">
        <v>1</v>
      </c>
      <c r="F11" s="42">
        <v>1</v>
      </c>
      <c r="G11" s="42">
        <v>1</v>
      </c>
      <c r="H11" s="42">
        <v>1</v>
      </c>
      <c r="I11" s="42">
        <v>1</v>
      </c>
      <c r="J11" s="42">
        <v>0</v>
      </c>
      <c r="K11" s="42">
        <v>0</v>
      </c>
      <c r="L11" s="44">
        <f t="shared" si="0"/>
        <v>0.8</v>
      </c>
      <c r="M11" s="45" t="str">
        <f t="shared" si="1"/>
        <v>mudah</v>
      </c>
      <c r="N11" s="46">
        <f t="shared" si="4"/>
        <v>0.5</v>
      </c>
      <c r="O11" s="45" t="str">
        <f t="shared" si="2"/>
        <v>soal diterima baik</v>
      </c>
      <c r="Q11" s="7">
        <v>6</v>
      </c>
      <c r="R11" s="5">
        <f t="shared" si="5"/>
        <v>1</v>
      </c>
      <c r="S11" s="5">
        <f t="shared" si="3"/>
        <v>1</v>
      </c>
      <c r="T11" s="5">
        <f t="shared" si="3"/>
        <v>1</v>
      </c>
      <c r="U11" s="5">
        <f t="shared" si="3"/>
        <v>1</v>
      </c>
      <c r="V11" s="5">
        <f t="shared" si="3"/>
        <v>1</v>
      </c>
      <c r="W11" s="5">
        <f t="shared" si="3"/>
        <v>1</v>
      </c>
      <c r="X11" s="5">
        <f t="shared" si="3"/>
        <v>0</v>
      </c>
      <c r="Y11" s="5">
        <f t="shared" si="3"/>
        <v>0</v>
      </c>
      <c r="Z11" s="5">
        <f t="shared" si="3"/>
        <v>1</v>
      </c>
      <c r="AA11" s="5">
        <f t="shared" si="3"/>
        <v>1</v>
      </c>
      <c r="AB11" s="6">
        <f t="shared" si="6"/>
        <v>0.8</v>
      </c>
      <c r="AC11" s="6">
        <f t="shared" si="7"/>
        <v>0.19999999999999996</v>
      </c>
      <c r="AD11" s="6">
        <f t="shared" si="8"/>
        <v>0.15999999999999998</v>
      </c>
    </row>
    <row r="12" spans="1:30" ht="69" customHeight="1" x14ac:dyDescent="0.3">
      <c r="A12" s="9" t="s">
        <v>1186</v>
      </c>
      <c r="B12" s="42">
        <v>1</v>
      </c>
      <c r="C12" s="42">
        <v>1</v>
      </c>
      <c r="D12" s="42">
        <v>1</v>
      </c>
      <c r="E12" s="42">
        <v>0</v>
      </c>
      <c r="F12" s="42">
        <v>1</v>
      </c>
      <c r="G12" s="42">
        <v>0</v>
      </c>
      <c r="H12" s="42">
        <v>1</v>
      </c>
      <c r="I12" s="42">
        <v>1</v>
      </c>
      <c r="J12" s="42">
        <v>0</v>
      </c>
      <c r="K12" s="42">
        <v>0</v>
      </c>
      <c r="L12" s="44">
        <f t="shared" si="0"/>
        <v>0.6</v>
      </c>
      <c r="M12" s="45" t="str">
        <f t="shared" si="1"/>
        <v>sedang</v>
      </c>
      <c r="N12" s="46">
        <f t="shared" si="4"/>
        <v>0.5</v>
      </c>
      <c r="O12" s="45" t="str">
        <f t="shared" si="2"/>
        <v>soal diterima baik</v>
      </c>
      <c r="Q12" s="7">
        <v>7</v>
      </c>
      <c r="R12" s="5">
        <f t="shared" si="5"/>
        <v>1</v>
      </c>
      <c r="S12" s="5">
        <f t="shared" si="3"/>
        <v>1</v>
      </c>
      <c r="T12" s="5">
        <f t="shared" si="3"/>
        <v>1</v>
      </c>
      <c r="U12" s="5">
        <f t="shared" si="3"/>
        <v>1</v>
      </c>
      <c r="V12" s="5">
        <f t="shared" si="3"/>
        <v>1</v>
      </c>
      <c r="W12" s="5">
        <f t="shared" si="3"/>
        <v>1</v>
      </c>
      <c r="X12" s="5">
        <f t="shared" si="3"/>
        <v>1</v>
      </c>
      <c r="Y12" s="5">
        <f t="shared" si="3"/>
        <v>1</v>
      </c>
      <c r="Z12" s="5">
        <f t="shared" si="3"/>
        <v>0</v>
      </c>
      <c r="AA12" s="5">
        <f t="shared" si="3"/>
        <v>0</v>
      </c>
      <c r="AB12" s="6">
        <f t="shared" si="6"/>
        <v>0.8</v>
      </c>
      <c r="AC12" s="6">
        <f t="shared" si="7"/>
        <v>0.19999999999999996</v>
      </c>
      <c r="AD12" s="6">
        <f t="shared" si="8"/>
        <v>0.15999999999999998</v>
      </c>
    </row>
    <row r="13" spans="1:30" ht="85.5" customHeight="1" x14ac:dyDescent="0.3">
      <c r="A13" s="8" t="s">
        <v>1187</v>
      </c>
      <c r="B13" s="42">
        <v>1</v>
      </c>
      <c r="C13" s="42">
        <v>1</v>
      </c>
      <c r="D13" s="42">
        <v>1</v>
      </c>
      <c r="E13" s="42">
        <v>1</v>
      </c>
      <c r="F13" s="42">
        <v>1</v>
      </c>
      <c r="G13" s="42">
        <v>1</v>
      </c>
      <c r="H13" s="42">
        <v>0</v>
      </c>
      <c r="I13" s="42">
        <v>0</v>
      </c>
      <c r="J13" s="42">
        <v>1</v>
      </c>
      <c r="K13" s="42">
        <v>1</v>
      </c>
      <c r="L13" s="44">
        <f t="shared" si="0"/>
        <v>0.2</v>
      </c>
      <c r="M13" s="45" t="str">
        <f t="shared" si="1"/>
        <v>sukar</v>
      </c>
      <c r="N13" s="46">
        <f t="shared" si="4"/>
        <v>0.5</v>
      </c>
      <c r="O13" s="45" t="str">
        <f t="shared" si="2"/>
        <v>soal diterima baik</v>
      </c>
      <c r="Q13" s="7">
        <v>8</v>
      </c>
      <c r="R13" s="5">
        <f t="shared" si="5"/>
        <v>1</v>
      </c>
      <c r="S13" s="5">
        <f t="shared" si="3"/>
        <v>1</v>
      </c>
      <c r="T13" s="5">
        <f t="shared" si="3"/>
        <v>1</v>
      </c>
      <c r="U13" s="5">
        <f t="shared" si="3"/>
        <v>0</v>
      </c>
      <c r="V13" s="5">
        <f t="shared" si="3"/>
        <v>1</v>
      </c>
      <c r="W13" s="5">
        <f t="shared" si="3"/>
        <v>0</v>
      </c>
      <c r="X13" s="5">
        <f t="shared" si="3"/>
        <v>1</v>
      </c>
      <c r="Y13" s="5">
        <f t="shared" si="3"/>
        <v>1</v>
      </c>
      <c r="Z13" s="5">
        <f t="shared" si="3"/>
        <v>0</v>
      </c>
      <c r="AA13" s="5">
        <f t="shared" si="3"/>
        <v>0</v>
      </c>
      <c r="AB13" s="6">
        <f t="shared" si="6"/>
        <v>0.6</v>
      </c>
      <c r="AC13" s="6">
        <f t="shared" si="7"/>
        <v>0.4</v>
      </c>
      <c r="AD13" s="6">
        <f t="shared" si="8"/>
        <v>0.24</v>
      </c>
    </row>
    <row r="14" spans="1:30" ht="86.25" customHeight="1" x14ac:dyDescent="0.3">
      <c r="A14" s="9" t="s">
        <v>1188</v>
      </c>
      <c r="B14" s="42">
        <v>1</v>
      </c>
      <c r="C14" s="42">
        <v>1</v>
      </c>
      <c r="D14" s="42">
        <v>1</v>
      </c>
      <c r="E14" s="42">
        <v>1</v>
      </c>
      <c r="F14" s="42">
        <v>1</v>
      </c>
      <c r="G14" s="42">
        <v>1</v>
      </c>
      <c r="H14" s="42">
        <v>1</v>
      </c>
      <c r="I14" s="42">
        <v>1</v>
      </c>
      <c r="J14" s="42">
        <v>0</v>
      </c>
      <c r="K14" s="42">
        <v>0</v>
      </c>
      <c r="L14" s="44">
        <f t="shared" si="0"/>
        <v>0.8</v>
      </c>
      <c r="M14" s="45" t="str">
        <f t="shared" si="1"/>
        <v>mudah</v>
      </c>
      <c r="N14" s="46">
        <f t="shared" si="4"/>
        <v>0.5</v>
      </c>
      <c r="O14" s="45" t="str">
        <f t="shared" si="2"/>
        <v>soal diterima baik</v>
      </c>
      <c r="Q14" s="7">
        <v>9</v>
      </c>
      <c r="R14" s="5">
        <f t="shared" si="5"/>
        <v>1</v>
      </c>
      <c r="S14" s="5">
        <f t="shared" si="3"/>
        <v>1</v>
      </c>
      <c r="T14" s="5">
        <f t="shared" si="3"/>
        <v>1</v>
      </c>
      <c r="U14" s="5">
        <f t="shared" si="3"/>
        <v>1</v>
      </c>
      <c r="V14" s="5">
        <f t="shared" si="3"/>
        <v>1</v>
      </c>
      <c r="W14" s="5">
        <f t="shared" si="3"/>
        <v>1</v>
      </c>
      <c r="X14" s="5">
        <f t="shared" si="3"/>
        <v>0</v>
      </c>
      <c r="Y14" s="5">
        <f t="shared" si="3"/>
        <v>0</v>
      </c>
      <c r="Z14" s="5">
        <f t="shared" si="3"/>
        <v>1</v>
      </c>
      <c r="AA14" s="5">
        <f t="shared" si="3"/>
        <v>1</v>
      </c>
      <c r="AB14" s="6">
        <f t="shared" si="6"/>
        <v>0.8</v>
      </c>
      <c r="AC14" s="6">
        <f t="shared" si="7"/>
        <v>0.19999999999999996</v>
      </c>
      <c r="AD14" s="6">
        <f t="shared" si="8"/>
        <v>0.15999999999999998</v>
      </c>
    </row>
    <row r="15" spans="1:30" ht="56.25" customHeight="1" x14ac:dyDescent="0.3">
      <c r="A15" s="8" t="s">
        <v>1189</v>
      </c>
      <c r="B15" s="42">
        <v>1</v>
      </c>
      <c r="C15" s="42">
        <v>1</v>
      </c>
      <c r="D15" s="42">
        <v>1</v>
      </c>
      <c r="E15" s="42">
        <v>1</v>
      </c>
      <c r="F15" s="42">
        <v>1</v>
      </c>
      <c r="G15" s="42">
        <v>1</v>
      </c>
      <c r="H15" s="42">
        <v>1</v>
      </c>
      <c r="I15" s="42">
        <v>1</v>
      </c>
      <c r="J15" s="42">
        <v>0</v>
      </c>
      <c r="K15" s="42">
        <v>0</v>
      </c>
      <c r="L15" s="44">
        <f t="shared" si="0"/>
        <v>0.8</v>
      </c>
      <c r="M15" s="45" t="str">
        <f t="shared" si="1"/>
        <v>mudah</v>
      </c>
      <c r="N15" s="46">
        <f t="shared" si="4"/>
        <v>0.5</v>
      </c>
      <c r="O15" s="45" t="str">
        <f t="shared" si="2"/>
        <v>soal diterima baik</v>
      </c>
      <c r="Q15" s="7">
        <v>10</v>
      </c>
      <c r="R15" s="5">
        <f t="shared" si="5"/>
        <v>1</v>
      </c>
      <c r="S15" s="5">
        <f t="shared" si="3"/>
        <v>1</v>
      </c>
      <c r="T15" s="5">
        <f t="shared" si="3"/>
        <v>1</v>
      </c>
      <c r="U15" s="5">
        <f t="shared" si="3"/>
        <v>1</v>
      </c>
      <c r="V15" s="5">
        <f t="shared" si="3"/>
        <v>1</v>
      </c>
      <c r="W15" s="5">
        <f t="shared" si="3"/>
        <v>1</v>
      </c>
      <c r="X15" s="5">
        <f t="shared" si="3"/>
        <v>1</v>
      </c>
      <c r="Y15" s="5">
        <f t="shared" si="3"/>
        <v>1</v>
      </c>
      <c r="Z15" s="5">
        <f t="shared" si="3"/>
        <v>0</v>
      </c>
      <c r="AA15" s="5">
        <f t="shared" si="3"/>
        <v>0</v>
      </c>
      <c r="AB15" s="6">
        <f t="shared" si="6"/>
        <v>0.8</v>
      </c>
      <c r="AC15" s="6">
        <f t="shared" si="7"/>
        <v>0.19999999999999996</v>
      </c>
      <c r="AD15" s="6">
        <f t="shared" si="8"/>
        <v>0.15999999999999998</v>
      </c>
    </row>
    <row r="16" spans="1:30" ht="58.5" customHeight="1" x14ac:dyDescent="0.3">
      <c r="A16" s="4" t="s">
        <v>1190</v>
      </c>
      <c r="B16" s="42">
        <v>1</v>
      </c>
      <c r="C16" s="42">
        <v>1</v>
      </c>
      <c r="D16" s="42">
        <v>1</v>
      </c>
      <c r="E16" s="42">
        <v>0</v>
      </c>
      <c r="F16" s="42">
        <v>1</v>
      </c>
      <c r="G16" s="42">
        <v>0</v>
      </c>
      <c r="H16" s="42">
        <v>0</v>
      </c>
      <c r="I16" s="42">
        <v>0</v>
      </c>
      <c r="J16" s="42">
        <v>1</v>
      </c>
      <c r="K16" s="42">
        <v>1</v>
      </c>
      <c r="L16" s="44">
        <f t="shared" si="0"/>
        <v>0.4</v>
      </c>
      <c r="M16" s="45" t="str">
        <f t="shared" si="1"/>
        <v>sedang</v>
      </c>
      <c r="N16" s="46">
        <f t="shared" si="4"/>
        <v>0.5</v>
      </c>
      <c r="O16" s="45" t="str">
        <f t="shared" si="2"/>
        <v>soal diterima baik</v>
      </c>
      <c r="Q16" s="7">
        <v>11</v>
      </c>
      <c r="R16" s="5">
        <f t="shared" si="5"/>
        <v>1</v>
      </c>
      <c r="S16" s="5">
        <f t="shared" si="3"/>
        <v>1</v>
      </c>
      <c r="T16" s="5">
        <f t="shared" si="3"/>
        <v>1</v>
      </c>
      <c r="U16" s="5">
        <f t="shared" si="3"/>
        <v>1</v>
      </c>
      <c r="V16" s="5">
        <f t="shared" si="3"/>
        <v>1</v>
      </c>
      <c r="W16" s="5">
        <f t="shared" si="3"/>
        <v>1</v>
      </c>
      <c r="X16" s="5">
        <f t="shared" si="3"/>
        <v>1</v>
      </c>
      <c r="Y16" s="5">
        <f t="shared" si="3"/>
        <v>1</v>
      </c>
      <c r="Z16" s="5">
        <f t="shared" si="3"/>
        <v>0</v>
      </c>
      <c r="AA16" s="5">
        <f t="shared" si="3"/>
        <v>0</v>
      </c>
      <c r="AB16" s="6">
        <f t="shared" si="6"/>
        <v>0.8</v>
      </c>
      <c r="AC16" s="6">
        <f t="shared" si="7"/>
        <v>0.19999999999999996</v>
      </c>
      <c r="AD16" s="6">
        <f t="shared" si="8"/>
        <v>0.15999999999999998</v>
      </c>
    </row>
    <row r="17" spans="1:30" ht="53.25" customHeight="1" x14ac:dyDescent="0.3">
      <c r="A17" s="8" t="s">
        <v>1191</v>
      </c>
      <c r="B17" s="42">
        <v>1</v>
      </c>
      <c r="C17" s="42">
        <v>1</v>
      </c>
      <c r="D17" s="42">
        <v>0</v>
      </c>
      <c r="E17" s="42">
        <v>1</v>
      </c>
      <c r="F17" s="42">
        <v>0</v>
      </c>
      <c r="G17" s="42">
        <v>1</v>
      </c>
      <c r="H17" s="42">
        <v>0</v>
      </c>
      <c r="I17" s="42">
        <v>0</v>
      </c>
      <c r="J17" s="42">
        <v>0</v>
      </c>
      <c r="K17" s="42">
        <v>0</v>
      </c>
      <c r="L17" s="44">
        <f t="shared" si="0"/>
        <v>0.6</v>
      </c>
      <c r="M17" s="45" t="str">
        <f t="shared" si="1"/>
        <v>sedang</v>
      </c>
      <c r="N17" s="46">
        <f t="shared" si="4"/>
        <v>0.5</v>
      </c>
      <c r="O17" s="45" t="str">
        <f t="shared" si="2"/>
        <v>soal diterima baik</v>
      </c>
      <c r="Q17" s="7">
        <v>12</v>
      </c>
      <c r="R17" s="5">
        <f t="shared" si="5"/>
        <v>1</v>
      </c>
      <c r="S17" s="5">
        <f t="shared" si="3"/>
        <v>1</v>
      </c>
      <c r="T17" s="5">
        <f t="shared" si="3"/>
        <v>1</v>
      </c>
      <c r="U17" s="5">
        <f t="shared" si="3"/>
        <v>0</v>
      </c>
      <c r="V17" s="5">
        <f t="shared" si="3"/>
        <v>1</v>
      </c>
      <c r="W17" s="5">
        <f t="shared" si="3"/>
        <v>0</v>
      </c>
      <c r="X17" s="5">
        <f t="shared" si="3"/>
        <v>0</v>
      </c>
      <c r="Y17" s="5">
        <f t="shared" si="3"/>
        <v>0</v>
      </c>
      <c r="Z17" s="5">
        <f t="shared" si="3"/>
        <v>1</v>
      </c>
      <c r="AA17" s="5">
        <f t="shared" si="3"/>
        <v>1</v>
      </c>
      <c r="AB17" s="6">
        <f t="shared" si="6"/>
        <v>0.6</v>
      </c>
      <c r="AC17" s="6">
        <f t="shared" si="7"/>
        <v>0.4</v>
      </c>
      <c r="AD17" s="6">
        <f t="shared" si="8"/>
        <v>0.24</v>
      </c>
    </row>
    <row r="18" spans="1:30" ht="48.75" customHeight="1" x14ac:dyDescent="0.3">
      <c r="A18" s="4" t="s">
        <v>1192</v>
      </c>
      <c r="B18" s="42">
        <v>1</v>
      </c>
      <c r="C18" s="42">
        <v>1</v>
      </c>
      <c r="D18" s="42">
        <v>1</v>
      </c>
      <c r="E18" s="42">
        <v>1</v>
      </c>
      <c r="F18" s="42">
        <v>1</v>
      </c>
      <c r="G18" s="42">
        <v>1</v>
      </c>
      <c r="H18" s="42">
        <v>0</v>
      </c>
      <c r="I18" s="42">
        <v>0</v>
      </c>
      <c r="J18" s="42">
        <v>1</v>
      </c>
      <c r="K18" s="42">
        <v>1</v>
      </c>
      <c r="L18" s="44">
        <f t="shared" si="0"/>
        <v>0.2</v>
      </c>
      <c r="M18" s="45" t="str">
        <f t="shared" si="1"/>
        <v>sukar</v>
      </c>
      <c r="N18" s="46">
        <f t="shared" si="4"/>
        <v>0.5</v>
      </c>
      <c r="O18" s="45" t="str">
        <f t="shared" si="2"/>
        <v>soal diterima baik</v>
      </c>
      <c r="Q18" s="7">
        <v>13</v>
      </c>
      <c r="R18" s="5">
        <f t="shared" si="5"/>
        <v>1</v>
      </c>
      <c r="S18" s="5">
        <f t="shared" si="3"/>
        <v>1</v>
      </c>
      <c r="T18" s="5">
        <f t="shared" si="3"/>
        <v>0</v>
      </c>
      <c r="U18" s="5">
        <f t="shared" si="3"/>
        <v>1</v>
      </c>
      <c r="V18" s="5">
        <f t="shared" si="3"/>
        <v>0</v>
      </c>
      <c r="W18" s="5">
        <f t="shared" si="3"/>
        <v>1</v>
      </c>
      <c r="X18" s="5">
        <f t="shared" si="3"/>
        <v>0</v>
      </c>
      <c r="Y18" s="5">
        <f t="shared" si="3"/>
        <v>0</v>
      </c>
      <c r="Z18" s="5">
        <f t="shared" si="3"/>
        <v>0</v>
      </c>
      <c r="AA18" s="5">
        <f t="shared" si="3"/>
        <v>0</v>
      </c>
      <c r="AB18" s="6">
        <f t="shared" si="6"/>
        <v>0.4</v>
      </c>
      <c r="AC18" s="6">
        <f t="shared" si="7"/>
        <v>0.6</v>
      </c>
      <c r="AD18" s="6">
        <f t="shared" si="8"/>
        <v>0.24</v>
      </c>
    </row>
    <row r="19" spans="1:30" ht="27.75" customHeight="1" x14ac:dyDescent="0.3">
      <c r="A19" s="8" t="s">
        <v>1193</v>
      </c>
      <c r="B19" s="42">
        <v>1</v>
      </c>
      <c r="C19" s="42">
        <v>1</v>
      </c>
      <c r="D19" s="42">
        <v>1</v>
      </c>
      <c r="E19" s="42">
        <v>1</v>
      </c>
      <c r="F19" s="42">
        <v>1</v>
      </c>
      <c r="G19" s="42">
        <v>1</v>
      </c>
      <c r="H19" s="42">
        <v>0</v>
      </c>
      <c r="I19" s="42">
        <v>0</v>
      </c>
      <c r="J19" s="42">
        <v>0</v>
      </c>
      <c r="K19" s="42">
        <v>0</v>
      </c>
      <c r="L19" s="44">
        <f t="shared" si="0"/>
        <v>0.4</v>
      </c>
      <c r="M19" s="45" t="str">
        <f t="shared" si="1"/>
        <v>sedang</v>
      </c>
      <c r="N19" s="46">
        <f t="shared" si="4"/>
        <v>1</v>
      </c>
      <c r="O19" s="45" t="str">
        <f t="shared" si="2"/>
        <v>soal diterima baik</v>
      </c>
      <c r="Q19" s="7">
        <v>14</v>
      </c>
      <c r="R19" s="5">
        <f t="shared" si="5"/>
        <v>1</v>
      </c>
      <c r="S19" s="5">
        <f t="shared" si="3"/>
        <v>1</v>
      </c>
      <c r="T19" s="5">
        <f t="shared" si="3"/>
        <v>1</v>
      </c>
      <c r="U19" s="5">
        <f t="shared" si="3"/>
        <v>1</v>
      </c>
      <c r="V19" s="5">
        <f t="shared" si="3"/>
        <v>1</v>
      </c>
      <c r="W19" s="5">
        <f t="shared" si="3"/>
        <v>1</v>
      </c>
      <c r="X19" s="5">
        <f t="shared" si="3"/>
        <v>0</v>
      </c>
      <c r="Y19" s="5">
        <f t="shared" si="3"/>
        <v>0</v>
      </c>
      <c r="Z19" s="5">
        <f t="shared" si="3"/>
        <v>1</v>
      </c>
      <c r="AA19" s="5">
        <f t="shared" si="3"/>
        <v>1</v>
      </c>
      <c r="AB19" s="6">
        <f t="shared" si="6"/>
        <v>0.8</v>
      </c>
      <c r="AC19" s="6">
        <f t="shared" si="7"/>
        <v>0.19999999999999996</v>
      </c>
      <c r="AD19" s="6">
        <f t="shared" si="8"/>
        <v>0.15999999999999998</v>
      </c>
    </row>
    <row r="20" spans="1:30" ht="26.25" customHeight="1" x14ac:dyDescent="0.3">
      <c r="A20" s="8" t="s">
        <v>1194</v>
      </c>
      <c r="B20" s="42">
        <v>1</v>
      </c>
      <c r="C20" s="42">
        <v>1</v>
      </c>
      <c r="D20" s="42">
        <v>0</v>
      </c>
      <c r="E20" s="42">
        <v>0</v>
      </c>
      <c r="F20" s="42">
        <v>0</v>
      </c>
      <c r="G20" s="42">
        <v>0</v>
      </c>
      <c r="H20" s="42">
        <v>0</v>
      </c>
      <c r="I20" s="42">
        <v>0</v>
      </c>
      <c r="J20" s="42">
        <v>0</v>
      </c>
      <c r="K20" s="42">
        <v>0</v>
      </c>
      <c r="L20" s="44">
        <f t="shared" si="0"/>
        <v>0.8</v>
      </c>
      <c r="M20" s="45" t="str">
        <f t="shared" si="1"/>
        <v>mudah</v>
      </c>
      <c r="N20" s="46">
        <f t="shared" si="4"/>
        <v>0.5</v>
      </c>
      <c r="O20" s="45" t="str">
        <f t="shared" si="2"/>
        <v>soal diterima baik</v>
      </c>
      <c r="Q20" s="7">
        <v>15</v>
      </c>
      <c r="R20" s="5">
        <f t="shared" si="5"/>
        <v>1</v>
      </c>
      <c r="S20" s="5">
        <f t="shared" si="3"/>
        <v>1</v>
      </c>
      <c r="T20" s="5">
        <f t="shared" si="3"/>
        <v>1</v>
      </c>
      <c r="U20" s="5">
        <f t="shared" si="3"/>
        <v>1</v>
      </c>
      <c r="V20" s="5">
        <f t="shared" si="3"/>
        <v>1</v>
      </c>
      <c r="W20" s="5">
        <f t="shared" si="3"/>
        <v>1</v>
      </c>
      <c r="X20" s="5">
        <f t="shared" si="3"/>
        <v>0</v>
      </c>
      <c r="Y20" s="5">
        <f t="shared" si="3"/>
        <v>0</v>
      </c>
      <c r="Z20" s="5">
        <f t="shared" si="3"/>
        <v>0</v>
      </c>
      <c r="AA20" s="5">
        <f t="shared" si="3"/>
        <v>0</v>
      </c>
      <c r="AB20" s="6">
        <f t="shared" si="6"/>
        <v>0.6</v>
      </c>
      <c r="AC20" s="6">
        <f t="shared" si="7"/>
        <v>0.4</v>
      </c>
      <c r="AD20" s="6">
        <f t="shared" si="8"/>
        <v>0.24</v>
      </c>
    </row>
    <row r="21" spans="1:30" ht="57.75" customHeight="1" x14ac:dyDescent="0.3">
      <c r="A21" s="9" t="s">
        <v>1195</v>
      </c>
      <c r="B21" s="42">
        <v>0</v>
      </c>
      <c r="C21" s="42">
        <v>0</v>
      </c>
      <c r="D21" s="42">
        <v>1</v>
      </c>
      <c r="E21" s="42">
        <v>0</v>
      </c>
      <c r="F21" s="42">
        <v>1</v>
      </c>
      <c r="G21" s="42">
        <v>0</v>
      </c>
      <c r="H21" s="42">
        <v>0</v>
      </c>
      <c r="I21" s="42">
        <v>0</v>
      </c>
      <c r="J21" s="42">
        <v>0</v>
      </c>
      <c r="K21" s="42">
        <v>0</v>
      </c>
      <c r="L21" s="44">
        <f t="shared" si="0"/>
        <v>0.8</v>
      </c>
      <c r="M21" s="45" t="str">
        <f t="shared" si="1"/>
        <v>mudah</v>
      </c>
      <c r="N21" s="46">
        <f t="shared" si="4"/>
        <v>0.5</v>
      </c>
      <c r="O21" s="45" t="str">
        <f t="shared" si="2"/>
        <v>soal diterima baik</v>
      </c>
      <c r="Q21" s="7">
        <v>16</v>
      </c>
      <c r="R21" s="5">
        <f t="shared" si="5"/>
        <v>1</v>
      </c>
      <c r="S21" s="5">
        <f t="shared" si="3"/>
        <v>1</v>
      </c>
      <c r="T21" s="5">
        <f t="shared" si="3"/>
        <v>0</v>
      </c>
      <c r="U21" s="5">
        <f t="shared" si="3"/>
        <v>0</v>
      </c>
      <c r="V21" s="5">
        <f t="shared" si="3"/>
        <v>0</v>
      </c>
      <c r="W21" s="5">
        <f t="shared" si="3"/>
        <v>0</v>
      </c>
      <c r="X21" s="5">
        <f t="shared" si="3"/>
        <v>0</v>
      </c>
      <c r="Y21" s="5">
        <f t="shared" si="3"/>
        <v>0</v>
      </c>
      <c r="Z21" s="5">
        <f t="shared" si="3"/>
        <v>0</v>
      </c>
      <c r="AA21" s="5">
        <f t="shared" si="3"/>
        <v>0</v>
      </c>
      <c r="AB21" s="6">
        <f t="shared" si="6"/>
        <v>0.2</v>
      </c>
      <c r="AC21" s="6">
        <f t="shared" si="7"/>
        <v>0.8</v>
      </c>
      <c r="AD21" s="6">
        <f t="shared" si="8"/>
        <v>0.16000000000000003</v>
      </c>
    </row>
    <row r="22" spans="1:30" ht="26.25" customHeight="1" x14ac:dyDescent="0.3">
      <c r="A22" s="9" t="s">
        <v>1196</v>
      </c>
      <c r="B22" s="42">
        <v>0</v>
      </c>
      <c r="C22" s="42">
        <v>0</v>
      </c>
      <c r="D22" s="42">
        <v>1</v>
      </c>
      <c r="E22" s="42">
        <v>1</v>
      </c>
      <c r="F22" s="42">
        <v>1</v>
      </c>
      <c r="G22" s="42">
        <v>1</v>
      </c>
      <c r="H22" s="42">
        <v>0</v>
      </c>
      <c r="I22" s="42">
        <v>0</v>
      </c>
      <c r="J22" s="42">
        <v>0</v>
      </c>
      <c r="K22" s="42">
        <v>0</v>
      </c>
      <c r="L22" s="44">
        <f t="shared" si="0"/>
        <v>0.6</v>
      </c>
      <c r="M22" s="45" t="str">
        <f t="shared" si="1"/>
        <v>sedang</v>
      </c>
      <c r="N22" s="46">
        <f t="shared" si="4"/>
        <v>0.5</v>
      </c>
      <c r="O22" s="45" t="str">
        <f t="shared" si="2"/>
        <v>soal diterima baik</v>
      </c>
      <c r="Q22" s="7">
        <v>17</v>
      </c>
      <c r="R22" s="5">
        <f t="shared" si="5"/>
        <v>0</v>
      </c>
      <c r="S22" s="5">
        <f t="shared" si="5"/>
        <v>0</v>
      </c>
      <c r="T22" s="5">
        <f t="shared" si="5"/>
        <v>1</v>
      </c>
      <c r="U22" s="5">
        <f t="shared" si="5"/>
        <v>0</v>
      </c>
      <c r="V22" s="5">
        <f t="shared" si="5"/>
        <v>1</v>
      </c>
      <c r="W22" s="5">
        <f t="shared" si="5"/>
        <v>0</v>
      </c>
      <c r="X22" s="5">
        <f t="shared" si="5"/>
        <v>0</v>
      </c>
      <c r="Y22" s="5">
        <f t="shared" si="5"/>
        <v>0</v>
      </c>
      <c r="Z22" s="5">
        <f t="shared" si="5"/>
        <v>0</v>
      </c>
      <c r="AA22" s="5">
        <f t="shared" si="5"/>
        <v>0</v>
      </c>
      <c r="AB22" s="6">
        <f t="shared" si="6"/>
        <v>0.2</v>
      </c>
      <c r="AC22" s="6">
        <f t="shared" si="7"/>
        <v>0.8</v>
      </c>
      <c r="AD22" s="6">
        <f t="shared" si="8"/>
        <v>0.16000000000000003</v>
      </c>
    </row>
    <row r="23" spans="1:30" ht="54" customHeight="1" x14ac:dyDescent="0.3">
      <c r="A23" s="4" t="s">
        <v>1197</v>
      </c>
      <c r="B23" s="42">
        <v>1</v>
      </c>
      <c r="C23" s="42">
        <v>1</v>
      </c>
      <c r="D23" s="42">
        <v>1</v>
      </c>
      <c r="E23" s="42">
        <v>1</v>
      </c>
      <c r="F23" s="42">
        <v>1</v>
      </c>
      <c r="G23" s="42">
        <v>1</v>
      </c>
      <c r="H23" s="42">
        <v>0</v>
      </c>
      <c r="I23" s="42">
        <v>0</v>
      </c>
      <c r="J23" s="42">
        <v>1</v>
      </c>
      <c r="K23" s="42">
        <v>1</v>
      </c>
      <c r="L23" s="44">
        <f t="shared" si="0"/>
        <v>0.2</v>
      </c>
      <c r="M23" s="45" t="str">
        <f t="shared" si="1"/>
        <v>sukar</v>
      </c>
      <c r="N23" s="46">
        <f t="shared" si="4"/>
        <v>0.5</v>
      </c>
      <c r="O23" s="45" t="str">
        <f t="shared" si="2"/>
        <v>soal diterima baik</v>
      </c>
      <c r="Q23" s="7">
        <v>18</v>
      </c>
      <c r="R23" s="5">
        <f t="shared" si="5"/>
        <v>0</v>
      </c>
      <c r="S23" s="5">
        <f t="shared" si="5"/>
        <v>0</v>
      </c>
      <c r="T23" s="5">
        <f t="shared" si="5"/>
        <v>1</v>
      </c>
      <c r="U23" s="5">
        <f t="shared" si="5"/>
        <v>1</v>
      </c>
      <c r="V23" s="5">
        <f t="shared" si="5"/>
        <v>1</v>
      </c>
      <c r="W23" s="5">
        <f t="shared" si="5"/>
        <v>1</v>
      </c>
      <c r="X23" s="5">
        <f t="shared" si="5"/>
        <v>0</v>
      </c>
      <c r="Y23" s="5">
        <f t="shared" si="5"/>
        <v>0</v>
      </c>
      <c r="Z23" s="5">
        <f t="shared" si="5"/>
        <v>0</v>
      </c>
      <c r="AA23" s="5">
        <f t="shared" si="5"/>
        <v>0</v>
      </c>
      <c r="AB23" s="6">
        <f t="shared" si="6"/>
        <v>0.4</v>
      </c>
      <c r="AC23" s="6">
        <f t="shared" si="7"/>
        <v>0.6</v>
      </c>
      <c r="AD23" s="6">
        <f t="shared" si="8"/>
        <v>0.24</v>
      </c>
    </row>
    <row r="24" spans="1:30" ht="36.75" customHeight="1" x14ac:dyDescent="0.3">
      <c r="A24" s="8" t="s">
        <v>1198</v>
      </c>
      <c r="B24" s="42">
        <v>1</v>
      </c>
      <c r="C24" s="42">
        <v>1</v>
      </c>
      <c r="D24" s="42">
        <v>1</v>
      </c>
      <c r="E24" s="42">
        <v>0</v>
      </c>
      <c r="F24" s="42">
        <v>1</v>
      </c>
      <c r="G24" s="42">
        <v>0</v>
      </c>
      <c r="H24" s="42">
        <v>0</v>
      </c>
      <c r="I24" s="42">
        <v>0</v>
      </c>
      <c r="J24" s="42">
        <v>1</v>
      </c>
      <c r="K24" s="42">
        <v>1</v>
      </c>
      <c r="L24" s="44">
        <f t="shared" si="0"/>
        <v>0.4</v>
      </c>
      <c r="M24" s="45" t="str">
        <f t="shared" si="1"/>
        <v>sedang</v>
      </c>
      <c r="N24" s="46">
        <f t="shared" si="4"/>
        <v>0.5</v>
      </c>
      <c r="O24" s="45" t="str">
        <f t="shared" si="2"/>
        <v>soal diterima baik</v>
      </c>
      <c r="Q24" s="7">
        <v>19</v>
      </c>
      <c r="R24" s="5">
        <f t="shared" si="5"/>
        <v>1</v>
      </c>
      <c r="S24" s="5">
        <f t="shared" si="5"/>
        <v>1</v>
      </c>
      <c r="T24" s="5">
        <f t="shared" si="5"/>
        <v>1</v>
      </c>
      <c r="U24" s="5">
        <f t="shared" si="5"/>
        <v>1</v>
      </c>
      <c r="V24" s="5">
        <f t="shared" si="5"/>
        <v>1</v>
      </c>
      <c r="W24" s="5">
        <f t="shared" si="5"/>
        <v>1</v>
      </c>
      <c r="X24" s="5">
        <f t="shared" si="5"/>
        <v>0</v>
      </c>
      <c r="Y24" s="5">
        <f t="shared" si="5"/>
        <v>0</v>
      </c>
      <c r="Z24" s="5">
        <f t="shared" si="5"/>
        <v>1</v>
      </c>
      <c r="AA24" s="5">
        <f t="shared" si="5"/>
        <v>1</v>
      </c>
      <c r="AB24" s="6">
        <f t="shared" si="6"/>
        <v>0.8</v>
      </c>
      <c r="AC24" s="6">
        <f t="shared" si="7"/>
        <v>0.19999999999999996</v>
      </c>
      <c r="AD24" s="6">
        <f t="shared" si="8"/>
        <v>0.15999999999999998</v>
      </c>
    </row>
    <row r="25" spans="1:30" ht="38.25" customHeight="1" x14ac:dyDescent="0.3">
      <c r="A25" s="9" t="s">
        <v>1199</v>
      </c>
      <c r="B25" s="42">
        <v>1</v>
      </c>
      <c r="C25" s="42">
        <v>1</v>
      </c>
      <c r="D25" s="42">
        <v>0</v>
      </c>
      <c r="E25" s="42">
        <v>0</v>
      </c>
      <c r="F25" s="42">
        <v>0</v>
      </c>
      <c r="G25" s="42">
        <v>0</v>
      </c>
      <c r="H25" s="42">
        <v>0</v>
      </c>
      <c r="I25" s="42">
        <v>0</v>
      </c>
      <c r="J25" s="42">
        <v>0</v>
      </c>
      <c r="K25" s="42">
        <v>0</v>
      </c>
      <c r="L25" s="44">
        <f t="shared" si="0"/>
        <v>0.8</v>
      </c>
      <c r="M25" s="45" t="str">
        <f t="shared" si="1"/>
        <v>mudah</v>
      </c>
      <c r="N25" s="46">
        <f t="shared" si="4"/>
        <v>0.5</v>
      </c>
      <c r="O25" s="45" t="str">
        <f t="shared" si="2"/>
        <v>soal diterima baik</v>
      </c>
      <c r="Q25" s="7">
        <v>20</v>
      </c>
      <c r="R25" s="5">
        <f t="shared" si="5"/>
        <v>1</v>
      </c>
      <c r="S25" s="5">
        <f t="shared" si="5"/>
        <v>1</v>
      </c>
      <c r="T25" s="5">
        <f t="shared" si="5"/>
        <v>1</v>
      </c>
      <c r="U25" s="5">
        <f t="shared" si="5"/>
        <v>0</v>
      </c>
      <c r="V25" s="5">
        <f t="shared" si="5"/>
        <v>1</v>
      </c>
      <c r="W25" s="5">
        <f t="shared" si="5"/>
        <v>0</v>
      </c>
      <c r="X25" s="5">
        <f t="shared" si="5"/>
        <v>0</v>
      </c>
      <c r="Y25" s="5">
        <f t="shared" si="5"/>
        <v>0</v>
      </c>
      <c r="Z25" s="5">
        <f t="shared" si="5"/>
        <v>1</v>
      </c>
      <c r="AA25" s="5">
        <f t="shared" si="5"/>
        <v>1</v>
      </c>
      <c r="AB25" s="6">
        <f t="shared" si="6"/>
        <v>0.6</v>
      </c>
      <c r="AC25" s="6">
        <f t="shared" si="7"/>
        <v>0.4</v>
      </c>
      <c r="AD25" s="6">
        <f t="shared" si="8"/>
        <v>0.24</v>
      </c>
    </row>
    <row r="26" spans="1:30" ht="38.25" customHeight="1" x14ac:dyDescent="0.3">
      <c r="A26" s="9" t="s">
        <v>1200</v>
      </c>
      <c r="B26" s="42">
        <v>1</v>
      </c>
      <c r="C26" s="42">
        <v>1</v>
      </c>
      <c r="D26" s="42">
        <v>1</v>
      </c>
      <c r="E26" s="42">
        <v>1</v>
      </c>
      <c r="F26" s="42">
        <v>1</v>
      </c>
      <c r="G26" s="42">
        <v>1</v>
      </c>
      <c r="H26" s="42">
        <v>0</v>
      </c>
      <c r="I26" s="42">
        <v>0</v>
      </c>
      <c r="J26" s="42">
        <v>0</v>
      </c>
      <c r="K26" s="42">
        <v>0</v>
      </c>
      <c r="L26" s="44">
        <f t="shared" si="0"/>
        <v>0.4</v>
      </c>
      <c r="M26" s="45" t="str">
        <f t="shared" si="1"/>
        <v>sedang</v>
      </c>
      <c r="N26" s="46">
        <f t="shared" si="4"/>
        <v>1</v>
      </c>
      <c r="O26" s="45" t="str">
        <f t="shared" si="2"/>
        <v>soal diterima baik</v>
      </c>
      <c r="Q26" s="7">
        <v>21</v>
      </c>
      <c r="R26" s="5">
        <f t="shared" si="5"/>
        <v>1</v>
      </c>
      <c r="S26" s="5">
        <f t="shared" si="5"/>
        <v>1</v>
      </c>
      <c r="T26" s="5">
        <f t="shared" si="5"/>
        <v>0</v>
      </c>
      <c r="U26" s="5">
        <f t="shared" si="5"/>
        <v>0</v>
      </c>
      <c r="V26" s="5">
        <f t="shared" si="5"/>
        <v>0</v>
      </c>
      <c r="W26" s="5">
        <f t="shared" si="5"/>
        <v>0</v>
      </c>
      <c r="X26" s="5">
        <f t="shared" si="5"/>
        <v>0</v>
      </c>
      <c r="Y26" s="5">
        <f t="shared" si="5"/>
        <v>0</v>
      </c>
      <c r="Z26" s="5">
        <f t="shared" si="5"/>
        <v>0</v>
      </c>
      <c r="AA26" s="5">
        <f t="shared" si="5"/>
        <v>0</v>
      </c>
      <c r="AB26" s="6">
        <f t="shared" si="6"/>
        <v>0.2</v>
      </c>
      <c r="AC26" s="6">
        <f t="shared" si="7"/>
        <v>0.8</v>
      </c>
      <c r="AD26" s="6">
        <f t="shared" si="8"/>
        <v>0.16000000000000003</v>
      </c>
    </row>
    <row r="27" spans="1:30" ht="24.75" customHeight="1" x14ac:dyDescent="0.3">
      <c r="A27" s="4" t="s">
        <v>1201</v>
      </c>
      <c r="B27" s="42">
        <v>1</v>
      </c>
      <c r="C27" s="42">
        <v>1</v>
      </c>
      <c r="D27" s="42">
        <v>0</v>
      </c>
      <c r="E27" s="42">
        <v>0</v>
      </c>
      <c r="F27" s="42">
        <v>0</v>
      </c>
      <c r="G27" s="42">
        <v>0</v>
      </c>
      <c r="H27" s="42">
        <v>0</v>
      </c>
      <c r="I27" s="42">
        <v>0</v>
      </c>
      <c r="J27" s="42">
        <v>0</v>
      </c>
      <c r="K27" s="42">
        <v>0</v>
      </c>
      <c r="L27" s="44">
        <f t="shared" si="0"/>
        <v>0.8</v>
      </c>
      <c r="M27" s="45" t="str">
        <f t="shared" si="1"/>
        <v>mudah</v>
      </c>
      <c r="N27" s="46">
        <f t="shared" si="4"/>
        <v>0.5</v>
      </c>
      <c r="O27" s="45" t="str">
        <f t="shared" si="2"/>
        <v>soal diterima baik</v>
      </c>
      <c r="Q27" s="7">
        <v>22</v>
      </c>
      <c r="R27" s="5">
        <f t="shared" si="5"/>
        <v>1</v>
      </c>
      <c r="S27" s="5">
        <f t="shared" si="5"/>
        <v>1</v>
      </c>
      <c r="T27" s="5">
        <f t="shared" si="5"/>
        <v>1</v>
      </c>
      <c r="U27" s="5">
        <f t="shared" si="5"/>
        <v>1</v>
      </c>
      <c r="V27" s="5">
        <f t="shared" si="5"/>
        <v>1</v>
      </c>
      <c r="W27" s="5">
        <f t="shared" si="5"/>
        <v>1</v>
      </c>
      <c r="X27" s="5">
        <f t="shared" si="5"/>
        <v>0</v>
      </c>
      <c r="Y27" s="5">
        <f t="shared" si="5"/>
        <v>0</v>
      </c>
      <c r="Z27" s="5">
        <f t="shared" si="5"/>
        <v>0</v>
      </c>
      <c r="AA27" s="5">
        <f t="shared" si="5"/>
        <v>0</v>
      </c>
      <c r="AB27" s="6">
        <f t="shared" si="6"/>
        <v>0.6</v>
      </c>
      <c r="AC27" s="6">
        <f t="shared" si="7"/>
        <v>0.4</v>
      </c>
      <c r="AD27" s="6">
        <f t="shared" si="8"/>
        <v>0.24</v>
      </c>
    </row>
    <row r="28" spans="1:30" ht="34.5" customHeight="1" x14ac:dyDescent="0.3">
      <c r="A28" s="4" t="s">
        <v>1202</v>
      </c>
      <c r="B28" s="42">
        <v>1</v>
      </c>
      <c r="C28" s="42">
        <v>1</v>
      </c>
      <c r="D28" s="42">
        <v>1</v>
      </c>
      <c r="E28" s="42">
        <v>1</v>
      </c>
      <c r="F28" s="42">
        <v>1</v>
      </c>
      <c r="G28" s="42">
        <v>1</v>
      </c>
      <c r="H28" s="42">
        <v>0</v>
      </c>
      <c r="I28" s="42">
        <v>0</v>
      </c>
      <c r="J28" s="42">
        <v>0</v>
      </c>
      <c r="K28" s="42">
        <v>0</v>
      </c>
      <c r="L28" s="44">
        <f t="shared" si="0"/>
        <v>0.4</v>
      </c>
      <c r="M28" s="45" t="str">
        <f t="shared" si="1"/>
        <v>sedang</v>
      </c>
      <c r="N28" s="46">
        <f t="shared" si="4"/>
        <v>1</v>
      </c>
      <c r="O28" s="45" t="str">
        <f t="shared" si="2"/>
        <v>soal diterima baik</v>
      </c>
      <c r="Q28" s="7">
        <v>23</v>
      </c>
      <c r="R28" s="5">
        <f t="shared" si="5"/>
        <v>1</v>
      </c>
      <c r="S28" s="5">
        <f t="shared" si="5"/>
        <v>1</v>
      </c>
      <c r="T28" s="5">
        <f t="shared" si="5"/>
        <v>0</v>
      </c>
      <c r="U28" s="5">
        <f t="shared" si="5"/>
        <v>0</v>
      </c>
      <c r="V28" s="5">
        <f t="shared" si="5"/>
        <v>0</v>
      </c>
      <c r="W28" s="5">
        <f t="shared" si="5"/>
        <v>0</v>
      </c>
      <c r="X28" s="5">
        <f t="shared" si="5"/>
        <v>0</v>
      </c>
      <c r="Y28" s="5">
        <f t="shared" si="5"/>
        <v>0</v>
      </c>
      <c r="Z28" s="5">
        <f t="shared" si="5"/>
        <v>0</v>
      </c>
      <c r="AA28" s="5">
        <f t="shared" si="5"/>
        <v>0</v>
      </c>
      <c r="AB28" s="6">
        <f t="shared" si="6"/>
        <v>0.2</v>
      </c>
      <c r="AC28" s="6">
        <f t="shared" si="7"/>
        <v>0.8</v>
      </c>
      <c r="AD28" s="6">
        <f t="shared" si="8"/>
        <v>0.16000000000000003</v>
      </c>
    </row>
    <row r="29" spans="1:30" ht="47.25" customHeight="1" x14ac:dyDescent="0.3">
      <c r="A29" s="4" t="s">
        <v>1203</v>
      </c>
      <c r="B29" s="42">
        <v>1</v>
      </c>
      <c r="C29" s="42">
        <v>1</v>
      </c>
      <c r="D29" s="42">
        <v>1</v>
      </c>
      <c r="E29" s="42">
        <v>1</v>
      </c>
      <c r="F29" s="42">
        <v>1</v>
      </c>
      <c r="G29" s="42">
        <v>1</v>
      </c>
      <c r="H29" s="42">
        <v>0</v>
      </c>
      <c r="I29" s="42">
        <v>0</v>
      </c>
      <c r="J29" s="42">
        <v>0</v>
      </c>
      <c r="K29" s="42">
        <v>0</v>
      </c>
      <c r="L29" s="44">
        <f t="shared" si="0"/>
        <v>0.4</v>
      </c>
      <c r="M29" s="45" t="str">
        <f t="shared" si="1"/>
        <v>sedang</v>
      </c>
      <c r="N29" s="46">
        <f t="shared" si="4"/>
        <v>1</v>
      </c>
      <c r="O29" s="45" t="str">
        <f t="shared" si="2"/>
        <v>soal diterima baik</v>
      </c>
      <c r="Q29" s="7">
        <v>24</v>
      </c>
      <c r="R29" s="5">
        <f t="shared" si="5"/>
        <v>1</v>
      </c>
      <c r="S29" s="5">
        <f t="shared" si="5"/>
        <v>1</v>
      </c>
      <c r="T29" s="5">
        <f t="shared" si="5"/>
        <v>1</v>
      </c>
      <c r="U29" s="5">
        <f t="shared" si="5"/>
        <v>1</v>
      </c>
      <c r="V29" s="5">
        <f t="shared" si="5"/>
        <v>1</v>
      </c>
      <c r="W29" s="5">
        <f t="shared" si="5"/>
        <v>1</v>
      </c>
      <c r="X29" s="5">
        <f t="shared" si="5"/>
        <v>0</v>
      </c>
      <c r="Y29" s="5">
        <f t="shared" si="5"/>
        <v>0</v>
      </c>
      <c r="Z29" s="5">
        <f t="shared" si="5"/>
        <v>0</v>
      </c>
      <c r="AA29" s="5">
        <f t="shared" si="5"/>
        <v>0</v>
      </c>
      <c r="AB29" s="6">
        <f t="shared" si="6"/>
        <v>0.6</v>
      </c>
      <c r="AC29" s="6">
        <f t="shared" si="7"/>
        <v>0.4</v>
      </c>
      <c r="AD29" s="6">
        <f t="shared" si="8"/>
        <v>0.24</v>
      </c>
    </row>
    <row r="30" spans="1:30" ht="33.75" customHeight="1" x14ac:dyDescent="0.3">
      <c r="A30" s="8" t="s">
        <v>1204</v>
      </c>
      <c r="B30" s="42">
        <v>1</v>
      </c>
      <c r="C30" s="42">
        <v>1</v>
      </c>
      <c r="D30" s="42">
        <v>0</v>
      </c>
      <c r="E30" s="42">
        <v>0</v>
      </c>
      <c r="F30" s="42">
        <v>0</v>
      </c>
      <c r="G30" s="42">
        <v>0</v>
      </c>
      <c r="H30" s="42">
        <v>0</v>
      </c>
      <c r="I30" s="42">
        <v>0</v>
      </c>
      <c r="J30" s="42">
        <v>0</v>
      </c>
      <c r="K30" s="42">
        <v>0</v>
      </c>
      <c r="L30" s="44">
        <f t="shared" si="0"/>
        <v>0.8</v>
      </c>
      <c r="M30" s="45" t="str">
        <f t="shared" si="1"/>
        <v>mudah</v>
      </c>
      <c r="N30" s="46">
        <f t="shared" si="4"/>
        <v>0.5</v>
      </c>
      <c r="O30" s="45" t="str">
        <f t="shared" si="2"/>
        <v>soal diterima baik</v>
      </c>
      <c r="Q30" s="7">
        <v>25</v>
      </c>
      <c r="R30" s="5">
        <f t="shared" si="5"/>
        <v>1</v>
      </c>
      <c r="S30" s="5">
        <f t="shared" si="5"/>
        <v>1</v>
      </c>
      <c r="T30" s="5">
        <f t="shared" si="5"/>
        <v>1</v>
      </c>
      <c r="U30" s="5">
        <f t="shared" si="5"/>
        <v>1</v>
      </c>
      <c r="V30" s="5">
        <f t="shared" si="5"/>
        <v>1</v>
      </c>
      <c r="W30" s="5">
        <f t="shared" si="5"/>
        <v>1</v>
      </c>
      <c r="X30" s="5">
        <f t="shared" si="5"/>
        <v>0</v>
      </c>
      <c r="Y30" s="5">
        <f t="shared" si="5"/>
        <v>0</v>
      </c>
      <c r="Z30" s="5">
        <f t="shared" si="5"/>
        <v>0</v>
      </c>
      <c r="AA30" s="5">
        <f t="shared" si="5"/>
        <v>0</v>
      </c>
      <c r="AB30" s="6">
        <f t="shared" si="6"/>
        <v>0.6</v>
      </c>
      <c r="AC30" s="6">
        <f t="shared" si="7"/>
        <v>0.4</v>
      </c>
      <c r="AD30" s="6">
        <f t="shared" si="8"/>
        <v>0.24</v>
      </c>
    </row>
    <row r="31" spans="1:30" ht="75.75" customHeight="1" x14ac:dyDescent="0.3">
      <c r="A31" s="9" t="s">
        <v>1205</v>
      </c>
      <c r="B31" s="42">
        <v>1</v>
      </c>
      <c r="C31" s="42">
        <v>1</v>
      </c>
      <c r="D31" s="42">
        <v>1</v>
      </c>
      <c r="E31" s="42">
        <v>0</v>
      </c>
      <c r="F31" s="42">
        <v>1</v>
      </c>
      <c r="G31" s="42">
        <v>0</v>
      </c>
      <c r="H31" s="42">
        <v>1</v>
      </c>
      <c r="I31" s="42">
        <v>1</v>
      </c>
      <c r="J31" s="42">
        <v>0</v>
      </c>
      <c r="K31" s="42">
        <v>0</v>
      </c>
      <c r="L31" s="44">
        <f t="shared" si="0"/>
        <v>0.6</v>
      </c>
      <c r="M31" s="45" t="str">
        <f t="shared" si="1"/>
        <v>sedang</v>
      </c>
      <c r="N31" s="46">
        <f t="shared" si="4"/>
        <v>0.5</v>
      </c>
      <c r="O31" s="45" t="str">
        <f t="shared" si="2"/>
        <v>soal diterima baik</v>
      </c>
      <c r="Q31" s="7">
        <v>26</v>
      </c>
      <c r="R31" s="5">
        <f t="shared" si="5"/>
        <v>1</v>
      </c>
      <c r="S31" s="5">
        <f t="shared" si="5"/>
        <v>1</v>
      </c>
      <c r="T31" s="5">
        <f t="shared" si="5"/>
        <v>0</v>
      </c>
      <c r="U31" s="5">
        <f t="shared" si="5"/>
        <v>0</v>
      </c>
      <c r="V31" s="5">
        <f t="shared" si="5"/>
        <v>0</v>
      </c>
      <c r="W31" s="5">
        <f t="shared" si="5"/>
        <v>0</v>
      </c>
      <c r="X31" s="5">
        <f t="shared" si="5"/>
        <v>0</v>
      </c>
      <c r="Y31" s="5">
        <f t="shared" si="5"/>
        <v>0</v>
      </c>
      <c r="Z31" s="5">
        <f t="shared" si="5"/>
        <v>0</v>
      </c>
      <c r="AA31" s="5">
        <f t="shared" si="5"/>
        <v>0</v>
      </c>
      <c r="AB31" s="6">
        <f t="shared" si="6"/>
        <v>0.2</v>
      </c>
      <c r="AC31" s="6">
        <f t="shared" si="7"/>
        <v>0.8</v>
      </c>
      <c r="AD31" s="6">
        <f t="shared" si="8"/>
        <v>0.16000000000000003</v>
      </c>
    </row>
    <row r="32" spans="1:30" ht="78.75" customHeight="1" x14ac:dyDescent="0.3">
      <c r="A32" s="8" t="s">
        <v>1206</v>
      </c>
      <c r="B32" s="42">
        <v>0</v>
      </c>
      <c r="C32" s="42">
        <v>0</v>
      </c>
      <c r="D32" s="42">
        <v>1</v>
      </c>
      <c r="E32" s="42">
        <v>0</v>
      </c>
      <c r="F32" s="42">
        <v>1</v>
      </c>
      <c r="G32" s="42">
        <v>0</v>
      </c>
      <c r="H32" s="42">
        <v>0</v>
      </c>
      <c r="I32" s="42">
        <v>0</v>
      </c>
      <c r="J32" s="42">
        <v>0</v>
      </c>
      <c r="K32" s="42">
        <v>0</v>
      </c>
      <c r="L32" s="44">
        <f t="shared" si="0"/>
        <v>0.8</v>
      </c>
      <c r="M32" s="45" t="str">
        <f t="shared" si="1"/>
        <v>mudah</v>
      </c>
      <c r="N32" s="46">
        <f t="shared" si="4"/>
        <v>0.5</v>
      </c>
      <c r="O32" s="45" t="str">
        <f t="shared" si="2"/>
        <v>soal diterima baik</v>
      </c>
      <c r="Q32" s="7">
        <v>27</v>
      </c>
      <c r="R32" s="5">
        <f t="shared" si="5"/>
        <v>1</v>
      </c>
      <c r="S32" s="5">
        <f t="shared" si="5"/>
        <v>1</v>
      </c>
      <c r="T32" s="5">
        <f t="shared" si="5"/>
        <v>1</v>
      </c>
      <c r="U32" s="5">
        <f t="shared" si="5"/>
        <v>0</v>
      </c>
      <c r="V32" s="5">
        <f t="shared" si="5"/>
        <v>1</v>
      </c>
      <c r="W32" s="5">
        <f t="shared" si="5"/>
        <v>0</v>
      </c>
      <c r="X32" s="5">
        <f t="shared" si="5"/>
        <v>1</v>
      </c>
      <c r="Y32" s="5">
        <f t="shared" si="5"/>
        <v>1</v>
      </c>
      <c r="Z32" s="5">
        <f t="shared" si="5"/>
        <v>0</v>
      </c>
      <c r="AA32" s="5">
        <f t="shared" si="5"/>
        <v>0</v>
      </c>
      <c r="AB32" s="6">
        <f t="shared" si="6"/>
        <v>0.6</v>
      </c>
      <c r="AC32" s="6">
        <f t="shared" si="7"/>
        <v>0.4</v>
      </c>
      <c r="AD32" s="6">
        <f t="shared" si="8"/>
        <v>0.24</v>
      </c>
    </row>
    <row r="33" spans="1:30" ht="89.25" customHeight="1" x14ac:dyDescent="0.3">
      <c r="A33" s="8" t="s">
        <v>1207</v>
      </c>
      <c r="B33" s="42">
        <v>1</v>
      </c>
      <c r="C33" s="42">
        <v>1</v>
      </c>
      <c r="D33" s="42">
        <v>0</v>
      </c>
      <c r="E33" s="42">
        <v>0</v>
      </c>
      <c r="F33" s="42">
        <v>0</v>
      </c>
      <c r="G33" s="42">
        <v>0</v>
      </c>
      <c r="H33" s="42">
        <v>0</v>
      </c>
      <c r="I33" s="42">
        <v>0</v>
      </c>
      <c r="J33" s="42">
        <v>0</v>
      </c>
      <c r="K33" s="42">
        <v>0</v>
      </c>
      <c r="L33" s="44">
        <f t="shared" si="0"/>
        <v>0.8</v>
      </c>
      <c r="M33" s="45" t="str">
        <f t="shared" si="1"/>
        <v>mudah</v>
      </c>
      <c r="N33" s="46">
        <f t="shared" si="4"/>
        <v>0.5</v>
      </c>
      <c r="O33" s="45" t="str">
        <f t="shared" si="2"/>
        <v>soal diterima baik</v>
      </c>
      <c r="Q33" s="7">
        <v>28</v>
      </c>
      <c r="R33" s="5">
        <f t="shared" si="5"/>
        <v>0</v>
      </c>
      <c r="S33" s="5">
        <f t="shared" si="5"/>
        <v>0</v>
      </c>
      <c r="T33" s="5">
        <f t="shared" si="5"/>
        <v>1</v>
      </c>
      <c r="U33" s="5">
        <f t="shared" si="5"/>
        <v>0</v>
      </c>
      <c r="V33" s="5">
        <f t="shared" si="5"/>
        <v>1</v>
      </c>
      <c r="W33" s="5">
        <f t="shared" si="5"/>
        <v>0</v>
      </c>
      <c r="X33" s="5">
        <f t="shared" si="5"/>
        <v>0</v>
      </c>
      <c r="Y33" s="5">
        <f t="shared" si="5"/>
        <v>0</v>
      </c>
      <c r="Z33" s="5">
        <f t="shared" si="5"/>
        <v>0</v>
      </c>
      <c r="AA33" s="5">
        <f t="shared" si="5"/>
        <v>0</v>
      </c>
      <c r="AB33" s="6">
        <f t="shared" si="6"/>
        <v>0.2</v>
      </c>
      <c r="AC33" s="6">
        <f t="shared" si="7"/>
        <v>0.8</v>
      </c>
      <c r="AD33" s="6">
        <f t="shared" si="8"/>
        <v>0.16000000000000003</v>
      </c>
    </row>
    <row r="34" spans="1:30" ht="45" customHeight="1" x14ac:dyDescent="0.3">
      <c r="A34" s="4" t="s">
        <v>1208</v>
      </c>
      <c r="B34" s="42">
        <v>1</v>
      </c>
      <c r="C34" s="42">
        <v>1</v>
      </c>
      <c r="D34" s="42">
        <v>1</v>
      </c>
      <c r="E34" s="42">
        <v>1</v>
      </c>
      <c r="F34" s="42">
        <v>1</v>
      </c>
      <c r="G34" s="42">
        <v>1</v>
      </c>
      <c r="H34" s="42">
        <v>0</v>
      </c>
      <c r="I34" s="42">
        <v>0</v>
      </c>
      <c r="J34" s="42">
        <v>0</v>
      </c>
      <c r="K34" s="42">
        <v>0</v>
      </c>
      <c r="L34" s="44">
        <f t="shared" si="0"/>
        <v>0.4</v>
      </c>
      <c r="M34" s="45" t="str">
        <f t="shared" si="1"/>
        <v>sedang</v>
      </c>
      <c r="N34" s="46">
        <f t="shared" si="4"/>
        <v>1</v>
      </c>
      <c r="O34" s="45" t="str">
        <f t="shared" si="2"/>
        <v>soal diterima baik</v>
      </c>
      <c r="Q34" s="7">
        <v>29</v>
      </c>
      <c r="R34" s="5">
        <f t="shared" si="5"/>
        <v>1</v>
      </c>
      <c r="S34" s="5">
        <f t="shared" si="5"/>
        <v>1</v>
      </c>
      <c r="T34" s="5">
        <f t="shared" si="5"/>
        <v>0</v>
      </c>
      <c r="U34" s="5">
        <f t="shared" si="5"/>
        <v>0</v>
      </c>
      <c r="V34" s="5">
        <f t="shared" si="5"/>
        <v>0</v>
      </c>
      <c r="W34" s="5">
        <f t="shared" si="5"/>
        <v>0</v>
      </c>
      <c r="X34" s="5">
        <f t="shared" si="5"/>
        <v>0</v>
      </c>
      <c r="Y34" s="5">
        <f t="shared" si="5"/>
        <v>0</v>
      </c>
      <c r="Z34" s="5">
        <f t="shared" si="5"/>
        <v>0</v>
      </c>
      <c r="AA34" s="5">
        <f t="shared" si="5"/>
        <v>0</v>
      </c>
      <c r="AB34" s="6">
        <f t="shared" si="6"/>
        <v>0.2</v>
      </c>
      <c r="AC34" s="6">
        <f t="shared" si="7"/>
        <v>0.8</v>
      </c>
      <c r="AD34" s="6">
        <f t="shared" si="8"/>
        <v>0.16000000000000003</v>
      </c>
    </row>
    <row r="35" spans="1:30" ht="51" customHeight="1" x14ac:dyDescent="0.3">
      <c r="A35" s="4" t="s">
        <v>1209</v>
      </c>
      <c r="B35" s="42">
        <v>1</v>
      </c>
      <c r="C35" s="42">
        <v>1</v>
      </c>
      <c r="D35" s="42">
        <v>1</v>
      </c>
      <c r="E35" s="42">
        <v>0</v>
      </c>
      <c r="F35" s="42">
        <v>1</v>
      </c>
      <c r="G35" s="42">
        <v>0</v>
      </c>
      <c r="H35" s="42">
        <v>1</v>
      </c>
      <c r="I35" s="42">
        <v>1</v>
      </c>
      <c r="J35" s="42">
        <v>0</v>
      </c>
      <c r="K35" s="42">
        <v>0</v>
      </c>
      <c r="L35" s="44">
        <f t="shared" si="0"/>
        <v>0.6</v>
      </c>
      <c r="M35" s="45" t="str">
        <f t="shared" si="1"/>
        <v>sedang</v>
      </c>
      <c r="N35" s="46">
        <f t="shared" si="4"/>
        <v>0.5</v>
      </c>
      <c r="O35" s="45" t="str">
        <f t="shared" si="2"/>
        <v>soal diterima baik</v>
      </c>
      <c r="Q35" s="7">
        <v>30</v>
      </c>
      <c r="R35" s="5">
        <f t="shared" si="5"/>
        <v>1</v>
      </c>
      <c r="S35" s="5">
        <f t="shared" si="5"/>
        <v>1</v>
      </c>
      <c r="T35" s="5">
        <f t="shared" si="5"/>
        <v>1</v>
      </c>
      <c r="U35" s="5">
        <f t="shared" si="5"/>
        <v>1</v>
      </c>
      <c r="V35" s="5">
        <f t="shared" si="5"/>
        <v>1</v>
      </c>
      <c r="W35" s="5">
        <f t="shared" si="5"/>
        <v>1</v>
      </c>
      <c r="X35" s="5">
        <f t="shared" si="5"/>
        <v>0</v>
      </c>
      <c r="Y35" s="5">
        <f t="shared" si="5"/>
        <v>0</v>
      </c>
      <c r="Z35" s="5">
        <f t="shared" si="5"/>
        <v>0</v>
      </c>
      <c r="AA35" s="5">
        <f t="shared" si="5"/>
        <v>0</v>
      </c>
      <c r="AB35" s="6">
        <f t="shared" si="6"/>
        <v>0.6</v>
      </c>
      <c r="AC35" s="6">
        <f t="shared" si="7"/>
        <v>0.4</v>
      </c>
      <c r="AD35" s="6">
        <f t="shared" si="8"/>
        <v>0.24</v>
      </c>
    </row>
    <row r="36" spans="1:30" ht="42" customHeight="1" x14ac:dyDescent="0.3">
      <c r="A36" s="8" t="s">
        <v>1210</v>
      </c>
      <c r="B36" s="42">
        <v>0</v>
      </c>
      <c r="C36" s="42">
        <v>0</v>
      </c>
      <c r="D36" s="42">
        <v>1</v>
      </c>
      <c r="E36" s="42">
        <v>0</v>
      </c>
      <c r="F36" s="42">
        <v>1</v>
      </c>
      <c r="G36" s="42">
        <v>0</v>
      </c>
      <c r="H36" s="42">
        <v>0</v>
      </c>
      <c r="I36" s="42">
        <v>0</v>
      </c>
      <c r="J36" s="42">
        <v>0</v>
      </c>
      <c r="K36" s="42">
        <v>0</v>
      </c>
      <c r="L36" s="44">
        <f t="shared" si="0"/>
        <v>0.8</v>
      </c>
      <c r="M36" s="45" t="str">
        <f t="shared" si="1"/>
        <v>mudah</v>
      </c>
      <c r="N36" s="46">
        <f t="shared" si="4"/>
        <v>0.5</v>
      </c>
      <c r="O36" s="45" t="str">
        <f t="shared" si="2"/>
        <v>soal diterima baik</v>
      </c>
      <c r="Q36" s="7">
        <v>31</v>
      </c>
      <c r="R36" s="5">
        <f t="shared" si="5"/>
        <v>1</v>
      </c>
      <c r="S36" s="5">
        <f t="shared" si="5"/>
        <v>1</v>
      </c>
      <c r="T36" s="5">
        <f t="shared" si="5"/>
        <v>1</v>
      </c>
      <c r="U36" s="5">
        <f t="shared" si="5"/>
        <v>0</v>
      </c>
      <c r="V36" s="5">
        <f t="shared" si="5"/>
        <v>1</v>
      </c>
      <c r="W36" s="5">
        <f t="shared" si="5"/>
        <v>0</v>
      </c>
      <c r="X36" s="5">
        <f t="shared" si="5"/>
        <v>1</v>
      </c>
      <c r="Y36" s="5">
        <f t="shared" si="5"/>
        <v>1</v>
      </c>
      <c r="Z36" s="5">
        <f t="shared" si="5"/>
        <v>0</v>
      </c>
      <c r="AA36" s="5">
        <f t="shared" si="5"/>
        <v>0</v>
      </c>
      <c r="AB36" s="6">
        <f t="shared" si="6"/>
        <v>0.6</v>
      </c>
      <c r="AC36" s="6">
        <f t="shared" si="7"/>
        <v>0.4</v>
      </c>
      <c r="AD36" s="6">
        <f t="shared" si="8"/>
        <v>0.24</v>
      </c>
    </row>
    <row r="37" spans="1:30" ht="57" customHeight="1" x14ac:dyDescent="0.3">
      <c r="A37" s="9" t="s">
        <v>1211</v>
      </c>
      <c r="B37" s="42">
        <v>1</v>
      </c>
      <c r="C37" s="42">
        <v>1</v>
      </c>
      <c r="D37" s="42">
        <v>1</v>
      </c>
      <c r="E37" s="42">
        <v>0</v>
      </c>
      <c r="F37" s="42">
        <v>1</v>
      </c>
      <c r="G37" s="42">
        <v>0</v>
      </c>
      <c r="H37" s="42">
        <v>0</v>
      </c>
      <c r="I37" s="42">
        <v>0</v>
      </c>
      <c r="J37" s="42">
        <v>1</v>
      </c>
      <c r="K37" s="42">
        <v>1</v>
      </c>
      <c r="L37" s="44">
        <f t="shared" si="0"/>
        <v>0.4</v>
      </c>
      <c r="M37" s="45" t="str">
        <f t="shared" si="1"/>
        <v>sedang</v>
      </c>
      <c r="N37" s="46">
        <f t="shared" si="4"/>
        <v>0.5</v>
      </c>
      <c r="O37" s="45" t="str">
        <f t="shared" si="2"/>
        <v>soal diterima baik</v>
      </c>
      <c r="Q37" s="7">
        <v>32</v>
      </c>
      <c r="R37" s="5">
        <f t="shared" si="5"/>
        <v>0</v>
      </c>
      <c r="S37" s="5">
        <f t="shared" si="5"/>
        <v>0</v>
      </c>
      <c r="T37" s="5">
        <f t="shared" si="5"/>
        <v>1</v>
      </c>
      <c r="U37" s="5">
        <f t="shared" si="5"/>
        <v>0</v>
      </c>
      <c r="V37" s="5">
        <f t="shared" si="5"/>
        <v>1</v>
      </c>
      <c r="W37" s="5">
        <f t="shared" si="5"/>
        <v>0</v>
      </c>
      <c r="X37" s="5">
        <f t="shared" si="5"/>
        <v>0</v>
      </c>
      <c r="Y37" s="5">
        <f t="shared" si="5"/>
        <v>0</v>
      </c>
      <c r="Z37" s="5">
        <f t="shared" si="5"/>
        <v>0</v>
      </c>
      <c r="AA37" s="5">
        <f t="shared" si="5"/>
        <v>0</v>
      </c>
      <c r="AB37" s="6">
        <f t="shared" si="6"/>
        <v>0.2</v>
      </c>
      <c r="AC37" s="6">
        <f t="shared" si="7"/>
        <v>0.8</v>
      </c>
      <c r="AD37" s="6">
        <f t="shared" si="8"/>
        <v>0.16000000000000003</v>
      </c>
    </row>
    <row r="38" spans="1:30" ht="57" customHeight="1" x14ac:dyDescent="0.3">
      <c r="A38" s="8" t="s">
        <v>1212</v>
      </c>
      <c r="B38" s="42">
        <v>1</v>
      </c>
      <c r="C38" s="42">
        <v>1</v>
      </c>
      <c r="D38" s="42">
        <v>1</v>
      </c>
      <c r="E38" s="42">
        <v>0</v>
      </c>
      <c r="F38" s="42">
        <v>1</v>
      </c>
      <c r="G38" s="42">
        <v>0</v>
      </c>
      <c r="H38" s="42">
        <v>0</v>
      </c>
      <c r="I38" s="42">
        <v>0</v>
      </c>
      <c r="J38" s="42">
        <v>0</v>
      </c>
      <c r="K38" s="42">
        <v>0</v>
      </c>
      <c r="L38" s="44">
        <f t="shared" si="0"/>
        <v>0.6</v>
      </c>
      <c r="M38" s="45" t="str">
        <f t="shared" si="1"/>
        <v>sedang</v>
      </c>
      <c r="N38" s="46">
        <f t="shared" si="4"/>
        <v>1</v>
      </c>
      <c r="O38" s="45" t="str">
        <f t="shared" si="2"/>
        <v>soal diterima baik</v>
      </c>
      <c r="Q38" s="7">
        <v>33</v>
      </c>
      <c r="R38" s="5">
        <f t="shared" si="5"/>
        <v>1</v>
      </c>
      <c r="S38" s="5">
        <f t="shared" si="5"/>
        <v>1</v>
      </c>
      <c r="T38" s="5">
        <f t="shared" si="5"/>
        <v>1</v>
      </c>
      <c r="U38" s="5">
        <f t="shared" si="5"/>
        <v>0</v>
      </c>
      <c r="V38" s="5">
        <f t="shared" si="5"/>
        <v>1</v>
      </c>
      <c r="W38" s="5">
        <f t="shared" si="5"/>
        <v>0</v>
      </c>
      <c r="X38" s="5">
        <f t="shared" si="5"/>
        <v>0</v>
      </c>
      <c r="Y38" s="5">
        <f t="shared" si="5"/>
        <v>0</v>
      </c>
      <c r="Z38" s="5">
        <f t="shared" si="5"/>
        <v>1</v>
      </c>
      <c r="AA38" s="5">
        <f t="shared" si="5"/>
        <v>1</v>
      </c>
      <c r="AB38" s="6">
        <f t="shared" si="6"/>
        <v>0.6</v>
      </c>
      <c r="AC38" s="6">
        <f t="shared" si="7"/>
        <v>0.4</v>
      </c>
      <c r="AD38" s="6">
        <f t="shared" si="8"/>
        <v>0.24</v>
      </c>
    </row>
    <row r="39" spans="1:30" ht="125.25" customHeight="1" x14ac:dyDescent="0.3">
      <c r="A39" s="8" t="s">
        <v>1213</v>
      </c>
      <c r="B39" s="42">
        <v>1</v>
      </c>
      <c r="C39" s="42">
        <v>1</v>
      </c>
      <c r="D39" s="42">
        <v>1</v>
      </c>
      <c r="E39" s="42">
        <v>1</v>
      </c>
      <c r="F39" s="42">
        <v>1</v>
      </c>
      <c r="G39" s="42">
        <v>1</v>
      </c>
      <c r="H39" s="42">
        <v>1</v>
      </c>
      <c r="I39" s="42">
        <v>1</v>
      </c>
      <c r="J39" s="42">
        <v>0</v>
      </c>
      <c r="K39" s="42">
        <v>0</v>
      </c>
      <c r="L39" s="44">
        <f t="shared" si="0"/>
        <v>0.8</v>
      </c>
      <c r="M39" s="45" t="str">
        <f t="shared" si="1"/>
        <v>mudah</v>
      </c>
      <c r="N39" s="46">
        <f t="shared" si="4"/>
        <v>0.5</v>
      </c>
      <c r="O39" s="45" t="str">
        <f t="shared" si="2"/>
        <v>soal diterima baik</v>
      </c>
      <c r="Q39" s="7">
        <v>34</v>
      </c>
      <c r="R39" s="5">
        <f t="shared" si="5"/>
        <v>1</v>
      </c>
      <c r="S39" s="5">
        <f t="shared" si="5"/>
        <v>1</v>
      </c>
      <c r="T39" s="5">
        <f t="shared" si="5"/>
        <v>1</v>
      </c>
      <c r="U39" s="5">
        <f t="shared" si="5"/>
        <v>0</v>
      </c>
      <c r="V39" s="5">
        <f t="shared" si="5"/>
        <v>1</v>
      </c>
      <c r="W39" s="5">
        <f t="shared" si="5"/>
        <v>0</v>
      </c>
      <c r="X39" s="5">
        <f t="shared" si="5"/>
        <v>0</v>
      </c>
      <c r="Y39" s="5">
        <f t="shared" si="5"/>
        <v>0</v>
      </c>
      <c r="Z39" s="5">
        <f t="shared" si="5"/>
        <v>0</v>
      </c>
      <c r="AA39" s="5">
        <f t="shared" si="5"/>
        <v>0</v>
      </c>
      <c r="AB39" s="6">
        <f t="shared" si="6"/>
        <v>0.4</v>
      </c>
      <c r="AC39" s="6">
        <f t="shared" si="7"/>
        <v>0.6</v>
      </c>
      <c r="AD39" s="6">
        <f t="shared" si="8"/>
        <v>0.24</v>
      </c>
    </row>
    <row r="40" spans="1:30" ht="58.5" customHeight="1" x14ac:dyDescent="0.3">
      <c r="A40" s="8" t="s">
        <v>1214</v>
      </c>
      <c r="B40" s="42">
        <v>1</v>
      </c>
      <c r="C40" s="42">
        <v>1</v>
      </c>
      <c r="D40" s="42">
        <v>0</v>
      </c>
      <c r="E40" s="42">
        <v>0</v>
      </c>
      <c r="F40" s="42">
        <v>0</v>
      </c>
      <c r="G40" s="42">
        <v>0</v>
      </c>
      <c r="H40" s="42">
        <v>0</v>
      </c>
      <c r="I40" s="42">
        <v>0</v>
      </c>
      <c r="J40" s="42">
        <v>0</v>
      </c>
      <c r="K40" s="42">
        <v>0</v>
      </c>
      <c r="L40" s="44">
        <f t="shared" si="0"/>
        <v>0.8</v>
      </c>
      <c r="M40" s="45" t="str">
        <f t="shared" si="1"/>
        <v>mudah</v>
      </c>
      <c r="N40" s="46">
        <f t="shared" si="4"/>
        <v>0.5</v>
      </c>
      <c r="O40" s="45" t="str">
        <f t="shared" si="2"/>
        <v>soal diterima baik</v>
      </c>
      <c r="Q40" s="7">
        <v>35</v>
      </c>
      <c r="R40" s="5">
        <f t="shared" si="5"/>
        <v>1</v>
      </c>
      <c r="S40" s="5">
        <f t="shared" si="5"/>
        <v>1</v>
      </c>
      <c r="T40" s="5">
        <f t="shared" si="5"/>
        <v>1</v>
      </c>
      <c r="U40" s="5">
        <f t="shared" si="5"/>
        <v>1</v>
      </c>
      <c r="V40" s="5">
        <f t="shared" si="5"/>
        <v>1</v>
      </c>
      <c r="W40" s="5">
        <f t="shared" si="5"/>
        <v>1</v>
      </c>
      <c r="X40" s="5">
        <f t="shared" si="5"/>
        <v>1</v>
      </c>
      <c r="Y40" s="5">
        <f t="shared" si="5"/>
        <v>1</v>
      </c>
      <c r="Z40" s="5">
        <f t="shared" si="5"/>
        <v>0</v>
      </c>
      <c r="AA40" s="5">
        <f t="shared" si="5"/>
        <v>0</v>
      </c>
      <c r="AB40" s="6">
        <f t="shared" si="6"/>
        <v>0.8</v>
      </c>
      <c r="AC40" s="6">
        <f t="shared" si="7"/>
        <v>0.19999999999999996</v>
      </c>
      <c r="AD40" s="6">
        <f t="shared" si="8"/>
        <v>0.15999999999999998</v>
      </c>
    </row>
    <row r="41" spans="1:30" ht="41.25" customHeight="1" x14ac:dyDescent="0.3">
      <c r="A41" s="8" t="s">
        <v>1215</v>
      </c>
      <c r="B41" s="42">
        <v>1</v>
      </c>
      <c r="C41" s="42">
        <v>1</v>
      </c>
      <c r="D41" s="42">
        <v>1</v>
      </c>
      <c r="E41" s="42">
        <v>1</v>
      </c>
      <c r="F41" s="42">
        <v>1</v>
      </c>
      <c r="G41" s="42">
        <v>1</v>
      </c>
      <c r="H41" s="42">
        <v>0</v>
      </c>
      <c r="I41" s="42">
        <v>0</v>
      </c>
      <c r="J41" s="42">
        <v>1</v>
      </c>
      <c r="K41" s="42">
        <v>1</v>
      </c>
      <c r="L41" s="44">
        <f t="shared" si="0"/>
        <v>0.2</v>
      </c>
      <c r="M41" s="45" t="str">
        <f t="shared" si="1"/>
        <v>sukar</v>
      </c>
      <c r="N41" s="46">
        <f t="shared" si="4"/>
        <v>0.5</v>
      </c>
      <c r="O41" s="45" t="str">
        <f t="shared" si="2"/>
        <v>soal diterima baik</v>
      </c>
      <c r="Q41" s="7">
        <v>36</v>
      </c>
      <c r="R41" s="5">
        <f t="shared" si="5"/>
        <v>1</v>
      </c>
      <c r="S41" s="5">
        <f t="shared" si="5"/>
        <v>1</v>
      </c>
      <c r="T41" s="5">
        <f t="shared" si="5"/>
        <v>0</v>
      </c>
      <c r="U41" s="5">
        <f t="shared" si="5"/>
        <v>0</v>
      </c>
      <c r="V41" s="5">
        <f t="shared" si="5"/>
        <v>0</v>
      </c>
      <c r="W41" s="5">
        <f t="shared" si="5"/>
        <v>0</v>
      </c>
      <c r="X41" s="5">
        <f t="shared" si="5"/>
        <v>0</v>
      </c>
      <c r="Y41" s="5">
        <f t="shared" si="5"/>
        <v>0</v>
      </c>
      <c r="Z41" s="5">
        <f t="shared" si="5"/>
        <v>0</v>
      </c>
      <c r="AA41" s="5">
        <f t="shared" si="5"/>
        <v>0</v>
      </c>
      <c r="AB41" s="6">
        <f t="shared" si="6"/>
        <v>0.2</v>
      </c>
      <c r="AC41" s="6">
        <f t="shared" si="7"/>
        <v>0.8</v>
      </c>
      <c r="AD41" s="6">
        <f t="shared" si="8"/>
        <v>0.16000000000000003</v>
      </c>
    </row>
    <row r="42" spans="1:30" ht="46.5" customHeight="1" x14ac:dyDescent="0.3">
      <c r="A42" s="8" t="s">
        <v>1216</v>
      </c>
      <c r="B42" s="42">
        <v>1</v>
      </c>
      <c r="C42" s="42">
        <v>1</v>
      </c>
      <c r="D42" s="42">
        <v>1</v>
      </c>
      <c r="E42" s="42">
        <v>0</v>
      </c>
      <c r="F42" s="42">
        <v>1</v>
      </c>
      <c r="G42" s="42">
        <v>0</v>
      </c>
      <c r="H42" s="42">
        <v>0</v>
      </c>
      <c r="I42" s="42">
        <v>0</v>
      </c>
      <c r="J42" s="42">
        <v>0</v>
      </c>
      <c r="K42" s="42">
        <v>0</v>
      </c>
      <c r="L42" s="44">
        <f t="shared" si="0"/>
        <v>0.6</v>
      </c>
      <c r="M42" s="45" t="str">
        <f t="shared" si="1"/>
        <v>sedang</v>
      </c>
      <c r="N42" s="46">
        <f t="shared" si="4"/>
        <v>1</v>
      </c>
      <c r="O42" s="45" t="str">
        <f t="shared" si="2"/>
        <v>soal diterima baik</v>
      </c>
      <c r="Q42" s="7">
        <v>37</v>
      </c>
      <c r="R42" s="5">
        <f t="shared" si="5"/>
        <v>1</v>
      </c>
      <c r="S42" s="5">
        <f t="shared" si="5"/>
        <v>1</v>
      </c>
      <c r="T42" s="5">
        <f t="shared" si="5"/>
        <v>1</v>
      </c>
      <c r="U42" s="5">
        <f t="shared" si="5"/>
        <v>1</v>
      </c>
      <c r="V42" s="5">
        <f t="shared" si="5"/>
        <v>1</v>
      </c>
      <c r="W42" s="5">
        <f t="shared" si="5"/>
        <v>1</v>
      </c>
      <c r="X42" s="5">
        <f t="shared" si="5"/>
        <v>0</v>
      </c>
      <c r="Y42" s="5">
        <f t="shared" si="5"/>
        <v>0</v>
      </c>
      <c r="Z42" s="5">
        <f t="shared" si="5"/>
        <v>1</v>
      </c>
      <c r="AA42" s="5">
        <f t="shared" si="5"/>
        <v>1</v>
      </c>
      <c r="AB42" s="6">
        <f t="shared" si="6"/>
        <v>0.8</v>
      </c>
      <c r="AC42" s="6">
        <f t="shared" si="7"/>
        <v>0.19999999999999996</v>
      </c>
      <c r="AD42" s="6">
        <f t="shared" si="8"/>
        <v>0.15999999999999998</v>
      </c>
    </row>
    <row r="43" spans="1:30" ht="81.75" customHeight="1" x14ac:dyDescent="0.3">
      <c r="A43" s="4" t="s">
        <v>1217</v>
      </c>
      <c r="B43" s="42">
        <v>1</v>
      </c>
      <c r="C43" s="42">
        <v>1</v>
      </c>
      <c r="D43" s="42">
        <v>1</v>
      </c>
      <c r="E43" s="42">
        <v>0</v>
      </c>
      <c r="F43" s="42">
        <v>1</v>
      </c>
      <c r="G43" s="42">
        <v>0</v>
      </c>
      <c r="H43" s="42">
        <v>0</v>
      </c>
      <c r="I43" s="42">
        <v>0</v>
      </c>
      <c r="J43" s="42">
        <v>1</v>
      </c>
      <c r="K43" s="42">
        <v>1</v>
      </c>
      <c r="L43" s="44">
        <f t="shared" si="0"/>
        <v>0.4</v>
      </c>
      <c r="M43" s="45" t="str">
        <f t="shared" si="1"/>
        <v>sedang</v>
      </c>
      <c r="N43" s="46">
        <f>ABS((SUM(B43:D43,F43)-SUM(H43:K43))*2/8)</f>
        <v>0.5</v>
      </c>
      <c r="O43" s="45" t="str">
        <f t="shared" si="2"/>
        <v>soal diterima baik</v>
      </c>
      <c r="Q43" s="7">
        <v>38</v>
      </c>
      <c r="R43" s="5">
        <f t="shared" si="5"/>
        <v>1</v>
      </c>
      <c r="S43" s="5">
        <f t="shared" si="5"/>
        <v>1</v>
      </c>
      <c r="T43" s="5">
        <f t="shared" si="5"/>
        <v>1</v>
      </c>
      <c r="U43" s="5">
        <f t="shared" si="5"/>
        <v>0</v>
      </c>
      <c r="V43" s="5">
        <f t="shared" si="5"/>
        <v>1</v>
      </c>
      <c r="W43" s="5">
        <f t="shared" si="5"/>
        <v>0</v>
      </c>
      <c r="X43" s="5">
        <f t="shared" si="5"/>
        <v>0</v>
      </c>
      <c r="Y43" s="5">
        <f t="shared" si="5"/>
        <v>0</v>
      </c>
      <c r="Z43" s="5">
        <f t="shared" si="5"/>
        <v>0</v>
      </c>
      <c r="AA43" s="5">
        <f t="shared" si="5"/>
        <v>0</v>
      </c>
      <c r="AB43" s="6">
        <f t="shared" si="6"/>
        <v>0.4</v>
      </c>
      <c r="AC43" s="6">
        <f t="shared" si="7"/>
        <v>0.6</v>
      </c>
      <c r="AD43" s="6">
        <f t="shared" si="8"/>
        <v>0.24</v>
      </c>
    </row>
    <row r="44" spans="1:30" ht="95.25" customHeight="1" x14ac:dyDescent="0.3">
      <c r="A44" s="8" t="s">
        <v>1218</v>
      </c>
      <c r="B44" s="42">
        <v>1</v>
      </c>
      <c r="C44" s="42">
        <v>1</v>
      </c>
      <c r="D44" s="42">
        <v>1</v>
      </c>
      <c r="E44" s="42">
        <v>0</v>
      </c>
      <c r="F44" s="42">
        <v>1</v>
      </c>
      <c r="G44" s="42">
        <v>0</v>
      </c>
      <c r="H44" s="42">
        <v>0</v>
      </c>
      <c r="I44" s="42">
        <v>0</v>
      </c>
      <c r="J44" s="42">
        <v>1</v>
      </c>
      <c r="K44" s="42">
        <v>1</v>
      </c>
      <c r="L44" s="44">
        <f t="shared" si="0"/>
        <v>0.4</v>
      </c>
      <c r="M44" s="45" t="str">
        <f t="shared" si="1"/>
        <v>sedang</v>
      </c>
      <c r="N44" s="46">
        <f t="shared" si="4"/>
        <v>0.5</v>
      </c>
      <c r="O44" s="45" t="str">
        <f t="shared" si="2"/>
        <v>soal diterima baik</v>
      </c>
      <c r="Q44" s="7">
        <v>39</v>
      </c>
      <c r="R44" s="5">
        <f t="shared" si="5"/>
        <v>1</v>
      </c>
      <c r="S44" s="5">
        <f t="shared" si="5"/>
        <v>1</v>
      </c>
      <c r="T44" s="5">
        <f t="shared" si="5"/>
        <v>1</v>
      </c>
      <c r="U44" s="5">
        <f t="shared" si="5"/>
        <v>0</v>
      </c>
      <c r="V44" s="5">
        <f t="shared" si="5"/>
        <v>1</v>
      </c>
      <c r="W44" s="5">
        <f t="shared" si="5"/>
        <v>0</v>
      </c>
      <c r="X44" s="5">
        <f t="shared" si="5"/>
        <v>0</v>
      </c>
      <c r="Y44" s="5">
        <f t="shared" si="5"/>
        <v>0</v>
      </c>
      <c r="Z44" s="5">
        <f t="shared" si="5"/>
        <v>1</v>
      </c>
      <c r="AA44" s="5">
        <f t="shared" si="5"/>
        <v>1</v>
      </c>
      <c r="AB44" s="6">
        <f t="shared" si="6"/>
        <v>0.6</v>
      </c>
      <c r="AC44" s="6">
        <f t="shared" si="7"/>
        <v>0.4</v>
      </c>
      <c r="AD44" s="6">
        <f t="shared" si="8"/>
        <v>0.24</v>
      </c>
    </row>
    <row r="45" spans="1:30" ht="78" customHeight="1" x14ac:dyDescent="0.3">
      <c r="A45" s="4" t="s">
        <v>1219</v>
      </c>
      <c r="B45" s="42">
        <v>1</v>
      </c>
      <c r="C45" s="42">
        <v>1</v>
      </c>
      <c r="D45" s="42">
        <v>1</v>
      </c>
      <c r="E45" s="42">
        <v>1</v>
      </c>
      <c r="F45" s="42">
        <v>1</v>
      </c>
      <c r="G45" s="42">
        <v>1</v>
      </c>
      <c r="H45" s="42">
        <v>1</v>
      </c>
      <c r="I45" s="42">
        <v>1</v>
      </c>
      <c r="J45" s="42">
        <v>0</v>
      </c>
      <c r="K45" s="42">
        <v>0</v>
      </c>
      <c r="L45" s="44">
        <f t="shared" si="0"/>
        <v>0.8</v>
      </c>
      <c r="M45" s="45" t="str">
        <f t="shared" si="1"/>
        <v>mudah</v>
      </c>
      <c r="N45" s="46">
        <f t="shared" si="4"/>
        <v>0.5</v>
      </c>
      <c r="O45" s="45" t="str">
        <f t="shared" si="2"/>
        <v>soal diterima baik</v>
      </c>
      <c r="Q45" s="7">
        <v>40</v>
      </c>
      <c r="R45" s="5">
        <f t="shared" si="5"/>
        <v>1</v>
      </c>
      <c r="S45" s="5">
        <f t="shared" si="5"/>
        <v>1</v>
      </c>
      <c r="T45" s="5">
        <f t="shared" si="5"/>
        <v>1</v>
      </c>
      <c r="U45" s="5">
        <f t="shared" si="5"/>
        <v>0</v>
      </c>
      <c r="V45" s="5">
        <f t="shared" si="5"/>
        <v>1</v>
      </c>
      <c r="W45" s="5">
        <f t="shared" si="5"/>
        <v>0</v>
      </c>
      <c r="X45" s="5">
        <f t="shared" si="5"/>
        <v>0</v>
      </c>
      <c r="Y45" s="5">
        <f t="shared" si="5"/>
        <v>0</v>
      </c>
      <c r="Z45" s="5">
        <f t="shared" si="5"/>
        <v>1</v>
      </c>
      <c r="AA45" s="5">
        <f t="shared" si="5"/>
        <v>1</v>
      </c>
      <c r="AB45" s="6">
        <f t="shared" si="6"/>
        <v>0.6</v>
      </c>
      <c r="AC45" s="6">
        <f t="shared" si="7"/>
        <v>0.4</v>
      </c>
      <c r="AD45" s="6">
        <f t="shared" si="8"/>
        <v>0.24</v>
      </c>
    </row>
    <row r="46" spans="1:30" ht="57.75" customHeight="1" x14ac:dyDescent="0.3">
      <c r="A46" s="4" t="s">
        <v>1220</v>
      </c>
      <c r="B46" s="42">
        <v>0</v>
      </c>
      <c r="C46" s="42">
        <v>0</v>
      </c>
      <c r="D46" s="42">
        <v>1</v>
      </c>
      <c r="E46" s="42">
        <v>0</v>
      </c>
      <c r="F46" s="42">
        <v>1</v>
      </c>
      <c r="G46" s="42">
        <v>0</v>
      </c>
      <c r="H46" s="42">
        <v>0</v>
      </c>
      <c r="I46" s="42">
        <v>0</v>
      </c>
      <c r="J46" s="42">
        <v>0</v>
      </c>
      <c r="K46" s="42">
        <v>0</v>
      </c>
      <c r="L46" s="44">
        <f t="shared" si="0"/>
        <v>0.8</v>
      </c>
      <c r="M46" s="45" t="str">
        <f t="shared" si="1"/>
        <v>mudah</v>
      </c>
      <c r="N46" s="46">
        <f t="shared" si="4"/>
        <v>0.5</v>
      </c>
      <c r="O46" s="45" t="str">
        <f t="shared" si="2"/>
        <v>soal diterima baik</v>
      </c>
      <c r="Q46" s="7">
        <v>41</v>
      </c>
      <c r="R46" s="5">
        <f t="shared" ref="R46:AA71" si="9">B45</f>
        <v>1</v>
      </c>
      <c r="S46" s="5">
        <f t="shared" si="9"/>
        <v>1</v>
      </c>
      <c r="T46" s="5">
        <f t="shared" si="9"/>
        <v>1</v>
      </c>
      <c r="U46" s="5">
        <f t="shared" si="9"/>
        <v>1</v>
      </c>
      <c r="V46" s="5">
        <f t="shared" si="9"/>
        <v>1</v>
      </c>
      <c r="W46" s="5">
        <f t="shared" si="9"/>
        <v>1</v>
      </c>
      <c r="X46" s="5">
        <f t="shared" si="9"/>
        <v>1</v>
      </c>
      <c r="Y46" s="5">
        <f t="shared" si="9"/>
        <v>1</v>
      </c>
      <c r="Z46" s="5">
        <f t="shared" si="9"/>
        <v>0</v>
      </c>
      <c r="AA46" s="5">
        <f t="shared" si="9"/>
        <v>0</v>
      </c>
      <c r="AB46" s="6">
        <f t="shared" si="6"/>
        <v>0.8</v>
      </c>
      <c r="AC46" s="6">
        <f t="shared" si="7"/>
        <v>0.19999999999999996</v>
      </c>
      <c r="AD46" s="6">
        <f t="shared" si="8"/>
        <v>0.15999999999999998</v>
      </c>
    </row>
    <row r="47" spans="1:30" ht="85.5" customHeight="1" x14ac:dyDescent="0.3">
      <c r="A47" s="8" t="s">
        <v>1221</v>
      </c>
      <c r="B47" s="42">
        <v>0</v>
      </c>
      <c r="C47" s="42">
        <v>0</v>
      </c>
      <c r="D47" s="42">
        <v>1</v>
      </c>
      <c r="E47" s="42">
        <v>0</v>
      </c>
      <c r="F47" s="42">
        <v>1</v>
      </c>
      <c r="G47" s="42">
        <v>0</v>
      </c>
      <c r="H47" s="42">
        <v>0</v>
      </c>
      <c r="I47" s="42">
        <v>0</v>
      </c>
      <c r="J47" s="42">
        <v>0</v>
      </c>
      <c r="K47" s="42">
        <v>0</v>
      </c>
      <c r="L47" s="44">
        <f t="shared" si="0"/>
        <v>0.8</v>
      </c>
      <c r="M47" s="45" t="str">
        <f t="shared" si="1"/>
        <v>mudah</v>
      </c>
      <c r="N47" s="46">
        <f t="shared" si="4"/>
        <v>0.5</v>
      </c>
      <c r="O47" s="45" t="str">
        <f t="shared" si="2"/>
        <v>soal diterima baik</v>
      </c>
      <c r="Q47" s="7">
        <v>42</v>
      </c>
      <c r="R47" s="5">
        <f t="shared" si="9"/>
        <v>0</v>
      </c>
      <c r="S47" s="5">
        <f t="shared" si="9"/>
        <v>0</v>
      </c>
      <c r="T47" s="5">
        <f t="shared" si="9"/>
        <v>1</v>
      </c>
      <c r="U47" s="5">
        <f t="shared" si="9"/>
        <v>0</v>
      </c>
      <c r="V47" s="5">
        <f t="shared" si="9"/>
        <v>1</v>
      </c>
      <c r="W47" s="5">
        <f t="shared" si="9"/>
        <v>0</v>
      </c>
      <c r="X47" s="5">
        <f t="shared" si="9"/>
        <v>0</v>
      </c>
      <c r="Y47" s="5">
        <f t="shared" si="9"/>
        <v>0</v>
      </c>
      <c r="Z47" s="5">
        <f t="shared" si="9"/>
        <v>0</v>
      </c>
      <c r="AA47" s="5">
        <f t="shared" si="9"/>
        <v>0</v>
      </c>
      <c r="AB47" s="6">
        <f t="shared" si="6"/>
        <v>0.2</v>
      </c>
      <c r="AC47" s="6">
        <f t="shared" si="7"/>
        <v>0.8</v>
      </c>
      <c r="AD47" s="6">
        <f t="shared" si="8"/>
        <v>0.16000000000000003</v>
      </c>
    </row>
    <row r="48" spans="1:30" ht="63" customHeight="1" x14ac:dyDescent="0.3">
      <c r="A48" s="8" t="s">
        <v>1222</v>
      </c>
      <c r="B48" s="42">
        <v>1</v>
      </c>
      <c r="C48" s="42">
        <v>1</v>
      </c>
      <c r="D48" s="42">
        <v>1</v>
      </c>
      <c r="E48" s="42">
        <v>0</v>
      </c>
      <c r="F48" s="42">
        <v>1</v>
      </c>
      <c r="G48" s="42">
        <v>0</v>
      </c>
      <c r="H48" s="42">
        <v>1</v>
      </c>
      <c r="I48" s="42">
        <v>1</v>
      </c>
      <c r="J48" s="42">
        <v>0</v>
      </c>
      <c r="K48" s="42">
        <v>0</v>
      </c>
      <c r="L48" s="44">
        <f t="shared" si="0"/>
        <v>0.6</v>
      </c>
      <c r="M48" s="45" t="str">
        <f t="shared" si="1"/>
        <v>sedang</v>
      </c>
      <c r="N48" s="46">
        <f t="shared" si="4"/>
        <v>0.5</v>
      </c>
      <c r="O48" s="45" t="str">
        <f t="shared" si="2"/>
        <v>soal diterima baik</v>
      </c>
      <c r="Q48" s="7">
        <v>43</v>
      </c>
      <c r="R48" s="5">
        <f t="shared" si="9"/>
        <v>0</v>
      </c>
      <c r="S48" s="5">
        <f t="shared" si="9"/>
        <v>0</v>
      </c>
      <c r="T48" s="5">
        <f t="shared" si="9"/>
        <v>1</v>
      </c>
      <c r="U48" s="5">
        <f t="shared" si="9"/>
        <v>0</v>
      </c>
      <c r="V48" s="5">
        <f t="shared" si="9"/>
        <v>1</v>
      </c>
      <c r="W48" s="5">
        <f t="shared" si="9"/>
        <v>0</v>
      </c>
      <c r="X48" s="5">
        <f t="shared" si="9"/>
        <v>0</v>
      </c>
      <c r="Y48" s="5">
        <f t="shared" si="9"/>
        <v>0</v>
      </c>
      <c r="Z48" s="5">
        <f t="shared" si="9"/>
        <v>0</v>
      </c>
      <c r="AA48" s="5">
        <f t="shared" si="9"/>
        <v>0</v>
      </c>
      <c r="AB48" s="6">
        <f t="shared" si="6"/>
        <v>0.2</v>
      </c>
      <c r="AC48" s="6">
        <f t="shared" si="7"/>
        <v>0.8</v>
      </c>
      <c r="AD48" s="6">
        <f t="shared" si="8"/>
        <v>0.16000000000000003</v>
      </c>
    </row>
    <row r="49" spans="1:30" ht="78.75" customHeight="1" x14ac:dyDescent="0.3">
      <c r="A49" s="8" t="s">
        <v>1223</v>
      </c>
      <c r="B49" s="42">
        <v>1</v>
      </c>
      <c r="C49" s="42">
        <v>1</v>
      </c>
      <c r="D49" s="42">
        <v>1</v>
      </c>
      <c r="E49" s="42">
        <v>0</v>
      </c>
      <c r="F49" s="42">
        <v>1</v>
      </c>
      <c r="G49" s="42">
        <v>0</v>
      </c>
      <c r="H49" s="42">
        <v>1</v>
      </c>
      <c r="I49" s="42">
        <v>1</v>
      </c>
      <c r="J49" s="42">
        <v>0</v>
      </c>
      <c r="K49" s="42">
        <v>0</v>
      </c>
      <c r="L49" s="44">
        <f t="shared" si="0"/>
        <v>0.6</v>
      </c>
      <c r="M49" s="45" t="str">
        <f t="shared" si="1"/>
        <v>sedang</v>
      </c>
      <c r="N49" s="46">
        <f t="shared" si="4"/>
        <v>0.5</v>
      </c>
      <c r="O49" s="45" t="str">
        <f t="shared" si="2"/>
        <v>soal diterima baik</v>
      </c>
      <c r="Q49" s="7">
        <v>44</v>
      </c>
      <c r="R49" s="5">
        <f t="shared" si="9"/>
        <v>1</v>
      </c>
      <c r="S49" s="5">
        <f t="shared" si="9"/>
        <v>1</v>
      </c>
      <c r="T49" s="5">
        <f t="shared" si="9"/>
        <v>1</v>
      </c>
      <c r="U49" s="5">
        <f t="shared" si="9"/>
        <v>0</v>
      </c>
      <c r="V49" s="5">
        <f t="shared" si="9"/>
        <v>1</v>
      </c>
      <c r="W49" s="5">
        <f t="shared" si="9"/>
        <v>0</v>
      </c>
      <c r="X49" s="5">
        <f t="shared" si="9"/>
        <v>1</v>
      </c>
      <c r="Y49" s="5">
        <f t="shared" si="9"/>
        <v>1</v>
      </c>
      <c r="Z49" s="5">
        <f t="shared" si="9"/>
        <v>0</v>
      </c>
      <c r="AA49" s="5">
        <f t="shared" si="9"/>
        <v>0</v>
      </c>
      <c r="AB49" s="6">
        <f t="shared" si="6"/>
        <v>0.6</v>
      </c>
      <c r="AC49" s="6">
        <f t="shared" si="7"/>
        <v>0.4</v>
      </c>
      <c r="AD49" s="6">
        <f t="shared" si="8"/>
        <v>0.24</v>
      </c>
    </row>
    <row r="50" spans="1:30" ht="83.25" customHeight="1" x14ac:dyDescent="0.3">
      <c r="A50" s="4" t="s">
        <v>1224</v>
      </c>
      <c r="B50" s="42">
        <v>1</v>
      </c>
      <c r="C50" s="42">
        <v>1</v>
      </c>
      <c r="D50" s="42">
        <v>1</v>
      </c>
      <c r="E50" s="42">
        <v>0</v>
      </c>
      <c r="F50" s="42">
        <v>1</v>
      </c>
      <c r="G50" s="42">
        <v>0</v>
      </c>
      <c r="H50" s="42">
        <v>0</v>
      </c>
      <c r="I50" s="42">
        <v>0</v>
      </c>
      <c r="J50" s="42">
        <v>1</v>
      </c>
      <c r="K50" s="42">
        <v>1</v>
      </c>
      <c r="L50" s="44">
        <f t="shared" si="0"/>
        <v>0.4</v>
      </c>
      <c r="M50" s="45" t="str">
        <f t="shared" si="1"/>
        <v>sedang</v>
      </c>
      <c r="N50" s="46">
        <f t="shared" si="4"/>
        <v>0.5</v>
      </c>
      <c r="O50" s="45" t="str">
        <f t="shared" si="2"/>
        <v>soal diterima baik</v>
      </c>
      <c r="Q50" s="7">
        <v>45</v>
      </c>
      <c r="R50" s="5">
        <f t="shared" si="9"/>
        <v>1</v>
      </c>
      <c r="S50" s="5">
        <f t="shared" si="9"/>
        <v>1</v>
      </c>
      <c r="T50" s="5">
        <f t="shared" si="9"/>
        <v>1</v>
      </c>
      <c r="U50" s="5">
        <f t="shared" si="9"/>
        <v>0</v>
      </c>
      <c r="V50" s="5">
        <f t="shared" si="9"/>
        <v>1</v>
      </c>
      <c r="W50" s="5">
        <f t="shared" si="9"/>
        <v>0</v>
      </c>
      <c r="X50" s="5">
        <f t="shared" si="9"/>
        <v>1</v>
      </c>
      <c r="Y50" s="5">
        <f t="shared" si="9"/>
        <v>1</v>
      </c>
      <c r="Z50" s="5">
        <f t="shared" si="9"/>
        <v>0</v>
      </c>
      <c r="AA50" s="5">
        <f t="shared" si="9"/>
        <v>0</v>
      </c>
      <c r="AB50" s="6">
        <f t="shared" si="6"/>
        <v>0.6</v>
      </c>
      <c r="AC50" s="6">
        <f t="shared" si="7"/>
        <v>0.4</v>
      </c>
      <c r="AD50" s="6">
        <f t="shared" si="8"/>
        <v>0.24</v>
      </c>
    </row>
    <row r="51" spans="1:30" ht="50.25" customHeight="1" x14ac:dyDescent="0.3">
      <c r="A51" s="4" t="s">
        <v>1225</v>
      </c>
      <c r="B51" s="42">
        <v>1</v>
      </c>
      <c r="C51" s="42">
        <v>1</v>
      </c>
      <c r="D51" s="42">
        <v>0</v>
      </c>
      <c r="E51" s="42">
        <v>0</v>
      </c>
      <c r="F51" s="42">
        <v>0</v>
      </c>
      <c r="G51" s="42">
        <v>0</v>
      </c>
      <c r="H51" s="42">
        <v>0</v>
      </c>
      <c r="I51" s="42">
        <v>0</v>
      </c>
      <c r="J51" s="42">
        <v>0</v>
      </c>
      <c r="K51" s="42">
        <v>0</v>
      </c>
      <c r="L51" s="44">
        <f t="shared" si="0"/>
        <v>0.8</v>
      </c>
      <c r="M51" s="45" t="str">
        <f t="shared" si="1"/>
        <v>mudah</v>
      </c>
      <c r="N51" s="46">
        <f t="shared" si="4"/>
        <v>0.5</v>
      </c>
      <c r="O51" s="45" t="str">
        <f t="shared" si="2"/>
        <v>soal diterima baik</v>
      </c>
      <c r="Q51" s="7">
        <v>46</v>
      </c>
      <c r="R51" s="5">
        <f t="shared" si="9"/>
        <v>1</v>
      </c>
      <c r="S51" s="5">
        <f t="shared" si="9"/>
        <v>1</v>
      </c>
      <c r="T51" s="5">
        <f t="shared" si="9"/>
        <v>1</v>
      </c>
      <c r="U51" s="5">
        <f t="shared" si="9"/>
        <v>0</v>
      </c>
      <c r="V51" s="5">
        <f t="shared" si="9"/>
        <v>1</v>
      </c>
      <c r="W51" s="5">
        <f t="shared" si="9"/>
        <v>0</v>
      </c>
      <c r="X51" s="5">
        <f t="shared" si="9"/>
        <v>0</v>
      </c>
      <c r="Y51" s="5">
        <f t="shared" si="9"/>
        <v>0</v>
      </c>
      <c r="Z51" s="5">
        <f t="shared" si="9"/>
        <v>1</v>
      </c>
      <c r="AA51" s="5">
        <f t="shared" si="9"/>
        <v>1</v>
      </c>
      <c r="AB51" s="6">
        <f t="shared" si="6"/>
        <v>0.6</v>
      </c>
      <c r="AC51" s="6">
        <f t="shared" si="7"/>
        <v>0.4</v>
      </c>
      <c r="AD51" s="6">
        <f t="shared" si="8"/>
        <v>0.24</v>
      </c>
    </row>
    <row r="52" spans="1:30" ht="98.25" customHeight="1" x14ac:dyDescent="0.3">
      <c r="A52" s="4" t="s">
        <v>1226</v>
      </c>
      <c r="B52" s="42">
        <v>1</v>
      </c>
      <c r="C52" s="42">
        <v>1</v>
      </c>
      <c r="D52" s="42">
        <v>1</v>
      </c>
      <c r="E52" s="42">
        <v>0</v>
      </c>
      <c r="F52" s="42">
        <v>1</v>
      </c>
      <c r="G52" s="42">
        <v>0</v>
      </c>
      <c r="H52" s="42">
        <v>1</v>
      </c>
      <c r="I52" s="42">
        <v>1</v>
      </c>
      <c r="J52" s="42">
        <v>0</v>
      </c>
      <c r="K52" s="42">
        <v>0</v>
      </c>
      <c r="L52" s="44">
        <f t="shared" si="0"/>
        <v>0.6</v>
      </c>
      <c r="M52" s="45" t="str">
        <f t="shared" si="1"/>
        <v>sedang</v>
      </c>
      <c r="N52" s="46">
        <f t="shared" si="4"/>
        <v>0.5</v>
      </c>
      <c r="O52" s="45" t="str">
        <f t="shared" si="2"/>
        <v>soal diterima baik</v>
      </c>
      <c r="Q52" s="7">
        <v>47</v>
      </c>
      <c r="R52" s="5">
        <f t="shared" si="9"/>
        <v>1</v>
      </c>
      <c r="S52" s="5">
        <f t="shared" si="9"/>
        <v>1</v>
      </c>
      <c r="T52" s="5">
        <f t="shared" si="9"/>
        <v>0</v>
      </c>
      <c r="U52" s="5">
        <f t="shared" si="9"/>
        <v>0</v>
      </c>
      <c r="V52" s="5">
        <f t="shared" si="9"/>
        <v>0</v>
      </c>
      <c r="W52" s="5">
        <f t="shared" si="9"/>
        <v>0</v>
      </c>
      <c r="X52" s="5">
        <f t="shared" si="9"/>
        <v>0</v>
      </c>
      <c r="Y52" s="5">
        <f t="shared" si="9"/>
        <v>0</v>
      </c>
      <c r="Z52" s="5">
        <f t="shared" si="9"/>
        <v>0</v>
      </c>
      <c r="AA52" s="5">
        <f t="shared" si="9"/>
        <v>0</v>
      </c>
      <c r="AB52" s="6">
        <f t="shared" si="6"/>
        <v>0.2</v>
      </c>
      <c r="AC52" s="6">
        <f t="shared" si="7"/>
        <v>0.8</v>
      </c>
      <c r="AD52" s="6">
        <f t="shared" si="8"/>
        <v>0.16000000000000003</v>
      </c>
    </row>
    <row r="53" spans="1:30" ht="43.5" customHeight="1" x14ac:dyDescent="0.3">
      <c r="A53" s="8" t="s">
        <v>1227</v>
      </c>
      <c r="B53" s="42">
        <v>1</v>
      </c>
      <c r="C53" s="42">
        <v>1</v>
      </c>
      <c r="D53" s="42">
        <v>1</v>
      </c>
      <c r="E53" s="42">
        <v>0</v>
      </c>
      <c r="F53" s="42">
        <v>1</v>
      </c>
      <c r="G53" s="42">
        <v>0</v>
      </c>
      <c r="H53" s="42">
        <v>0</v>
      </c>
      <c r="I53" s="42">
        <v>0</v>
      </c>
      <c r="J53" s="42">
        <v>1</v>
      </c>
      <c r="K53" s="42">
        <v>1</v>
      </c>
      <c r="L53" s="44">
        <f t="shared" si="0"/>
        <v>0.4</v>
      </c>
      <c r="M53" s="45" t="str">
        <f t="shared" si="1"/>
        <v>sedang</v>
      </c>
      <c r="N53" s="46">
        <f t="shared" si="4"/>
        <v>0.5</v>
      </c>
      <c r="O53" s="45" t="str">
        <f t="shared" si="2"/>
        <v>soal diterima baik</v>
      </c>
      <c r="Q53" s="7">
        <v>48</v>
      </c>
      <c r="R53" s="5">
        <f t="shared" si="9"/>
        <v>1</v>
      </c>
      <c r="S53" s="5">
        <f t="shared" si="9"/>
        <v>1</v>
      </c>
      <c r="T53" s="5">
        <f t="shared" si="9"/>
        <v>1</v>
      </c>
      <c r="U53" s="5">
        <f t="shared" si="9"/>
        <v>0</v>
      </c>
      <c r="V53" s="5">
        <f t="shared" si="9"/>
        <v>1</v>
      </c>
      <c r="W53" s="5">
        <f t="shared" si="9"/>
        <v>0</v>
      </c>
      <c r="X53" s="5">
        <f t="shared" si="9"/>
        <v>1</v>
      </c>
      <c r="Y53" s="5">
        <f t="shared" si="9"/>
        <v>1</v>
      </c>
      <c r="Z53" s="5">
        <f t="shared" si="9"/>
        <v>0</v>
      </c>
      <c r="AA53" s="5">
        <f t="shared" si="9"/>
        <v>0</v>
      </c>
      <c r="AB53" s="6">
        <f t="shared" si="6"/>
        <v>0.6</v>
      </c>
      <c r="AC53" s="6">
        <f t="shared" si="7"/>
        <v>0.4</v>
      </c>
      <c r="AD53" s="6">
        <f t="shared" si="8"/>
        <v>0.24</v>
      </c>
    </row>
    <row r="54" spans="1:30" ht="61.5" customHeight="1" x14ac:dyDescent="0.3">
      <c r="A54" s="4" t="s">
        <v>1228</v>
      </c>
      <c r="B54" s="42">
        <v>1</v>
      </c>
      <c r="C54" s="42">
        <v>1</v>
      </c>
      <c r="D54" s="42">
        <v>1</v>
      </c>
      <c r="E54" s="42">
        <v>1</v>
      </c>
      <c r="F54" s="42">
        <v>1</v>
      </c>
      <c r="G54" s="42">
        <v>1</v>
      </c>
      <c r="H54" s="42">
        <v>0</v>
      </c>
      <c r="I54" s="42">
        <v>0</v>
      </c>
      <c r="J54" s="42">
        <v>1</v>
      </c>
      <c r="K54" s="42">
        <v>1</v>
      </c>
      <c r="L54" s="44">
        <f t="shared" si="0"/>
        <v>0.2</v>
      </c>
      <c r="M54" s="45" t="str">
        <f t="shared" si="1"/>
        <v>sukar</v>
      </c>
      <c r="N54" s="46">
        <f t="shared" si="4"/>
        <v>0.5</v>
      </c>
      <c r="O54" s="45" t="str">
        <f t="shared" si="2"/>
        <v>soal diterima baik</v>
      </c>
      <c r="Q54" s="7">
        <v>49</v>
      </c>
      <c r="R54" s="5">
        <f t="shared" si="9"/>
        <v>1</v>
      </c>
      <c r="S54" s="5">
        <f t="shared" si="9"/>
        <v>1</v>
      </c>
      <c r="T54" s="5">
        <f t="shared" si="9"/>
        <v>1</v>
      </c>
      <c r="U54" s="5">
        <f t="shared" si="9"/>
        <v>0</v>
      </c>
      <c r="V54" s="5">
        <f t="shared" si="9"/>
        <v>1</v>
      </c>
      <c r="W54" s="5">
        <f t="shared" si="9"/>
        <v>0</v>
      </c>
      <c r="X54" s="5">
        <f t="shared" si="9"/>
        <v>0</v>
      </c>
      <c r="Y54" s="5">
        <f t="shared" si="9"/>
        <v>0</v>
      </c>
      <c r="Z54" s="5">
        <f t="shared" si="9"/>
        <v>1</v>
      </c>
      <c r="AA54" s="5">
        <f t="shared" si="9"/>
        <v>1</v>
      </c>
      <c r="AB54" s="6">
        <f t="shared" si="6"/>
        <v>0.6</v>
      </c>
      <c r="AC54" s="6">
        <f t="shared" si="7"/>
        <v>0.4</v>
      </c>
      <c r="AD54" s="6">
        <f t="shared" si="8"/>
        <v>0.24</v>
      </c>
    </row>
    <row r="55" spans="1:30" ht="86.25" customHeight="1" x14ac:dyDescent="0.3">
      <c r="A55" s="4" t="s">
        <v>1229</v>
      </c>
      <c r="B55" s="42">
        <v>1</v>
      </c>
      <c r="C55" s="42">
        <v>1</v>
      </c>
      <c r="D55" s="42">
        <v>1</v>
      </c>
      <c r="E55" s="42">
        <v>0</v>
      </c>
      <c r="F55" s="42">
        <v>1</v>
      </c>
      <c r="G55" s="42">
        <v>0</v>
      </c>
      <c r="H55" s="42">
        <v>1</v>
      </c>
      <c r="I55" s="42">
        <v>1</v>
      </c>
      <c r="J55" s="42">
        <v>0</v>
      </c>
      <c r="K55" s="42">
        <v>0</v>
      </c>
      <c r="L55" s="44">
        <f t="shared" si="0"/>
        <v>0.6</v>
      </c>
      <c r="M55" s="45" t="str">
        <f t="shared" si="1"/>
        <v>sedang</v>
      </c>
      <c r="N55" s="46">
        <f t="shared" si="4"/>
        <v>0.5</v>
      </c>
      <c r="O55" s="45" t="str">
        <f t="shared" si="2"/>
        <v>soal diterima baik</v>
      </c>
      <c r="Q55" s="7">
        <v>50</v>
      </c>
      <c r="R55" s="5">
        <f t="shared" si="9"/>
        <v>1</v>
      </c>
      <c r="S55" s="5">
        <f t="shared" si="9"/>
        <v>1</v>
      </c>
      <c r="T55" s="5">
        <f t="shared" si="9"/>
        <v>1</v>
      </c>
      <c r="U55" s="5">
        <f t="shared" si="9"/>
        <v>1</v>
      </c>
      <c r="V55" s="5">
        <f t="shared" si="9"/>
        <v>1</v>
      </c>
      <c r="W55" s="5">
        <f t="shared" si="9"/>
        <v>1</v>
      </c>
      <c r="X55" s="5">
        <f t="shared" si="9"/>
        <v>0</v>
      </c>
      <c r="Y55" s="5">
        <f t="shared" si="9"/>
        <v>0</v>
      </c>
      <c r="Z55" s="5">
        <f t="shared" si="9"/>
        <v>1</v>
      </c>
      <c r="AA55" s="5">
        <f t="shared" si="9"/>
        <v>1</v>
      </c>
      <c r="AB55" s="6">
        <f t="shared" si="6"/>
        <v>0.8</v>
      </c>
      <c r="AC55" s="6">
        <f t="shared" si="7"/>
        <v>0.19999999999999996</v>
      </c>
      <c r="AD55" s="6">
        <f t="shared" si="8"/>
        <v>0.15999999999999998</v>
      </c>
    </row>
    <row r="56" spans="1:30" ht="69" customHeight="1" x14ac:dyDescent="0.3">
      <c r="A56" s="8" t="s">
        <v>1230</v>
      </c>
      <c r="B56" s="42">
        <v>0</v>
      </c>
      <c r="C56" s="42">
        <v>0</v>
      </c>
      <c r="D56" s="42">
        <v>1</v>
      </c>
      <c r="E56" s="42">
        <v>0</v>
      </c>
      <c r="F56" s="42">
        <v>1</v>
      </c>
      <c r="G56" s="42">
        <v>0</v>
      </c>
      <c r="H56" s="42">
        <v>0</v>
      </c>
      <c r="I56" s="42">
        <v>0</v>
      </c>
      <c r="J56" s="42">
        <v>0</v>
      </c>
      <c r="K56" s="42">
        <v>0</v>
      </c>
      <c r="L56" s="44">
        <f t="shared" si="0"/>
        <v>0.8</v>
      </c>
      <c r="M56" s="45" t="str">
        <f t="shared" si="1"/>
        <v>mudah</v>
      </c>
      <c r="N56" s="46">
        <f t="shared" si="4"/>
        <v>0.5</v>
      </c>
      <c r="O56" s="45" t="str">
        <f t="shared" si="2"/>
        <v>soal diterima baik</v>
      </c>
      <c r="Q56" s="7">
        <v>51</v>
      </c>
      <c r="R56" s="5">
        <f t="shared" si="9"/>
        <v>1</v>
      </c>
      <c r="S56" s="5">
        <f t="shared" si="9"/>
        <v>1</v>
      </c>
      <c r="T56" s="5">
        <f t="shared" si="9"/>
        <v>1</v>
      </c>
      <c r="U56" s="5">
        <f t="shared" si="9"/>
        <v>0</v>
      </c>
      <c r="V56" s="5">
        <f t="shared" si="9"/>
        <v>1</v>
      </c>
      <c r="W56" s="5">
        <f t="shared" si="9"/>
        <v>0</v>
      </c>
      <c r="X56" s="5">
        <f t="shared" si="9"/>
        <v>1</v>
      </c>
      <c r="Y56" s="5">
        <f t="shared" si="9"/>
        <v>1</v>
      </c>
      <c r="Z56" s="5">
        <f t="shared" si="9"/>
        <v>0</v>
      </c>
      <c r="AA56" s="5">
        <f t="shared" si="9"/>
        <v>0</v>
      </c>
      <c r="AB56" s="6">
        <f t="shared" si="6"/>
        <v>0.6</v>
      </c>
      <c r="AC56" s="6">
        <f t="shared" si="7"/>
        <v>0.4</v>
      </c>
      <c r="AD56" s="6">
        <f t="shared" si="8"/>
        <v>0.24</v>
      </c>
    </row>
    <row r="57" spans="1:30" ht="60.75" customHeight="1" x14ac:dyDescent="0.3">
      <c r="A57" s="4" t="s">
        <v>1231</v>
      </c>
      <c r="B57" s="42">
        <v>0</v>
      </c>
      <c r="C57" s="42">
        <v>0</v>
      </c>
      <c r="D57" s="42">
        <v>1</v>
      </c>
      <c r="E57" s="42">
        <v>1</v>
      </c>
      <c r="F57" s="42">
        <v>1</v>
      </c>
      <c r="G57" s="42">
        <v>1</v>
      </c>
      <c r="H57" s="42">
        <v>0</v>
      </c>
      <c r="I57" s="42">
        <v>0</v>
      </c>
      <c r="J57" s="42">
        <v>0</v>
      </c>
      <c r="K57" s="42">
        <v>0</v>
      </c>
      <c r="L57" s="44">
        <f t="shared" si="0"/>
        <v>0.6</v>
      </c>
      <c r="M57" s="45" t="str">
        <f t="shared" si="1"/>
        <v>sedang</v>
      </c>
      <c r="N57" s="46">
        <f t="shared" si="4"/>
        <v>0.5</v>
      </c>
      <c r="O57" s="45" t="str">
        <f t="shared" si="2"/>
        <v>soal diterima baik</v>
      </c>
      <c r="Q57" s="7">
        <v>52</v>
      </c>
      <c r="R57" s="5">
        <f t="shared" si="9"/>
        <v>0</v>
      </c>
      <c r="S57" s="5">
        <f t="shared" si="9"/>
        <v>0</v>
      </c>
      <c r="T57" s="5">
        <f t="shared" si="9"/>
        <v>1</v>
      </c>
      <c r="U57" s="5">
        <f t="shared" si="9"/>
        <v>0</v>
      </c>
      <c r="V57" s="5">
        <f t="shared" si="9"/>
        <v>1</v>
      </c>
      <c r="W57" s="5">
        <f t="shared" si="9"/>
        <v>0</v>
      </c>
      <c r="X57" s="5">
        <f t="shared" si="9"/>
        <v>0</v>
      </c>
      <c r="Y57" s="5">
        <f t="shared" si="9"/>
        <v>0</v>
      </c>
      <c r="Z57" s="5">
        <f t="shared" si="9"/>
        <v>0</v>
      </c>
      <c r="AA57" s="5">
        <f t="shared" si="9"/>
        <v>0</v>
      </c>
      <c r="AB57" s="6">
        <f t="shared" si="6"/>
        <v>0.2</v>
      </c>
      <c r="AC57" s="6">
        <f t="shared" si="7"/>
        <v>0.8</v>
      </c>
      <c r="AD57" s="6">
        <f t="shared" si="8"/>
        <v>0.16000000000000003</v>
      </c>
    </row>
    <row r="58" spans="1:30" ht="43.5" customHeight="1" x14ac:dyDescent="0.3">
      <c r="A58" s="8" t="s">
        <v>1232</v>
      </c>
      <c r="B58" s="42">
        <v>1</v>
      </c>
      <c r="C58" s="42">
        <v>1</v>
      </c>
      <c r="D58" s="42">
        <v>1</v>
      </c>
      <c r="E58" s="42">
        <v>1</v>
      </c>
      <c r="F58" s="42">
        <v>1</v>
      </c>
      <c r="G58" s="42">
        <v>1</v>
      </c>
      <c r="H58" s="42">
        <v>0</v>
      </c>
      <c r="I58" s="42">
        <v>0</v>
      </c>
      <c r="J58" s="42">
        <v>0</v>
      </c>
      <c r="K58" s="42">
        <v>0</v>
      </c>
      <c r="L58" s="44">
        <f t="shared" si="0"/>
        <v>0.4</v>
      </c>
      <c r="M58" s="45" t="str">
        <f t="shared" si="1"/>
        <v>sedang</v>
      </c>
      <c r="N58" s="46">
        <f t="shared" si="4"/>
        <v>1</v>
      </c>
      <c r="O58" s="45" t="str">
        <f t="shared" si="2"/>
        <v>soal diterima baik</v>
      </c>
      <c r="Q58" s="7">
        <v>53</v>
      </c>
      <c r="R58" s="5">
        <f t="shared" si="9"/>
        <v>0</v>
      </c>
      <c r="S58" s="5">
        <f t="shared" si="9"/>
        <v>0</v>
      </c>
      <c r="T58" s="5">
        <f t="shared" si="9"/>
        <v>1</v>
      </c>
      <c r="U58" s="5">
        <f t="shared" si="9"/>
        <v>1</v>
      </c>
      <c r="V58" s="5">
        <f t="shared" si="9"/>
        <v>1</v>
      </c>
      <c r="W58" s="5">
        <f t="shared" si="9"/>
        <v>1</v>
      </c>
      <c r="X58" s="5">
        <f t="shared" si="9"/>
        <v>0</v>
      </c>
      <c r="Y58" s="5">
        <f t="shared" si="9"/>
        <v>0</v>
      </c>
      <c r="Z58" s="5">
        <f t="shared" si="9"/>
        <v>0</v>
      </c>
      <c r="AA58" s="5">
        <f t="shared" si="9"/>
        <v>0</v>
      </c>
      <c r="AB58" s="6">
        <f t="shared" si="6"/>
        <v>0.4</v>
      </c>
      <c r="AC58" s="6">
        <f t="shared" si="7"/>
        <v>0.6</v>
      </c>
      <c r="AD58" s="6">
        <f t="shared" si="8"/>
        <v>0.24</v>
      </c>
    </row>
    <row r="59" spans="1:30" ht="49.5" customHeight="1" x14ac:dyDescent="0.3">
      <c r="A59" s="9" t="s">
        <v>1233</v>
      </c>
      <c r="B59" s="42">
        <v>1</v>
      </c>
      <c r="C59" s="42">
        <v>1</v>
      </c>
      <c r="D59" s="42">
        <v>1</v>
      </c>
      <c r="E59" s="42">
        <v>0</v>
      </c>
      <c r="F59" s="42">
        <v>1</v>
      </c>
      <c r="G59" s="42">
        <v>0</v>
      </c>
      <c r="H59" s="42">
        <v>0</v>
      </c>
      <c r="I59" s="42">
        <v>0</v>
      </c>
      <c r="J59" s="42">
        <v>0</v>
      </c>
      <c r="K59" s="42">
        <v>0</v>
      </c>
      <c r="L59" s="44">
        <f t="shared" si="0"/>
        <v>0.6</v>
      </c>
      <c r="M59" s="45" t="str">
        <f t="shared" si="1"/>
        <v>sedang</v>
      </c>
      <c r="N59" s="46">
        <f t="shared" si="4"/>
        <v>1</v>
      </c>
      <c r="O59" s="45" t="str">
        <f t="shared" si="2"/>
        <v>soal diterima baik</v>
      </c>
      <c r="Q59" s="7">
        <v>54</v>
      </c>
      <c r="R59" s="5">
        <f t="shared" si="9"/>
        <v>1</v>
      </c>
      <c r="S59" s="5">
        <f t="shared" si="9"/>
        <v>1</v>
      </c>
      <c r="T59" s="5">
        <f t="shared" si="9"/>
        <v>1</v>
      </c>
      <c r="U59" s="5">
        <f t="shared" si="9"/>
        <v>1</v>
      </c>
      <c r="V59" s="5">
        <f t="shared" si="9"/>
        <v>1</v>
      </c>
      <c r="W59" s="5">
        <f t="shared" si="9"/>
        <v>1</v>
      </c>
      <c r="X59" s="5">
        <f t="shared" si="9"/>
        <v>0</v>
      </c>
      <c r="Y59" s="5">
        <f t="shared" si="9"/>
        <v>0</v>
      </c>
      <c r="Z59" s="5">
        <f t="shared" si="9"/>
        <v>0</v>
      </c>
      <c r="AA59" s="5">
        <f t="shared" si="9"/>
        <v>0</v>
      </c>
      <c r="AB59" s="6">
        <f t="shared" si="6"/>
        <v>0.6</v>
      </c>
      <c r="AC59" s="6">
        <f t="shared" si="7"/>
        <v>0.4</v>
      </c>
      <c r="AD59" s="6">
        <f t="shared" si="8"/>
        <v>0.24</v>
      </c>
    </row>
    <row r="60" spans="1:30" ht="50.25" customHeight="1" x14ac:dyDescent="0.3">
      <c r="A60" s="4" t="s">
        <v>1234</v>
      </c>
      <c r="B60" s="42">
        <v>1</v>
      </c>
      <c r="C60" s="42">
        <v>1</v>
      </c>
      <c r="D60" s="42">
        <v>1</v>
      </c>
      <c r="E60" s="42">
        <v>1</v>
      </c>
      <c r="F60" s="42">
        <v>1</v>
      </c>
      <c r="G60" s="42">
        <v>1</v>
      </c>
      <c r="H60" s="42">
        <v>0</v>
      </c>
      <c r="I60" s="42">
        <v>0</v>
      </c>
      <c r="J60" s="42">
        <v>0</v>
      </c>
      <c r="K60" s="42">
        <v>0</v>
      </c>
      <c r="L60" s="44">
        <f t="shared" si="0"/>
        <v>0.4</v>
      </c>
      <c r="M60" s="45" t="str">
        <f t="shared" si="1"/>
        <v>sedang</v>
      </c>
      <c r="N60" s="46">
        <f t="shared" si="4"/>
        <v>1</v>
      </c>
      <c r="O60" s="45" t="str">
        <f t="shared" si="2"/>
        <v>soal diterima baik</v>
      </c>
      <c r="Q60" s="7">
        <v>55</v>
      </c>
      <c r="R60" s="5">
        <f t="shared" si="9"/>
        <v>1</v>
      </c>
      <c r="S60" s="5">
        <f t="shared" si="9"/>
        <v>1</v>
      </c>
      <c r="T60" s="5">
        <f t="shared" si="9"/>
        <v>1</v>
      </c>
      <c r="U60" s="5">
        <f t="shared" si="9"/>
        <v>0</v>
      </c>
      <c r="V60" s="5">
        <f t="shared" si="9"/>
        <v>1</v>
      </c>
      <c r="W60" s="5">
        <f t="shared" si="9"/>
        <v>0</v>
      </c>
      <c r="X60" s="5">
        <f t="shared" si="9"/>
        <v>0</v>
      </c>
      <c r="Y60" s="5">
        <f t="shared" si="9"/>
        <v>0</v>
      </c>
      <c r="Z60" s="5">
        <f t="shared" si="9"/>
        <v>0</v>
      </c>
      <c r="AA60" s="5">
        <f t="shared" si="9"/>
        <v>0</v>
      </c>
      <c r="AB60" s="6">
        <f t="shared" si="6"/>
        <v>0.4</v>
      </c>
      <c r="AC60" s="6">
        <f t="shared" si="7"/>
        <v>0.6</v>
      </c>
      <c r="AD60" s="6">
        <f t="shared" si="8"/>
        <v>0.24</v>
      </c>
    </row>
    <row r="61" spans="1:30" ht="31.5" customHeight="1" x14ac:dyDescent="0.3">
      <c r="A61" s="4" t="s">
        <v>1235</v>
      </c>
      <c r="B61" s="42">
        <v>1</v>
      </c>
      <c r="C61" s="42">
        <v>1</v>
      </c>
      <c r="D61" s="42">
        <v>0</v>
      </c>
      <c r="E61" s="42">
        <v>0</v>
      </c>
      <c r="F61" s="42">
        <v>0</v>
      </c>
      <c r="G61" s="42">
        <v>0</v>
      </c>
      <c r="H61" s="42">
        <v>0</v>
      </c>
      <c r="I61" s="42">
        <v>0</v>
      </c>
      <c r="J61" s="42">
        <v>0</v>
      </c>
      <c r="K61" s="42">
        <v>0</v>
      </c>
      <c r="L61" s="44">
        <f t="shared" si="0"/>
        <v>0.8</v>
      </c>
      <c r="M61" s="45" t="str">
        <f t="shared" si="1"/>
        <v>mudah</v>
      </c>
      <c r="N61" s="46">
        <f t="shared" si="4"/>
        <v>0.5</v>
      </c>
      <c r="O61" s="45" t="str">
        <f t="shared" si="2"/>
        <v>soal diterima baik</v>
      </c>
      <c r="Q61" s="7">
        <v>56</v>
      </c>
      <c r="R61" s="5">
        <f t="shared" si="9"/>
        <v>1</v>
      </c>
      <c r="S61" s="5">
        <f t="shared" si="9"/>
        <v>1</v>
      </c>
      <c r="T61" s="5">
        <f t="shared" si="9"/>
        <v>1</v>
      </c>
      <c r="U61" s="5">
        <f t="shared" si="9"/>
        <v>1</v>
      </c>
      <c r="V61" s="5">
        <f t="shared" si="9"/>
        <v>1</v>
      </c>
      <c r="W61" s="5">
        <f t="shared" si="9"/>
        <v>1</v>
      </c>
      <c r="X61" s="5">
        <f t="shared" si="9"/>
        <v>0</v>
      </c>
      <c r="Y61" s="5">
        <f t="shared" si="9"/>
        <v>0</v>
      </c>
      <c r="Z61" s="5">
        <f t="shared" si="9"/>
        <v>0</v>
      </c>
      <c r="AA61" s="5">
        <f t="shared" si="9"/>
        <v>0</v>
      </c>
      <c r="AB61" s="6">
        <f t="shared" si="6"/>
        <v>0.6</v>
      </c>
      <c r="AC61" s="6">
        <f t="shared" si="7"/>
        <v>0.4</v>
      </c>
      <c r="AD61" s="6">
        <f t="shared" si="8"/>
        <v>0.24</v>
      </c>
    </row>
    <row r="62" spans="1:30" ht="34.5" customHeight="1" x14ac:dyDescent="0.3">
      <c r="A62" s="8" t="s">
        <v>1236</v>
      </c>
      <c r="B62" s="42">
        <v>1</v>
      </c>
      <c r="C62" s="42">
        <v>1</v>
      </c>
      <c r="D62" s="42">
        <v>1</v>
      </c>
      <c r="E62" s="42">
        <v>0</v>
      </c>
      <c r="F62" s="42">
        <v>1</v>
      </c>
      <c r="G62" s="42">
        <v>0</v>
      </c>
      <c r="H62" s="42">
        <v>0</v>
      </c>
      <c r="I62" s="42">
        <v>0</v>
      </c>
      <c r="J62" s="42">
        <v>0</v>
      </c>
      <c r="K62" s="42">
        <v>0</v>
      </c>
      <c r="L62" s="44">
        <f t="shared" si="0"/>
        <v>0.6</v>
      </c>
      <c r="M62" s="45" t="str">
        <f t="shared" si="1"/>
        <v>sedang</v>
      </c>
      <c r="N62" s="46">
        <f t="shared" si="4"/>
        <v>1</v>
      </c>
      <c r="O62" s="45" t="str">
        <f t="shared" si="2"/>
        <v>soal diterima baik</v>
      </c>
      <c r="Q62" s="7">
        <v>57</v>
      </c>
      <c r="R62" s="5">
        <f t="shared" si="9"/>
        <v>1</v>
      </c>
      <c r="S62" s="5">
        <f t="shared" si="9"/>
        <v>1</v>
      </c>
      <c r="T62" s="5">
        <f t="shared" si="9"/>
        <v>0</v>
      </c>
      <c r="U62" s="5">
        <f t="shared" si="9"/>
        <v>0</v>
      </c>
      <c r="V62" s="5">
        <f t="shared" si="9"/>
        <v>0</v>
      </c>
      <c r="W62" s="5">
        <f t="shared" si="9"/>
        <v>0</v>
      </c>
      <c r="X62" s="5">
        <f t="shared" si="9"/>
        <v>0</v>
      </c>
      <c r="Y62" s="5">
        <f t="shared" si="9"/>
        <v>0</v>
      </c>
      <c r="Z62" s="5">
        <f t="shared" si="9"/>
        <v>0</v>
      </c>
      <c r="AA62" s="5">
        <f t="shared" si="9"/>
        <v>0</v>
      </c>
      <c r="AB62" s="6">
        <f t="shared" si="6"/>
        <v>0.2</v>
      </c>
      <c r="AC62" s="6">
        <f t="shared" si="7"/>
        <v>0.8</v>
      </c>
      <c r="AD62" s="6">
        <f t="shared" si="8"/>
        <v>0.16000000000000003</v>
      </c>
    </row>
    <row r="63" spans="1:30" ht="95.25" customHeight="1" x14ac:dyDescent="0.3">
      <c r="A63" s="8" t="s">
        <v>1237</v>
      </c>
      <c r="B63" s="42">
        <v>1</v>
      </c>
      <c r="C63" s="42">
        <v>1</v>
      </c>
      <c r="D63" s="42">
        <v>1</v>
      </c>
      <c r="E63" s="42">
        <v>0</v>
      </c>
      <c r="F63" s="42">
        <v>1</v>
      </c>
      <c r="G63" s="42">
        <v>0</v>
      </c>
      <c r="H63" s="42">
        <v>0</v>
      </c>
      <c r="I63" s="42">
        <v>0</v>
      </c>
      <c r="J63" s="42">
        <v>0</v>
      </c>
      <c r="K63" s="42">
        <v>0</v>
      </c>
      <c r="L63" s="44">
        <f t="shared" si="0"/>
        <v>0.6</v>
      </c>
      <c r="M63" s="45" t="str">
        <f t="shared" si="1"/>
        <v>sedang</v>
      </c>
      <c r="N63" s="46">
        <f t="shared" si="4"/>
        <v>1</v>
      </c>
      <c r="O63" s="45" t="str">
        <f t="shared" si="2"/>
        <v>soal diterima baik</v>
      </c>
      <c r="Q63" s="7">
        <v>58</v>
      </c>
      <c r="R63" s="5">
        <f t="shared" si="9"/>
        <v>1</v>
      </c>
      <c r="S63" s="5">
        <f t="shared" si="9"/>
        <v>1</v>
      </c>
      <c r="T63" s="5">
        <f t="shared" si="9"/>
        <v>1</v>
      </c>
      <c r="U63" s="5">
        <f t="shared" si="9"/>
        <v>0</v>
      </c>
      <c r="V63" s="5">
        <f t="shared" si="9"/>
        <v>1</v>
      </c>
      <c r="W63" s="5">
        <f t="shared" si="9"/>
        <v>0</v>
      </c>
      <c r="X63" s="5">
        <f t="shared" si="9"/>
        <v>0</v>
      </c>
      <c r="Y63" s="5">
        <f t="shared" si="9"/>
        <v>0</v>
      </c>
      <c r="Z63" s="5">
        <f t="shared" si="9"/>
        <v>0</v>
      </c>
      <c r="AA63" s="5">
        <f t="shared" si="9"/>
        <v>0</v>
      </c>
      <c r="AB63" s="6">
        <f t="shared" si="6"/>
        <v>0.4</v>
      </c>
      <c r="AC63" s="6">
        <f t="shared" si="7"/>
        <v>0.6</v>
      </c>
      <c r="AD63" s="6">
        <f t="shared" si="8"/>
        <v>0.24</v>
      </c>
    </row>
    <row r="64" spans="1:30" ht="72.75" customHeight="1" x14ac:dyDescent="0.3">
      <c r="A64" s="8" t="s">
        <v>1238</v>
      </c>
      <c r="B64" s="42">
        <v>1</v>
      </c>
      <c r="C64" s="42">
        <v>1</v>
      </c>
      <c r="D64" s="42">
        <v>1</v>
      </c>
      <c r="E64" s="42">
        <v>0</v>
      </c>
      <c r="F64" s="42">
        <v>1</v>
      </c>
      <c r="G64" s="42">
        <v>0</v>
      </c>
      <c r="H64" s="42">
        <v>0</v>
      </c>
      <c r="I64" s="42">
        <v>0</v>
      </c>
      <c r="J64" s="42">
        <v>0</v>
      </c>
      <c r="K64" s="42">
        <v>0</v>
      </c>
      <c r="L64" s="44">
        <f t="shared" si="0"/>
        <v>0.6</v>
      </c>
      <c r="M64" s="45" t="str">
        <f t="shared" si="1"/>
        <v>sedang</v>
      </c>
      <c r="N64" s="46">
        <f t="shared" si="4"/>
        <v>1</v>
      </c>
      <c r="O64" s="45" t="str">
        <f t="shared" si="2"/>
        <v>soal diterima baik</v>
      </c>
      <c r="Q64" s="7">
        <v>59</v>
      </c>
      <c r="R64" s="5">
        <f t="shared" si="9"/>
        <v>1</v>
      </c>
      <c r="S64" s="5">
        <f t="shared" si="9"/>
        <v>1</v>
      </c>
      <c r="T64" s="5">
        <f t="shared" si="9"/>
        <v>1</v>
      </c>
      <c r="U64" s="5">
        <f t="shared" si="9"/>
        <v>0</v>
      </c>
      <c r="V64" s="5">
        <f t="shared" si="9"/>
        <v>1</v>
      </c>
      <c r="W64" s="5">
        <f t="shared" si="9"/>
        <v>0</v>
      </c>
      <c r="X64" s="5">
        <f t="shared" si="9"/>
        <v>0</v>
      </c>
      <c r="Y64" s="5">
        <f t="shared" si="9"/>
        <v>0</v>
      </c>
      <c r="Z64" s="5">
        <f t="shared" si="9"/>
        <v>0</v>
      </c>
      <c r="AA64" s="5">
        <f t="shared" si="9"/>
        <v>0</v>
      </c>
      <c r="AB64" s="6">
        <f t="shared" si="6"/>
        <v>0.4</v>
      </c>
      <c r="AC64" s="6">
        <f t="shared" si="7"/>
        <v>0.6</v>
      </c>
      <c r="AD64" s="6">
        <f t="shared" si="8"/>
        <v>0.24</v>
      </c>
    </row>
    <row r="65" spans="1:30" ht="90.75" customHeight="1" x14ac:dyDescent="0.3">
      <c r="A65" s="4" t="s">
        <v>1239</v>
      </c>
      <c r="B65" s="42">
        <v>1</v>
      </c>
      <c r="C65" s="42">
        <v>1</v>
      </c>
      <c r="D65" s="42">
        <v>1</v>
      </c>
      <c r="E65" s="42">
        <v>1</v>
      </c>
      <c r="F65" s="42">
        <v>1</v>
      </c>
      <c r="G65" s="42">
        <v>1</v>
      </c>
      <c r="H65" s="42">
        <v>0</v>
      </c>
      <c r="I65" s="42">
        <v>0</v>
      </c>
      <c r="J65" s="42">
        <v>0</v>
      </c>
      <c r="K65" s="42">
        <v>0</v>
      </c>
      <c r="L65" s="44">
        <f t="shared" si="0"/>
        <v>0.4</v>
      </c>
      <c r="M65" s="45" t="str">
        <f t="shared" si="1"/>
        <v>sedang</v>
      </c>
      <c r="N65" s="46">
        <f t="shared" si="4"/>
        <v>1</v>
      </c>
      <c r="O65" s="45" t="str">
        <f t="shared" si="2"/>
        <v>soal diterima baik</v>
      </c>
      <c r="Q65" s="7">
        <v>60</v>
      </c>
      <c r="R65" s="5">
        <f t="shared" si="9"/>
        <v>1</v>
      </c>
      <c r="S65" s="5">
        <f t="shared" si="9"/>
        <v>1</v>
      </c>
      <c r="T65" s="5">
        <f t="shared" si="9"/>
        <v>1</v>
      </c>
      <c r="U65" s="5">
        <f t="shared" si="9"/>
        <v>0</v>
      </c>
      <c r="V65" s="5">
        <f t="shared" si="9"/>
        <v>1</v>
      </c>
      <c r="W65" s="5">
        <f t="shared" si="9"/>
        <v>0</v>
      </c>
      <c r="X65" s="5">
        <f t="shared" si="9"/>
        <v>0</v>
      </c>
      <c r="Y65" s="5">
        <f t="shared" si="9"/>
        <v>0</v>
      </c>
      <c r="Z65" s="5">
        <f t="shared" si="9"/>
        <v>0</v>
      </c>
      <c r="AA65" s="5">
        <f t="shared" si="9"/>
        <v>0</v>
      </c>
      <c r="AB65" s="6">
        <f t="shared" si="6"/>
        <v>0.4</v>
      </c>
      <c r="AC65" s="6">
        <f t="shared" si="7"/>
        <v>0.6</v>
      </c>
      <c r="AD65" s="6">
        <f t="shared" si="8"/>
        <v>0.24</v>
      </c>
    </row>
    <row r="66" spans="1:30" ht="80.25" customHeight="1" x14ac:dyDescent="0.3">
      <c r="A66" s="4" t="s">
        <v>1240</v>
      </c>
      <c r="B66" s="42">
        <v>1</v>
      </c>
      <c r="C66" s="42">
        <v>1</v>
      </c>
      <c r="D66" s="42">
        <v>1</v>
      </c>
      <c r="E66" s="42">
        <v>1</v>
      </c>
      <c r="F66" s="42">
        <v>1</v>
      </c>
      <c r="G66" s="42">
        <v>1</v>
      </c>
      <c r="H66" s="42">
        <v>1</v>
      </c>
      <c r="I66" s="42">
        <v>1</v>
      </c>
      <c r="J66" s="42">
        <v>0</v>
      </c>
      <c r="K66" s="42">
        <v>0</v>
      </c>
      <c r="L66" s="44">
        <f t="shared" si="0"/>
        <v>0.8</v>
      </c>
      <c r="M66" s="45" t="str">
        <f t="shared" si="1"/>
        <v>mudah</v>
      </c>
      <c r="N66" s="46">
        <f t="shared" si="4"/>
        <v>0.5</v>
      </c>
      <c r="O66" s="45" t="str">
        <f t="shared" si="2"/>
        <v>soal diterima baik</v>
      </c>
      <c r="Q66" s="7">
        <v>61</v>
      </c>
      <c r="R66" s="5">
        <f t="shared" si="9"/>
        <v>1</v>
      </c>
      <c r="S66" s="5">
        <f t="shared" si="9"/>
        <v>1</v>
      </c>
      <c r="T66" s="5">
        <f t="shared" si="9"/>
        <v>1</v>
      </c>
      <c r="U66" s="5">
        <f t="shared" si="9"/>
        <v>1</v>
      </c>
      <c r="V66" s="5">
        <f t="shared" si="9"/>
        <v>1</v>
      </c>
      <c r="W66" s="5">
        <f t="shared" si="9"/>
        <v>1</v>
      </c>
      <c r="X66" s="5">
        <f t="shared" si="9"/>
        <v>0</v>
      </c>
      <c r="Y66" s="5">
        <f t="shared" si="9"/>
        <v>0</v>
      </c>
      <c r="Z66" s="5">
        <f t="shared" si="9"/>
        <v>0</v>
      </c>
      <c r="AA66" s="5">
        <f t="shared" si="9"/>
        <v>0</v>
      </c>
      <c r="AB66" s="6">
        <f t="shared" si="6"/>
        <v>0.6</v>
      </c>
      <c r="AC66" s="6">
        <f t="shared" si="7"/>
        <v>0.4</v>
      </c>
      <c r="AD66" s="6">
        <f t="shared" si="8"/>
        <v>0.24</v>
      </c>
    </row>
    <row r="67" spans="1:30" ht="78" customHeight="1" x14ac:dyDescent="0.3">
      <c r="A67" s="9" t="s">
        <v>1241</v>
      </c>
      <c r="B67" s="42">
        <v>1</v>
      </c>
      <c r="C67" s="42">
        <v>1</v>
      </c>
      <c r="D67" s="42">
        <v>1</v>
      </c>
      <c r="E67" s="42">
        <v>1</v>
      </c>
      <c r="F67" s="42">
        <v>1</v>
      </c>
      <c r="G67" s="42">
        <v>1</v>
      </c>
      <c r="H67" s="42">
        <v>0</v>
      </c>
      <c r="I67" s="42">
        <v>0</v>
      </c>
      <c r="J67" s="42">
        <v>0</v>
      </c>
      <c r="K67" s="42">
        <v>0</v>
      </c>
      <c r="L67" s="44">
        <f t="shared" si="0"/>
        <v>0.4</v>
      </c>
      <c r="M67" s="45" t="str">
        <f t="shared" si="1"/>
        <v>sedang</v>
      </c>
      <c r="N67" s="46">
        <f t="shared" si="4"/>
        <v>1</v>
      </c>
      <c r="O67" s="45" t="str">
        <f t="shared" si="2"/>
        <v>soal diterima baik</v>
      </c>
      <c r="Q67" s="7">
        <v>62</v>
      </c>
      <c r="R67" s="5">
        <f t="shared" si="9"/>
        <v>1</v>
      </c>
      <c r="S67" s="5">
        <f t="shared" si="9"/>
        <v>1</v>
      </c>
      <c r="T67" s="5">
        <f t="shared" si="9"/>
        <v>1</v>
      </c>
      <c r="U67" s="5">
        <f t="shared" si="9"/>
        <v>1</v>
      </c>
      <c r="V67" s="5">
        <f t="shared" si="9"/>
        <v>1</v>
      </c>
      <c r="W67" s="5">
        <f t="shared" si="9"/>
        <v>1</v>
      </c>
      <c r="X67" s="5">
        <f t="shared" si="9"/>
        <v>1</v>
      </c>
      <c r="Y67" s="5">
        <f t="shared" si="9"/>
        <v>1</v>
      </c>
      <c r="Z67" s="5">
        <f t="shared" si="9"/>
        <v>0</v>
      </c>
      <c r="AA67" s="5">
        <f t="shared" si="9"/>
        <v>0</v>
      </c>
      <c r="AB67" s="6">
        <f t="shared" si="6"/>
        <v>0.8</v>
      </c>
      <c r="AC67" s="6">
        <f t="shared" si="7"/>
        <v>0.19999999999999996</v>
      </c>
      <c r="AD67" s="6">
        <f t="shared" si="8"/>
        <v>0.15999999999999998</v>
      </c>
    </row>
    <row r="68" spans="1:30" ht="64.5" customHeight="1" x14ac:dyDescent="0.3">
      <c r="A68" s="4" t="s">
        <v>1242</v>
      </c>
      <c r="B68" s="42">
        <v>1</v>
      </c>
      <c r="C68" s="42">
        <v>1</v>
      </c>
      <c r="D68" s="42">
        <v>1</v>
      </c>
      <c r="E68" s="42">
        <v>1</v>
      </c>
      <c r="F68" s="42">
        <v>1</v>
      </c>
      <c r="G68" s="42">
        <v>1</v>
      </c>
      <c r="H68" s="42">
        <v>0</v>
      </c>
      <c r="I68" s="42">
        <v>0</v>
      </c>
      <c r="J68" s="42">
        <v>0</v>
      </c>
      <c r="K68" s="42">
        <v>0</v>
      </c>
      <c r="L68" s="44">
        <f t="shared" si="0"/>
        <v>0.4</v>
      </c>
      <c r="M68" s="45" t="str">
        <f t="shared" si="1"/>
        <v>sedang</v>
      </c>
      <c r="N68" s="46">
        <f t="shared" si="4"/>
        <v>1</v>
      </c>
      <c r="O68" s="45" t="str">
        <f t="shared" si="2"/>
        <v>soal diterima baik</v>
      </c>
      <c r="Q68" s="7">
        <v>63</v>
      </c>
      <c r="R68" s="5">
        <f t="shared" si="9"/>
        <v>1</v>
      </c>
      <c r="S68" s="5">
        <f t="shared" si="9"/>
        <v>1</v>
      </c>
      <c r="T68" s="5">
        <f t="shared" si="9"/>
        <v>1</v>
      </c>
      <c r="U68" s="5">
        <f t="shared" si="9"/>
        <v>1</v>
      </c>
      <c r="V68" s="5">
        <f t="shared" si="9"/>
        <v>1</v>
      </c>
      <c r="W68" s="5">
        <f t="shared" si="9"/>
        <v>1</v>
      </c>
      <c r="X68" s="5">
        <f t="shared" si="9"/>
        <v>0</v>
      </c>
      <c r="Y68" s="5">
        <f t="shared" si="9"/>
        <v>0</v>
      </c>
      <c r="Z68" s="5">
        <f t="shared" si="9"/>
        <v>0</v>
      </c>
      <c r="AA68" s="5">
        <f t="shared" si="9"/>
        <v>0</v>
      </c>
      <c r="AB68" s="6">
        <f t="shared" si="6"/>
        <v>0.6</v>
      </c>
      <c r="AC68" s="6">
        <f t="shared" si="7"/>
        <v>0.4</v>
      </c>
      <c r="AD68" s="6">
        <f t="shared" si="8"/>
        <v>0.24</v>
      </c>
    </row>
    <row r="69" spans="1:30" ht="85.5" customHeight="1" x14ac:dyDescent="0.3">
      <c r="A69" s="8" t="s">
        <v>1243</v>
      </c>
      <c r="B69" s="42">
        <v>1</v>
      </c>
      <c r="C69" s="42">
        <v>1</v>
      </c>
      <c r="D69" s="42">
        <v>1</v>
      </c>
      <c r="E69" s="42">
        <v>0</v>
      </c>
      <c r="F69" s="42">
        <v>1</v>
      </c>
      <c r="G69" s="42">
        <v>0</v>
      </c>
      <c r="H69" s="42">
        <v>0</v>
      </c>
      <c r="I69" s="42">
        <v>0</v>
      </c>
      <c r="J69" s="42">
        <v>0</v>
      </c>
      <c r="K69" s="42">
        <v>0</v>
      </c>
      <c r="L69" s="44">
        <f t="shared" ref="L69:L104" si="10">COUNTIF(B69:K69,$H69)/COUNTA(B69:K69)</f>
        <v>0.6</v>
      </c>
      <c r="M69" s="45" t="str">
        <f t="shared" si="1"/>
        <v>sedang</v>
      </c>
      <c r="N69" s="46">
        <f t="shared" si="4"/>
        <v>1</v>
      </c>
      <c r="O69" s="45" t="str">
        <f t="shared" si="2"/>
        <v>soal diterima baik</v>
      </c>
      <c r="Q69" s="7">
        <v>64</v>
      </c>
      <c r="R69" s="5">
        <f t="shared" si="9"/>
        <v>1</v>
      </c>
      <c r="S69" s="5">
        <f t="shared" si="9"/>
        <v>1</v>
      </c>
      <c r="T69" s="5">
        <f t="shared" si="9"/>
        <v>1</v>
      </c>
      <c r="U69" s="5">
        <f t="shared" si="9"/>
        <v>1</v>
      </c>
      <c r="V69" s="5">
        <f t="shared" si="9"/>
        <v>1</v>
      </c>
      <c r="W69" s="5">
        <f t="shared" si="9"/>
        <v>1</v>
      </c>
      <c r="X69" s="5">
        <f t="shared" si="9"/>
        <v>0</v>
      </c>
      <c r="Y69" s="5">
        <f t="shared" si="9"/>
        <v>0</v>
      </c>
      <c r="Z69" s="5">
        <f t="shared" si="9"/>
        <v>0</v>
      </c>
      <c r="AA69" s="5">
        <f t="shared" si="9"/>
        <v>0</v>
      </c>
      <c r="AB69" s="6">
        <f t="shared" si="6"/>
        <v>0.6</v>
      </c>
      <c r="AC69" s="6">
        <f t="shared" si="7"/>
        <v>0.4</v>
      </c>
      <c r="AD69" s="6">
        <f t="shared" si="8"/>
        <v>0.24</v>
      </c>
    </row>
    <row r="70" spans="1:30" ht="42" customHeight="1" x14ac:dyDescent="0.3">
      <c r="A70" s="8" t="s">
        <v>1244</v>
      </c>
      <c r="B70" s="42">
        <v>1</v>
      </c>
      <c r="C70" s="42">
        <v>1</v>
      </c>
      <c r="D70" s="42">
        <v>1</v>
      </c>
      <c r="E70" s="42">
        <v>0</v>
      </c>
      <c r="F70" s="42">
        <v>1</v>
      </c>
      <c r="G70" s="42">
        <v>0</v>
      </c>
      <c r="H70" s="42">
        <v>0</v>
      </c>
      <c r="I70" s="42">
        <v>0</v>
      </c>
      <c r="J70" s="42">
        <v>0</v>
      </c>
      <c r="K70" s="42">
        <v>0</v>
      </c>
      <c r="L70" s="44">
        <f t="shared" si="10"/>
        <v>0.6</v>
      </c>
      <c r="M70" s="45" t="str">
        <f t="shared" ref="M70:M104" si="11">IF(L70&lt;0.31,"sukar",IF(L70&lt;0.71,"sedang","mudah"))</f>
        <v>sedang</v>
      </c>
      <c r="N70" s="46">
        <f t="shared" ref="N70:N103" si="12">ABS((SUM(B70:D70,F70)-SUM(H70:K70))*2/8)</f>
        <v>1</v>
      </c>
      <c r="O70" s="45" t="str">
        <f t="shared" ref="O70:O104" si="13">IF(N70&lt;0.2,"soal dibuang",IF(N70&lt;0.3,"soal diperbaiki",IF(N70&lt;0.4,"soal diterima tapi perlu diperbaiki","soal diterima baik")))</f>
        <v>soal diterima baik</v>
      </c>
      <c r="Q70" s="7">
        <v>65</v>
      </c>
      <c r="R70" s="5">
        <f t="shared" si="9"/>
        <v>1</v>
      </c>
      <c r="S70" s="5">
        <f t="shared" si="9"/>
        <v>1</v>
      </c>
      <c r="T70" s="5">
        <f t="shared" si="9"/>
        <v>1</v>
      </c>
      <c r="U70" s="5">
        <f t="shared" si="9"/>
        <v>0</v>
      </c>
      <c r="V70" s="5">
        <f t="shared" si="9"/>
        <v>1</v>
      </c>
      <c r="W70" s="5">
        <f t="shared" si="9"/>
        <v>0</v>
      </c>
      <c r="X70" s="5">
        <f t="shared" si="9"/>
        <v>0</v>
      </c>
      <c r="Y70" s="5">
        <f t="shared" si="9"/>
        <v>0</v>
      </c>
      <c r="Z70" s="5">
        <f t="shared" si="9"/>
        <v>0</v>
      </c>
      <c r="AA70" s="5">
        <f t="shared" si="9"/>
        <v>0</v>
      </c>
      <c r="AB70" s="6">
        <f t="shared" si="6"/>
        <v>0.4</v>
      </c>
      <c r="AC70" s="6">
        <f t="shared" si="7"/>
        <v>0.6</v>
      </c>
      <c r="AD70" s="6">
        <f t="shared" si="8"/>
        <v>0.24</v>
      </c>
    </row>
    <row r="71" spans="1:30" ht="42.75" customHeight="1" x14ac:dyDescent="0.3">
      <c r="A71" s="8" t="s">
        <v>1245</v>
      </c>
      <c r="B71" s="42">
        <v>1</v>
      </c>
      <c r="C71" s="42">
        <v>1</v>
      </c>
      <c r="D71" s="42">
        <v>1</v>
      </c>
      <c r="E71" s="42">
        <v>1</v>
      </c>
      <c r="F71" s="42">
        <v>1</v>
      </c>
      <c r="G71" s="42">
        <v>1</v>
      </c>
      <c r="H71" s="42">
        <v>1</v>
      </c>
      <c r="I71" s="42">
        <v>1</v>
      </c>
      <c r="J71" s="42">
        <v>0</v>
      </c>
      <c r="K71" s="42">
        <v>0</v>
      </c>
      <c r="L71" s="44">
        <f t="shared" si="10"/>
        <v>0.8</v>
      </c>
      <c r="M71" s="45" t="str">
        <f t="shared" si="11"/>
        <v>mudah</v>
      </c>
      <c r="N71" s="46">
        <f t="shared" si="12"/>
        <v>0.5</v>
      </c>
      <c r="O71" s="45" t="str">
        <f t="shared" si="13"/>
        <v>soal diterima baik</v>
      </c>
      <c r="Q71" s="7">
        <v>66</v>
      </c>
      <c r="R71" s="5">
        <f t="shared" si="9"/>
        <v>1</v>
      </c>
      <c r="S71" s="5">
        <f t="shared" si="9"/>
        <v>1</v>
      </c>
      <c r="T71" s="5">
        <f t="shared" si="9"/>
        <v>1</v>
      </c>
      <c r="U71" s="5">
        <f t="shared" si="9"/>
        <v>0</v>
      </c>
      <c r="V71" s="5">
        <f t="shared" si="9"/>
        <v>1</v>
      </c>
      <c r="W71" s="5">
        <f t="shared" ref="W71:AA105" si="14">G70</f>
        <v>0</v>
      </c>
      <c r="X71" s="5">
        <f t="shared" si="14"/>
        <v>0</v>
      </c>
      <c r="Y71" s="5">
        <f t="shared" si="14"/>
        <v>0</v>
      </c>
      <c r="Z71" s="5">
        <f t="shared" si="14"/>
        <v>0</v>
      </c>
      <c r="AA71" s="5">
        <f t="shared" si="14"/>
        <v>0</v>
      </c>
      <c r="AB71" s="6">
        <f t="shared" ref="AB71:AB104" si="15">SUM(R71:AA71)/COUNT(R71:AA71)</f>
        <v>0.4</v>
      </c>
      <c r="AC71" s="6">
        <f t="shared" ref="AC71:AC105" si="16">1-AB71</f>
        <v>0.6</v>
      </c>
      <c r="AD71" s="6">
        <f t="shared" ref="AD71:AD105" si="17">AB71*AC71</f>
        <v>0.24</v>
      </c>
    </row>
    <row r="72" spans="1:30" ht="42.75" customHeight="1" x14ac:dyDescent="0.3">
      <c r="A72" s="8" t="s">
        <v>1246</v>
      </c>
      <c r="B72" s="42">
        <v>1</v>
      </c>
      <c r="C72" s="42">
        <v>1</v>
      </c>
      <c r="D72" s="42">
        <v>1</v>
      </c>
      <c r="E72" s="42">
        <v>1</v>
      </c>
      <c r="F72" s="42">
        <v>1</v>
      </c>
      <c r="G72" s="42">
        <v>1</v>
      </c>
      <c r="H72" s="42">
        <v>0</v>
      </c>
      <c r="I72" s="42">
        <v>0</v>
      </c>
      <c r="J72" s="42">
        <v>1</v>
      </c>
      <c r="K72" s="42">
        <v>1</v>
      </c>
      <c r="L72" s="44">
        <f t="shared" si="10"/>
        <v>0.2</v>
      </c>
      <c r="M72" s="45" t="str">
        <f t="shared" si="11"/>
        <v>sukar</v>
      </c>
      <c r="N72" s="46">
        <f t="shared" si="12"/>
        <v>0.5</v>
      </c>
      <c r="O72" s="45" t="str">
        <f t="shared" si="13"/>
        <v>soal diterima baik</v>
      </c>
      <c r="Q72" s="7">
        <v>67</v>
      </c>
      <c r="R72" s="5">
        <f t="shared" ref="R72:V105" si="18">B71</f>
        <v>1</v>
      </c>
      <c r="S72" s="5">
        <f t="shared" si="18"/>
        <v>1</v>
      </c>
      <c r="T72" s="5">
        <f t="shared" si="18"/>
        <v>1</v>
      </c>
      <c r="U72" s="5">
        <f t="shared" si="18"/>
        <v>1</v>
      </c>
      <c r="V72" s="5">
        <f t="shared" si="18"/>
        <v>1</v>
      </c>
      <c r="W72" s="5">
        <f t="shared" si="14"/>
        <v>1</v>
      </c>
      <c r="X72" s="5">
        <f t="shared" si="14"/>
        <v>1</v>
      </c>
      <c r="Y72" s="5">
        <f t="shared" si="14"/>
        <v>1</v>
      </c>
      <c r="Z72" s="5">
        <f t="shared" si="14"/>
        <v>0</v>
      </c>
      <c r="AA72" s="5">
        <f t="shared" si="14"/>
        <v>0</v>
      </c>
      <c r="AB72" s="6">
        <f t="shared" si="15"/>
        <v>0.8</v>
      </c>
      <c r="AC72" s="6">
        <f t="shared" si="16"/>
        <v>0.19999999999999996</v>
      </c>
      <c r="AD72" s="6">
        <f t="shared" si="17"/>
        <v>0.15999999999999998</v>
      </c>
    </row>
    <row r="73" spans="1:30" ht="58.5" customHeight="1" x14ac:dyDescent="0.3">
      <c r="A73" s="8" t="s">
        <v>1247</v>
      </c>
      <c r="B73" s="42">
        <v>1</v>
      </c>
      <c r="C73" s="42">
        <v>1</v>
      </c>
      <c r="D73" s="42">
        <v>1</v>
      </c>
      <c r="E73" s="42">
        <v>1</v>
      </c>
      <c r="F73" s="42">
        <v>1</v>
      </c>
      <c r="G73" s="42">
        <v>1</v>
      </c>
      <c r="H73" s="42">
        <v>0</v>
      </c>
      <c r="I73" s="42">
        <v>0</v>
      </c>
      <c r="J73" s="42">
        <v>0</v>
      </c>
      <c r="K73" s="42">
        <v>0</v>
      </c>
      <c r="L73" s="44">
        <f t="shared" si="10"/>
        <v>0.4</v>
      </c>
      <c r="M73" s="45" t="str">
        <f t="shared" si="11"/>
        <v>sedang</v>
      </c>
      <c r="N73" s="46">
        <f t="shared" si="12"/>
        <v>1</v>
      </c>
      <c r="O73" s="45" t="str">
        <f t="shared" si="13"/>
        <v>soal diterima baik</v>
      </c>
      <c r="Q73" s="7">
        <v>68</v>
      </c>
      <c r="R73" s="5">
        <f t="shared" si="18"/>
        <v>1</v>
      </c>
      <c r="S73" s="5">
        <f t="shared" si="18"/>
        <v>1</v>
      </c>
      <c r="T73" s="5">
        <f t="shared" si="18"/>
        <v>1</v>
      </c>
      <c r="U73" s="5">
        <f t="shared" si="18"/>
        <v>1</v>
      </c>
      <c r="V73" s="5">
        <f t="shared" si="18"/>
        <v>1</v>
      </c>
      <c r="W73" s="5">
        <f t="shared" si="14"/>
        <v>1</v>
      </c>
      <c r="X73" s="5">
        <f t="shared" si="14"/>
        <v>0</v>
      </c>
      <c r="Y73" s="5">
        <f t="shared" si="14"/>
        <v>0</v>
      </c>
      <c r="Z73" s="5">
        <f t="shared" si="14"/>
        <v>1</v>
      </c>
      <c r="AA73" s="5">
        <f t="shared" si="14"/>
        <v>1</v>
      </c>
      <c r="AB73" s="6">
        <f t="shared" si="15"/>
        <v>0.8</v>
      </c>
      <c r="AC73" s="6">
        <f t="shared" si="16"/>
        <v>0.19999999999999996</v>
      </c>
      <c r="AD73" s="6">
        <f t="shared" si="17"/>
        <v>0.15999999999999998</v>
      </c>
    </row>
    <row r="74" spans="1:30" ht="55.5" customHeight="1" x14ac:dyDescent="0.3">
      <c r="A74" s="9" t="s">
        <v>1248</v>
      </c>
      <c r="B74" s="42">
        <v>0</v>
      </c>
      <c r="C74" s="42">
        <v>0</v>
      </c>
      <c r="D74" s="42">
        <v>1</v>
      </c>
      <c r="E74" s="42">
        <v>1</v>
      </c>
      <c r="F74" s="42">
        <v>1</v>
      </c>
      <c r="G74" s="42">
        <v>1</v>
      </c>
      <c r="H74" s="42">
        <v>0</v>
      </c>
      <c r="I74" s="42">
        <v>0</v>
      </c>
      <c r="J74" s="42">
        <v>0</v>
      </c>
      <c r="K74" s="42">
        <v>0</v>
      </c>
      <c r="L74" s="44">
        <f t="shared" si="10"/>
        <v>0.6</v>
      </c>
      <c r="M74" s="45" t="str">
        <f t="shared" si="11"/>
        <v>sedang</v>
      </c>
      <c r="N74" s="46">
        <f t="shared" si="12"/>
        <v>0.5</v>
      </c>
      <c r="O74" s="45" t="str">
        <f t="shared" si="13"/>
        <v>soal diterima baik</v>
      </c>
      <c r="Q74" s="7">
        <v>69</v>
      </c>
      <c r="R74" s="5">
        <f t="shared" si="18"/>
        <v>1</v>
      </c>
      <c r="S74" s="5">
        <f t="shared" si="18"/>
        <v>1</v>
      </c>
      <c r="T74" s="5">
        <f t="shared" si="18"/>
        <v>1</v>
      </c>
      <c r="U74" s="5">
        <f t="shared" si="18"/>
        <v>1</v>
      </c>
      <c r="V74" s="5">
        <f t="shared" si="18"/>
        <v>1</v>
      </c>
      <c r="W74" s="5">
        <f t="shared" si="14"/>
        <v>1</v>
      </c>
      <c r="X74" s="5">
        <f t="shared" si="14"/>
        <v>0</v>
      </c>
      <c r="Y74" s="5">
        <f t="shared" si="14"/>
        <v>0</v>
      </c>
      <c r="Z74" s="5">
        <f t="shared" si="14"/>
        <v>0</v>
      </c>
      <c r="AA74" s="5">
        <f t="shared" si="14"/>
        <v>0</v>
      </c>
      <c r="AB74" s="6">
        <f t="shared" si="15"/>
        <v>0.6</v>
      </c>
      <c r="AC74" s="6">
        <f t="shared" si="16"/>
        <v>0.4</v>
      </c>
      <c r="AD74" s="6">
        <f t="shared" si="17"/>
        <v>0.24</v>
      </c>
    </row>
    <row r="75" spans="1:30" ht="79.5" customHeight="1" x14ac:dyDescent="0.3">
      <c r="A75" s="9" t="s">
        <v>1249</v>
      </c>
      <c r="B75" s="42">
        <v>1</v>
      </c>
      <c r="C75" s="42">
        <v>1</v>
      </c>
      <c r="D75" s="42">
        <v>1</v>
      </c>
      <c r="E75" s="42">
        <v>1</v>
      </c>
      <c r="F75" s="42">
        <v>1</v>
      </c>
      <c r="G75" s="42">
        <v>1</v>
      </c>
      <c r="H75" s="42">
        <v>0</v>
      </c>
      <c r="I75" s="42">
        <v>0</v>
      </c>
      <c r="J75" s="42">
        <v>0</v>
      </c>
      <c r="K75" s="42">
        <v>0</v>
      </c>
      <c r="L75" s="44">
        <f t="shared" si="10"/>
        <v>0.4</v>
      </c>
      <c r="M75" s="45" t="str">
        <f t="shared" si="11"/>
        <v>sedang</v>
      </c>
      <c r="N75" s="46">
        <f t="shared" si="12"/>
        <v>1</v>
      </c>
      <c r="O75" s="45" t="str">
        <f t="shared" si="13"/>
        <v>soal diterima baik</v>
      </c>
      <c r="Q75" s="7">
        <v>70</v>
      </c>
      <c r="R75" s="5">
        <f t="shared" si="18"/>
        <v>0</v>
      </c>
      <c r="S75" s="5">
        <f t="shared" si="18"/>
        <v>0</v>
      </c>
      <c r="T75" s="5">
        <f t="shared" si="18"/>
        <v>1</v>
      </c>
      <c r="U75" s="5">
        <f t="shared" si="18"/>
        <v>1</v>
      </c>
      <c r="V75" s="5">
        <f t="shared" si="18"/>
        <v>1</v>
      </c>
      <c r="W75" s="5">
        <f t="shared" si="14"/>
        <v>1</v>
      </c>
      <c r="X75" s="5">
        <f t="shared" si="14"/>
        <v>0</v>
      </c>
      <c r="Y75" s="5">
        <f t="shared" si="14"/>
        <v>0</v>
      </c>
      <c r="Z75" s="5">
        <f t="shared" si="14"/>
        <v>0</v>
      </c>
      <c r="AA75" s="5">
        <f t="shared" si="14"/>
        <v>0</v>
      </c>
      <c r="AB75" s="6">
        <f t="shared" si="15"/>
        <v>0.4</v>
      </c>
      <c r="AC75" s="6">
        <f t="shared" si="16"/>
        <v>0.6</v>
      </c>
      <c r="AD75" s="6">
        <f t="shared" si="17"/>
        <v>0.24</v>
      </c>
    </row>
    <row r="76" spans="1:30" ht="47.25" customHeight="1" x14ac:dyDescent="0.3">
      <c r="A76" s="4" t="s">
        <v>1250</v>
      </c>
      <c r="B76" s="42">
        <v>1</v>
      </c>
      <c r="C76" s="42">
        <v>1</v>
      </c>
      <c r="D76" s="42">
        <v>1</v>
      </c>
      <c r="E76" s="42">
        <v>1</v>
      </c>
      <c r="F76" s="42">
        <v>1</v>
      </c>
      <c r="G76" s="42">
        <v>1</v>
      </c>
      <c r="H76" s="42">
        <v>0</v>
      </c>
      <c r="I76" s="42">
        <v>0</v>
      </c>
      <c r="J76" s="42">
        <v>1</v>
      </c>
      <c r="K76" s="42">
        <v>1</v>
      </c>
      <c r="L76" s="44">
        <f t="shared" si="10"/>
        <v>0.2</v>
      </c>
      <c r="M76" s="45" t="str">
        <f t="shared" si="11"/>
        <v>sukar</v>
      </c>
      <c r="N76" s="46">
        <f t="shared" si="12"/>
        <v>0.5</v>
      </c>
      <c r="O76" s="45" t="str">
        <f t="shared" si="13"/>
        <v>soal diterima baik</v>
      </c>
      <c r="Q76" s="7">
        <v>71</v>
      </c>
      <c r="R76" s="5">
        <f t="shared" si="18"/>
        <v>1</v>
      </c>
      <c r="S76" s="5">
        <f t="shared" si="18"/>
        <v>1</v>
      </c>
      <c r="T76" s="5">
        <f t="shared" si="18"/>
        <v>1</v>
      </c>
      <c r="U76" s="5">
        <f t="shared" si="18"/>
        <v>1</v>
      </c>
      <c r="V76" s="5">
        <f t="shared" si="18"/>
        <v>1</v>
      </c>
      <c r="W76" s="5">
        <f t="shared" si="14"/>
        <v>1</v>
      </c>
      <c r="X76" s="5">
        <f t="shared" si="14"/>
        <v>0</v>
      </c>
      <c r="Y76" s="5">
        <f t="shared" si="14"/>
        <v>0</v>
      </c>
      <c r="Z76" s="5">
        <f t="shared" si="14"/>
        <v>0</v>
      </c>
      <c r="AA76" s="5">
        <f t="shared" si="14"/>
        <v>0</v>
      </c>
      <c r="AB76" s="6">
        <f t="shared" si="15"/>
        <v>0.6</v>
      </c>
      <c r="AC76" s="6">
        <f t="shared" si="16"/>
        <v>0.4</v>
      </c>
      <c r="AD76" s="6">
        <f t="shared" si="17"/>
        <v>0.24</v>
      </c>
    </row>
    <row r="77" spans="1:30" ht="47.25" customHeight="1" x14ac:dyDescent="0.3">
      <c r="A77" s="8" t="s">
        <v>1251</v>
      </c>
      <c r="B77" s="42">
        <v>1</v>
      </c>
      <c r="C77" s="42">
        <v>1</v>
      </c>
      <c r="D77" s="42">
        <v>0</v>
      </c>
      <c r="E77" s="42">
        <v>1</v>
      </c>
      <c r="F77" s="42">
        <v>0</v>
      </c>
      <c r="G77" s="42">
        <v>1</v>
      </c>
      <c r="H77" s="42">
        <v>0</v>
      </c>
      <c r="I77" s="42">
        <v>0</v>
      </c>
      <c r="J77" s="42">
        <v>0</v>
      </c>
      <c r="K77" s="42">
        <v>0</v>
      </c>
      <c r="L77" s="44">
        <f t="shared" si="10"/>
        <v>0.6</v>
      </c>
      <c r="M77" s="45" t="str">
        <f t="shared" si="11"/>
        <v>sedang</v>
      </c>
      <c r="N77" s="46">
        <f t="shared" si="12"/>
        <v>0.5</v>
      </c>
      <c r="O77" s="45" t="str">
        <f t="shared" si="13"/>
        <v>soal diterima baik</v>
      </c>
      <c r="Q77" s="7">
        <v>72</v>
      </c>
      <c r="R77" s="5">
        <f t="shared" si="18"/>
        <v>1</v>
      </c>
      <c r="S77" s="5">
        <f t="shared" si="18"/>
        <v>1</v>
      </c>
      <c r="T77" s="5">
        <f t="shared" si="18"/>
        <v>1</v>
      </c>
      <c r="U77" s="5">
        <f t="shared" si="18"/>
        <v>1</v>
      </c>
      <c r="V77" s="5">
        <f t="shared" si="18"/>
        <v>1</v>
      </c>
      <c r="W77" s="5">
        <f t="shared" si="14"/>
        <v>1</v>
      </c>
      <c r="X77" s="5">
        <f t="shared" si="14"/>
        <v>0</v>
      </c>
      <c r="Y77" s="5">
        <f t="shared" si="14"/>
        <v>0</v>
      </c>
      <c r="Z77" s="5">
        <f t="shared" si="14"/>
        <v>1</v>
      </c>
      <c r="AA77" s="5">
        <f t="shared" si="14"/>
        <v>1</v>
      </c>
      <c r="AB77" s="6">
        <f t="shared" si="15"/>
        <v>0.8</v>
      </c>
      <c r="AC77" s="6">
        <f t="shared" si="16"/>
        <v>0.19999999999999996</v>
      </c>
      <c r="AD77" s="6">
        <f t="shared" si="17"/>
        <v>0.15999999999999998</v>
      </c>
    </row>
    <row r="78" spans="1:30" ht="44.25" customHeight="1" x14ac:dyDescent="0.3">
      <c r="A78" s="9" t="s">
        <v>1252</v>
      </c>
      <c r="B78" s="42">
        <v>1</v>
      </c>
      <c r="C78" s="42">
        <v>1</v>
      </c>
      <c r="D78" s="42">
        <v>1</v>
      </c>
      <c r="E78" s="42">
        <v>1</v>
      </c>
      <c r="F78" s="42">
        <v>1</v>
      </c>
      <c r="G78" s="42">
        <v>1</v>
      </c>
      <c r="H78" s="42">
        <v>0</v>
      </c>
      <c r="I78" s="42">
        <v>0</v>
      </c>
      <c r="J78" s="42">
        <v>1</v>
      </c>
      <c r="K78" s="42">
        <v>1</v>
      </c>
      <c r="L78" s="44">
        <f t="shared" si="10"/>
        <v>0.2</v>
      </c>
      <c r="M78" s="45" t="str">
        <f t="shared" si="11"/>
        <v>sukar</v>
      </c>
      <c r="N78" s="46">
        <f t="shared" si="12"/>
        <v>0.5</v>
      </c>
      <c r="O78" s="45" t="str">
        <f t="shared" si="13"/>
        <v>soal diterima baik</v>
      </c>
      <c r="Q78" s="7">
        <v>73</v>
      </c>
      <c r="R78" s="5">
        <f t="shared" si="18"/>
        <v>1</v>
      </c>
      <c r="S78" s="5">
        <f t="shared" si="18"/>
        <v>1</v>
      </c>
      <c r="T78" s="5">
        <f t="shared" si="18"/>
        <v>0</v>
      </c>
      <c r="U78" s="5">
        <f t="shared" si="18"/>
        <v>1</v>
      </c>
      <c r="V78" s="5">
        <f t="shared" si="18"/>
        <v>0</v>
      </c>
      <c r="W78" s="5">
        <f t="shared" si="14"/>
        <v>1</v>
      </c>
      <c r="X78" s="5">
        <f t="shared" si="14"/>
        <v>0</v>
      </c>
      <c r="Y78" s="5">
        <f t="shared" si="14"/>
        <v>0</v>
      </c>
      <c r="Z78" s="5">
        <f t="shared" si="14"/>
        <v>0</v>
      </c>
      <c r="AA78" s="5">
        <f t="shared" si="14"/>
        <v>0</v>
      </c>
      <c r="AB78" s="6">
        <f t="shared" si="15"/>
        <v>0.4</v>
      </c>
      <c r="AC78" s="6">
        <f t="shared" si="16"/>
        <v>0.6</v>
      </c>
      <c r="AD78" s="6">
        <f t="shared" si="17"/>
        <v>0.24</v>
      </c>
    </row>
    <row r="79" spans="1:30" ht="81" customHeight="1" x14ac:dyDescent="0.3">
      <c r="A79" s="8" t="s">
        <v>1253</v>
      </c>
      <c r="B79" s="42">
        <v>1</v>
      </c>
      <c r="C79" s="42">
        <v>1</v>
      </c>
      <c r="D79" s="42">
        <v>1</v>
      </c>
      <c r="E79" s="42">
        <v>0</v>
      </c>
      <c r="F79" s="42">
        <v>1</v>
      </c>
      <c r="G79" s="42">
        <v>0</v>
      </c>
      <c r="H79" s="42">
        <v>1</v>
      </c>
      <c r="I79" s="42">
        <v>1</v>
      </c>
      <c r="J79" s="42">
        <v>0</v>
      </c>
      <c r="K79" s="42">
        <v>0</v>
      </c>
      <c r="L79" s="44">
        <f t="shared" si="10"/>
        <v>0.6</v>
      </c>
      <c r="M79" s="45" t="str">
        <f t="shared" si="11"/>
        <v>sedang</v>
      </c>
      <c r="N79" s="46">
        <f t="shared" si="12"/>
        <v>0.5</v>
      </c>
      <c r="O79" s="45" t="str">
        <f t="shared" si="13"/>
        <v>soal diterima baik</v>
      </c>
      <c r="Q79" s="7">
        <v>74</v>
      </c>
      <c r="R79" s="5">
        <f t="shared" si="18"/>
        <v>1</v>
      </c>
      <c r="S79" s="5">
        <f t="shared" si="18"/>
        <v>1</v>
      </c>
      <c r="T79" s="5">
        <f t="shared" si="18"/>
        <v>1</v>
      </c>
      <c r="U79" s="5">
        <f t="shared" si="18"/>
        <v>1</v>
      </c>
      <c r="V79" s="5">
        <f t="shared" si="18"/>
        <v>1</v>
      </c>
      <c r="W79" s="5">
        <f t="shared" si="14"/>
        <v>1</v>
      </c>
      <c r="X79" s="5">
        <f t="shared" si="14"/>
        <v>0</v>
      </c>
      <c r="Y79" s="5">
        <f t="shared" si="14"/>
        <v>0</v>
      </c>
      <c r="Z79" s="5">
        <f t="shared" si="14"/>
        <v>1</v>
      </c>
      <c r="AA79" s="5">
        <f t="shared" si="14"/>
        <v>1</v>
      </c>
      <c r="AB79" s="6">
        <f t="shared" si="15"/>
        <v>0.8</v>
      </c>
      <c r="AC79" s="6">
        <f t="shared" si="16"/>
        <v>0.19999999999999996</v>
      </c>
      <c r="AD79" s="6">
        <f t="shared" si="17"/>
        <v>0.15999999999999998</v>
      </c>
    </row>
    <row r="80" spans="1:30" ht="42" customHeight="1" x14ac:dyDescent="0.3">
      <c r="A80" s="4" t="s">
        <v>1254</v>
      </c>
      <c r="B80" s="42">
        <v>1</v>
      </c>
      <c r="C80" s="42">
        <v>1</v>
      </c>
      <c r="D80" s="42">
        <v>1</v>
      </c>
      <c r="E80" s="42">
        <v>1</v>
      </c>
      <c r="F80" s="42">
        <v>1</v>
      </c>
      <c r="G80" s="42">
        <v>1</v>
      </c>
      <c r="H80" s="42">
        <v>0</v>
      </c>
      <c r="I80" s="42">
        <v>0</v>
      </c>
      <c r="J80" s="42">
        <v>0</v>
      </c>
      <c r="K80" s="42">
        <v>0</v>
      </c>
      <c r="L80" s="44">
        <f t="shared" si="10"/>
        <v>0.4</v>
      </c>
      <c r="M80" s="45" t="str">
        <f t="shared" si="11"/>
        <v>sedang</v>
      </c>
      <c r="N80" s="46">
        <f t="shared" si="12"/>
        <v>1</v>
      </c>
      <c r="O80" s="45" t="str">
        <f t="shared" si="13"/>
        <v>soal diterima baik</v>
      </c>
      <c r="Q80" s="7">
        <v>75</v>
      </c>
      <c r="R80" s="5">
        <f t="shared" si="18"/>
        <v>1</v>
      </c>
      <c r="S80" s="5">
        <f t="shared" si="18"/>
        <v>1</v>
      </c>
      <c r="T80" s="5">
        <f t="shared" si="18"/>
        <v>1</v>
      </c>
      <c r="U80" s="5">
        <f t="shared" si="18"/>
        <v>0</v>
      </c>
      <c r="V80" s="5">
        <f t="shared" si="18"/>
        <v>1</v>
      </c>
      <c r="W80" s="5">
        <f t="shared" si="14"/>
        <v>0</v>
      </c>
      <c r="X80" s="5">
        <f t="shared" si="14"/>
        <v>1</v>
      </c>
      <c r="Y80" s="5">
        <f t="shared" si="14"/>
        <v>1</v>
      </c>
      <c r="Z80" s="5">
        <f t="shared" si="14"/>
        <v>0</v>
      </c>
      <c r="AA80" s="5">
        <f t="shared" si="14"/>
        <v>0</v>
      </c>
      <c r="AB80" s="6">
        <f t="shared" si="15"/>
        <v>0.6</v>
      </c>
      <c r="AC80" s="6">
        <f t="shared" si="16"/>
        <v>0.4</v>
      </c>
      <c r="AD80" s="6">
        <f t="shared" si="17"/>
        <v>0.24</v>
      </c>
    </row>
    <row r="81" spans="1:30" ht="62.25" customHeight="1" x14ac:dyDescent="0.3">
      <c r="A81" s="9" t="s">
        <v>1255</v>
      </c>
      <c r="B81" s="42">
        <v>1</v>
      </c>
      <c r="C81" s="42">
        <v>1</v>
      </c>
      <c r="D81" s="42">
        <v>1</v>
      </c>
      <c r="E81" s="42">
        <v>0</v>
      </c>
      <c r="F81" s="42">
        <v>1</v>
      </c>
      <c r="G81" s="42">
        <v>0</v>
      </c>
      <c r="H81" s="42">
        <v>0</v>
      </c>
      <c r="I81" s="42">
        <v>0</v>
      </c>
      <c r="J81" s="42">
        <v>1</v>
      </c>
      <c r="K81" s="42">
        <v>1</v>
      </c>
      <c r="L81" s="44">
        <f t="shared" si="10"/>
        <v>0.4</v>
      </c>
      <c r="M81" s="45" t="str">
        <f t="shared" si="11"/>
        <v>sedang</v>
      </c>
      <c r="N81" s="46">
        <f t="shared" si="12"/>
        <v>0.5</v>
      </c>
      <c r="O81" s="45" t="str">
        <f t="shared" si="13"/>
        <v>soal diterima baik</v>
      </c>
      <c r="Q81" s="7">
        <v>76</v>
      </c>
      <c r="R81" s="5">
        <f t="shared" si="18"/>
        <v>1</v>
      </c>
      <c r="S81" s="5">
        <f t="shared" si="18"/>
        <v>1</v>
      </c>
      <c r="T81" s="5">
        <f t="shared" si="18"/>
        <v>1</v>
      </c>
      <c r="U81" s="5">
        <f t="shared" si="18"/>
        <v>1</v>
      </c>
      <c r="V81" s="5">
        <f t="shared" si="18"/>
        <v>1</v>
      </c>
      <c r="W81" s="5">
        <f t="shared" si="14"/>
        <v>1</v>
      </c>
      <c r="X81" s="5">
        <f t="shared" si="14"/>
        <v>0</v>
      </c>
      <c r="Y81" s="5">
        <f t="shared" si="14"/>
        <v>0</v>
      </c>
      <c r="Z81" s="5">
        <f t="shared" si="14"/>
        <v>0</v>
      </c>
      <c r="AA81" s="5">
        <f t="shared" si="14"/>
        <v>0</v>
      </c>
      <c r="AB81" s="6">
        <f t="shared" si="15"/>
        <v>0.6</v>
      </c>
      <c r="AC81" s="6">
        <f t="shared" si="16"/>
        <v>0.4</v>
      </c>
      <c r="AD81" s="6">
        <f t="shared" si="17"/>
        <v>0.24</v>
      </c>
    </row>
    <row r="82" spans="1:30" ht="36" customHeight="1" x14ac:dyDescent="0.3">
      <c r="A82" s="4" t="s">
        <v>1256</v>
      </c>
      <c r="B82" s="42">
        <v>1</v>
      </c>
      <c r="C82" s="42">
        <v>1</v>
      </c>
      <c r="D82" s="42">
        <v>1</v>
      </c>
      <c r="E82" s="42">
        <v>1</v>
      </c>
      <c r="F82" s="42">
        <v>1</v>
      </c>
      <c r="G82" s="42">
        <v>1</v>
      </c>
      <c r="H82" s="42">
        <v>0</v>
      </c>
      <c r="I82" s="42">
        <v>0</v>
      </c>
      <c r="J82" s="42">
        <v>1</v>
      </c>
      <c r="K82" s="42">
        <v>1</v>
      </c>
      <c r="L82" s="44">
        <f t="shared" si="10"/>
        <v>0.2</v>
      </c>
      <c r="M82" s="45" t="str">
        <f t="shared" si="11"/>
        <v>sukar</v>
      </c>
      <c r="N82" s="46">
        <f t="shared" si="12"/>
        <v>0.5</v>
      </c>
      <c r="O82" s="45" t="str">
        <f t="shared" si="13"/>
        <v>soal diterima baik</v>
      </c>
      <c r="Q82" s="7">
        <v>77</v>
      </c>
      <c r="R82" s="5">
        <f t="shared" si="18"/>
        <v>1</v>
      </c>
      <c r="S82" s="5">
        <f t="shared" si="18"/>
        <v>1</v>
      </c>
      <c r="T82" s="5">
        <f t="shared" si="18"/>
        <v>1</v>
      </c>
      <c r="U82" s="5">
        <f t="shared" si="18"/>
        <v>0</v>
      </c>
      <c r="V82" s="5">
        <f t="shared" si="18"/>
        <v>1</v>
      </c>
      <c r="W82" s="5">
        <f t="shared" si="14"/>
        <v>0</v>
      </c>
      <c r="X82" s="5">
        <f t="shared" si="14"/>
        <v>0</v>
      </c>
      <c r="Y82" s="5">
        <f t="shared" si="14"/>
        <v>0</v>
      </c>
      <c r="Z82" s="5">
        <f t="shared" si="14"/>
        <v>1</v>
      </c>
      <c r="AA82" s="5">
        <f t="shared" si="14"/>
        <v>1</v>
      </c>
      <c r="AB82" s="6">
        <f t="shared" si="15"/>
        <v>0.6</v>
      </c>
      <c r="AC82" s="6">
        <f t="shared" si="16"/>
        <v>0.4</v>
      </c>
      <c r="AD82" s="6">
        <f t="shared" si="17"/>
        <v>0.24</v>
      </c>
    </row>
    <row r="83" spans="1:30" ht="39" customHeight="1" x14ac:dyDescent="0.3">
      <c r="A83" s="8" t="s">
        <v>1257</v>
      </c>
      <c r="B83" s="42">
        <v>1</v>
      </c>
      <c r="C83" s="42">
        <v>1</v>
      </c>
      <c r="D83" s="42">
        <v>1</v>
      </c>
      <c r="E83" s="42">
        <v>1</v>
      </c>
      <c r="F83" s="42">
        <v>1</v>
      </c>
      <c r="G83" s="42">
        <v>1</v>
      </c>
      <c r="H83" s="42">
        <v>0</v>
      </c>
      <c r="I83" s="42">
        <v>0</v>
      </c>
      <c r="J83" s="42">
        <v>0</v>
      </c>
      <c r="K83" s="42">
        <v>0</v>
      </c>
      <c r="L83" s="44">
        <f t="shared" si="10"/>
        <v>0.4</v>
      </c>
      <c r="M83" s="45" t="str">
        <f t="shared" si="11"/>
        <v>sedang</v>
      </c>
      <c r="N83" s="46">
        <f t="shared" si="12"/>
        <v>1</v>
      </c>
      <c r="O83" s="45" t="str">
        <f t="shared" si="13"/>
        <v>soal diterima baik</v>
      </c>
      <c r="Q83" s="7">
        <v>78</v>
      </c>
      <c r="R83" s="5">
        <f t="shared" si="18"/>
        <v>1</v>
      </c>
      <c r="S83" s="5">
        <f t="shared" si="18"/>
        <v>1</v>
      </c>
      <c r="T83" s="5">
        <f t="shared" si="18"/>
        <v>1</v>
      </c>
      <c r="U83" s="5">
        <f t="shared" si="18"/>
        <v>1</v>
      </c>
      <c r="V83" s="5">
        <f t="shared" si="18"/>
        <v>1</v>
      </c>
      <c r="W83" s="5">
        <f t="shared" si="14"/>
        <v>1</v>
      </c>
      <c r="X83" s="5">
        <f t="shared" si="14"/>
        <v>0</v>
      </c>
      <c r="Y83" s="5">
        <f t="shared" si="14"/>
        <v>0</v>
      </c>
      <c r="Z83" s="5">
        <f t="shared" si="14"/>
        <v>1</v>
      </c>
      <c r="AA83" s="5">
        <f t="shared" si="14"/>
        <v>1</v>
      </c>
      <c r="AB83" s="6">
        <f t="shared" si="15"/>
        <v>0.8</v>
      </c>
      <c r="AC83" s="6">
        <f t="shared" si="16"/>
        <v>0.19999999999999996</v>
      </c>
      <c r="AD83" s="6">
        <f t="shared" si="17"/>
        <v>0.15999999999999998</v>
      </c>
    </row>
    <row r="84" spans="1:30" ht="53.25" customHeight="1" x14ac:dyDescent="0.3">
      <c r="A84" s="4" t="s">
        <v>1258</v>
      </c>
      <c r="B84" s="42">
        <v>1</v>
      </c>
      <c r="C84" s="42">
        <v>1</v>
      </c>
      <c r="D84" s="42">
        <v>1</v>
      </c>
      <c r="E84" s="42">
        <v>0</v>
      </c>
      <c r="F84" s="42">
        <v>1</v>
      </c>
      <c r="G84" s="42">
        <v>0</v>
      </c>
      <c r="H84" s="42">
        <v>0</v>
      </c>
      <c r="I84" s="42">
        <v>0</v>
      </c>
      <c r="J84" s="42">
        <v>0</v>
      </c>
      <c r="K84" s="42">
        <v>0</v>
      </c>
      <c r="L84" s="44">
        <f t="shared" si="10"/>
        <v>0.6</v>
      </c>
      <c r="M84" s="45" t="str">
        <f t="shared" si="11"/>
        <v>sedang</v>
      </c>
      <c r="N84" s="46">
        <f t="shared" si="12"/>
        <v>1</v>
      </c>
      <c r="O84" s="45" t="str">
        <f t="shared" si="13"/>
        <v>soal diterima baik</v>
      </c>
      <c r="Q84" s="7">
        <v>79</v>
      </c>
      <c r="R84" s="5">
        <f t="shared" si="18"/>
        <v>1</v>
      </c>
      <c r="S84" s="5">
        <f t="shared" si="18"/>
        <v>1</v>
      </c>
      <c r="T84" s="5">
        <f t="shared" si="18"/>
        <v>1</v>
      </c>
      <c r="U84" s="5">
        <f t="shared" si="18"/>
        <v>1</v>
      </c>
      <c r="V84" s="5">
        <f t="shared" si="18"/>
        <v>1</v>
      </c>
      <c r="W84" s="5">
        <f t="shared" si="14"/>
        <v>1</v>
      </c>
      <c r="X84" s="5">
        <f t="shared" si="14"/>
        <v>0</v>
      </c>
      <c r="Y84" s="5">
        <f t="shared" si="14"/>
        <v>0</v>
      </c>
      <c r="Z84" s="5">
        <f t="shared" si="14"/>
        <v>0</v>
      </c>
      <c r="AA84" s="5">
        <f t="shared" si="14"/>
        <v>0</v>
      </c>
      <c r="AB84" s="6">
        <f t="shared" si="15"/>
        <v>0.6</v>
      </c>
      <c r="AC84" s="6">
        <f t="shared" si="16"/>
        <v>0.4</v>
      </c>
      <c r="AD84" s="6">
        <f t="shared" si="17"/>
        <v>0.24</v>
      </c>
    </row>
    <row r="85" spans="1:30" ht="42" customHeight="1" x14ac:dyDescent="0.3">
      <c r="A85" s="8" t="s">
        <v>1259</v>
      </c>
      <c r="B85" s="42">
        <v>1</v>
      </c>
      <c r="C85" s="42">
        <v>1</v>
      </c>
      <c r="D85" s="42">
        <v>1</v>
      </c>
      <c r="E85" s="42">
        <v>0</v>
      </c>
      <c r="F85" s="42">
        <v>1</v>
      </c>
      <c r="G85" s="42">
        <v>0</v>
      </c>
      <c r="H85" s="42">
        <v>1</v>
      </c>
      <c r="I85" s="42">
        <v>1</v>
      </c>
      <c r="J85" s="42">
        <v>0</v>
      </c>
      <c r="K85" s="42">
        <v>0</v>
      </c>
      <c r="L85" s="44">
        <f t="shared" si="10"/>
        <v>0.6</v>
      </c>
      <c r="M85" s="45" t="str">
        <f t="shared" si="11"/>
        <v>sedang</v>
      </c>
      <c r="N85" s="46">
        <f t="shared" si="12"/>
        <v>0.5</v>
      </c>
      <c r="O85" s="45" t="str">
        <f t="shared" si="13"/>
        <v>soal diterima baik</v>
      </c>
      <c r="Q85" s="7">
        <v>80</v>
      </c>
      <c r="R85" s="5">
        <f t="shared" si="18"/>
        <v>1</v>
      </c>
      <c r="S85" s="5">
        <f t="shared" si="18"/>
        <v>1</v>
      </c>
      <c r="T85" s="5">
        <f t="shared" si="18"/>
        <v>1</v>
      </c>
      <c r="U85" s="5">
        <f t="shared" si="18"/>
        <v>0</v>
      </c>
      <c r="V85" s="5">
        <f t="shared" si="18"/>
        <v>1</v>
      </c>
      <c r="W85" s="5">
        <f t="shared" si="14"/>
        <v>0</v>
      </c>
      <c r="X85" s="5">
        <f t="shared" si="14"/>
        <v>0</v>
      </c>
      <c r="Y85" s="5">
        <f t="shared" si="14"/>
        <v>0</v>
      </c>
      <c r="Z85" s="5">
        <f t="shared" si="14"/>
        <v>0</v>
      </c>
      <c r="AA85" s="5">
        <f t="shared" si="14"/>
        <v>0</v>
      </c>
      <c r="AB85" s="6">
        <f t="shared" si="15"/>
        <v>0.4</v>
      </c>
      <c r="AC85" s="6">
        <f t="shared" si="16"/>
        <v>0.6</v>
      </c>
      <c r="AD85" s="6">
        <f t="shared" si="17"/>
        <v>0.24</v>
      </c>
    </row>
    <row r="86" spans="1:30" ht="51" customHeight="1" x14ac:dyDescent="0.3">
      <c r="A86" s="4" t="s">
        <v>1260</v>
      </c>
      <c r="B86" s="42">
        <v>1</v>
      </c>
      <c r="C86" s="42">
        <v>1</v>
      </c>
      <c r="D86" s="42">
        <v>1</v>
      </c>
      <c r="E86" s="42">
        <v>1</v>
      </c>
      <c r="F86" s="42">
        <v>1</v>
      </c>
      <c r="G86" s="42">
        <v>1</v>
      </c>
      <c r="H86" s="42">
        <v>0</v>
      </c>
      <c r="I86" s="42">
        <v>0</v>
      </c>
      <c r="J86" s="42">
        <v>1</v>
      </c>
      <c r="K86" s="42">
        <v>1</v>
      </c>
      <c r="L86" s="44">
        <f t="shared" si="10"/>
        <v>0.2</v>
      </c>
      <c r="M86" s="45" t="str">
        <f t="shared" si="11"/>
        <v>sukar</v>
      </c>
      <c r="N86" s="46">
        <f t="shared" si="12"/>
        <v>0.5</v>
      </c>
      <c r="O86" s="45" t="str">
        <f t="shared" si="13"/>
        <v>soal diterima baik</v>
      </c>
      <c r="Q86" s="7">
        <v>81</v>
      </c>
      <c r="R86" s="5">
        <f t="shared" si="18"/>
        <v>1</v>
      </c>
      <c r="S86" s="5">
        <f t="shared" si="18"/>
        <v>1</v>
      </c>
      <c r="T86" s="5">
        <f t="shared" si="18"/>
        <v>1</v>
      </c>
      <c r="U86" s="5">
        <f t="shared" si="18"/>
        <v>0</v>
      </c>
      <c r="V86" s="5">
        <f t="shared" si="18"/>
        <v>1</v>
      </c>
      <c r="W86" s="5">
        <f t="shared" si="14"/>
        <v>0</v>
      </c>
      <c r="X86" s="5">
        <f t="shared" si="14"/>
        <v>1</v>
      </c>
      <c r="Y86" s="5">
        <f t="shared" si="14"/>
        <v>1</v>
      </c>
      <c r="Z86" s="5">
        <f t="shared" si="14"/>
        <v>0</v>
      </c>
      <c r="AA86" s="5">
        <f t="shared" si="14"/>
        <v>0</v>
      </c>
      <c r="AB86" s="6">
        <f t="shared" si="15"/>
        <v>0.6</v>
      </c>
      <c r="AC86" s="6">
        <f t="shared" si="16"/>
        <v>0.4</v>
      </c>
      <c r="AD86" s="6">
        <f t="shared" si="17"/>
        <v>0.24</v>
      </c>
    </row>
    <row r="87" spans="1:30" ht="51" customHeight="1" x14ac:dyDescent="0.3">
      <c r="A87" s="8" t="s">
        <v>1261</v>
      </c>
      <c r="B87" s="42">
        <v>1</v>
      </c>
      <c r="C87" s="42">
        <v>1</v>
      </c>
      <c r="D87" s="42">
        <v>0</v>
      </c>
      <c r="E87" s="42">
        <v>1</v>
      </c>
      <c r="F87" s="42">
        <v>0</v>
      </c>
      <c r="G87" s="42">
        <v>1</v>
      </c>
      <c r="H87" s="42">
        <v>0</v>
      </c>
      <c r="I87" s="42">
        <v>0</v>
      </c>
      <c r="J87" s="42">
        <v>0</v>
      </c>
      <c r="K87" s="42">
        <v>0</v>
      </c>
      <c r="L87" s="44">
        <f t="shared" si="10"/>
        <v>0.6</v>
      </c>
      <c r="M87" s="45" t="str">
        <f t="shared" si="11"/>
        <v>sedang</v>
      </c>
      <c r="N87" s="46">
        <f t="shared" si="12"/>
        <v>0.5</v>
      </c>
      <c r="O87" s="45" t="str">
        <f t="shared" si="13"/>
        <v>soal diterima baik</v>
      </c>
      <c r="Q87" s="7">
        <v>82</v>
      </c>
      <c r="R87" s="5">
        <f t="shared" si="18"/>
        <v>1</v>
      </c>
      <c r="S87" s="5">
        <f t="shared" si="18"/>
        <v>1</v>
      </c>
      <c r="T87" s="5">
        <f t="shared" si="18"/>
        <v>1</v>
      </c>
      <c r="U87" s="5">
        <f t="shared" si="18"/>
        <v>1</v>
      </c>
      <c r="V87" s="5">
        <f t="shared" si="18"/>
        <v>1</v>
      </c>
      <c r="W87" s="5">
        <f t="shared" si="14"/>
        <v>1</v>
      </c>
      <c r="X87" s="5">
        <f t="shared" si="14"/>
        <v>0</v>
      </c>
      <c r="Y87" s="5">
        <f t="shared" si="14"/>
        <v>0</v>
      </c>
      <c r="Z87" s="5">
        <f t="shared" si="14"/>
        <v>1</v>
      </c>
      <c r="AA87" s="5">
        <f t="shared" si="14"/>
        <v>1</v>
      </c>
      <c r="AB87" s="6">
        <f t="shared" si="15"/>
        <v>0.8</v>
      </c>
      <c r="AC87" s="6">
        <f t="shared" si="16"/>
        <v>0.19999999999999996</v>
      </c>
      <c r="AD87" s="6">
        <f t="shared" si="17"/>
        <v>0.15999999999999998</v>
      </c>
    </row>
    <row r="88" spans="1:30" ht="44.25" customHeight="1" x14ac:dyDescent="0.3">
      <c r="A88" s="4" t="s">
        <v>1262</v>
      </c>
      <c r="B88" s="42">
        <v>1</v>
      </c>
      <c r="C88" s="42">
        <v>1</v>
      </c>
      <c r="D88" s="42">
        <v>1</v>
      </c>
      <c r="E88" s="42">
        <v>0</v>
      </c>
      <c r="F88" s="42">
        <v>1</v>
      </c>
      <c r="G88" s="42">
        <v>0</v>
      </c>
      <c r="H88" s="42">
        <v>1</v>
      </c>
      <c r="I88" s="42">
        <v>1</v>
      </c>
      <c r="J88" s="42">
        <v>0</v>
      </c>
      <c r="K88" s="42">
        <v>0</v>
      </c>
      <c r="L88" s="44">
        <f t="shared" si="10"/>
        <v>0.6</v>
      </c>
      <c r="M88" s="45" t="str">
        <f t="shared" si="11"/>
        <v>sedang</v>
      </c>
      <c r="N88" s="46">
        <f t="shared" si="12"/>
        <v>0.5</v>
      </c>
      <c r="O88" s="45" t="str">
        <f t="shared" si="13"/>
        <v>soal diterima baik</v>
      </c>
      <c r="Q88" s="7">
        <v>83</v>
      </c>
      <c r="R88" s="5">
        <f t="shared" si="18"/>
        <v>1</v>
      </c>
      <c r="S88" s="5">
        <f t="shared" si="18"/>
        <v>1</v>
      </c>
      <c r="T88" s="5">
        <f t="shared" si="18"/>
        <v>0</v>
      </c>
      <c r="U88" s="5">
        <f t="shared" si="18"/>
        <v>1</v>
      </c>
      <c r="V88" s="5">
        <f t="shared" si="18"/>
        <v>0</v>
      </c>
      <c r="W88" s="5">
        <f t="shared" si="14"/>
        <v>1</v>
      </c>
      <c r="X88" s="5">
        <f t="shared" si="14"/>
        <v>0</v>
      </c>
      <c r="Y88" s="5">
        <f t="shared" si="14"/>
        <v>0</v>
      </c>
      <c r="Z88" s="5">
        <f t="shared" si="14"/>
        <v>0</v>
      </c>
      <c r="AA88" s="5">
        <f t="shared" si="14"/>
        <v>0</v>
      </c>
      <c r="AB88" s="6">
        <f t="shared" si="15"/>
        <v>0.4</v>
      </c>
      <c r="AC88" s="6">
        <f t="shared" si="16"/>
        <v>0.6</v>
      </c>
      <c r="AD88" s="6">
        <f t="shared" si="17"/>
        <v>0.24</v>
      </c>
    </row>
    <row r="89" spans="1:30" ht="54" customHeight="1" x14ac:dyDescent="0.3">
      <c r="A89" s="9" t="s">
        <v>1263</v>
      </c>
      <c r="B89" s="42">
        <v>1</v>
      </c>
      <c r="C89" s="42">
        <v>1</v>
      </c>
      <c r="D89" s="42">
        <v>1</v>
      </c>
      <c r="E89" s="42">
        <v>1</v>
      </c>
      <c r="F89" s="42">
        <v>1</v>
      </c>
      <c r="G89" s="42">
        <v>1</v>
      </c>
      <c r="H89" s="42">
        <v>0</v>
      </c>
      <c r="I89" s="42">
        <v>0</v>
      </c>
      <c r="J89" s="42">
        <v>0</v>
      </c>
      <c r="K89" s="42">
        <v>0</v>
      </c>
      <c r="L89" s="44">
        <f t="shared" si="10"/>
        <v>0.4</v>
      </c>
      <c r="M89" s="45" t="str">
        <f t="shared" si="11"/>
        <v>sedang</v>
      </c>
      <c r="N89" s="46">
        <f t="shared" si="12"/>
        <v>1</v>
      </c>
      <c r="O89" s="45" t="str">
        <f t="shared" si="13"/>
        <v>soal diterima baik</v>
      </c>
      <c r="Q89" s="7">
        <v>84</v>
      </c>
      <c r="R89" s="5">
        <f t="shared" si="18"/>
        <v>1</v>
      </c>
      <c r="S89" s="5">
        <f t="shared" si="18"/>
        <v>1</v>
      </c>
      <c r="T89" s="5">
        <f t="shared" si="18"/>
        <v>1</v>
      </c>
      <c r="U89" s="5">
        <f t="shared" si="18"/>
        <v>0</v>
      </c>
      <c r="V89" s="5">
        <f t="shared" si="18"/>
        <v>1</v>
      </c>
      <c r="W89" s="5">
        <f t="shared" si="14"/>
        <v>0</v>
      </c>
      <c r="X89" s="5">
        <f t="shared" si="14"/>
        <v>1</v>
      </c>
      <c r="Y89" s="5">
        <f t="shared" si="14"/>
        <v>1</v>
      </c>
      <c r="Z89" s="5">
        <f t="shared" si="14"/>
        <v>0</v>
      </c>
      <c r="AA89" s="5">
        <f t="shared" si="14"/>
        <v>0</v>
      </c>
      <c r="AB89" s="6">
        <f t="shared" si="15"/>
        <v>0.6</v>
      </c>
      <c r="AC89" s="6">
        <f t="shared" si="16"/>
        <v>0.4</v>
      </c>
      <c r="AD89" s="6">
        <f t="shared" si="17"/>
        <v>0.24</v>
      </c>
    </row>
    <row r="90" spans="1:30" ht="47.25" customHeight="1" x14ac:dyDescent="0.3">
      <c r="A90" s="9" t="s">
        <v>1264</v>
      </c>
      <c r="B90" s="42">
        <v>1</v>
      </c>
      <c r="C90" s="42">
        <v>1</v>
      </c>
      <c r="D90" s="42">
        <v>1</v>
      </c>
      <c r="E90" s="42">
        <v>0</v>
      </c>
      <c r="F90" s="42">
        <v>1</v>
      </c>
      <c r="G90" s="42">
        <v>0</v>
      </c>
      <c r="H90" s="42">
        <v>0</v>
      </c>
      <c r="I90" s="42">
        <v>0</v>
      </c>
      <c r="J90" s="42">
        <v>0</v>
      </c>
      <c r="K90" s="42">
        <v>0</v>
      </c>
      <c r="L90" s="44">
        <f t="shared" si="10"/>
        <v>0.6</v>
      </c>
      <c r="M90" s="45" t="str">
        <f t="shared" si="11"/>
        <v>sedang</v>
      </c>
      <c r="N90" s="46">
        <f t="shared" si="12"/>
        <v>1</v>
      </c>
      <c r="O90" s="45" t="str">
        <f t="shared" si="13"/>
        <v>soal diterima baik</v>
      </c>
      <c r="Q90" s="7">
        <v>85</v>
      </c>
      <c r="R90" s="5">
        <f t="shared" si="18"/>
        <v>1</v>
      </c>
      <c r="S90" s="5">
        <f t="shared" si="18"/>
        <v>1</v>
      </c>
      <c r="T90" s="5">
        <f t="shared" si="18"/>
        <v>1</v>
      </c>
      <c r="U90" s="5">
        <f t="shared" si="18"/>
        <v>1</v>
      </c>
      <c r="V90" s="5">
        <f t="shared" si="18"/>
        <v>1</v>
      </c>
      <c r="W90" s="5">
        <f t="shared" si="14"/>
        <v>1</v>
      </c>
      <c r="X90" s="5">
        <f t="shared" si="14"/>
        <v>0</v>
      </c>
      <c r="Y90" s="5">
        <f t="shared" si="14"/>
        <v>0</v>
      </c>
      <c r="Z90" s="5">
        <f t="shared" si="14"/>
        <v>0</v>
      </c>
      <c r="AA90" s="5">
        <f t="shared" si="14"/>
        <v>0</v>
      </c>
      <c r="AB90" s="6">
        <f t="shared" si="15"/>
        <v>0.6</v>
      </c>
      <c r="AC90" s="6">
        <f t="shared" si="16"/>
        <v>0.4</v>
      </c>
      <c r="AD90" s="6">
        <f t="shared" si="17"/>
        <v>0.24</v>
      </c>
    </row>
    <row r="91" spans="1:30" ht="47.25" customHeight="1" x14ac:dyDescent="0.3">
      <c r="A91" s="4" t="s">
        <v>1265</v>
      </c>
      <c r="B91" s="42">
        <v>1</v>
      </c>
      <c r="C91" s="42">
        <v>1</v>
      </c>
      <c r="D91" s="42">
        <v>0</v>
      </c>
      <c r="E91" s="42">
        <v>0</v>
      </c>
      <c r="F91" s="42">
        <v>0</v>
      </c>
      <c r="G91" s="42">
        <v>0</v>
      </c>
      <c r="H91" s="42">
        <v>0</v>
      </c>
      <c r="I91" s="42">
        <v>0</v>
      </c>
      <c r="J91" s="42">
        <v>0</v>
      </c>
      <c r="K91" s="42">
        <v>0</v>
      </c>
      <c r="L91" s="44">
        <f t="shared" si="10"/>
        <v>0.8</v>
      </c>
      <c r="M91" s="45" t="str">
        <f t="shared" si="11"/>
        <v>mudah</v>
      </c>
      <c r="N91" s="46">
        <f t="shared" si="12"/>
        <v>0.5</v>
      </c>
      <c r="O91" s="45" t="str">
        <f t="shared" si="13"/>
        <v>soal diterima baik</v>
      </c>
      <c r="Q91" s="7">
        <v>86</v>
      </c>
      <c r="R91" s="5">
        <f t="shared" si="18"/>
        <v>1</v>
      </c>
      <c r="S91" s="5">
        <f t="shared" si="18"/>
        <v>1</v>
      </c>
      <c r="T91" s="5">
        <f t="shared" si="18"/>
        <v>1</v>
      </c>
      <c r="U91" s="5">
        <f t="shared" si="18"/>
        <v>0</v>
      </c>
      <c r="V91" s="5">
        <f t="shared" si="18"/>
        <v>1</v>
      </c>
      <c r="W91" s="5">
        <f t="shared" si="14"/>
        <v>0</v>
      </c>
      <c r="X91" s="5">
        <f t="shared" si="14"/>
        <v>0</v>
      </c>
      <c r="Y91" s="5">
        <f t="shared" si="14"/>
        <v>0</v>
      </c>
      <c r="Z91" s="5">
        <f t="shared" si="14"/>
        <v>0</v>
      </c>
      <c r="AA91" s="5">
        <f t="shared" si="14"/>
        <v>0</v>
      </c>
      <c r="AB91" s="6">
        <f t="shared" si="15"/>
        <v>0.4</v>
      </c>
      <c r="AC91" s="6">
        <f t="shared" si="16"/>
        <v>0.6</v>
      </c>
      <c r="AD91" s="6">
        <f t="shared" si="17"/>
        <v>0.24</v>
      </c>
    </row>
    <row r="92" spans="1:30" ht="36.75" customHeight="1" x14ac:dyDescent="0.3">
      <c r="A92" s="8" t="s">
        <v>1266</v>
      </c>
      <c r="B92" s="42">
        <v>1</v>
      </c>
      <c r="C92" s="42">
        <v>1</v>
      </c>
      <c r="D92" s="42">
        <v>1</v>
      </c>
      <c r="E92" s="42">
        <v>1</v>
      </c>
      <c r="F92" s="42">
        <v>1</v>
      </c>
      <c r="G92" s="42">
        <v>1</v>
      </c>
      <c r="H92" s="42">
        <v>0</v>
      </c>
      <c r="I92" s="42">
        <v>0</v>
      </c>
      <c r="J92" s="42">
        <v>1</v>
      </c>
      <c r="K92" s="42">
        <v>1</v>
      </c>
      <c r="L92" s="44">
        <f t="shared" si="10"/>
        <v>0.2</v>
      </c>
      <c r="M92" s="45" t="str">
        <f t="shared" si="11"/>
        <v>sukar</v>
      </c>
      <c r="N92" s="46">
        <f t="shared" si="12"/>
        <v>0.5</v>
      </c>
      <c r="O92" s="45" t="str">
        <f t="shared" si="13"/>
        <v>soal diterima baik</v>
      </c>
      <c r="Q92" s="7">
        <v>87</v>
      </c>
      <c r="R92" s="5">
        <f t="shared" si="18"/>
        <v>1</v>
      </c>
      <c r="S92" s="5">
        <f t="shared" si="18"/>
        <v>1</v>
      </c>
      <c r="T92" s="5">
        <f t="shared" si="18"/>
        <v>0</v>
      </c>
      <c r="U92" s="5">
        <f t="shared" si="18"/>
        <v>0</v>
      </c>
      <c r="V92" s="5">
        <f t="shared" si="18"/>
        <v>0</v>
      </c>
      <c r="W92" s="5">
        <f t="shared" si="14"/>
        <v>0</v>
      </c>
      <c r="X92" s="5">
        <f t="shared" si="14"/>
        <v>0</v>
      </c>
      <c r="Y92" s="5">
        <f t="shared" si="14"/>
        <v>0</v>
      </c>
      <c r="Z92" s="5">
        <f t="shared" si="14"/>
        <v>0</v>
      </c>
      <c r="AA92" s="5">
        <f t="shared" si="14"/>
        <v>0</v>
      </c>
      <c r="AB92" s="6">
        <f t="shared" si="15"/>
        <v>0.2</v>
      </c>
      <c r="AC92" s="6">
        <f t="shared" si="16"/>
        <v>0.8</v>
      </c>
      <c r="AD92" s="6">
        <f t="shared" si="17"/>
        <v>0.16000000000000003</v>
      </c>
    </row>
    <row r="93" spans="1:30" ht="43.5" customHeight="1" x14ac:dyDescent="0.3">
      <c r="A93" s="8" t="s">
        <v>1267</v>
      </c>
      <c r="B93" s="42">
        <v>1</v>
      </c>
      <c r="C93" s="42">
        <v>1</v>
      </c>
      <c r="D93" s="42">
        <v>1</v>
      </c>
      <c r="E93" s="42">
        <v>1</v>
      </c>
      <c r="F93" s="42">
        <v>1</v>
      </c>
      <c r="G93" s="42">
        <v>1</v>
      </c>
      <c r="H93" s="42">
        <v>0</v>
      </c>
      <c r="I93" s="42">
        <v>0</v>
      </c>
      <c r="J93" s="42">
        <v>0</v>
      </c>
      <c r="K93" s="42">
        <v>0</v>
      </c>
      <c r="L93" s="44">
        <f t="shared" si="10"/>
        <v>0.4</v>
      </c>
      <c r="M93" s="45" t="str">
        <f t="shared" si="11"/>
        <v>sedang</v>
      </c>
      <c r="N93" s="46">
        <f t="shared" si="12"/>
        <v>1</v>
      </c>
      <c r="O93" s="45" t="str">
        <f t="shared" si="13"/>
        <v>soal diterima baik</v>
      </c>
      <c r="Q93" s="7">
        <v>88</v>
      </c>
      <c r="R93" s="5">
        <f t="shared" si="18"/>
        <v>1</v>
      </c>
      <c r="S93" s="5">
        <f t="shared" si="18"/>
        <v>1</v>
      </c>
      <c r="T93" s="5">
        <f t="shared" si="18"/>
        <v>1</v>
      </c>
      <c r="U93" s="5">
        <f t="shared" si="18"/>
        <v>1</v>
      </c>
      <c r="V93" s="5">
        <f t="shared" si="18"/>
        <v>1</v>
      </c>
      <c r="W93" s="5">
        <f t="shared" si="14"/>
        <v>1</v>
      </c>
      <c r="X93" s="5">
        <f t="shared" si="14"/>
        <v>0</v>
      </c>
      <c r="Y93" s="5">
        <f t="shared" si="14"/>
        <v>0</v>
      </c>
      <c r="Z93" s="5">
        <f t="shared" si="14"/>
        <v>1</v>
      </c>
      <c r="AA93" s="5">
        <f t="shared" si="14"/>
        <v>1</v>
      </c>
      <c r="AB93" s="6">
        <f t="shared" si="15"/>
        <v>0.8</v>
      </c>
      <c r="AC93" s="6">
        <f t="shared" si="16"/>
        <v>0.19999999999999996</v>
      </c>
      <c r="AD93" s="6">
        <f t="shared" si="17"/>
        <v>0.15999999999999998</v>
      </c>
    </row>
    <row r="94" spans="1:30" ht="54" customHeight="1" x14ac:dyDescent="0.3">
      <c r="A94" s="8" t="s">
        <v>1268</v>
      </c>
      <c r="B94" s="42">
        <v>0</v>
      </c>
      <c r="C94" s="42">
        <v>0</v>
      </c>
      <c r="D94" s="42">
        <v>1</v>
      </c>
      <c r="E94" s="42">
        <v>0</v>
      </c>
      <c r="F94" s="42">
        <v>1</v>
      </c>
      <c r="G94" s="42">
        <v>0</v>
      </c>
      <c r="H94" s="42">
        <v>0</v>
      </c>
      <c r="I94" s="42">
        <v>0</v>
      </c>
      <c r="J94" s="42">
        <v>0</v>
      </c>
      <c r="K94" s="42">
        <v>0</v>
      </c>
      <c r="L94" s="44">
        <f t="shared" si="10"/>
        <v>0.8</v>
      </c>
      <c r="M94" s="45" t="str">
        <f t="shared" si="11"/>
        <v>mudah</v>
      </c>
      <c r="N94" s="46">
        <f t="shared" si="12"/>
        <v>0.5</v>
      </c>
      <c r="O94" s="45" t="str">
        <f t="shared" si="13"/>
        <v>soal diterima baik</v>
      </c>
      <c r="Q94" s="7">
        <v>89</v>
      </c>
      <c r="R94" s="5">
        <f t="shared" si="18"/>
        <v>1</v>
      </c>
      <c r="S94" s="5">
        <f t="shared" si="18"/>
        <v>1</v>
      </c>
      <c r="T94" s="5">
        <f t="shared" si="18"/>
        <v>1</v>
      </c>
      <c r="U94" s="5">
        <f t="shared" si="18"/>
        <v>1</v>
      </c>
      <c r="V94" s="5">
        <f t="shared" si="18"/>
        <v>1</v>
      </c>
      <c r="W94" s="5">
        <f t="shared" si="14"/>
        <v>1</v>
      </c>
      <c r="X94" s="5">
        <f t="shared" si="14"/>
        <v>0</v>
      </c>
      <c r="Y94" s="5">
        <f t="shared" si="14"/>
        <v>0</v>
      </c>
      <c r="Z94" s="5">
        <f t="shared" si="14"/>
        <v>0</v>
      </c>
      <c r="AA94" s="5">
        <f t="shared" si="14"/>
        <v>0</v>
      </c>
      <c r="AB94" s="6">
        <f t="shared" si="15"/>
        <v>0.6</v>
      </c>
      <c r="AC94" s="6">
        <f t="shared" si="16"/>
        <v>0.4</v>
      </c>
      <c r="AD94" s="6">
        <f t="shared" si="17"/>
        <v>0.24</v>
      </c>
    </row>
    <row r="95" spans="1:30" ht="36.75" customHeight="1" x14ac:dyDescent="0.3">
      <c r="A95" s="8" t="s">
        <v>1269</v>
      </c>
      <c r="B95" s="42">
        <v>1</v>
      </c>
      <c r="C95" s="42">
        <v>1</v>
      </c>
      <c r="D95" s="42">
        <v>0</v>
      </c>
      <c r="E95" s="42">
        <v>1</v>
      </c>
      <c r="F95" s="42">
        <v>0</v>
      </c>
      <c r="G95" s="42">
        <v>1</v>
      </c>
      <c r="H95" s="42">
        <v>1</v>
      </c>
      <c r="I95" s="42">
        <v>1</v>
      </c>
      <c r="J95" s="42">
        <v>1</v>
      </c>
      <c r="K95" s="42">
        <v>1</v>
      </c>
      <c r="L95" s="44">
        <f t="shared" si="10"/>
        <v>0.8</v>
      </c>
      <c r="M95" s="45" t="str">
        <f t="shared" si="11"/>
        <v>mudah</v>
      </c>
      <c r="N95" s="46">
        <f t="shared" si="12"/>
        <v>0.5</v>
      </c>
      <c r="O95" s="45" t="str">
        <f t="shared" si="13"/>
        <v>soal diterima baik</v>
      </c>
      <c r="Q95" s="7">
        <v>90</v>
      </c>
      <c r="R95" s="5">
        <f t="shared" si="18"/>
        <v>0</v>
      </c>
      <c r="S95" s="5">
        <f t="shared" si="18"/>
        <v>0</v>
      </c>
      <c r="T95" s="5">
        <f t="shared" si="18"/>
        <v>1</v>
      </c>
      <c r="U95" s="5">
        <f t="shared" si="18"/>
        <v>0</v>
      </c>
      <c r="V95" s="5">
        <f t="shared" si="18"/>
        <v>1</v>
      </c>
      <c r="W95" s="5">
        <f t="shared" si="14"/>
        <v>0</v>
      </c>
      <c r="X95" s="5">
        <f t="shared" si="14"/>
        <v>0</v>
      </c>
      <c r="Y95" s="5">
        <f t="shared" si="14"/>
        <v>0</v>
      </c>
      <c r="Z95" s="5">
        <f t="shared" si="14"/>
        <v>0</v>
      </c>
      <c r="AA95" s="5">
        <f t="shared" si="14"/>
        <v>0</v>
      </c>
      <c r="AB95" s="6">
        <f t="shared" si="15"/>
        <v>0.2</v>
      </c>
      <c r="AC95" s="6">
        <f t="shared" si="16"/>
        <v>0.8</v>
      </c>
      <c r="AD95" s="6">
        <f t="shared" si="17"/>
        <v>0.16000000000000003</v>
      </c>
    </row>
    <row r="96" spans="1:30" ht="36.75" customHeight="1" x14ac:dyDescent="0.3">
      <c r="A96" s="4" t="s">
        <v>1270</v>
      </c>
      <c r="B96" s="42">
        <v>1</v>
      </c>
      <c r="C96" s="42">
        <v>1</v>
      </c>
      <c r="D96" s="42">
        <v>0</v>
      </c>
      <c r="E96" s="42">
        <v>0</v>
      </c>
      <c r="F96" s="42">
        <v>0</v>
      </c>
      <c r="G96" s="42">
        <v>0</v>
      </c>
      <c r="H96" s="42">
        <v>0</v>
      </c>
      <c r="I96" s="42">
        <v>0</v>
      </c>
      <c r="J96" s="42">
        <v>0</v>
      </c>
      <c r="K96" s="42">
        <v>0</v>
      </c>
      <c r="L96" s="44">
        <f t="shared" si="10"/>
        <v>0.8</v>
      </c>
      <c r="M96" s="45" t="str">
        <f t="shared" si="11"/>
        <v>mudah</v>
      </c>
      <c r="N96" s="46">
        <f t="shared" si="12"/>
        <v>0.5</v>
      </c>
      <c r="O96" s="45" t="str">
        <f t="shared" si="13"/>
        <v>soal diterima baik</v>
      </c>
      <c r="Q96" s="7">
        <v>91</v>
      </c>
      <c r="R96" s="5">
        <f t="shared" si="18"/>
        <v>1</v>
      </c>
      <c r="S96" s="5">
        <f t="shared" si="18"/>
        <v>1</v>
      </c>
      <c r="T96" s="5">
        <f t="shared" si="18"/>
        <v>0</v>
      </c>
      <c r="U96" s="5">
        <f t="shared" si="18"/>
        <v>1</v>
      </c>
      <c r="V96" s="5">
        <f t="shared" si="18"/>
        <v>0</v>
      </c>
      <c r="W96" s="5">
        <f t="shared" si="14"/>
        <v>1</v>
      </c>
      <c r="X96" s="5">
        <f t="shared" si="14"/>
        <v>1</v>
      </c>
      <c r="Y96" s="5">
        <f t="shared" si="14"/>
        <v>1</v>
      </c>
      <c r="Z96" s="5">
        <f t="shared" si="14"/>
        <v>1</v>
      </c>
      <c r="AA96" s="5">
        <f t="shared" si="14"/>
        <v>1</v>
      </c>
      <c r="AB96" s="6">
        <f t="shared" si="15"/>
        <v>0.8</v>
      </c>
      <c r="AC96" s="6">
        <f t="shared" si="16"/>
        <v>0.19999999999999996</v>
      </c>
      <c r="AD96" s="6">
        <f t="shared" si="17"/>
        <v>0.15999999999999998</v>
      </c>
    </row>
    <row r="97" spans="1:31" ht="37.5" customHeight="1" x14ac:dyDescent="0.3">
      <c r="A97" s="4" t="s">
        <v>1271</v>
      </c>
      <c r="B97" s="42">
        <v>1</v>
      </c>
      <c r="C97" s="42">
        <v>1</v>
      </c>
      <c r="D97" s="42">
        <v>1</v>
      </c>
      <c r="E97" s="42">
        <v>1</v>
      </c>
      <c r="F97" s="42">
        <v>1</v>
      </c>
      <c r="G97" s="42">
        <v>1</v>
      </c>
      <c r="H97" s="42">
        <v>0</v>
      </c>
      <c r="I97" s="42">
        <v>0</v>
      </c>
      <c r="J97" s="42">
        <v>1</v>
      </c>
      <c r="K97" s="42">
        <v>1</v>
      </c>
      <c r="L97" s="44">
        <f t="shared" si="10"/>
        <v>0.2</v>
      </c>
      <c r="M97" s="45" t="str">
        <f t="shared" si="11"/>
        <v>sukar</v>
      </c>
      <c r="N97" s="46">
        <f t="shared" si="12"/>
        <v>0.5</v>
      </c>
      <c r="O97" s="45" t="str">
        <f t="shared" si="13"/>
        <v>soal diterima baik</v>
      </c>
      <c r="Q97" s="7">
        <v>92</v>
      </c>
      <c r="R97" s="5">
        <f t="shared" si="18"/>
        <v>1</v>
      </c>
      <c r="S97" s="5">
        <f t="shared" si="18"/>
        <v>1</v>
      </c>
      <c r="T97" s="5">
        <f t="shared" si="18"/>
        <v>0</v>
      </c>
      <c r="U97" s="5">
        <f t="shared" si="18"/>
        <v>0</v>
      </c>
      <c r="V97" s="5">
        <f t="shared" si="18"/>
        <v>0</v>
      </c>
      <c r="W97" s="5">
        <f t="shared" si="14"/>
        <v>0</v>
      </c>
      <c r="X97" s="5">
        <f t="shared" si="14"/>
        <v>0</v>
      </c>
      <c r="Y97" s="5">
        <f t="shared" si="14"/>
        <v>0</v>
      </c>
      <c r="Z97" s="5">
        <f t="shared" si="14"/>
        <v>0</v>
      </c>
      <c r="AA97" s="5">
        <f t="shared" si="14"/>
        <v>0</v>
      </c>
      <c r="AB97" s="6">
        <f t="shared" si="15"/>
        <v>0.2</v>
      </c>
      <c r="AC97" s="6">
        <f t="shared" si="16"/>
        <v>0.8</v>
      </c>
      <c r="AD97" s="6">
        <f t="shared" si="17"/>
        <v>0.16000000000000003</v>
      </c>
    </row>
    <row r="98" spans="1:31" ht="45.75" customHeight="1" x14ac:dyDescent="0.3">
      <c r="A98" s="8" t="s">
        <v>1272</v>
      </c>
      <c r="B98" s="42">
        <v>1</v>
      </c>
      <c r="C98" s="42">
        <v>1</v>
      </c>
      <c r="D98" s="42">
        <v>1</v>
      </c>
      <c r="E98" s="42">
        <v>0</v>
      </c>
      <c r="F98" s="42">
        <v>1</v>
      </c>
      <c r="G98" s="42">
        <v>0</v>
      </c>
      <c r="H98" s="42">
        <v>0</v>
      </c>
      <c r="I98" s="42">
        <v>0</v>
      </c>
      <c r="J98" s="42">
        <v>0</v>
      </c>
      <c r="K98" s="42">
        <v>0</v>
      </c>
      <c r="L98" s="44">
        <f t="shared" si="10"/>
        <v>0.6</v>
      </c>
      <c r="M98" s="45" t="str">
        <f t="shared" si="11"/>
        <v>sedang</v>
      </c>
      <c r="N98" s="46">
        <f t="shared" si="12"/>
        <v>1</v>
      </c>
      <c r="O98" s="45" t="str">
        <f t="shared" si="13"/>
        <v>soal diterima baik</v>
      </c>
      <c r="Q98" s="7">
        <v>93</v>
      </c>
      <c r="R98" s="5">
        <f t="shared" si="18"/>
        <v>1</v>
      </c>
      <c r="S98" s="5">
        <f t="shared" si="18"/>
        <v>1</v>
      </c>
      <c r="T98" s="5">
        <f t="shared" si="18"/>
        <v>1</v>
      </c>
      <c r="U98" s="5">
        <f t="shared" si="18"/>
        <v>1</v>
      </c>
      <c r="V98" s="5">
        <f t="shared" si="18"/>
        <v>1</v>
      </c>
      <c r="W98" s="5">
        <f t="shared" si="14"/>
        <v>1</v>
      </c>
      <c r="X98" s="5">
        <f t="shared" si="14"/>
        <v>0</v>
      </c>
      <c r="Y98" s="5">
        <f t="shared" si="14"/>
        <v>0</v>
      </c>
      <c r="Z98" s="5">
        <f t="shared" si="14"/>
        <v>1</v>
      </c>
      <c r="AA98" s="5">
        <f t="shared" si="14"/>
        <v>1</v>
      </c>
      <c r="AB98" s="6">
        <f t="shared" si="15"/>
        <v>0.8</v>
      </c>
      <c r="AC98" s="6">
        <f t="shared" si="16"/>
        <v>0.19999999999999996</v>
      </c>
      <c r="AD98" s="6">
        <f t="shared" si="17"/>
        <v>0.15999999999999998</v>
      </c>
    </row>
    <row r="99" spans="1:31" ht="46.5" customHeight="1" x14ac:dyDescent="0.3">
      <c r="A99" s="9" t="s">
        <v>1273</v>
      </c>
      <c r="B99" s="42">
        <v>1</v>
      </c>
      <c r="C99" s="42">
        <v>1</v>
      </c>
      <c r="D99" s="42">
        <v>0</v>
      </c>
      <c r="E99" s="42">
        <v>1</v>
      </c>
      <c r="F99" s="42">
        <v>0</v>
      </c>
      <c r="G99" s="42">
        <v>1</v>
      </c>
      <c r="H99" s="42">
        <v>0</v>
      </c>
      <c r="I99" s="42">
        <v>0</v>
      </c>
      <c r="J99" s="42">
        <v>0</v>
      </c>
      <c r="K99" s="42">
        <v>0</v>
      </c>
      <c r="L99" s="44">
        <f t="shared" si="10"/>
        <v>0.6</v>
      </c>
      <c r="M99" s="45" t="str">
        <f t="shared" si="11"/>
        <v>sedang</v>
      </c>
      <c r="N99" s="46">
        <f t="shared" si="12"/>
        <v>0.5</v>
      </c>
      <c r="O99" s="45" t="str">
        <f t="shared" si="13"/>
        <v>soal diterima baik</v>
      </c>
      <c r="Q99" s="7">
        <v>94</v>
      </c>
      <c r="R99" s="5">
        <f t="shared" si="18"/>
        <v>1</v>
      </c>
      <c r="S99" s="5">
        <f t="shared" si="18"/>
        <v>1</v>
      </c>
      <c r="T99" s="5">
        <f t="shared" si="18"/>
        <v>1</v>
      </c>
      <c r="U99" s="5">
        <f t="shared" si="18"/>
        <v>0</v>
      </c>
      <c r="V99" s="5">
        <f t="shared" si="18"/>
        <v>1</v>
      </c>
      <c r="W99" s="5">
        <f t="shared" si="14"/>
        <v>0</v>
      </c>
      <c r="X99" s="5">
        <f t="shared" si="14"/>
        <v>0</v>
      </c>
      <c r="Y99" s="5">
        <f t="shared" si="14"/>
        <v>0</v>
      </c>
      <c r="Z99" s="5">
        <f t="shared" si="14"/>
        <v>0</v>
      </c>
      <c r="AA99" s="5">
        <f t="shared" si="14"/>
        <v>0</v>
      </c>
      <c r="AB99" s="6">
        <f t="shared" si="15"/>
        <v>0.4</v>
      </c>
      <c r="AC99" s="6">
        <f t="shared" si="16"/>
        <v>0.6</v>
      </c>
      <c r="AD99" s="6">
        <f t="shared" si="17"/>
        <v>0.24</v>
      </c>
    </row>
    <row r="100" spans="1:31" ht="27" customHeight="1" x14ac:dyDescent="0.3">
      <c r="A100" s="4" t="s">
        <v>1274</v>
      </c>
      <c r="B100" s="42">
        <v>1</v>
      </c>
      <c r="C100" s="42">
        <v>1</v>
      </c>
      <c r="D100" s="42">
        <v>1</v>
      </c>
      <c r="E100" s="42">
        <v>1</v>
      </c>
      <c r="F100" s="42">
        <v>1</v>
      </c>
      <c r="G100" s="42">
        <v>1</v>
      </c>
      <c r="H100" s="42">
        <v>0</v>
      </c>
      <c r="I100" s="42">
        <v>0</v>
      </c>
      <c r="J100" s="42">
        <v>0</v>
      </c>
      <c r="K100" s="42">
        <v>0</v>
      </c>
      <c r="L100" s="44">
        <f t="shared" si="10"/>
        <v>0.4</v>
      </c>
      <c r="M100" s="45" t="str">
        <f t="shared" si="11"/>
        <v>sedang</v>
      </c>
      <c r="N100" s="46">
        <f t="shared" si="12"/>
        <v>1</v>
      </c>
      <c r="O100" s="45" t="str">
        <f t="shared" si="13"/>
        <v>soal diterima baik</v>
      </c>
      <c r="Q100" s="7">
        <v>95</v>
      </c>
      <c r="R100" s="5">
        <f t="shared" si="18"/>
        <v>1</v>
      </c>
      <c r="S100" s="5">
        <f t="shared" si="18"/>
        <v>1</v>
      </c>
      <c r="T100" s="5">
        <f t="shared" si="18"/>
        <v>0</v>
      </c>
      <c r="U100" s="5">
        <f t="shared" si="18"/>
        <v>1</v>
      </c>
      <c r="V100" s="5">
        <f t="shared" si="18"/>
        <v>0</v>
      </c>
      <c r="W100" s="5">
        <f t="shared" si="14"/>
        <v>1</v>
      </c>
      <c r="X100" s="5">
        <f t="shared" si="14"/>
        <v>0</v>
      </c>
      <c r="Y100" s="5">
        <f t="shared" si="14"/>
        <v>0</v>
      </c>
      <c r="Z100" s="5">
        <f t="shared" si="14"/>
        <v>0</v>
      </c>
      <c r="AA100" s="5">
        <f t="shared" si="14"/>
        <v>0</v>
      </c>
      <c r="AB100" s="6">
        <f t="shared" si="15"/>
        <v>0.4</v>
      </c>
      <c r="AC100" s="6">
        <f t="shared" si="16"/>
        <v>0.6</v>
      </c>
      <c r="AD100" s="6">
        <f t="shared" si="17"/>
        <v>0.24</v>
      </c>
    </row>
    <row r="101" spans="1:31" ht="34.5" customHeight="1" x14ac:dyDescent="0.3">
      <c r="A101" s="8" t="s">
        <v>1275</v>
      </c>
      <c r="B101" s="42">
        <v>1</v>
      </c>
      <c r="C101" s="42">
        <v>1</v>
      </c>
      <c r="D101" s="42">
        <v>1</v>
      </c>
      <c r="E101" s="42">
        <v>0</v>
      </c>
      <c r="F101" s="42">
        <v>1</v>
      </c>
      <c r="G101" s="42">
        <v>0</v>
      </c>
      <c r="H101" s="42">
        <v>1</v>
      </c>
      <c r="I101" s="42">
        <v>1</v>
      </c>
      <c r="J101" s="42">
        <v>0</v>
      </c>
      <c r="K101" s="42">
        <v>0</v>
      </c>
      <c r="L101" s="44">
        <f t="shared" si="10"/>
        <v>0.6</v>
      </c>
      <c r="M101" s="45" t="str">
        <f t="shared" si="11"/>
        <v>sedang</v>
      </c>
      <c r="N101" s="46">
        <f t="shared" si="12"/>
        <v>0.5</v>
      </c>
      <c r="O101" s="45" t="str">
        <f t="shared" si="13"/>
        <v>soal diterima baik</v>
      </c>
      <c r="Q101" s="7">
        <v>96</v>
      </c>
      <c r="R101" s="5">
        <f t="shared" si="18"/>
        <v>1</v>
      </c>
      <c r="S101" s="5">
        <f t="shared" si="18"/>
        <v>1</v>
      </c>
      <c r="T101" s="5">
        <f t="shared" si="18"/>
        <v>1</v>
      </c>
      <c r="U101" s="5">
        <f t="shared" si="18"/>
        <v>1</v>
      </c>
      <c r="V101" s="5">
        <f t="shared" si="18"/>
        <v>1</v>
      </c>
      <c r="W101" s="5">
        <f t="shared" si="14"/>
        <v>1</v>
      </c>
      <c r="X101" s="5">
        <f t="shared" si="14"/>
        <v>0</v>
      </c>
      <c r="Y101" s="5">
        <f t="shared" si="14"/>
        <v>0</v>
      </c>
      <c r="Z101" s="5">
        <f t="shared" si="14"/>
        <v>0</v>
      </c>
      <c r="AA101" s="5">
        <f t="shared" si="14"/>
        <v>0</v>
      </c>
      <c r="AB101" s="6">
        <f t="shared" si="15"/>
        <v>0.6</v>
      </c>
      <c r="AC101" s="6">
        <f t="shared" si="16"/>
        <v>0.4</v>
      </c>
      <c r="AD101" s="6">
        <f t="shared" si="17"/>
        <v>0.24</v>
      </c>
    </row>
    <row r="102" spans="1:31" ht="35.25" customHeight="1" x14ac:dyDescent="0.3">
      <c r="A102" s="4" t="s">
        <v>1276</v>
      </c>
      <c r="B102" s="42">
        <v>0</v>
      </c>
      <c r="C102" s="42">
        <v>0</v>
      </c>
      <c r="D102" s="42">
        <v>1</v>
      </c>
      <c r="E102" s="42">
        <v>1</v>
      </c>
      <c r="F102" s="42">
        <v>1</v>
      </c>
      <c r="G102" s="42">
        <v>1</v>
      </c>
      <c r="H102" s="42">
        <v>0</v>
      </c>
      <c r="I102" s="42">
        <v>0</v>
      </c>
      <c r="J102" s="42">
        <v>0</v>
      </c>
      <c r="K102" s="42">
        <v>0</v>
      </c>
      <c r="L102" s="44">
        <f t="shared" si="10"/>
        <v>0.6</v>
      </c>
      <c r="M102" s="45" t="str">
        <f t="shared" si="11"/>
        <v>sedang</v>
      </c>
      <c r="N102" s="46">
        <f t="shared" si="12"/>
        <v>0.5</v>
      </c>
      <c r="O102" s="45" t="str">
        <f t="shared" si="13"/>
        <v>soal diterima baik</v>
      </c>
      <c r="Q102" s="7">
        <v>97</v>
      </c>
      <c r="R102" s="5">
        <f t="shared" si="18"/>
        <v>1</v>
      </c>
      <c r="S102" s="5">
        <f t="shared" si="18"/>
        <v>1</v>
      </c>
      <c r="T102" s="5">
        <f t="shared" si="18"/>
        <v>1</v>
      </c>
      <c r="U102" s="5">
        <f t="shared" si="18"/>
        <v>0</v>
      </c>
      <c r="V102" s="5">
        <f t="shared" si="18"/>
        <v>1</v>
      </c>
      <c r="W102" s="5">
        <f t="shared" si="14"/>
        <v>0</v>
      </c>
      <c r="X102" s="5">
        <f t="shared" si="14"/>
        <v>1</v>
      </c>
      <c r="Y102" s="5">
        <f t="shared" si="14"/>
        <v>1</v>
      </c>
      <c r="Z102" s="5">
        <f t="shared" si="14"/>
        <v>0</v>
      </c>
      <c r="AA102" s="5">
        <f t="shared" si="14"/>
        <v>0</v>
      </c>
      <c r="AB102" s="6">
        <f t="shared" si="15"/>
        <v>0.6</v>
      </c>
      <c r="AC102" s="6">
        <f t="shared" si="16"/>
        <v>0.4</v>
      </c>
      <c r="AD102" s="6">
        <f t="shared" si="17"/>
        <v>0.24</v>
      </c>
    </row>
    <row r="103" spans="1:31" ht="41.25" customHeight="1" x14ac:dyDescent="0.3">
      <c r="A103" s="8" t="s">
        <v>1277</v>
      </c>
      <c r="B103" s="42">
        <v>1</v>
      </c>
      <c r="C103" s="42">
        <v>1</v>
      </c>
      <c r="D103" s="42">
        <v>0</v>
      </c>
      <c r="E103" s="42">
        <v>0</v>
      </c>
      <c r="F103" s="42">
        <v>0</v>
      </c>
      <c r="G103" s="42">
        <v>0</v>
      </c>
      <c r="H103" s="42">
        <v>0</v>
      </c>
      <c r="I103" s="42">
        <v>0</v>
      </c>
      <c r="J103" s="42">
        <v>0</v>
      </c>
      <c r="K103" s="42">
        <v>0</v>
      </c>
      <c r="L103" s="44">
        <f t="shared" si="10"/>
        <v>0.8</v>
      </c>
      <c r="M103" s="45" t="str">
        <f t="shared" si="11"/>
        <v>mudah</v>
      </c>
      <c r="N103" s="46">
        <f t="shared" si="12"/>
        <v>0.5</v>
      </c>
      <c r="O103" s="45" t="str">
        <f t="shared" si="13"/>
        <v>soal diterima baik</v>
      </c>
      <c r="Q103" s="7">
        <v>98</v>
      </c>
      <c r="R103" s="5">
        <f t="shared" si="18"/>
        <v>0</v>
      </c>
      <c r="S103" s="5">
        <f t="shared" si="18"/>
        <v>0</v>
      </c>
      <c r="T103" s="5">
        <f t="shared" si="18"/>
        <v>1</v>
      </c>
      <c r="U103" s="5">
        <f t="shared" si="18"/>
        <v>1</v>
      </c>
      <c r="V103" s="5">
        <f t="shared" si="18"/>
        <v>1</v>
      </c>
      <c r="W103" s="5">
        <f t="shared" si="14"/>
        <v>1</v>
      </c>
      <c r="X103" s="5">
        <f t="shared" si="14"/>
        <v>0</v>
      </c>
      <c r="Y103" s="5">
        <f t="shared" si="14"/>
        <v>0</v>
      </c>
      <c r="Z103" s="5">
        <f t="shared" si="14"/>
        <v>0</v>
      </c>
      <c r="AA103" s="5">
        <f t="shared" si="14"/>
        <v>0</v>
      </c>
      <c r="AB103" s="6">
        <f t="shared" si="15"/>
        <v>0.4</v>
      </c>
      <c r="AC103" s="6">
        <f t="shared" si="16"/>
        <v>0.6</v>
      </c>
      <c r="AD103" s="6">
        <f t="shared" si="17"/>
        <v>0.24</v>
      </c>
    </row>
    <row r="104" spans="1:31" ht="52.5" customHeight="1" x14ac:dyDescent="0.3">
      <c r="A104" s="8" t="s">
        <v>1278</v>
      </c>
      <c r="B104" s="42">
        <v>1</v>
      </c>
      <c r="C104" s="42">
        <v>1</v>
      </c>
      <c r="D104" s="42">
        <v>1</v>
      </c>
      <c r="E104" s="42">
        <v>1</v>
      </c>
      <c r="F104" s="42">
        <v>1</v>
      </c>
      <c r="G104" s="42">
        <v>1</v>
      </c>
      <c r="H104" s="42">
        <v>0</v>
      </c>
      <c r="I104" s="42">
        <v>0</v>
      </c>
      <c r="J104" s="42">
        <v>0</v>
      </c>
      <c r="K104" s="42">
        <v>0</v>
      </c>
      <c r="L104" s="44">
        <f t="shared" si="10"/>
        <v>0.4</v>
      </c>
      <c r="M104" s="45" t="str">
        <f t="shared" si="11"/>
        <v>sedang</v>
      </c>
      <c r="N104" s="46">
        <f>ABS((SUM(B104:D104,F104)-SUM(H104:K104))*2/8)</f>
        <v>1</v>
      </c>
      <c r="O104" s="45" t="str">
        <f t="shared" si="13"/>
        <v>soal diterima baik</v>
      </c>
      <c r="Q104" s="7">
        <v>99</v>
      </c>
      <c r="R104" s="5">
        <f t="shared" si="18"/>
        <v>1</v>
      </c>
      <c r="S104" s="5">
        <f t="shared" si="18"/>
        <v>1</v>
      </c>
      <c r="T104" s="5">
        <f t="shared" si="18"/>
        <v>0</v>
      </c>
      <c r="U104" s="5">
        <f t="shared" si="18"/>
        <v>0</v>
      </c>
      <c r="V104" s="5">
        <f t="shared" si="18"/>
        <v>0</v>
      </c>
      <c r="W104" s="5">
        <f t="shared" si="14"/>
        <v>0</v>
      </c>
      <c r="X104" s="5">
        <f t="shared" si="14"/>
        <v>0</v>
      </c>
      <c r="Y104" s="5">
        <f t="shared" si="14"/>
        <v>0</v>
      </c>
      <c r="Z104" s="5">
        <f t="shared" si="14"/>
        <v>0</v>
      </c>
      <c r="AA104" s="5">
        <f t="shared" si="14"/>
        <v>0</v>
      </c>
      <c r="AB104" s="6">
        <f t="shared" si="15"/>
        <v>0.2</v>
      </c>
      <c r="AC104" s="6">
        <f t="shared" si="16"/>
        <v>0.8</v>
      </c>
      <c r="AD104" s="6">
        <f t="shared" si="17"/>
        <v>0.16000000000000003</v>
      </c>
    </row>
    <row r="105" spans="1:31" x14ac:dyDescent="0.3">
      <c r="A105" s="10"/>
      <c r="B105" s="11">
        <f>SUM(B5:B104)</f>
        <v>89</v>
      </c>
      <c r="C105" s="11">
        <f t="shared" ref="C105:K105" si="19">SUM(C5:C104)</f>
        <v>89</v>
      </c>
      <c r="D105" s="11">
        <f t="shared" si="19"/>
        <v>83</v>
      </c>
      <c r="E105" s="11">
        <f t="shared" si="19"/>
        <v>50</v>
      </c>
      <c r="F105" s="11">
        <f t="shared" si="19"/>
        <v>83</v>
      </c>
      <c r="G105" s="11">
        <f t="shared" si="19"/>
        <v>50</v>
      </c>
      <c r="H105" s="11">
        <f t="shared" si="19"/>
        <v>21</v>
      </c>
      <c r="I105" s="11">
        <f t="shared" si="19"/>
        <v>21</v>
      </c>
      <c r="J105" s="11">
        <f t="shared" si="19"/>
        <v>23</v>
      </c>
      <c r="K105" s="11">
        <f t="shared" si="19"/>
        <v>23</v>
      </c>
      <c r="L105" s="12"/>
      <c r="M105" s="12"/>
      <c r="N105" s="12"/>
      <c r="O105" s="47">
        <f>COUNTIF(O5:O104,"soal dibuang")</f>
        <v>0</v>
      </c>
      <c r="Q105" s="7">
        <v>100</v>
      </c>
      <c r="R105" s="5">
        <f t="shared" si="18"/>
        <v>1</v>
      </c>
      <c r="S105" s="5">
        <f t="shared" si="18"/>
        <v>1</v>
      </c>
      <c r="T105" s="5">
        <f t="shared" si="18"/>
        <v>1</v>
      </c>
      <c r="U105" s="5">
        <f t="shared" si="18"/>
        <v>1</v>
      </c>
      <c r="V105" s="5">
        <f t="shared" si="18"/>
        <v>1</v>
      </c>
      <c r="W105" s="5">
        <f t="shared" si="14"/>
        <v>1</v>
      </c>
      <c r="X105" s="5">
        <f t="shared" si="14"/>
        <v>0</v>
      </c>
      <c r="Y105" s="5">
        <f t="shared" si="14"/>
        <v>0</v>
      </c>
      <c r="Z105" s="5">
        <f t="shared" si="14"/>
        <v>0</v>
      </c>
      <c r="AA105" s="5">
        <f t="shared" si="14"/>
        <v>0</v>
      </c>
      <c r="AB105" s="6">
        <f>SUM(R105:AA105)/COUNT(R105:AA105)</f>
        <v>0.6</v>
      </c>
      <c r="AC105" s="6">
        <f t="shared" si="16"/>
        <v>0.4</v>
      </c>
      <c r="AD105" s="6">
        <f t="shared" si="17"/>
        <v>0.24</v>
      </c>
    </row>
    <row r="106" spans="1:31" ht="28.2" x14ac:dyDescent="0.3">
      <c r="A106" s="10"/>
      <c r="B106" s="48" t="s">
        <v>4</v>
      </c>
      <c r="C106" s="48" t="s">
        <v>4</v>
      </c>
      <c r="D106" s="48" t="s">
        <v>4</v>
      </c>
      <c r="E106" s="11" t="s">
        <v>4</v>
      </c>
      <c r="F106" s="48" t="s">
        <v>4</v>
      </c>
      <c r="G106" s="11" t="s">
        <v>4</v>
      </c>
      <c r="H106" s="48" t="s">
        <v>5</v>
      </c>
      <c r="I106" s="48" t="s">
        <v>5</v>
      </c>
      <c r="J106" s="48" t="s">
        <v>5</v>
      </c>
      <c r="K106" s="48" t="s">
        <v>5</v>
      </c>
      <c r="L106" s="12"/>
      <c r="M106" s="47">
        <f>COUNTIF(M5:M104,"mudah")</f>
        <v>27</v>
      </c>
      <c r="N106" s="12"/>
      <c r="O106" s="12"/>
      <c r="Q106" s="21" t="s">
        <v>12</v>
      </c>
      <c r="R106" s="24">
        <f>SUM(R6:R105)</f>
        <v>89</v>
      </c>
      <c r="S106" s="24">
        <f t="shared" ref="S106:AA106" si="20">SUM(S6:S105)</f>
        <v>89</v>
      </c>
      <c r="T106" s="24">
        <f t="shared" si="20"/>
        <v>83</v>
      </c>
      <c r="U106" s="24">
        <f t="shared" si="20"/>
        <v>50</v>
      </c>
      <c r="V106" s="24">
        <f t="shared" si="20"/>
        <v>83</v>
      </c>
      <c r="W106" s="24">
        <f t="shared" si="20"/>
        <v>50</v>
      </c>
      <c r="X106" s="24">
        <f t="shared" si="20"/>
        <v>21</v>
      </c>
      <c r="Y106" s="24">
        <f t="shared" si="20"/>
        <v>21</v>
      </c>
      <c r="Z106" s="24">
        <f t="shared" si="20"/>
        <v>23</v>
      </c>
      <c r="AA106" s="24">
        <f t="shared" si="20"/>
        <v>23</v>
      </c>
      <c r="AB106" s="24"/>
      <c r="AC106" s="24"/>
      <c r="AD106" s="25">
        <f>SUM(AD6:AD105)</f>
        <v>20.719999999999988</v>
      </c>
      <c r="AE106" s="24" t="s">
        <v>11</v>
      </c>
    </row>
    <row r="107" spans="1:31" x14ac:dyDescent="0.3">
      <c r="A107" s="10"/>
      <c r="B107" s="11"/>
      <c r="C107" s="11"/>
      <c r="D107" s="11"/>
      <c r="E107" s="11"/>
      <c r="F107" s="11"/>
      <c r="G107" s="11"/>
      <c r="H107" s="11"/>
      <c r="I107" s="11"/>
      <c r="J107" s="11"/>
      <c r="K107" s="11"/>
      <c r="L107" s="12"/>
      <c r="M107" s="47">
        <f>COUNTIF(M5:M104,"sedang")</f>
        <v>59</v>
      </c>
      <c r="N107" s="12"/>
      <c r="O107" s="12"/>
      <c r="Q107" s="10" t="s">
        <v>13</v>
      </c>
      <c r="R107" s="24">
        <f>SUM(R106:AA106)</f>
        <v>532</v>
      </c>
      <c r="S107" s="24"/>
      <c r="T107" s="24"/>
      <c r="U107" s="24"/>
      <c r="V107" s="24"/>
      <c r="W107" s="24"/>
      <c r="X107" s="24"/>
      <c r="Y107" s="24"/>
      <c r="Z107" s="24"/>
      <c r="AA107" s="24"/>
      <c r="AB107" s="24"/>
      <c r="AC107" s="24"/>
      <c r="AD107" s="24"/>
      <c r="AE107" s="1"/>
    </row>
    <row r="108" spans="1:31" ht="30" customHeight="1" x14ac:dyDescent="0.3">
      <c r="A108" s="19"/>
      <c r="B108" s="98" t="s">
        <v>20</v>
      </c>
      <c r="C108" s="98"/>
      <c r="D108" s="98"/>
      <c r="E108" s="40">
        <v>40</v>
      </c>
      <c r="F108" s="11"/>
      <c r="G108" s="11"/>
      <c r="H108" s="11"/>
      <c r="I108" s="11"/>
      <c r="J108" s="11"/>
      <c r="K108" s="11"/>
      <c r="L108" s="12"/>
      <c r="M108" s="12">
        <f>100-M106-M107</f>
        <v>14</v>
      </c>
      <c r="N108" s="12"/>
      <c r="O108" s="12"/>
      <c r="Q108" s="21" t="s">
        <v>14</v>
      </c>
      <c r="R108" s="24">
        <f>$R$107/10</f>
        <v>53.2</v>
      </c>
      <c r="S108" s="24">
        <f t="shared" ref="S108:AA108" si="21">$R$108/10</f>
        <v>5.32</v>
      </c>
      <c r="T108" s="24">
        <f t="shared" si="21"/>
        <v>5.32</v>
      </c>
      <c r="U108" s="24">
        <f t="shared" si="21"/>
        <v>5.32</v>
      </c>
      <c r="V108" s="24">
        <f t="shared" si="21"/>
        <v>5.32</v>
      </c>
      <c r="W108" s="24">
        <f t="shared" si="21"/>
        <v>5.32</v>
      </c>
      <c r="X108" s="24">
        <f>$R$107/10</f>
        <v>53.2</v>
      </c>
      <c r="Y108" s="24">
        <f t="shared" si="21"/>
        <v>5.32</v>
      </c>
      <c r="Z108" s="24">
        <f t="shared" si="21"/>
        <v>5.32</v>
      </c>
      <c r="AA108" s="24">
        <f t="shared" si="21"/>
        <v>5.32</v>
      </c>
      <c r="AB108" s="24"/>
      <c r="AC108" s="24"/>
      <c r="AD108" s="24"/>
      <c r="AE108" s="1"/>
    </row>
    <row r="109" spans="1:31" ht="30" customHeight="1" x14ac:dyDescent="0.3">
      <c r="A109" s="8"/>
      <c r="B109" s="98" t="s">
        <v>21</v>
      </c>
      <c r="C109" s="98"/>
      <c r="D109" s="98"/>
      <c r="E109" s="40">
        <v>30</v>
      </c>
      <c r="F109" s="11"/>
      <c r="G109" s="11"/>
      <c r="H109" s="11"/>
      <c r="I109" s="11"/>
      <c r="J109" s="11"/>
      <c r="K109" s="11"/>
      <c r="L109" s="12"/>
      <c r="M109" s="12"/>
      <c r="N109" s="12"/>
      <c r="O109" s="12"/>
      <c r="Q109" s="21" t="s">
        <v>15</v>
      </c>
      <c r="R109" s="25">
        <f>R106-R108</f>
        <v>35.799999999999997</v>
      </c>
      <c r="S109" s="25">
        <f t="shared" ref="S109:AA109" si="22">S106-S108</f>
        <v>83.68</v>
      </c>
      <c r="T109" s="25">
        <f t="shared" si="22"/>
        <v>77.680000000000007</v>
      </c>
      <c r="U109" s="25">
        <f t="shared" si="22"/>
        <v>44.68</v>
      </c>
      <c r="V109" s="25">
        <f t="shared" si="22"/>
        <v>77.680000000000007</v>
      </c>
      <c r="W109" s="25">
        <f t="shared" si="22"/>
        <v>44.68</v>
      </c>
      <c r="X109" s="25">
        <f t="shared" si="22"/>
        <v>-32.200000000000003</v>
      </c>
      <c r="Y109" s="25">
        <f t="shared" si="22"/>
        <v>15.68</v>
      </c>
      <c r="Z109" s="25">
        <f t="shared" si="22"/>
        <v>17.68</v>
      </c>
      <c r="AA109" s="25">
        <f t="shared" si="22"/>
        <v>17.68</v>
      </c>
      <c r="AB109" s="24"/>
      <c r="AC109" s="24"/>
      <c r="AD109" s="24"/>
      <c r="AE109" s="1"/>
    </row>
    <row r="110" spans="1:31" ht="30" customHeight="1" x14ac:dyDescent="0.3">
      <c r="A110" s="9"/>
      <c r="B110" s="98" t="s">
        <v>22</v>
      </c>
      <c r="C110" s="98"/>
      <c r="D110" s="98"/>
      <c r="E110" s="40">
        <v>30</v>
      </c>
      <c r="F110" s="11"/>
      <c r="G110" s="11"/>
      <c r="H110" s="11"/>
      <c r="I110" s="11"/>
      <c r="J110" s="11"/>
      <c r="K110" s="11"/>
      <c r="L110" s="12"/>
      <c r="M110" s="12"/>
      <c r="N110" s="12"/>
      <c r="O110" s="12"/>
      <c r="Q110" s="21" t="s">
        <v>16</v>
      </c>
      <c r="R110" s="31">
        <f>R109^2</f>
        <v>1281.6399999999999</v>
      </c>
      <c r="S110" s="31">
        <f t="shared" ref="S110:AA110" si="23">S109^2</f>
        <v>7002.3424000000014</v>
      </c>
      <c r="T110" s="31">
        <f t="shared" si="23"/>
        <v>6034.1824000000015</v>
      </c>
      <c r="U110" s="31">
        <f t="shared" si="23"/>
        <v>1996.3024</v>
      </c>
      <c r="V110" s="31">
        <f t="shared" si="23"/>
        <v>6034.1824000000015</v>
      </c>
      <c r="W110" s="31">
        <f t="shared" si="23"/>
        <v>1996.3024</v>
      </c>
      <c r="X110" s="31">
        <f t="shared" si="23"/>
        <v>1036.8400000000001</v>
      </c>
      <c r="Y110" s="31">
        <f t="shared" si="23"/>
        <v>245.86239999999998</v>
      </c>
      <c r="Z110" s="31">
        <f t="shared" si="23"/>
        <v>312.58240000000001</v>
      </c>
      <c r="AA110" s="31">
        <f t="shared" si="23"/>
        <v>312.58240000000001</v>
      </c>
      <c r="AB110" s="24"/>
      <c r="AC110" s="24"/>
      <c r="AD110" s="24"/>
      <c r="AE110" s="1"/>
    </row>
    <row r="111" spans="1:31" x14ac:dyDescent="0.3">
      <c r="Q111" s="21" t="s">
        <v>17</v>
      </c>
      <c r="R111" s="24">
        <f>_xlfn.VAR.S(R106:AA106)</f>
        <v>917.51111111111095</v>
      </c>
      <c r="S111" s="24"/>
      <c r="T111" s="24"/>
      <c r="U111" s="24"/>
      <c r="V111" s="24"/>
      <c r="W111" s="24"/>
      <c r="X111" s="24"/>
      <c r="Y111" s="24"/>
      <c r="Z111" s="24"/>
      <c r="AA111" s="24"/>
      <c r="AB111" s="24"/>
      <c r="AC111" s="24"/>
      <c r="AD111" s="24"/>
      <c r="AE111" s="1"/>
    </row>
    <row r="112" spans="1:31" x14ac:dyDescent="0.3">
      <c r="Q112" s="21" t="s">
        <v>18</v>
      </c>
      <c r="R112" s="24">
        <f>SQRT(R111)</f>
        <v>30.290445871777969</v>
      </c>
      <c r="S112" s="24"/>
      <c r="T112" s="24"/>
      <c r="U112" s="24"/>
      <c r="V112" s="24"/>
      <c r="W112" s="24"/>
      <c r="X112" s="24"/>
      <c r="Y112" s="24"/>
      <c r="Z112" s="24"/>
      <c r="AA112" s="24"/>
      <c r="AB112" s="24"/>
      <c r="AC112" s="24"/>
      <c r="AD112" s="24"/>
      <c r="AE112" s="1"/>
    </row>
    <row r="113" spans="17:31" x14ac:dyDescent="0.3">
      <c r="Q113" s="23" t="s">
        <v>6</v>
      </c>
      <c r="R113" s="32">
        <f>100/(100-1)*(1-AD106/R111)</f>
        <v>0.98729006789460194</v>
      </c>
      <c r="S113" s="32" t="s">
        <v>19</v>
      </c>
      <c r="T113" s="24"/>
      <c r="U113" s="24"/>
      <c r="V113" s="24"/>
      <c r="W113" s="24"/>
      <c r="X113" s="24"/>
      <c r="Y113" s="24"/>
      <c r="Z113" s="24"/>
      <c r="AA113" s="24"/>
      <c r="AB113" s="24"/>
      <c r="AC113" s="24"/>
      <c r="AD113" s="24"/>
      <c r="AE113" s="1"/>
    </row>
  </sheetData>
  <mergeCells count="15">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 ref="O3:O4"/>
  </mergeCells>
  <conditionalFormatting sqref="M5:M104 M3:O3 Q3">
    <cfRule type="containsText" dxfId="116" priority="9" operator="containsText" text="sedang">
      <formula>NOT(ISERROR(SEARCH("sedang",M3)))</formula>
    </cfRule>
  </conditionalFormatting>
  <conditionalFormatting sqref="M5:M104">
    <cfRule type="containsText" dxfId="115" priority="8" operator="containsText" text="sukar">
      <formula>NOT(ISERROR(SEARCH("sukar",M5)))</formula>
    </cfRule>
  </conditionalFormatting>
  <conditionalFormatting sqref="M106:M107">
    <cfRule type="containsText" dxfId="114" priority="4" operator="containsText" text="sukar">
      <formula>NOT(ISERROR(SEARCH("sukar",M106)))</formula>
    </cfRule>
    <cfRule type="containsText" dxfId="113" priority="5" operator="containsText" text="sedang">
      <formula>NOT(ISERROR(SEARCH("sedang",M106)))</formula>
    </cfRule>
    <cfRule type="containsText" dxfId="112" priority="6" operator="containsText" text="mudah">
      <formula>NOT(ISERROR(SEARCH("mudah",M106)))</formula>
    </cfRule>
  </conditionalFormatting>
  <conditionalFormatting sqref="M3:O3 Q3 M5:M104">
    <cfRule type="containsText" dxfId="111" priority="10" operator="containsText" text="mudah">
      <formula>NOT(ISERROR(SEARCH("mudah",M3)))</formula>
    </cfRule>
  </conditionalFormatting>
  <conditionalFormatting sqref="O5:O106">
    <cfRule type="containsText" dxfId="110" priority="7" operator="containsText" text="soal dibuang">
      <formula>NOT(ISERROR(SEARCH("soal dibuang",O5)))</formula>
    </cfRule>
  </conditionalFormatting>
  <pageMargins left="0.21" right="0.2" top="0.47244094488188981" bottom="0.35" header="0.31496062992125984" footer="0.21"/>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C227AEFD-C388-4573-A152-440288BE3E80}">
            <xm:f>P_Target!$A2=Sukar</xm:f>
            <x14:dxf>
              <fill>
                <patternFill>
                  <bgColor rgb="FFFF0000"/>
                </patternFill>
              </fill>
            </x14:dxf>
          </x14:cfRule>
          <x14:cfRule type="expression" priority="2" id="{B8181E15-F0F9-4BD0-A40C-BD1EB49F87E1}">
            <xm:f>P_Target!$A2=Sedang</xm:f>
            <x14:dxf>
              <fill>
                <patternFill>
                  <bgColor rgb="FFFFFF00"/>
                </patternFill>
              </fill>
            </x14:dxf>
          </x14:cfRule>
          <x14:cfRule type="expression" priority="3" id="{3CE87C5E-54C1-4FB7-B5DB-B1EA277E03B6}">
            <xm:f>P_Target!$A2=Mudah</xm:f>
            <x14:dxf>
              <fill>
                <patternFill>
                  <bgColor rgb="FF92D050"/>
                </patternFill>
              </fill>
            </x14:dxf>
          </x14:cfRule>
          <xm:sqref>A5:A104</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FB39B-B204-4051-8A10-E644C2BC2A90}">
  <dimension ref="A1:AE113"/>
  <sheetViews>
    <sheetView view="pageBreakPreview" topLeftCell="A97" zoomScale="70" zoomScaleNormal="77" zoomScaleSheetLayoutView="70" workbookViewId="0">
      <selection activeCell="A5" sqref="A5:A104"/>
    </sheetView>
  </sheetViews>
  <sheetFormatPr defaultRowHeight="14.4" x14ac:dyDescent="0.3"/>
  <cols>
    <col min="1" max="1" width="40.44140625" style="3" customWidth="1"/>
    <col min="2" max="11" width="5.33203125" style="2" customWidth="1"/>
    <col min="12" max="12" width="12.5546875" customWidth="1"/>
    <col min="13" max="13" width="8.109375" customWidth="1"/>
    <col min="14" max="14" width="10.88671875" customWidth="1"/>
    <col min="15" max="15" width="18.44140625" customWidth="1"/>
    <col min="16" max="16" width="8.5546875" customWidth="1"/>
    <col min="17" max="17" width="14.33203125" style="21" customWidth="1"/>
    <col min="18" max="27" width="8" style="21" customWidth="1"/>
    <col min="28" max="28" width="9.5546875" style="21" customWidth="1"/>
    <col min="29" max="30" width="8.88671875" style="21"/>
  </cols>
  <sheetData>
    <row r="1" spans="1:30" ht="15.75" customHeight="1" x14ac:dyDescent="0.3">
      <c r="A1" s="99" t="s">
        <v>2334</v>
      </c>
      <c r="B1" s="100"/>
      <c r="C1" s="100"/>
      <c r="D1" s="100"/>
      <c r="E1" s="100"/>
      <c r="F1" s="100"/>
      <c r="G1" s="100"/>
      <c r="H1" s="100"/>
      <c r="I1" s="100"/>
      <c r="J1" s="100"/>
      <c r="K1" s="100"/>
      <c r="L1" s="100"/>
      <c r="M1" s="100"/>
      <c r="N1" s="100"/>
      <c r="O1" s="100"/>
    </row>
    <row r="2" spans="1:30" ht="43.2" x14ac:dyDescent="0.3">
      <c r="A2" s="88" t="s">
        <v>1580</v>
      </c>
      <c r="B2" s="87" t="s">
        <v>1596</v>
      </c>
      <c r="C2" s="87" t="s">
        <v>1587</v>
      </c>
      <c r="D2" s="87" t="s">
        <v>1596</v>
      </c>
      <c r="E2" s="87" t="s">
        <v>1596</v>
      </c>
      <c r="F2" s="87" t="s">
        <v>1587</v>
      </c>
      <c r="G2" s="87" t="s">
        <v>1587</v>
      </c>
      <c r="H2" s="87" t="s">
        <v>1596</v>
      </c>
      <c r="I2" s="87" t="s">
        <v>1587</v>
      </c>
      <c r="J2" s="87" t="s">
        <v>1596</v>
      </c>
      <c r="K2" s="87" t="s">
        <v>1587</v>
      </c>
    </row>
    <row r="3" spans="1:30" x14ac:dyDescent="0.3">
      <c r="A3" s="101" t="s">
        <v>0</v>
      </c>
      <c r="B3" s="106" t="s">
        <v>23</v>
      </c>
      <c r="C3" s="106"/>
      <c r="D3" s="106"/>
      <c r="E3" s="106"/>
      <c r="F3" s="106"/>
      <c r="G3" s="106"/>
      <c r="H3" s="106"/>
      <c r="I3" s="106"/>
      <c r="J3" s="106"/>
      <c r="K3" s="106"/>
      <c r="L3" s="102" t="s">
        <v>1</v>
      </c>
      <c r="M3" s="103" t="s">
        <v>2</v>
      </c>
      <c r="N3" s="103" t="s">
        <v>3</v>
      </c>
      <c r="O3" s="104" t="s">
        <v>2</v>
      </c>
      <c r="Q3" s="22" t="s">
        <v>6</v>
      </c>
    </row>
    <row r="4" spans="1:30" x14ac:dyDescent="0.3">
      <c r="A4" s="101"/>
      <c r="B4" s="43">
        <v>1</v>
      </c>
      <c r="C4" s="43">
        <v>2</v>
      </c>
      <c r="D4" s="43">
        <v>3</v>
      </c>
      <c r="E4" s="43">
        <v>4</v>
      </c>
      <c r="F4" s="43">
        <v>5</v>
      </c>
      <c r="G4" s="43">
        <v>6</v>
      </c>
      <c r="H4" s="43">
        <v>7</v>
      </c>
      <c r="I4" s="43">
        <v>8</v>
      </c>
      <c r="J4" s="43">
        <v>9</v>
      </c>
      <c r="K4" s="43">
        <v>10</v>
      </c>
      <c r="L4" s="102"/>
      <c r="M4" s="103"/>
      <c r="N4" s="103"/>
      <c r="O4" s="104"/>
      <c r="Q4" s="97" t="s">
        <v>8</v>
      </c>
      <c r="R4" s="105" t="s">
        <v>23</v>
      </c>
      <c r="S4" s="105"/>
      <c r="T4" s="105"/>
      <c r="U4" s="105"/>
      <c r="V4" s="105"/>
      <c r="W4" s="105"/>
      <c r="X4" s="105"/>
      <c r="Y4" s="105"/>
      <c r="Z4" s="105"/>
      <c r="AA4" s="105"/>
      <c r="AB4" s="97" t="s">
        <v>7</v>
      </c>
      <c r="AC4" s="97" t="s">
        <v>9</v>
      </c>
      <c r="AD4" s="97" t="s">
        <v>10</v>
      </c>
    </row>
    <row r="5" spans="1:30" ht="27.6" x14ac:dyDescent="0.3">
      <c r="A5" s="9" t="s">
        <v>1279</v>
      </c>
      <c r="B5" s="42">
        <v>1</v>
      </c>
      <c r="C5" s="42">
        <v>1</v>
      </c>
      <c r="D5" s="42">
        <v>0</v>
      </c>
      <c r="E5" s="42">
        <v>0</v>
      </c>
      <c r="F5" s="42">
        <v>0</v>
      </c>
      <c r="G5" s="42">
        <v>0</v>
      </c>
      <c r="H5" s="42">
        <v>0</v>
      </c>
      <c r="I5" s="42">
        <v>0</v>
      </c>
      <c r="J5" s="42">
        <v>0</v>
      </c>
      <c r="K5" s="42">
        <v>0</v>
      </c>
      <c r="L5" s="44">
        <f t="shared" ref="L5:L68" si="0">COUNTIF(B5:K5,$H5)/COUNTA(B5:K5)</f>
        <v>0.8</v>
      </c>
      <c r="M5" s="45" t="str">
        <f>IF(L5&lt;0.31,"sukar",IF(L5&lt;0.71,"sedang","mudah"))</f>
        <v>mudah</v>
      </c>
      <c r="N5" s="46">
        <f>ABS((SUM(B5:D5,F5)-SUM(H5:K5))*2/8)</f>
        <v>0.5</v>
      </c>
      <c r="O5" s="45" t="str">
        <f>IF(N5&lt;0.2,"soal dibuang",IF(N5&lt;0.3,"soal diperbaiki",IF(N5&lt;0.4,"soal diterima tapi perlu diperbaiki","soal diterima baik")))</f>
        <v>soal diterima baik</v>
      </c>
      <c r="Q5" s="97"/>
      <c r="R5" s="16"/>
      <c r="S5" s="16"/>
      <c r="T5" s="16"/>
      <c r="U5" s="16"/>
      <c r="V5" s="16"/>
      <c r="W5" s="16"/>
      <c r="X5" s="16"/>
      <c r="Y5" s="16"/>
      <c r="Z5" s="16"/>
      <c r="AA5" s="16"/>
      <c r="AB5" s="97"/>
      <c r="AC5" s="97"/>
      <c r="AD5" s="97"/>
    </row>
    <row r="6" spans="1:30" ht="42" customHeight="1" x14ac:dyDescent="0.3">
      <c r="A6" s="8" t="s">
        <v>1280</v>
      </c>
      <c r="B6" s="42">
        <v>1</v>
      </c>
      <c r="C6" s="42">
        <v>1</v>
      </c>
      <c r="D6" s="42">
        <v>1</v>
      </c>
      <c r="E6" s="42">
        <v>1</v>
      </c>
      <c r="F6" s="42">
        <v>1</v>
      </c>
      <c r="G6" s="42">
        <v>1</v>
      </c>
      <c r="H6" s="42">
        <v>1</v>
      </c>
      <c r="I6" s="42">
        <v>1</v>
      </c>
      <c r="J6" s="42">
        <v>0</v>
      </c>
      <c r="K6" s="42">
        <v>0</v>
      </c>
      <c r="L6" s="44">
        <f t="shared" si="0"/>
        <v>0.8</v>
      </c>
      <c r="M6" s="45" t="str">
        <f t="shared" ref="M6:M69" si="1">IF(L6&lt;0.31,"sukar",IF(L6&lt;0.71,"sedang","mudah"))</f>
        <v>mudah</v>
      </c>
      <c r="N6" s="46">
        <f>ABS((SUM(B6:D6,F6)-SUM(H6:K6))*2/8)</f>
        <v>0.5</v>
      </c>
      <c r="O6" s="45" t="str">
        <f t="shared" ref="O6:O69" si="2">IF(N6&lt;0.2,"soal dibuang",IF(N6&lt;0.3,"soal diperbaiki",IF(N6&lt;0.4,"soal diterima tapi perlu diperbaiki","soal diterima baik")))</f>
        <v>soal diterima baik</v>
      </c>
      <c r="Q6" s="7">
        <v>1</v>
      </c>
      <c r="R6" s="5">
        <f>B5</f>
        <v>1</v>
      </c>
      <c r="S6" s="5">
        <f t="shared" ref="S6:AA21" si="3">C5</f>
        <v>1</v>
      </c>
      <c r="T6" s="5">
        <f t="shared" si="3"/>
        <v>0</v>
      </c>
      <c r="U6" s="5">
        <f t="shared" si="3"/>
        <v>0</v>
      </c>
      <c r="V6" s="5">
        <f t="shared" si="3"/>
        <v>0</v>
      </c>
      <c r="W6" s="5">
        <f t="shared" si="3"/>
        <v>0</v>
      </c>
      <c r="X6" s="5">
        <f t="shared" si="3"/>
        <v>0</v>
      </c>
      <c r="Y6" s="5">
        <f t="shared" si="3"/>
        <v>0</v>
      </c>
      <c r="Z6" s="5">
        <f t="shared" si="3"/>
        <v>0</v>
      </c>
      <c r="AA6" s="5">
        <f t="shared" si="3"/>
        <v>0</v>
      </c>
      <c r="AB6" s="6">
        <f>SUM(R6:AA6)/COUNT(R6:AA6)</f>
        <v>0.2</v>
      </c>
      <c r="AC6" s="6">
        <f>1-AB6</f>
        <v>0.8</v>
      </c>
      <c r="AD6" s="6">
        <f>AB6*AC6</f>
        <v>0.16000000000000003</v>
      </c>
    </row>
    <row r="7" spans="1:30" ht="39" customHeight="1" x14ac:dyDescent="0.3">
      <c r="A7" s="9" t="s">
        <v>1281</v>
      </c>
      <c r="B7" s="42">
        <v>1</v>
      </c>
      <c r="C7" s="42">
        <v>1</v>
      </c>
      <c r="D7" s="42">
        <v>1</v>
      </c>
      <c r="E7" s="42">
        <v>0</v>
      </c>
      <c r="F7" s="42">
        <v>1</v>
      </c>
      <c r="G7" s="42">
        <v>0</v>
      </c>
      <c r="H7" s="42">
        <v>0</v>
      </c>
      <c r="I7" s="42">
        <v>0</v>
      </c>
      <c r="J7" s="42">
        <v>0</v>
      </c>
      <c r="K7" s="42">
        <v>0</v>
      </c>
      <c r="L7" s="44">
        <f t="shared" si="0"/>
        <v>0.6</v>
      </c>
      <c r="M7" s="45" t="str">
        <f t="shared" si="1"/>
        <v>sedang</v>
      </c>
      <c r="N7" s="46">
        <f t="shared" ref="N7:N69" si="4">ABS((SUM(B7:D7,F7)-SUM(H7:K7))*2/8)</f>
        <v>1</v>
      </c>
      <c r="O7" s="45" t="str">
        <f t="shared" si="2"/>
        <v>soal diterima baik</v>
      </c>
      <c r="Q7" s="7">
        <v>2</v>
      </c>
      <c r="R7" s="5">
        <f t="shared" ref="R7:AA45" si="5">B6</f>
        <v>1</v>
      </c>
      <c r="S7" s="5">
        <f t="shared" si="3"/>
        <v>1</v>
      </c>
      <c r="T7" s="5">
        <f t="shared" si="3"/>
        <v>1</v>
      </c>
      <c r="U7" s="5">
        <f t="shared" si="3"/>
        <v>1</v>
      </c>
      <c r="V7" s="5">
        <f t="shared" si="3"/>
        <v>1</v>
      </c>
      <c r="W7" s="5">
        <f t="shared" si="3"/>
        <v>1</v>
      </c>
      <c r="X7" s="5">
        <f t="shared" si="3"/>
        <v>1</v>
      </c>
      <c r="Y7" s="5">
        <f t="shared" si="3"/>
        <v>1</v>
      </c>
      <c r="Z7" s="5">
        <f t="shared" si="3"/>
        <v>0</v>
      </c>
      <c r="AA7" s="5">
        <f t="shared" si="3"/>
        <v>0</v>
      </c>
      <c r="AB7" s="6">
        <f t="shared" ref="AB7:AB70" si="6">SUM(R7:AA7)/COUNT(R7:AA7)</f>
        <v>0.8</v>
      </c>
      <c r="AC7" s="6">
        <f t="shared" ref="AC7:AC70" si="7">1-AB7</f>
        <v>0.19999999999999996</v>
      </c>
      <c r="AD7" s="6">
        <f t="shared" ref="AD7:AD70" si="8">AB7*AC7</f>
        <v>0.15999999999999998</v>
      </c>
    </row>
    <row r="8" spans="1:30" ht="41.25" customHeight="1" x14ac:dyDescent="0.3">
      <c r="A8" s="8" t="s">
        <v>1282</v>
      </c>
      <c r="B8" s="42">
        <v>1</v>
      </c>
      <c r="C8" s="42">
        <v>1</v>
      </c>
      <c r="D8" s="42">
        <v>0</v>
      </c>
      <c r="E8" s="42">
        <v>1</v>
      </c>
      <c r="F8" s="42">
        <v>0</v>
      </c>
      <c r="G8" s="42">
        <v>1</v>
      </c>
      <c r="H8" s="42">
        <v>0</v>
      </c>
      <c r="I8" s="42">
        <v>0</v>
      </c>
      <c r="J8" s="42">
        <v>0</v>
      </c>
      <c r="K8" s="42">
        <v>0</v>
      </c>
      <c r="L8" s="44">
        <f t="shared" si="0"/>
        <v>0.6</v>
      </c>
      <c r="M8" s="45" t="str">
        <f t="shared" si="1"/>
        <v>sedang</v>
      </c>
      <c r="N8" s="46">
        <f t="shared" si="4"/>
        <v>0.5</v>
      </c>
      <c r="O8" s="45" t="str">
        <f t="shared" si="2"/>
        <v>soal diterima baik</v>
      </c>
      <c r="Q8" s="7">
        <v>3</v>
      </c>
      <c r="R8" s="5">
        <f t="shared" si="5"/>
        <v>1</v>
      </c>
      <c r="S8" s="5">
        <f t="shared" si="3"/>
        <v>1</v>
      </c>
      <c r="T8" s="5">
        <f t="shared" si="3"/>
        <v>1</v>
      </c>
      <c r="U8" s="5">
        <f t="shared" si="3"/>
        <v>0</v>
      </c>
      <c r="V8" s="5">
        <f t="shared" si="3"/>
        <v>1</v>
      </c>
      <c r="W8" s="5">
        <f t="shared" si="3"/>
        <v>0</v>
      </c>
      <c r="X8" s="5">
        <f t="shared" si="3"/>
        <v>0</v>
      </c>
      <c r="Y8" s="5">
        <f t="shared" si="3"/>
        <v>0</v>
      </c>
      <c r="Z8" s="5">
        <f t="shared" si="3"/>
        <v>0</v>
      </c>
      <c r="AA8" s="5">
        <f t="shared" si="3"/>
        <v>0</v>
      </c>
      <c r="AB8" s="6">
        <f t="shared" si="6"/>
        <v>0.4</v>
      </c>
      <c r="AC8" s="6">
        <f t="shared" si="7"/>
        <v>0.6</v>
      </c>
      <c r="AD8" s="6">
        <f t="shared" si="8"/>
        <v>0.24</v>
      </c>
    </row>
    <row r="9" spans="1:30" ht="54.75" customHeight="1" x14ac:dyDescent="0.3">
      <c r="A9" s="4" t="s">
        <v>1283</v>
      </c>
      <c r="B9" s="42">
        <v>1</v>
      </c>
      <c r="C9" s="42">
        <v>1</v>
      </c>
      <c r="D9" s="42">
        <v>1</v>
      </c>
      <c r="E9" s="42">
        <v>1</v>
      </c>
      <c r="F9" s="42">
        <v>1</v>
      </c>
      <c r="G9" s="42">
        <v>1</v>
      </c>
      <c r="H9" s="42">
        <v>0</v>
      </c>
      <c r="I9" s="42">
        <v>0</v>
      </c>
      <c r="J9" s="42">
        <v>1</v>
      </c>
      <c r="K9" s="42">
        <v>1</v>
      </c>
      <c r="L9" s="44">
        <f t="shared" si="0"/>
        <v>0.2</v>
      </c>
      <c r="M9" s="45" t="str">
        <f t="shared" si="1"/>
        <v>sukar</v>
      </c>
      <c r="N9" s="46">
        <f t="shared" si="4"/>
        <v>0.5</v>
      </c>
      <c r="O9" s="45" t="str">
        <f t="shared" si="2"/>
        <v>soal diterima baik</v>
      </c>
      <c r="Q9" s="7">
        <v>4</v>
      </c>
      <c r="R9" s="5">
        <f t="shared" si="5"/>
        <v>1</v>
      </c>
      <c r="S9" s="5">
        <f t="shared" si="3"/>
        <v>1</v>
      </c>
      <c r="T9" s="5">
        <f t="shared" si="3"/>
        <v>0</v>
      </c>
      <c r="U9" s="5">
        <f t="shared" si="3"/>
        <v>1</v>
      </c>
      <c r="V9" s="5">
        <f t="shared" si="3"/>
        <v>0</v>
      </c>
      <c r="W9" s="5">
        <f t="shared" si="3"/>
        <v>1</v>
      </c>
      <c r="X9" s="5">
        <f t="shared" si="3"/>
        <v>0</v>
      </c>
      <c r="Y9" s="5">
        <f t="shared" si="3"/>
        <v>0</v>
      </c>
      <c r="Z9" s="5">
        <f t="shared" si="3"/>
        <v>0</v>
      </c>
      <c r="AA9" s="5">
        <f t="shared" si="3"/>
        <v>0</v>
      </c>
      <c r="AB9" s="6">
        <f t="shared" si="6"/>
        <v>0.4</v>
      </c>
      <c r="AC9" s="6">
        <f t="shared" si="7"/>
        <v>0.6</v>
      </c>
      <c r="AD9" s="6">
        <f t="shared" si="8"/>
        <v>0.24</v>
      </c>
    </row>
    <row r="10" spans="1:30" ht="52.5" customHeight="1" x14ac:dyDescent="0.3">
      <c r="A10" s="8" t="s">
        <v>1284</v>
      </c>
      <c r="B10" s="42">
        <v>1</v>
      </c>
      <c r="C10" s="42">
        <v>1</v>
      </c>
      <c r="D10" s="42">
        <v>1</v>
      </c>
      <c r="E10" s="42">
        <v>1</v>
      </c>
      <c r="F10" s="42">
        <v>1</v>
      </c>
      <c r="G10" s="42">
        <v>1</v>
      </c>
      <c r="H10" s="42">
        <v>0</v>
      </c>
      <c r="I10" s="42">
        <v>0</v>
      </c>
      <c r="J10" s="42">
        <v>0</v>
      </c>
      <c r="K10" s="42">
        <v>0</v>
      </c>
      <c r="L10" s="44">
        <f t="shared" si="0"/>
        <v>0.4</v>
      </c>
      <c r="M10" s="45" t="str">
        <f t="shared" si="1"/>
        <v>sedang</v>
      </c>
      <c r="N10" s="46">
        <f t="shared" si="4"/>
        <v>1</v>
      </c>
      <c r="O10" s="45" t="str">
        <f t="shared" si="2"/>
        <v>soal diterima baik</v>
      </c>
      <c r="Q10" s="7">
        <v>5</v>
      </c>
      <c r="R10" s="5">
        <f t="shared" si="5"/>
        <v>1</v>
      </c>
      <c r="S10" s="5">
        <f t="shared" si="3"/>
        <v>1</v>
      </c>
      <c r="T10" s="5">
        <f t="shared" si="3"/>
        <v>1</v>
      </c>
      <c r="U10" s="5">
        <f t="shared" si="3"/>
        <v>1</v>
      </c>
      <c r="V10" s="5">
        <f t="shared" si="3"/>
        <v>1</v>
      </c>
      <c r="W10" s="5">
        <f t="shared" si="3"/>
        <v>1</v>
      </c>
      <c r="X10" s="5">
        <f t="shared" si="3"/>
        <v>0</v>
      </c>
      <c r="Y10" s="5">
        <f t="shared" si="3"/>
        <v>0</v>
      </c>
      <c r="Z10" s="5">
        <f t="shared" si="3"/>
        <v>1</v>
      </c>
      <c r="AA10" s="5">
        <f t="shared" si="3"/>
        <v>1</v>
      </c>
      <c r="AB10" s="6">
        <f t="shared" si="6"/>
        <v>0.8</v>
      </c>
      <c r="AC10" s="6">
        <f t="shared" si="7"/>
        <v>0.19999999999999996</v>
      </c>
      <c r="AD10" s="6">
        <f t="shared" si="8"/>
        <v>0.15999999999999998</v>
      </c>
    </row>
    <row r="11" spans="1:30" ht="46.5" customHeight="1" x14ac:dyDescent="0.3">
      <c r="A11" s="8" t="s">
        <v>1285</v>
      </c>
      <c r="B11" s="42">
        <v>0</v>
      </c>
      <c r="C11" s="42">
        <v>0</v>
      </c>
      <c r="D11" s="42">
        <v>1</v>
      </c>
      <c r="E11" s="42">
        <v>0</v>
      </c>
      <c r="F11" s="42">
        <v>1</v>
      </c>
      <c r="G11" s="42">
        <v>0</v>
      </c>
      <c r="H11" s="42">
        <v>0</v>
      </c>
      <c r="I11" s="42">
        <v>0</v>
      </c>
      <c r="J11" s="42">
        <v>0</v>
      </c>
      <c r="K11" s="42">
        <v>0</v>
      </c>
      <c r="L11" s="44">
        <f t="shared" si="0"/>
        <v>0.8</v>
      </c>
      <c r="M11" s="45" t="str">
        <f t="shared" si="1"/>
        <v>mudah</v>
      </c>
      <c r="N11" s="46">
        <f t="shared" si="4"/>
        <v>0.5</v>
      </c>
      <c r="O11" s="45" t="str">
        <f t="shared" si="2"/>
        <v>soal diterima baik</v>
      </c>
      <c r="Q11" s="7">
        <v>6</v>
      </c>
      <c r="R11" s="5">
        <f t="shared" si="5"/>
        <v>1</v>
      </c>
      <c r="S11" s="5">
        <f t="shared" si="3"/>
        <v>1</v>
      </c>
      <c r="T11" s="5">
        <f t="shared" si="3"/>
        <v>1</v>
      </c>
      <c r="U11" s="5">
        <f t="shared" si="3"/>
        <v>1</v>
      </c>
      <c r="V11" s="5">
        <f t="shared" si="3"/>
        <v>1</v>
      </c>
      <c r="W11" s="5">
        <f t="shared" si="3"/>
        <v>1</v>
      </c>
      <c r="X11" s="5">
        <f t="shared" si="3"/>
        <v>0</v>
      </c>
      <c r="Y11" s="5">
        <f t="shared" si="3"/>
        <v>0</v>
      </c>
      <c r="Z11" s="5">
        <f t="shared" si="3"/>
        <v>0</v>
      </c>
      <c r="AA11" s="5">
        <f t="shared" si="3"/>
        <v>0</v>
      </c>
      <c r="AB11" s="6">
        <f t="shared" si="6"/>
        <v>0.6</v>
      </c>
      <c r="AC11" s="6">
        <f t="shared" si="7"/>
        <v>0.4</v>
      </c>
      <c r="AD11" s="6">
        <f t="shared" si="8"/>
        <v>0.24</v>
      </c>
    </row>
    <row r="12" spans="1:30" ht="69" customHeight="1" x14ac:dyDescent="0.3">
      <c r="A12" s="9" t="s">
        <v>1286</v>
      </c>
      <c r="B12" s="42">
        <v>1</v>
      </c>
      <c r="C12" s="42">
        <v>1</v>
      </c>
      <c r="D12" s="42">
        <v>1</v>
      </c>
      <c r="E12" s="42">
        <v>0</v>
      </c>
      <c r="F12" s="42">
        <v>1</v>
      </c>
      <c r="G12" s="42">
        <v>0</v>
      </c>
      <c r="H12" s="42">
        <v>0</v>
      </c>
      <c r="I12" s="42">
        <v>0</v>
      </c>
      <c r="J12" s="42">
        <v>1</v>
      </c>
      <c r="K12" s="42">
        <v>1</v>
      </c>
      <c r="L12" s="44">
        <f t="shared" si="0"/>
        <v>0.4</v>
      </c>
      <c r="M12" s="45" t="str">
        <f t="shared" si="1"/>
        <v>sedang</v>
      </c>
      <c r="N12" s="46">
        <f t="shared" si="4"/>
        <v>0.5</v>
      </c>
      <c r="O12" s="45" t="str">
        <f t="shared" si="2"/>
        <v>soal diterima baik</v>
      </c>
      <c r="Q12" s="7">
        <v>7</v>
      </c>
      <c r="R12" s="5">
        <f t="shared" si="5"/>
        <v>0</v>
      </c>
      <c r="S12" s="5">
        <f t="shared" si="3"/>
        <v>0</v>
      </c>
      <c r="T12" s="5">
        <f t="shared" si="3"/>
        <v>1</v>
      </c>
      <c r="U12" s="5">
        <f t="shared" si="3"/>
        <v>0</v>
      </c>
      <c r="V12" s="5">
        <f t="shared" si="3"/>
        <v>1</v>
      </c>
      <c r="W12" s="5">
        <f t="shared" si="3"/>
        <v>0</v>
      </c>
      <c r="X12" s="5">
        <f t="shared" si="3"/>
        <v>0</v>
      </c>
      <c r="Y12" s="5">
        <f t="shared" si="3"/>
        <v>0</v>
      </c>
      <c r="Z12" s="5">
        <f t="shared" si="3"/>
        <v>0</v>
      </c>
      <c r="AA12" s="5">
        <f t="shared" si="3"/>
        <v>0</v>
      </c>
      <c r="AB12" s="6">
        <f t="shared" si="6"/>
        <v>0.2</v>
      </c>
      <c r="AC12" s="6">
        <f t="shared" si="7"/>
        <v>0.8</v>
      </c>
      <c r="AD12" s="6">
        <f t="shared" si="8"/>
        <v>0.16000000000000003</v>
      </c>
    </row>
    <row r="13" spans="1:30" ht="85.5" customHeight="1" x14ac:dyDescent="0.3">
      <c r="A13" s="8" t="s">
        <v>1287</v>
      </c>
      <c r="B13" s="42">
        <v>1</v>
      </c>
      <c r="C13" s="42">
        <v>1</v>
      </c>
      <c r="D13" s="42">
        <v>0</v>
      </c>
      <c r="E13" s="42">
        <v>1</v>
      </c>
      <c r="F13" s="42">
        <v>0</v>
      </c>
      <c r="G13" s="42">
        <v>1</v>
      </c>
      <c r="H13" s="42">
        <v>0</v>
      </c>
      <c r="I13" s="42">
        <v>0</v>
      </c>
      <c r="J13" s="42">
        <v>0</v>
      </c>
      <c r="K13" s="42">
        <v>0</v>
      </c>
      <c r="L13" s="44">
        <f t="shared" si="0"/>
        <v>0.6</v>
      </c>
      <c r="M13" s="45" t="str">
        <f t="shared" si="1"/>
        <v>sedang</v>
      </c>
      <c r="N13" s="46">
        <f t="shared" si="4"/>
        <v>0.5</v>
      </c>
      <c r="O13" s="45" t="str">
        <f t="shared" si="2"/>
        <v>soal diterima baik</v>
      </c>
      <c r="Q13" s="7">
        <v>8</v>
      </c>
      <c r="R13" s="5">
        <f t="shared" si="5"/>
        <v>1</v>
      </c>
      <c r="S13" s="5">
        <f t="shared" si="3"/>
        <v>1</v>
      </c>
      <c r="T13" s="5">
        <f t="shared" si="3"/>
        <v>1</v>
      </c>
      <c r="U13" s="5">
        <f t="shared" si="3"/>
        <v>0</v>
      </c>
      <c r="V13" s="5">
        <f t="shared" si="3"/>
        <v>1</v>
      </c>
      <c r="W13" s="5">
        <f t="shared" si="3"/>
        <v>0</v>
      </c>
      <c r="X13" s="5">
        <f t="shared" si="3"/>
        <v>0</v>
      </c>
      <c r="Y13" s="5">
        <f t="shared" si="3"/>
        <v>0</v>
      </c>
      <c r="Z13" s="5">
        <f t="shared" si="3"/>
        <v>1</v>
      </c>
      <c r="AA13" s="5">
        <f t="shared" si="3"/>
        <v>1</v>
      </c>
      <c r="AB13" s="6">
        <f t="shared" si="6"/>
        <v>0.6</v>
      </c>
      <c r="AC13" s="6">
        <f t="shared" si="7"/>
        <v>0.4</v>
      </c>
      <c r="AD13" s="6">
        <f t="shared" si="8"/>
        <v>0.24</v>
      </c>
    </row>
    <row r="14" spans="1:30" ht="86.25" customHeight="1" x14ac:dyDescent="0.3">
      <c r="A14" s="9" t="s">
        <v>1288</v>
      </c>
      <c r="B14" s="42">
        <v>1</v>
      </c>
      <c r="C14" s="42">
        <v>1</v>
      </c>
      <c r="D14" s="42">
        <v>1</v>
      </c>
      <c r="E14" s="42">
        <v>0</v>
      </c>
      <c r="F14" s="42">
        <v>1</v>
      </c>
      <c r="G14" s="42">
        <v>0</v>
      </c>
      <c r="H14" s="42">
        <v>0</v>
      </c>
      <c r="I14" s="42">
        <v>0</v>
      </c>
      <c r="J14" s="42">
        <v>1</v>
      </c>
      <c r="K14" s="42">
        <v>1</v>
      </c>
      <c r="L14" s="44">
        <f t="shared" si="0"/>
        <v>0.4</v>
      </c>
      <c r="M14" s="45" t="str">
        <f t="shared" si="1"/>
        <v>sedang</v>
      </c>
      <c r="N14" s="46">
        <f t="shared" si="4"/>
        <v>0.5</v>
      </c>
      <c r="O14" s="45" t="str">
        <f t="shared" si="2"/>
        <v>soal diterima baik</v>
      </c>
      <c r="Q14" s="7">
        <v>9</v>
      </c>
      <c r="R14" s="5">
        <f t="shared" si="5"/>
        <v>1</v>
      </c>
      <c r="S14" s="5">
        <f t="shared" si="3"/>
        <v>1</v>
      </c>
      <c r="T14" s="5">
        <f t="shared" si="3"/>
        <v>0</v>
      </c>
      <c r="U14" s="5">
        <f t="shared" si="3"/>
        <v>1</v>
      </c>
      <c r="V14" s="5">
        <f t="shared" si="3"/>
        <v>0</v>
      </c>
      <c r="W14" s="5">
        <f t="shared" si="3"/>
        <v>1</v>
      </c>
      <c r="X14" s="5">
        <f t="shared" si="3"/>
        <v>0</v>
      </c>
      <c r="Y14" s="5">
        <f t="shared" si="3"/>
        <v>0</v>
      </c>
      <c r="Z14" s="5">
        <f t="shared" si="3"/>
        <v>0</v>
      </c>
      <c r="AA14" s="5">
        <f t="shared" si="3"/>
        <v>0</v>
      </c>
      <c r="AB14" s="6">
        <f t="shared" si="6"/>
        <v>0.4</v>
      </c>
      <c r="AC14" s="6">
        <f t="shared" si="7"/>
        <v>0.6</v>
      </c>
      <c r="AD14" s="6">
        <f t="shared" si="8"/>
        <v>0.24</v>
      </c>
    </row>
    <row r="15" spans="1:30" ht="56.25" customHeight="1" x14ac:dyDescent="0.3">
      <c r="A15" s="8" t="s">
        <v>1289</v>
      </c>
      <c r="B15" s="42">
        <v>1</v>
      </c>
      <c r="C15" s="42">
        <v>1</v>
      </c>
      <c r="D15" s="42">
        <v>1</v>
      </c>
      <c r="E15" s="42">
        <v>0</v>
      </c>
      <c r="F15" s="42">
        <v>1</v>
      </c>
      <c r="G15" s="42">
        <v>0</v>
      </c>
      <c r="H15" s="42">
        <v>0</v>
      </c>
      <c r="I15" s="42">
        <v>0</v>
      </c>
      <c r="J15" s="42">
        <v>0</v>
      </c>
      <c r="K15" s="42">
        <v>0</v>
      </c>
      <c r="L15" s="44">
        <f t="shared" si="0"/>
        <v>0.6</v>
      </c>
      <c r="M15" s="45" t="str">
        <f t="shared" si="1"/>
        <v>sedang</v>
      </c>
      <c r="N15" s="46">
        <f t="shared" si="4"/>
        <v>1</v>
      </c>
      <c r="O15" s="45" t="str">
        <f t="shared" si="2"/>
        <v>soal diterima baik</v>
      </c>
      <c r="Q15" s="7">
        <v>10</v>
      </c>
      <c r="R15" s="5">
        <f t="shared" si="5"/>
        <v>1</v>
      </c>
      <c r="S15" s="5">
        <f t="shared" si="3"/>
        <v>1</v>
      </c>
      <c r="T15" s="5">
        <f t="shared" si="3"/>
        <v>1</v>
      </c>
      <c r="U15" s="5">
        <f t="shared" si="3"/>
        <v>0</v>
      </c>
      <c r="V15" s="5">
        <f t="shared" si="3"/>
        <v>1</v>
      </c>
      <c r="W15" s="5">
        <f t="shared" si="3"/>
        <v>0</v>
      </c>
      <c r="X15" s="5">
        <f t="shared" si="3"/>
        <v>0</v>
      </c>
      <c r="Y15" s="5">
        <f t="shared" si="3"/>
        <v>0</v>
      </c>
      <c r="Z15" s="5">
        <f t="shared" si="3"/>
        <v>1</v>
      </c>
      <c r="AA15" s="5">
        <f t="shared" si="3"/>
        <v>1</v>
      </c>
      <c r="AB15" s="6">
        <f t="shared" si="6"/>
        <v>0.6</v>
      </c>
      <c r="AC15" s="6">
        <f t="shared" si="7"/>
        <v>0.4</v>
      </c>
      <c r="AD15" s="6">
        <f t="shared" si="8"/>
        <v>0.24</v>
      </c>
    </row>
    <row r="16" spans="1:30" ht="58.5" customHeight="1" x14ac:dyDescent="0.3">
      <c r="A16" s="4" t="s">
        <v>1290</v>
      </c>
      <c r="B16" s="42">
        <v>1</v>
      </c>
      <c r="C16" s="42">
        <v>1</v>
      </c>
      <c r="D16" s="42">
        <v>1</v>
      </c>
      <c r="E16" s="42">
        <v>0</v>
      </c>
      <c r="F16" s="42">
        <v>1</v>
      </c>
      <c r="G16" s="42">
        <v>0</v>
      </c>
      <c r="H16" s="42">
        <v>0</v>
      </c>
      <c r="I16" s="42">
        <v>0</v>
      </c>
      <c r="J16" s="42">
        <v>0</v>
      </c>
      <c r="K16" s="42">
        <v>0</v>
      </c>
      <c r="L16" s="44">
        <f t="shared" si="0"/>
        <v>0.6</v>
      </c>
      <c r="M16" s="45" t="str">
        <f t="shared" si="1"/>
        <v>sedang</v>
      </c>
      <c r="N16" s="46">
        <f t="shared" si="4"/>
        <v>1</v>
      </c>
      <c r="O16" s="45" t="str">
        <f t="shared" si="2"/>
        <v>soal diterima baik</v>
      </c>
      <c r="Q16" s="7">
        <v>11</v>
      </c>
      <c r="R16" s="5">
        <f t="shared" si="5"/>
        <v>1</v>
      </c>
      <c r="S16" s="5">
        <f t="shared" si="3"/>
        <v>1</v>
      </c>
      <c r="T16" s="5">
        <f t="shared" si="3"/>
        <v>1</v>
      </c>
      <c r="U16" s="5">
        <f t="shared" si="3"/>
        <v>0</v>
      </c>
      <c r="V16" s="5">
        <f t="shared" si="3"/>
        <v>1</v>
      </c>
      <c r="W16" s="5">
        <f t="shared" si="3"/>
        <v>0</v>
      </c>
      <c r="X16" s="5">
        <f t="shared" si="3"/>
        <v>0</v>
      </c>
      <c r="Y16" s="5">
        <f t="shared" si="3"/>
        <v>0</v>
      </c>
      <c r="Z16" s="5">
        <f t="shared" si="3"/>
        <v>0</v>
      </c>
      <c r="AA16" s="5">
        <f t="shared" si="3"/>
        <v>0</v>
      </c>
      <c r="AB16" s="6">
        <f t="shared" si="6"/>
        <v>0.4</v>
      </c>
      <c r="AC16" s="6">
        <f t="shared" si="7"/>
        <v>0.6</v>
      </c>
      <c r="AD16" s="6">
        <f t="shared" si="8"/>
        <v>0.24</v>
      </c>
    </row>
    <row r="17" spans="1:30" ht="53.25" customHeight="1" x14ac:dyDescent="0.3">
      <c r="A17" s="9" t="s">
        <v>1291</v>
      </c>
      <c r="B17" s="42">
        <v>1</v>
      </c>
      <c r="C17" s="42">
        <v>1</v>
      </c>
      <c r="D17" s="42">
        <v>1</v>
      </c>
      <c r="E17" s="42">
        <v>0</v>
      </c>
      <c r="F17" s="42">
        <v>1</v>
      </c>
      <c r="G17" s="42">
        <v>0</v>
      </c>
      <c r="H17" s="42">
        <v>0</v>
      </c>
      <c r="I17" s="42">
        <v>0</v>
      </c>
      <c r="J17" s="42">
        <v>0</v>
      </c>
      <c r="K17" s="42">
        <v>0</v>
      </c>
      <c r="L17" s="44">
        <f t="shared" si="0"/>
        <v>0.6</v>
      </c>
      <c r="M17" s="45" t="str">
        <f t="shared" si="1"/>
        <v>sedang</v>
      </c>
      <c r="N17" s="46">
        <f t="shared" si="4"/>
        <v>1</v>
      </c>
      <c r="O17" s="45" t="str">
        <f t="shared" si="2"/>
        <v>soal diterima baik</v>
      </c>
      <c r="Q17" s="7">
        <v>12</v>
      </c>
      <c r="R17" s="5">
        <f t="shared" si="5"/>
        <v>1</v>
      </c>
      <c r="S17" s="5">
        <f t="shared" si="3"/>
        <v>1</v>
      </c>
      <c r="T17" s="5">
        <f t="shared" si="3"/>
        <v>1</v>
      </c>
      <c r="U17" s="5">
        <f t="shared" si="3"/>
        <v>0</v>
      </c>
      <c r="V17" s="5">
        <f t="shared" si="3"/>
        <v>1</v>
      </c>
      <c r="W17" s="5">
        <f t="shared" si="3"/>
        <v>0</v>
      </c>
      <c r="X17" s="5">
        <f t="shared" si="3"/>
        <v>0</v>
      </c>
      <c r="Y17" s="5">
        <f t="shared" si="3"/>
        <v>0</v>
      </c>
      <c r="Z17" s="5">
        <f t="shared" si="3"/>
        <v>0</v>
      </c>
      <c r="AA17" s="5">
        <f t="shared" si="3"/>
        <v>0</v>
      </c>
      <c r="AB17" s="6">
        <f t="shared" si="6"/>
        <v>0.4</v>
      </c>
      <c r="AC17" s="6">
        <f t="shared" si="7"/>
        <v>0.6</v>
      </c>
      <c r="AD17" s="6">
        <f t="shared" si="8"/>
        <v>0.24</v>
      </c>
    </row>
    <row r="18" spans="1:30" ht="48.75" customHeight="1" x14ac:dyDescent="0.3">
      <c r="A18" s="4" t="s">
        <v>1292</v>
      </c>
      <c r="B18" s="42">
        <v>1</v>
      </c>
      <c r="C18" s="42">
        <v>1</v>
      </c>
      <c r="D18" s="42">
        <v>1</v>
      </c>
      <c r="E18" s="42">
        <v>1</v>
      </c>
      <c r="F18" s="42">
        <v>1</v>
      </c>
      <c r="G18" s="42">
        <v>1</v>
      </c>
      <c r="H18" s="42">
        <v>0</v>
      </c>
      <c r="I18" s="42">
        <v>0</v>
      </c>
      <c r="J18" s="42">
        <v>0</v>
      </c>
      <c r="K18" s="42">
        <v>0</v>
      </c>
      <c r="L18" s="44">
        <f t="shared" si="0"/>
        <v>0.4</v>
      </c>
      <c r="M18" s="45" t="str">
        <f t="shared" si="1"/>
        <v>sedang</v>
      </c>
      <c r="N18" s="46">
        <f t="shared" si="4"/>
        <v>1</v>
      </c>
      <c r="O18" s="45" t="str">
        <f t="shared" si="2"/>
        <v>soal diterima baik</v>
      </c>
      <c r="Q18" s="7">
        <v>13</v>
      </c>
      <c r="R18" s="5">
        <f t="shared" si="5"/>
        <v>1</v>
      </c>
      <c r="S18" s="5">
        <f t="shared" si="3"/>
        <v>1</v>
      </c>
      <c r="T18" s="5">
        <f t="shared" si="3"/>
        <v>1</v>
      </c>
      <c r="U18" s="5">
        <f t="shared" si="3"/>
        <v>0</v>
      </c>
      <c r="V18" s="5">
        <f t="shared" si="3"/>
        <v>1</v>
      </c>
      <c r="W18" s="5">
        <f t="shared" si="3"/>
        <v>0</v>
      </c>
      <c r="X18" s="5">
        <f t="shared" si="3"/>
        <v>0</v>
      </c>
      <c r="Y18" s="5">
        <f t="shared" si="3"/>
        <v>0</v>
      </c>
      <c r="Z18" s="5">
        <f t="shared" si="3"/>
        <v>0</v>
      </c>
      <c r="AA18" s="5">
        <f t="shared" si="3"/>
        <v>0</v>
      </c>
      <c r="AB18" s="6">
        <f t="shared" si="6"/>
        <v>0.4</v>
      </c>
      <c r="AC18" s="6">
        <f t="shared" si="7"/>
        <v>0.6</v>
      </c>
      <c r="AD18" s="6">
        <f t="shared" si="8"/>
        <v>0.24</v>
      </c>
    </row>
    <row r="19" spans="1:30" ht="27.75" customHeight="1" x14ac:dyDescent="0.3">
      <c r="A19" s="9" t="s">
        <v>1293</v>
      </c>
      <c r="B19" s="42">
        <v>1</v>
      </c>
      <c r="C19" s="42">
        <v>1</v>
      </c>
      <c r="D19" s="42">
        <v>1</v>
      </c>
      <c r="E19" s="42">
        <v>0</v>
      </c>
      <c r="F19" s="42">
        <v>1</v>
      </c>
      <c r="G19" s="42">
        <v>0</v>
      </c>
      <c r="H19" s="42">
        <v>0</v>
      </c>
      <c r="I19" s="42">
        <v>0</v>
      </c>
      <c r="J19" s="42">
        <v>0</v>
      </c>
      <c r="K19" s="42">
        <v>0</v>
      </c>
      <c r="L19" s="44">
        <f t="shared" si="0"/>
        <v>0.6</v>
      </c>
      <c r="M19" s="45" t="str">
        <f t="shared" si="1"/>
        <v>sedang</v>
      </c>
      <c r="N19" s="46">
        <f t="shared" si="4"/>
        <v>1</v>
      </c>
      <c r="O19" s="45" t="str">
        <f t="shared" si="2"/>
        <v>soal diterima baik</v>
      </c>
      <c r="Q19" s="7">
        <v>14</v>
      </c>
      <c r="R19" s="5">
        <f t="shared" si="5"/>
        <v>1</v>
      </c>
      <c r="S19" s="5">
        <f t="shared" si="3"/>
        <v>1</v>
      </c>
      <c r="T19" s="5">
        <f t="shared" si="3"/>
        <v>1</v>
      </c>
      <c r="U19" s="5">
        <f t="shared" si="3"/>
        <v>1</v>
      </c>
      <c r="V19" s="5">
        <f t="shared" si="3"/>
        <v>1</v>
      </c>
      <c r="W19" s="5">
        <f t="shared" si="3"/>
        <v>1</v>
      </c>
      <c r="X19" s="5">
        <f t="shared" si="3"/>
        <v>0</v>
      </c>
      <c r="Y19" s="5">
        <f t="shared" si="3"/>
        <v>0</v>
      </c>
      <c r="Z19" s="5">
        <f t="shared" si="3"/>
        <v>0</v>
      </c>
      <c r="AA19" s="5">
        <f t="shared" si="3"/>
        <v>0</v>
      </c>
      <c r="AB19" s="6">
        <f t="shared" si="6"/>
        <v>0.6</v>
      </c>
      <c r="AC19" s="6">
        <f t="shared" si="7"/>
        <v>0.4</v>
      </c>
      <c r="AD19" s="6">
        <f t="shared" si="8"/>
        <v>0.24</v>
      </c>
    </row>
    <row r="20" spans="1:30" ht="26.25" customHeight="1" x14ac:dyDescent="0.3">
      <c r="A20" s="8" t="s">
        <v>1294</v>
      </c>
      <c r="B20" s="42">
        <v>1</v>
      </c>
      <c r="C20" s="42">
        <v>1</v>
      </c>
      <c r="D20" s="42">
        <v>1</v>
      </c>
      <c r="E20" s="42">
        <v>1</v>
      </c>
      <c r="F20" s="42">
        <v>1</v>
      </c>
      <c r="G20" s="42">
        <v>1</v>
      </c>
      <c r="H20" s="42">
        <v>0</v>
      </c>
      <c r="I20" s="42">
        <v>0</v>
      </c>
      <c r="J20" s="42">
        <v>1</v>
      </c>
      <c r="K20" s="42">
        <v>1</v>
      </c>
      <c r="L20" s="44">
        <f t="shared" si="0"/>
        <v>0.2</v>
      </c>
      <c r="M20" s="45" t="str">
        <f t="shared" si="1"/>
        <v>sukar</v>
      </c>
      <c r="N20" s="46">
        <f t="shared" si="4"/>
        <v>0.5</v>
      </c>
      <c r="O20" s="45" t="str">
        <f t="shared" si="2"/>
        <v>soal diterima baik</v>
      </c>
      <c r="Q20" s="7">
        <v>15</v>
      </c>
      <c r="R20" s="5">
        <f t="shared" si="5"/>
        <v>1</v>
      </c>
      <c r="S20" s="5">
        <f t="shared" si="3"/>
        <v>1</v>
      </c>
      <c r="T20" s="5">
        <f t="shared" si="3"/>
        <v>1</v>
      </c>
      <c r="U20" s="5">
        <f t="shared" si="3"/>
        <v>0</v>
      </c>
      <c r="V20" s="5">
        <f t="shared" si="3"/>
        <v>1</v>
      </c>
      <c r="W20" s="5">
        <f t="shared" si="3"/>
        <v>0</v>
      </c>
      <c r="X20" s="5">
        <f t="shared" si="3"/>
        <v>0</v>
      </c>
      <c r="Y20" s="5">
        <f t="shared" si="3"/>
        <v>0</v>
      </c>
      <c r="Z20" s="5">
        <f t="shared" si="3"/>
        <v>0</v>
      </c>
      <c r="AA20" s="5">
        <f t="shared" si="3"/>
        <v>0</v>
      </c>
      <c r="AB20" s="6">
        <f t="shared" si="6"/>
        <v>0.4</v>
      </c>
      <c r="AC20" s="6">
        <f t="shared" si="7"/>
        <v>0.6</v>
      </c>
      <c r="AD20" s="6">
        <f t="shared" si="8"/>
        <v>0.24</v>
      </c>
    </row>
    <row r="21" spans="1:30" ht="57.75" customHeight="1" x14ac:dyDescent="0.3">
      <c r="A21" s="8" t="s">
        <v>1295</v>
      </c>
      <c r="B21" s="42">
        <v>1</v>
      </c>
      <c r="C21" s="42">
        <v>1</v>
      </c>
      <c r="D21" s="42">
        <v>1</v>
      </c>
      <c r="E21" s="42">
        <v>1</v>
      </c>
      <c r="F21" s="42">
        <v>1</v>
      </c>
      <c r="G21" s="42">
        <v>1</v>
      </c>
      <c r="H21" s="42">
        <v>1</v>
      </c>
      <c r="I21" s="42">
        <v>1</v>
      </c>
      <c r="J21" s="42">
        <v>0</v>
      </c>
      <c r="K21" s="42">
        <v>0</v>
      </c>
      <c r="L21" s="44">
        <f t="shared" si="0"/>
        <v>0.8</v>
      </c>
      <c r="M21" s="45" t="str">
        <f t="shared" si="1"/>
        <v>mudah</v>
      </c>
      <c r="N21" s="46">
        <f t="shared" si="4"/>
        <v>0.5</v>
      </c>
      <c r="O21" s="45" t="str">
        <f t="shared" si="2"/>
        <v>soal diterima baik</v>
      </c>
      <c r="Q21" s="7">
        <v>16</v>
      </c>
      <c r="R21" s="5">
        <f t="shared" si="5"/>
        <v>1</v>
      </c>
      <c r="S21" s="5">
        <f t="shared" si="3"/>
        <v>1</v>
      </c>
      <c r="T21" s="5">
        <f t="shared" si="3"/>
        <v>1</v>
      </c>
      <c r="U21" s="5">
        <f t="shared" si="3"/>
        <v>1</v>
      </c>
      <c r="V21" s="5">
        <f t="shared" si="3"/>
        <v>1</v>
      </c>
      <c r="W21" s="5">
        <f t="shared" si="3"/>
        <v>1</v>
      </c>
      <c r="X21" s="5">
        <f t="shared" si="3"/>
        <v>0</v>
      </c>
      <c r="Y21" s="5">
        <f t="shared" si="3"/>
        <v>0</v>
      </c>
      <c r="Z21" s="5">
        <f t="shared" si="3"/>
        <v>1</v>
      </c>
      <c r="AA21" s="5">
        <f t="shared" si="3"/>
        <v>1</v>
      </c>
      <c r="AB21" s="6">
        <f t="shared" si="6"/>
        <v>0.8</v>
      </c>
      <c r="AC21" s="6">
        <f t="shared" si="7"/>
        <v>0.19999999999999996</v>
      </c>
      <c r="AD21" s="6">
        <f t="shared" si="8"/>
        <v>0.15999999999999998</v>
      </c>
    </row>
    <row r="22" spans="1:30" ht="26.25" customHeight="1" x14ac:dyDescent="0.3">
      <c r="A22" s="9" t="s">
        <v>1296</v>
      </c>
      <c r="B22" s="42">
        <v>0</v>
      </c>
      <c r="C22" s="42">
        <v>0</v>
      </c>
      <c r="D22" s="42">
        <v>1</v>
      </c>
      <c r="E22" s="42">
        <v>0</v>
      </c>
      <c r="F22" s="42">
        <v>1</v>
      </c>
      <c r="G22" s="42">
        <v>0</v>
      </c>
      <c r="H22" s="42">
        <v>0</v>
      </c>
      <c r="I22" s="42">
        <v>0</v>
      </c>
      <c r="J22" s="42">
        <v>0</v>
      </c>
      <c r="K22" s="42">
        <v>0</v>
      </c>
      <c r="L22" s="44">
        <f t="shared" si="0"/>
        <v>0.8</v>
      </c>
      <c r="M22" s="45" t="str">
        <f t="shared" si="1"/>
        <v>mudah</v>
      </c>
      <c r="N22" s="46">
        <f t="shared" si="4"/>
        <v>0.5</v>
      </c>
      <c r="O22" s="45" t="str">
        <f t="shared" si="2"/>
        <v>soal diterima baik</v>
      </c>
      <c r="Q22" s="7">
        <v>17</v>
      </c>
      <c r="R22" s="5">
        <f t="shared" si="5"/>
        <v>1</v>
      </c>
      <c r="S22" s="5">
        <f t="shared" si="5"/>
        <v>1</v>
      </c>
      <c r="T22" s="5">
        <f t="shared" si="5"/>
        <v>1</v>
      </c>
      <c r="U22" s="5">
        <f t="shared" si="5"/>
        <v>1</v>
      </c>
      <c r="V22" s="5">
        <f t="shared" si="5"/>
        <v>1</v>
      </c>
      <c r="W22" s="5">
        <f t="shared" si="5"/>
        <v>1</v>
      </c>
      <c r="X22" s="5">
        <f t="shared" si="5"/>
        <v>1</v>
      </c>
      <c r="Y22" s="5">
        <f t="shared" si="5"/>
        <v>1</v>
      </c>
      <c r="Z22" s="5">
        <f t="shared" si="5"/>
        <v>0</v>
      </c>
      <c r="AA22" s="5">
        <f t="shared" si="5"/>
        <v>0</v>
      </c>
      <c r="AB22" s="6">
        <f t="shared" si="6"/>
        <v>0.8</v>
      </c>
      <c r="AC22" s="6">
        <f t="shared" si="7"/>
        <v>0.19999999999999996</v>
      </c>
      <c r="AD22" s="6">
        <f t="shared" si="8"/>
        <v>0.15999999999999998</v>
      </c>
    </row>
    <row r="23" spans="1:30" ht="54" customHeight="1" x14ac:dyDescent="0.3">
      <c r="A23" s="8" t="s">
        <v>1297</v>
      </c>
      <c r="B23" s="42">
        <v>1</v>
      </c>
      <c r="C23" s="42">
        <v>1</v>
      </c>
      <c r="D23" s="42">
        <v>1</v>
      </c>
      <c r="E23" s="42">
        <v>0</v>
      </c>
      <c r="F23" s="42">
        <v>1</v>
      </c>
      <c r="G23" s="42">
        <v>0</v>
      </c>
      <c r="H23" s="42">
        <v>0</v>
      </c>
      <c r="I23" s="42">
        <v>0</v>
      </c>
      <c r="J23" s="42">
        <v>0</v>
      </c>
      <c r="K23" s="42">
        <v>0</v>
      </c>
      <c r="L23" s="44">
        <f t="shared" si="0"/>
        <v>0.6</v>
      </c>
      <c r="M23" s="45" t="str">
        <f t="shared" si="1"/>
        <v>sedang</v>
      </c>
      <c r="N23" s="46">
        <f t="shared" si="4"/>
        <v>1</v>
      </c>
      <c r="O23" s="45" t="str">
        <f t="shared" si="2"/>
        <v>soal diterima baik</v>
      </c>
      <c r="Q23" s="7">
        <v>18</v>
      </c>
      <c r="R23" s="5">
        <f t="shared" si="5"/>
        <v>0</v>
      </c>
      <c r="S23" s="5">
        <f t="shared" si="5"/>
        <v>0</v>
      </c>
      <c r="T23" s="5">
        <f t="shared" si="5"/>
        <v>1</v>
      </c>
      <c r="U23" s="5">
        <f t="shared" si="5"/>
        <v>0</v>
      </c>
      <c r="V23" s="5">
        <f t="shared" si="5"/>
        <v>1</v>
      </c>
      <c r="W23" s="5">
        <f t="shared" si="5"/>
        <v>0</v>
      </c>
      <c r="X23" s="5">
        <f t="shared" si="5"/>
        <v>0</v>
      </c>
      <c r="Y23" s="5">
        <f t="shared" si="5"/>
        <v>0</v>
      </c>
      <c r="Z23" s="5">
        <f t="shared" si="5"/>
        <v>0</v>
      </c>
      <c r="AA23" s="5">
        <f t="shared" si="5"/>
        <v>0</v>
      </c>
      <c r="AB23" s="6">
        <f t="shared" si="6"/>
        <v>0.2</v>
      </c>
      <c r="AC23" s="6">
        <f t="shared" si="7"/>
        <v>0.8</v>
      </c>
      <c r="AD23" s="6">
        <f t="shared" si="8"/>
        <v>0.16000000000000003</v>
      </c>
    </row>
    <row r="24" spans="1:30" ht="36.75" customHeight="1" x14ac:dyDescent="0.3">
      <c r="A24" s="4" t="s">
        <v>1298</v>
      </c>
      <c r="B24" s="42">
        <v>0</v>
      </c>
      <c r="C24" s="42">
        <v>0</v>
      </c>
      <c r="D24" s="42">
        <v>0</v>
      </c>
      <c r="E24" s="42">
        <v>0</v>
      </c>
      <c r="F24" s="42">
        <v>0</v>
      </c>
      <c r="G24" s="42">
        <v>0</v>
      </c>
      <c r="H24" s="42">
        <v>0</v>
      </c>
      <c r="I24" s="42">
        <v>0</v>
      </c>
      <c r="J24" s="42">
        <v>1</v>
      </c>
      <c r="K24" s="42">
        <v>1</v>
      </c>
      <c r="L24" s="44">
        <f t="shared" si="0"/>
        <v>0.8</v>
      </c>
      <c r="M24" s="45" t="str">
        <f t="shared" si="1"/>
        <v>mudah</v>
      </c>
      <c r="N24" s="46">
        <f t="shared" si="4"/>
        <v>0.5</v>
      </c>
      <c r="O24" s="45" t="str">
        <f t="shared" si="2"/>
        <v>soal diterima baik</v>
      </c>
      <c r="Q24" s="7">
        <v>19</v>
      </c>
      <c r="R24" s="5">
        <f t="shared" si="5"/>
        <v>1</v>
      </c>
      <c r="S24" s="5">
        <f t="shared" si="5"/>
        <v>1</v>
      </c>
      <c r="T24" s="5">
        <f t="shared" si="5"/>
        <v>1</v>
      </c>
      <c r="U24" s="5">
        <f t="shared" si="5"/>
        <v>0</v>
      </c>
      <c r="V24" s="5">
        <f t="shared" si="5"/>
        <v>1</v>
      </c>
      <c r="W24" s="5">
        <f t="shared" si="5"/>
        <v>0</v>
      </c>
      <c r="X24" s="5">
        <f t="shared" si="5"/>
        <v>0</v>
      </c>
      <c r="Y24" s="5">
        <f t="shared" si="5"/>
        <v>0</v>
      </c>
      <c r="Z24" s="5">
        <f t="shared" si="5"/>
        <v>0</v>
      </c>
      <c r="AA24" s="5">
        <f t="shared" si="5"/>
        <v>0</v>
      </c>
      <c r="AB24" s="6">
        <f t="shared" si="6"/>
        <v>0.4</v>
      </c>
      <c r="AC24" s="6">
        <f t="shared" si="7"/>
        <v>0.6</v>
      </c>
      <c r="AD24" s="6">
        <f t="shared" si="8"/>
        <v>0.24</v>
      </c>
    </row>
    <row r="25" spans="1:30" ht="38.25" customHeight="1" x14ac:dyDescent="0.3">
      <c r="A25" s="9" t="s">
        <v>1299</v>
      </c>
      <c r="B25" s="42">
        <v>1</v>
      </c>
      <c r="C25" s="42">
        <v>1</v>
      </c>
      <c r="D25" s="42">
        <v>1</v>
      </c>
      <c r="E25" s="42">
        <v>1</v>
      </c>
      <c r="F25" s="42">
        <v>1</v>
      </c>
      <c r="G25" s="42">
        <v>1</v>
      </c>
      <c r="H25" s="42">
        <v>0</v>
      </c>
      <c r="I25" s="42">
        <v>0</v>
      </c>
      <c r="J25" s="42">
        <v>1</v>
      </c>
      <c r="K25" s="42">
        <v>1</v>
      </c>
      <c r="L25" s="44">
        <f t="shared" si="0"/>
        <v>0.2</v>
      </c>
      <c r="M25" s="45" t="str">
        <f t="shared" si="1"/>
        <v>sukar</v>
      </c>
      <c r="N25" s="46">
        <f t="shared" si="4"/>
        <v>0.5</v>
      </c>
      <c r="O25" s="45" t="str">
        <f t="shared" si="2"/>
        <v>soal diterima baik</v>
      </c>
      <c r="Q25" s="7">
        <v>20</v>
      </c>
      <c r="R25" s="5">
        <f t="shared" si="5"/>
        <v>0</v>
      </c>
      <c r="S25" s="5">
        <f t="shared" si="5"/>
        <v>0</v>
      </c>
      <c r="T25" s="5">
        <f t="shared" si="5"/>
        <v>0</v>
      </c>
      <c r="U25" s="5">
        <f t="shared" si="5"/>
        <v>0</v>
      </c>
      <c r="V25" s="5">
        <f t="shared" si="5"/>
        <v>0</v>
      </c>
      <c r="W25" s="5">
        <f t="shared" si="5"/>
        <v>0</v>
      </c>
      <c r="X25" s="5">
        <f t="shared" si="5"/>
        <v>0</v>
      </c>
      <c r="Y25" s="5">
        <f t="shared" si="5"/>
        <v>0</v>
      </c>
      <c r="Z25" s="5">
        <f t="shared" si="5"/>
        <v>1</v>
      </c>
      <c r="AA25" s="5">
        <f t="shared" si="5"/>
        <v>1</v>
      </c>
      <c r="AB25" s="6">
        <f t="shared" si="6"/>
        <v>0.2</v>
      </c>
      <c r="AC25" s="6">
        <f t="shared" si="7"/>
        <v>0.8</v>
      </c>
      <c r="AD25" s="6">
        <f t="shared" si="8"/>
        <v>0.16000000000000003</v>
      </c>
    </row>
    <row r="26" spans="1:30" ht="38.25" customHeight="1" x14ac:dyDescent="0.3">
      <c r="A26" s="8" t="s">
        <v>1300</v>
      </c>
      <c r="B26" s="42">
        <v>0</v>
      </c>
      <c r="C26" s="42">
        <v>0</v>
      </c>
      <c r="D26" s="42">
        <v>1</v>
      </c>
      <c r="E26" s="42">
        <v>0</v>
      </c>
      <c r="F26" s="42">
        <v>1</v>
      </c>
      <c r="G26" s="42">
        <v>0</v>
      </c>
      <c r="H26" s="42">
        <v>0</v>
      </c>
      <c r="I26" s="42">
        <v>0</v>
      </c>
      <c r="J26" s="42">
        <v>0</v>
      </c>
      <c r="K26" s="42">
        <v>0</v>
      </c>
      <c r="L26" s="44">
        <f t="shared" si="0"/>
        <v>0.8</v>
      </c>
      <c r="M26" s="45" t="str">
        <f t="shared" si="1"/>
        <v>mudah</v>
      </c>
      <c r="N26" s="46">
        <f t="shared" si="4"/>
        <v>0.5</v>
      </c>
      <c r="O26" s="45" t="str">
        <f t="shared" si="2"/>
        <v>soal diterima baik</v>
      </c>
      <c r="Q26" s="7">
        <v>21</v>
      </c>
      <c r="R26" s="5">
        <f t="shared" si="5"/>
        <v>1</v>
      </c>
      <c r="S26" s="5">
        <f t="shared" si="5"/>
        <v>1</v>
      </c>
      <c r="T26" s="5">
        <f t="shared" si="5"/>
        <v>1</v>
      </c>
      <c r="U26" s="5">
        <f t="shared" si="5"/>
        <v>1</v>
      </c>
      <c r="V26" s="5">
        <f t="shared" si="5"/>
        <v>1</v>
      </c>
      <c r="W26" s="5">
        <f t="shared" si="5"/>
        <v>1</v>
      </c>
      <c r="X26" s="5">
        <f t="shared" si="5"/>
        <v>0</v>
      </c>
      <c r="Y26" s="5">
        <f t="shared" si="5"/>
        <v>0</v>
      </c>
      <c r="Z26" s="5">
        <f t="shared" si="5"/>
        <v>1</v>
      </c>
      <c r="AA26" s="5">
        <f t="shared" si="5"/>
        <v>1</v>
      </c>
      <c r="AB26" s="6">
        <f t="shared" si="6"/>
        <v>0.8</v>
      </c>
      <c r="AC26" s="6">
        <f t="shared" si="7"/>
        <v>0.19999999999999996</v>
      </c>
      <c r="AD26" s="6">
        <f t="shared" si="8"/>
        <v>0.15999999999999998</v>
      </c>
    </row>
    <row r="27" spans="1:30" ht="24.75" customHeight="1" x14ac:dyDescent="0.3">
      <c r="A27" s="9" t="s">
        <v>1301</v>
      </c>
      <c r="B27" s="42">
        <v>1</v>
      </c>
      <c r="C27" s="42">
        <v>1</v>
      </c>
      <c r="D27" s="42">
        <v>1</v>
      </c>
      <c r="E27" s="42">
        <v>0</v>
      </c>
      <c r="F27" s="42">
        <v>1</v>
      </c>
      <c r="G27" s="42">
        <v>0</v>
      </c>
      <c r="H27" s="42">
        <v>1</v>
      </c>
      <c r="I27" s="42">
        <v>1</v>
      </c>
      <c r="J27" s="42">
        <v>0</v>
      </c>
      <c r="K27" s="42">
        <v>0</v>
      </c>
      <c r="L27" s="44">
        <f t="shared" si="0"/>
        <v>0.6</v>
      </c>
      <c r="M27" s="45" t="str">
        <f t="shared" si="1"/>
        <v>sedang</v>
      </c>
      <c r="N27" s="46">
        <f t="shared" si="4"/>
        <v>0.5</v>
      </c>
      <c r="O27" s="45" t="str">
        <f t="shared" si="2"/>
        <v>soal diterima baik</v>
      </c>
      <c r="Q27" s="7">
        <v>22</v>
      </c>
      <c r="R27" s="5">
        <f t="shared" si="5"/>
        <v>0</v>
      </c>
      <c r="S27" s="5">
        <f t="shared" si="5"/>
        <v>0</v>
      </c>
      <c r="T27" s="5">
        <f t="shared" si="5"/>
        <v>1</v>
      </c>
      <c r="U27" s="5">
        <f t="shared" si="5"/>
        <v>0</v>
      </c>
      <c r="V27" s="5">
        <f t="shared" si="5"/>
        <v>1</v>
      </c>
      <c r="W27" s="5">
        <f t="shared" si="5"/>
        <v>0</v>
      </c>
      <c r="X27" s="5">
        <f t="shared" si="5"/>
        <v>0</v>
      </c>
      <c r="Y27" s="5">
        <f t="shared" si="5"/>
        <v>0</v>
      </c>
      <c r="Z27" s="5">
        <f t="shared" si="5"/>
        <v>0</v>
      </c>
      <c r="AA27" s="5">
        <f t="shared" si="5"/>
        <v>0</v>
      </c>
      <c r="AB27" s="6">
        <f t="shared" si="6"/>
        <v>0.2</v>
      </c>
      <c r="AC27" s="6">
        <f t="shared" si="7"/>
        <v>0.8</v>
      </c>
      <c r="AD27" s="6">
        <f t="shared" si="8"/>
        <v>0.16000000000000003</v>
      </c>
    </row>
    <row r="28" spans="1:30" ht="34.5" customHeight="1" x14ac:dyDescent="0.3">
      <c r="A28" s="8" t="s">
        <v>1302</v>
      </c>
      <c r="B28" s="42">
        <v>1</v>
      </c>
      <c r="C28" s="42">
        <v>1</v>
      </c>
      <c r="D28" s="42">
        <v>1</v>
      </c>
      <c r="E28" s="42">
        <v>0</v>
      </c>
      <c r="F28" s="42">
        <v>1</v>
      </c>
      <c r="G28" s="42">
        <v>0</v>
      </c>
      <c r="H28" s="42">
        <v>0</v>
      </c>
      <c r="I28" s="42">
        <v>0</v>
      </c>
      <c r="J28" s="42">
        <v>1</v>
      </c>
      <c r="K28" s="42">
        <v>1</v>
      </c>
      <c r="L28" s="44">
        <f t="shared" si="0"/>
        <v>0.4</v>
      </c>
      <c r="M28" s="45" t="str">
        <f t="shared" si="1"/>
        <v>sedang</v>
      </c>
      <c r="N28" s="46">
        <f t="shared" si="4"/>
        <v>0.5</v>
      </c>
      <c r="O28" s="45" t="str">
        <f t="shared" si="2"/>
        <v>soal diterima baik</v>
      </c>
      <c r="Q28" s="7">
        <v>23</v>
      </c>
      <c r="R28" s="5">
        <f t="shared" si="5"/>
        <v>1</v>
      </c>
      <c r="S28" s="5">
        <f t="shared" si="5"/>
        <v>1</v>
      </c>
      <c r="T28" s="5">
        <f t="shared" si="5"/>
        <v>1</v>
      </c>
      <c r="U28" s="5">
        <f t="shared" si="5"/>
        <v>0</v>
      </c>
      <c r="V28" s="5">
        <f t="shared" si="5"/>
        <v>1</v>
      </c>
      <c r="W28" s="5">
        <f t="shared" si="5"/>
        <v>0</v>
      </c>
      <c r="X28" s="5">
        <f t="shared" si="5"/>
        <v>1</v>
      </c>
      <c r="Y28" s="5">
        <f t="shared" si="5"/>
        <v>1</v>
      </c>
      <c r="Z28" s="5">
        <f t="shared" si="5"/>
        <v>0</v>
      </c>
      <c r="AA28" s="5">
        <f t="shared" si="5"/>
        <v>0</v>
      </c>
      <c r="AB28" s="6">
        <f t="shared" si="6"/>
        <v>0.6</v>
      </c>
      <c r="AC28" s="6">
        <f t="shared" si="7"/>
        <v>0.4</v>
      </c>
      <c r="AD28" s="6">
        <f t="shared" si="8"/>
        <v>0.24</v>
      </c>
    </row>
    <row r="29" spans="1:30" ht="47.25" customHeight="1" x14ac:dyDescent="0.3">
      <c r="A29" s="8" t="s">
        <v>1303</v>
      </c>
      <c r="B29" s="42">
        <v>0</v>
      </c>
      <c r="C29" s="42">
        <v>0</v>
      </c>
      <c r="D29" s="42">
        <v>1</v>
      </c>
      <c r="E29" s="42">
        <v>1</v>
      </c>
      <c r="F29" s="42">
        <v>1</v>
      </c>
      <c r="G29" s="42">
        <v>1</v>
      </c>
      <c r="H29" s="42">
        <v>0</v>
      </c>
      <c r="I29" s="42">
        <v>0</v>
      </c>
      <c r="J29" s="42">
        <v>0</v>
      </c>
      <c r="K29" s="42">
        <v>0</v>
      </c>
      <c r="L29" s="44">
        <f t="shared" si="0"/>
        <v>0.6</v>
      </c>
      <c r="M29" s="45" t="str">
        <f t="shared" si="1"/>
        <v>sedang</v>
      </c>
      <c r="N29" s="46">
        <f t="shared" si="4"/>
        <v>0.5</v>
      </c>
      <c r="O29" s="45" t="str">
        <f t="shared" si="2"/>
        <v>soal diterima baik</v>
      </c>
      <c r="Q29" s="7">
        <v>24</v>
      </c>
      <c r="R29" s="5">
        <f t="shared" si="5"/>
        <v>1</v>
      </c>
      <c r="S29" s="5">
        <f t="shared" si="5"/>
        <v>1</v>
      </c>
      <c r="T29" s="5">
        <f t="shared" si="5"/>
        <v>1</v>
      </c>
      <c r="U29" s="5">
        <f t="shared" si="5"/>
        <v>0</v>
      </c>
      <c r="V29" s="5">
        <f t="shared" si="5"/>
        <v>1</v>
      </c>
      <c r="W29" s="5">
        <f t="shared" si="5"/>
        <v>0</v>
      </c>
      <c r="X29" s="5">
        <f t="shared" si="5"/>
        <v>0</v>
      </c>
      <c r="Y29" s="5">
        <f t="shared" si="5"/>
        <v>0</v>
      </c>
      <c r="Z29" s="5">
        <f t="shared" si="5"/>
        <v>1</v>
      </c>
      <c r="AA29" s="5">
        <f t="shared" si="5"/>
        <v>1</v>
      </c>
      <c r="AB29" s="6">
        <f t="shared" si="6"/>
        <v>0.6</v>
      </c>
      <c r="AC29" s="6">
        <f t="shared" si="7"/>
        <v>0.4</v>
      </c>
      <c r="AD29" s="6">
        <f t="shared" si="8"/>
        <v>0.24</v>
      </c>
    </row>
    <row r="30" spans="1:30" ht="33.75" customHeight="1" x14ac:dyDescent="0.3">
      <c r="A30" s="4" t="s">
        <v>1304</v>
      </c>
      <c r="B30" s="42">
        <v>1</v>
      </c>
      <c r="C30" s="42">
        <v>1</v>
      </c>
      <c r="D30" s="42">
        <v>1</v>
      </c>
      <c r="E30" s="42">
        <v>1</v>
      </c>
      <c r="F30" s="42">
        <v>1</v>
      </c>
      <c r="G30" s="42">
        <v>1</v>
      </c>
      <c r="H30" s="42">
        <v>0</v>
      </c>
      <c r="I30" s="42">
        <v>0</v>
      </c>
      <c r="J30" s="42">
        <v>0</v>
      </c>
      <c r="K30" s="42">
        <v>0</v>
      </c>
      <c r="L30" s="44">
        <f t="shared" si="0"/>
        <v>0.4</v>
      </c>
      <c r="M30" s="45" t="str">
        <f t="shared" si="1"/>
        <v>sedang</v>
      </c>
      <c r="N30" s="46">
        <f t="shared" si="4"/>
        <v>1</v>
      </c>
      <c r="O30" s="45" t="str">
        <f t="shared" si="2"/>
        <v>soal diterima baik</v>
      </c>
      <c r="Q30" s="7">
        <v>25</v>
      </c>
      <c r="R30" s="5">
        <f t="shared" si="5"/>
        <v>0</v>
      </c>
      <c r="S30" s="5">
        <f t="shared" si="5"/>
        <v>0</v>
      </c>
      <c r="T30" s="5">
        <f t="shared" si="5"/>
        <v>1</v>
      </c>
      <c r="U30" s="5">
        <f t="shared" si="5"/>
        <v>1</v>
      </c>
      <c r="V30" s="5">
        <f t="shared" si="5"/>
        <v>1</v>
      </c>
      <c r="W30" s="5">
        <f t="shared" si="5"/>
        <v>1</v>
      </c>
      <c r="X30" s="5">
        <f t="shared" si="5"/>
        <v>0</v>
      </c>
      <c r="Y30" s="5">
        <f t="shared" si="5"/>
        <v>0</v>
      </c>
      <c r="Z30" s="5">
        <f t="shared" si="5"/>
        <v>0</v>
      </c>
      <c r="AA30" s="5">
        <f t="shared" si="5"/>
        <v>0</v>
      </c>
      <c r="AB30" s="6">
        <f t="shared" si="6"/>
        <v>0.4</v>
      </c>
      <c r="AC30" s="6">
        <f t="shared" si="7"/>
        <v>0.6</v>
      </c>
      <c r="AD30" s="6">
        <f t="shared" si="8"/>
        <v>0.24</v>
      </c>
    </row>
    <row r="31" spans="1:30" ht="75.75" customHeight="1" x14ac:dyDescent="0.3">
      <c r="A31" s="4" t="s">
        <v>1305</v>
      </c>
      <c r="B31" s="42">
        <v>1</v>
      </c>
      <c r="C31" s="42">
        <v>1</v>
      </c>
      <c r="D31" s="42">
        <v>0</v>
      </c>
      <c r="E31" s="42">
        <v>0</v>
      </c>
      <c r="F31" s="42">
        <v>0</v>
      </c>
      <c r="G31" s="42">
        <v>0</v>
      </c>
      <c r="H31" s="42">
        <v>0</v>
      </c>
      <c r="I31" s="42">
        <v>0</v>
      </c>
      <c r="J31" s="42">
        <v>0</v>
      </c>
      <c r="K31" s="42">
        <v>0</v>
      </c>
      <c r="L31" s="44">
        <f t="shared" si="0"/>
        <v>0.8</v>
      </c>
      <c r="M31" s="45" t="str">
        <f t="shared" si="1"/>
        <v>mudah</v>
      </c>
      <c r="N31" s="46">
        <f t="shared" si="4"/>
        <v>0.5</v>
      </c>
      <c r="O31" s="45" t="str">
        <f t="shared" si="2"/>
        <v>soal diterima baik</v>
      </c>
      <c r="Q31" s="7">
        <v>26</v>
      </c>
      <c r="R31" s="5">
        <f t="shared" si="5"/>
        <v>1</v>
      </c>
      <c r="S31" s="5">
        <f t="shared" si="5"/>
        <v>1</v>
      </c>
      <c r="T31" s="5">
        <f t="shared" si="5"/>
        <v>1</v>
      </c>
      <c r="U31" s="5">
        <f t="shared" si="5"/>
        <v>1</v>
      </c>
      <c r="V31" s="5">
        <f t="shared" si="5"/>
        <v>1</v>
      </c>
      <c r="W31" s="5">
        <f t="shared" si="5"/>
        <v>1</v>
      </c>
      <c r="X31" s="5">
        <f t="shared" si="5"/>
        <v>0</v>
      </c>
      <c r="Y31" s="5">
        <f t="shared" si="5"/>
        <v>0</v>
      </c>
      <c r="Z31" s="5">
        <f t="shared" si="5"/>
        <v>0</v>
      </c>
      <c r="AA31" s="5">
        <f t="shared" si="5"/>
        <v>0</v>
      </c>
      <c r="AB31" s="6">
        <f t="shared" si="6"/>
        <v>0.6</v>
      </c>
      <c r="AC31" s="6">
        <f t="shared" si="7"/>
        <v>0.4</v>
      </c>
      <c r="AD31" s="6">
        <f t="shared" si="8"/>
        <v>0.24</v>
      </c>
    </row>
    <row r="32" spans="1:30" ht="78.75" customHeight="1" x14ac:dyDescent="0.3">
      <c r="A32" s="9" t="s">
        <v>1306</v>
      </c>
      <c r="B32" s="42">
        <v>1</v>
      </c>
      <c r="C32" s="42">
        <v>1</v>
      </c>
      <c r="D32" s="42">
        <v>1</v>
      </c>
      <c r="E32" s="42">
        <v>1</v>
      </c>
      <c r="F32" s="42">
        <v>1</v>
      </c>
      <c r="G32" s="42">
        <v>1</v>
      </c>
      <c r="H32" s="42">
        <v>0</v>
      </c>
      <c r="I32" s="42">
        <v>0</v>
      </c>
      <c r="J32" s="42">
        <v>1</v>
      </c>
      <c r="K32" s="42">
        <v>1</v>
      </c>
      <c r="L32" s="44">
        <f t="shared" si="0"/>
        <v>0.2</v>
      </c>
      <c r="M32" s="45" t="str">
        <f t="shared" si="1"/>
        <v>sukar</v>
      </c>
      <c r="N32" s="46">
        <f t="shared" si="4"/>
        <v>0.5</v>
      </c>
      <c r="O32" s="45" t="str">
        <f t="shared" si="2"/>
        <v>soal diterima baik</v>
      </c>
      <c r="Q32" s="7">
        <v>27</v>
      </c>
      <c r="R32" s="5">
        <f t="shared" si="5"/>
        <v>1</v>
      </c>
      <c r="S32" s="5">
        <f t="shared" si="5"/>
        <v>1</v>
      </c>
      <c r="T32" s="5">
        <f t="shared" si="5"/>
        <v>0</v>
      </c>
      <c r="U32" s="5">
        <f t="shared" si="5"/>
        <v>0</v>
      </c>
      <c r="V32" s="5">
        <f t="shared" si="5"/>
        <v>0</v>
      </c>
      <c r="W32" s="5">
        <f t="shared" si="5"/>
        <v>0</v>
      </c>
      <c r="X32" s="5">
        <f t="shared" si="5"/>
        <v>0</v>
      </c>
      <c r="Y32" s="5">
        <f t="shared" si="5"/>
        <v>0</v>
      </c>
      <c r="Z32" s="5">
        <f t="shared" si="5"/>
        <v>0</v>
      </c>
      <c r="AA32" s="5">
        <f t="shared" si="5"/>
        <v>0</v>
      </c>
      <c r="AB32" s="6">
        <f t="shared" si="6"/>
        <v>0.2</v>
      </c>
      <c r="AC32" s="6">
        <f t="shared" si="7"/>
        <v>0.8</v>
      </c>
      <c r="AD32" s="6">
        <f t="shared" si="8"/>
        <v>0.16000000000000003</v>
      </c>
    </row>
    <row r="33" spans="1:30" ht="89.25" customHeight="1" x14ac:dyDescent="0.3">
      <c r="A33" s="8" t="s">
        <v>1307</v>
      </c>
      <c r="B33" s="42">
        <v>1</v>
      </c>
      <c r="C33" s="42">
        <v>1</v>
      </c>
      <c r="D33" s="42">
        <v>0</v>
      </c>
      <c r="E33" s="42">
        <v>0</v>
      </c>
      <c r="F33" s="42">
        <v>0</v>
      </c>
      <c r="G33" s="42">
        <v>0</v>
      </c>
      <c r="H33" s="42">
        <v>0</v>
      </c>
      <c r="I33" s="42">
        <v>0</v>
      </c>
      <c r="J33" s="42">
        <v>0</v>
      </c>
      <c r="K33" s="42">
        <v>0</v>
      </c>
      <c r="L33" s="44">
        <f t="shared" si="0"/>
        <v>0.8</v>
      </c>
      <c r="M33" s="45" t="str">
        <f t="shared" si="1"/>
        <v>mudah</v>
      </c>
      <c r="N33" s="46">
        <f t="shared" si="4"/>
        <v>0.5</v>
      </c>
      <c r="O33" s="45" t="str">
        <f t="shared" si="2"/>
        <v>soal diterima baik</v>
      </c>
      <c r="Q33" s="7">
        <v>28</v>
      </c>
      <c r="R33" s="5">
        <f t="shared" si="5"/>
        <v>1</v>
      </c>
      <c r="S33" s="5">
        <f t="shared" si="5"/>
        <v>1</v>
      </c>
      <c r="T33" s="5">
        <f t="shared" si="5"/>
        <v>1</v>
      </c>
      <c r="U33" s="5">
        <f t="shared" si="5"/>
        <v>1</v>
      </c>
      <c r="V33" s="5">
        <f t="shared" si="5"/>
        <v>1</v>
      </c>
      <c r="W33" s="5">
        <f t="shared" si="5"/>
        <v>1</v>
      </c>
      <c r="X33" s="5">
        <f t="shared" si="5"/>
        <v>0</v>
      </c>
      <c r="Y33" s="5">
        <f t="shared" si="5"/>
        <v>0</v>
      </c>
      <c r="Z33" s="5">
        <f t="shared" si="5"/>
        <v>1</v>
      </c>
      <c r="AA33" s="5">
        <f t="shared" si="5"/>
        <v>1</v>
      </c>
      <c r="AB33" s="6">
        <f t="shared" si="6"/>
        <v>0.8</v>
      </c>
      <c r="AC33" s="6">
        <f t="shared" si="7"/>
        <v>0.19999999999999996</v>
      </c>
      <c r="AD33" s="6">
        <f t="shared" si="8"/>
        <v>0.15999999999999998</v>
      </c>
    </row>
    <row r="34" spans="1:30" ht="45" customHeight="1" x14ac:dyDescent="0.3">
      <c r="A34" s="8" t="s">
        <v>1308</v>
      </c>
      <c r="B34" s="42">
        <v>1</v>
      </c>
      <c r="C34" s="42">
        <v>1</v>
      </c>
      <c r="D34" s="42">
        <v>0</v>
      </c>
      <c r="E34" s="42">
        <v>0</v>
      </c>
      <c r="F34" s="42">
        <v>0</v>
      </c>
      <c r="G34" s="42">
        <v>0</v>
      </c>
      <c r="H34" s="42">
        <v>0</v>
      </c>
      <c r="I34" s="42">
        <v>0</v>
      </c>
      <c r="J34" s="42">
        <v>0</v>
      </c>
      <c r="K34" s="42">
        <v>0</v>
      </c>
      <c r="L34" s="44">
        <f t="shared" si="0"/>
        <v>0.8</v>
      </c>
      <c r="M34" s="45" t="str">
        <f t="shared" si="1"/>
        <v>mudah</v>
      </c>
      <c r="N34" s="46">
        <f t="shared" si="4"/>
        <v>0.5</v>
      </c>
      <c r="O34" s="45" t="str">
        <f t="shared" si="2"/>
        <v>soal diterima baik</v>
      </c>
      <c r="Q34" s="7">
        <v>29</v>
      </c>
      <c r="R34" s="5">
        <f t="shared" si="5"/>
        <v>1</v>
      </c>
      <c r="S34" s="5">
        <f t="shared" si="5"/>
        <v>1</v>
      </c>
      <c r="T34" s="5">
        <f t="shared" si="5"/>
        <v>0</v>
      </c>
      <c r="U34" s="5">
        <f t="shared" si="5"/>
        <v>0</v>
      </c>
      <c r="V34" s="5">
        <f t="shared" si="5"/>
        <v>0</v>
      </c>
      <c r="W34" s="5">
        <f t="shared" si="5"/>
        <v>0</v>
      </c>
      <c r="X34" s="5">
        <f t="shared" si="5"/>
        <v>0</v>
      </c>
      <c r="Y34" s="5">
        <f t="shared" si="5"/>
        <v>0</v>
      </c>
      <c r="Z34" s="5">
        <f t="shared" si="5"/>
        <v>0</v>
      </c>
      <c r="AA34" s="5">
        <f t="shared" si="5"/>
        <v>0</v>
      </c>
      <c r="AB34" s="6">
        <f t="shared" si="6"/>
        <v>0.2</v>
      </c>
      <c r="AC34" s="6">
        <f t="shared" si="7"/>
        <v>0.8</v>
      </c>
      <c r="AD34" s="6">
        <f t="shared" si="8"/>
        <v>0.16000000000000003</v>
      </c>
    </row>
    <row r="35" spans="1:30" ht="51" customHeight="1" x14ac:dyDescent="0.3">
      <c r="A35" s="8" t="s">
        <v>1309</v>
      </c>
      <c r="B35" s="42">
        <v>1</v>
      </c>
      <c r="C35" s="42">
        <v>1</v>
      </c>
      <c r="D35" s="42">
        <v>1</v>
      </c>
      <c r="E35" s="42">
        <v>0</v>
      </c>
      <c r="F35" s="42">
        <v>1</v>
      </c>
      <c r="G35" s="42">
        <v>0</v>
      </c>
      <c r="H35" s="42">
        <v>1</v>
      </c>
      <c r="I35" s="42">
        <v>1</v>
      </c>
      <c r="J35" s="42">
        <v>0</v>
      </c>
      <c r="K35" s="42">
        <v>0</v>
      </c>
      <c r="L35" s="44">
        <f t="shared" si="0"/>
        <v>0.6</v>
      </c>
      <c r="M35" s="45" t="str">
        <f t="shared" si="1"/>
        <v>sedang</v>
      </c>
      <c r="N35" s="46">
        <f t="shared" si="4"/>
        <v>0.5</v>
      </c>
      <c r="O35" s="45" t="str">
        <f t="shared" si="2"/>
        <v>soal diterima baik</v>
      </c>
      <c r="Q35" s="7">
        <v>30</v>
      </c>
      <c r="R35" s="5">
        <f t="shared" si="5"/>
        <v>1</v>
      </c>
      <c r="S35" s="5">
        <f t="shared" si="5"/>
        <v>1</v>
      </c>
      <c r="T35" s="5">
        <f t="shared" si="5"/>
        <v>0</v>
      </c>
      <c r="U35" s="5">
        <f t="shared" si="5"/>
        <v>0</v>
      </c>
      <c r="V35" s="5">
        <f t="shared" si="5"/>
        <v>0</v>
      </c>
      <c r="W35" s="5">
        <f t="shared" si="5"/>
        <v>0</v>
      </c>
      <c r="X35" s="5">
        <f t="shared" si="5"/>
        <v>0</v>
      </c>
      <c r="Y35" s="5">
        <f t="shared" si="5"/>
        <v>0</v>
      </c>
      <c r="Z35" s="5">
        <f t="shared" si="5"/>
        <v>0</v>
      </c>
      <c r="AA35" s="5">
        <f t="shared" si="5"/>
        <v>0</v>
      </c>
      <c r="AB35" s="6">
        <f t="shared" si="6"/>
        <v>0.2</v>
      </c>
      <c r="AC35" s="6">
        <f t="shared" si="7"/>
        <v>0.8</v>
      </c>
      <c r="AD35" s="6">
        <f t="shared" si="8"/>
        <v>0.16000000000000003</v>
      </c>
    </row>
    <row r="36" spans="1:30" ht="42" customHeight="1" x14ac:dyDescent="0.3">
      <c r="A36" s="8" t="s">
        <v>1310</v>
      </c>
      <c r="B36" s="42">
        <v>1</v>
      </c>
      <c r="C36" s="42">
        <v>1</v>
      </c>
      <c r="D36" s="42">
        <v>1</v>
      </c>
      <c r="E36" s="42">
        <v>0</v>
      </c>
      <c r="F36" s="42">
        <v>1</v>
      </c>
      <c r="G36" s="42">
        <v>0</v>
      </c>
      <c r="H36" s="42">
        <v>0</v>
      </c>
      <c r="I36" s="42">
        <v>0</v>
      </c>
      <c r="J36" s="42">
        <v>0</v>
      </c>
      <c r="K36" s="42">
        <v>0</v>
      </c>
      <c r="L36" s="44">
        <f t="shared" si="0"/>
        <v>0.6</v>
      </c>
      <c r="M36" s="45" t="str">
        <f t="shared" si="1"/>
        <v>sedang</v>
      </c>
      <c r="N36" s="46">
        <f t="shared" si="4"/>
        <v>1</v>
      </c>
      <c r="O36" s="45" t="str">
        <f t="shared" si="2"/>
        <v>soal diterima baik</v>
      </c>
      <c r="Q36" s="7">
        <v>31</v>
      </c>
      <c r="R36" s="5">
        <f t="shared" si="5"/>
        <v>1</v>
      </c>
      <c r="S36" s="5">
        <f t="shared" si="5"/>
        <v>1</v>
      </c>
      <c r="T36" s="5">
        <f t="shared" si="5"/>
        <v>1</v>
      </c>
      <c r="U36" s="5">
        <f t="shared" si="5"/>
        <v>0</v>
      </c>
      <c r="V36" s="5">
        <f t="shared" si="5"/>
        <v>1</v>
      </c>
      <c r="W36" s="5">
        <f t="shared" si="5"/>
        <v>0</v>
      </c>
      <c r="X36" s="5">
        <f t="shared" si="5"/>
        <v>1</v>
      </c>
      <c r="Y36" s="5">
        <f t="shared" si="5"/>
        <v>1</v>
      </c>
      <c r="Z36" s="5">
        <f t="shared" si="5"/>
        <v>0</v>
      </c>
      <c r="AA36" s="5">
        <f t="shared" si="5"/>
        <v>0</v>
      </c>
      <c r="AB36" s="6">
        <f t="shared" si="6"/>
        <v>0.6</v>
      </c>
      <c r="AC36" s="6">
        <f t="shared" si="7"/>
        <v>0.4</v>
      </c>
      <c r="AD36" s="6">
        <f t="shared" si="8"/>
        <v>0.24</v>
      </c>
    </row>
    <row r="37" spans="1:30" ht="57" customHeight="1" x14ac:dyDescent="0.3">
      <c r="A37" s="4" t="s">
        <v>1311</v>
      </c>
      <c r="B37" s="42">
        <v>1</v>
      </c>
      <c r="C37" s="42">
        <v>1</v>
      </c>
      <c r="D37" s="42">
        <v>1</v>
      </c>
      <c r="E37" s="42">
        <v>1</v>
      </c>
      <c r="F37" s="42">
        <v>1</v>
      </c>
      <c r="G37" s="42">
        <v>1</v>
      </c>
      <c r="H37" s="42">
        <v>0</v>
      </c>
      <c r="I37" s="42">
        <v>0</v>
      </c>
      <c r="J37" s="42">
        <v>0</v>
      </c>
      <c r="K37" s="42">
        <v>0</v>
      </c>
      <c r="L37" s="44">
        <f t="shared" si="0"/>
        <v>0.4</v>
      </c>
      <c r="M37" s="45" t="str">
        <f t="shared" si="1"/>
        <v>sedang</v>
      </c>
      <c r="N37" s="46">
        <f t="shared" si="4"/>
        <v>1</v>
      </c>
      <c r="O37" s="45" t="str">
        <f t="shared" si="2"/>
        <v>soal diterima baik</v>
      </c>
      <c r="Q37" s="7">
        <v>32</v>
      </c>
      <c r="R37" s="5">
        <f t="shared" si="5"/>
        <v>1</v>
      </c>
      <c r="S37" s="5">
        <f t="shared" si="5"/>
        <v>1</v>
      </c>
      <c r="T37" s="5">
        <f t="shared" si="5"/>
        <v>1</v>
      </c>
      <c r="U37" s="5">
        <f t="shared" si="5"/>
        <v>0</v>
      </c>
      <c r="V37" s="5">
        <f t="shared" si="5"/>
        <v>1</v>
      </c>
      <c r="W37" s="5">
        <f t="shared" si="5"/>
        <v>0</v>
      </c>
      <c r="X37" s="5">
        <f t="shared" si="5"/>
        <v>0</v>
      </c>
      <c r="Y37" s="5">
        <f t="shared" si="5"/>
        <v>0</v>
      </c>
      <c r="Z37" s="5">
        <f t="shared" si="5"/>
        <v>0</v>
      </c>
      <c r="AA37" s="5">
        <f t="shared" si="5"/>
        <v>0</v>
      </c>
      <c r="AB37" s="6">
        <f t="shared" si="6"/>
        <v>0.4</v>
      </c>
      <c r="AC37" s="6">
        <f t="shared" si="7"/>
        <v>0.6</v>
      </c>
      <c r="AD37" s="6">
        <f t="shared" si="8"/>
        <v>0.24</v>
      </c>
    </row>
    <row r="38" spans="1:30" ht="57" customHeight="1" x14ac:dyDescent="0.3">
      <c r="A38" s="4" t="s">
        <v>1312</v>
      </c>
      <c r="B38" s="42">
        <v>1</v>
      </c>
      <c r="C38" s="42">
        <v>1</v>
      </c>
      <c r="D38" s="42">
        <v>1</v>
      </c>
      <c r="E38" s="42">
        <v>1</v>
      </c>
      <c r="F38" s="42">
        <v>1</v>
      </c>
      <c r="G38" s="42">
        <v>1</v>
      </c>
      <c r="H38" s="42">
        <v>1</v>
      </c>
      <c r="I38" s="42">
        <v>1</v>
      </c>
      <c r="J38" s="42">
        <v>0</v>
      </c>
      <c r="K38" s="42">
        <v>0</v>
      </c>
      <c r="L38" s="44">
        <f t="shared" si="0"/>
        <v>0.8</v>
      </c>
      <c r="M38" s="45" t="str">
        <f t="shared" si="1"/>
        <v>mudah</v>
      </c>
      <c r="N38" s="46">
        <f t="shared" si="4"/>
        <v>0.5</v>
      </c>
      <c r="O38" s="45" t="str">
        <f t="shared" si="2"/>
        <v>soal diterima baik</v>
      </c>
      <c r="Q38" s="7">
        <v>33</v>
      </c>
      <c r="R38" s="5">
        <f t="shared" si="5"/>
        <v>1</v>
      </c>
      <c r="S38" s="5">
        <f t="shared" si="5"/>
        <v>1</v>
      </c>
      <c r="T38" s="5">
        <f t="shared" si="5"/>
        <v>1</v>
      </c>
      <c r="U38" s="5">
        <f t="shared" si="5"/>
        <v>1</v>
      </c>
      <c r="V38" s="5">
        <f t="shared" si="5"/>
        <v>1</v>
      </c>
      <c r="W38" s="5">
        <f t="shared" si="5"/>
        <v>1</v>
      </c>
      <c r="X38" s="5">
        <f t="shared" si="5"/>
        <v>0</v>
      </c>
      <c r="Y38" s="5">
        <f t="shared" si="5"/>
        <v>0</v>
      </c>
      <c r="Z38" s="5">
        <f t="shared" si="5"/>
        <v>0</v>
      </c>
      <c r="AA38" s="5">
        <f t="shared" si="5"/>
        <v>0</v>
      </c>
      <c r="AB38" s="6">
        <f t="shared" si="6"/>
        <v>0.6</v>
      </c>
      <c r="AC38" s="6">
        <f t="shared" si="7"/>
        <v>0.4</v>
      </c>
      <c r="AD38" s="6">
        <f t="shared" si="8"/>
        <v>0.24</v>
      </c>
    </row>
    <row r="39" spans="1:30" ht="125.25" customHeight="1" x14ac:dyDescent="0.3">
      <c r="A39" s="4" t="s">
        <v>1313</v>
      </c>
      <c r="B39" s="42">
        <v>1</v>
      </c>
      <c r="C39" s="42">
        <v>1</v>
      </c>
      <c r="D39" s="42">
        <v>1</v>
      </c>
      <c r="E39" s="42">
        <v>1</v>
      </c>
      <c r="F39" s="42">
        <v>1</v>
      </c>
      <c r="G39" s="42">
        <v>1</v>
      </c>
      <c r="H39" s="42">
        <v>0</v>
      </c>
      <c r="I39" s="42">
        <v>0</v>
      </c>
      <c r="J39" s="42">
        <v>0</v>
      </c>
      <c r="K39" s="42">
        <v>0</v>
      </c>
      <c r="L39" s="44">
        <f t="shared" si="0"/>
        <v>0.4</v>
      </c>
      <c r="M39" s="45" t="str">
        <f t="shared" si="1"/>
        <v>sedang</v>
      </c>
      <c r="N39" s="46">
        <f t="shared" si="4"/>
        <v>1</v>
      </c>
      <c r="O39" s="45" t="str">
        <f t="shared" si="2"/>
        <v>soal diterima baik</v>
      </c>
      <c r="Q39" s="7">
        <v>34</v>
      </c>
      <c r="R39" s="5">
        <f t="shared" si="5"/>
        <v>1</v>
      </c>
      <c r="S39" s="5">
        <f t="shared" si="5"/>
        <v>1</v>
      </c>
      <c r="T39" s="5">
        <f t="shared" si="5"/>
        <v>1</v>
      </c>
      <c r="U39" s="5">
        <f t="shared" si="5"/>
        <v>1</v>
      </c>
      <c r="V39" s="5">
        <f t="shared" si="5"/>
        <v>1</v>
      </c>
      <c r="W39" s="5">
        <f t="shared" si="5"/>
        <v>1</v>
      </c>
      <c r="X39" s="5">
        <f t="shared" si="5"/>
        <v>1</v>
      </c>
      <c r="Y39" s="5">
        <f t="shared" si="5"/>
        <v>1</v>
      </c>
      <c r="Z39" s="5">
        <f t="shared" si="5"/>
        <v>0</v>
      </c>
      <c r="AA39" s="5">
        <f t="shared" si="5"/>
        <v>0</v>
      </c>
      <c r="AB39" s="6">
        <f t="shared" si="6"/>
        <v>0.8</v>
      </c>
      <c r="AC39" s="6">
        <f t="shared" si="7"/>
        <v>0.19999999999999996</v>
      </c>
      <c r="AD39" s="6">
        <f t="shared" si="8"/>
        <v>0.15999999999999998</v>
      </c>
    </row>
    <row r="40" spans="1:30" ht="58.5" customHeight="1" x14ac:dyDescent="0.3">
      <c r="A40" s="4" t="s">
        <v>1314</v>
      </c>
      <c r="B40" s="42">
        <v>0</v>
      </c>
      <c r="C40" s="42">
        <v>0</v>
      </c>
      <c r="D40" s="42">
        <v>1</v>
      </c>
      <c r="E40" s="42">
        <v>1</v>
      </c>
      <c r="F40" s="42">
        <v>1</v>
      </c>
      <c r="G40" s="42">
        <v>1</v>
      </c>
      <c r="H40" s="42">
        <v>0</v>
      </c>
      <c r="I40" s="42">
        <v>0</v>
      </c>
      <c r="J40" s="42">
        <v>0</v>
      </c>
      <c r="K40" s="42">
        <v>0</v>
      </c>
      <c r="L40" s="44">
        <f t="shared" si="0"/>
        <v>0.6</v>
      </c>
      <c r="M40" s="45" t="str">
        <f t="shared" si="1"/>
        <v>sedang</v>
      </c>
      <c r="N40" s="46">
        <f t="shared" si="4"/>
        <v>0.5</v>
      </c>
      <c r="O40" s="45" t="str">
        <f t="shared" si="2"/>
        <v>soal diterima baik</v>
      </c>
      <c r="Q40" s="7">
        <v>35</v>
      </c>
      <c r="R40" s="5">
        <f t="shared" si="5"/>
        <v>1</v>
      </c>
      <c r="S40" s="5">
        <f t="shared" si="5"/>
        <v>1</v>
      </c>
      <c r="T40" s="5">
        <f t="shared" si="5"/>
        <v>1</v>
      </c>
      <c r="U40" s="5">
        <f t="shared" si="5"/>
        <v>1</v>
      </c>
      <c r="V40" s="5">
        <f t="shared" si="5"/>
        <v>1</v>
      </c>
      <c r="W40" s="5">
        <f t="shared" si="5"/>
        <v>1</v>
      </c>
      <c r="X40" s="5">
        <f t="shared" si="5"/>
        <v>0</v>
      </c>
      <c r="Y40" s="5">
        <f t="shared" si="5"/>
        <v>0</v>
      </c>
      <c r="Z40" s="5">
        <f t="shared" si="5"/>
        <v>0</v>
      </c>
      <c r="AA40" s="5">
        <f t="shared" si="5"/>
        <v>0</v>
      </c>
      <c r="AB40" s="6">
        <f t="shared" si="6"/>
        <v>0.6</v>
      </c>
      <c r="AC40" s="6">
        <f t="shared" si="7"/>
        <v>0.4</v>
      </c>
      <c r="AD40" s="6">
        <f t="shared" si="8"/>
        <v>0.24</v>
      </c>
    </row>
    <row r="41" spans="1:30" ht="41.25" customHeight="1" x14ac:dyDescent="0.3">
      <c r="A41" s="4" t="s">
        <v>1315</v>
      </c>
      <c r="B41" s="42">
        <v>1</v>
      </c>
      <c r="C41" s="42">
        <v>1</v>
      </c>
      <c r="D41" s="42">
        <v>1</v>
      </c>
      <c r="E41" s="42">
        <v>1</v>
      </c>
      <c r="F41" s="42">
        <v>1</v>
      </c>
      <c r="G41" s="42">
        <v>1</v>
      </c>
      <c r="H41" s="42">
        <v>1</v>
      </c>
      <c r="I41" s="42">
        <v>1</v>
      </c>
      <c r="J41" s="42">
        <v>0</v>
      </c>
      <c r="K41" s="42">
        <v>0</v>
      </c>
      <c r="L41" s="44">
        <f t="shared" si="0"/>
        <v>0.8</v>
      </c>
      <c r="M41" s="45" t="str">
        <f t="shared" si="1"/>
        <v>mudah</v>
      </c>
      <c r="N41" s="46">
        <f t="shared" si="4"/>
        <v>0.5</v>
      </c>
      <c r="O41" s="45" t="str">
        <f t="shared" si="2"/>
        <v>soal diterima baik</v>
      </c>
      <c r="Q41" s="7">
        <v>36</v>
      </c>
      <c r="R41" s="5">
        <f t="shared" si="5"/>
        <v>0</v>
      </c>
      <c r="S41" s="5">
        <f t="shared" si="5"/>
        <v>0</v>
      </c>
      <c r="T41" s="5">
        <f t="shared" si="5"/>
        <v>1</v>
      </c>
      <c r="U41" s="5">
        <f t="shared" si="5"/>
        <v>1</v>
      </c>
      <c r="V41" s="5">
        <f t="shared" si="5"/>
        <v>1</v>
      </c>
      <c r="W41" s="5">
        <f t="shared" si="5"/>
        <v>1</v>
      </c>
      <c r="X41" s="5">
        <f t="shared" si="5"/>
        <v>0</v>
      </c>
      <c r="Y41" s="5">
        <f t="shared" si="5"/>
        <v>0</v>
      </c>
      <c r="Z41" s="5">
        <f t="shared" si="5"/>
        <v>0</v>
      </c>
      <c r="AA41" s="5">
        <f t="shared" si="5"/>
        <v>0</v>
      </c>
      <c r="AB41" s="6">
        <f t="shared" si="6"/>
        <v>0.4</v>
      </c>
      <c r="AC41" s="6">
        <f t="shared" si="7"/>
        <v>0.6</v>
      </c>
      <c r="AD41" s="6">
        <f t="shared" si="8"/>
        <v>0.24</v>
      </c>
    </row>
    <row r="42" spans="1:30" ht="46.5" customHeight="1" x14ac:dyDescent="0.3">
      <c r="A42" s="8" t="s">
        <v>1316</v>
      </c>
      <c r="B42" s="42">
        <v>1</v>
      </c>
      <c r="C42" s="42">
        <v>1</v>
      </c>
      <c r="D42" s="42">
        <v>0</v>
      </c>
      <c r="E42" s="42">
        <v>1</v>
      </c>
      <c r="F42" s="42">
        <v>0</v>
      </c>
      <c r="G42" s="42">
        <v>1</v>
      </c>
      <c r="H42" s="42">
        <v>1</v>
      </c>
      <c r="I42" s="42">
        <v>1</v>
      </c>
      <c r="J42" s="42">
        <v>1</v>
      </c>
      <c r="K42" s="42">
        <v>1</v>
      </c>
      <c r="L42" s="44">
        <f t="shared" si="0"/>
        <v>0.8</v>
      </c>
      <c r="M42" s="45" t="str">
        <f t="shared" si="1"/>
        <v>mudah</v>
      </c>
      <c r="N42" s="46">
        <f t="shared" si="4"/>
        <v>0.5</v>
      </c>
      <c r="O42" s="45" t="str">
        <f t="shared" si="2"/>
        <v>soal diterima baik</v>
      </c>
      <c r="Q42" s="7">
        <v>37</v>
      </c>
      <c r="R42" s="5">
        <f t="shared" si="5"/>
        <v>1</v>
      </c>
      <c r="S42" s="5">
        <f t="shared" si="5"/>
        <v>1</v>
      </c>
      <c r="T42" s="5">
        <f t="shared" si="5"/>
        <v>1</v>
      </c>
      <c r="U42" s="5">
        <f t="shared" si="5"/>
        <v>1</v>
      </c>
      <c r="V42" s="5">
        <f t="shared" si="5"/>
        <v>1</v>
      </c>
      <c r="W42" s="5">
        <f t="shared" si="5"/>
        <v>1</v>
      </c>
      <c r="X42" s="5">
        <f t="shared" si="5"/>
        <v>1</v>
      </c>
      <c r="Y42" s="5">
        <f t="shared" si="5"/>
        <v>1</v>
      </c>
      <c r="Z42" s="5">
        <f t="shared" si="5"/>
        <v>0</v>
      </c>
      <c r="AA42" s="5">
        <f t="shared" si="5"/>
        <v>0</v>
      </c>
      <c r="AB42" s="6">
        <f t="shared" si="6"/>
        <v>0.8</v>
      </c>
      <c r="AC42" s="6">
        <f t="shared" si="7"/>
        <v>0.19999999999999996</v>
      </c>
      <c r="AD42" s="6">
        <f t="shared" si="8"/>
        <v>0.15999999999999998</v>
      </c>
    </row>
    <row r="43" spans="1:30" ht="81.75" customHeight="1" x14ac:dyDescent="0.3">
      <c r="A43" s="4" t="s">
        <v>1317</v>
      </c>
      <c r="B43" s="42">
        <v>1</v>
      </c>
      <c r="C43" s="42">
        <v>1</v>
      </c>
      <c r="D43" s="42">
        <v>1</v>
      </c>
      <c r="E43" s="42">
        <v>1</v>
      </c>
      <c r="F43" s="42">
        <v>1</v>
      </c>
      <c r="G43" s="42">
        <v>1</v>
      </c>
      <c r="H43" s="42">
        <v>0</v>
      </c>
      <c r="I43" s="42">
        <v>0</v>
      </c>
      <c r="J43" s="42">
        <v>1</v>
      </c>
      <c r="K43" s="42">
        <v>1</v>
      </c>
      <c r="L43" s="44">
        <f t="shared" si="0"/>
        <v>0.2</v>
      </c>
      <c r="M43" s="45" t="str">
        <f t="shared" si="1"/>
        <v>sukar</v>
      </c>
      <c r="N43" s="46">
        <f>ABS((SUM(B43:D43,F43)-SUM(H43:K43))*2/8)</f>
        <v>0.5</v>
      </c>
      <c r="O43" s="45" t="str">
        <f t="shared" si="2"/>
        <v>soal diterima baik</v>
      </c>
      <c r="Q43" s="7">
        <v>38</v>
      </c>
      <c r="R43" s="5">
        <f t="shared" si="5"/>
        <v>1</v>
      </c>
      <c r="S43" s="5">
        <f t="shared" si="5"/>
        <v>1</v>
      </c>
      <c r="T43" s="5">
        <f t="shared" si="5"/>
        <v>0</v>
      </c>
      <c r="U43" s="5">
        <f t="shared" si="5"/>
        <v>1</v>
      </c>
      <c r="V43" s="5">
        <f t="shared" si="5"/>
        <v>0</v>
      </c>
      <c r="W43" s="5">
        <f t="shared" si="5"/>
        <v>1</v>
      </c>
      <c r="X43" s="5">
        <f t="shared" si="5"/>
        <v>1</v>
      </c>
      <c r="Y43" s="5">
        <f t="shared" si="5"/>
        <v>1</v>
      </c>
      <c r="Z43" s="5">
        <f t="shared" si="5"/>
        <v>1</v>
      </c>
      <c r="AA43" s="5">
        <f t="shared" si="5"/>
        <v>1</v>
      </c>
      <c r="AB43" s="6">
        <f t="shared" si="6"/>
        <v>0.8</v>
      </c>
      <c r="AC43" s="6">
        <f t="shared" si="7"/>
        <v>0.19999999999999996</v>
      </c>
      <c r="AD43" s="6">
        <f t="shared" si="8"/>
        <v>0.15999999999999998</v>
      </c>
    </row>
    <row r="44" spans="1:30" ht="95.25" customHeight="1" x14ac:dyDescent="0.3">
      <c r="A44" s="4" t="s">
        <v>1318</v>
      </c>
      <c r="B44" s="42">
        <v>1</v>
      </c>
      <c r="C44" s="42">
        <v>1</v>
      </c>
      <c r="D44" s="42">
        <v>1</v>
      </c>
      <c r="E44" s="42">
        <v>1</v>
      </c>
      <c r="F44" s="42">
        <v>1</v>
      </c>
      <c r="G44" s="42">
        <v>1</v>
      </c>
      <c r="H44" s="42">
        <v>0</v>
      </c>
      <c r="I44" s="42">
        <v>0</v>
      </c>
      <c r="J44" s="42">
        <v>1</v>
      </c>
      <c r="K44" s="42">
        <v>1</v>
      </c>
      <c r="L44" s="44">
        <f t="shared" si="0"/>
        <v>0.2</v>
      </c>
      <c r="M44" s="45" t="str">
        <f t="shared" si="1"/>
        <v>sukar</v>
      </c>
      <c r="N44" s="46">
        <f t="shared" si="4"/>
        <v>0.5</v>
      </c>
      <c r="O44" s="45" t="str">
        <f t="shared" si="2"/>
        <v>soal diterima baik</v>
      </c>
      <c r="Q44" s="7">
        <v>39</v>
      </c>
      <c r="R44" s="5">
        <f t="shared" si="5"/>
        <v>1</v>
      </c>
      <c r="S44" s="5">
        <f t="shared" si="5"/>
        <v>1</v>
      </c>
      <c r="T44" s="5">
        <f t="shared" si="5"/>
        <v>1</v>
      </c>
      <c r="U44" s="5">
        <f t="shared" si="5"/>
        <v>1</v>
      </c>
      <c r="V44" s="5">
        <f t="shared" si="5"/>
        <v>1</v>
      </c>
      <c r="W44" s="5">
        <f t="shared" si="5"/>
        <v>1</v>
      </c>
      <c r="X44" s="5">
        <f t="shared" si="5"/>
        <v>0</v>
      </c>
      <c r="Y44" s="5">
        <f t="shared" si="5"/>
        <v>0</v>
      </c>
      <c r="Z44" s="5">
        <f t="shared" si="5"/>
        <v>1</v>
      </c>
      <c r="AA44" s="5">
        <f t="shared" si="5"/>
        <v>1</v>
      </c>
      <c r="AB44" s="6">
        <f t="shared" si="6"/>
        <v>0.8</v>
      </c>
      <c r="AC44" s="6">
        <f t="shared" si="7"/>
        <v>0.19999999999999996</v>
      </c>
      <c r="AD44" s="6">
        <f t="shared" si="8"/>
        <v>0.15999999999999998</v>
      </c>
    </row>
    <row r="45" spans="1:30" ht="78" customHeight="1" x14ac:dyDescent="0.3">
      <c r="A45" s="4" t="s">
        <v>1319</v>
      </c>
      <c r="B45" s="42">
        <v>1</v>
      </c>
      <c r="C45" s="42">
        <v>1</v>
      </c>
      <c r="D45" s="42">
        <v>1</v>
      </c>
      <c r="E45" s="42">
        <v>0</v>
      </c>
      <c r="F45" s="42">
        <v>1</v>
      </c>
      <c r="G45" s="42">
        <v>0</v>
      </c>
      <c r="H45" s="42">
        <v>0</v>
      </c>
      <c r="I45" s="42">
        <v>0</v>
      </c>
      <c r="J45" s="42">
        <v>0</v>
      </c>
      <c r="K45" s="42">
        <v>0</v>
      </c>
      <c r="L45" s="44">
        <f t="shared" si="0"/>
        <v>0.6</v>
      </c>
      <c r="M45" s="45" t="str">
        <f t="shared" si="1"/>
        <v>sedang</v>
      </c>
      <c r="N45" s="46">
        <f t="shared" si="4"/>
        <v>1</v>
      </c>
      <c r="O45" s="45" t="str">
        <f t="shared" si="2"/>
        <v>soal diterima baik</v>
      </c>
      <c r="Q45" s="7">
        <v>40</v>
      </c>
      <c r="R45" s="5">
        <f t="shared" si="5"/>
        <v>1</v>
      </c>
      <c r="S45" s="5">
        <f t="shared" si="5"/>
        <v>1</v>
      </c>
      <c r="T45" s="5">
        <f t="shared" si="5"/>
        <v>1</v>
      </c>
      <c r="U45" s="5">
        <f t="shared" si="5"/>
        <v>1</v>
      </c>
      <c r="V45" s="5">
        <f t="shared" si="5"/>
        <v>1</v>
      </c>
      <c r="W45" s="5">
        <f t="shared" si="5"/>
        <v>1</v>
      </c>
      <c r="X45" s="5">
        <f t="shared" si="5"/>
        <v>0</v>
      </c>
      <c r="Y45" s="5">
        <f t="shared" si="5"/>
        <v>0</v>
      </c>
      <c r="Z45" s="5">
        <f t="shared" si="5"/>
        <v>1</v>
      </c>
      <c r="AA45" s="5">
        <f t="shared" si="5"/>
        <v>1</v>
      </c>
      <c r="AB45" s="6">
        <f t="shared" si="6"/>
        <v>0.8</v>
      </c>
      <c r="AC45" s="6">
        <f t="shared" si="7"/>
        <v>0.19999999999999996</v>
      </c>
      <c r="AD45" s="6">
        <f t="shared" si="8"/>
        <v>0.15999999999999998</v>
      </c>
    </row>
    <row r="46" spans="1:30" ht="57.75" customHeight="1" x14ac:dyDescent="0.3">
      <c r="A46" s="4" t="s">
        <v>1320</v>
      </c>
      <c r="B46" s="42">
        <v>1</v>
      </c>
      <c r="C46" s="42">
        <v>1</v>
      </c>
      <c r="D46" s="42">
        <v>1</v>
      </c>
      <c r="E46" s="42">
        <v>1</v>
      </c>
      <c r="F46" s="42">
        <v>1</v>
      </c>
      <c r="G46" s="42">
        <v>1</v>
      </c>
      <c r="H46" s="42">
        <v>0</v>
      </c>
      <c r="I46" s="42">
        <v>0</v>
      </c>
      <c r="J46" s="42">
        <v>1</v>
      </c>
      <c r="K46" s="42">
        <v>1</v>
      </c>
      <c r="L46" s="44">
        <f t="shared" si="0"/>
        <v>0.2</v>
      </c>
      <c r="M46" s="45" t="str">
        <f t="shared" si="1"/>
        <v>sukar</v>
      </c>
      <c r="N46" s="46">
        <f t="shared" si="4"/>
        <v>0.5</v>
      </c>
      <c r="O46" s="45" t="str">
        <f t="shared" si="2"/>
        <v>soal diterima baik</v>
      </c>
      <c r="Q46" s="7">
        <v>41</v>
      </c>
      <c r="R46" s="5">
        <f t="shared" ref="R46:AA71" si="9">B45</f>
        <v>1</v>
      </c>
      <c r="S46" s="5">
        <f t="shared" si="9"/>
        <v>1</v>
      </c>
      <c r="T46" s="5">
        <f t="shared" si="9"/>
        <v>1</v>
      </c>
      <c r="U46" s="5">
        <f t="shared" si="9"/>
        <v>0</v>
      </c>
      <c r="V46" s="5">
        <f t="shared" si="9"/>
        <v>1</v>
      </c>
      <c r="W46" s="5">
        <f t="shared" si="9"/>
        <v>0</v>
      </c>
      <c r="X46" s="5">
        <f t="shared" si="9"/>
        <v>0</v>
      </c>
      <c r="Y46" s="5">
        <f t="shared" si="9"/>
        <v>0</v>
      </c>
      <c r="Z46" s="5">
        <f t="shared" si="9"/>
        <v>0</v>
      </c>
      <c r="AA46" s="5">
        <f t="shared" si="9"/>
        <v>0</v>
      </c>
      <c r="AB46" s="6">
        <f t="shared" si="6"/>
        <v>0.4</v>
      </c>
      <c r="AC46" s="6">
        <f t="shared" si="7"/>
        <v>0.6</v>
      </c>
      <c r="AD46" s="6">
        <f t="shared" si="8"/>
        <v>0.24</v>
      </c>
    </row>
    <row r="47" spans="1:30" ht="85.5" customHeight="1" x14ac:dyDescent="0.3">
      <c r="A47" s="8" t="s">
        <v>1321</v>
      </c>
      <c r="B47" s="42">
        <v>1</v>
      </c>
      <c r="C47" s="42">
        <v>1</v>
      </c>
      <c r="D47" s="42">
        <v>1</v>
      </c>
      <c r="E47" s="42">
        <v>1</v>
      </c>
      <c r="F47" s="42">
        <v>1</v>
      </c>
      <c r="G47" s="42">
        <v>1</v>
      </c>
      <c r="H47" s="42">
        <v>1</v>
      </c>
      <c r="I47" s="42">
        <v>1</v>
      </c>
      <c r="J47" s="42">
        <v>0</v>
      </c>
      <c r="K47" s="42">
        <v>0</v>
      </c>
      <c r="L47" s="44">
        <f t="shared" si="0"/>
        <v>0.8</v>
      </c>
      <c r="M47" s="45" t="str">
        <f t="shared" si="1"/>
        <v>mudah</v>
      </c>
      <c r="N47" s="46">
        <f t="shared" si="4"/>
        <v>0.5</v>
      </c>
      <c r="O47" s="45" t="str">
        <f t="shared" si="2"/>
        <v>soal diterima baik</v>
      </c>
      <c r="Q47" s="7">
        <v>42</v>
      </c>
      <c r="R47" s="5">
        <f t="shared" si="9"/>
        <v>1</v>
      </c>
      <c r="S47" s="5">
        <f t="shared" si="9"/>
        <v>1</v>
      </c>
      <c r="T47" s="5">
        <f t="shared" si="9"/>
        <v>1</v>
      </c>
      <c r="U47" s="5">
        <f t="shared" si="9"/>
        <v>1</v>
      </c>
      <c r="V47" s="5">
        <f t="shared" si="9"/>
        <v>1</v>
      </c>
      <c r="W47" s="5">
        <f t="shared" si="9"/>
        <v>1</v>
      </c>
      <c r="X47" s="5">
        <f t="shared" si="9"/>
        <v>0</v>
      </c>
      <c r="Y47" s="5">
        <f t="shared" si="9"/>
        <v>0</v>
      </c>
      <c r="Z47" s="5">
        <f t="shared" si="9"/>
        <v>1</v>
      </c>
      <c r="AA47" s="5">
        <f t="shared" si="9"/>
        <v>1</v>
      </c>
      <c r="AB47" s="6">
        <f t="shared" si="6"/>
        <v>0.8</v>
      </c>
      <c r="AC47" s="6">
        <f t="shared" si="7"/>
        <v>0.19999999999999996</v>
      </c>
      <c r="AD47" s="6">
        <f t="shared" si="8"/>
        <v>0.15999999999999998</v>
      </c>
    </row>
    <row r="48" spans="1:30" ht="63" customHeight="1" x14ac:dyDescent="0.3">
      <c r="A48" s="4" t="s">
        <v>1322</v>
      </c>
      <c r="B48" s="42">
        <v>1</v>
      </c>
      <c r="C48" s="42">
        <v>1</v>
      </c>
      <c r="D48" s="42">
        <v>1</v>
      </c>
      <c r="E48" s="42">
        <v>1</v>
      </c>
      <c r="F48" s="42">
        <v>1</v>
      </c>
      <c r="G48" s="42">
        <v>1</v>
      </c>
      <c r="H48" s="42">
        <v>0</v>
      </c>
      <c r="I48" s="42">
        <v>0</v>
      </c>
      <c r="J48" s="42">
        <v>1</v>
      </c>
      <c r="K48" s="42">
        <v>1</v>
      </c>
      <c r="L48" s="44">
        <f t="shared" si="0"/>
        <v>0.2</v>
      </c>
      <c r="M48" s="45" t="str">
        <f t="shared" si="1"/>
        <v>sukar</v>
      </c>
      <c r="N48" s="46">
        <f t="shared" si="4"/>
        <v>0.5</v>
      </c>
      <c r="O48" s="45" t="str">
        <f t="shared" si="2"/>
        <v>soal diterima baik</v>
      </c>
      <c r="Q48" s="7">
        <v>43</v>
      </c>
      <c r="R48" s="5">
        <f t="shared" si="9"/>
        <v>1</v>
      </c>
      <c r="S48" s="5">
        <f t="shared" si="9"/>
        <v>1</v>
      </c>
      <c r="T48" s="5">
        <f t="shared" si="9"/>
        <v>1</v>
      </c>
      <c r="U48" s="5">
        <f t="shared" si="9"/>
        <v>1</v>
      </c>
      <c r="V48" s="5">
        <f t="shared" si="9"/>
        <v>1</v>
      </c>
      <c r="W48" s="5">
        <f t="shared" si="9"/>
        <v>1</v>
      </c>
      <c r="X48" s="5">
        <f t="shared" si="9"/>
        <v>1</v>
      </c>
      <c r="Y48" s="5">
        <f t="shared" si="9"/>
        <v>1</v>
      </c>
      <c r="Z48" s="5">
        <f t="shared" si="9"/>
        <v>0</v>
      </c>
      <c r="AA48" s="5">
        <f t="shared" si="9"/>
        <v>0</v>
      </c>
      <c r="AB48" s="6">
        <f t="shared" si="6"/>
        <v>0.8</v>
      </c>
      <c r="AC48" s="6">
        <f t="shared" si="7"/>
        <v>0.19999999999999996</v>
      </c>
      <c r="AD48" s="6">
        <f t="shared" si="8"/>
        <v>0.15999999999999998</v>
      </c>
    </row>
    <row r="49" spans="1:30" ht="78.75" customHeight="1" x14ac:dyDescent="0.3">
      <c r="A49" s="8" t="s">
        <v>1323</v>
      </c>
      <c r="B49" s="42">
        <v>1</v>
      </c>
      <c r="C49" s="42">
        <v>1</v>
      </c>
      <c r="D49" s="42">
        <v>1</v>
      </c>
      <c r="E49" s="42">
        <v>0</v>
      </c>
      <c r="F49" s="42">
        <v>1</v>
      </c>
      <c r="G49" s="42">
        <v>0</v>
      </c>
      <c r="H49" s="42">
        <v>0</v>
      </c>
      <c r="I49" s="42">
        <v>0</v>
      </c>
      <c r="J49" s="42">
        <v>1</v>
      </c>
      <c r="K49" s="42">
        <v>1</v>
      </c>
      <c r="L49" s="44">
        <f t="shared" si="0"/>
        <v>0.4</v>
      </c>
      <c r="M49" s="45" t="str">
        <f t="shared" si="1"/>
        <v>sedang</v>
      </c>
      <c r="N49" s="46">
        <f t="shared" si="4"/>
        <v>0.5</v>
      </c>
      <c r="O49" s="45" t="str">
        <f t="shared" si="2"/>
        <v>soal diterima baik</v>
      </c>
      <c r="Q49" s="7">
        <v>44</v>
      </c>
      <c r="R49" s="5">
        <f t="shared" si="9"/>
        <v>1</v>
      </c>
      <c r="S49" s="5">
        <f t="shared" si="9"/>
        <v>1</v>
      </c>
      <c r="T49" s="5">
        <f t="shared" si="9"/>
        <v>1</v>
      </c>
      <c r="U49" s="5">
        <f t="shared" si="9"/>
        <v>1</v>
      </c>
      <c r="V49" s="5">
        <f t="shared" si="9"/>
        <v>1</v>
      </c>
      <c r="W49" s="5">
        <f t="shared" si="9"/>
        <v>1</v>
      </c>
      <c r="X49" s="5">
        <f t="shared" si="9"/>
        <v>0</v>
      </c>
      <c r="Y49" s="5">
        <f t="shared" si="9"/>
        <v>0</v>
      </c>
      <c r="Z49" s="5">
        <f t="shared" si="9"/>
        <v>1</v>
      </c>
      <c r="AA49" s="5">
        <f t="shared" si="9"/>
        <v>1</v>
      </c>
      <c r="AB49" s="6">
        <f t="shared" si="6"/>
        <v>0.8</v>
      </c>
      <c r="AC49" s="6">
        <f t="shared" si="7"/>
        <v>0.19999999999999996</v>
      </c>
      <c r="AD49" s="6">
        <f t="shared" si="8"/>
        <v>0.15999999999999998</v>
      </c>
    </row>
    <row r="50" spans="1:30" ht="83.25" customHeight="1" x14ac:dyDescent="0.3">
      <c r="A50" s="9" t="s">
        <v>1324</v>
      </c>
      <c r="B50" s="42">
        <v>1</v>
      </c>
      <c r="C50" s="42">
        <v>1</v>
      </c>
      <c r="D50" s="42">
        <v>1</v>
      </c>
      <c r="E50" s="42">
        <v>0</v>
      </c>
      <c r="F50" s="42">
        <v>1</v>
      </c>
      <c r="G50" s="42">
        <v>0</v>
      </c>
      <c r="H50" s="42">
        <v>0</v>
      </c>
      <c r="I50" s="42">
        <v>0</v>
      </c>
      <c r="J50" s="42">
        <v>0</v>
      </c>
      <c r="K50" s="42">
        <v>0</v>
      </c>
      <c r="L50" s="44">
        <f t="shared" si="0"/>
        <v>0.6</v>
      </c>
      <c r="M50" s="45" t="str">
        <f t="shared" si="1"/>
        <v>sedang</v>
      </c>
      <c r="N50" s="46">
        <f t="shared" si="4"/>
        <v>1</v>
      </c>
      <c r="O50" s="45" t="str">
        <f t="shared" si="2"/>
        <v>soal diterima baik</v>
      </c>
      <c r="Q50" s="7">
        <v>45</v>
      </c>
      <c r="R50" s="5">
        <f t="shared" si="9"/>
        <v>1</v>
      </c>
      <c r="S50" s="5">
        <f t="shared" si="9"/>
        <v>1</v>
      </c>
      <c r="T50" s="5">
        <f t="shared" si="9"/>
        <v>1</v>
      </c>
      <c r="U50" s="5">
        <f t="shared" si="9"/>
        <v>0</v>
      </c>
      <c r="V50" s="5">
        <f t="shared" si="9"/>
        <v>1</v>
      </c>
      <c r="W50" s="5">
        <f t="shared" si="9"/>
        <v>0</v>
      </c>
      <c r="X50" s="5">
        <f t="shared" si="9"/>
        <v>0</v>
      </c>
      <c r="Y50" s="5">
        <f t="shared" si="9"/>
        <v>0</v>
      </c>
      <c r="Z50" s="5">
        <f t="shared" si="9"/>
        <v>1</v>
      </c>
      <c r="AA50" s="5">
        <f t="shared" si="9"/>
        <v>1</v>
      </c>
      <c r="AB50" s="6">
        <f t="shared" si="6"/>
        <v>0.6</v>
      </c>
      <c r="AC50" s="6">
        <f t="shared" si="7"/>
        <v>0.4</v>
      </c>
      <c r="AD50" s="6">
        <f t="shared" si="8"/>
        <v>0.24</v>
      </c>
    </row>
    <row r="51" spans="1:30" ht="50.25" customHeight="1" x14ac:dyDescent="0.3">
      <c r="A51" s="8" t="s">
        <v>1325</v>
      </c>
      <c r="B51" s="42">
        <v>1</v>
      </c>
      <c r="C51" s="42">
        <v>1</v>
      </c>
      <c r="D51" s="42">
        <v>1</v>
      </c>
      <c r="E51" s="42">
        <v>1</v>
      </c>
      <c r="F51" s="42">
        <v>1</v>
      </c>
      <c r="G51" s="42">
        <v>1</v>
      </c>
      <c r="H51" s="42">
        <v>1</v>
      </c>
      <c r="I51" s="42">
        <v>1</v>
      </c>
      <c r="J51" s="42">
        <v>0</v>
      </c>
      <c r="K51" s="42">
        <v>0</v>
      </c>
      <c r="L51" s="44">
        <f t="shared" si="0"/>
        <v>0.8</v>
      </c>
      <c r="M51" s="45" t="str">
        <f t="shared" si="1"/>
        <v>mudah</v>
      </c>
      <c r="N51" s="46">
        <f t="shared" si="4"/>
        <v>0.5</v>
      </c>
      <c r="O51" s="45" t="str">
        <f t="shared" si="2"/>
        <v>soal diterima baik</v>
      </c>
      <c r="Q51" s="7">
        <v>46</v>
      </c>
      <c r="R51" s="5">
        <f t="shared" si="9"/>
        <v>1</v>
      </c>
      <c r="S51" s="5">
        <f t="shared" si="9"/>
        <v>1</v>
      </c>
      <c r="T51" s="5">
        <f t="shared" si="9"/>
        <v>1</v>
      </c>
      <c r="U51" s="5">
        <f t="shared" si="9"/>
        <v>0</v>
      </c>
      <c r="V51" s="5">
        <f t="shared" si="9"/>
        <v>1</v>
      </c>
      <c r="W51" s="5">
        <f t="shared" si="9"/>
        <v>0</v>
      </c>
      <c r="X51" s="5">
        <f t="shared" si="9"/>
        <v>0</v>
      </c>
      <c r="Y51" s="5">
        <f t="shared" si="9"/>
        <v>0</v>
      </c>
      <c r="Z51" s="5">
        <f t="shared" si="9"/>
        <v>0</v>
      </c>
      <c r="AA51" s="5">
        <f t="shared" si="9"/>
        <v>0</v>
      </c>
      <c r="AB51" s="6">
        <f t="shared" si="6"/>
        <v>0.4</v>
      </c>
      <c r="AC51" s="6">
        <f t="shared" si="7"/>
        <v>0.6</v>
      </c>
      <c r="AD51" s="6">
        <f t="shared" si="8"/>
        <v>0.24</v>
      </c>
    </row>
    <row r="52" spans="1:30" ht="98.25" customHeight="1" x14ac:dyDescent="0.3">
      <c r="A52" s="8" t="s">
        <v>1326</v>
      </c>
      <c r="B52" s="42">
        <v>1</v>
      </c>
      <c r="C52" s="42">
        <v>1</v>
      </c>
      <c r="D52" s="42">
        <v>1</v>
      </c>
      <c r="E52" s="42">
        <v>0</v>
      </c>
      <c r="F52" s="42">
        <v>1</v>
      </c>
      <c r="G52" s="42">
        <v>0</v>
      </c>
      <c r="H52" s="42">
        <v>0</v>
      </c>
      <c r="I52" s="42">
        <v>0</v>
      </c>
      <c r="J52" s="42">
        <v>1</v>
      </c>
      <c r="K52" s="42">
        <v>1</v>
      </c>
      <c r="L52" s="44">
        <f t="shared" si="0"/>
        <v>0.4</v>
      </c>
      <c r="M52" s="45" t="str">
        <f t="shared" si="1"/>
        <v>sedang</v>
      </c>
      <c r="N52" s="46">
        <f t="shared" si="4"/>
        <v>0.5</v>
      </c>
      <c r="O52" s="45" t="str">
        <f t="shared" si="2"/>
        <v>soal diterima baik</v>
      </c>
      <c r="Q52" s="7">
        <v>47</v>
      </c>
      <c r="R52" s="5">
        <f t="shared" si="9"/>
        <v>1</v>
      </c>
      <c r="S52" s="5">
        <f t="shared" si="9"/>
        <v>1</v>
      </c>
      <c r="T52" s="5">
        <f t="shared" si="9"/>
        <v>1</v>
      </c>
      <c r="U52" s="5">
        <f t="shared" si="9"/>
        <v>1</v>
      </c>
      <c r="V52" s="5">
        <f t="shared" si="9"/>
        <v>1</v>
      </c>
      <c r="W52" s="5">
        <f t="shared" si="9"/>
        <v>1</v>
      </c>
      <c r="X52" s="5">
        <f t="shared" si="9"/>
        <v>1</v>
      </c>
      <c r="Y52" s="5">
        <f t="shared" si="9"/>
        <v>1</v>
      </c>
      <c r="Z52" s="5">
        <f t="shared" si="9"/>
        <v>0</v>
      </c>
      <c r="AA52" s="5">
        <f t="shared" si="9"/>
        <v>0</v>
      </c>
      <c r="AB52" s="6">
        <f t="shared" si="6"/>
        <v>0.8</v>
      </c>
      <c r="AC52" s="6">
        <f t="shared" si="7"/>
        <v>0.19999999999999996</v>
      </c>
      <c r="AD52" s="6">
        <f t="shared" si="8"/>
        <v>0.15999999999999998</v>
      </c>
    </row>
    <row r="53" spans="1:30" ht="43.5" customHeight="1" x14ac:dyDescent="0.3">
      <c r="A53" s="4" t="s">
        <v>1327</v>
      </c>
      <c r="B53" s="42">
        <v>1</v>
      </c>
      <c r="C53" s="42">
        <v>1</v>
      </c>
      <c r="D53" s="42">
        <v>1</v>
      </c>
      <c r="E53" s="42">
        <v>1</v>
      </c>
      <c r="F53" s="42">
        <v>1</v>
      </c>
      <c r="G53" s="42">
        <v>1</v>
      </c>
      <c r="H53" s="42">
        <v>0</v>
      </c>
      <c r="I53" s="42">
        <v>0</v>
      </c>
      <c r="J53" s="42">
        <v>1</v>
      </c>
      <c r="K53" s="42">
        <v>1</v>
      </c>
      <c r="L53" s="44">
        <f t="shared" si="0"/>
        <v>0.2</v>
      </c>
      <c r="M53" s="45" t="str">
        <f t="shared" si="1"/>
        <v>sukar</v>
      </c>
      <c r="N53" s="46">
        <f t="shared" si="4"/>
        <v>0.5</v>
      </c>
      <c r="O53" s="45" t="str">
        <f t="shared" si="2"/>
        <v>soal diterima baik</v>
      </c>
      <c r="Q53" s="7">
        <v>48</v>
      </c>
      <c r="R53" s="5">
        <f t="shared" si="9"/>
        <v>1</v>
      </c>
      <c r="S53" s="5">
        <f t="shared" si="9"/>
        <v>1</v>
      </c>
      <c r="T53" s="5">
        <f t="shared" si="9"/>
        <v>1</v>
      </c>
      <c r="U53" s="5">
        <f t="shared" si="9"/>
        <v>0</v>
      </c>
      <c r="V53" s="5">
        <f t="shared" si="9"/>
        <v>1</v>
      </c>
      <c r="W53" s="5">
        <f t="shared" si="9"/>
        <v>0</v>
      </c>
      <c r="X53" s="5">
        <f t="shared" si="9"/>
        <v>0</v>
      </c>
      <c r="Y53" s="5">
        <f t="shared" si="9"/>
        <v>0</v>
      </c>
      <c r="Z53" s="5">
        <f t="shared" si="9"/>
        <v>1</v>
      </c>
      <c r="AA53" s="5">
        <f t="shared" si="9"/>
        <v>1</v>
      </c>
      <c r="AB53" s="6">
        <f t="shared" si="6"/>
        <v>0.6</v>
      </c>
      <c r="AC53" s="6">
        <f t="shared" si="7"/>
        <v>0.4</v>
      </c>
      <c r="AD53" s="6">
        <f t="shared" si="8"/>
        <v>0.24</v>
      </c>
    </row>
    <row r="54" spans="1:30" ht="61.5" customHeight="1" x14ac:dyDescent="0.3">
      <c r="A54" s="4" t="s">
        <v>1328</v>
      </c>
      <c r="B54" s="42">
        <v>1</v>
      </c>
      <c r="C54" s="42">
        <v>1</v>
      </c>
      <c r="D54" s="42">
        <v>1</v>
      </c>
      <c r="E54" s="42">
        <v>0</v>
      </c>
      <c r="F54" s="42">
        <v>1</v>
      </c>
      <c r="G54" s="42">
        <v>0</v>
      </c>
      <c r="H54" s="42">
        <v>0</v>
      </c>
      <c r="I54" s="42">
        <v>0</v>
      </c>
      <c r="J54" s="42">
        <v>0</v>
      </c>
      <c r="K54" s="42">
        <v>0</v>
      </c>
      <c r="L54" s="44">
        <f t="shared" si="0"/>
        <v>0.6</v>
      </c>
      <c r="M54" s="45" t="str">
        <f t="shared" si="1"/>
        <v>sedang</v>
      </c>
      <c r="N54" s="46">
        <f t="shared" si="4"/>
        <v>1</v>
      </c>
      <c r="O54" s="45" t="str">
        <f t="shared" si="2"/>
        <v>soal diterima baik</v>
      </c>
      <c r="Q54" s="7">
        <v>49</v>
      </c>
      <c r="R54" s="5">
        <f t="shared" si="9"/>
        <v>1</v>
      </c>
      <c r="S54" s="5">
        <f t="shared" si="9"/>
        <v>1</v>
      </c>
      <c r="T54" s="5">
        <f t="shared" si="9"/>
        <v>1</v>
      </c>
      <c r="U54" s="5">
        <f t="shared" si="9"/>
        <v>1</v>
      </c>
      <c r="V54" s="5">
        <f t="shared" si="9"/>
        <v>1</v>
      </c>
      <c r="W54" s="5">
        <f t="shared" si="9"/>
        <v>1</v>
      </c>
      <c r="X54" s="5">
        <f t="shared" si="9"/>
        <v>0</v>
      </c>
      <c r="Y54" s="5">
        <f t="shared" si="9"/>
        <v>0</v>
      </c>
      <c r="Z54" s="5">
        <f t="shared" si="9"/>
        <v>1</v>
      </c>
      <c r="AA54" s="5">
        <f t="shared" si="9"/>
        <v>1</v>
      </c>
      <c r="AB54" s="6">
        <f t="shared" si="6"/>
        <v>0.8</v>
      </c>
      <c r="AC54" s="6">
        <f t="shared" si="7"/>
        <v>0.19999999999999996</v>
      </c>
      <c r="AD54" s="6">
        <f t="shared" si="8"/>
        <v>0.15999999999999998</v>
      </c>
    </row>
    <row r="55" spans="1:30" ht="86.25" customHeight="1" x14ac:dyDescent="0.3">
      <c r="A55" s="8" t="s">
        <v>1329</v>
      </c>
      <c r="B55" s="42">
        <v>0</v>
      </c>
      <c r="C55" s="42">
        <v>0</v>
      </c>
      <c r="D55" s="42">
        <v>0</v>
      </c>
      <c r="E55" s="42">
        <v>0</v>
      </c>
      <c r="F55" s="42">
        <v>0</v>
      </c>
      <c r="G55" s="42">
        <v>0</v>
      </c>
      <c r="H55" s="42">
        <v>0</v>
      </c>
      <c r="I55" s="42">
        <v>0</v>
      </c>
      <c r="J55" s="42">
        <v>1</v>
      </c>
      <c r="K55" s="42">
        <v>1</v>
      </c>
      <c r="L55" s="44">
        <f t="shared" si="0"/>
        <v>0.8</v>
      </c>
      <c r="M55" s="45" t="str">
        <f t="shared" si="1"/>
        <v>mudah</v>
      </c>
      <c r="N55" s="46">
        <f t="shared" si="4"/>
        <v>0.5</v>
      </c>
      <c r="O55" s="45" t="str">
        <f t="shared" si="2"/>
        <v>soal diterima baik</v>
      </c>
      <c r="Q55" s="7">
        <v>50</v>
      </c>
      <c r="R55" s="5">
        <f t="shared" si="9"/>
        <v>1</v>
      </c>
      <c r="S55" s="5">
        <f t="shared" si="9"/>
        <v>1</v>
      </c>
      <c r="T55" s="5">
        <f t="shared" si="9"/>
        <v>1</v>
      </c>
      <c r="U55" s="5">
        <f t="shared" si="9"/>
        <v>0</v>
      </c>
      <c r="V55" s="5">
        <f t="shared" si="9"/>
        <v>1</v>
      </c>
      <c r="W55" s="5">
        <f t="shared" si="9"/>
        <v>0</v>
      </c>
      <c r="X55" s="5">
        <f t="shared" si="9"/>
        <v>0</v>
      </c>
      <c r="Y55" s="5">
        <f t="shared" si="9"/>
        <v>0</v>
      </c>
      <c r="Z55" s="5">
        <f t="shared" si="9"/>
        <v>0</v>
      </c>
      <c r="AA55" s="5">
        <f t="shared" si="9"/>
        <v>0</v>
      </c>
      <c r="AB55" s="6">
        <f t="shared" si="6"/>
        <v>0.4</v>
      </c>
      <c r="AC55" s="6">
        <f t="shared" si="7"/>
        <v>0.6</v>
      </c>
      <c r="AD55" s="6">
        <f t="shared" si="8"/>
        <v>0.24</v>
      </c>
    </row>
    <row r="56" spans="1:30" ht="69" customHeight="1" x14ac:dyDescent="0.3">
      <c r="A56" s="8" t="s">
        <v>1330</v>
      </c>
      <c r="B56" s="42">
        <v>1</v>
      </c>
      <c r="C56" s="42">
        <v>1</v>
      </c>
      <c r="D56" s="42">
        <v>1</v>
      </c>
      <c r="E56" s="42">
        <v>0</v>
      </c>
      <c r="F56" s="42">
        <v>1</v>
      </c>
      <c r="G56" s="42">
        <v>0</v>
      </c>
      <c r="H56" s="42">
        <v>0</v>
      </c>
      <c r="I56" s="42">
        <v>0</v>
      </c>
      <c r="J56" s="42">
        <v>1</v>
      </c>
      <c r="K56" s="42">
        <v>1</v>
      </c>
      <c r="L56" s="44">
        <f t="shared" si="0"/>
        <v>0.4</v>
      </c>
      <c r="M56" s="45" t="str">
        <f t="shared" si="1"/>
        <v>sedang</v>
      </c>
      <c r="N56" s="46">
        <f t="shared" si="4"/>
        <v>0.5</v>
      </c>
      <c r="O56" s="45" t="str">
        <f t="shared" si="2"/>
        <v>soal diterima baik</v>
      </c>
      <c r="Q56" s="7">
        <v>51</v>
      </c>
      <c r="R56" s="5">
        <f t="shared" si="9"/>
        <v>0</v>
      </c>
      <c r="S56" s="5">
        <f t="shared" si="9"/>
        <v>0</v>
      </c>
      <c r="T56" s="5">
        <f t="shared" si="9"/>
        <v>0</v>
      </c>
      <c r="U56" s="5">
        <f t="shared" si="9"/>
        <v>0</v>
      </c>
      <c r="V56" s="5">
        <f t="shared" si="9"/>
        <v>0</v>
      </c>
      <c r="W56" s="5">
        <f t="shared" si="9"/>
        <v>0</v>
      </c>
      <c r="X56" s="5">
        <f t="shared" si="9"/>
        <v>0</v>
      </c>
      <c r="Y56" s="5">
        <f t="shared" si="9"/>
        <v>0</v>
      </c>
      <c r="Z56" s="5">
        <f t="shared" si="9"/>
        <v>1</v>
      </c>
      <c r="AA56" s="5">
        <f t="shared" si="9"/>
        <v>1</v>
      </c>
      <c r="AB56" s="6">
        <f t="shared" si="6"/>
        <v>0.2</v>
      </c>
      <c r="AC56" s="6">
        <f t="shared" si="7"/>
        <v>0.8</v>
      </c>
      <c r="AD56" s="6">
        <f t="shared" si="8"/>
        <v>0.16000000000000003</v>
      </c>
    </row>
    <row r="57" spans="1:30" ht="60.75" customHeight="1" x14ac:dyDescent="0.3">
      <c r="A57" s="8" t="s">
        <v>1331</v>
      </c>
      <c r="B57" s="42">
        <v>1</v>
      </c>
      <c r="C57" s="42">
        <v>1</v>
      </c>
      <c r="D57" s="42">
        <v>1</v>
      </c>
      <c r="E57" s="42">
        <v>0</v>
      </c>
      <c r="F57" s="42">
        <v>1</v>
      </c>
      <c r="G57" s="42">
        <v>0</v>
      </c>
      <c r="H57" s="42">
        <v>0</v>
      </c>
      <c r="I57" s="42">
        <v>0</v>
      </c>
      <c r="J57" s="42">
        <v>0</v>
      </c>
      <c r="K57" s="42">
        <v>0</v>
      </c>
      <c r="L57" s="44">
        <f t="shared" si="0"/>
        <v>0.6</v>
      </c>
      <c r="M57" s="45" t="str">
        <f t="shared" si="1"/>
        <v>sedang</v>
      </c>
      <c r="N57" s="46">
        <f t="shared" si="4"/>
        <v>1</v>
      </c>
      <c r="O57" s="45" t="str">
        <f t="shared" si="2"/>
        <v>soal diterima baik</v>
      </c>
      <c r="Q57" s="7">
        <v>52</v>
      </c>
      <c r="R57" s="5">
        <f t="shared" si="9"/>
        <v>1</v>
      </c>
      <c r="S57" s="5">
        <f t="shared" si="9"/>
        <v>1</v>
      </c>
      <c r="T57" s="5">
        <f t="shared" si="9"/>
        <v>1</v>
      </c>
      <c r="U57" s="5">
        <f t="shared" si="9"/>
        <v>0</v>
      </c>
      <c r="V57" s="5">
        <f t="shared" si="9"/>
        <v>1</v>
      </c>
      <c r="W57" s="5">
        <f t="shared" si="9"/>
        <v>0</v>
      </c>
      <c r="X57" s="5">
        <f t="shared" si="9"/>
        <v>0</v>
      </c>
      <c r="Y57" s="5">
        <f t="shared" si="9"/>
        <v>0</v>
      </c>
      <c r="Z57" s="5">
        <f t="shared" si="9"/>
        <v>1</v>
      </c>
      <c r="AA57" s="5">
        <f t="shared" si="9"/>
        <v>1</v>
      </c>
      <c r="AB57" s="6">
        <f t="shared" si="6"/>
        <v>0.6</v>
      </c>
      <c r="AC57" s="6">
        <f t="shared" si="7"/>
        <v>0.4</v>
      </c>
      <c r="AD57" s="6">
        <f t="shared" si="8"/>
        <v>0.24</v>
      </c>
    </row>
    <row r="58" spans="1:30" ht="43.5" customHeight="1" x14ac:dyDescent="0.3">
      <c r="A58" s="4" t="s">
        <v>1332</v>
      </c>
      <c r="B58" s="42">
        <v>1</v>
      </c>
      <c r="C58" s="42">
        <v>1</v>
      </c>
      <c r="D58" s="42">
        <v>0</v>
      </c>
      <c r="E58" s="42">
        <v>0</v>
      </c>
      <c r="F58" s="42">
        <v>0</v>
      </c>
      <c r="G58" s="42">
        <v>0</v>
      </c>
      <c r="H58" s="42">
        <v>0</v>
      </c>
      <c r="I58" s="42">
        <v>0</v>
      </c>
      <c r="J58" s="42">
        <v>0</v>
      </c>
      <c r="K58" s="42">
        <v>0</v>
      </c>
      <c r="L58" s="44">
        <f t="shared" si="0"/>
        <v>0.8</v>
      </c>
      <c r="M58" s="45" t="str">
        <f t="shared" si="1"/>
        <v>mudah</v>
      </c>
      <c r="N58" s="46">
        <f t="shared" si="4"/>
        <v>0.5</v>
      </c>
      <c r="O58" s="45" t="str">
        <f t="shared" si="2"/>
        <v>soal diterima baik</v>
      </c>
      <c r="Q58" s="7">
        <v>53</v>
      </c>
      <c r="R58" s="5">
        <f t="shared" si="9"/>
        <v>1</v>
      </c>
      <c r="S58" s="5">
        <f t="shared" si="9"/>
        <v>1</v>
      </c>
      <c r="T58" s="5">
        <f t="shared" si="9"/>
        <v>1</v>
      </c>
      <c r="U58" s="5">
        <f t="shared" si="9"/>
        <v>0</v>
      </c>
      <c r="V58" s="5">
        <f t="shared" si="9"/>
        <v>1</v>
      </c>
      <c r="W58" s="5">
        <f t="shared" si="9"/>
        <v>0</v>
      </c>
      <c r="X58" s="5">
        <f t="shared" si="9"/>
        <v>0</v>
      </c>
      <c r="Y58" s="5">
        <f t="shared" si="9"/>
        <v>0</v>
      </c>
      <c r="Z58" s="5">
        <f t="shared" si="9"/>
        <v>0</v>
      </c>
      <c r="AA58" s="5">
        <f t="shared" si="9"/>
        <v>0</v>
      </c>
      <c r="AB58" s="6">
        <f t="shared" si="6"/>
        <v>0.4</v>
      </c>
      <c r="AC58" s="6">
        <f t="shared" si="7"/>
        <v>0.6</v>
      </c>
      <c r="AD58" s="6">
        <f t="shared" si="8"/>
        <v>0.24</v>
      </c>
    </row>
    <row r="59" spans="1:30" ht="49.5" customHeight="1" x14ac:dyDescent="0.3">
      <c r="A59" s="8" t="s">
        <v>1333</v>
      </c>
      <c r="B59" s="42">
        <v>1</v>
      </c>
      <c r="C59" s="42">
        <v>1</v>
      </c>
      <c r="D59" s="42">
        <v>1</v>
      </c>
      <c r="E59" s="42">
        <v>0</v>
      </c>
      <c r="F59" s="42">
        <v>1</v>
      </c>
      <c r="G59" s="42">
        <v>0</v>
      </c>
      <c r="H59" s="42">
        <v>0</v>
      </c>
      <c r="I59" s="42">
        <v>0</v>
      </c>
      <c r="J59" s="42">
        <v>0</v>
      </c>
      <c r="K59" s="42">
        <v>0</v>
      </c>
      <c r="L59" s="44">
        <f t="shared" si="0"/>
        <v>0.6</v>
      </c>
      <c r="M59" s="45" t="str">
        <f t="shared" si="1"/>
        <v>sedang</v>
      </c>
      <c r="N59" s="46">
        <f t="shared" si="4"/>
        <v>1</v>
      </c>
      <c r="O59" s="45" t="str">
        <f t="shared" si="2"/>
        <v>soal diterima baik</v>
      </c>
      <c r="Q59" s="7">
        <v>54</v>
      </c>
      <c r="R59" s="5">
        <f t="shared" si="9"/>
        <v>1</v>
      </c>
      <c r="S59" s="5">
        <f t="shared" si="9"/>
        <v>1</v>
      </c>
      <c r="T59" s="5">
        <f t="shared" si="9"/>
        <v>0</v>
      </c>
      <c r="U59" s="5">
        <f t="shared" si="9"/>
        <v>0</v>
      </c>
      <c r="V59" s="5">
        <f t="shared" si="9"/>
        <v>0</v>
      </c>
      <c r="W59" s="5">
        <f t="shared" si="9"/>
        <v>0</v>
      </c>
      <c r="X59" s="5">
        <f t="shared" si="9"/>
        <v>0</v>
      </c>
      <c r="Y59" s="5">
        <f t="shared" si="9"/>
        <v>0</v>
      </c>
      <c r="Z59" s="5">
        <f t="shared" si="9"/>
        <v>0</v>
      </c>
      <c r="AA59" s="5">
        <f t="shared" si="9"/>
        <v>0</v>
      </c>
      <c r="AB59" s="6">
        <f t="shared" si="6"/>
        <v>0.2</v>
      </c>
      <c r="AC59" s="6">
        <f t="shared" si="7"/>
        <v>0.8</v>
      </c>
      <c r="AD59" s="6">
        <f t="shared" si="8"/>
        <v>0.16000000000000003</v>
      </c>
    </row>
    <row r="60" spans="1:30" ht="50.25" customHeight="1" x14ac:dyDescent="0.3">
      <c r="A60" s="4" t="s">
        <v>1334</v>
      </c>
      <c r="B60" s="42">
        <v>1</v>
      </c>
      <c r="C60" s="42">
        <v>1</v>
      </c>
      <c r="D60" s="42">
        <v>1</v>
      </c>
      <c r="E60" s="42">
        <v>0</v>
      </c>
      <c r="F60" s="42">
        <v>1</v>
      </c>
      <c r="G60" s="42">
        <v>0</v>
      </c>
      <c r="H60" s="42">
        <v>0</v>
      </c>
      <c r="I60" s="42">
        <v>0</v>
      </c>
      <c r="J60" s="42">
        <v>0</v>
      </c>
      <c r="K60" s="42">
        <v>0</v>
      </c>
      <c r="L60" s="44">
        <f t="shared" si="0"/>
        <v>0.6</v>
      </c>
      <c r="M60" s="45" t="str">
        <f t="shared" si="1"/>
        <v>sedang</v>
      </c>
      <c r="N60" s="46">
        <f t="shared" si="4"/>
        <v>1</v>
      </c>
      <c r="O60" s="45" t="str">
        <f t="shared" si="2"/>
        <v>soal diterima baik</v>
      </c>
      <c r="Q60" s="7">
        <v>55</v>
      </c>
      <c r="R60" s="5">
        <f t="shared" si="9"/>
        <v>1</v>
      </c>
      <c r="S60" s="5">
        <f t="shared" si="9"/>
        <v>1</v>
      </c>
      <c r="T60" s="5">
        <f t="shared" si="9"/>
        <v>1</v>
      </c>
      <c r="U60" s="5">
        <f t="shared" si="9"/>
        <v>0</v>
      </c>
      <c r="V60" s="5">
        <f t="shared" si="9"/>
        <v>1</v>
      </c>
      <c r="W60" s="5">
        <f t="shared" si="9"/>
        <v>0</v>
      </c>
      <c r="X60" s="5">
        <f t="shared" si="9"/>
        <v>0</v>
      </c>
      <c r="Y60" s="5">
        <f t="shared" si="9"/>
        <v>0</v>
      </c>
      <c r="Z60" s="5">
        <f t="shared" si="9"/>
        <v>0</v>
      </c>
      <c r="AA60" s="5">
        <f t="shared" si="9"/>
        <v>0</v>
      </c>
      <c r="AB60" s="6">
        <f t="shared" si="6"/>
        <v>0.4</v>
      </c>
      <c r="AC60" s="6">
        <f t="shared" si="7"/>
        <v>0.6</v>
      </c>
      <c r="AD60" s="6">
        <f t="shared" si="8"/>
        <v>0.24</v>
      </c>
    </row>
    <row r="61" spans="1:30" ht="31.5" customHeight="1" x14ac:dyDescent="0.3">
      <c r="A61" s="4" t="s">
        <v>1335</v>
      </c>
      <c r="B61" s="42">
        <v>0</v>
      </c>
      <c r="C61" s="42">
        <v>0</v>
      </c>
      <c r="D61" s="42">
        <v>1</v>
      </c>
      <c r="E61" s="42">
        <v>0</v>
      </c>
      <c r="F61" s="42">
        <v>1</v>
      </c>
      <c r="G61" s="42">
        <v>0</v>
      </c>
      <c r="H61" s="42">
        <v>1</v>
      </c>
      <c r="I61" s="42">
        <v>1</v>
      </c>
      <c r="J61" s="42">
        <v>1</v>
      </c>
      <c r="K61" s="42">
        <v>1</v>
      </c>
      <c r="L61" s="44">
        <f t="shared" si="0"/>
        <v>0.6</v>
      </c>
      <c r="M61" s="45" t="str">
        <f t="shared" si="1"/>
        <v>sedang</v>
      </c>
      <c r="N61" s="46">
        <f t="shared" si="4"/>
        <v>0.5</v>
      </c>
      <c r="O61" s="45" t="str">
        <f t="shared" si="2"/>
        <v>soal diterima baik</v>
      </c>
      <c r="Q61" s="7">
        <v>56</v>
      </c>
      <c r="R61" s="5">
        <f t="shared" si="9"/>
        <v>1</v>
      </c>
      <c r="S61" s="5">
        <f t="shared" si="9"/>
        <v>1</v>
      </c>
      <c r="T61" s="5">
        <f t="shared" si="9"/>
        <v>1</v>
      </c>
      <c r="U61" s="5">
        <f t="shared" si="9"/>
        <v>0</v>
      </c>
      <c r="V61" s="5">
        <f t="shared" si="9"/>
        <v>1</v>
      </c>
      <c r="W61" s="5">
        <f t="shared" si="9"/>
        <v>0</v>
      </c>
      <c r="X61" s="5">
        <f t="shared" si="9"/>
        <v>0</v>
      </c>
      <c r="Y61" s="5">
        <f t="shared" si="9"/>
        <v>0</v>
      </c>
      <c r="Z61" s="5">
        <f t="shared" si="9"/>
        <v>0</v>
      </c>
      <c r="AA61" s="5">
        <f t="shared" si="9"/>
        <v>0</v>
      </c>
      <c r="AB61" s="6">
        <f t="shared" si="6"/>
        <v>0.4</v>
      </c>
      <c r="AC61" s="6">
        <f t="shared" si="7"/>
        <v>0.6</v>
      </c>
      <c r="AD61" s="6">
        <f t="shared" si="8"/>
        <v>0.24</v>
      </c>
    </row>
    <row r="62" spans="1:30" ht="34.5" customHeight="1" x14ac:dyDescent="0.3">
      <c r="A62" s="8" t="s">
        <v>1336</v>
      </c>
      <c r="B62" s="42">
        <v>1</v>
      </c>
      <c r="C62" s="42">
        <v>1</v>
      </c>
      <c r="D62" s="42">
        <v>0</v>
      </c>
      <c r="E62" s="42">
        <v>0</v>
      </c>
      <c r="F62" s="42">
        <v>0</v>
      </c>
      <c r="G62" s="42">
        <v>0</v>
      </c>
      <c r="H62" s="42">
        <v>0</v>
      </c>
      <c r="I62" s="42">
        <v>0</v>
      </c>
      <c r="J62" s="42">
        <v>0</v>
      </c>
      <c r="K62" s="42">
        <v>0</v>
      </c>
      <c r="L62" s="44">
        <f t="shared" si="0"/>
        <v>0.8</v>
      </c>
      <c r="M62" s="45" t="str">
        <f t="shared" si="1"/>
        <v>mudah</v>
      </c>
      <c r="N62" s="46">
        <f t="shared" si="4"/>
        <v>0.5</v>
      </c>
      <c r="O62" s="45" t="str">
        <f t="shared" si="2"/>
        <v>soal diterima baik</v>
      </c>
      <c r="Q62" s="7">
        <v>57</v>
      </c>
      <c r="R62" s="5">
        <f t="shared" si="9"/>
        <v>0</v>
      </c>
      <c r="S62" s="5">
        <f t="shared" si="9"/>
        <v>0</v>
      </c>
      <c r="T62" s="5">
        <f t="shared" si="9"/>
        <v>1</v>
      </c>
      <c r="U62" s="5">
        <f t="shared" si="9"/>
        <v>0</v>
      </c>
      <c r="V62" s="5">
        <f t="shared" si="9"/>
        <v>1</v>
      </c>
      <c r="W62" s="5">
        <f t="shared" si="9"/>
        <v>0</v>
      </c>
      <c r="X62" s="5">
        <f t="shared" si="9"/>
        <v>1</v>
      </c>
      <c r="Y62" s="5">
        <f t="shared" si="9"/>
        <v>1</v>
      </c>
      <c r="Z62" s="5">
        <f t="shared" si="9"/>
        <v>1</v>
      </c>
      <c r="AA62" s="5">
        <f t="shared" si="9"/>
        <v>1</v>
      </c>
      <c r="AB62" s="6">
        <f t="shared" si="6"/>
        <v>0.6</v>
      </c>
      <c r="AC62" s="6">
        <f t="shared" si="7"/>
        <v>0.4</v>
      </c>
      <c r="AD62" s="6">
        <f t="shared" si="8"/>
        <v>0.24</v>
      </c>
    </row>
    <row r="63" spans="1:30" ht="95.25" customHeight="1" x14ac:dyDescent="0.3">
      <c r="A63" s="8" t="s">
        <v>1337</v>
      </c>
      <c r="B63" s="42">
        <v>1</v>
      </c>
      <c r="C63" s="42">
        <v>1</v>
      </c>
      <c r="D63" s="42">
        <v>1</v>
      </c>
      <c r="E63" s="42">
        <v>0</v>
      </c>
      <c r="F63" s="42">
        <v>1</v>
      </c>
      <c r="G63" s="42">
        <v>0</v>
      </c>
      <c r="H63" s="42">
        <v>1</v>
      </c>
      <c r="I63" s="42">
        <v>1</v>
      </c>
      <c r="J63" s="42">
        <v>0</v>
      </c>
      <c r="K63" s="42">
        <v>0</v>
      </c>
      <c r="L63" s="44">
        <f t="shared" si="0"/>
        <v>0.6</v>
      </c>
      <c r="M63" s="45" t="str">
        <f t="shared" si="1"/>
        <v>sedang</v>
      </c>
      <c r="N63" s="46">
        <f t="shared" si="4"/>
        <v>0.5</v>
      </c>
      <c r="O63" s="45" t="str">
        <f t="shared" si="2"/>
        <v>soal diterima baik</v>
      </c>
      <c r="Q63" s="7">
        <v>58</v>
      </c>
      <c r="R63" s="5">
        <f t="shared" si="9"/>
        <v>1</v>
      </c>
      <c r="S63" s="5">
        <f t="shared" si="9"/>
        <v>1</v>
      </c>
      <c r="T63" s="5">
        <f t="shared" si="9"/>
        <v>0</v>
      </c>
      <c r="U63" s="5">
        <f t="shared" si="9"/>
        <v>0</v>
      </c>
      <c r="V63" s="5">
        <f t="shared" si="9"/>
        <v>0</v>
      </c>
      <c r="W63" s="5">
        <f t="shared" si="9"/>
        <v>0</v>
      </c>
      <c r="X63" s="5">
        <f t="shared" si="9"/>
        <v>0</v>
      </c>
      <c r="Y63" s="5">
        <f t="shared" si="9"/>
        <v>0</v>
      </c>
      <c r="Z63" s="5">
        <f t="shared" si="9"/>
        <v>0</v>
      </c>
      <c r="AA63" s="5">
        <f t="shared" si="9"/>
        <v>0</v>
      </c>
      <c r="AB63" s="6">
        <f t="shared" si="6"/>
        <v>0.2</v>
      </c>
      <c r="AC63" s="6">
        <f t="shared" si="7"/>
        <v>0.8</v>
      </c>
      <c r="AD63" s="6">
        <f t="shared" si="8"/>
        <v>0.16000000000000003</v>
      </c>
    </row>
    <row r="64" spans="1:30" ht="72.75" customHeight="1" x14ac:dyDescent="0.3">
      <c r="A64" s="4" t="s">
        <v>1338</v>
      </c>
      <c r="B64" s="42">
        <v>1</v>
      </c>
      <c r="C64" s="42">
        <v>1</v>
      </c>
      <c r="D64" s="42">
        <v>1</v>
      </c>
      <c r="E64" s="42">
        <v>0</v>
      </c>
      <c r="F64" s="42">
        <v>1</v>
      </c>
      <c r="G64" s="42">
        <v>0</v>
      </c>
      <c r="H64" s="42">
        <v>0</v>
      </c>
      <c r="I64" s="42">
        <v>0</v>
      </c>
      <c r="J64" s="42">
        <v>1</v>
      </c>
      <c r="K64" s="42">
        <v>1</v>
      </c>
      <c r="L64" s="44">
        <f t="shared" si="0"/>
        <v>0.4</v>
      </c>
      <c r="M64" s="45" t="str">
        <f t="shared" si="1"/>
        <v>sedang</v>
      </c>
      <c r="N64" s="46">
        <f t="shared" si="4"/>
        <v>0.5</v>
      </c>
      <c r="O64" s="45" t="str">
        <f t="shared" si="2"/>
        <v>soal diterima baik</v>
      </c>
      <c r="Q64" s="7">
        <v>59</v>
      </c>
      <c r="R64" s="5">
        <f t="shared" si="9"/>
        <v>1</v>
      </c>
      <c r="S64" s="5">
        <f t="shared" si="9"/>
        <v>1</v>
      </c>
      <c r="T64" s="5">
        <f t="shared" si="9"/>
        <v>1</v>
      </c>
      <c r="U64" s="5">
        <f t="shared" si="9"/>
        <v>0</v>
      </c>
      <c r="V64" s="5">
        <f t="shared" si="9"/>
        <v>1</v>
      </c>
      <c r="W64" s="5">
        <f t="shared" si="9"/>
        <v>0</v>
      </c>
      <c r="X64" s="5">
        <f t="shared" si="9"/>
        <v>1</v>
      </c>
      <c r="Y64" s="5">
        <f t="shared" si="9"/>
        <v>1</v>
      </c>
      <c r="Z64" s="5">
        <f t="shared" si="9"/>
        <v>0</v>
      </c>
      <c r="AA64" s="5">
        <f t="shared" si="9"/>
        <v>0</v>
      </c>
      <c r="AB64" s="6">
        <f t="shared" si="6"/>
        <v>0.6</v>
      </c>
      <c r="AC64" s="6">
        <f t="shared" si="7"/>
        <v>0.4</v>
      </c>
      <c r="AD64" s="6">
        <f t="shared" si="8"/>
        <v>0.24</v>
      </c>
    </row>
    <row r="65" spans="1:30" ht="90.75" customHeight="1" x14ac:dyDescent="0.3">
      <c r="A65" s="4" t="s">
        <v>1339</v>
      </c>
      <c r="B65" s="42">
        <v>1</v>
      </c>
      <c r="C65" s="42">
        <v>1</v>
      </c>
      <c r="D65" s="42">
        <v>1</v>
      </c>
      <c r="E65" s="42">
        <v>0</v>
      </c>
      <c r="F65" s="42">
        <v>1</v>
      </c>
      <c r="G65" s="42">
        <v>0</v>
      </c>
      <c r="H65" s="42">
        <v>0</v>
      </c>
      <c r="I65" s="42">
        <v>0</v>
      </c>
      <c r="J65" s="42">
        <v>0</v>
      </c>
      <c r="K65" s="42">
        <v>0</v>
      </c>
      <c r="L65" s="44">
        <f t="shared" si="0"/>
        <v>0.6</v>
      </c>
      <c r="M65" s="45" t="str">
        <f t="shared" si="1"/>
        <v>sedang</v>
      </c>
      <c r="N65" s="46">
        <f t="shared" si="4"/>
        <v>1</v>
      </c>
      <c r="O65" s="45" t="str">
        <f t="shared" si="2"/>
        <v>soal diterima baik</v>
      </c>
      <c r="Q65" s="7">
        <v>60</v>
      </c>
      <c r="R65" s="5">
        <f t="shared" si="9"/>
        <v>1</v>
      </c>
      <c r="S65" s="5">
        <f t="shared" si="9"/>
        <v>1</v>
      </c>
      <c r="T65" s="5">
        <f t="shared" si="9"/>
        <v>1</v>
      </c>
      <c r="U65" s="5">
        <f t="shared" si="9"/>
        <v>0</v>
      </c>
      <c r="V65" s="5">
        <f t="shared" si="9"/>
        <v>1</v>
      </c>
      <c r="W65" s="5">
        <f t="shared" si="9"/>
        <v>0</v>
      </c>
      <c r="X65" s="5">
        <f t="shared" si="9"/>
        <v>0</v>
      </c>
      <c r="Y65" s="5">
        <f t="shared" si="9"/>
        <v>0</v>
      </c>
      <c r="Z65" s="5">
        <f t="shared" si="9"/>
        <v>1</v>
      </c>
      <c r="AA65" s="5">
        <f t="shared" si="9"/>
        <v>1</v>
      </c>
      <c r="AB65" s="6">
        <f t="shared" si="6"/>
        <v>0.6</v>
      </c>
      <c r="AC65" s="6">
        <f t="shared" si="7"/>
        <v>0.4</v>
      </c>
      <c r="AD65" s="6">
        <f t="shared" si="8"/>
        <v>0.24</v>
      </c>
    </row>
    <row r="66" spans="1:30" ht="80.25" customHeight="1" x14ac:dyDescent="0.3">
      <c r="A66" s="9" t="s">
        <v>1340</v>
      </c>
      <c r="B66" s="42">
        <v>1</v>
      </c>
      <c r="C66" s="42">
        <v>1</v>
      </c>
      <c r="D66" s="42">
        <v>0</v>
      </c>
      <c r="E66" s="42">
        <v>1</v>
      </c>
      <c r="F66" s="42">
        <v>0</v>
      </c>
      <c r="G66" s="42">
        <v>1</v>
      </c>
      <c r="H66" s="42">
        <v>0</v>
      </c>
      <c r="I66" s="42">
        <v>0</v>
      </c>
      <c r="J66" s="42">
        <v>0</v>
      </c>
      <c r="K66" s="42">
        <v>0</v>
      </c>
      <c r="L66" s="44">
        <f t="shared" si="0"/>
        <v>0.6</v>
      </c>
      <c r="M66" s="45" t="str">
        <f t="shared" si="1"/>
        <v>sedang</v>
      </c>
      <c r="N66" s="46">
        <f t="shared" si="4"/>
        <v>0.5</v>
      </c>
      <c r="O66" s="45" t="str">
        <f t="shared" si="2"/>
        <v>soal diterima baik</v>
      </c>
      <c r="Q66" s="7">
        <v>61</v>
      </c>
      <c r="R66" s="5">
        <f t="shared" si="9"/>
        <v>1</v>
      </c>
      <c r="S66" s="5">
        <f t="shared" si="9"/>
        <v>1</v>
      </c>
      <c r="T66" s="5">
        <f t="shared" si="9"/>
        <v>1</v>
      </c>
      <c r="U66" s="5">
        <f t="shared" si="9"/>
        <v>0</v>
      </c>
      <c r="V66" s="5">
        <f t="shared" si="9"/>
        <v>1</v>
      </c>
      <c r="W66" s="5">
        <f t="shared" si="9"/>
        <v>0</v>
      </c>
      <c r="X66" s="5">
        <f t="shared" si="9"/>
        <v>0</v>
      </c>
      <c r="Y66" s="5">
        <f t="shared" si="9"/>
        <v>0</v>
      </c>
      <c r="Z66" s="5">
        <f t="shared" si="9"/>
        <v>0</v>
      </c>
      <c r="AA66" s="5">
        <f t="shared" si="9"/>
        <v>0</v>
      </c>
      <c r="AB66" s="6">
        <f t="shared" si="6"/>
        <v>0.4</v>
      </c>
      <c r="AC66" s="6">
        <f t="shared" si="7"/>
        <v>0.6</v>
      </c>
      <c r="AD66" s="6">
        <f t="shared" si="8"/>
        <v>0.24</v>
      </c>
    </row>
    <row r="67" spans="1:30" ht="78" customHeight="1" x14ac:dyDescent="0.3">
      <c r="A67" s="9" t="s">
        <v>1341</v>
      </c>
      <c r="B67" s="42">
        <v>1</v>
      </c>
      <c r="C67" s="42">
        <v>1</v>
      </c>
      <c r="D67" s="42">
        <v>0</v>
      </c>
      <c r="E67" s="42">
        <v>0</v>
      </c>
      <c r="F67" s="42">
        <v>0</v>
      </c>
      <c r="G67" s="42">
        <v>0</v>
      </c>
      <c r="H67" s="42">
        <v>0</v>
      </c>
      <c r="I67" s="42">
        <v>0</v>
      </c>
      <c r="J67" s="42">
        <v>0</v>
      </c>
      <c r="K67" s="42">
        <v>0</v>
      </c>
      <c r="L67" s="44">
        <f t="shared" si="0"/>
        <v>0.8</v>
      </c>
      <c r="M67" s="45" t="str">
        <f t="shared" si="1"/>
        <v>mudah</v>
      </c>
      <c r="N67" s="46">
        <f t="shared" si="4"/>
        <v>0.5</v>
      </c>
      <c r="O67" s="45" t="str">
        <f t="shared" si="2"/>
        <v>soal diterima baik</v>
      </c>
      <c r="Q67" s="7">
        <v>62</v>
      </c>
      <c r="R67" s="5">
        <f t="shared" si="9"/>
        <v>1</v>
      </c>
      <c r="S67" s="5">
        <f t="shared" si="9"/>
        <v>1</v>
      </c>
      <c r="T67" s="5">
        <f t="shared" si="9"/>
        <v>0</v>
      </c>
      <c r="U67" s="5">
        <f t="shared" si="9"/>
        <v>1</v>
      </c>
      <c r="V67" s="5">
        <f t="shared" si="9"/>
        <v>0</v>
      </c>
      <c r="W67" s="5">
        <f t="shared" si="9"/>
        <v>1</v>
      </c>
      <c r="X67" s="5">
        <f t="shared" si="9"/>
        <v>0</v>
      </c>
      <c r="Y67" s="5">
        <f t="shared" si="9"/>
        <v>0</v>
      </c>
      <c r="Z67" s="5">
        <f t="shared" si="9"/>
        <v>0</v>
      </c>
      <c r="AA67" s="5">
        <f t="shared" si="9"/>
        <v>0</v>
      </c>
      <c r="AB67" s="6">
        <f t="shared" si="6"/>
        <v>0.4</v>
      </c>
      <c r="AC67" s="6">
        <f t="shared" si="7"/>
        <v>0.6</v>
      </c>
      <c r="AD67" s="6">
        <f t="shared" si="8"/>
        <v>0.24</v>
      </c>
    </row>
    <row r="68" spans="1:30" ht="64.5" customHeight="1" x14ac:dyDescent="0.3">
      <c r="A68" s="8" t="s">
        <v>1342</v>
      </c>
      <c r="B68" s="42">
        <v>1</v>
      </c>
      <c r="C68" s="42">
        <v>1</v>
      </c>
      <c r="D68" s="42">
        <v>0</v>
      </c>
      <c r="E68" s="42">
        <v>1</v>
      </c>
      <c r="F68" s="42">
        <v>0</v>
      </c>
      <c r="G68" s="42">
        <v>1</v>
      </c>
      <c r="H68" s="42">
        <v>0</v>
      </c>
      <c r="I68" s="42">
        <v>0</v>
      </c>
      <c r="J68" s="42">
        <v>0</v>
      </c>
      <c r="K68" s="42">
        <v>0</v>
      </c>
      <c r="L68" s="44">
        <f t="shared" si="0"/>
        <v>0.6</v>
      </c>
      <c r="M68" s="45" t="str">
        <f t="shared" si="1"/>
        <v>sedang</v>
      </c>
      <c r="N68" s="46">
        <f t="shared" si="4"/>
        <v>0.5</v>
      </c>
      <c r="O68" s="45" t="str">
        <f t="shared" si="2"/>
        <v>soal diterima baik</v>
      </c>
      <c r="Q68" s="7">
        <v>63</v>
      </c>
      <c r="R68" s="5">
        <f t="shared" si="9"/>
        <v>1</v>
      </c>
      <c r="S68" s="5">
        <f t="shared" si="9"/>
        <v>1</v>
      </c>
      <c r="T68" s="5">
        <f t="shared" si="9"/>
        <v>0</v>
      </c>
      <c r="U68" s="5">
        <f t="shared" si="9"/>
        <v>0</v>
      </c>
      <c r="V68" s="5">
        <f t="shared" si="9"/>
        <v>0</v>
      </c>
      <c r="W68" s="5">
        <f t="shared" si="9"/>
        <v>0</v>
      </c>
      <c r="X68" s="5">
        <f t="shared" si="9"/>
        <v>0</v>
      </c>
      <c r="Y68" s="5">
        <f t="shared" si="9"/>
        <v>0</v>
      </c>
      <c r="Z68" s="5">
        <f t="shared" si="9"/>
        <v>0</v>
      </c>
      <c r="AA68" s="5">
        <f t="shared" si="9"/>
        <v>0</v>
      </c>
      <c r="AB68" s="6">
        <f t="shared" si="6"/>
        <v>0.2</v>
      </c>
      <c r="AC68" s="6">
        <f t="shared" si="7"/>
        <v>0.8</v>
      </c>
      <c r="AD68" s="6">
        <f t="shared" si="8"/>
        <v>0.16000000000000003</v>
      </c>
    </row>
    <row r="69" spans="1:30" ht="85.5" customHeight="1" x14ac:dyDescent="0.3">
      <c r="A69" s="9" t="s">
        <v>1343</v>
      </c>
      <c r="B69" s="42">
        <v>1</v>
      </c>
      <c r="C69" s="42">
        <v>1</v>
      </c>
      <c r="D69" s="42">
        <v>1</v>
      </c>
      <c r="E69" s="42">
        <v>1</v>
      </c>
      <c r="F69" s="42">
        <v>1</v>
      </c>
      <c r="G69" s="42">
        <v>1</v>
      </c>
      <c r="H69" s="42">
        <v>0</v>
      </c>
      <c r="I69" s="42">
        <v>0</v>
      </c>
      <c r="J69" s="42">
        <v>0</v>
      </c>
      <c r="K69" s="42">
        <v>0</v>
      </c>
      <c r="L69" s="44">
        <f t="shared" ref="L69:L104" si="10">COUNTIF(B69:K69,$H69)/COUNTA(B69:K69)</f>
        <v>0.4</v>
      </c>
      <c r="M69" s="45" t="str">
        <f t="shared" si="1"/>
        <v>sedang</v>
      </c>
      <c r="N69" s="46">
        <f t="shared" si="4"/>
        <v>1</v>
      </c>
      <c r="O69" s="45" t="str">
        <f t="shared" si="2"/>
        <v>soal diterima baik</v>
      </c>
      <c r="Q69" s="7">
        <v>64</v>
      </c>
      <c r="R69" s="5">
        <f t="shared" si="9"/>
        <v>1</v>
      </c>
      <c r="S69" s="5">
        <f t="shared" si="9"/>
        <v>1</v>
      </c>
      <c r="T69" s="5">
        <f t="shared" si="9"/>
        <v>0</v>
      </c>
      <c r="U69" s="5">
        <f t="shared" si="9"/>
        <v>1</v>
      </c>
      <c r="V69" s="5">
        <f t="shared" si="9"/>
        <v>0</v>
      </c>
      <c r="W69" s="5">
        <f t="shared" si="9"/>
        <v>1</v>
      </c>
      <c r="X69" s="5">
        <f t="shared" si="9"/>
        <v>0</v>
      </c>
      <c r="Y69" s="5">
        <f t="shared" si="9"/>
        <v>0</v>
      </c>
      <c r="Z69" s="5">
        <f t="shared" si="9"/>
        <v>0</v>
      </c>
      <c r="AA69" s="5">
        <f t="shared" si="9"/>
        <v>0</v>
      </c>
      <c r="AB69" s="6">
        <f t="shared" si="6"/>
        <v>0.4</v>
      </c>
      <c r="AC69" s="6">
        <f t="shared" si="7"/>
        <v>0.6</v>
      </c>
      <c r="AD69" s="6">
        <f t="shared" si="8"/>
        <v>0.24</v>
      </c>
    </row>
    <row r="70" spans="1:30" ht="42" customHeight="1" x14ac:dyDescent="0.3">
      <c r="A70" s="8" t="s">
        <v>1344</v>
      </c>
      <c r="B70" s="42">
        <v>1</v>
      </c>
      <c r="C70" s="42">
        <v>1</v>
      </c>
      <c r="D70" s="42">
        <v>1</v>
      </c>
      <c r="E70" s="42">
        <v>1</v>
      </c>
      <c r="F70" s="42">
        <v>1</v>
      </c>
      <c r="G70" s="42">
        <v>1</v>
      </c>
      <c r="H70" s="42">
        <v>0</v>
      </c>
      <c r="I70" s="42">
        <v>0</v>
      </c>
      <c r="J70" s="42">
        <v>0</v>
      </c>
      <c r="K70" s="42">
        <v>0</v>
      </c>
      <c r="L70" s="44">
        <f t="shared" si="10"/>
        <v>0.4</v>
      </c>
      <c r="M70" s="45" t="str">
        <f t="shared" ref="M70:M104" si="11">IF(L70&lt;0.31,"sukar",IF(L70&lt;0.71,"sedang","mudah"))</f>
        <v>sedang</v>
      </c>
      <c r="N70" s="46">
        <f t="shared" ref="N70:N103" si="12">ABS((SUM(B70:D70,F70)-SUM(H70:K70))*2/8)</f>
        <v>1</v>
      </c>
      <c r="O70" s="45" t="str">
        <f t="shared" ref="O70:O104" si="13">IF(N70&lt;0.2,"soal dibuang",IF(N70&lt;0.3,"soal diperbaiki",IF(N70&lt;0.4,"soal diterima tapi perlu diperbaiki","soal diterima baik")))</f>
        <v>soal diterima baik</v>
      </c>
      <c r="Q70" s="7">
        <v>65</v>
      </c>
      <c r="R70" s="5">
        <f t="shared" si="9"/>
        <v>1</v>
      </c>
      <c r="S70" s="5">
        <f t="shared" si="9"/>
        <v>1</v>
      </c>
      <c r="T70" s="5">
        <f t="shared" si="9"/>
        <v>1</v>
      </c>
      <c r="U70" s="5">
        <f t="shared" si="9"/>
        <v>1</v>
      </c>
      <c r="V70" s="5">
        <f t="shared" si="9"/>
        <v>1</v>
      </c>
      <c r="W70" s="5">
        <f t="shared" si="9"/>
        <v>1</v>
      </c>
      <c r="X70" s="5">
        <f t="shared" si="9"/>
        <v>0</v>
      </c>
      <c r="Y70" s="5">
        <f t="shared" si="9"/>
        <v>0</v>
      </c>
      <c r="Z70" s="5">
        <f t="shared" si="9"/>
        <v>0</v>
      </c>
      <c r="AA70" s="5">
        <f t="shared" si="9"/>
        <v>0</v>
      </c>
      <c r="AB70" s="6">
        <f t="shared" si="6"/>
        <v>0.6</v>
      </c>
      <c r="AC70" s="6">
        <f t="shared" si="7"/>
        <v>0.4</v>
      </c>
      <c r="AD70" s="6">
        <f t="shared" si="8"/>
        <v>0.24</v>
      </c>
    </row>
    <row r="71" spans="1:30" ht="42.75" customHeight="1" x14ac:dyDescent="0.3">
      <c r="A71" s="8" t="s">
        <v>1345</v>
      </c>
      <c r="B71" s="42">
        <v>0</v>
      </c>
      <c r="C71" s="42">
        <v>0</v>
      </c>
      <c r="D71" s="42">
        <v>0</v>
      </c>
      <c r="E71" s="42">
        <v>1</v>
      </c>
      <c r="F71" s="42">
        <v>0</v>
      </c>
      <c r="G71" s="42">
        <v>1</v>
      </c>
      <c r="H71" s="42">
        <v>1</v>
      </c>
      <c r="I71" s="42">
        <v>1</v>
      </c>
      <c r="J71" s="42">
        <v>1</v>
      </c>
      <c r="K71" s="42">
        <v>1</v>
      </c>
      <c r="L71" s="44">
        <f t="shared" si="10"/>
        <v>0.6</v>
      </c>
      <c r="M71" s="45" t="str">
        <f t="shared" si="11"/>
        <v>sedang</v>
      </c>
      <c r="N71" s="46">
        <f t="shared" si="12"/>
        <v>1</v>
      </c>
      <c r="O71" s="45" t="str">
        <f t="shared" si="13"/>
        <v>soal diterima baik</v>
      </c>
      <c r="Q71" s="7">
        <v>66</v>
      </c>
      <c r="R71" s="5">
        <f t="shared" si="9"/>
        <v>1</v>
      </c>
      <c r="S71" s="5">
        <f t="shared" si="9"/>
        <v>1</v>
      </c>
      <c r="T71" s="5">
        <f t="shared" si="9"/>
        <v>1</v>
      </c>
      <c r="U71" s="5">
        <f t="shared" si="9"/>
        <v>1</v>
      </c>
      <c r="V71" s="5">
        <f t="shared" si="9"/>
        <v>1</v>
      </c>
      <c r="W71" s="5">
        <f t="shared" ref="W71:AA105" si="14">G70</f>
        <v>1</v>
      </c>
      <c r="X71" s="5">
        <f t="shared" si="14"/>
        <v>0</v>
      </c>
      <c r="Y71" s="5">
        <f t="shared" si="14"/>
        <v>0</v>
      </c>
      <c r="Z71" s="5">
        <f t="shared" si="14"/>
        <v>0</v>
      </c>
      <c r="AA71" s="5">
        <f t="shared" si="14"/>
        <v>0</v>
      </c>
      <c r="AB71" s="6">
        <f t="shared" ref="AB71:AB104" si="15">SUM(R71:AA71)/COUNT(R71:AA71)</f>
        <v>0.6</v>
      </c>
      <c r="AC71" s="6">
        <f t="shared" ref="AC71:AC105" si="16">1-AB71</f>
        <v>0.4</v>
      </c>
      <c r="AD71" s="6">
        <f t="shared" ref="AD71:AD105" si="17">AB71*AC71</f>
        <v>0.24</v>
      </c>
    </row>
    <row r="72" spans="1:30" ht="42.75" customHeight="1" x14ac:dyDescent="0.3">
      <c r="A72" s="8" t="s">
        <v>1346</v>
      </c>
      <c r="B72" s="42">
        <v>1</v>
      </c>
      <c r="C72" s="42">
        <v>1</v>
      </c>
      <c r="D72" s="42">
        <v>1</v>
      </c>
      <c r="E72" s="42">
        <v>1</v>
      </c>
      <c r="F72" s="42">
        <v>1</v>
      </c>
      <c r="G72" s="42">
        <v>1</v>
      </c>
      <c r="H72" s="42">
        <v>0</v>
      </c>
      <c r="I72" s="42">
        <v>0</v>
      </c>
      <c r="J72" s="42">
        <v>1</v>
      </c>
      <c r="K72" s="42">
        <v>1</v>
      </c>
      <c r="L72" s="44">
        <f t="shared" si="10"/>
        <v>0.2</v>
      </c>
      <c r="M72" s="45" t="str">
        <f t="shared" si="11"/>
        <v>sukar</v>
      </c>
      <c r="N72" s="46">
        <f t="shared" si="12"/>
        <v>0.5</v>
      </c>
      <c r="O72" s="45" t="str">
        <f t="shared" si="13"/>
        <v>soal diterima baik</v>
      </c>
      <c r="Q72" s="7">
        <v>67</v>
      </c>
      <c r="R72" s="5">
        <f t="shared" ref="R72:V105" si="18">B71</f>
        <v>0</v>
      </c>
      <c r="S72" s="5">
        <f t="shared" si="18"/>
        <v>0</v>
      </c>
      <c r="T72" s="5">
        <f t="shared" si="18"/>
        <v>0</v>
      </c>
      <c r="U72" s="5">
        <f t="shared" si="18"/>
        <v>1</v>
      </c>
      <c r="V72" s="5">
        <f t="shared" si="18"/>
        <v>0</v>
      </c>
      <c r="W72" s="5">
        <f t="shared" si="14"/>
        <v>1</v>
      </c>
      <c r="X72" s="5">
        <f t="shared" si="14"/>
        <v>1</v>
      </c>
      <c r="Y72" s="5">
        <f t="shared" si="14"/>
        <v>1</v>
      </c>
      <c r="Z72" s="5">
        <f t="shared" si="14"/>
        <v>1</v>
      </c>
      <c r="AA72" s="5">
        <f t="shared" si="14"/>
        <v>1</v>
      </c>
      <c r="AB72" s="6">
        <f t="shared" si="15"/>
        <v>0.6</v>
      </c>
      <c r="AC72" s="6">
        <f t="shared" si="16"/>
        <v>0.4</v>
      </c>
      <c r="AD72" s="6">
        <f t="shared" si="17"/>
        <v>0.24</v>
      </c>
    </row>
    <row r="73" spans="1:30" ht="58.5" customHeight="1" x14ac:dyDescent="0.3">
      <c r="A73" s="4" t="s">
        <v>1347</v>
      </c>
      <c r="B73" s="42">
        <v>0</v>
      </c>
      <c r="C73" s="42">
        <v>0</v>
      </c>
      <c r="D73" s="42">
        <v>1</v>
      </c>
      <c r="E73" s="42">
        <v>0</v>
      </c>
      <c r="F73" s="42">
        <v>1</v>
      </c>
      <c r="G73" s="42">
        <v>0</v>
      </c>
      <c r="H73" s="42">
        <v>0</v>
      </c>
      <c r="I73" s="42">
        <v>0</v>
      </c>
      <c r="J73" s="42">
        <v>0</v>
      </c>
      <c r="K73" s="42">
        <v>0</v>
      </c>
      <c r="L73" s="44">
        <f t="shared" si="10"/>
        <v>0.8</v>
      </c>
      <c r="M73" s="45" t="str">
        <f t="shared" si="11"/>
        <v>mudah</v>
      </c>
      <c r="N73" s="46">
        <f t="shared" si="12"/>
        <v>0.5</v>
      </c>
      <c r="O73" s="45" t="str">
        <f t="shared" si="13"/>
        <v>soal diterima baik</v>
      </c>
      <c r="Q73" s="7">
        <v>68</v>
      </c>
      <c r="R73" s="5">
        <f t="shared" si="18"/>
        <v>1</v>
      </c>
      <c r="S73" s="5">
        <f t="shared" si="18"/>
        <v>1</v>
      </c>
      <c r="T73" s="5">
        <f t="shared" si="18"/>
        <v>1</v>
      </c>
      <c r="U73" s="5">
        <f t="shared" si="18"/>
        <v>1</v>
      </c>
      <c r="V73" s="5">
        <f t="shared" si="18"/>
        <v>1</v>
      </c>
      <c r="W73" s="5">
        <f t="shared" si="14"/>
        <v>1</v>
      </c>
      <c r="X73" s="5">
        <f t="shared" si="14"/>
        <v>0</v>
      </c>
      <c r="Y73" s="5">
        <f t="shared" si="14"/>
        <v>0</v>
      </c>
      <c r="Z73" s="5">
        <f t="shared" si="14"/>
        <v>1</v>
      </c>
      <c r="AA73" s="5">
        <f t="shared" si="14"/>
        <v>1</v>
      </c>
      <c r="AB73" s="6">
        <f t="shared" si="15"/>
        <v>0.8</v>
      </c>
      <c r="AC73" s="6">
        <f t="shared" si="16"/>
        <v>0.19999999999999996</v>
      </c>
      <c r="AD73" s="6">
        <f t="shared" si="17"/>
        <v>0.15999999999999998</v>
      </c>
    </row>
    <row r="74" spans="1:30" ht="55.5" customHeight="1" x14ac:dyDescent="0.3">
      <c r="A74" s="8" t="s">
        <v>1348</v>
      </c>
      <c r="B74" s="42">
        <v>1</v>
      </c>
      <c r="C74" s="42">
        <v>1</v>
      </c>
      <c r="D74" s="42">
        <v>1</v>
      </c>
      <c r="E74" s="42">
        <v>1</v>
      </c>
      <c r="F74" s="42">
        <v>1</v>
      </c>
      <c r="G74" s="42">
        <v>1</v>
      </c>
      <c r="H74" s="42">
        <v>0</v>
      </c>
      <c r="I74" s="42">
        <v>0</v>
      </c>
      <c r="J74" s="42">
        <v>0</v>
      </c>
      <c r="K74" s="42">
        <v>0</v>
      </c>
      <c r="L74" s="44">
        <f t="shared" si="10"/>
        <v>0.4</v>
      </c>
      <c r="M74" s="45" t="str">
        <f t="shared" si="11"/>
        <v>sedang</v>
      </c>
      <c r="N74" s="46">
        <f t="shared" si="12"/>
        <v>1</v>
      </c>
      <c r="O74" s="45" t="str">
        <f t="shared" si="13"/>
        <v>soal diterima baik</v>
      </c>
      <c r="Q74" s="7">
        <v>69</v>
      </c>
      <c r="R74" s="5">
        <f t="shared" si="18"/>
        <v>0</v>
      </c>
      <c r="S74" s="5">
        <f t="shared" si="18"/>
        <v>0</v>
      </c>
      <c r="T74" s="5">
        <f t="shared" si="18"/>
        <v>1</v>
      </c>
      <c r="U74" s="5">
        <f t="shared" si="18"/>
        <v>0</v>
      </c>
      <c r="V74" s="5">
        <f t="shared" si="18"/>
        <v>1</v>
      </c>
      <c r="W74" s="5">
        <f t="shared" si="14"/>
        <v>0</v>
      </c>
      <c r="X74" s="5">
        <f t="shared" si="14"/>
        <v>0</v>
      </c>
      <c r="Y74" s="5">
        <f t="shared" si="14"/>
        <v>0</v>
      </c>
      <c r="Z74" s="5">
        <f t="shared" si="14"/>
        <v>0</v>
      </c>
      <c r="AA74" s="5">
        <f t="shared" si="14"/>
        <v>0</v>
      </c>
      <c r="AB74" s="6">
        <f t="shared" si="15"/>
        <v>0.2</v>
      </c>
      <c r="AC74" s="6">
        <f t="shared" si="16"/>
        <v>0.8</v>
      </c>
      <c r="AD74" s="6">
        <f t="shared" si="17"/>
        <v>0.16000000000000003</v>
      </c>
    </row>
    <row r="75" spans="1:30" ht="79.5" customHeight="1" x14ac:dyDescent="0.3">
      <c r="A75" s="8" t="s">
        <v>1349</v>
      </c>
      <c r="B75" s="42">
        <v>1</v>
      </c>
      <c r="C75" s="42">
        <v>1</v>
      </c>
      <c r="D75" s="42">
        <v>1</v>
      </c>
      <c r="E75" s="42">
        <v>0</v>
      </c>
      <c r="F75" s="42">
        <v>1</v>
      </c>
      <c r="G75" s="42">
        <v>0</v>
      </c>
      <c r="H75" s="42">
        <v>0</v>
      </c>
      <c r="I75" s="42">
        <v>0</v>
      </c>
      <c r="J75" s="42">
        <v>1</v>
      </c>
      <c r="K75" s="42">
        <v>1</v>
      </c>
      <c r="L75" s="44">
        <f t="shared" si="10"/>
        <v>0.4</v>
      </c>
      <c r="M75" s="45" t="str">
        <f t="shared" si="11"/>
        <v>sedang</v>
      </c>
      <c r="N75" s="46">
        <f t="shared" si="12"/>
        <v>0.5</v>
      </c>
      <c r="O75" s="45" t="str">
        <f t="shared" si="13"/>
        <v>soal diterima baik</v>
      </c>
      <c r="Q75" s="7">
        <v>70</v>
      </c>
      <c r="R75" s="5">
        <f t="shared" si="18"/>
        <v>1</v>
      </c>
      <c r="S75" s="5">
        <f t="shared" si="18"/>
        <v>1</v>
      </c>
      <c r="T75" s="5">
        <f t="shared" si="18"/>
        <v>1</v>
      </c>
      <c r="U75" s="5">
        <f t="shared" si="18"/>
        <v>1</v>
      </c>
      <c r="V75" s="5">
        <f t="shared" si="18"/>
        <v>1</v>
      </c>
      <c r="W75" s="5">
        <f t="shared" si="14"/>
        <v>1</v>
      </c>
      <c r="X75" s="5">
        <f t="shared" si="14"/>
        <v>0</v>
      </c>
      <c r="Y75" s="5">
        <f t="shared" si="14"/>
        <v>0</v>
      </c>
      <c r="Z75" s="5">
        <f t="shared" si="14"/>
        <v>0</v>
      </c>
      <c r="AA75" s="5">
        <f t="shared" si="14"/>
        <v>0</v>
      </c>
      <c r="AB75" s="6">
        <f t="shared" si="15"/>
        <v>0.6</v>
      </c>
      <c r="AC75" s="6">
        <f t="shared" si="16"/>
        <v>0.4</v>
      </c>
      <c r="AD75" s="6">
        <f t="shared" si="17"/>
        <v>0.24</v>
      </c>
    </row>
    <row r="76" spans="1:30" ht="47.25" customHeight="1" x14ac:dyDescent="0.3">
      <c r="A76" s="4" t="s">
        <v>1350</v>
      </c>
      <c r="B76" s="42">
        <v>0</v>
      </c>
      <c r="C76" s="42">
        <v>0</v>
      </c>
      <c r="D76" s="42">
        <v>1</v>
      </c>
      <c r="E76" s="42">
        <v>1</v>
      </c>
      <c r="F76" s="42">
        <v>1</v>
      </c>
      <c r="G76" s="42">
        <v>1</v>
      </c>
      <c r="H76" s="42">
        <v>0</v>
      </c>
      <c r="I76" s="42">
        <v>0</v>
      </c>
      <c r="J76" s="42">
        <v>0</v>
      </c>
      <c r="K76" s="42">
        <v>0</v>
      </c>
      <c r="L76" s="44">
        <f t="shared" si="10"/>
        <v>0.6</v>
      </c>
      <c r="M76" s="45" t="str">
        <f t="shared" si="11"/>
        <v>sedang</v>
      </c>
      <c r="N76" s="46">
        <f t="shared" si="12"/>
        <v>0.5</v>
      </c>
      <c r="O76" s="45" t="str">
        <f t="shared" si="13"/>
        <v>soal diterima baik</v>
      </c>
      <c r="Q76" s="7">
        <v>71</v>
      </c>
      <c r="R76" s="5">
        <f t="shared" si="18"/>
        <v>1</v>
      </c>
      <c r="S76" s="5">
        <f t="shared" si="18"/>
        <v>1</v>
      </c>
      <c r="T76" s="5">
        <f t="shared" si="18"/>
        <v>1</v>
      </c>
      <c r="U76" s="5">
        <f t="shared" si="18"/>
        <v>0</v>
      </c>
      <c r="V76" s="5">
        <f t="shared" si="18"/>
        <v>1</v>
      </c>
      <c r="W76" s="5">
        <f t="shared" si="14"/>
        <v>0</v>
      </c>
      <c r="X76" s="5">
        <f t="shared" si="14"/>
        <v>0</v>
      </c>
      <c r="Y76" s="5">
        <f t="shared" si="14"/>
        <v>0</v>
      </c>
      <c r="Z76" s="5">
        <f t="shared" si="14"/>
        <v>1</v>
      </c>
      <c r="AA76" s="5">
        <f t="shared" si="14"/>
        <v>1</v>
      </c>
      <c r="AB76" s="6">
        <f t="shared" si="15"/>
        <v>0.6</v>
      </c>
      <c r="AC76" s="6">
        <f t="shared" si="16"/>
        <v>0.4</v>
      </c>
      <c r="AD76" s="6">
        <f t="shared" si="17"/>
        <v>0.24</v>
      </c>
    </row>
    <row r="77" spans="1:30" ht="47.25" customHeight="1" x14ac:dyDescent="0.3">
      <c r="A77" s="8" t="s">
        <v>1351</v>
      </c>
      <c r="B77" s="42">
        <v>1</v>
      </c>
      <c r="C77" s="42">
        <v>1</v>
      </c>
      <c r="D77" s="42">
        <v>1</v>
      </c>
      <c r="E77" s="42">
        <v>0</v>
      </c>
      <c r="F77" s="42">
        <v>1</v>
      </c>
      <c r="G77" s="42">
        <v>0</v>
      </c>
      <c r="H77" s="42">
        <v>0</v>
      </c>
      <c r="I77" s="42">
        <v>0</v>
      </c>
      <c r="J77" s="42">
        <v>1</v>
      </c>
      <c r="K77" s="42">
        <v>1</v>
      </c>
      <c r="L77" s="44">
        <f t="shared" si="10"/>
        <v>0.4</v>
      </c>
      <c r="M77" s="45" t="str">
        <f t="shared" si="11"/>
        <v>sedang</v>
      </c>
      <c r="N77" s="46">
        <f t="shared" si="12"/>
        <v>0.5</v>
      </c>
      <c r="O77" s="45" t="str">
        <f t="shared" si="13"/>
        <v>soal diterima baik</v>
      </c>
      <c r="Q77" s="7">
        <v>72</v>
      </c>
      <c r="R77" s="5">
        <f t="shared" si="18"/>
        <v>0</v>
      </c>
      <c r="S77" s="5">
        <f t="shared" si="18"/>
        <v>0</v>
      </c>
      <c r="T77" s="5">
        <f t="shared" si="18"/>
        <v>1</v>
      </c>
      <c r="U77" s="5">
        <f t="shared" si="18"/>
        <v>1</v>
      </c>
      <c r="V77" s="5">
        <f t="shared" si="18"/>
        <v>1</v>
      </c>
      <c r="W77" s="5">
        <f t="shared" si="14"/>
        <v>1</v>
      </c>
      <c r="X77" s="5">
        <f t="shared" si="14"/>
        <v>0</v>
      </c>
      <c r="Y77" s="5">
        <f t="shared" si="14"/>
        <v>0</v>
      </c>
      <c r="Z77" s="5">
        <f t="shared" si="14"/>
        <v>0</v>
      </c>
      <c r="AA77" s="5">
        <f t="shared" si="14"/>
        <v>0</v>
      </c>
      <c r="AB77" s="6">
        <f t="shared" si="15"/>
        <v>0.4</v>
      </c>
      <c r="AC77" s="6">
        <f t="shared" si="16"/>
        <v>0.6</v>
      </c>
      <c r="AD77" s="6">
        <f t="shared" si="17"/>
        <v>0.24</v>
      </c>
    </row>
    <row r="78" spans="1:30" ht="44.25" customHeight="1" x14ac:dyDescent="0.3">
      <c r="A78" s="4" t="s">
        <v>1352</v>
      </c>
      <c r="B78" s="42">
        <v>1</v>
      </c>
      <c r="C78" s="42">
        <v>1</v>
      </c>
      <c r="D78" s="42">
        <v>1</v>
      </c>
      <c r="E78" s="42">
        <v>1</v>
      </c>
      <c r="F78" s="42">
        <v>1</v>
      </c>
      <c r="G78" s="42">
        <v>1</v>
      </c>
      <c r="H78" s="42">
        <v>0</v>
      </c>
      <c r="I78" s="42">
        <v>0</v>
      </c>
      <c r="J78" s="42">
        <v>0</v>
      </c>
      <c r="K78" s="42">
        <v>0</v>
      </c>
      <c r="L78" s="44">
        <f t="shared" si="10"/>
        <v>0.4</v>
      </c>
      <c r="M78" s="45" t="str">
        <f t="shared" si="11"/>
        <v>sedang</v>
      </c>
      <c r="N78" s="46">
        <f t="shared" si="12"/>
        <v>1</v>
      </c>
      <c r="O78" s="45" t="str">
        <f t="shared" si="13"/>
        <v>soal diterima baik</v>
      </c>
      <c r="Q78" s="7">
        <v>73</v>
      </c>
      <c r="R78" s="5">
        <f t="shared" si="18"/>
        <v>1</v>
      </c>
      <c r="S78" s="5">
        <f t="shared" si="18"/>
        <v>1</v>
      </c>
      <c r="T78" s="5">
        <f t="shared" si="18"/>
        <v>1</v>
      </c>
      <c r="U78" s="5">
        <f t="shared" si="18"/>
        <v>0</v>
      </c>
      <c r="V78" s="5">
        <f t="shared" si="18"/>
        <v>1</v>
      </c>
      <c r="W78" s="5">
        <f t="shared" si="14"/>
        <v>0</v>
      </c>
      <c r="X78" s="5">
        <f t="shared" si="14"/>
        <v>0</v>
      </c>
      <c r="Y78" s="5">
        <f t="shared" si="14"/>
        <v>0</v>
      </c>
      <c r="Z78" s="5">
        <f t="shared" si="14"/>
        <v>1</v>
      </c>
      <c r="AA78" s="5">
        <f t="shared" si="14"/>
        <v>1</v>
      </c>
      <c r="AB78" s="6">
        <f t="shared" si="15"/>
        <v>0.6</v>
      </c>
      <c r="AC78" s="6">
        <f t="shared" si="16"/>
        <v>0.4</v>
      </c>
      <c r="AD78" s="6">
        <f t="shared" si="17"/>
        <v>0.24</v>
      </c>
    </row>
    <row r="79" spans="1:30" ht="81" customHeight="1" x14ac:dyDescent="0.3">
      <c r="A79" s="4" t="s">
        <v>1353</v>
      </c>
      <c r="B79" s="42">
        <v>0</v>
      </c>
      <c r="C79" s="42">
        <v>0</v>
      </c>
      <c r="D79" s="42">
        <v>1</v>
      </c>
      <c r="E79" s="42">
        <v>0</v>
      </c>
      <c r="F79" s="42">
        <v>1</v>
      </c>
      <c r="G79" s="42">
        <v>0</v>
      </c>
      <c r="H79" s="42">
        <v>0</v>
      </c>
      <c r="I79" s="42">
        <v>0</v>
      </c>
      <c r="J79" s="42">
        <v>0</v>
      </c>
      <c r="K79" s="42">
        <v>0</v>
      </c>
      <c r="L79" s="44">
        <f t="shared" si="10"/>
        <v>0.8</v>
      </c>
      <c r="M79" s="45" t="str">
        <f t="shared" si="11"/>
        <v>mudah</v>
      </c>
      <c r="N79" s="46">
        <f t="shared" si="12"/>
        <v>0.5</v>
      </c>
      <c r="O79" s="45" t="str">
        <f t="shared" si="13"/>
        <v>soal diterima baik</v>
      </c>
      <c r="Q79" s="7">
        <v>74</v>
      </c>
      <c r="R79" s="5">
        <f t="shared" si="18"/>
        <v>1</v>
      </c>
      <c r="S79" s="5">
        <f t="shared" si="18"/>
        <v>1</v>
      </c>
      <c r="T79" s="5">
        <f t="shared" si="18"/>
        <v>1</v>
      </c>
      <c r="U79" s="5">
        <f t="shared" si="18"/>
        <v>1</v>
      </c>
      <c r="V79" s="5">
        <f t="shared" si="18"/>
        <v>1</v>
      </c>
      <c r="W79" s="5">
        <f t="shared" si="14"/>
        <v>1</v>
      </c>
      <c r="X79" s="5">
        <f t="shared" si="14"/>
        <v>0</v>
      </c>
      <c r="Y79" s="5">
        <f t="shared" si="14"/>
        <v>0</v>
      </c>
      <c r="Z79" s="5">
        <f t="shared" si="14"/>
        <v>0</v>
      </c>
      <c r="AA79" s="5">
        <f t="shared" si="14"/>
        <v>0</v>
      </c>
      <c r="AB79" s="6">
        <f t="shared" si="15"/>
        <v>0.6</v>
      </c>
      <c r="AC79" s="6">
        <f t="shared" si="16"/>
        <v>0.4</v>
      </c>
      <c r="AD79" s="6">
        <f t="shared" si="17"/>
        <v>0.24</v>
      </c>
    </row>
    <row r="80" spans="1:30" ht="42" customHeight="1" x14ac:dyDescent="0.3">
      <c r="A80" s="8" t="s">
        <v>1354</v>
      </c>
      <c r="B80" s="42">
        <v>1</v>
      </c>
      <c r="C80" s="42">
        <v>1</v>
      </c>
      <c r="D80" s="42">
        <v>1</v>
      </c>
      <c r="E80" s="42">
        <v>0</v>
      </c>
      <c r="F80" s="42">
        <v>1</v>
      </c>
      <c r="G80" s="42">
        <v>0</v>
      </c>
      <c r="H80" s="42">
        <v>0</v>
      </c>
      <c r="I80" s="42">
        <v>0</v>
      </c>
      <c r="J80" s="42">
        <v>1</v>
      </c>
      <c r="K80" s="42">
        <v>1</v>
      </c>
      <c r="L80" s="44">
        <f t="shared" si="10"/>
        <v>0.4</v>
      </c>
      <c r="M80" s="45" t="str">
        <f t="shared" si="11"/>
        <v>sedang</v>
      </c>
      <c r="N80" s="46">
        <f t="shared" si="12"/>
        <v>0.5</v>
      </c>
      <c r="O80" s="45" t="str">
        <f t="shared" si="13"/>
        <v>soal diterima baik</v>
      </c>
      <c r="Q80" s="7">
        <v>75</v>
      </c>
      <c r="R80" s="5">
        <f t="shared" si="18"/>
        <v>0</v>
      </c>
      <c r="S80" s="5">
        <f t="shared" si="18"/>
        <v>0</v>
      </c>
      <c r="T80" s="5">
        <f t="shared" si="18"/>
        <v>1</v>
      </c>
      <c r="U80" s="5">
        <f t="shared" si="18"/>
        <v>0</v>
      </c>
      <c r="V80" s="5">
        <f t="shared" si="18"/>
        <v>1</v>
      </c>
      <c r="W80" s="5">
        <f t="shared" si="14"/>
        <v>0</v>
      </c>
      <c r="X80" s="5">
        <f t="shared" si="14"/>
        <v>0</v>
      </c>
      <c r="Y80" s="5">
        <f t="shared" si="14"/>
        <v>0</v>
      </c>
      <c r="Z80" s="5">
        <f t="shared" si="14"/>
        <v>0</v>
      </c>
      <c r="AA80" s="5">
        <f t="shared" si="14"/>
        <v>0</v>
      </c>
      <c r="AB80" s="6">
        <f t="shared" si="15"/>
        <v>0.2</v>
      </c>
      <c r="AC80" s="6">
        <f t="shared" si="16"/>
        <v>0.8</v>
      </c>
      <c r="AD80" s="6">
        <f t="shared" si="17"/>
        <v>0.16000000000000003</v>
      </c>
    </row>
    <row r="81" spans="1:30" ht="62.25" customHeight="1" x14ac:dyDescent="0.3">
      <c r="A81" s="8" t="s">
        <v>1355</v>
      </c>
      <c r="B81" s="42">
        <v>0</v>
      </c>
      <c r="C81" s="42">
        <v>0</v>
      </c>
      <c r="D81" s="42">
        <v>1</v>
      </c>
      <c r="E81" s="42">
        <v>0</v>
      </c>
      <c r="F81" s="42">
        <v>1</v>
      </c>
      <c r="G81" s="42">
        <v>0</v>
      </c>
      <c r="H81" s="42">
        <v>0</v>
      </c>
      <c r="I81" s="42">
        <v>0</v>
      </c>
      <c r="J81" s="42">
        <v>0</v>
      </c>
      <c r="K81" s="42">
        <v>0</v>
      </c>
      <c r="L81" s="44">
        <f t="shared" si="10"/>
        <v>0.8</v>
      </c>
      <c r="M81" s="45" t="str">
        <f t="shared" si="11"/>
        <v>mudah</v>
      </c>
      <c r="N81" s="46">
        <f t="shared" si="12"/>
        <v>0.5</v>
      </c>
      <c r="O81" s="45" t="str">
        <f t="shared" si="13"/>
        <v>soal diterima baik</v>
      </c>
      <c r="Q81" s="7">
        <v>76</v>
      </c>
      <c r="R81" s="5">
        <f t="shared" si="18"/>
        <v>1</v>
      </c>
      <c r="S81" s="5">
        <f t="shared" si="18"/>
        <v>1</v>
      </c>
      <c r="T81" s="5">
        <f t="shared" si="18"/>
        <v>1</v>
      </c>
      <c r="U81" s="5">
        <f t="shared" si="18"/>
        <v>0</v>
      </c>
      <c r="V81" s="5">
        <f t="shared" si="18"/>
        <v>1</v>
      </c>
      <c r="W81" s="5">
        <f t="shared" si="14"/>
        <v>0</v>
      </c>
      <c r="X81" s="5">
        <f t="shared" si="14"/>
        <v>0</v>
      </c>
      <c r="Y81" s="5">
        <f t="shared" si="14"/>
        <v>0</v>
      </c>
      <c r="Z81" s="5">
        <f t="shared" si="14"/>
        <v>1</v>
      </c>
      <c r="AA81" s="5">
        <f t="shared" si="14"/>
        <v>1</v>
      </c>
      <c r="AB81" s="6">
        <f t="shared" si="15"/>
        <v>0.6</v>
      </c>
      <c r="AC81" s="6">
        <f t="shared" si="16"/>
        <v>0.4</v>
      </c>
      <c r="AD81" s="6">
        <f t="shared" si="17"/>
        <v>0.24</v>
      </c>
    </row>
    <row r="82" spans="1:30" ht="36" customHeight="1" x14ac:dyDescent="0.3">
      <c r="A82" s="4" t="s">
        <v>1356</v>
      </c>
      <c r="B82" s="42">
        <v>1</v>
      </c>
      <c r="C82" s="42">
        <v>1</v>
      </c>
      <c r="D82" s="42">
        <v>0</v>
      </c>
      <c r="E82" s="42">
        <v>0</v>
      </c>
      <c r="F82" s="42">
        <v>0</v>
      </c>
      <c r="G82" s="42">
        <v>0</v>
      </c>
      <c r="H82" s="42">
        <v>0</v>
      </c>
      <c r="I82" s="42">
        <v>0</v>
      </c>
      <c r="J82" s="42">
        <v>0</v>
      </c>
      <c r="K82" s="42">
        <v>0</v>
      </c>
      <c r="L82" s="44">
        <f t="shared" si="10"/>
        <v>0.8</v>
      </c>
      <c r="M82" s="45" t="str">
        <f t="shared" si="11"/>
        <v>mudah</v>
      </c>
      <c r="N82" s="46">
        <f t="shared" si="12"/>
        <v>0.5</v>
      </c>
      <c r="O82" s="45" t="str">
        <f t="shared" si="13"/>
        <v>soal diterima baik</v>
      </c>
      <c r="Q82" s="7">
        <v>77</v>
      </c>
      <c r="R82" s="5">
        <f t="shared" si="18"/>
        <v>0</v>
      </c>
      <c r="S82" s="5">
        <f t="shared" si="18"/>
        <v>0</v>
      </c>
      <c r="T82" s="5">
        <f t="shared" si="18"/>
        <v>1</v>
      </c>
      <c r="U82" s="5">
        <f t="shared" si="18"/>
        <v>0</v>
      </c>
      <c r="V82" s="5">
        <f t="shared" si="18"/>
        <v>1</v>
      </c>
      <c r="W82" s="5">
        <f t="shared" si="14"/>
        <v>0</v>
      </c>
      <c r="X82" s="5">
        <f t="shared" si="14"/>
        <v>0</v>
      </c>
      <c r="Y82" s="5">
        <f t="shared" si="14"/>
        <v>0</v>
      </c>
      <c r="Z82" s="5">
        <f t="shared" si="14"/>
        <v>0</v>
      </c>
      <c r="AA82" s="5">
        <f t="shared" si="14"/>
        <v>0</v>
      </c>
      <c r="AB82" s="6">
        <f t="shared" si="15"/>
        <v>0.2</v>
      </c>
      <c r="AC82" s="6">
        <f t="shared" si="16"/>
        <v>0.8</v>
      </c>
      <c r="AD82" s="6">
        <f t="shared" si="17"/>
        <v>0.16000000000000003</v>
      </c>
    </row>
    <row r="83" spans="1:30" ht="39" customHeight="1" x14ac:dyDescent="0.3">
      <c r="A83" s="9" t="s">
        <v>1357</v>
      </c>
      <c r="B83" s="42">
        <v>0</v>
      </c>
      <c r="C83" s="42">
        <v>0</v>
      </c>
      <c r="D83" s="42">
        <v>1</v>
      </c>
      <c r="E83" s="42">
        <v>0</v>
      </c>
      <c r="F83" s="42">
        <v>1</v>
      </c>
      <c r="G83" s="42">
        <v>0</v>
      </c>
      <c r="H83" s="42">
        <v>0</v>
      </c>
      <c r="I83" s="42">
        <v>0</v>
      </c>
      <c r="J83" s="42">
        <v>0</v>
      </c>
      <c r="K83" s="42">
        <v>0</v>
      </c>
      <c r="L83" s="44">
        <f t="shared" si="10"/>
        <v>0.8</v>
      </c>
      <c r="M83" s="45" t="str">
        <f t="shared" si="11"/>
        <v>mudah</v>
      </c>
      <c r="N83" s="46">
        <f t="shared" si="12"/>
        <v>0.5</v>
      </c>
      <c r="O83" s="45" t="str">
        <f t="shared" si="13"/>
        <v>soal diterima baik</v>
      </c>
      <c r="Q83" s="7">
        <v>78</v>
      </c>
      <c r="R83" s="5">
        <f t="shared" si="18"/>
        <v>1</v>
      </c>
      <c r="S83" s="5">
        <f t="shared" si="18"/>
        <v>1</v>
      </c>
      <c r="T83" s="5">
        <f t="shared" si="18"/>
        <v>0</v>
      </c>
      <c r="U83" s="5">
        <f t="shared" si="18"/>
        <v>0</v>
      </c>
      <c r="V83" s="5">
        <f t="shared" si="18"/>
        <v>0</v>
      </c>
      <c r="W83" s="5">
        <f t="shared" si="14"/>
        <v>0</v>
      </c>
      <c r="X83" s="5">
        <f t="shared" si="14"/>
        <v>0</v>
      </c>
      <c r="Y83" s="5">
        <f t="shared" si="14"/>
        <v>0</v>
      </c>
      <c r="Z83" s="5">
        <f t="shared" si="14"/>
        <v>0</v>
      </c>
      <c r="AA83" s="5">
        <f t="shared" si="14"/>
        <v>0</v>
      </c>
      <c r="AB83" s="6">
        <f t="shared" si="15"/>
        <v>0.2</v>
      </c>
      <c r="AC83" s="6">
        <f t="shared" si="16"/>
        <v>0.8</v>
      </c>
      <c r="AD83" s="6">
        <f t="shared" si="17"/>
        <v>0.16000000000000003</v>
      </c>
    </row>
    <row r="84" spans="1:30" ht="53.25" customHeight="1" x14ac:dyDescent="0.3">
      <c r="A84" s="4" t="s">
        <v>1358</v>
      </c>
      <c r="B84" s="42">
        <v>1</v>
      </c>
      <c r="C84" s="42">
        <v>1</v>
      </c>
      <c r="D84" s="42">
        <v>1</v>
      </c>
      <c r="E84" s="42">
        <v>1</v>
      </c>
      <c r="F84" s="42">
        <v>1</v>
      </c>
      <c r="G84" s="42">
        <v>1</v>
      </c>
      <c r="H84" s="42">
        <v>0</v>
      </c>
      <c r="I84" s="42">
        <v>0</v>
      </c>
      <c r="J84" s="42">
        <v>1</v>
      </c>
      <c r="K84" s="42">
        <v>1</v>
      </c>
      <c r="L84" s="44">
        <f t="shared" si="10"/>
        <v>0.2</v>
      </c>
      <c r="M84" s="45" t="str">
        <f t="shared" si="11"/>
        <v>sukar</v>
      </c>
      <c r="N84" s="46">
        <f t="shared" si="12"/>
        <v>0.5</v>
      </c>
      <c r="O84" s="45" t="str">
        <f t="shared" si="13"/>
        <v>soal diterima baik</v>
      </c>
      <c r="Q84" s="7">
        <v>79</v>
      </c>
      <c r="R84" s="5">
        <f t="shared" si="18"/>
        <v>0</v>
      </c>
      <c r="S84" s="5">
        <f t="shared" si="18"/>
        <v>0</v>
      </c>
      <c r="T84" s="5">
        <f t="shared" si="18"/>
        <v>1</v>
      </c>
      <c r="U84" s="5">
        <f t="shared" si="18"/>
        <v>0</v>
      </c>
      <c r="V84" s="5">
        <f t="shared" si="18"/>
        <v>1</v>
      </c>
      <c r="W84" s="5">
        <f t="shared" si="14"/>
        <v>0</v>
      </c>
      <c r="X84" s="5">
        <f t="shared" si="14"/>
        <v>0</v>
      </c>
      <c r="Y84" s="5">
        <f t="shared" si="14"/>
        <v>0</v>
      </c>
      <c r="Z84" s="5">
        <f t="shared" si="14"/>
        <v>0</v>
      </c>
      <c r="AA84" s="5">
        <f t="shared" si="14"/>
        <v>0</v>
      </c>
      <c r="AB84" s="6">
        <f t="shared" si="15"/>
        <v>0.2</v>
      </c>
      <c r="AC84" s="6">
        <f t="shared" si="16"/>
        <v>0.8</v>
      </c>
      <c r="AD84" s="6">
        <f t="shared" si="17"/>
        <v>0.16000000000000003</v>
      </c>
    </row>
    <row r="85" spans="1:30" ht="42" customHeight="1" x14ac:dyDescent="0.3">
      <c r="A85" s="8" t="s">
        <v>1359</v>
      </c>
      <c r="B85" s="42">
        <v>1</v>
      </c>
      <c r="C85" s="42">
        <v>1</v>
      </c>
      <c r="D85" s="42">
        <v>1</v>
      </c>
      <c r="E85" s="42">
        <v>1</v>
      </c>
      <c r="F85" s="42">
        <v>1</v>
      </c>
      <c r="G85" s="42">
        <v>1</v>
      </c>
      <c r="H85" s="42">
        <v>0</v>
      </c>
      <c r="I85" s="42">
        <v>0</v>
      </c>
      <c r="J85" s="42">
        <v>0</v>
      </c>
      <c r="K85" s="42">
        <v>0</v>
      </c>
      <c r="L85" s="44">
        <f t="shared" si="10"/>
        <v>0.4</v>
      </c>
      <c r="M85" s="45" t="str">
        <f t="shared" si="11"/>
        <v>sedang</v>
      </c>
      <c r="N85" s="46">
        <f t="shared" si="12"/>
        <v>1</v>
      </c>
      <c r="O85" s="45" t="str">
        <f t="shared" si="13"/>
        <v>soal diterima baik</v>
      </c>
      <c r="Q85" s="7">
        <v>80</v>
      </c>
      <c r="R85" s="5">
        <f t="shared" si="18"/>
        <v>1</v>
      </c>
      <c r="S85" s="5">
        <f t="shared" si="18"/>
        <v>1</v>
      </c>
      <c r="T85" s="5">
        <f t="shared" si="18"/>
        <v>1</v>
      </c>
      <c r="U85" s="5">
        <f t="shared" si="18"/>
        <v>1</v>
      </c>
      <c r="V85" s="5">
        <f t="shared" si="18"/>
        <v>1</v>
      </c>
      <c r="W85" s="5">
        <f t="shared" si="14"/>
        <v>1</v>
      </c>
      <c r="X85" s="5">
        <f t="shared" si="14"/>
        <v>0</v>
      </c>
      <c r="Y85" s="5">
        <f t="shared" si="14"/>
        <v>0</v>
      </c>
      <c r="Z85" s="5">
        <f t="shared" si="14"/>
        <v>1</v>
      </c>
      <c r="AA85" s="5">
        <f t="shared" si="14"/>
        <v>1</v>
      </c>
      <c r="AB85" s="6">
        <f t="shared" si="15"/>
        <v>0.8</v>
      </c>
      <c r="AC85" s="6">
        <f t="shared" si="16"/>
        <v>0.19999999999999996</v>
      </c>
      <c r="AD85" s="6">
        <f t="shared" si="17"/>
        <v>0.15999999999999998</v>
      </c>
    </row>
    <row r="86" spans="1:30" ht="51" customHeight="1" x14ac:dyDescent="0.3">
      <c r="A86" s="8" t="s">
        <v>1360</v>
      </c>
      <c r="B86" s="42">
        <v>1</v>
      </c>
      <c r="C86" s="42">
        <v>1</v>
      </c>
      <c r="D86" s="42">
        <v>1</v>
      </c>
      <c r="E86" s="42">
        <v>0</v>
      </c>
      <c r="F86" s="42">
        <v>1</v>
      </c>
      <c r="G86" s="42">
        <v>0</v>
      </c>
      <c r="H86" s="42">
        <v>0</v>
      </c>
      <c r="I86" s="42">
        <v>0</v>
      </c>
      <c r="J86" s="42">
        <v>1</v>
      </c>
      <c r="K86" s="42">
        <v>1</v>
      </c>
      <c r="L86" s="44">
        <f t="shared" si="10"/>
        <v>0.4</v>
      </c>
      <c r="M86" s="45" t="str">
        <f t="shared" si="11"/>
        <v>sedang</v>
      </c>
      <c r="N86" s="46">
        <f t="shared" si="12"/>
        <v>0.5</v>
      </c>
      <c r="O86" s="45" t="str">
        <f t="shared" si="13"/>
        <v>soal diterima baik</v>
      </c>
      <c r="Q86" s="7">
        <v>81</v>
      </c>
      <c r="R86" s="5">
        <f t="shared" si="18"/>
        <v>1</v>
      </c>
      <c r="S86" s="5">
        <f t="shared" si="18"/>
        <v>1</v>
      </c>
      <c r="T86" s="5">
        <f t="shared" si="18"/>
        <v>1</v>
      </c>
      <c r="U86" s="5">
        <f t="shared" si="18"/>
        <v>1</v>
      </c>
      <c r="V86" s="5">
        <f t="shared" si="18"/>
        <v>1</v>
      </c>
      <c r="W86" s="5">
        <f t="shared" si="14"/>
        <v>1</v>
      </c>
      <c r="X86" s="5">
        <f t="shared" si="14"/>
        <v>0</v>
      </c>
      <c r="Y86" s="5">
        <f t="shared" si="14"/>
        <v>0</v>
      </c>
      <c r="Z86" s="5">
        <f t="shared" si="14"/>
        <v>0</v>
      </c>
      <c r="AA86" s="5">
        <f t="shared" si="14"/>
        <v>0</v>
      </c>
      <c r="AB86" s="6">
        <f t="shared" si="15"/>
        <v>0.6</v>
      </c>
      <c r="AC86" s="6">
        <f t="shared" si="16"/>
        <v>0.4</v>
      </c>
      <c r="AD86" s="6">
        <f t="shared" si="17"/>
        <v>0.24</v>
      </c>
    </row>
    <row r="87" spans="1:30" ht="51" customHeight="1" x14ac:dyDescent="0.3">
      <c r="A87" s="8" t="s">
        <v>1361</v>
      </c>
      <c r="B87" s="42">
        <v>1</v>
      </c>
      <c r="C87" s="42">
        <v>1</v>
      </c>
      <c r="D87" s="42">
        <v>1</v>
      </c>
      <c r="E87" s="42">
        <v>1</v>
      </c>
      <c r="F87" s="42">
        <v>1</v>
      </c>
      <c r="G87" s="42">
        <v>1</v>
      </c>
      <c r="H87" s="42">
        <v>0</v>
      </c>
      <c r="I87" s="42">
        <v>0</v>
      </c>
      <c r="J87" s="42">
        <v>0</v>
      </c>
      <c r="K87" s="42">
        <v>0</v>
      </c>
      <c r="L87" s="44">
        <f t="shared" si="10"/>
        <v>0.4</v>
      </c>
      <c r="M87" s="45" t="str">
        <f t="shared" si="11"/>
        <v>sedang</v>
      </c>
      <c r="N87" s="46">
        <f t="shared" si="12"/>
        <v>1</v>
      </c>
      <c r="O87" s="45" t="str">
        <f t="shared" si="13"/>
        <v>soal diterima baik</v>
      </c>
      <c r="Q87" s="7">
        <v>82</v>
      </c>
      <c r="R87" s="5">
        <f t="shared" si="18"/>
        <v>1</v>
      </c>
      <c r="S87" s="5">
        <f t="shared" si="18"/>
        <v>1</v>
      </c>
      <c r="T87" s="5">
        <f t="shared" si="18"/>
        <v>1</v>
      </c>
      <c r="U87" s="5">
        <f t="shared" si="18"/>
        <v>0</v>
      </c>
      <c r="V87" s="5">
        <f t="shared" si="18"/>
        <v>1</v>
      </c>
      <c r="W87" s="5">
        <f t="shared" si="14"/>
        <v>0</v>
      </c>
      <c r="X87" s="5">
        <f t="shared" si="14"/>
        <v>0</v>
      </c>
      <c r="Y87" s="5">
        <f t="shared" si="14"/>
        <v>0</v>
      </c>
      <c r="Z87" s="5">
        <f t="shared" si="14"/>
        <v>1</v>
      </c>
      <c r="AA87" s="5">
        <f t="shared" si="14"/>
        <v>1</v>
      </c>
      <c r="AB87" s="6">
        <f t="shared" si="15"/>
        <v>0.6</v>
      </c>
      <c r="AC87" s="6">
        <f t="shared" si="16"/>
        <v>0.4</v>
      </c>
      <c r="AD87" s="6">
        <f t="shared" si="17"/>
        <v>0.24</v>
      </c>
    </row>
    <row r="88" spans="1:30" ht="44.25" customHeight="1" x14ac:dyDescent="0.3">
      <c r="A88" s="8" t="s">
        <v>1362</v>
      </c>
      <c r="B88" s="42">
        <v>1</v>
      </c>
      <c r="C88" s="42">
        <v>1</v>
      </c>
      <c r="D88" s="42">
        <v>1</v>
      </c>
      <c r="E88" s="42">
        <v>1</v>
      </c>
      <c r="F88" s="42">
        <v>1</v>
      </c>
      <c r="G88" s="42">
        <v>1</v>
      </c>
      <c r="H88" s="42">
        <v>0</v>
      </c>
      <c r="I88" s="42">
        <v>0</v>
      </c>
      <c r="J88" s="42">
        <v>0</v>
      </c>
      <c r="K88" s="42">
        <v>0</v>
      </c>
      <c r="L88" s="44">
        <f t="shared" si="10"/>
        <v>0.4</v>
      </c>
      <c r="M88" s="45" t="str">
        <f t="shared" si="11"/>
        <v>sedang</v>
      </c>
      <c r="N88" s="46">
        <f t="shared" si="12"/>
        <v>1</v>
      </c>
      <c r="O88" s="45" t="str">
        <f t="shared" si="13"/>
        <v>soal diterima baik</v>
      </c>
      <c r="Q88" s="7">
        <v>83</v>
      </c>
      <c r="R88" s="5">
        <f t="shared" si="18"/>
        <v>1</v>
      </c>
      <c r="S88" s="5">
        <f t="shared" si="18"/>
        <v>1</v>
      </c>
      <c r="T88" s="5">
        <f t="shared" si="18"/>
        <v>1</v>
      </c>
      <c r="U88" s="5">
        <f t="shared" si="18"/>
        <v>1</v>
      </c>
      <c r="V88" s="5">
        <f t="shared" si="18"/>
        <v>1</v>
      </c>
      <c r="W88" s="5">
        <f t="shared" si="14"/>
        <v>1</v>
      </c>
      <c r="X88" s="5">
        <f t="shared" si="14"/>
        <v>0</v>
      </c>
      <c r="Y88" s="5">
        <f t="shared" si="14"/>
        <v>0</v>
      </c>
      <c r="Z88" s="5">
        <f t="shared" si="14"/>
        <v>0</v>
      </c>
      <c r="AA88" s="5">
        <f t="shared" si="14"/>
        <v>0</v>
      </c>
      <c r="AB88" s="6">
        <f t="shared" si="15"/>
        <v>0.6</v>
      </c>
      <c r="AC88" s="6">
        <f t="shared" si="16"/>
        <v>0.4</v>
      </c>
      <c r="AD88" s="6">
        <f t="shared" si="17"/>
        <v>0.24</v>
      </c>
    </row>
    <row r="89" spans="1:30" ht="54" customHeight="1" x14ac:dyDescent="0.3">
      <c r="A89" s="9" t="s">
        <v>1363</v>
      </c>
      <c r="B89" s="42">
        <v>1</v>
      </c>
      <c r="C89" s="42">
        <v>1</v>
      </c>
      <c r="D89" s="42">
        <v>1</v>
      </c>
      <c r="E89" s="42">
        <v>1</v>
      </c>
      <c r="F89" s="42">
        <v>1</v>
      </c>
      <c r="G89" s="42">
        <v>1</v>
      </c>
      <c r="H89" s="42">
        <v>0</v>
      </c>
      <c r="I89" s="42">
        <v>0</v>
      </c>
      <c r="J89" s="42">
        <v>0</v>
      </c>
      <c r="K89" s="42">
        <v>0</v>
      </c>
      <c r="L89" s="44">
        <f t="shared" si="10"/>
        <v>0.4</v>
      </c>
      <c r="M89" s="45" t="str">
        <f t="shared" si="11"/>
        <v>sedang</v>
      </c>
      <c r="N89" s="46">
        <f t="shared" si="12"/>
        <v>1</v>
      </c>
      <c r="O89" s="45" t="str">
        <f t="shared" si="13"/>
        <v>soal diterima baik</v>
      </c>
      <c r="Q89" s="7">
        <v>84</v>
      </c>
      <c r="R89" s="5">
        <f t="shared" si="18"/>
        <v>1</v>
      </c>
      <c r="S89" s="5">
        <f t="shared" si="18"/>
        <v>1</v>
      </c>
      <c r="T89" s="5">
        <f t="shared" si="18"/>
        <v>1</v>
      </c>
      <c r="U89" s="5">
        <f t="shared" si="18"/>
        <v>1</v>
      </c>
      <c r="V89" s="5">
        <f t="shared" si="18"/>
        <v>1</v>
      </c>
      <c r="W89" s="5">
        <f t="shared" si="14"/>
        <v>1</v>
      </c>
      <c r="X89" s="5">
        <f t="shared" si="14"/>
        <v>0</v>
      </c>
      <c r="Y89" s="5">
        <f t="shared" si="14"/>
        <v>0</v>
      </c>
      <c r="Z89" s="5">
        <f t="shared" si="14"/>
        <v>0</v>
      </c>
      <c r="AA89" s="5">
        <f t="shared" si="14"/>
        <v>0</v>
      </c>
      <c r="AB89" s="6">
        <f t="shared" si="15"/>
        <v>0.6</v>
      </c>
      <c r="AC89" s="6">
        <f t="shared" si="16"/>
        <v>0.4</v>
      </c>
      <c r="AD89" s="6">
        <f t="shared" si="17"/>
        <v>0.24</v>
      </c>
    </row>
    <row r="90" spans="1:30" ht="47.25" customHeight="1" x14ac:dyDescent="0.3">
      <c r="A90" s="9" t="s">
        <v>1364</v>
      </c>
      <c r="B90" s="42">
        <v>1</v>
      </c>
      <c r="C90" s="42">
        <v>1</v>
      </c>
      <c r="D90" s="42">
        <v>1</v>
      </c>
      <c r="E90" s="42">
        <v>1</v>
      </c>
      <c r="F90" s="42">
        <v>1</v>
      </c>
      <c r="G90" s="42">
        <v>1</v>
      </c>
      <c r="H90" s="42">
        <v>0</v>
      </c>
      <c r="I90" s="42">
        <v>0</v>
      </c>
      <c r="J90" s="42">
        <v>0</v>
      </c>
      <c r="K90" s="42">
        <v>0</v>
      </c>
      <c r="L90" s="44">
        <f t="shared" si="10"/>
        <v>0.4</v>
      </c>
      <c r="M90" s="45" t="str">
        <f t="shared" si="11"/>
        <v>sedang</v>
      </c>
      <c r="N90" s="46">
        <f t="shared" si="12"/>
        <v>1</v>
      </c>
      <c r="O90" s="45" t="str">
        <f t="shared" si="13"/>
        <v>soal diterima baik</v>
      </c>
      <c r="Q90" s="7">
        <v>85</v>
      </c>
      <c r="R90" s="5">
        <f t="shared" si="18"/>
        <v>1</v>
      </c>
      <c r="S90" s="5">
        <f t="shared" si="18"/>
        <v>1</v>
      </c>
      <c r="T90" s="5">
        <f t="shared" si="18"/>
        <v>1</v>
      </c>
      <c r="U90" s="5">
        <f t="shared" si="18"/>
        <v>1</v>
      </c>
      <c r="V90" s="5">
        <f t="shared" si="18"/>
        <v>1</v>
      </c>
      <c r="W90" s="5">
        <f t="shared" si="14"/>
        <v>1</v>
      </c>
      <c r="X90" s="5">
        <f t="shared" si="14"/>
        <v>0</v>
      </c>
      <c r="Y90" s="5">
        <f t="shared" si="14"/>
        <v>0</v>
      </c>
      <c r="Z90" s="5">
        <f t="shared" si="14"/>
        <v>0</v>
      </c>
      <c r="AA90" s="5">
        <f t="shared" si="14"/>
        <v>0</v>
      </c>
      <c r="AB90" s="6">
        <f t="shared" si="15"/>
        <v>0.6</v>
      </c>
      <c r="AC90" s="6">
        <f t="shared" si="16"/>
        <v>0.4</v>
      </c>
      <c r="AD90" s="6">
        <f t="shared" si="17"/>
        <v>0.24</v>
      </c>
    </row>
    <row r="91" spans="1:30" ht="47.25" customHeight="1" x14ac:dyDescent="0.3">
      <c r="A91" s="4" t="s">
        <v>1365</v>
      </c>
      <c r="B91" s="42">
        <v>1</v>
      </c>
      <c r="C91" s="42">
        <v>1</v>
      </c>
      <c r="D91" s="42">
        <v>0</v>
      </c>
      <c r="E91" s="42">
        <v>1</v>
      </c>
      <c r="F91" s="42">
        <v>0</v>
      </c>
      <c r="G91" s="42">
        <v>1</v>
      </c>
      <c r="H91" s="42">
        <v>0</v>
      </c>
      <c r="I91" s="42">
        <v>0</v>
      </c>
      <c r="J91" s="42">
        <v>0</v>
      </c>
      <c r="K91" s="42">
        <v>0</v>
      </c>
      <c r="L91" s="44">
        <f t="shared" si="10"/>
        <v>0.6</v>
      </c>
      <c r="M91" s="45" t="str">
        <f t="shared" si="11"/>
        <v>sedang</v>
      </c>
      <c r="N91" s="46">
        <f t="shared" si="12"/>
        <v>0.5</v>
      </c>
      <c r="O91" s="45" t="str">
        <f t="shared" si="13"/>
        <v>soal diterima baik</v>
      </c>
      <c r="Q91" s="7">
        <v>86</v>
      </c>
      <c r="R91" s="5">
        <f t="shared" si="18"/>
        <v>1</v>
      </c>
      <c r="S91" s="5">
        <f t="shared" si="18"/>
        <v>1</v>
      </c>
      <c r="T91" s="5">
        <f t="shared" si="18"/>
        <v>1</v>
      </c>
      <c r="U91" s="5">
        <f t="shared" si="18"/>
        <v>1</v>
      </c>
      <c r="V91" s="5">
        <f t="shared" si="18"/>
        <v>1</v>
      </c>
      <c r="W91" s="5">
        <f t="shared" si="14"/>
        <v>1</v>
      </c>
      <c r="X91" s="5">
        <f t="shared" si="14"/>
        <v>0</v>
      </c>
      <c r="Y91" s="5">
        <f t="shared" si="14"/>
        <v>0</v>
      </c>
      <c r="Z91" s="5">
        <f t="shared" si="14"/>
        <v>0</v>
      </c>
      <c r="AA91" s="5">
        <f t="shared" si="14"/>
        <v>0</v>
      </c>
      <c r="AB91" s="6">
        <f t="shared" si="15"/>
        <v>0.6</v>
      </c>
      <c r="AC91" s="6">
        <f t="shared" si="16"/>
        <v>0.4</v>
      </c>
      <c r="AD91" s="6">
        <f t="shared" si="17"/>
        <v>0.24</v>
      </c>
    </row>
    <row r="92" spans="1:30" ht="36.75" customHeight="1" x14ac:dyDescent="0.3">
      <c r="A92" s="8" t="s">
        <v>1366</v>
      </c>
      <c r="B92" s="42">
        <v>0</v>
      </c>
      <c r="C92" s="42">
        <v>0</v>
      </c>
      <c r="D92" s="42">
        <v>1</v>
      </c>
      <c r="E92" s="42">
        <v>0</v>
      </c>
      <c r="F92" s="42">
        <v>1</v>
      </c>
      <c r="G92" s="42">
        <v>0</v>
      </c>
      <c r="H92" s="42">
        <v>0</v>
      </c>
      <c r="I92" s="42">
        <v>0</v>
      </c>
      <c r="J92" s="42">
        <v>0</v>
      </c>
      <c r="K92" s="42">
        <v>0</v>
      </c>
      <c r="L92" s="44">
        <f t="shared" si="10"/>
        <v>0.8</v>
      </c>
      <c r="M92" s="45" t="str">
        <f t="shared" si="11"/>
        <v>mudah</v>
      </c>
      <c r="N92" s="46">
        <f t="shared" si="12"/>
        <v>0.5</v>
      </c>
      <c r="O92" s="45" t="str">
        <f t="shared" si="13"/>
        <v>soal diterima baik</v>
      </c>
      <c r="Q92" s="7">
        <v>87</v>
      </c>
      <c r="R92" s="5">
        <f t="shared" si="18"/>
        <v>1</v>
      </c>
      <c r="S92" s="5">
        <f t="shared" si="18"/>
        <v>1</v>
      </c>
      <c r="T92" s="5">
        <f t="shared" si="18"/>
        <v>0</v>
      </c>
      <c r="U92" s="5">
        <f t="shared" si="18"/>
        <v>1</v>
      </c>
      <c r="V92" s="5">
        <f t="shared" si="18"/>
        <v>0</v>
      </c>
      <c r="W92" s="5">
        <f t="shared" si="14"/>
        <v>1</v>
      </c>
      <c r="X92" s="5">
        <f t="shared" si="14"/>
        <v>0</v>
      </c>
      <c r="Y92" s="5">
        <f t="shared" si="14"/>
        <v>0</v>
      </c>
      <c r="Z92" s="5">
        <f t="shared" si="14"/>
        <v>0</v>
      </c>
      <c r="AA92" s="5">
        <f t="shared" si="14"/>
        <v>0</v>
      </c>
      <c r="AB92" s="6">
        <f t="shared" si="15"/>
        <v>0.4</v>
      </c>
      <c r="AC92" s="6">
        <f t="shared" si="16"/>
        <v>0.6</v>
      </c>
      <c r="AD92" s="6">
        <f t="shared" si="17"/>
        <v>0.24</v>
      </c>
    </row>
    <row r="93" spans="1:30" ht="43.5" customHeight="1" x14ac:dyDescent="0.3">
      <c r="A93" s="9" t="s">
        <v>1367</v>
      </c>
      <c r="B93" s="42">
        <v>1</v>
      </c>
      <c r="C93" s="42">
        <v>1</v>
      </c>
      <c r="D93" s="42">
        <v>0</v>
      </c>
      <c r="E93" s="42">
        <v>1</v>
      </c>
      <c r="F93" s="42">
        <v>0</v>
      </c>
      <c r="G93" s="42">
        <v>1</v>
      </c>
      <c r="H93" s="42">
        <v>0</v>
      </c>
      <c r="I93" s="42">
        <v>0</v>
      </c>
      <c r="J93" s="42">
        <v>0</v>
      </c>
      <c r="K93" s="42">
        <v>0</v>
      </c>
      <c r="L93" s="44">
        <f t="shared" si="10"/>
        <v>0.6</v>
      </c>
      <c r="M93" s="45" t="str">
        <f t="shared" si="11"/>
        <v>sedang</v>
      </c>
      <c r="N93" s="46">
        <f t="shared" si="12"/>
        <v>0.5</v>
      </c>
      <c r="O93" s="45" t="str">
        <f t="shared" si="13"/>
        <v>soal diterima baik</v>
      </c>
      <c r="Q93" s="7">
        <v>88</v>
      </c>
      <c r="R93" s="5">
        <f t="shared" si="18"/>
        <v>0</v>
      </c>
      <c r="S93" s="5">
        <f t="shared" si="18"/>
        <v>0</v>
      </c>
      <c r="T93" s="5">
        <f t="shared" si="18"/>
        <v>1</v>
      </c>
      <c r="U93" s="5">
        <f t="shared" si="18"/>
        <v>0</v>
      </c>
      <c r="V93" s="5">
        <f t="shared" si="18"/>
        <v>1</v>
      </c>
      <c r="W93" s="5">
        <f t="shared" si="14"/>
        <v>0</v>
      </c>
      <c r="X93" s="5">
        <f t="shared" si="14"/>
        <v>0</v>
      </c>
      <c r="Y93" s="5">
        <f t="shared" si="14"/>
        <v>0</v>
      </c>
      <c r="Z93" s="5">
        <f t="shared" si="14"/>
        <v>0</v>
      </c>
      <c r="AA93" s="5">
        <f t="shared" si="14"/>
        <v>0</v>
      </c>
      <c r="AB93" s="6">
        <f t="shared" si="15"/>
        <v>0.2</v>
      </c>
      <c r="AC93" s="6">
        <f t="shared" si="16"/>
        <v>0.8</v>
      </c>
      <c r="AD93" s="6">
        <f t="shared" si="17"/>
        <v>0.16000000000000003</v>
      </c>
    </row>
    <row r="94" spans="1:30" ht="54" customHeight="1" x14ac:dyDescent="0.3">
      <c r="A94" s="8" t="s">
        <v>1368</v>
      </c>
      <c r="B94" s="42">
        <v>1</v>
      </c>
      <c r="C94" s="42">
        <v>1</v>
      </c>
      <c r="D94" s="42">
        <v>1</v>
      </c>
      <c r="E94" s="42">
        <v>1</v>
      </c>
      <c r="F94" s="42">
        <v>1</v>
      </c>
      <c r="G94" s="42">
        <v>1</v>
      </c>
      <c r="H94" s="42">
        <v>1</v>
      </c>
      <c r="I94" s="42">
        <v>1</v>
      </c>
      <c r="J94" s="42">
        <v>0</v>
      </c>
      <c r="K94" s="42">
        <v>0</v>
      </c>
      <c r="L94" s="44">
        <f t="shared" si="10"/>
        <v>0.8</v>
      </c>
      <c r="M94" s="45" t="str">
        <f t="shared" si="11"/>
        <v>mudah</v>
      </c>
      <c r="N94" s="46">
        <f t="shared" si="12"/>
        <v>0.5</v>
      </c>
      <c r="O94" s="45" t="str">
        <f t="shared" si="13"/>
        <v>soal diterima baik</v>
      </c>
      <c r="Q94" s="7">
        <v>89</v>
      </c>
      <c r="R94" s="5">
        <f t="shared" si="18"/>
        <v>1</v>
      </c>
      <c r="S94" s="5">
        <f t="shared" si="18"/>
        <v>1</v>
      </c>
      <c r="T94" s="5">
        <f t="shared" si="18"/>
        <v>0</v>
      </c>
      <c r="U94" s="5">
        <f t="shared" si="18"/>
        <v>1</v>
      </c>
      <c r="V94" s="5">
        <f t="shared" si="18"/>
        <v>0</v>
      </c>
      <c r="W94" s="5">
        <f t="shared" si="14"/>
        <v>1</v>
      </c>
      <c r="X94" s="5">
        <f t="shared" si="14"/>
        <v>0</v>
      </c>
      <c r="Y94" s="5">
        <f t="shared" si="14"/>
        <v>0</v>
      </c>
      <c r="Z94" s="5">
        <f t="shared" si="14"/>
        <v>0</v>
      </c>
      <c r="AA94" s="5">
        <f t="shared" si="14"/>
        <v>0</v>
      </c>
      <c r="AB94" s="6">
        <f t="shared" si="15"/>
        <v>0.4</v>
      </c>
      <c r="AC94" s="6">
        <f t="shared" si="16"/>
        <v>0.6</v>
      </c>
      <c r="AD94" s="6">
        <f t="shared" si="17"/>
        <v>0.24</v>
      </c>
    </row>
    <row r="95" spans="1:30" ht="36.75" customHeight="1" x14ac:dyDescent="0.3">
      <c r="A95" s="8" t="s">
        <v>1369</v>
      </c>
      <c r="B95" s="42">
        <v>1</v>
      </c>
      <c r="C95" s="42">
        <v>1</v>
      </c>
      <c r="D95" s="42">
        <v>1</v>
      </c>
      <c r="E95" s="42">
        <v>0</v>
      </c>
      <c r="F95" s="42">
        <v>1</v>
      </c>
      <c r="G95" s="42">
        <v>0</v>
      </c>
      <c r="H95" s="42">
        <v>0</v>
      </c>
      <c r="I95" s="42">
        <v>0</v>
      </c>
      <c r="J95" s="42">
        <v>1</v>
      </c>
      <c r="K95" s="42">
        <v>1</v>
      </c>
      <c r="L95" s="44">
        <f t="shared" si="10"/>
        <v>0.4</v>
      </c>
      <c r="M95" s="45" t="str">
        <f t="shared" si="11"/>
        <v>sedang</v>
      </c>
      <c r="N95" s="46">
        <f t="shared" si="12"/>
        <v>0.5</v>
      </c>
      <c r="O95" s="45" t="str">
        <f t="shared" si="13"/>
        <v>soal diterima baik</v>
      </c>
      <c r="Q95" s="7">
        <v>90</v>
      </c>
      <c r="R95" s="5">
        <f t="shared" si="18"/>
        <v>1</v>
      </c>
      <c r="S95" s="5">
        <f t="shared" si="18"/>
        <v>1</v>
      </c>
      <c r="T95" s="5">
        <f t="shared" si="18"/>
        <v>1</v>
      </c>
      <c r="U95" s="5">
        <f t="shared" si="18"/>
        <v>1</v>
      </c>
      <c r="V95" s="5">
        <f t="shared" si="18"/>
        <v>1</v>
      </c>
      <c r="W95" s="5">
        <f t="shared" si="14"/>
        <v>1</v>
      </c>
      <c r="X95" s="5">
        <f t="shared" si="14"/>
        <v>1</v>
      </c>
      <c r="Y95" s="5">
        <f t="shared" si="14"/>
        <v>1</v>
      </c>
      <c r="Z95" s="5">
        <f t="shared" si="14"/>
        <v>0</v>
      </c>
      <c r="AA95" s="5">
        <f t="shared" si="14"/>
        <v>0</v>
      </c>
      <c r="AB95" s="6">
        <f t="shared" si="15"/>
        <v>0.8</v>
      </c>
      <c r="AC95" s="6">
        <f t="shared" si="16"/>
        <v>0.19999999999999996</v>
      </c>
      <c r="AD95" s="6">
        <f t="shared" si="17"/>
        <v>0.15999999999999998</v>
      </c>
    </row>
    <row r="96" spans="1:30" ht="36.75" customHeight="1" x14ac:dyDescent="0.3">
      <c r="A96" s="4" t="s">
        <v>1370</v>
      </c>
      <c r="B96" s="42">
        <v>0</v>
      </c>
      <c r="C96" s="42">
        <v>0</v>
      </c>
      <c r="D96" s="42">
        <v>0</v>
      </c>
      <c r="E96" s="42">
        <v>1</v>
      </c>
      <c r="F96" s="42">
        <v>0</v>
      </c>
      <c r="G96" s="42">
        <v>1</v>
      </c>
      <c r="H96" s="42">
        <v>1</v>
      </c>
      <c r="I96" s="42">
        <v>1</v>
      </c>
      <c r="J96" s="42">
        <v>0</v>
      </c>
      <c r="K96" s="42">
        <v>0</v>
      </c>
      <c r="L96" s="44">
        <f t="shared" si="10"/>
        <v>0.4</v>
      </c>
      <c r="M96" s="45" t="str">
        <f t="shared" si="11"/>
        <v>sedang</v>
      </c>
      <c r="N96" s="46">
        <f t="shared" si="12"/>
        <v>0.5</v>
      </c>
      <c r="O96" s="45" t="str">
        <f t="shared" si="13"/>
        <v>soal diterima baik</v>
      </c>
      <c r="Q96" s="7">
        <v>91</v>
      </c>
      <c r="R96" s="5">
        <f t="shared" si="18"/>
        <v>1</v>
      </c>
      <c r="S96" s="5">
        <f t="shared" si="18"/>
        <v>1</v>
      </c>
      <c r="T96" s="5">
        <f t="shared" si="18"/>
        <v>1</v>
      </c>
      <c r="U96" s="5">
        <f t="shared" si="18"/>
        <v>0</v>
      </c>
      <c r="V96" s="5">
        <f t="shared" si="18"/>
        <v>1</v>
      </c>
      <c r="W96" s="5">
        <f t="shared" si="14"/>
        <v>0</v>
      </c>
      <c r="X96" s="5">
        <f t="shared" si="14"/>
        <v>0</v>
      </c>
      <c r="Y96" s="5">
        <f t="shared" si="14"/>
        <v>0</v>
      </c>
      <c r="Z96" s="5">
        <f t="shared" si="14"/>
        <v>1</v>
      </c>
      <c r="AA96" s="5">
        <f t="shared" si="14"/>
        <v>1</v>
      </c>
      <c r="AB96" s="6">
        <f t="shared" si="15"/>
        <v>0.6</v>
      </c>
      <c r="AC96" s="6">
        <f t="shared" si="16"/>
        <v>0.4</v>
      </c>
      <c r="AD96" s="6">
        <f t="shared" si="17"/>
        <v>0.24</v>
      </c>
    </row>
    <row r="97" spans="1:31" ht="37.5" customHeight="1" x14ac:dyDescent="0.3">
      <c r="A97" s="9" t="s">
        <v>1371</v>
      </c>
      <c r="B97" s="42">
        <v>1</v>
      </c>
      <c r="C97" s="42">
        <v>1</v>
      </c>
      <c r="D97" s="42">
        <v>1</v>
      </c>
      <c r="E97" s="42">
        <v>1</v>
      </c>
      <c r="F97" s="42">
        <v>1</v>
      </c>
      <c r="G97" s="42">
        <v>1</v>
      </c>
      <c r="H97" s="42">
        <v>0</v>
      </c>
      <c r="I97" s="42">
        <v>0</v>
      </c>
      <c r="J97" s="42">
        <v>1</v>
      </c>
      <c r="K97" s="42">
        <v>1</v>
      </c>
      <c r="L97" s="44">
        <f t="shared" si="10"/>
        <v>0.2</v>
      </c>
      <c r="M97" s="45" t="str">
        <f t="shared" si="11"/>
        <v>sukar</v>
      </c>
      <c r="N97" s="46">
        <f t="shared" si="12"/>
        <v>0.5</v>
      </c>
      <c r="O97" s="45" t="str">
        <f t="shared" si="13"/>
        <v>soal diterima baik</v>
      </c>
      <c r="Q97" s="7">
        <v>92</v>
      </c>
      <c r="R97" s="5">
        <f t="shared" si="18"/>
        <v>0</v>
      </c>
      <c r="S97" s="5">
        <f t="shared" si="18"/>
        <v>0</v>
      </c>
      <c r="T97" s="5">
        <f t="shared" si="18"/>
        <v>0</v>
      </c>
      <c r="U97" s="5">
        <f t="shared" si="18"/>
        <v>1</v>
      </c>
      <c r="V97" s="5">
        <f t="shared" si="18"/>
        <v>0</v>
      </c>
      <c r="W97" s="5">
        <f t="shared" si="14"/>
        <v>1</v>
      </c>
      <c r="X97" s="5">
        <f t="shared" si="14"/>
        <v>1</v>
      </c>
      <c r="Y97" s="5">
        <f t="shared" si="14"/>
        <v>1</v>
      </c>
      <c r="Z97" s="5">
        <f t="shared" si="14"/>
        <v>0</v>
      </c>
      <c r="AA97" s="5">
        <f t="shared" si="14"/>
        <v>0</v>
      </c>
      <c r="AB97" s="6">
        <f t="shared" si="15"/>
        <v>0.4</v>
      </c>
      <c r="AC97" s="6">
        <f t="shared" si="16"/>
        <v>0.6</v>
      </c>
      <c r="AD97" s="6">
        <f t="shared" si="17"/>
        <v>0.24</v>
      </c>
    </row>
    <row r="98" spans="1:31" ht="45.75" customHeight="1" x14ac:dyDescent="0.3">
      <c r="A98" s="8" t="s">
        <v>1372</v>
      </c>
      <c r="B98" s="42">
        <v>0</v>
      </c>
      <c r="C98" s="42">
        <v>0</v>
      </c>
      <c r="D98" s="42">
        <v>0</v>
      </c>
      <c r="E98" s="42">
        <v>1</v>
      </c>
      <c r="F98" s="42">
        <v>0</v>
      </c>
      <c r="G98" s="42">
        <v>1</v>
      </c>
      <c r="H98" s="42">
        <v>0</v>
      </c>
      <c r="I98" s="42">
        <v>0</v>
      </c>
      <c r="J98" s="42">
        <v>1</v>
      </c>
      <c r="K98" s="42">
        <v>1</v>
      </c>
      <c r="L98" s="44">
        <f t="shared" si="10"/>
        <v>0.6</v>
      </c>
      <c r="M98" s="45" t="str">
        <f t="shared" si="11"/>
        <v>sedang</v>
      </c>
      <c r="N98" s="46">
        <f t="shared" si="12"/>
        <v>0.5</v>
      </c>
      <c r="O98" s="45" t="str">
        <f t="shared" si="13"/>
        <v>soal diterima baik</v>
      </c>
      <c r="Q98" s="7">
        <v>93</v>
      </c>
      <c r="R98" s="5">
        <f t="shared" si="18"/>
        <v>1</v>
      </c>
      <c r="S98" s="5">
        <f t="shared" si="18"/>
        <v>1</v>
      </c>
      <c r="T98" s="5">
        <f t="shared" si="18"/>
        <v>1</v>
      </c>
      <c r="U98" s="5">
        <f t="shared" si="18"/>
        <v>1</v>
      </c>
      <c r="V98" s="5">
        <f t="shared" si="18"/>
        <v>1</v>
      </c>
      <c r="W98" s="5">
        <f t="shared" si="14"/>
        <v>1</v>
      </c>
      <c r="X98" s="5">
        <f t="shared" si="14"/>
        <v>0</v>
      </c>
      <c r="Y98" s="5">
        <f t="shared" si="14"/>
        <v>0</v>
      </c>
      <c r="Z98" s="5">
        <f t="shared" si="14"/>
        <v>1</v>
      </c>
      <c r="AA98" s="5">
        <f t="shared" si="14"/>
        <v>1</v>
      </c>
      <c r="AB98" s="6">
        <f t="shared" si="15"/>
        <v>0.8</v>
      </c>
      <c r="AC98" s="6">
        <f t="shared" si="16"/>
        <v>0.19999999999999996</v>
      </c>
      <c r="AD98" s="6">
        <f t="shared" si="17"/>
        <v>0.15999999999999998</v>
      </c>
    </row>
    <row r="99" spans="1:31" ht="46.5" customHeight="1" x14ac:dyDescent="0.3">
      <c r="A99" s="4" t="s">
        <v>1373</v>
      </c>
      <c r="B99" s="42">
        <v>1</v>
      </c>
      <c r="C99" s="42">
        <v>1</v>
      </c>
      <c r="D99" s="42">
        <v>1</v>
      </c>
      <c r="E99" s="42">
        <v>0</v>
      </c>
      <c r="F99" s="42">
        <v>1</v>
      </c>
      <c r="G99" s="42">
        <v>0</v>
      </c>
      <c r="H99" s="42">
        <v>0</v>
      </c>
      <c r="I99" s="42">
        <v>0</v>
      </c>
      <c r="J99" s="42">
        <v>1</v>
      </c>
      <c r="K99" s="42">
        <v>1</v>
      </c>
      <c r="L99" s="44">
        <f t="shared" si="10"/>
        <v>0.4</v>
      </c>
      <c r="M99" s="45" t="str">
        <f t="shared" si="11"/>
        <v>sedang</v>
      </c>
      <c r="N99" s="46">
        <f t="shared" si="12"/>
        <v>0.5</v>
      </c>
      <c r="O99" s="45" t="str">
        <f t="shared" si="13"/>
        <v>soal diterima baik</v>
      </c>
      <c r="Q99" s="7">
        <v>94</v>
      </c>
      <c r="R99" s="5">
        <f t="shared" si="18"/>
        <v>0</v>
      </c>
      <c r="S99" s="5">
        <f t="shared" si="18"/>
        <v>0</v>
      </c>
      <c r="T99" s="5">
        <f t="shared" si="18"/>
        <v>0</v>
      </c>
      <c r="U99" s="5">
        <f t="shared" si="18"/>
        <v>1</v>
      </c>
      <c r="V99" s="5">
        <f t="shared" si="18"/>
        <v>0</v>
      </c>
      <c r="W99" s="5">
        <f t="shared" si="14"/>
        <v>1</v>
      </c>
      <c r="X99" s="5">
        <f t="shared" si="14"/>
        <v>0</v>
      </c>
      <c r="Y99" s="5">
        <f t="shared" si="14"/>
        <v>0</v>
      </c>
      <c r="Z99" s="5">
        <f t="shared" si="14"/>
        <v>1</v>
      </c>
      <c r="AA99" s="5">
        <f t="shared" si="14"/>
        <v>1</v>
      </c>
      <c r="AB99" s="6">
        <f t="shared" si="15"/>
        <v>0.4</v>
      </c>
      <c r="AC99" s="6">
        <f t="shared" si="16"/>
        <v>0.6</v>
      </c>
      <c r="AD99" s="6">
        <f t="shared" si="17"/>
        <v>0.24</v>
      </c>
    </row>
    <row r="100" spans="1:31" ht="27" customHeight="1" x14ac:dyDescent="0.3">
      <c r="A100" s="9" t="s">
        <v>1374</v>
      </c>
      <c r="B100" s="42">
        <v>1</v>
      </c>
      <c r="C100" s="42">
        <v>1</v>
      </c>
      <c r="D100" s="42">
        <v>1</v>
      </c>
      <c r="E100" s="42">
        <v>0</v>
      </c>
      <c r="F100" s="42">
        <v>1</v>
      </c>
      <c r="G100" s="42">
        <v>0</v>
      </c>
      <c r="H100" s="42">
        <v>1</v>
      </c>
      <c r="I100" s="42">
        <v>1</v>
      </c>
      <c r="J100" s="42">
        <v>0</v>
      </c>
      <c r="K100" s="42">
        <v>0</v>
      </c>
      <c r="L100" s="44">
        <f t="shared" si="10"/>
        <v>0.6</v>
      </c>
      <c r="M100" s="45" t="str">
        <f t="shared" si="11"/>
        <v>sedang</v>
      </c>
      <c r="N100" s="46">
        <f t="shared" si="12"/>
        <v>0.5</v>
      </c>
      <c r="O100" s="45" t="str">
        <f t="shared" si="13"/>
        <v>soal diterima baik</v>
      </c>
      <c r="Q100" s="7">
        <v>95</v>
      </c>
      <c r="R100" s="5">
        <f t="shared" si="18"/>
        <v>1</v>
      </c>
      <c r="S100" s="5">
        <f t="shared" si="18"/>
        <v>1</v>
      </c>
      <c r="T100" s="5">
        <f t="shared" si="18"/>
        <v>1</v>
      </c>
      <c r="U100" s="5">
        <f t="shared" si="18"/>
        <v>0</v>
      </c>
      <c r="V100" s="5">
        <f t="shared" si="18"/>
        <v>1</v>
      </c>
      <c r="W100" s="5">
        <f t="shared" si="14"/>
        <v>0</v>
      </c>
      <c r="X100" s="5">
        <f t="shared" si="14"/>
        <v>0</v>
      </c>
      <c r="Y100" s="5">
        <f t="shared" si="14"/>
        <v>0</v>
      </c>
      <c r="Z100" s="5">
        <f t="shared" si="14"/>
        <v>1</v>
      </c>
      <c r="AA100" s="5">
        <f t="shared" si="14"/>
        <v>1</v>
      </c>
      <c r="AB100" s="6">
        <f t="shared" si="15"/>
        <v>0.6</v>
      </c>
      <c r="AC100" s="6">
        <f t="shared" si="16"/>
        <v>0.4</v>
      </c>
      <c r="AD100" s="6">
        <f t="shared" si="17"/>
        <v>0.24</v>
      </c>
    </row>
    <row r="101" spans="1:31" ht="34.5" customHeight="1" x14ac:dyDescent="0.3">
      <c r="A101" s="8" t="s">
        <v>1375</v>
      </c>
      <c r="B101" s="42">
        <v>1</v>
      </c>
      <c r="C101" s="42">
        <v>1</v>
      </c>
      <c r="D101" s="42">
        <v>1</v>
      </c>
      <c r="E101" s="42">
        <v>0</v>
      </c>
      <c r="F101" s="42">
        <v>1</v>
      </c>
      <c r="G101" s="42">
        <v>0</v>
      </c>
      <c r="H101" s="42">
        <v>0</v>
      </c>
      <c r="I101" s="42">
        <v>0</v>
      </c>
      <c r="J101" s="42">
        <v>0</v>
      </c>
      <c r="K101" s="42">
        <v>0</v>
      </c>
      <c r="L101" s="44">
        <f t="shared" si="10"/>
        <v>0.6</v>
      </c>
      <c r="M101" s="45" t="str">
        <f t="shared" si="11"/>
        <v>sedang</v>
      </c>
      <c r="N101" s="46">
        <f t="shared" si="12"/>
        <v>1</v>
      </c>
      <c r="O101" s="45" t="str">
        <f t="shared" si="13"/>
        <v>soal diterima baik</v>
      </c>
      <c r="Q101" s="7">
        <v>96</v>
      </c>
      <c r="R101" s="5">
        <f t="shared" si="18"/>
        <v>1</v>
      </c>
      <c r="S101" s="5">
        <f t="shared" si="18"/>
        <v>1</v>
      </c>
      <c r="T101" s="5">
        <f t="shared" si="18"/>
        <v>1</v>
      </c>
      <c r="U101" s="5">
        <f t="shared" si="18"/>
        <v>0</v>
      </c>
      <c r="V101" s="5">
        <f t="shared" si="18"/>
        <v>1</v>
      </c>
      <c r="W101" s="5">
        <f t="shared" si="14"/>
        <v>0</v>
      </c>
      <c r="X101" s="5">
        <f t="shared" si="14"/>
        <v>1</v>
      </c>
      <c r="Y101" s="5">
        <f t="shared" si="14"/>
        <v>1</v>
      </c>
      <c r="Z101" s="5">
        <f t="shared" si="14"/>
        <v>0</v>
      </c>
      <c r="AA101" s="5">
        <f t="shared" si="14"/>
        <v>0</v>
      </c>
      <c r="AB101" s="6">
        <f t="shared" si="15"/>
        <v>0.6</v>
      </c>
      <c r="AC101" s="6">
        <f t="shared" si="16"/>
        <v>0.4</v>
      </c>
      <c r="AD101" s="6">
        <f t="shared" si="17"/>
        <v>0.24</v>
      </c>
    </row>
    <row r="102" spans="1:31" ht="35.25" customHeight="1" x14ac:dyDescent="0.3">
      <c r="A102" s="8" t="s">
        <v>1376</v>
      </c>
      <c r="B102" s="42">
        <v>0</v>
      </c>
      <c r="C102" s="42">
        <v>0</v>
      </c>
      <c r="D102" s="42">
        <v>1</v>
      </c>
      <c r="E102" s="42">
        <v>0</v>
      </c>
      <c r="F102" s="42">
        <v>1</v>
      </c>
      <c r="G102" s="42">
        <v>0</v>
      </c>
      <c r="H102" s="42">
        <v>0</v>
      </c>
      <c r="I102" s="42">
        <v>0</v>
      </c>
      <c r="J102" s="42">
        <v>0</v>
      </c>
      <c r="K102" s="42">
        <v>0</v>
      </c>
      <c r="L102" s="44">
        <f t="shared" si="10"/>
        <v>0.8</v>
      </c>
      <c r="M102" s="45" t="str">
        <f t="shared" si="11"/>
        <v>mudah</v>
      </c>
      <c r="N102" s="46">
        <f t="shared" si="12"/>
        <v>0.5</v>
      </c>
      <c r="O102" s="45" t="str">
        <f t="shared" si="13"/>
        <v>soal diterima baik</v>
      </c>
      <c r="Q102" s="7">
        <v>97</v>
      </c>
      <c r="R102" s="5">
        <f t="shared" si="18"/>
        <v>1</v>
      </c>
      <c r="S102" s="5">
        <f t="shared" si="18"/>
        <v>1</v>
      </c>
      <c r="T102" s="5">
        <f t="shared" si="18"/>
        <v>1</v>
      </c>
      <c r="U102" s="5">
        <f t="shared" si="18"/>
        <v>0</v>
      </c>
      <c r="V102" s="5">
        <f t="shared" si="18"/>
        <v>1</v>
      </c>
      <c r="W102" s="5">
        <f t="shared" si="14"/>
        <v>0</v>
      </c>
      <c r="X102" s="5">
        <f t="shared" si="14"/>
        <v>0</v>
      </c>
      <c r="Y102" s="5">
        <f t="shared" si="14"/>
        <v>0</v>
      </c>
      <c r="Z102" s="5">
        <f t="shared" si="14"/>
        <v>0</v>
      </c>
      <c r="AA102" s="5">
        <f t="shared" si="14"/>
        <v>0</v>
      </c>
      <c r="AB102" s="6">
        <f t="shared" si="15"/>
        <v>0.4</v>
      </c>
      <c r="AC102" s="6">
        <f t="shared" si="16"/>
        <v>0.6</v>
      </c>
      <c r="AD102" s="6">
        <f t="shared" si="17"/>
        <v>0.24</v>
      </c>
    </row>
    <row r="103" spans="1:31" ht="41.25" customHeight="1" x14ac:dyDescent="0.3">
      <c r="A103" s="4" t="s">
        <v>1377</v>
      </c>
      <c r="B103" s="42">
        <v>0</v>
      </c>
      <c r="C103" s="42">
        <v>0</v>
      </c>
      <c r="D103" s="42">
        <v>1</v>
      </c>
      <c r="E103" s="42">
        <v>1</v>
      </c>
      <c r="F103" s="42">
        <v>1</v>
      </c>
      <c r="G103" s="42">
        <v>1</v>
      </c>
      <c r="H103" s="42">
        <v>0</v>
      </c>
      <c r="I103" s="42">
        <v>0</v>
      </c>
      <c r="J103" s="42">
        <v>0</v>
      </c>
      <c r="K103" s="42">
        <v>0</v>
      </c>
      <c r="L103" s="44">
        <f t="shared" si="10"/>
        <v>0.6</v>
      </c>
      <c r="M103" s="45" t="str">
        <f t="shared" si="11"/>
        <v>sedang</v>
      </c>
      <c r="N103" s="46">
        <f t="shared" si="12"/>
        <v>0.5</v>
      </c>
      <c r="O103" s="45" t="str">
        <f t="shared" si="13"/>
        <v>soal diterima baik</v>
      </c>
      <c r="Q103" s="7">
        <v>98</v>
      </c>
      <c r="R103" s="5">
        <f t="shared" si="18"/>
        <v>0</v>
      </c>
      <c r="S103" s="5">
        <f t="shared" si="18"/>
        <v>0</v>
      </c>
      <c r="T103" s="5">
        <f t="shared" si="18"/>
        <v>1</v>
      </c>
      <c r="U103" s="5">
        <f t="shared" si="18"/>
        <v>0</v>
      </c>
      <c r="V103" s="5">
        <f t="shared" si="18"/>
        <v>1</v>
      </c>
      <c r="W103" s="5">
        <f t="shared" si="14"/>
        <v>0</v>
      </c>
      <c r="X103" s="5">
        <f t="shared" si="14"/>
        <v>0</v>
      </c>
      <c r="Y103" s="5">
        <f t="shared" si="14"/>
        <v>0</v>
      </c>
      <c r="Z103" s="5">
        <f t="shared" si="14"/>
        <v>0</v>
      </c>
      <c r="AA103" s="5">
        <f t="shared" si="14"/>
        <v>0</v>
      </c>
      <c r="AB103" s="6">
        <f t="shared" si="15"/>
        <v>0.2</v>
      </c>
      <c r="AC103" s="6">
        <f t="shared" si="16"/>
        <v>0.8</v>
      </c>
      <c r="AD103" s="6">
        <f t="shared" si="17"/>
        <v>0.16000000000000003</v>
      </c>
    </row>
    <row r="104" spans="1:31" ht="52.5" customHeight="1" x14ac:dyDescent="0.3">
      <c r="A104" s="9" t="s">
        <v>1378</v>
      </c>
      <c r="B104" s="42">
        <v>1</v>
      </c>
      <c r="C104" s="42">
        <v>1</v>
      </c>
      <c r="D104" s="42">
        <v>1</v>
      </c>
      <c r="E104" s="42">
        <v>1</v>
      </c>
      <c r="F104" s="42">
        <v>1</v>
      </c>
      <c r="G104" s="42">
        <v>1</v>
      </c>
      <c r="H104" s="42">
        <v>1</v>
      </c>
      <c r="I104" s="42">
        <v>1</v>
      </c>
      <c r="J104" s="42">
        <v>0</v>
      </c>
      <c r="K104" s="42">
        <v>0</v>
      </c>
      <c r="L104" s="44">
        <f t="shared" si="10"/>
        <v>0.8</v>
      </c>
      <c r="M104" s="45" t="str">
        <f t="shared" si="11"/>
        <v>mudah</v>
      </c>
      <c r="N104" s="46">
        <f>ABS((SUM(B104:D104,F104)-SUM(H104:K104))*2/8)</f>
        <v>0.5</v>
      </c>
      <c r="O104" s="45" t="str">
        <f t="shared" si="13"/>
        <v>soal diterima baik</v>
      </c>
      <c r="Q104" s="7">
        <v>99</v>
      </c>
      <c r="R104" s="5">
        <f t="shared" si="18"/>
        <v>0</v>
      </c>
      <c r="S104" s="5">
        <f t="shared" si="18"/>
        <v>0</v>
      </c>
      <c r="T104" s="5">
        <f t="shared" si="18"/>
        <v>1</v>
      </c>
      <c r="U104" s="5">
        <f t="shared" si="18"/>
        <v>1</v>
      </c>
      <c r="V104" s="5">
        <f t="shared" si="18"/>
        <v>1</v>
      </c>
      <c r="W104" s="5">
        <f t="shared" si="14"/>
        <v>1</v>
      </c>
      <c r="X104" s="5">
        <f t="shared" si="14"/>
        <v>0</v>
      </c>
      <c r="Y104" s="5">
        <f t="shared" si="14"/>
        <v>0</v>
      </c>
      <c r="Z104" s="5">
        <f t="shared" si="14"/>
        <v>0</v>
      </c>
      <c r="AA104" s="5">
        <f t="shared" si="14"/>
        <v>0</v>
      </c>
      <c r="AB104" s="6">
        <f t="shared" si="15"/>
        <v>0.4</v>
      </c>
      <c r="AC104" s="6">
        <f t="shared" si="16"/>
        <v>0.6</v>
      </c>
      <c r="AD104" s="6">
        <f t="shared" si="17"/>
        <v>0.24</v>
      </c>
    </row>
    <row r="105" spans="1:31" x14ac:dyDescent="0.3">
      <c r="A105" s="10"/>
      <c r="B105" s="11">
        <f>SUM(B5:B104)</f>
        <v>81</v>
      </c>
      <c r="C105" s="11">
        <f t="shared" ref="C105:K105" si="19">SUM(C5:C104)</f>
        <v>81</v>
      </c>
      <c r="D105" s="11">
        <f t="shared" si="19"/>
        <v>80</v>
      </c>
      <c r="E105" s="11">
        <f t="shared" si="19"/>
        <v>48</v>
      </c>
      <c r="F105" s="11">
        <f t="shared" si="19"/>
        <v>80</v>
      </c>
      <c r="G105" s="11">
        <f t="shared" si="19"/>
        <v>48</v>
      </c>
      <c r="H105" s="11">
        <f t="shared" si="19"/>
        <v>16</v>
      </c>
      <c r="I105" s="11">
        <f t="shared" si="19"/>
        <v>16</v>
      </c>
      <c r="J105" s="11">
        <f t="shared" si="19"/>
        <v>31</v>
      </c>
      <c r="K105" s="11">
        <f t="shared" si="19"/>
        <v>31</v>
      </c>
      <c r="L105" s="12"/>
      <c r="M105" s="12"/>
      <c r="N105" s="12"/>
      <c r="O105" s="47">
        <f>COUNTIF(O5:O104,"soal dibuang")</f>
        <v>0</v>
      </c>
      <c r="Q105" s="7">
        <v>100</v>
      </c>
      <c r="R105" s="5">
        <f t="shared" si="18"/>
        <v>1</v>
      </c>
      <c r="S105" s="5">
        <f t="shared" si="18"/>
        <v>1</v>
      </c>
      <c r="T105" s="5">
        <f t="shared" si="18"/>
        <v>1</v>
      </c>
      <c r="U105" s="5">
        <f t="shared" si="18"/>
        <v>1</v>
      </c>
      <c r="V105" s="5">
        <f t="shared" si="18"/>
        <v>1</v>
      </c>
      <c r="W105" s="5">
        <f t="shared" si="14"/>
        <v>1</v>
      </c>
      <c r="X105" s="5">
        <f t="shared" si="14"/>
        <v>1</v>
      </c>
      <c r="Y105" s="5">
        <f t="shared" si="14"/>
        <v>1</v>
      </c>
      <c r="Z105" s="5">
        <f t="shared" si="14"/>
        <v>0</v>
      </c>
      <c r="AA105" s="5">
        <f t="shared" si="14"/>
        <v>0</v>
      </c>
      <c r="AB105" s="6">
        <f>SUM(R105:AA105)/COUNT(R105:AA105)</f>
        <v>0.8</v>
      </c>
      <c r="AC105" s="6">
        <f t="shared" si="16"/>
        <v>0.19999999999999996</v>
      </c>
      <c r="AD105" s="6">
        <f t="shared" si="17"/>
        <v>0.15999999999999998</v>
      </c>
    </row>
    <row r="106" spans="1:31" ht="28.2" x14ac:dyDescent="0.3">
      <c r="A106" s="10"/>
      <c r="B106" s="48" t="s">
        <v>4</v>
      </c>
      <c r="C106" s="48" t="s">
        <v>4</v>
      </c>
      <c r="D106" s="48" t="s">
        <v>4</v>
      </c>
      <c r="E106" s="11" t="s">
        <v>4</v>
      </c>
      <c r="F106" s="48" t="s">
        <v>4</v>
      </c>
      <c r="G106" s="11" t="s">
        <v>4</v>
      </c>
      <c r="H106" s="48" t="s">
        <v>5</v>
      </c>
      <c r="I106" s="48" t="s">
        <v>5</v>
      </c>
      <c r="J106" s="48" t="s">
        <v>5</v>
      </c>
      <c r="K106" s="48" t="s">
        <v>5</v>
      </c>
      <c r="L106" s="12"/>
      <c r="M106" s="47">
        <f>COUNTIF(M5:M104,"mudah")</f>
        <v>28</v>
      </c>
      <c r="N106" s="12"/>
      <c r="O106" s="12"/>
      <c r="Q106" s="21" t="s">
        <v>12</v>
      </c>
      <c r="R106" s="24">
        <f>SUM(R6:R105)</f>
        <v>81</v>
      </c>
      <c r="S106" s="24">
        <f t="shared" ref="S106:AA106" si="20">SUM(S6:S105)</f>
        <v>81</v>
      </c>
      <c r="T106" s="24">
        <f t="shared" si="20"/>
        <v>80</v>
      </c>
      <c r="U106" s="24">
        <f t="shared" si="20"/>
        <v>48</v>
      </c>
      <c r="V106" s="24">
        <f t="shared" si="20"/>
        <v>80</v>
      </c>
      <c r="W106" s="24">
        <f t="shared" si="20"/>
        <v>48</v>
      </c>
      <c r="X106" s="24">
        <f t="shared" si="20"/>
        <v>16</v>
      </c>
      <c r="Y106" s="24">
        <f t="shared" si="20"/>
        <v>16</v>
      </c>
      <c r="Z106" s="24">
        <f t="shared" si="20"/>
        <v>31</v>
      </c>
      <c r="AA106" s="24">
        <f t="shared" si="20"/>
        <v>31</v>
      </c>
      <c r="AB106" s="24"/>
      <c r="AC106" s="24"/>
      <c r="AD106" s="25">
        <f>SUM(AD6:AD105)</f>
        <v>20.79999999999999</v>
      </c>
      <c r="AE106" s="24" t="s">
        <v>11</v>
      </c>
    </row>
    <row r="107" spans="1:31" x14ac:dyDescent="0.3">
      <c r="A107" s="10"/>
      <c r="B107" s="11"/>
      <c r="C107" s="11"/>
      <c r="D107" s="11"/>
      <c r="E107" s="11"/>
      <c r="F107" s="11"/>
      <c r="G107" s="11"/>
      <c r="H107" s="11"/>
      <c r="I107" s="11"/>
      <c r="J107" s="11"/>
      <c r="K107" s="11"/>
      <c r="L107" s="12"/>
      <c r="M107" s="47">
        <f>COUNTIF(M5:M104,"sedang")</f>
        <v>60</v>
      </c>
      <c r="N107" s="12"/>
      <c r="O107" s="12"/>
      <c r="Q107" s="10" t="s">
        <v>13</v>
      </c>
      <c r="R107" s="24">
        <f>SUM(R106:AA106)</f>
        <v>512</v>
      </c>
      <c r="S107" s="24"/>
      <c r="T107" s="24"/>
      <c r="U107" s="24"/>
      <c r="V107" s="24"/>
      <c r="W107" s="24"/>
      <c r="X107" s="24"/>
      <c r="Y107" s="24"/>
      <c r="Z107" s="24"/>
      <c r="AA107" s="24"/>
      <c r="AB107" s="24"/>
      <c r="AC107" s="24"/>
      <c r="AD107" s="24"/>
      <c r="AE107" s="1"/>
    </row>
    <row r="108" spans="1:31" ht="30" customHeight="1" x14ac:dyDescent="0.3">
      <c r="A108" s="19"/>
      <c r="B108" s="98" t="s">
        <v>20</v>
      </c>
      <c r="C108" s="98"/>
      <c r="D108" s="98"/>
      <c r="E108" s="40">
        <v>40</v>
      </c>
      <c r="F108" s="11"/>
      <c r="G108" s="11"/>
      <c r="H108" s="11"/>
      <c r="I108" s="11"/>
      <c r="J108" s="11"/>
      <c r="K108" s="11"/>
      <c r="L108" s="12"/>
      <c r="M108" s="12">
        <f>100-M106-M107</f>
        <v>12</v>
      </c>
      <c r="N108" s="12"/>
      <c r="O108" s="12"/>
      <c r="Q108" s="21" t="s">
        <v>14</v>
      </c>
      <c r="R108" s="24">
        <f>$R$107/10</f>
        <v>51.2</v>
      </c>
      <c r="S108" s="24">
        <f t="shared" ref="S108:AA108" si="21">$R$108/10</f>
        <v>5.12</v>
      </c>
      <c r="T108" s="24">
        <f t="shared" si="21"/>
        <v>5.12</v>
      </c>
      <c r="U108" s="24">
        <f t="shared" si="21"/>
        <v>5.12</v>
      </c>
      <c r="V108" s="24">
        <f t="shared" si="21"/>
        <v>5.12</v>
      </c>
      <c r="W108" s="24">
        <f t="shared" si="21"/>
        <v>5.12</v>
      </c>
      <c r="X108" s="24">
        <f>$R$107/10</f>
        <v>51.2</v>
      </c>
      <c r="Y108" s="24">
        <f t="shared" si="21"/>
        <v>5.12</v>
      </c>
      <c r="Z108" s="24">
        <f t="shared" si="21"/>
        <v>5.12</v>
      </c>
      <c r="AA108" s="24">
        <f t="shared" si="21"/>
        <v>5.12</v>
      </c>
      <c r="AB108" s="24"/>
      <c r="AC108" s="24"/>
      <c r="AD108" s="24"/>
      <c r="AE108" s="1"/>
    </row>
    <row r="109" spans="1:31" ht="30" customHeight="1" x14ac:dyDescent="0.3">
      <c r="A109" s="8"/>
      <c r="B109" s="98" t="s">
        <v>21</v>
      </c>
      <c r="C109" s="98"/>
      <c r="D109" s="98"/>
      <c r="E109" s="40">
        <v>30</v>
      </c>
      <c r="F109" s="11"/>
      <c r="G109" s="11"/>
      <c r="H109" s="11"/>
      <c r="I109" s="11"/>
      <c r="J109" s="11"/>
      <c r="K109" s="11"/>
      <c r="L109" s="12"/>
      <c r="M109" s="12"/>
      <c r="N109" s="12"/>
      <c r="O109" s="12"/>
      <c r="Q109" s="21" t="s">
        <v>15</v>
      </c>
      <c r="R109" s="25">
        <f>R106-R108</f>
        <v>29.799999999999997</v>
      </c>
      <c r="S109" s="25">
        <f t="shared" ref="S109:AA109" si="22">S106-S108</f>
        <v>75.88</v>
      </c>
      <c r="T109" s="25">
        <f t="shared" si="22"/>
        <v>74.88</v>
      </c>
      <c r="U109" s="25">
        <f t="shared" si="22"/>
        <v>42.88</v>
      </c>
      <c r="V109" s="25">
        <f t="shared" si="22"/>
        <v>74.88</v>
      </c>
      <c r="W109" s="25">
        <f t="shared" si="22"/>
        <v>42.88</v>
      </c>
      <c r="X109" s="25">
        <f t="shared" si="22"/>
        <v>-35.200000000000003</v>
      </c>
      <c r="Y109" s="25">
        <f t="shared" si="22"/>
        <v>10.879999999999999</v>
      </c>
      <c r="Z109" s="25">
        <f t="shared" si="22"/>
        <v>25.88</v>
      </c>
      <c r="AA109" s="25">
        <f t="shared" si="22"/>
        <v>25.88</v>
      </c>
      <c r="AB109" s="24"/>
      <c r="AC109" s="24"/>
      <c r="AD109" s="24"/>
      <c r="AE109" s="1"/>
    </row>
    <row r="110" spans="1:31" ht="30" customHeight="1" x14ac:dyDescent="0.3">
      <c r="A110" s="9"/>
      <c r="B110" s="98" t="s">
        <v>22</v>
      </c>
      <c r="C110" s="98"/>
      <c r="D110" s="98"/>
      <c r="E110" s="40">
        <v>30</v>
      </c>
      <c r="F110" s="11"/>
      <c r="G110" s="11"/>
      <c r="H110" s="11"/>
      <c r="I110" s="11"/>
      <c r="J110" s="11"/>
      <c r="K110" s="11"/>
      <c r="L110" s="12"/>
      <c r="M110" s="12"/>
      <c r="N110" s="12"/>
      <c r="O110" s="12"/>
      <c r="Q110" s="21" t="s">
        <v>16</v>
      </c>
      <c r="R110" s="31">
        <f>R109^2</f>
        <v>888.03999999999985</v>
      </c>
      <c r="S110" s="31">
        <f t="shared" ref="S110:AA110" si="23">S109^2</f>
        <v>5757.7743999999993</v>
      </c>
      <c r="T110" s="31">
        <f t="shared" si="23"/>
        <v>5607.0143999999991</v>
      </c>
      <c r="U110" s="31">
        <f t="shared" si="23"/>
        <v>1838.6944000000003</v>
      </c>
      <c r="V110" s="31">
        <f t="shared" si="23"/>
        <v>5607.0143999999991</v>
      </c>
      <c r="W110" s="31">
        <f t="shared" si="23"/>
        <v>1838.6944000000003</v>
      </c>
      <c r="X110" s="31">
        <f t="shared" si="23"/>
        <v>1239.0400000000002</v>
      </c>
      <c r="Y110" s="31">
        <f t="shared" si="23"/>
        <v>118.37439999999998</v>
      </c>
      <c r="Z110" s="31">
        <f t="shared" si="23"/>
        <v>669.7743999999999</v>
      </c>
      <c r="AA110" s="31">
        <f t="shared" si="23"/>
        <v>669.7743999999999</v>
      </c>
      <c r="AB110" s="24"/>
      <c r="AC110" s="24"/>
      <c r="AD110" s="24"/>
      <c r="AE110" s="1"/>
    </row>
    <row r="111" spans="1:31" x14ac:dyDescent="0.3">
      <c r="Q111" s="21" t="s">
        <v>17</v>
      </c>
      <c r="R111" s="24">
        <f>_xlfn.VAR.S(R106:AA106)</f>
        <v>749.95555555555541</v>
      </c>
      <c r="S111" s="24"/>
      <c r="T111" s="24"/>
      <c r="U111" s="24"/>
      <c r="V111" s="24"/>
      <c r="W111" s="24"/>
      <c r="X111" s="24"/>
      <c r="Y111" s="24"/>
      <c r="Z111" s="24"/>
      <c r="AA111" s="24"/>
      <c r="AB111" s="24"/>
      <c r="AC111" s="24"/>
      <c r="AD111" s="24"/>
      <c r="AE111" s="1"/>
    </row>
    <row r="112" spans="1:31" x14ac:dyDescent="0.3">
      <c r="Q112" s="21" t="s">
        <v>18</v>
      </c>
      <c r="R112" s="24">
        <f>SQRT(R111)</f>
        <v>27.385316422410668</v>
      </c>
      <c r="S112" s="24"/>
      <c r="T112" s="24"/>
      <c r="U112" s="24"/>
      <c r="V112" s="24"/>
      <c r="W112" s="24"/>
      <c r="X112" s="24"/>
      <c r="Y112" s="24"/>
      <c r="Z112" s="24"/>
      <c r="AA112" s="24"/>
      <c r="AB112" s="24"/>
      <c r="AC112" s="24"/>
      <c r="AD112" s="24"/>
      <c r="AE112" s="1"/>
    </row>
    <row r="113" spans="17:31" x14ac:dyDescent="0.3">
      <c r="Q113" s="23" t="s">
        <v>6</v>
      </c>
      <c r="R113" s="32">
        <f>100/(100-1)*(1-AD106/R111)</f>
        <v>0.9820858819317988</v>
      </c>
      <c r="S113" s="32" t="s">
        <v>19</v>
      </c>
      <c r="T113" s="24"/>
      <c r="U113" s="24"/>
      <c r="V113" s="24"/>
      <c r="W113" s="24"/>
      <c r="X113" s="24"/>
      <c r="Y113" s="24"/>
      <c r="Z113" s="24"/>
      <c r="AA113" s="24"/>
      <c r="AB113" s="24"/>
      <c r="AC113" s="24"/>
      <c r="AD113" s="24"/>
      <c r="AE113" s="1"/>
    </row>
  </sheetData>
  <mergeCells count="15">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 ref="O3:O4"/>
  </mergeCells>
  <conditionalFormatting sqref="M5:M104 M3:O3 Q3">
    <cfRule type="containsText" dxfId="106" priority="9" operator="containsText" text="sedang">
      <formula>NOT(ISERROR(SEARCH("sedang",M3)))</formula>
    </cfRule>
  </conditionalFormatting>
  <conditionalFormatting sqref="M5:M104">
    <cfRule type="containsText" dxfId="105" priority="8" operator="containsText" text="sukar">
      <formula>NOT(ISERROR(SEARCH("sukar",M5)))</formula>
    </cfRule>
  </conditionalFormatting>
  <conditionalFormatting sqref="M106:M107">
    <cfRule type="containsText" dxfId="104" priority="4" operator="containsText" text="sukar">
      <formula>NOT(ISERROR(SEARCH("sukar",M106)))</formula>
    </cfRule>
    <cfRule type="containsText" dxfId="103" priority="5" operator="containsText" text="sedang">
      <formula>NOT(ISERROR(SEARCH("sedang",M106)))</formula>
    </cfRule>
    <cfRule type="containsText" dxfId="102" priority="6" operator="containsText" text="mudah">
      <formula>NOT(ISERROR(SEARCH("mudah",M106)))</formula>
    </cfRule>
  </conditionalFormatting>
  <conditionalFormatting sqref="M3:O3 Q3 M5:M104">
    <cfRule type="containsText" dxfId="101" priority="10" operator="containsText" text="mudah">
      <formula>NOT(ISERROR(SEARCH("mudah",M3)))</formula>
    </cfRule>
  </conditionalFormatting>
  <conditionalFormatting sqref="O5:O106">
    <cfRule type="containsText" dxfId="100" priority="7" operator="containsText" text="soal dibuang">
      <formula>NOT(ISERROR(SEARCH("soal dibuang",O5)))</formula>
    </cfRule>
  </conditionalFormatting>
  <pageMargins left="0.21" right="0.2" top="0.47244094488188981" bottom="0.35" header="0.31496062992125984" footer="0.21"/>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6AEF18C9-134A-4679-BE48-FB3B65891320}">
            <xm:f>P_Target!$A2=0.25</xm:f>
            <x14:dxf>
              <fill>
                <patternFill>
                  <bgColor rgb="FFFF0000"/>
                </patternFill>
              </fill>
            </x14:dxf>
          </x14:cfRule>
          <x14:cfRule type="expression" priority="2" id="{8EBF84EC-96B7-47E0-9D0E-2C48A35ADB71}">
            <xm:f>P_Target!$A2=0.5</xm:f>
            <x14:dxf>
              <fill>
                <patternFill>
                  <bgColor rgb="FFFFFF00"/>
                </patternFill>
              </fill>
            </x14:dxf>
          </x14:cfRule>
          <x14:cfRule type="expression" priority="3" id="{104092E8-B11B-44F4-BAEE-D8219CAAD8B6}">
            <xm:f>P_Target!$A2=0.8</xm:f>
            <x14:dxf>
              <fill>
                <patternFill>
                  <bgColor rgb="FF92D050"/>
                </patternFill>
              </fill>
            </x14:dxf>
          </x14:cfRule>
          <xm:sqref>A5:A104</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7B50-B9E2-4058-9854-CA2042D75630}">
  <dimension ref="A1:AE116"/>
  <sheetViews>
    <sheetView view="pageBreakPreview" topLeftCell="A100" zoomScale="77" zoomScaleNormal="77" zoomScaleSheetLayoutView="77" workbookViewId="0">
      <selection activeCell="A5" sqref="A5:A104"/>
    </sheetView>
  </sheetViews>
  <sheetFormatPr defaultColWidth="9.109375" defaultRowHeight="13.8" x14ac:dyDescent="0.25"/>
  <cols>
    <col min="1" max="1" width="39.44140625" style="10" customWidth="1"/>
    <col min="2" max="11" width="5.5546875" style="11" customWidth="1"/>
    <col min="12" max="12" width="11.6640625" style="12" customWidth="1"/>
    <col min="13" max="13" width="7.88671875" style="12" customWidth="1"/>
    <col min="14" max="14" width="10.5546875" style="12" customWidth="1"/>
    <col min="15" max="15" width="17.5546875" style="12" customWidth="1"/>
    <col min="16" max="16" width="9.109375" style="12"/>
    <col min="17" max="17" width="14" style="12" customWidth="1"/>
    <col min="18" max="27" width="7.88671875" style="12" customWidth="1"/>
    <col min="28" max="28" width="8.6640625" style="12" customWidth="1"/>
    <col min="29" max="30" width="9.33203125" style="12" bestFit="1" customWidth="1"/>
    <col min="31" max="16384" width="9.109375" style="12"/>
  </cols>
  <sheetData>
    <row r="1" spans="1:31" ht="15" x14ac:dyDescent="0.25">
      <c r="A1" s="99" t="s">
        <v>2335</v>
      </c>
      <c r="B1" s="100"/>
      <c r="C1" s="100"/>
      <c r="D1" s="100"/>
      <c r="E1" s="100"/>
      <c r="F1" s="100"/>
      <c r="G1" s="100"/>
      <c r="H1" s="100"/>
      <c r="I1" s="100"/>
      <c r="J1" s="100"/>
      <c r="K1" s="100"/>
      <c r="L1" s="100"/>
      <c r="M1" s="100"/>
      <c r="N1" s="100"/>
      <c r="O1" s="100"/>
    </row>
    <row r="2" spans="1:31" ht="43.2" x14ac:dyDescent="0.3">
      <c r="A2" s="88" t="s">
        <v>1580</v>
      </c>
      <c r="B2" s="89" t="s">
        <v>1596</v>
      </c>
      <c r="C2" s="89" t="s">
        <v>1587</v>
      </c>
      <c r="D2" s="89" t="s">
        <v>1596</v>
      </c>
      <c r="E2" s="89" t="s">
        <v>1596</v>
      </c>
      <c r="F2" s="89" t="s">
        <v>1587</v>
      </c>
      <c r="G2" s="89" t="s">
        <v>1587</v>
      </c>
      <c r="H2" s="89" t="s">
        <v>1596</v>
      </c>
      <c r="I2" s="89" t="s">
        <v>1587</v>
      </c>
      <c r="J2" s="89" t="s">
        <v>1596</v>
      </c>
      <c r="K2" s="89" t="s">
        <v>1587</v>
      </c>
    </row>
    <row r="3" spans="1:31" x14ac:dyDescent="0.25">
      <c r="A3" s="101" t="s">
        <v>0</v>
      </c>
      <c r="B3" s="101" t="s">
        <v>23</v>
      </c>
      <c r="C3" s="101"/>
      <c r="D3" s="101"/>
      <c r="E3" s="101"/>
      <c r="F3" s="101"/>
      <c r="G3" s="101"/>
      <c r="H3" s="101"/>
      <c r="I3" s="101"/>
      <c r="J3" s="101"/>
      <c r="K3" s="101"/>
      <c r="L3" s="101" t="s">
        <v>1</v>
      </c>
      <c r="M3" s="101" t="s">
        <v>2</v>
      </c>
      <c r="N3" s="101" t="s">
        <v>3</v>
      </c>
      <c r="O3" s="27"/>
      <c r="Q3" s="22" t="s">
        <v>6</v>
      </c>
    </row>
    <row r="4" spans="1:31" ht="15" customHeight="1" x14ac:dyDescent="0.25">
      <c r="A4" s="101"/>
      <c r="B4" s="15">
        <v>1</v>
      </c>
      <c r="C4" s="15">
        <v>2</v>
      </c>
      <c r="D4" s="15">
        <v>3</v>
      </c>
      <c r="E4" s="15">
        <v>4</v>
      </c>
      <c r="F4" s="15">
        <v>5</v>
      </c>
      <c r="G4" s="15">
        <v>6</v>
      </c>
      <c r="H4" s="15">
        <v>7</v>
      </c>
      <c r="I4" s="15">
        <v>8</v>
      </c>
      <c r="J4" s="15">
        <v>9</v>
      </c>
      <c r="K4" s="15">
        <v>10</v>
      </c>
      <c r="L4" s="101"/>
      <c r="M4" s="101"/>
      <c r="N4" s="101"/>
      <c r="O4" s="16" t="s">
        <v>2</v>
      </c>
      <c r="Q4" s="97" t="s">
        <v>8</v>
      </c>
      <c r="R4" s="105" t="s">
        <v>23</v>
      </c>
      <c r="S4" s="105"/>
      <c r="T4" s="105"/>
      <c r="U4" s="105"/>
      <c r="V4" s="105"/>
      <c r="W4" s="105"/>
      <c r="X4" s="105"/>
      <c r="Y4" s="105"/>
      <c r="Z4" s="105"/>
      <c r="AA4" s="105"/>
      <c r="AB4" s="107" t="s">
        <v>7</v>
      </c>
      <c r="AC4" s="107" t="s">
        <v>9</v>
      </c>
      <c r="AD4" s="107" t="s">
        <v>10</v>
      </c>
      <c r="AE4" s="21"/>
    </row>
    <row r="5" spans="1:31" ht="41.4" x14ac:dyDescent="0.3">
      <c r="A5" s="8" t="s">
        <v>1379</v>
      </c>
      <c r="B5" s="42">
        <v>1</v>
      </c>
      <c r="C5" s="42">
        <v>1</v>
      </c>
      <c r="D5" s="42">
        <v>1</v>
      </c>
      <c r="E5" s="42">
        <v>0</v>
      </c>
      <c r="F5" s="42">
        <v>1</v>
      </c>
      <c r="G5" s="42">
        <v>0</v>
      </c>
      <c r="H5" s="42">
        <v>0</v>
      </c>
      <c r="I5" s="42">
        <v>0</v>
      </c>
      <c r="J5" s="42">
        <v>0</v>
      </c>
      <c r="K5" s="42">
        <v>0</v>
      </c>
      <c r="L5" s="6">
        <f>SUM(B5:K5)/10</f>
        <v>0.4</v>
      </c>
      <c r="M5" s="7" t="str">
        <f>IF(L5&lt;0.31,"sukar",IF(L5&lt;0.71,"sedang","mudah"))</f>
        <v>sedang</v>
      </c>
      <c r="N5" s="6">
        <f>ABS((SUM(B5:F5)-SUM(G5:K5))*2/10)</f>
        <v>0.8</v>
      </c>
      <c r="O5" s="7"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108"/>
      <c r="AC5" s="108"/>
      <c r="AD5" s="108"/>
      <c r="AE5" s="21"/>
    </row>
    <row r="6" spans="1:31" ht="41.4" x14ac:dyDescent="0.3">
      <c r="A6" s="8" t="s">
        <v>1380</v>
      </c>
      <c r="B6" s="42">
        <v>0</v>
      </c>
      <c r="C6" s="42">
        <v>0</v>
      </c>
      <c r="D6" s="42">
        <v>0</v>
      </c>
      <c r="E6" s="42">
        <v>0</v>
      </c>
      <c r="F6" s="42">
        <v>0</v>
      </c>
      <c r="G6" s="42">
        <v>0</v>
      </c>
      <c r="H6" s="42">
        <v>0</v>
      </c>
      <c r="I6" s="42">
        <v>0</v>
      </c>
      <c r="J6" s="42">
        <v>1</v>
      </c>
      <c r="K6" s="42">
        <v>1</v>
      </c>
      <c r="L6" s="6">
        <f t="shared" ref="L6:L69" si="0">SUM(B6:K6)/10</f>
        <v>0.2</v>
      </c>
      <c r="M6" s="7" t="str">
        <f t="shared" ref="M6:M69" si="1">IF(L6&lt;0.31,"sukar",IF(L6&lt;0.71,"sedang","mudah"))</f>
        <v>sukar</v>
      </c>
      <c r="N6" s="6">
        <f t="shared" ref="N6:N69" si="2">ABS((SUM(B6:F6)-SUM(G6:K6))*2/10)</f>
        <v>0.4</v>
      </c>
      <c r="O6" s="7" t="str">
        <f t="shared" ref="O6:O69" si="3">IF(N6&lt;0.2,"soal dibuang",IF(N6&lt;0.3,"soal diperbaiki",IF(N6&lt;0.4,"soal diterima tapi perlu diperbaiki","soal diterima baik")))</f>
        <v>soal diterima baik</v>
      </c>
      <c r="Q6" s="7">
        <v>1</v>
      </c>
      <c r="R6" s="14">
        <f>B5</f>
        <v>1</v>
      </c>
      <c r="S6" s="14">
        <f t="shared" ref="S6:AA21" si="4">C5</f>
        <v>1</v>
      </c>
      <c r="T6" s="14">
        <f t="shared" si="4"/>
        <v>1</v>
      </c>
      <c r="U6" s="14">
        <f t="shared" si="4"/>
        <v>0</v>
      </c>
      <c r="V6" s="14">
        <f t="shared" si="4"/>
        <v>1</v>
      </c>
      <c r="W6" s="14">
        <f t="shared" si="4"/>
        <v>0</v>
      </c>
      <c r="X6" s="14">
        <f t="shared" si="4"/>
        <v>0</v>
      </c>
      <c r="Y6" s="14">
        <f t="shared" si="4"/>
        <v>0</v>
      </c>
      <c r="Z6" s="14">
        <f t="shared" si="4"/>
        <v>0</v>
      </c>
      <c r="AA6" s="14">
        <f t="shared" si="4"/>
        <v>0</v>
      </c>
      <c r="AB6" s="6">
        <f>SUM(R6:AA6)/COUNT(R6:AA6)</f>
        <v>0.4</v>
      </c>
      <c r="AC6" s="6">
        <f>1-AB6</f>
        <v>0.6</v>
      </c>
      <c r="AD6" s="6">
        <f>AB6*AC6</f>
        <v>0.24</v>
      </c>
      <c r="AE6" s="21"/>
    </row>
    <row r="7" spans="1:31" ht="27.6" x14ac:dyDescent="0.3">
      <c r="A7" s="8" t="s">
        <v>1381</v>
      </c>
      <c r="B7" s="42">
        <v>1</v>
      </c>
      <c r="C7" s="42">
        <v>1</v>
      </c>
      <c r="D7" s="42">
        <v>1</v>
      </c>
      <c r="E7" s="42">
        <v>0</v>
      </c>
      <c r="F7" s="42">
        <v>1</v>
      </c>
      <c r="G7" s="42">
        <v>0</v>
      </c>
      <c r="H7" s="42">
        <v>0</v>
      </c>
      <c r="I7" s="42">
        <v>0</v>
      </c>
      <c r="J7" s="42">
        <v>0</v>
      </c>
      <c r="K7" s="42">
        <v>0</v>
      </c>
      <c r="L7" s="6">
        <f t="shared" si="0"/>
        <v>0.4</v>
      </c>
      <c r="M7" s="7" t="str">
        <f t="shared" si="1"/>
        <v>sedang</v>
      </c>
      <c r="N7" s="6">
        <f t="shared" si="2"/>
        <v>0.8</v>
      </c>
      <c r="O7" s="7" t="str">
        <f t="shared" si="3"/>
        <v>soal diterima baik</v>
      </c>
      <c r="Q7" s="7">
        <v>2</v>
      </c>
      <c r="R7" s="14">
        <f t="shared" ref="R7:AA45" si="5">B6</f>
        <v>0</v>
      </c>
      <c r="S7" s="14">
        <f t="shared" si="4"/>
        <v>0</v>
      </c>
      <c r="T7" s="14">
        <f t="shared" si="4"/>
        <v>0</v>
      </c>
      <c r="U7" s="14">
        <f t="shared" si="4"/>
        <v>0</v>
      </c>
      <c r="V7" s="14">
        <f t="shared" si="4"/>
        <v>0</v>
      </c>
      <c r="W7" s="14">
        <f t="shared" si="4"/>
        <v>0</v>
      </c>
      <c r="X7" s="14">
        <f t="shared" si="4"/>
        <v>0</v>
      </c>
      <c r="Y7" s="14">
        <f t="shared" si="4"/>
        <v>0</v>
      </c>
      <c r="Z7" s="14">
        <f t="shared" si="4"/>
        <v>1</v>
      </c>
      <c r="AA7" s="14">
        <f t="shared" si="4"/>
        <v>1</v>
      </c>
      <c r="AB7" s="6">
        <f t="shared" ref="AB7:AB70" si="6">SUM(R7:AA7)/COUNT(R7:AA7)</f>
        <v>0.2</v>
      </c>
      <c r="AC7" s="6">
        <f t="shared" ref="AC7:AC70" si="7">1-AB7</f>
        <v>0.8</v>
      </c>
      <c r="AD7" s="6">
        <f t="shared" ref="AD7:AD70" si="8">AB7*AC7</f>
        <v>0.16000000000000003</v>
      </c>
      <c r="AE7" s="21"/>
    </row>
    <row r="8" spans="1:31" ht="35.25" customHeight="1" x14ac:dyDescent="0.3">
      <c r="A8" s="8" t="s">
        <v>1382</v>
      </c>
      <c r="B8" s="42">
        <v>1</v>
      </c>
      <c r="C8" s="42">
        <v>1</v>
      </c>
      <c r="D8" s="42">
        <v>1</v>
      </c>
      <c r="E8" s="42">
        <v>1</v>
      </c>
      <c r="F8" s="42">
        <v>1</v>
      </c>
      <c r="G8" s="42">
        <v>1</v>
      </c>
      <c r="H8" s="42">
        <v>0</v>
      </c>
      <c r="I8" s="42">
        <v>0</v>
      </c>
      <c r="J8" s="42">
        <v>0</v>
      </c>
      <c r="K8" s="42">
        <v>0</v>
      </c>
      <c r="L8" s="6">
        <f t="shared" si="0"/>
        <v>0.6</v>
      </c>
      <c r="M8" s="7" t="str">
        <f t="shared" si="1"/>
        <v>sedang</v>
      </c>
      <c r="N8" s="6">
        <f t="shared" si="2"/>
        <v>0.8</v>
      </c>
      <c r="O8" s="7" t="str">
        <f t="shared" si="3"/>
        <v>soal diterima baik</v>
      </c>
      <c r="Q8" s="7">
        <v>3</v>
      </c>
      <c r="R8" s="14">
        <f t="shared" si="5"/>
        <v>1</v>
      </c>
      <c r="S8" s="14">
        <f t="shared" si="4"/>
        <v>1</v>
      </c>
      <c r="T8" s="14">
        <f t="shared" si="4"/>
        <v>1</v>
      </c>
      <c r="U8" s="14">
        <f t="shared" si="4"/>
        <v>0</v>
      </c>
      <c r="V8" s="14">
        <f t="shared" si="4"/>
        <v>1</v>
      </c>
      <c r="W8" s="14">
        <f t="shared" si="4"/>
        <v>0</v>
      </c>
      <c r="X8" s="14">
        <f t="shared" si="4"/>
        <v>0</v>
      </c>
      <c r="Y8" s="14">
        <f t="shared" si="4"/>
        <v>0</v>
      </c>
      <c r="Z8" s="14">
        <f t="shared" si="4"/>
        <v>0</v>
      </c>
      <c r="AA8" s="14">
        <f t="shared" si="4"/>
        <v>0</v>
      </c>
      <c r="AB8" s="6">
        <f t="shared" si="6"/>
        <v>0.4</v>
      </c>
      <c r="AC8" s="6">
        <f t="shared" si="7"/>
        <v>0.6</v>
      </c>
      <c r="AD8" s="6">
        <f t="shared" si="8"/>
        <v>0.24</v>
      </c>
      <c r="AE8" s="21"/>
    </row>
    <row r="9" spans="1:31" ht="67.5" customHeight="1" x14ac:dyDescent="0.3">
      <c r="A9" s="8" t="s">
        <v>1383</v>
      </c>
      <c r="B9" s="42">
        <v>1</v>
      </c>
      <c r="C9" s="42">
        <v>1</v>
      </c>
      <c r="D9" s="42">
        <v>1</v>
      </c>
      <c r="E9" s="42">
        <v>0</v>
      </c>
      <c r="F9" s="42">
        <v>1</v>
      </c>
      <c r="G9" s="42">
        <v>0</v>
      </c>
      <c r="H9" s="42">
        <v>1</v>
      </c>
      <c r="I9" s="42">
        <v>1</v>
      </c>
      <c r="J9" s="42">
        <v>0</v>
      </c>
      <c r="K9" s="42">
        <v>0</v>
      </c>
      <c r="L9" s="6">
        <f t="shared" si="0"/>
        <v>0.6</v>
      </c>
      <c r="M9" s="7" t="str">
        <f t="shared" si="1"/>
        <v>sedang</v>
      </c>
      <c r="N9" s="6">
        <f t="shared" si="2"/>
        <v>0.4</v>
      </c>
      <c r="O9" s="7" t="str">
        <f t="shared" si="3"/>
        <v>soal diterima baik</v>
      </c>
      <c r="Q9" s="7">
        <v>4</v>
      </c>
      <c r="R9" s="14">
        <f t="shared" si="5"/>
        <v>1</v>
      </c>
      <c r="S9" s="14">
        <f t="shared" si="4"/>
        <v>1</v>
      </c>
      <c r="T9" s="14">
        <f t="shared" si="4"/>
        <v>1</v>
      </c>
      <c r="U9" s="14">
        <f t="shared" si="4"/>
        <v>1</v>
      </c>
      <c r="V9" s="14">
        <f t="shared" si="4"/>
        <v>1</v>
      </c>
      <c r="W9" s="14">
        <f t="shared" si="4"/>
        <v>1</v>
      </c>
      <c r="X9" s="14">
        <f t="shared" si="4"/>
        <v>0</v>
      </c>
      <c r="Y9" s="14">
        <f t="shared" si="4"/>
        <v>0</v>
      </c>
      <c r="Z9" s="14">
        <f t="shared" si="4"/>
        <v>0</v>
      </c>
      <c r="AA9" s="14">
        <f t="shared" si="4"/>
        <v>0</v>
      </c>
      <c r="AB9" s="6">
        <f t="shared" si="6"/>
        <v>0.6</v>
      </c>
      <c r="AC9" s="6">
        <f t="shared" si="7"/>
        <v>0.4</v>
      </c>
      <c r="AD9" s="6">
        <f t="shared" si="8"/>
        <v>0.24</v>
      </c>
      <c r="AE9" s="21"/>
    </row>
    <row r="10" spans="1:31" ht="55.2" x14ac:dyDescent="0.3">
      <c r="A10" s="4" t="s">
        <v>1384</v>
      </c>
      <c r="B10" s="42">
        <v>1</v>
      </c>
      <c r="C10" s="42">
        <v>1</v>
      </c>
      <c r="D10" s="42">
        <v>1</v>
      </c>
      <c r="E10" s="42">
        <v>1</v>
      </c>
      <c r="F10" s="42">
        <v>1</v>
      </c>
      <c r="G10" s="42">
        <v>1</v>
      </c>
      <c r="H10" s="42">
        <v>0</v>
      </c>
      <c r="I10" s="42">
        <v>0</v>
      </c>
      <c r="J10" s="42">
        <v>0</v>
      </c>
      <c r="K10" s="42">
        <v>0</v>
      </c>
      <c r="L10" s="6">
        <f t="shared" si="0"/>
        <v>0.6</v>
      </c>
      <c r="M10" s="7" t="str">
        <f t="shared" si="1"/>
        <v>sedang</v>
      </c>
      <c r="N10" s="6">
        <f t="shared" si="2"/>
        <v>0.8</v>
      </c>
      <c r="O10" s="7" t="str">
        <f t="shared" si="3"/>
        <v>soal diterima baik</v>
      </c>
      <c r="Q10" s="7">
        <v>5</v>
      </c>
      <c r="R10" s="14">
        <f t="shared" si="5"/>
        <v>1</v>
      </c>
      <c r="S10" s="14">
        <f t="shared" si="4"/>
        <v>1</v>
      </c>
      <c r="T10" s="14">
        <f t="shared" si="4"/>
        <v>1</v>
      </c>
      <c r="U10" s="14">
        <f t="shared" si="4"/>
        <v>0</v>
      </c>
      <c r="V10" s="14">
        <f t="shared" si="4"/>
        <v>1</v>
      </c>
      <c r="W10" s="14">
        <f t="shared" si="4"/>
        <v>0</v>
      </c>
      <c r="X10" s="14">
        <f t="shared" si="4"/>
        <v>1</v>
      </c>
      <c r="Y10" s="14">
        <f t="shared" si="4"/>
        <v>1</v>
      </c>
      <c r="Z10" s="14">
        <f t="shared" si="4"/>
        <v>0</v>
      </c>
      <c r="AA10" s="14">
        <f t="shared" si="4"/>
        <v>0</v>
      </c>
      <c r="AB10" s="6">
        <f t="shared" si="6"/>
        <v>0.6</v>
      </c>
      <c r="AC10" s="6">
        <f t="shared" si="7"/>
        <v>0.4</v>
      </c>
      <c r="AD10" s="6">
        <f t="shared" si="8"/>
        <v>0.24</v>
      </c>
      <c r="AE10" s="21"/>
    </row>
    <row r="11" spans="1:31" ht="27.6" x14ac:dyDescent="0.3">
      <c r="A11" s="4" t="s">
        <v>1385</v>
      </c>
      <c r="B11" s="42">
        <v>1</v>
      </c>
      <c r="C11" s="42">
        <v>1</v>
      </c>
      <c r="D11" s="42">
        <v>0</v>
      </c>
      <c r="E11" s="42">
        <v>0</v>
      </c>
      <c r="F11" s="42">
        <v>0</v>
      </c>
      <c r="G11" s="42">
        <v>0</v>
      </c>
      <c r="H11" s="42">
        <v>0</v>
      </c>
      <c r="I11" s="42">
        <v>0</v>
      </c>
      <c r="J11" s="42">
        <v>0</v>
      </c>
      <c r="K11" s="42">
        <v>0</v>
      </c>
      <c r="L11" s="6">
        <f t="shared" si="0"/>
        <v>0.2</v>
      </c>
      <c r="M11" s="7" t="str">
        <f t="shared" si="1"/>
        <v>sukar</v>
      </c>
      <c r="N11" s="6">
        <f t="shared" si="2"/>
        <v>0.4</v>
      </c>
      <c r="O11" s="7" t="str">
        <f t="shared" si="3"/>
        <v>soal diterima baik</v>
      </c>
      <c r="Q11" s="7">
        <v>6</v>
      </c>
      <c r="R11" s="14">
        <f t="shared" si="5"/>
        <v>1</v>
      </c>
      <c r="S11" s="14">
        <f t="shared" si="4"/>
        <v>1</v>
      </c>
      <c r="T11" s="14">
        <f t="shared" si="4"/>
        <v>1</v>
      </c>
      <c r="U11" s="14">
        <f t="shared" si="4"/>
        <v>1</v>
      </c>
      <c r="V11" s="14">
        <f t="shared" si="4"/>
        <v>1</v>
      </c>
      <c r="W11" s="14">
        <f t="shared" si="4"/>
        <v>1</v>
      </c>
      <c r="X11" s="14">
        <f t="shared" si="4"/>
        <v>0</v>
      </c>
      <c r="Y11" s="14">
        <f t="shared" si="4"/>
        <v>0</v>
      </c>
      <c r="Z11" s="14">
        <f t="shared" si="4"/>
        <v>0</v>
      </c>
      <c r="AA11" s="14">
        <f t="shared" si="4"/>
        <v>0</v>
      </c>
      <c r="AB11" s="6">
        <f t="shared" si="6"/>
        <v>0.6</v>
      </c>
      <c r="AC11" s="6">
        <f t="shared" si="7"/>
        <v>0.4</v>
      </c>
      <c r="AD11" s="6">
        <f t="shared" si="8"/>
        <v>0.24</v>
      </c>
      <c r="AE11" s="21"/>
    </row>
    <row r="12" spans="1:31" ht="27.6" x14ac:dyDescent="0.3">
      <c r="A12" s="9" t="s">
        <v>1386</v>
      </c>
      <c r="B12" s="42">
        <v>1</v>
      </c>
      <c r="C12" s="42">
        <v>1</v>
      </c>
      <c r="D12" s="42">
        <v>0</v>
      </c>
      <c r="E12" s="42">
        <v>1</v>
      </c>
      <c r="F12" s="42">
        <v>0</v>
      </c>
      <c r="G12" s="42">
        <v>1</v>
      </c>
      <c r="H12" s="42">
        <v>0</v>
      </c>
      <c r="I12" s="42">
        <v>0</v>
      </c>
      <c r="J12" s="42">
        <v>0</v>
      </c>
      <c r="K12" s="42">
        <v>0</v>
      </c>
      <c r="L12" s="6">
        <f t="shared" si="0"/>
        <v>0.4</v>
      </c>
      <c r="M12" s="7" t="str">
        <f t="shared" si="1"/>
        <v>sedang</v>
      </c>
      <c r="N12" s="6">
        <f t="shared" si="2"/>
        <v>0.4</v>
      </c>
      <c r="O12" s="7" t="str">
        <f t="shared" si="3"/>
        <v>soal diterima baik</v>
      </c>
      <c r="Q12" s="7">
        <v>7</v>
      </c>
      <c r="R12" s="14">
        <f t="shared" si="5"/>
        <v>1</v>
      </c>
      <c r="S12" s="14">
        <f t="shared" si="4"/>
        <v>1</v>
      </c>
      <c r="T12" s="14">
        <f t="shared" si="4"/>
        <v>0</v>
      </c>
      <c r="U12" s="14">
        <f t="shared" si="4"/>
        <v>0</v>
      </c>
      <c r="V12" s="14">
        <f t="shared" si="4"/>
        <v>0</v>
      </c>
      <c r="W12" s="14">
        <f t="shared" si="4"/>
        <v>0</v>
      </c>
      <c r="X12" s="14">
        <f t="shared" si="4"/>
        <v>0</v>
      </c>
      <c r="Y12" s="14">
        <f t="shared" si="4"/>
        <v>0</v>
      </c>
      <c r="Z12" s="14">
        <f t="shared" si="4"/>
        <v>0</v>
      </c>
      <c r="AA12" s="14">
        <f t="shared" si="4"/>
        <v>0</v>
      </c>
      <c r="AB12" s="6">
        <f t="shared" si="6"/>
        <v>0.2</v>
      </c>
      <c r="AC12" s="6">
        <f t="shared" si="7"/>
        <v>0.8</v>
      </c>
      <c r="AD12" s="6">
        <f t="shared" si="8"/>
        <v>0.16000000000000003</v>
      </c>
      <c r="AE12" s="21"/>
    </row>
    <row r="13" spans="1:31" ht="33.75" customHeight="1" x14ac:dyDescent="0.3">
      <c r="A13" s="9" t="s">
        <v>1387</v>
      </c>
      <c r="B13" s="42">
        <v>1</v>
      </c>
      <c r="C13" s="42">
        <v>1</v>
      </c>
      <c r="D13" s="42">
        <v>1</v>
      </c>
      <c r="E13" s="42">
        <v>1</v>
      </c>
      <c r="F13" s="42">
        <v>1</v>
      </c>
      <c r="G13" s="42">
        <v>1</v>
      </c>
      <c r="H13" s="42">
        <v>0</v>
      </c>
      <c r="I13" s="42">
        <v>0</v>
      </c>
      <c r="J13" s="42">
        <v>1</v>
      </c>
      <c r="K13" s="42">
        <v>1</v>
      </c>
      <c r="L13" s="6">
        <f t="shared" si="0"/>
        <v>0.8</v>
      </c>
      <c r="M13" s="7" t="str">
        <f t="shared" si="1"/>
        <v>mudah</v>
      </c>
      <c r="N13" s="6">
        <f t="shared" si="2"/>
        <v>0.4</v>
      </c>
      <c r="O13" s="7" t="str">
        <f t="shared" si="3"/>
        <v>soal diterima baik</v>
      </c>
      <c r="Q13" s="7">
        <v>8</v>
      </c>
      <c r="R13" s="14">
        <f t="shared" si="5"/>
        <v>1</v>
      </c>
      <c r="S13" s="14">
        <f t="shared" si="4"/>
        <v>1</v>
      </c>
      <c r="T13" s="14">
        <f t="shared" si="4"/>
        <v>0</v>
      </c>
      <c r="U13" s="14">
        <f t="shared" si="4"/>
        <v>1</v>
      </c>
      <c r="V13" s="14">
        <f t="shared" si="4"/>
        <v>0</v>
      </c>
      <c r="W13" s="14">
        <f t="shared" si="4"/>
        <v>1</v>
      </c>
      <c r="X13" s="14">
        <f t="shared" si="4"/>
        <v>0</v>
      </c>
      <c r="Y13" s="14">
        <f t="shared" si="4"/>
        <v>0</v>
      </c>
      <c r="Z13" s="14">
        <f t="shared" si="4"/>
        <v>0</v>
      </c>
      <c r="AA13" s="14">
        <f t="shared" si="4"/>
        <v>0</v>
      </c>
      <c r="AB13" s="6">
        <f t="shared" si="6"/>
        <v>0.4</v>
      </c>
      <c r="AC13" s="6">
        <f t="shared" si="7"/>
        <v>0.6</v>
      </c>
      <c r="AD13" s="6">
        <f t="shared" si="8"/>
        <v>0.24</v>
      </c>
      <c r="AE13" s="21"/>
    </row>
    <row r="14" spans="1:31" ht="33" customHeight="1" x14ac:dyDescent="0.3">
      <c r="A14" s="8" t="s">
        <v>1388</v>
      </c>
      <c r="B14" s="42">
        <v>0</v>
      </c>
      <c r="C14" s="42">
        <v>0</v>
      </c>
      <c r="D14" s="42">
        <v>1</v>
      </c>
      <c r="E14" s="42">
        <v>1</v>
      </c>
      <c r="F14" s="42">
        <v>1</v>
      </c>
      <c r="G14" s="42">
        <v>1</v>
      </c>
      <c r="H14" s="42">
        <v>0</v>
      </c>
      <c r="I14" s="42">
        <v>0</v>
      </c>
      <c r="J14" s="42">
        <v>0</v>
      </c>
      <c r="K14" s="42">
        <v>0</v>
      </c>
      <c r="L14" s="6">
        <f t="shared" si="0"/>
        <v>0.4</v>
      </c>
      <c r="M14" s="7" t="str">
        <f t="shared" si="1"/>
        <v>sedang</v>
      </c>
      <c r="N14" s="6">
        <f t="shared" si="2"/>
        <v>0.4</v>
      </c>
      <c r="O14" s="7" t="str">
        <f t="shared" si="3"/>
        <v>soal diterima baik</v>
      </c>
      <c r="Q14" s="7">
        <v>9</v>
      </c>
      <c r="R14" s="14">
        <f t="shared" si="5"/>
        <v>1</v>
      </c>
      <c r="S14" s="14">
        <f t="shared" si="4"/>
        <v>1</v>
      </c>
      <c r="T14" s="14">
        <f t="shared" si="4"/>
        <v>1</v>
      </c>
      <c r="U14" s="14">
        <f t="shared" si="4"/>
        <v>1</v>
      </c>
      <c r="V14" s="14">
        <f t="shared" si="4"/>
        <v>1</v>
      </c>
      <c r="W14" s="14">
        <f t="shared" si="4"/>
        <v>1</v>
      </c>
      <c r="X14" s="14">
        <f t="shared" si="4"/>
        <v>0</v>
      </c>
      <c r="Y14" s="14">
        <f t="shared" si="4"/>
        <v>0</v>
      </c>
      <c r="Z14" s="14">
        <f t="shared" si="4"/>
        <v>1</v>
      </c>
      <c r="AA14" s="14">
        <f t="shared" si="4"/>
        <v>1</v>
      </c>
      <c r="AB14" s="6">
        <f t="shared" si="6"/>
        <v>0.8</v>
      </c>
      <c r="AC14" s="6">
        <f t="shared" si="7"/>
        <v>0.19999999999999996</v>
      </c>
      <c r="AD14" s="6">
        <f t="shared" si="8"/>
        <v>0.15999999999999998</v>
      </c>
      <c r="AE14" s="21"/>
    </row>
    <row r="15" spans="1:31" ht="33" customHeight="1" x14ac:dyDescent="0.3">
      <c r="A15" s="4" t="s">
        <v>1389</v>
      </c>
      <c r="B15" s="42">
        <v>1</v>
      </c>
      <c r="C15" s="42">
        <v>1</v>
      </c>
      <c r="D15" s="42">
        <v>1</v>
      </c>
      <c r="E15" s="42">
        <v>0</v>
      </c>
      <c r="F15" s="42">
        <v>1</v>
      </c>
      <c r="G15" s="42">
        <v>0</v>
      </c>
      <c r="H15" s="42">
        <v>0</v>
      </c>
      <c r="I15" s="42">
        <v>0</v>
      </c>
      <c r="J15" s="42">
        <v>0</v>
      </c>
      <c r="K15" s="42">
        <v>0</v>
      </c>
      <c r="L15" s="6">
        <f t="shared" si="0"/>
        <v>0.4</v>
      </c>
      <c r="M15" s="7" t="str">
        <f t="shared" si="1"/>
        <v>sedang</v>
      </c>
      <c r="N15" s="6">
        <f t="shared" si="2"/>
        <v>0.8</v>
      </c>
      <c r="O15" s="7" t="str">
        <f t="shared" si="3"/>
        <v>soal diterima baik</v>
      </c>
      <c r="Q15" s="7">
        <v>10</v>
      </c>
      <c r="R15" s="14">
        <f t="shared" si="5"/>
        <v>0</v>
      </c>
      <c r="S15" s="14">
        <f t="shared" si="4"/>
        <v>0</v>
      </c>
      <c r="T15" s="14">
        <f t="shared" si="4"/>
        <v>1</v>
      </c>
      <c r="U15" s="14">
        <f t="shared" si="4"/>
        <v>1</v>
      </c>
      <c r="V15" s="14">
        <f t="shared" si="4"/>
        <v>1</v>
      </c>
      <c r="W15" s="14">
        <f t="shared" si="4"/>
        <v>1</v>
      </c>
      <c r="X15" s="14">
        <f t="shared" si="4"/>
        <v>0</v>
      </c>
      <c r="Y15" s="14">
        <f t="shared" si="4"/>
        <v>0</v>
      </c>
      <c r="Z15" s="14">
        <f t="shared" si="4"/>
        <v>0</v>
      </c>
      <c r="AA15" s="14">
        <f t="shared" si="4"/>
        <v>0</v>
      </c>
      <c r="AB15" s="6">
        <f t="shared" si="6"/>
        <v>0.4</v>
      </c>
      <c r="AC15" s="6">
        <f t="shared" si="7"/>
        <v>0.6</v>
      </c>
      <c r="AD15" s="6">
        <f t="shared" si="8"/>
        <v>0.24</v>
      </c>
      <c r="AE15" s="21"/>
    </row>
    <row r="16" spans="1:31" ht="33" customHeight="1" x14ac:dyDescent="0.3">
      <c r="A16" s="8" t="s">
        <v>1390</v>
      </c>
      <c r="B16" s="42">
        <v>0</v>
      </c>
      <c r="C16" s="42">
        <v>0</v>
      </c>
      <c r="D16" s="42">
        <v>1</v>
      </c>
      <c r="E16" s="42">
        <v>0</v>
      </c>
      <c r="F16" s="42">
        <v>1</v>
      </c>
      <c r="G16" s="42">
        <v>0</v>
      </c>
      <c r="H16" s="42">
        <v>1</v>
      </c>
      <c r="I16" s="42">
        <v>1</v>
      </c>
      <c r="J16" s="42">
        <v>1</v>
      </c>
      <c r="K16" s="42">
        <v>1</v>
      </c>
      <c r="L16" s="6">
        <f t="shared" si="0"/>
        <v>0.6</v>
      </c>
      <c r="M16" s="7" t="str">
        <f t="shared" si="1"/>
        <v>sedang</v>
      </c>
      <c r="N16" s="6">
        <f t="shared" si="2"/>
        <v>0.4</v>
      </c>
      <c r="O16" s="7" t="str">
        <f t="shared" si="3"/>
        <v>soal diterima baik</v>
      </c>
      <c r="Q16" s="7">
        <v>11</v>
      </c>
      <c r="R16" s="14">
        <f t="shared" si="5"/>
        <v>1</v>
      </c>
      <c r="S16" s="14">
        <f t="shared" si="4"/>
        <v>1</v>
      </c>
      <c r="T16" s="14">
        <f t="shared" si="4"/>
        <v>1</v>
      </c>
      <c r="U16" s="14">
        <f t="shared" si="4"/>
        <v>0</v>
      </c>
      <c r="V16" s="14">
        <f t="shared" si="4"/>
        <v>1</v>
      </c>
      <c r="W16" s="14">
        <f t="shared" si="4"/>
        <v>0</v>
      </c>
      <c r="X16" s="14">
        <f t="shared" si="4"/>
        <v>0</v>
      </c>
      <c r="Y16" s="14">
        <f t="shared" si="4"/>
        <v>0</v>
      </c>
      <c r="Z16" s="14">
        <f t="shared" si="4"/>
        <v>0</v>
      </c>
      <c r="AA16" s="14">
        <f t="shared" si="4"/>
        <v>0</v>
      </c>
      <c r="AB16" s="6">
        <f t="shared" si="6"/>
        <v>0.4</v>
      </c>
      <c r="AC16" s="6">
        <f t="shared" si="7"/>
        <v>0.6</v>
      </c>
      <c r="AD16" s="6">
        <f t="shared" si="8"/>
        <v>0.24</v>
      </c>
      <c r="AE16" s="21"/>
    </row>
    <row r="17" spans="1:31" ht="27.6" x14ac:dyDescent="0.3">
      <c r="A17" s="4" t="s">
        <v>1391</v>
      </c>
      <c r="B17" s="42">
        <v>0</v>
      </c>
      <c r="C17" s="42">
        <v>0</v>
      </c>
      <c r="D17" s="42">
        <v>1</v>
      </c>
      <c r="E17" s="42">
        <v>0</v>
      </c>
      <c r="F17" s="42">
        <v>1</v>
      </c>
      <c r="G17" s="42">
        <v>0</v>
      </c>
      <c r="H17" s="42">
        <v>0</v>
      </c>
      <c r="I17" s="42">
        <v>0</v>
      </c>
      <c r="J17" s="42">
        <v>0</v>
      </c>
      <c r="K17" s="42">
        <v>0</v>
      </c>
      <c r="L17" s="6">
        <f t="shared" si="0"/>
        <v>0.2</v>
      </c>
      <c r="M17" s="7" t="str">
        <f t="shared" si="1"/>
        <v>sukar</v>
      </c>
      <c r="N17" s="6">
        <f t="shared" si="2"/>
        <v>0.4</v>
      </c>
      <c r="O17" s="7" t="str">
        <f t="shared" si="3"/>
        <v>soal diterima baik</v>
      </c>
      <c r="Q17" s="7">
        <v>12</v>
      </c>
      <c r="R17" s="14">
        <f t="shared" si="5"/>
        <v>0</v>
      </c>
      <c r="S17" s="14">
        <f t="shared" si="4"/>
        <v>0</v>
      </c>
      <c r="T17" s="14">
        <f t="shared" si="4"/>
        <v>1</v>
      </c>
      <c r="U17" s="14">
        <f t="shared" si="4"/>
        <v>0</v>
      </c>
      <c r="V17" s="14">
        <f t="shared" si="4"/>
        <v>1</v>
      </c>
      <c r="W17" s="14">
        <f t="shared" si="4"/>
        <v>0</v>
      </c>
      <c r="X17" s="14">
        <f t="shared" si="4"/>
        <v>1</v>
      </c>
      <c r="Y17" s="14">
        <f t="shared" si="4"/>
        <v>1</v>
      </c>
      <c r="Z17" s="14">
        <f t="shared" si="4"/>
        <v>1</v>
      </c>
      <c r="AA17" s="14">
        <f t="shared" si="4"/>
        <v>1</v>
      </c>
      <c r="AB17" s="6">
        <f t="shared" si="6"/>
        <v>0.6</v>
      </c>
      <c r="AC17" s="6">
        <f t="shared" si="7"/>
        <v>0.4</v>
      </c>
      <c r="AD17" s="6">
        <f t="shared" si="8"/>
        <v>0.24</v>
      </c>
      <c r="AE17" s="21"/>
    </row>
    <row r="18" spans="1:31" ht="27.6" x14ac:dyDescent="0.3">
      <c r="A18" s="4" t="s">
        <v>1392</v>
      </c>
      <c r="B18" s="42">
        <v>1</v>
      </c>
      <c r="C18" s="42">
        <v>1</v>
      </c>
      <c r="D18" s="42">
        <v>1</v>
      </c>
      <c r="E18" s="42">
        <v>0</v>
      </c>
      <c r="F18" s="42">
        <v>1</v>
      </c>
      <c r="G18" s="42">
        <v>0</v>
      </c>
      <c r="H18" s="42">
        <v>0</v>
      </c>
      <c r="I18" s="42">
        <v>0</v>
      </c>
      <c r="J18" s="42">
        <v>0</v>
      </c>
      <c r="K18" s="42">
        <v>0</v>
      </c>
      <c r="L18" s="6">
        <f t="shared" si="0"/>
        <v>0.4</v>
      </c>
      <c r="M18" s="7" t="str">
        <f t="shared" si="1"/>
        <v>sedang</v>
      </c>
      <c r="N18" s="6">
        <f t="shared" si="2"/>
        <v>0.8</v>
      </c>
      <c r="O18" s="7" t="str">
        <f t="shared" si="3"/>
        <v>soal diterima baik</v>
      </c>
      <c r="Q18" s="7">
        <v>13</v>
      </c>
      <c r="R18" s="14">
        <f t="shared" si="5"/>
        <v>0</v>
      </c>
      <c r="S18" s="14">
        <f t="shared" si="4"/>
        <v>0</v>
      </c>
      <c r="T18" s="14">
        <f t="shared" si="4"/>
        <v>1</v>
      </c>
      <c r="U18" s="14">
        <f t="shared" si="4"/>
        <v>0</v>
      </c>
      <c r="V18" s="14">
        <f t="shared" si="4"/>
        <v>1</v>
      </c>
      <c r="W18" s="14">
        <f t="shared" si="4"/>
        <v>0</v>
      </c>
      <c r="X18" s="14">
        <f t="shared" si="4"/>
        <v>0</v>
      </c>
      <c r="Y18" s="14">
        <f t="shared" si="4"/>
        <v>0</v>
      </c>
      <c r="Z18" s="14">
        <f t="shared" si="4"/>
        <v>0</v>
      </c>
      <c r="AA18" s="14">
        <f t="shared" si="4"/>
        <v>0</v>
      </c>
      <c r="AB18" s="6">
        <f t="shared" si="6"/>
        <v>0.2</v>
      </c>
      <c r="AC18" s="6">
        <f t="shared" si="7"/>
        <v>0.8</v>
      </c>
      <c r="AD18" s="6">
        <f t="shared" si="8"/>
        <v>0.16000000000000003</v>
      </c>
      <c r="AE18" s="21"/>
    </row>
    <row r="19" spans="1:31" ht="27.6" x14ac:dyDescent="0.3">
      <c r="A19" s="4" t="s">
        <v>1393</v>
      </c>
      <c r="B19" s="42">
        <v>1</v>
      </c>
      <c r="C19" s="42">
        <v>1</v>
      </c>
      <c r="D19" s="42">
        <v>1</v>
      </c>
      <c r="E19" s="42">
        <v>0</v>
      </c>
      <c r="F19" s="42">
        <v>1</v>
      </c>
      <c r="G19" s="42">
        <v>0</v>
      </c>
      <c r="H19" s="42">
        <v>1</v>
      </c>
      <c r="I19" s="42">
        <v>1</v>
      </c>
      <c r="J19" s="42">
        <v>0</v>
      </c>
      <c r="K19" s="42">
        <v>0</v>
      </c>
      <c r="L19" s="6">
        <f t="shared" si="0"/>
        <v>0.6</v>
      </c>
      <c r="M19" s="7" t="str">
        <f t="shared" si="1"/>
        <v>sedang</v>
      </c>
      <c r="N19" s="6">
        <f t="shared" si="2"/>
        <v>0.4</v>
      </c>
      <c r="O19" s="7" t="str">
        <f t="shared" si="3"/>
        <v>soal diterima baik</v>
      </c>
      <c r="Q19" s="7">
        <v>14</v>
      </c>
      <c r="R19" s="14">
        <f t="shared" si="5"/>
        <v>1</v>
      </c>
      <c r="S19" s="14">
        <f t="shared" si="4"/>
        <v>1</v>
      </c>
      <c r="T19" s="14">
        <f t="shared" si="4"/>
        <v>1</v>
      </c>
      <c r="U19" s="14">
        <f t="shared" si="4"/>
        <v>0</v>
      </c>
      <c r="V19" s="14">
        <f t="shared" si="4"/>
        <v>1</v>
      </c>
      <c r="W19" s="14">
        <f t="shared" si="4"/>
        <v>0</v>
      </c>
      <c r="X19" s="14">
        <f t="shared" si="4"/>
        <v>0</v>
      </c>
      <c r="Y19" s="14">
        <f t="shared" si="4"/>
        <v>0</v>
      </c>
      <c r="Z19" s="14">
        <f t="shared" si="4"/>
        <v>0</v>
      </c>
      <c r="AA19" s="14">
        <f t="shared" si="4"/>
        <v>0</v>
      </c>
      <c r="AB19" s="6">
        <f t="shared" si="6"/>
        <v>0.4</v>
      </c>
      <c r="AC19" s="6">
        <f t="shared" si="7"/>
        <v>0.6</v>
      </c>
      <c r="AD19" s="6">
        <f t="shared" si="8"/>
        <v>0.24</v>
      </c>
      <c r="AE19" s="21"/>
    </row>
    <row r="20" spans="1:31" ht="27.6" x14ac:dyDescent="0.3">
      <c r="A20" s="4" t="s">
        <v>1394</v>
      </c>
      <c r="B20" s="42">
        <v>1</v>
      </c>
      <c r="C20" s="42">
        <v>1</v>
      </c>
      <c r="D20" s="42">
        <v>1</v>
      </c>
      <c r="E20" s="42">
        <v>1</v>
      </c>
      <c r="F20" s="42">
        <v>1</v>
      </c>
      <c r="G20" s="42">
        <v>1</v>
      </c>
      <c r="H20" s="42">
        <v>0</v>
      </c>
      <c r="I20" s="42">
        <v>0</v>
      </c>
      <c r="J20" s="42">
        <v>0</v>
      </c>
      <c r="K20" s="42">
        <v>0</v>
      </c>
      <c r="L20" s="6">
        <f t="shared" si="0"/>
        <v>0.6</v>
      </c>
      <c r="M20" s="7" t="str">
        <f t="shared" si="1"/>
        <v>sedang</v>
      </c>
      <c r="N20" s="6">
        <f t="shared" si="2"/>
        <v>0.8</v>
      </c>
      <c r="O20" s="7" t="str">
        <f t="shared" si="3"/>
        <v>soal diterima baik</v>
      </c>
      <c r="Q20" s="7">
        <v>15</v>
      </c>
      <c r="R20" s="14">
        <f t="shared" si="5"/>
        <v>1</v>
      </c>
      <c r="S20" s="14">
        <f t="shared" si="4"/>
        <v>1</v>
      </c>
      <c r="T20" s="14">
        <f t="shared" si="4"/>
        <v>1</v>
      </c>
      <c r="U20" s="14">
        <f t="shared" si="4"/>
        <v>0</v>
      </c>
      <c r="V20" s="14">
        <f t="shared" si="4"/>
        <v>1</v>
      </c>
      <c r="W20" s="14">
        <f t="shared" si="4"/>
        <v>0</v>
      </c>
      <c r="X20" s="14">
        <f t="shared" si="4"/>
        <v>1</v>
      </c>
      <c r="Y20" s="14">
        <f t="shared" si="4"/>
        <v>1</v>
      </c>
      <c r="Z20" s="14">
        <f t="shared" si="4"/>
        <v>0</v>
      </c>
      <c r="AA20" s="14">
        <f t="shared" si="4"/>
        <v>0</v>
      </c>
      <c r="AB20" s="6">
        <f t="shared" si="6"/>
        <v>0.6</v>
      </c>
      <c r="AC20" s="6">
        <f t="shared" si="7"/>
        <v>0.4</v>
      </c>
      <c r="AD20" s="6">
        <f t="shared" si="8"/>
        <v>0.24</v>
      </c>
      <c r="AE20" s="21"/>
    </row>
    <row r="21" spans="1:31" ht="27.6" x14ac:dyDescent="0.3">
      <c r="A21" s="9" t="s">
        <v>1395</v>
      </c>
      <c r="B21" s="42">
        <v>1</v>
      </c>
      <c r="C21" s="42">
        <v>1</v>
      </c>
      <c r="D21" s="42">
        <v>1</v>
      </c>
      <c r="E21" s="42">
        <v>1</v>
      </c>
      <c r="F21" s="42">
        <v>1</v>
      </c>
      <c r="G21" s="42">
        <v>1</v>
      </c>
      <c r="H21" s="42">
        <v>0</v>
      </c>
      <c r="I21" s="42">
        <v>0</v>
      </c>
      <c r="J21" s="42">
        <v>0</v>
      </c>
      <c r="K21" s="42">
        <v>0</v>
      </c>
      <c r="L21" s="6">
        <f t="shared" si="0"/>
        <v>0.6</v>
      </c>
      <c r="M21" s="7" t="str">
        <f t="shared" si="1"/>
        <v>sedang</v>
      </c>
      <c r="N21" s="6">
        <f t="shared" si="2"/>
        <v>0.8</v>
      </c>
      <c r="O21" s="7" t="str">
        <f t="shared" si="3"/>
        <v>soal diterima baik</v>
      </c>
      <c r="Q21" s="7">
        <v>16</v>
      </c>
      <c r="R21" s="14">
        <f t="shared" si="5"/>
        <v>1</v>
      </c>
      <c r="S21" s="14">
        <f t="shared" si="4"/>
        <v>1</v>
      </c>
      <c r="T21" s="14">
        <f t="shared" si="4"/>
        <v>1</v>
      </c>
      <c r="U21" s="14">
        <f t="shared" si="4"/>
        <v>1</v>
      </c>
      <c r="V21" s="14">
        <f t="shared" si="4"/>
        <v>1</v>
      </c>
      <c r="W21" s="14">
        <f t="shared" si="4"/>
        <v>1</v>
      </c>
      <c r="X21" s="14">
        <f t="shared" si="4"/>
        <v>0</v>
      </c>
      <c r="Y21" s="14">
        <f t="shared" si="4"/>
        <v>0</v>
      </c>
      <c r="Z21" s="14">
        <f t="shared" si="4"/>
        <v>0</v>
      </c>
      <c r="AA21" s="14">
        <f t="shared" si="4"/>
        <v>0</v>
      </c>
      <c r="AB21" s="6">
        <f t="shared" si="6"/>
        <v>0.6</v>
      </c>
      <c r="AC21" s="6">
        <f t="shared" si="7"/>
        <v>0.4</v>
      </c>
      <c r="AD21" s="6">
        <f t="shared" si="8"/>
        <v>0.24</v>
      </c>
      <c r="AE21" s="21"/>
    </row>
    <row r="22" spans="1:31" ht="27.6" x14ac:dyDescent="0.3">
      <c r="A22" s="4" t="s">
        <v>1396</v>
      </c>
      <c r="B22" s="42">
        <v>1</v>
      </c>
      <c r="C22" s="42">
        <v>1</v>
      </c>
      <c r="D22" s="42">
        <v>1</v>
      </c>
      <c r="E22" s="42">
        <v>0</v>
      </c>
      <c r="F22" s="42">
        <v>1</v>
      </c>
      <c r="G22" s="42">
        <v>0</v>
      </c>
      <c r="H22" s="42">
        <v>0</v>
      </c>
      <c r="I22" s="42">
        <v>0</v>
      </c>
      <c r="J22" s="42">
        <v>1</v>
      </c>
      <c r="K22" s="42">
        <v>1</v>
      </c>
      <c r="L22" s="6">
        <f t="shared" si="0"/>
        <v>0.6</v>
      </c>
      <c r="M22" s="7" t="str">
        <f t="shared" si="1"/>
        <v>sedang</v>
      </c>
      <c r="N22" s="6">
        <f t="shared" si="2"/>
        <v>0.4</v>
      </c>
      <c r="O22" s="7" t="str">
        <f t="shared" si="3"/>
        <v>soal diterima baik</v>
      </c>
      <c r="Q22" s="7">
        <v>17</v>
      </c>
      <c r="R22" s="14">
        <f t="shared" si="5"/>
        <v>1</v>
      </c>
      <c r="S22" s="14">
        <f t="shared" si="5"/>
        <v>1</v>
      </c>
      <c r="T22" s="14">
        <f t="shared" si="5"/>
        <v>1</v>
      </c>
      <c r="U22" s="14">
        <f t="shared" si="5"/>
        <v>1</v>
      </c>
      <c r="V22" s="14">
        <f t="shared" si="5"/>
        <v>1</v>
      </c>
      <c r="W22" s="14">
        <f t="shared" si="5"/>
        <v>1</v>
      </c>
      <c r="X22" s="14">
        <f t="shared" si="5"/>
        <v>0</v>
      </c>
      <c r="Y22" s="14">
        <f t="shared" si="5"/>
        <v>0</v>
      </c>
      <c r="Z22" s="14">
        <f t="shared" si="5"/>
        <v>0</v>
      </c>
      <c r="AA22" s="14">
        <f t="shared" si="5"/>
        <v>0</v>
      </c>
      <c r="AB22" s="6">
        <f t="shared" si="6"/>
        <v>0.6</v>
      </c>
      <c r="AC22" s="6">
        <f t="shared" si="7"/>
        <v>0.4</v>
      </c>
      <c r="AD22" s="6">
        <f t="shared" si="8"/>
        <v>0.24</v>
      </c>
      <c r="AE22" s="21"/>
    </row>
    <row r="23" spans="1:31" ht="27.6" x14ac:dyDescent="0.3">
      <c r="A23" s="9" t="s">
        <v>1397</v>
      </c>
      <c r="B23" s="42">
        <v>1</v>
      </c>
      <c r="C23" s="42">
        <v>1</v>
      </c>
      <c r="D23" s="42">
        <v>1</v>
      </c>
      <c r="E23" s="42">
        <v>0</v>
      </c>
      <c r="F23" s="42">
        <v>1</v>
      </c>
      <c r="G23" s="42">
        <v>0</v>
      </c>
      <c r="H23" s="42">
        <v>1</v>
      </c>
      <c r="I23" s="42">
        <v>1</v>
      </c>
      <c r="J23" s="42">
        <v>0</v>
      </c>
      <c r="K23" s="42">
        <v>0</v>
      </c>
      <c r="L23" s="6">
        <f t="shared" si="0"/>
        <v>0.6</v>
      </c>
      <c r="M23" s="7" t="str">
        <f t="shared" si="1"/>
        <v>sedang</v>
      </c>
      <c r="N23" s="6">
        <f t="shared" si="2"/>
        <v>0.4</v>
      </c>
      <c r="O23" s="7" t="str">
        <f t="shared" si="3"/>
        <v>soal diterima baik</v>
      </c>
      <c r="Q23" s="7">
        <v>18</v>
      </c>
      <c r="R23" s="14">
        <f t="shared" si="5"/>
        <v>1</v>
      </c>
      <c r="S23" s="14">
        <f t="shared" si="5"/>
        <v>1</v>
      </c>
      <c r="T23" s="14">
        <f t="shared" si="5"/>
        <v>1</v>
      </c>
      <c r="U23" s="14">
        <f t="shared" si="5"/>
        <v>0</v>
      </c>
      <c r="V23" s="14">
        <f t="shared" si="5"/>
        <v>1</v>
      </c>
      <c r="W23" s="14">
        <f t="shared" si="5"/>
        <v>0</v>
      </c>
      <c r="X23" s="14">
        <f t="shared" si="5"/>
        <v>0</v>
      </c>
      <c r="Y23" s="14">
        <f t="shared" si="5"/>
        <v>0</v>
      </c>
      <c r="Z23" s="14">
        <f t="shared" si="5"/>
        <v>1</v>
      </c>
      <c r="AA23" s="14">
        <f t="shared" si="5"/>
        <v>1</v>
      </c>
      <c r="AB23" s="6">
        <f t="shared" si="6"/>
        <v>0.6</v>
      </c>
      <c r="AC23" s="6">
        <f t="shared" si="7"/>
        <v>0.4</v>
      </c>
      <c r="AD23" s="6">
        <f t="shared" si="8"/>
        <v>0.24</v>
      </c>
      <c r="AE23" s="21"/>
    </row>
    <row r="24" spans="1:31" ht="27.6" x14ac:dyDescent="0.3">
      <c r="A24" s="8" t="s">
        <v>1398</v>
      </c>
      <c r="B24" s="42">
        <v>1</v>
      </c>
      <c r="C24" s="42">
        <v>1</v>
      </c>
      <c r="D24" s="42">
        <v>0</v>
      </c>
      <c r="E24" s="42">
        <v>0</v>
      </c>
      <c r="F24" s="42">
        <v>0</v>
      </c>
      <c r="G24" s="42">
        <v>0</v>
      </c>
      <c r="H24" s="42">
        <v>0</v>
      </c>
      <c r="I24" s="42">
        <v>0</v>
      </c>
      <c r="J24" s="42">
        <v>0</v>
      </c>
      <c r="K24" s="42">
        <v>0</v>
      </c>
      <c r="L24" s="6">
        <f t="shared" si="0"/>
        <v>0.2</v>
      </c>
      <c r="M24" s="7" t="str">
        <f t="shared" si="1"/>
        <v>sukar</v>
      </c>
      <c r="N24" s="6">
        <f t="shared" si="2"/>
        <v>0.4</v>
      </c>
      <c r="O24" s="7" t="str">
        <f t="shared" si="3"/>
        <v>soal diterima baik</v>
      </c>
      <c r="Q24" s="7">
        <v>19</v>
      </c>
      <c r="R24" s="14">
        <f t="shared" si="5"/>
        <v>1</v>
      </c>
      <c r="S24" s="14">
        <f t="shared" si="5"/>
        <v>1</v>
      </c>
      <c r="T24" s="14">
        <f t="shared" si="5"/>
        <v>1</v>
      </c>
      <c r="U24" s="14">
        <f t="shared" si="5"/>
        <v>0</v>
      </c>
      <c r="V24" s="14">
        <f t="shared" si="5"/>
        <v>1</v>
      </c>
      <c r="W24" s="14">
        <f t="shared" si="5"/>
        <v>0</v>
      </c>
      <c r="X24" s="14">
        <f t="shared" si="5"/>
        <v>1</v>
      </c>
      <c r="Y24" s="14">
        <f t="shared" si="5"/>
        <v>1</v>
      </c>
      <c r="Z24" s="14">
        <f t="shared" si="5"/>
        <v>0</v>
      </c>
      <c r="AA24" s="14">
        <f t="shared" si="5"/>
        <v>0</v>
      </c>
      <c r="AB24" s="6">
        <f t="shared" si="6"/>
        <v>0.6</v>
      </c>
      <c r="AC24" s="6">
        <f t="shared" si="7"/>
        <v>0.4</v>
      </c>
      <c r="AD24" s="6">
        <f t="shared" si="8"/>
        <v>0.24</v>
      </c>
      <c r="AE24" s="21"/>
    </row>
    <row r="25" spans="1:31" ht="27.6" x14ac:dyDescent="0.3">
      <c r="A25" s="8" t="s">
        <v>1399</v>
      </c>
      <c r="B25" s="42">
        <v>1</v>
      </c>
      <c r="C25" s="42">
        <v>1</v>
      </c>
      <c r="D25" s="42">
        <v>1</v>
      </c>
      <c r="E25" s="42">
        <v>0</v>
      </c>
      <c r="F25" s="42">
        <v>1</v>
      </c>
      <c r="G25" s="42">
        <v>0</v>
      </c>
      <c r="H25" s="42">
        <v>0</v>
      </c>
      <c r="I25" s="42">
        <v>0</v>
      </c>
      <c r="J25" s="42">
        <v>1</v>
      </c>
      <c r="K25" s="42">
        <v>1</v>
      </c>
      <c r="L25" s="6">
        <f t="shared" si="0"/>
        <v>0.6</v>
      </c>
      <c r="M25" s="7" t="str">
        <f t="shared" si="1"/>
        <v>sedang</v>
      </c>
      <c r="N25" s="6">
        <f t="shared" si="2"/>
        <v>0.4</v>
      </c>
      <c r="O25" s="7" t="str">
        <f t="shared" si="3"/>
        <v>soal diterima baik</v>
      </c>
      <c r="Q25" s="7">
        <v>20</v>
      </c>
      <c r="R25" s="14">
        <f t="shared" si="5"/>
        <v>1</v>
      </c>
      <c r="S25" s="14">
        <f t="shared" si="5"/>
        <v>1</v>
      </c>
      <c r="T25" s="14">
        <f t="shared" si="5"/>
        <v>0</v>
      </c>
      <c r="U25" s="14">
        <f t="shared" si="5"/>
        <v>0</v>
      </c>
      <c r="V25" s="14">
        <f t="shared" si="5"/>
        <v>0</v>
      </c>
      <c r="W25" s="14">
        <f t="shared" si="5"/>
        <v>0</v>
      </c>
      <c r="X25" s="14">
        <f t="shared" si="5"/>
        <v>0</v>
      </c>
      <c r="Y25" s="14">
        <f t="shared" si="5"/>
        <v>0</v>
      </c>
      <c r="Z25" s="14">
        <f t="shared" si="5"/>
        <v>0</v>
      </c>
      <c r="AA25" s="14">
        <f t="shared" si="5"/>
        <v>0</v>
      </c>
      <c r="AB25" s="6">
        <f t="shared" si="6"/>
        <v>0.2</v>
      </c>
      <c r="AC25" s="6">
        <f t="shared" si="7"/>
        <v>0.8</v>
      </c>
      <c r="AD25" s="6">
        <f t="shared" si="8"/>
        <v>0.16000000000000003</v>
      </c>
      <c r="AE25" s="21"/>
    </row>
    <row r="26" spans="1:31" ht="14.4" x14ac:dyDescent="0.3">
      <c r="A26" s="8" t="s">
        <v>1400</v>
      </c>
      <c r="B26" s="42">
        <v>1</v>
      </c>
      <c r="C26" s="42">
        <v>1</v>
      </c>
      <c r="D26" s="42">
        <v>0</v>
      </c>
      <c r="E26" s="42">
        <v>1</v>
      </c>
      <c r="F26" s="42">
        <v>0</v>
      </c>
      <c r="G26" s="42">
        <v>1</v>
      </c>
      <c r="H26" s="42">
        <v>0</v>
      </c>
      <c r="I26" s="42">
        <v>0</v>
      </c>
      <c r="J26" s="42">
        <v>0</v>
      </c>
      <c r="K26" s="42">
        <v>0</v>
      </c>
      <c r="L26" s="6">
        <f t="shared" si="0"/>
        <v>0.4</v>
      </c>
      <c r="M26" s="7" t="str">
        <f t="shared" si="1"/>
        <v>sedang</v>
      </c>
      <c r="N26" s="6">
        <f t="shared" si="2"/>
        <v>0.4</v>
      </c>
      <c r="O26" s="7" t="str">
        <f t="shared" si="3"/>
        <v>soal diterima baik</v>
      </c>
      <c r="Q26" s="7">
        <v>21</v>
      </c>
      <c r="R26" s="14">
        <f t="shared" si="5"/>
        <v>1</v>
      </c>
      <c r="S26" s="14">
        <f t="shared" si="5"/>
        <v>1</v>
      </c>
      <c r="T26" s="14">
        <f t="shared" si="5"/>
        <v>1</v>
      </c>
      <c r="U26" s="14">
        <f t="shared" si="5"/>
        <v>0</v>
      </c>
      <c r="V26" s="14">
        <f t="shared" si="5"/>
        <v>1</v>
      </c>
      <c r="W26" s="14">
        <f t="shared" si="5"/>
        <v>0</v>
      </c>
      <c r="X26" s="14">
        <f t="shared" si="5"/>
        <v>0</v>
      </c>
      <c r="Y26" s="14">
        <f t="shared" si="5"/>
        <v>0</v>
      </c>
      <c r="Z26" s="14">
        <f t="shared" si="5"/>
        <v>1</v>
      </c>
      <c r="AA26" s="14">
        <f t="shared" si="5"/>
        <v>1</v>
      </c>
      <c r="AB26" s="6">
        <f t="shared" si="6"/>
        <v>0.6</v>
      </c>
      <c r="AC26" s="6">
        <f t="shared" si="7"/>
        <v>0.4</v>
      </c>
      <c r="AD26" s="6">
        <f t="shared" si="8"/>
        <v>0.24</v>
      </c>
      <c r="AE26" s="21"/>
    </row>
    <row r="27" spans="1:31" ht="27.6" x14ac:dyDescent="0.3">
      <c r="A27" s="8" t="s">
        <v>1401</v>
      </c>
      <c r="B27" s="42">
        <v>1</v>
      </c>
      <c r="C27" s="42">
        <v>1</v>
      </c>
      <c r="D27" s="42">
        <v>1</v>
      </c>
      <c r="E27" s="42">
        <v>1</v>
      </c>
      <c r="F27" s="42">
        <v>1</v>
      </c>
      <c r="G27" s="42">
        <v>1</v>
      </c>
      <c r="H27" s="42">
        <v>1</v>
      </c>
      <c r="I27" s="42">
        <v>1</v>
      </c>
      <c r="J27" s="42">
        <v>0</v>
      </c>
      <c r="K27" s="42">
        <v>0</v>
      </c>
      <c r="L27" s="6">
        <f t="shared" si="0"/>
        <v>0.8</v>
      </c>
      <c r="M27" s="7" t="str">
        <f t="shared" si="1"/>
        <v>mudah</v>
      </c>
      <c r="N27" s="6">
        <f t="shared" si="2"/>
        <v>0.4</v>
      </c>
      <c r="O27" s="7" t="str">
        <f t="shared" si="3"/>
        <v>soal diterima baik</v>
      </c>
      <c r="Q27" s="7">
        <v>22</v>
      </c>
      <c r="R27" s="14">
        <f t="shared" si="5"/>
        <v>1</v>
      </c>
      <c r="S27" s="14">
        <f t="shared" si="5"/>
        <v>1</v>
      </c>
      <c r="T27" s="14">
        <f t="shared" si="5"/>
        <v>0</v>
      </c>
      <c r="U27" s="14">
        <f t="shared" si="5"/>
        <v>1</v>
      </c>
      <c r="V27" s="14">
        <f t="shared" si="5"/>
        <v>0</v>
      </c>
      <c r="W27" s="14">
        <f t="shared" si="5"/>
        <v>1</v>
      </c>
      <c r="X27" s="14">
        <f t="shared" si="5"/>
        <v>0</v>
      </c>
      <c r="Y27" s="14">
        <f t="shared" si="5"/>
        <v>0</v>
      </c>
      <c r="Z27" s="14">
        <f t="shared" si="5"/>
        <v>0</v>
      </c>
      <c r="AA27" s="14">
        <f t="shared" si="5"/>
        <v>0</v>
      </c>
      <c r="AB27" s="6">
        <f t="shared" si="6"/>
        <v>0.4</v>
      </c>
      <c r="AC27" s="6">
        <f t="shared" si="7"/>
        <v>0.6</v>
      </c>
      <c r="AD27" s="6">
        <f t="shared" si="8"/>
        <v>0.24</v>
      </c>
      <c r="AE27" s="21"/>
    </row>
    <row r="28" spans="1:31" ht="27.6" x14ac:dyDescent="0.3">
      <c r="A28" s="4" t="s">
        <v>1402</v>
      </c>
      <c r="B28" s="42">
        <v>1</v>
      </c>
      <c r="C28" s="42">
        <v>1</v>
      </c>
      <c r="D28" s="42">
        <v>1</v>
      </c>
      <c r="E28" s="42">
        <v>0</v>
      </c>
      <c r="F28" s="42">
        <v>1</v>
      </c>
      <c r="G28" s="42">
        <v>0</v>
      </c>
      <c r="H28" s="42">
        <v>0</v>
      </c>
      <c r="I28" s="42">
        <v>0</v>
      </c>
      <c r="J28" s="42">
        <v>0</v>
      </c>
      <c r="K28" s="42">
        <v>0</v>
      </c>
      <c r="L28" s="6">
        <f t="shared" si="0"/>
        <v>0.4</v>
      </c>
      <c r="M28" s="7" t="str">
        <f t="shared" si="1"/>
        <v>sedang</v>
      </c>
      <c r="N28" s="6">
        <f t="shared" si="2"/>
        <v>0.8</v>
      </c>
      <c r="O28" s="7" t="str">
        <f t="shared" si="3"/>
        <v>soal diterima baik</v>
      </c>
      <c r="Q28" s="7">
        <v>23</v>
      </c>
      <c r="R28" s="14">
        <f t="shared" si="5"/>
        <v>1</v>
      </c>
      <c r="S28" s="14">
        <f t="shared" si="5"/>
        <v>1</v>
      </c>
      <c r="T28" s="14">
        <f t="shared" si="5"/>
        <v>1</v>
      </c>
      <c r="U28" s="14">
        <f t="shared" si="5"/>
        <v>1</v>
      </c>
      <c r="V28" s="14">
        <f t="shared" si="5"/>
        <v>1</v>
      </c>
      <c r="W28" s="14">
        <f t="shared" si="5"/>
        <v>1</v>
      </c>
      <c r="X28" s="14">
        <f t="shared" si="5"/>
        <v>1</v>
      </c>
      <c r="Y28" s="14">
        <f t="shared" si="5"/>
        <v>1</v>
      </c>
      <c r="Z28" s="14">
        <f t="shared" si="5"/>
        <v>0</v>
      </c>
      <c r="AA28" s="14">
        <f t="shared" si="5"/>
        <v>0</v>
      </c>
      <c r="AB28" s="6">
        <f t="shared" si="6"/>
        <v>0.8</v>
      </c>
      <c r="AC28" s="6">
        <f t="shared" si="7"/>
        <v>0.19999999999999996</v>
      </c>
      <c r="AD28" s="6">
        <f t="shared" si="8"/>
        <v>0.15999999999999998</v>
      </c>
      <c r="AE28" s="21"/>
    </row>
    <row r="29" spans="1:31" ht="27.6" x14ac:dyDescent="0.3">
      <c r="A29" s="8" t="s">
        <v>1403</v>
      </c>
      <c r="B29" s="42">
        <v>1</v>
      </c>
      <c r="C29" s="42">
        <v>1</v>
      </c>
      <c r="D29" s="42">
        <v>1</v>
      </c>
      <c r="E29" s="42">
        <v>0</v>
      </c>
      <c r="F29" s="42">
        <v>1</v>
      </c>
      <c r="G29" s="42">
        <v>0</v>
      </c>
      <c r="H29" s="42">
        <v>0</v>
      </c>
      <c r="I29" s="42">
        <v>0</v>
      </c>
      <c r="J29" s="42">
        <v>1</v>
      </c>
      <c r="K29" s="42">
        <v>1</v>
      </c>
      <c r="L29" s="6">
        <f t="shared" si="0"/>
        <v>0.6</v>
      </c>
      <c r="M29" s="7" t="str">
        <f t="shared" si="1"/>
        <v>sedang</v>
      </c>
      <c r="N29" s="6">
        <f t="shared" si="2"/>
        <v>0.4</v>
      </c>
      <c r="O29" s="7" t="str">
        <f t="shared" si="3"/>
        <v>soal diterima baik</v>
      </c>
      <c r="Q29" s="7">
        <v>24</v>
      </c>
      <c r="R29" s="14">
        <f t="shared" si="5"/>
        <v>1</v>
      </c>
      <c r="S29" s="14">
        <f t="shared" si="5"/>
        <v>1</v>
      </c>
      <c r="T29" s="14">
        <f t="shared" si="5"/>
        <v>1</v>
      </c>
      <c r="U29" s="14">
        <f t="shared" si="5"/>
        <v>0</v>
      </c>
      <c r="V29" s="14">
        <f t="shared" si="5"/>
        <v>1</v>
      </c>
      <c r="W29" s="14">
        <f t="shared" si="5"/>
        <v>0</v>
      </c>
      <c r="X29" s="14">
        <f t="shared" si="5"/>
        <v>0</v>
      </c>
      <c r="Y29" s="14">
        <f t="shared" si="5"/>
        <v>0</v>
      </c>
      <c r="Z29" s="14">
        <f t="shared" si="5"/>
        <v>0</v>
      </c>
      <c r="AA29" s="14">
        <f t="shared" si="5"/>
        <v>0</v>
      </c>
      <c r="AB29" s="6">
        <f t="shared" si="6"/>
        <v>0.4</v>
      </c>
      <c r="AC29" s="6">
        <f t="shared" si="7"/>
        <v>0.6</v>
      </c>
      <c r="AD29" s="6">
        <f t="shared" si="8"/>
        <v>0.24</v>
      </c>
      <c r="AE29" s="21"/>
    </row>
    <row r="30" spans="1:31" ht="41.4" x14ac:dyDescent="0.3">
      <c r="A30" s="9" t="s">
        <v>1404</v>
      </c>
      <c r="B30" s="42">
        <v>1</v>
      </c>
      <c r="C30" s="42">
        <v>1</v>
      </c>
      <c r="D30" s="42">
        <v>1</v>
      </c>
      <c r="E30" s="42">
        <v>1</v>
      </c>
      <c r="F30" s="42">
        <v>1</v>
      </c>
      <c r="G30" s="42">
        <v>1</v>
      </c>
      <c r="H30" s="42">
        <v>0</v>
      </c>
      <c r="I30" s="42">
        <v>0</v>
      </c>
      <c r="J30" s="42">
        <v>0</v>
      </c>
      <c r="K30" s="42">
        <v>0</v>
      </c>
      <c r="L30" s="6">
        <f t="shared" si="0"/>
        <v>0.6</v>
      </c>
      <c r="M30" s="7" t="str">
        <f t="shared" si="1"/>
        <v>sedang</v>
      </c>
      <c r="N30" s="6">
        <f t="shared" si="2"/>
        <v>0.8</v>
      </c>
      <c r="O30" s="7" t="str">
        <f t="shared" si="3"/>
        <v>soal diterima baik</v>
      </c>
      <c r="Q30" s="7">
        <v>25</v>
      </c>
      <c r="R30" s="14">
        <f t="shared" si="5"/>
        <v>1</v>
      </c>
      <c r="S30" s="14">
        <f t="shared" si="5"/>
        <v>1</v>
      </c>
      <c r="T30" s="14">
        <f t="shared" si="5"/>
        <v>1</v>
      </c>
      <c r="U30" s="14">
        <f t="shared" si="5"/>
        <v>0</v>
      </c>
      <c r="V30" s="14">
        <f t="shared" si="5"/>
        <v>1</v>
      </c>
      <c r="W30" s="14">
        <f t="shared" si="5"/>
        <v>0</v>
      </c>
      <c r="X30" s="14">
        <f t="shared" si="5"/>
        <v>0</v>
      </c>
      <c r="Y30" s="14">
        <f t="shared" si="5"/>
        <v>0</v>
      </c>
      <c r="Z30" s="14">
        <f t="shared" si="5"/>
        <v>1</v>
      </c>
      <c r="AA30" s="14">
        <f t="shared" si="5"/>
        <v>1</v>
      </c>
      <c r="AB30" s="6">
        <f t="shared" si="6"/>
        <v>0.6</v>
      </c>
      <c r="AC30" s="6">
        <f t="shared" si="7"/>
        <v>0.4</v>
      </c>
      <c r="AD30" s="6">
        <f t="shared" si="8"/>
        <v>0.24</v>
      </c>
      <c r="AE30" s="21"/>
    </row>
    <row r="31" spans="1:31" ht="27.6" x14ac:dyDescent="0.3">
      <c r="A31" s="9" t="s">
        <v>1405</v>
      </c>
      <c r="B31" s="42">
        <v>1</v>
      </c>
      <c r="C31" s="42">
        <v>1</v>
      </c>
      <c r="D31" s="42">
        <v>1</v>
      </c>
      <c r="E31" s="42">
        <v>1</v>
      </c>
      <c r="F31" s="42">
        <v>1</v>
      </c>
      <c r="G31" s="42">
        <v>1</v>
      </c>
      <c r="H31" s="42">
        <v>0</v>
      </c>
      <c r="I31" s="42">
        <v>0</v>
      </c>
      <c r="J31" s="42">
        <v>0</v>
      </c>
      <c r="K31" s="42">
        <v>0</v>
      </c>
      <c r="L31" s="6">
        <f t="shared" si="0"/>
        <v>0.6</v>
      </c>
      <c r="M31" s="7" t="str">
        <f t="shared" si="1"/>
        <v>sedang</v>
      </c>
      <c r="N31" s="6">
        <f t="shared" si="2"/>
        <v>0.8</v>
      </c>
      <c r="O31" s="7" t="str">
        <f t="shared" si="3"/>
        <v>soal diterima baik</v>
      </c>
      <c r="Q31" s="7">
        <v>26</v>
      </c>
      <c r="R31" s="14">
        <f t="shared" si="5"/>
        <v>1</v>
      </c>
      <c r="S31" s="14">
        <f t="shared" si="5"/>
        <v>1</v>
      </c>
      <c r="T31" s="14">
        <f t="shared" si="5"/>
        <v>1</v>
      </c>
      <c r="U31" s="14">
        <f t="shared" si="5"/>
        <v>1</v>
      </c>
      <c r="V31" s="14">
        <f t="shared" si="5"/>
        <v>1</v>
      </c>
      <c r="W31" s="14">
        <f t="shared" si="5"/>
        <v>1</v>
      </c>
      <c r="X31" s="14">
        <f t="shared" si="5"/>
        <v>0</v>
      </c>
      <c r="Y31" s="14">
        <f t="shared" si="5"/>
        <v>0</v>
      </c>
      <c r="Z31" s="14">
        <f t="shared" si="5"/>
        <v>0</v>
      </c>
      <c r="AA31" s="14">
        <f t="shared" si="5"/>
        <v>0</v>
      </c>
      <c r="AB31" s="6">
        <f t="shared" si="6"/>
        <v>0.6</v>
      </c>
      <c r="AC31" s="6">
        <f t="shared" si="7"/>
        <v>0.4</v>
      </c>
      <c r="AD31" s="6">
        <f t="shared" si="8"/>
        <v>0.24</v>
      </c>
      <c r="AE31" s="21"/>
    </row>
    <row r="32" spans="1:31" ht="27.6" x14ac:dyDescent="0.3">
      <c r="A32" s="8" t="s">
        <v>1406</v>
      </c>
      <c r="B32" s="42">
        <v>1</v>
      </c>
      <c r="C32" s="42">
        <v>1</v>
      </c>
      <c r="D32" s="42">
        <v>1</v>
      </c>
      <c r="E32" s="42">
        <v>1</v>
      </c>
      <c r="F32" s="42">
        <v>1</v>
      </c>
      <c r="G32" s="42">
        <v>1</v>
      </c>
      <c r="H32" s="42">
        <v>0</v>
      </c>
      <c r="I32" s="42">
        <v>0</v>
      </c>
      <c r="J32" s="42">
        <v>1</v>
      </c>
      <c r="K32" s="42">
        <v>1</v>
      </c>
      <c r="L32" s="6">
        <f t="shared" si="0"/>
        <v>0.8</v>
      </c>
      <c r="M32" s="7" t="str">
        <f t="shared" si="1"/>
        <v>mudah</v>
      </c>
      <c r="N32" s="6">
        <f t="shared" si="2"/>
        <v>0.4</v>
      </c>
      <c r="O32" s="7" t="str">
        <f t="shared" si="3"/>
        <v>soal diterima baik</v>
      </c>
      <c r="Q32" s="7">
        <v>27</v>
      </c>
      <c r="R32" s="14">
        <f t="shared" si="5"/>
        <v>1</v>
      </c>
      <c r="S32" s="14">
        <f t="shared" si="5"/>
        <v>1</v>
      </c>
      <c r="T32" s="14">
        <f t="shared" si="5"/>
        <v>1</v>
      </c>
      <c r="U32" s="14">
        <f t="shared" si="5"/>
        <v>1</v>
      </c>
      <c r="V32" s="14">
        <f t="shared" si="5"/>
        <v>1</v>
      </c>
      <c r="W32" s="14">
        <f t="shared" si="5"/>
        <v>1</v>
      </c>
      <c r="X32" s="14">
        <f t="shared" si="5"/>
        <v>0</v>
      </c>
      <c r="Y32" s="14">
        <f t="shared" si="5"/>
        <v>0</v>
      </c>
      <c r="Z32" s="14">
        <f t="shared" si="5"/>
        <v>0</v>
      </c>
      <c r="AA32" s="14">
        <f t="shared" si="5"/>
        <v>0</v>
      </c>
      <c r="AB32" s="6">
        <f t="shared" si="6"/>
        <v>0.6</v>
      </c>
      <c r="AC32" s="6">
        <f t="shared" si="7"/>
        <v>0.4</v>
      </c>
      <c r="AD32" s="6">
        <f t="shared" si="8"/>
        <v>0.24</v>
      </c>
      <c r="AE32" s="21"/>
    </row>
    <row r="33" spans="1:31" ht="41.4" x14ac:dyDescent="0.3">
      <c r="A33" s="8" t="s">
        <v>1407</v>
      </c>
      <c r="B33" s="42">
        <v>1</v>
      </c>
      <c r="C33" s="42">
        <v>1</v>
      </c>
      <c r="D33" s="42">
        <v>1</v>
      </c>
      <c r="E33" s="42">
        <v>1</v>
      </c>
      <c r="F33" s="42">
        <v>1</v>
      </c>
      <c r="G33" s="42">
        <v>1</v>
      </c>
      <c r="H33" s="42">
        <v>0</v>
      </c>
      <c r="I33" s="42">
        <v>0</v>
      </c>
      <c r="J33" s="42">
        <v>1</v>
      </c>
      <c r="K33" s="42">
        <v>1</v>
      </c>
      <c r="L33" s="6">
        <f t="shared" si="0"/>
        <v>0.8</v>
      </c>
      <c r="M33" s="7" t="str">
        <f t="shared" si="1"/>
        <v>mudah</v>
      </c>
      <c r="N33" s="6">
        <f t="shared" si="2"/>
        <v>0.4</v>
      </c>
      <c r="O33" s="7" t="str">
        <f t="shared" si="3"/>
        <v>soal diterima baik</v>
      </c>
      <c r="Q33" s="7">
        <v>28</v>
      </c>
      <c r="R33" s="14">
        <f t="shared" si="5"/>
        <v>1</v>
      </c>
      <c r="S33" s="14">
        <f t="shared" si="5"/>
        <v>1</v>
      </c>
      <c r="T33" s="14">
        <f t="shared" si="5"/>
        <v>1</v>
      </c>
      <c r="U33" s="14">
        <f t="shared" si="5"/>
        <v>1</v>
      </c>
      <c r="V33" s="14">
        <f t="shared" si="5"/>
        <v>1</v>
      </c>
      <c r="W33" s="14">
        <f t="shared" si="5"/>
        <v>1</v>
      </c>
      <c r="X33" s="14">
        <f t="shared" si="5"/>
        <v>0</v>
      </c>
      <c r="Y33" s="14">
        <f t="shared" si="5"/>
        <v>0</v>
      </c>
      <c r="Z33" s="14">
        <f t="shared" si="5"/>
        <v>1</v>
      </c>
      <c r="AA33" s="14">
        <f t="shared" si="5"/>
        <v>1</v>
      </c>
      <c r="AB33" s="6">
        <f t="shared" si="6"/>
        <v>0.8</v>
      </c>
      <c r="AC33" s="6">
        <f t="shared" si="7"/>
        <v>0.19999999999999996</v>
      </c>
      <c r="AD33" s="6">
        <f t="shared" si="8"/>
        <v>0.15999999999999998</v>
      </c>
      <c r="AE33" s="21"/>
    </row>
    <row r="34" spans="1:31" ht="41.4" x14ac:dyDescent="0.3">
      <c r="A34" s="8" t="s">
        <v>1408</v>
      </c>
      <c r="B34" s="42">
        <v>0</v>
      </c>
      <c r="C34" s="42">
        <v>0</v>
      </c>
      <c r="D34" s="42">
        <v>1</v>
      </c>
      <c r="E34" s="42">
        <v>0</v>
      </c>
      <c r="F34" s="42">
        <v>1</v>
      </c>
      <c r="G34" s="42">
        <v>0</v>
      </c>
      <c r="H34" s="42">
        <v>0</v>
      </c>
      <c r="I34" s="42">
        <v>0</v>
      </c>
      <c r="J34" s="42">
        <v>0</v>
      </c>
      <c r="K34" s="42">
        <v>0</v>
      </c>
      <c r="L34" s="6">
        <f t="shared" si="0"/>
        <v>0.2</v>
      </c>
      <c r="M34" s="7" t="str">
        <f t="shared" si="1"/>
        <v>sukar</v>
      </c>
      <c r="N34" s="6">
        <f t="shared" si="2"/>
        <v>0.4</v>
      </c>
      <c r="O34" s="7" t="str">
        <f t="shared" si="3"/>
        <v>soal diterima baik</v>
      </c>
      <c r="Q34" s="7">
        <v>29</v>
      </c>
      <c r="R34" s="14">
        <f t="shared" si="5"/>
        <v>1</v>
      </c>
      <c r="S34" s="14">
        <f t="shared" si="5"/>
        <v>1</v>
      </c>
      <c r="T34" s="14">
        <f t="shared" si="5"/>
        <v>1</v>
      </c>
      <c r="U34" s="14">
        <f t="shared" si="5"/>
        <v>1</v>
      </c>
      <c r="V34" s="14">
        <f t="shared" si="5"/>
        <v>1</v>
      </c>
      <c r="W34" s="14">
        <f t="shared" si="5"/>
        <v>1</v>
      </c>
      <c r="X34" s="14">
        <f t="shared" si="5"/>
        <v>0</v>
      </c>
      <c r="Y34" s="14">
        <f t="shared" si="5"/>
        <v>0</v>
      </c>
      <c r="Z34" s="14">
        <f t="shared" si="5"/>
        <v>1</v>
      </c>
      <c r="AA34" s="14">
        <f t="shared" si="5"/>
        <v>1</v>
      </c>
      <c r="AB34" s="6">
        <f t="shared" si="6"/>
        <v>0.8</v>
      </c>
      <c r="AC34" s="6">
        <f t="shared" si="7"/>
        <v>0.19999999999999996</v>
      </c>
      <c r="AD34" s="6">
        <f t="shared" si="8"/>
        <v>0.15999999999999998</v>
      </c>
      <c r="AE34" s="21"/>
    </row>
    <row r="35" spans="1:31" ht="27.6" x14ac:dyDescent="0.3">
      <c r="A35" s="4" t="s">
        <v>1409</v>
      </c>
      <c r="B35" s="42">
        <v>1</v>
      </c>
      <c r="C35" s="42">
        <v>1</v>
      </c>
      <c r="D35" s="42">
        <v>1</v>
      </c>
      <c r="E35" s="42">
        <v>0</v>
      </c>
      <c r="F35" s="42">
        <v>1</v>
      </c>
      <c r="G35" s="42">
        <v>0</v>
      </c>
      <c r="H35" s="42">
        <v>0</v>
      </c>
      <c r="I35" s="42">
        <v>0</v>
      </c>
      <c r="J35" s="42">
        <v>0</v>
      </c>
      <c r="K35" s="42">
        <v>0</v>
      </c>
      <c r="L35" s="6">
        <f t="shared" si="0"/>
        <v>0.4</v>
      </c>
      <c r="M35" s="7" t="str">
        <f t="shared" si="1"/>
        <v>sedang</v>
      </c>
      <c r="N35" s="6">
        <f t="shared" si="2"/>
        <v>0.8</v>
      </c>
      <c r="O35" s="7" t="str">
        <f t="shared" si="3"/>
        <v>soal diterima baik</v>
      </c>
      <c r="Q35" s="7">
        <v>30</v>
      </c>
      <c r="R35" s="14">
        <f t="shared" si="5"/>
        <v>0</v>
      </c>
      <c r="S35" s="14">
        <f t="shared" si="5"/>
        <v>0</v>
      </c>
      <c r="T35" s="14">
        <f t="shared" si="5"/>
        <v>1</v>
      </c>
      <c r="U35" s="14">
        <f t="shared" si="5"/>
        <v>0</v>
      </c>
      <c r="V35" s="14">
        <f t="shared" si="5"/>
        <v>1</v>
      </c>
      <c r="W35" s="14">
        <f t="shared" si="5"/>
        <v>0</v>
      </c>
      <c r="X35" s="14">
        <f t="shared" si="5"/>
        <v>0</v>
      </c>
      <c r="Y35" s="14">
        <f t="shared" si="5"/>
        <v>0</v>
      </c>
      <c r="Z35" s="14">
        <f t="shared" si="5"/>
        <v>0</v>
      </c>
      <c r="AA35" s="14">
        <f t="shared" si="5"/>
        <v>0</v>
      </c>
      <c r="AB35" s="6">
        <f t="shared" si="6"/>
        <v>0.2</v>
      </c>
      <c r="AC35" s="6">
        <f t="shared" si="7"/>
        <v>0.8</v>
      </c>
      <c r="AD35" s="6">
        <f t="shared" si="8"/>
        <v>0.16000000000000003</v>
      </c>
      <c r="AE35" s="21"/>
    </row>
    <row r="36" spans="1:31" ht="27.6" x14ac:dyDescent="0.3">
      <c r="A36" s="4" t="s">
        <v>1410</v>
      </c>
      <c r="B36" s="42">
        <v>1</v>
      </c>
      <c r="C36" s="42">
        <v>1</v>
      </c>
      <c r="D36" s="42">
        <v>1</v>
      </c>
      <c r="E36" s="42">
        <v>0</v>
      </c>
      <c r="F36" s="42">
        <v>1</v>
      </c>
      <c r="G36" s="42">
        <v>0</v>
      </c>
      <c r="H36" s="42">
        <v>1</v>
      </c>
      <c r="I36" s="42">
        <v>1</v>
      </c>
      <c r="J36" s="42">
        <v>0</v>
      </c>
      <c r="K36" s="42">
        <v>0</v>
      </c>
      <c r="L36" s="6">
        <f t="shared" si="0"/>
        <v>0.6</v>
      </c>
      <c r="M36" s="7" t="str">
        <f t="shared" si="1"/>
        <v>sedang</v>
      </c>
      <c r="N36" s="6">
        <f t="shared" si="2"/>
        <v>0.4</v>
      </c>
      <c r="O36" s="7" t="str">
        <f t="shared" si="3"/>
        <v>soal diterima baik</v>
      </c>
      <c r="Q36" s="7">
        <v>31</v>
      </c>
      <c r="R36" s="14">
        <f t="shared" si="5"/>
        <v>1</v>
      </c>
      <c r="S36" s="14">
        <f t="shared" si="5"/>
        <v>1</v>
      </c>
      <c r="T36" s="14">
        <f t="shared" si="5"/>
        <v>1</v>
      </c>
      <c r="U36" s="14">
        <f t="shared" si="5"/>
        <v>0</v>
      </c>
      <c r="V36" s="14">
        <f t="shared" si="5"/>
        <v>1</v>
      </c>
      <c r="W36" s="14">
        <f t="shared" si="5"/>
        <v>0</v>
      </c>
      <c r="X36" s="14">
        <f t="shared" si="5"/>
        <v>0</v>
      </c>
      <c r="Y36" s="14">
        <f t="shared" si="5"/>
        <v>0</v>
      </c>
      <c r="Z36" s="14">
        <f t="shared" si="5"/>
        <v>0</v>
      </c>
      <c r="AA36" s="14">
        <f t="shared" si="5"/>
        <v>0</v>
      </c>
      <c r="AB36" s="6">
        <f t="shared" si="6"/>
        <v>0.4</v>
      </c>
      <c r="AC36" s="6">
        <f t="shared" si="7"/>
        <v>0.6</v>
      </c>
      <c r="AD36" s="6">
        <f t="shared" si="8"/>
        <v>0.24</v>
      </c>
      <c r="AE36" s="21"/>
    </row>
    <row r="37" spans="1:31" ht="27.6" x14ac:dyDescent="0.3">
      <c r="A37" s="8" t="s">
        <v>1411</v>
      </c>
      <c r="B37" s="42">
        <v>1</v>
      </c>
      <c r="C37" s="42">
        <v>1</v>
      </c>
      <c r="D37" s="42">
        <v>0</v>
      </c>
      <c r="E37" s="42">
        <v>1</v>
      </c>
      <c r="F37" s="42">
        <v>0</v>
      </c>
      <c r="G37" s="42">
        <v>1</v>
      </c>
      <c r="H37" s="42">
        <v>0</v>
      </c>
      <c r="I37" s="42">
        <v>0</v>
      </c>
      <c r="J37" s="42">
        <v>0</v>
      </c>
      <c r="K37" s="42">
        <v>0</v>
      </c>
      <c r="L37" s="6">
        <f t="shared" si="0"/>
        <v>0.4</v>
      </c>
      <c r="M37" s="7" t="str">
        <f t="shared" si="1"/>
        <v>sedang</v>
      </c>
      <c r="N37" s="6">
        <f t="shared" si="2"/>
        <v>0.4</v>
      </c>
      <c r="O37" s="7" t="str">
        <f t="shared" si="3"/>
        <v>soal diterima baik</v>
      </c>
      <c r="Q37" s="7">
        <v>32</v>
      </c>
      <c r="R37" s="14">
        <f t="shared" si="5"/>
        <v>1</v>
      </c>
      <c r="S37" s="14">
        <f t="shared" si="5"/>
        <v>1</v>
      </c>
      <c r="T37" s="14">
        <f t="shared" si="5"/>
        <v>1</v>
      </c>
      <c r="U37" s="14">
        <f t="shared" si="5"/>
        <v>0</v>
      </c>
      <c r="V37" s="14">
        <f t="shared" si="5"/>
        <v>1</v>
      </c>
      <c r="W37" s="14">
        <f t="shared" si="5"/>
        <v>0</v>
      </c>
      <c r="X37" s="14">
        <f t="shared" si="5"/>
        <v>1</v>
      </c>
      <c r="Y37" s="14">
        <f t="shared" si="5"/>
        <v>1</v>
      </c>
      <c r="Z37" s="14">
        <f t="shared" si="5"/>
        <v>0</v>
      </c>
      <c r="AA37" s="14">
        <f t="shared" si="5"/>
        <v>0</v>
      </c>
      <c r="AB37" s="6">
        <f t="shared" si="6"/>
        <v>0.6</v>
      </c>
      <c r="AC37" s="6">
        <f t="shared" si="7"/>
        <v>0.4</v>
      </c>
      <c r="AD37" s="6">
        <f t="shared" si="8"/>
        <v>0.24</v>
      </c>
      <c r="AE37" s="21"/>
    </row>
    <row r="38" spans="1:31" ht="27.6" x14ac:dyDescent="0.3">
      <c r="A38" s="8" t="s">
        <v>1412</v>
      </c>
      <c r="B38" s="42">
        <v>1</v>
      </c>
      <c r="C38" s="42">
        <v>1</v>
      </c>
      <c r="D38" s="42">
        <v>1</v>
      </c>
      <c r="E38" s="42">
        <v>1</v>
      </c>
      <c r="F38" s="42">
        <v>1</v>
      </c>
      <c r="G38" s="42">
        <v>1</v>
      </c>
      <c r="H38" s="42">
        <v>1</v>
      </c>
      <c r="I38" s="42">
        <v>1</v>
      </c>
      <c r="J38" s="42">
        <v>0</v>
      </c>
      <c r="K38" s="42">
        <v>0</v>
      </c>
      <c r="L38" s="6">
        <f t="shared" si="0"/>
        <v>0.8</v>
      </c>
      <c r="M38" s="7" t="str">
        <f t="shared" si="1"/>
        <v>mudah</v>
      </c>
      <c r="N38" s="6">
        <f t="shared" si="2"/>
        <v>0.4</v>
      </c>
      <c r="O38" s="7" t="str">
        <f t="shared" si="3"/>
        <v>soal diterima baik</v>
      </c>
      <c r="Q38" s="7">
        <v>33</v>
      </c>
      <c r="R38" s="14">
        <f t="shared" si="5"/>
        <v>1</v>
      </c>
      <c r="S38" s="14">
        <f t="shared" si="5"/>
        <v>1</v>
      </c>
      <c r="T38" s="14">
        <f t="shared" si="5"/>
        <v>0</v>
      </c>
      <c r="U38" s="14">
        <f t="shared" si="5"/>
        <v>1</v>
      </c>
      <c r="V38" s="14">
        <f t="shared" si="5"/>
        <v>0</v>
      </c>
      <c r="W38" s="14">
        <f t="shared" si="5"/>
        <v>1</v>
      </c>
      <c r="X38" s="14">
        <f t="shared" si="5"/>
        <v>0</v>
      </c>
      <c r="Y38" s="14">
        <f t="shared" si="5"/>
        <v>0</v>
      </c>
      <c r="Z38" s="14">
        <f t="shared" si="5"/>
        <v>0</v>
      </c>
      <c r="AA38" s="14">
        <f t="shared" si="5"/>
        <v>0</v>
      </c>
      <c r="AB38" s="6">
        <f t="shared" si="6"/>
        <v>0.4</v>
      </c>
      <c r="AC38" s="6">
        <f t="shared" si="7"/>
        <v>0.6</v>
      </c>
      <c r="AD38" s="6">
        <f t="shared" si="8"/>
        <v>0.24</v>
      </c>
      <c r="AE38" s="21"/>
    </row>
    <row r="39" spans="1:31" ht="63.75" customHeight="1" x14ac:dyDescent="0.3">
      <c r="A39" s="8" t="s">
        <v>1413</v>
      </c>
      <c r="B39" s="42">
        <v>1</v>
      </c>
      <c r="C39" s="42">
        <v>1</v>
      </c>
      <c r="D39" s="42">
        <v>1</v>
      </c>
      <c r="E39" s="42">
        <v>1</v>
      </c>
      <c r="F39" s="42">
        <v>1</v>
      </c>
      <c r="G39" s="42">
        <v>1</v>
      </c>
      <c r="H39" s="42">
        <v>0</v>
      </c>
      <c r="I39" s="42">
        <v>0</v>
      </c>
      <c r="J39" s="42">
        <v>1</v>
      </c>
      <c r="K39" s="42">
        <v>1</v>
      </c>
      <c r="L39" s="6">
        <f t="shared" si="0"/>
        <v>0.8</v>
      </c>
      <c r="M39" s="7" t="str">
        <f t="shared" si="1"/>
        <v>mudah</v>
      </c>
      <c r="N39" s="6">
        <f t="shared" si="2"/>
        <v>0.4</v>
      </c>
      <c r="O39" s="7" t="str">
        <f t="shared" si="3"/>
        <v>soal diterima baik</v>
      </c>
      <c r="Q39" s="7">
        <v>34</v>
      </c>
      <c r="R39" s="14">
        <f t="shared" si="5"/>
        <v>1</v>
      </c>
      <c r="S39" s="14">
        <f t="shared" si="5"/>
        <v>1</v>
      </c>
      <c r="T39" s="14">
        <f t="shared" si="5"/>
        <v>1</v>
      </c>
      <c r="U39" s="14">
        <f t="shared" si="5"/>
        <v>1</v>
      </c>
      <c r="V39" s="14">
        <f t="shared" si="5"/>
        <v>1</v>
      </c>
      <c r="W39" s="14">
        <f t="shared" si="5"/>
        <v>1</v>
      </c>
      <c r="X39" s="14">
        <f t="shared" si="5"/>
        <v>1</v>
      </c>
      <c r="Y39" s="14">
        <f t="shared" si="5"/>
        <v>1</v>
      </c>
      <c r="Z39" s="14">
        <f t="shared" si="5"/>
        <v>0</v>
      </c>
      <c r="AA39" s="14">
        <f t="shared" si="5"/>
        <v>0</v>
      </c>
      <c r="AB39" s="6">
        <f t="shared" si="6"/>
        <v>0.8</v>
      </c>
      <c r="AC39" s="6">
        <f t="shared" si="7"/>
        <v>0.19999999999999996</v>
      </c>
      <c r="AD39" s="6">
        <f t="shared" si="8"/>
        <v>0.15999999999999998</v>
      </c>
      <c r="AE39" s="21"/>
    </row>
    <row r="40" spans="1:31" ht="48" customHeight="1" x14ac:dyDescent="0.3">
      <c r="A40" s="4" t="s">
        <v>1414</v>
      </c>
      <c r="B40" s="42">
        <v>1</v>
      </c>
      <c r="C40" s="42">
        <v>1</v>
      </c>
      <c r="D40" s="42">
        <v>1</v>
      </c>
      <c r="E40" s="42">
        <v>1</v>
      </c>
      <c r="F40" s="42">
        <v>1</v>
      </c>
      <c r="G40" s="42">
        <v>1</v>
      </c>
      <c r="H40" s="42">
        <v>0</v>
      </c>
      <c r="I40" s="42">
        <v>0</v>
      </c>
      <c r="J40" s="42">
        <v>1</v>
      </c>
      <c r="K40" s="42">
        <v>1</v>
      </c>
      <c r="L40" s="6">
        <f t="shared" si="0"/>
        <v>0.8</v>
      </c>
      <c r="M40" s="7" t="str">
        <f t="shared" si="1"/>
        <v>mudah</v>
      </c>
      <c r="N40" s="6">
        <f t="shared" si="2"/>
        <v>0.4</v>
      </c>
      <c r="O40" s="7" t="str">
        <f t="shared" si="3"/>
        <v>soal diterima baik</v>
      </c>
      <c r="Q40" s="7">
        <v>35</v>
      </c>
      <c r="R40" s="14">
        <f t="shared" si="5"/>
        <v>1</v>
      </c>
      <c r="S40" s="14">
        <f t="shared" si="5"/>
        <v>1</v>
      </c>
      <c r="T40" s="14">
        <f t="shared" si="5"/>
        <v>1</v>
      </c>
      <c r="U40" s="14">
        <f t="shared" si="5"/>
        <v>1</v>
      </c>
      <c r="V40" s="14">
        <f t="shared" si="5"/>
        <v>1</v>
      </c>
      <c r="W40" s="14">
        <f t="shared" si="5"/>
        <v>1</v>
      </c>
      <c r="X40" s="14">
        <f t="shared" si="5"/>
        <v>0</v>
      </c>
      <c r="Y40" s="14">
        <f t="shared" si="5"/>
        <v>0</v>
      </c>
      <c r="Z40" s="14">
        <f t="shared" si="5"/>
        <v>1</v>
      </c>
      <c r="AA40" s="14">
        <f t="shared" si="5"/>
        <v>1</v>
      </c>
      <c r="AB40" s="6">
        <f t="shared" si="6"/>
        <v>0.8</v>
      </c>
      <c r="AC40" s="6">
        <f t="shared" si="7"/>
        <v>0.19999999999999996</v>
      </c>
      <c r="AD40" s="6">
        <f t="shared" si="8"/>
        <v>0.15999999999999998</v>
      </c>
      <c r="AE40" s="21"/>
    </row>
    <row r="41" spans="1:31" ht="50.25" customHeight="1" x14ac:dyDescent="0.3">
      <c r="A41" s="4" t="s">
        <v>1415</v>
      </c>
      <c r="B41" s="42">
        <v>1</v>
      </c>
      <c r="C41" s="42">
        <v>1</v>
      </c>
      <c r="D41" s="42">
        <v>0</v>
      </c>
      <c r="E41" s="42">
        <v>1</v>
      </c>
      <c r="F41" s="42">
        <v>0</v>
      </c>
      <c r="G41" s="42">
        <v>1</v>
      </c>
      <c r="H41" s="42">
        <v>0</v>
      </c>
      <c r="I41" s="42">
        <v>0</v>
      </c>
      <c r="J41" s="42">
        <v>0</v>
      </c>
      <c r="K41" s="42">
        <v>0</v>
      </c>
      <c r="L41" s="6">
        <f t="shared" si="0"/>
        <v>0.4</v>
      </c>
      <c r="M41" s="7" t="str">
        <f t="shared" si="1"/>
        <v>sedang</v>
      </c>
      <c r="N41" s="6">
        <f t="shared" si="2"/>
        <v>0.4</v>
      </c>
      <c r="O41" s="7" t="str">
        <f t="shared" si="3"/>
        <v>soal diterima baik</v>
      </c>
      <c r="Q41" s="7">
        <v>36</v>
      </c>
      <c r="R41" s="14">
        <f t="shared" si="5"/>
        <v>1</v>
      </c>
      <c r="S41" s="14">
        <f t="shared" si="5"/>
        <v>1</v>
      </c>
      <c r="T41" s="14">
        <f t="shared" si="5"/>
        <v>1</v>
      </c>
      <c r="U41" s="14">
        <f t="shared" si="5"/>
        <v>1</v>
      </c>
      <c r="V41" s="14">
        <f t="shared" si="5"/>
        <v>1</v>
      </c>
      <c r="W41" s="14">
        <f t="shared" si="5"/>
        <v>1</v>
      </c>
      <c r="X41" s="14">
        <f t="shared" si="5"/>
        <v>0</v>
      </c>
      <c r="Y41" s="14">
        <f t="shared" si="5"/>
        <v>0</v>
      </c>
      <c r="Z41" s="14">
        <f t="shared" si="5"/>
        <v>1</v>
      </c>
      <c r="AA41" s="14">
        <f t="shared" si="5"/>
        <v>1</v>
      </c>
      <c r="AB41" s="6">
        <f t="shared" si="6"/>
        <v>0.8</v>
      </c>
      <c r="AC41" s="6">
        <f t="shared" si="7"/>
        <v>0.19999999999999996</v>
      </c>
      <c r="AD41" s="6">
        <f t="shared" si="8"/>
        <v>0.15999999999999998</v>
      </c>
      <c r="AE41" s="21"/>
    </row>
    <row r="42" spans="1:31" ht="27.6" x14ac:dyDescent="0.3">
      <c r="A42" s="8" t="s">
        <v>1416</v>
      </c>
      <c r="B42" s="42">
        <v>1</v>
      </c>
      <c r="C42" s="42">
        <v>1</v>
      </c>
      <c r="D42" s="42">
        <v>0</v>
      </c>
      <c r="E42" s="42">
        <v>0</v>
      </c>
      <c r="F42" s="42">
        <v>0</v>
      </c>
      <c r="G42" s="42">
        <v>0</v>
      </c>
      <c r="H42" s="42">
        <v>0</v>
      </c>
      <c r="I42" s="42">
        <v>0</v>
      </c>
      <c r="J42" s="42">
        <v>0</v>
      </c>
      <c r="K42" s="42">
        <v>0</v>
      </c>
      <c r="L42" s="6">
        <f t="shared" si="0"/>
        <v>0.2</v>
      </c>
      <c r="M42" s="7" t="str">
        <f t="shared" si="1"/>
        <v>sukar</v>
      </c>
      <c r="N42" s="6">
        <f t="shared" si="2"/>
        <v>0.4</v>
      </c>
      <c r="O42" s="7" t="str">
        <f t="shared" si="3"/>
        <v>soal diterima baik</v>
      </c>
      <c r="Q42" s="7">
        <v>37</v>
      </c>
      <c r="R42" s="14">
        <f t="shared" si="5"/>
        <v>1</v>
      </c>
      <c r="S42" s="14">
        <f t="shared" si="5"/>
        <v>1</v>
      </c>
      <c r="T42" s="14">
        <f t="shared" si="5"/>
        <v>0</v>
      </c>
      <c r="U42" s="14">
        <f t="shared" si="5"/>
        <v>1</v>
      </c>
      <c r="V42" s="14">
        <f t="shared" si="5"/>
        <v>0</v>
      </c>
      <c r="W42" s="14">
        <f t="shared" si="5"/>
        <v>1</v>
      </c>
      <c r="X42" s="14">
        <f t="shared" si="5"/>
        <v>0</v>
      </c>
      <c r="Y42" s="14">
        <f t="shared" si="5"/>
        <v>0</v>
      </c>
      <c r="Z42" s="14">
        <f t="shared" si="5"/>
        <v>0</v>
      </c>
      <c r="AA42" s="14">
        <f t="shared" si="5"/>
        <v>0</v>
      </c>
      <c r="AB42" s="6">
        <f t="shared" si="6"/>
        <v>0.4</v>
      </c>
      <c r="AC42" s="6">
        <f t="shared" si="7"/>
        <v>0.6</v>
      </c>
      <c r="AD42" s="6">
        <f t="shared" si="8"/>
        <v>0.24</v>
      </c>
      <c r="AE42" s="21"/>
    </row>
    <row r="43" spans="1:31" ht="27.6" x14ac:dyDescent="0.3">
      <c r="A43" s="4" t="s">
        <v>1417</v>
      </c>
      <c r="B43" s="42">
        <v>0</v>
      </c>
      <c r="C43" s="42">
        <v>0</v>
      </c>
      <c r="D43" s="42">
        <v>1</v>
      </c>
      <c r="E43" s="42">
        <v>1</v>
      </c>
      <c r="F43" s="42">
        <v>1</v>
      </c>
      <c r="G43" s="42">
        <v>1</v>
      </c>
      <c r="H43" s="42">
        <v>0</v>
      </c>
      <c r="I43" s="42">
        <v>0</v>
      </c>
      <c r="J43" s="42">
        <v>0</v>
      </c>
      <c r="K43" s="42">
        <v>0</v>
      </c>
      <c r="L43" s="6">
        <f t="shared" si="0"/>
        <v>0.4</v>
      </c>
      <c r="M43" s="7" t="str">
        <f t="shared" si="1"/>
        <v>sedang</v>
      </c>
      <c r="N43" s="6">
        <f t="shared" si="2"/>
        <v>0.4</v>
      </c>
      <c r="O43" s="7" t="str">
        <f t="shared" si="3"/>
        <v>soal diterima baik</v>
      </c>
      <c r="Q43" s="7">
        <v>38</v>
      </c>
      <c r="R43" s="14">
        <f t="shared" si="5"/>
        <v>1</v>
      </c>
      <c r="S43" s="14">
        <f t="shared" si="5"/>
        <v>1</v>
      </c>
      <c r="T43" s="14">
        <f t="shared" si="5"/>
        <v>0</v>
      </c>
      <c r="U43" s="14">
        <f t="shared" si="5"/>
        <v>0</v>
      </c>
      <c r="V43" s="14">
        <f t="shared" si="5"/>
        <v>0</v>
      </c>
      <c r="W43" s="14">
        <f t="shared" si="5"/>
        <v>0</v>
      </c>
      <c r="X43" s="14">
        <f t="shared" si="5"/>
        <v>0</v>
      </c>
      <c r="Y43" s="14">
        <f t="shared" si="5"/>
        <v>0</v>
      </c>
      <c r="Z43" s="14">
        <f t="shared" si="5"/>
        <v>0</v>
      </c>
      <c r="AA43" s="14">
        <f t="shared" si="5"/>
        <v>0</v>
      </c>
      <c r="AB43" s="6">
        <f t="shared" si="6"/>
        <v>0.2</v>
      </c>
      <c r="AC43" s="6">
        <f t="shared" si="7"/>
        <v>0.8</v>
      </c>
      <c r="AD43" s="6">
        <f t="shared" si="8"/>
        <v>0.16000000000000003</v>
      </c>
      <c r="AE43" s="21"/>
    </row>
    <row r="44" spans="1:31" ht="27.6" x14ac:dyDescent="0.3">
      <c r="A44" s="4" t="s">
        <v>1418</v>
      </c>
      <c r="B44" s="42">
        <v>1</v>
      </c>
      <c r="C44" s="42">
        <v>1</v>
      </c>
      <c r="D44" s="42">
        <v>0</v>
      </c>
      <c r="E44" s="42">
        <v>0</v>
      </c>
      <c r="F44" s="42">
        <v>0</v>
      </c>
      <c r="G44" s="42">
        <v>0</v>
      </c>
      <c r="H44" s="42">
        <v>0</v>
      </c>
      <c r="I44" s="42">
        <v>0</v>
      </c>
      <c r="J44" s="42">
        <v>0</v>
      </c>
      <c r="K44" s="42">
        <v>0</v>
      </c>
      <c r="L44" s="6">
        <f t="shared" si="0"/>
        <v>0.2</v>
      </c>
      <c r="M44" s="7" t="str">
        <f t="shared" si="1"/>
        <v>sukar</v>
      </c>
      <c r="N44" s="6">
        <f t="shared" si="2"/>
        <v>0.4</v>
      </c>
      <c r="O44" s="7" t="str">
        <f t="shared" si="3"/>
        <v>soal diterima baik</v>
      </c>
      <c r="Q44" s="7">
        <v>39</v>
      </c>
      <c r="R44" s="14">
        <f t="shared" si="5"/>
        <v>0</v>
      </c>
      <c r="S44" s="14">
        <f t="shared" si="5"/>
        <v>0</v>
      </c>
      <c r="T44" s="14">
        <f t="shared" si="5"/>
        <v>1</v>
      </c>
      <c r="U44" s="14">
        <f t="shared" si="5"/>
        <v>1</v>
      </c>
      <c r="V44" s="14">
        <f t="shared" si="5"/>
        <v>1</v>
      </c>
      <c r="W44" s="14">
        <f t="shared" si="5"/>
        <v>1</v>
      </c>
      <c r="X44" s="14">
        <f t="shared" si="5"/>
        <v>0</v>
      </c>
      <c r="Y44" s="14">
        <f t="shared" si="5"/>
        <v>0</v>
      </c>
      <c r="Z44" s="14">
        <f t="shared" si="5"/>
        <v>0</v>
      </c>
      <c r="AA44" s="14">
        <f t="shared" si="5"/>
        <v>0</v>
      </c>
      <c r="AB44" s="6">
        <f t="shared" si="6"/>
        <v>0.4</v>
      </c>
      <c r="AC44" s="6">
        <f t="shared" si="7"/>
        <v>0.6</v>
      </c>
      <c r="AD44" s="6">
        <f t="shared" si="8"/>
        <v>0.24</v>
      </c>
      <c r="AE44" s="21"/>
    </row>
    <row r="45" spans="1:31" ht="41.4" x14ac:dyDescent="0.3">
      <c r="A45" s="9" t="s">
        <v>1419</v>
      </c>
      <c r="B45" s="42">
        <v>1</v>
      </c>
      <c r="C45" s="42">
        <v>1</v>
      </c>
      <c r="D45" s="42">
        <v>1</v>
      </c>
      <c r="E45" s="42">
        <v>0</v>
      </c>
      <c r="F45" s="42">
        <v>1</v>
      </c>
      <c r="G45" s="42">
        <v>0</v>
      </c>
      <c r="H45" s="42">
        <v>0</v>
      </c>
      <c r="I45" s="42">
        <v>0</v>
      </c>
      <c r="J45" s="42">
        <v>1</v>
      </c>
      <c r="K45" s="42">
        <v>1</v>
      </c>
      <c r="L45" s="6">
        <f t="shared" si="0"/>
        <v>0.6</v>
      </c>
      <c r="M45" s="7" t="str">
        <f t="shared" si="1"/>
        <v>sedang</v>
      </c>
      <c r="N45" s="6">
        <f t="shared" si="2"/>
        <v>0.4</v>
      </c>
      <c r="O45" s="7" t="str">
        <f t="shared" si="3"/>
        <v>soal diterima baik</v>
      </c>
      <c r="Q45" s="7">
        <v>40</v>
      </c>
      <c r="R45" s="14">
        <f t="shared" si="5"/>
        <v>1</v>
      </c>
      <c r="S45" s="14">
        <f t="shared" si="5"/>
        <v>1</v>
      </c>
      <c r="T45" s="14">
        <f t="shared" si="5"/>
        <v>0</v>
      </c>
      <c r="U45" s="14">
        <f t="shared" si="5"/>
        <v>0</v>
      </c>
      <c r="V45" s="14">
        <f t="shared" si="5"/>
        <v>0</v>
      </c>
      <c r="W45" s="14">
        <f t="shared" si="5"/>
        <v>0</v>
      </c>
      <c r="X45" s="14">
        <f t="shared" si="5"/>
        <v>0</v>
      </c>
      <c r="Y45" s="14">
        <f t="shared" si="5"/>
        <v>0</v>
      </c>
      <c r="Z45" s="14">
        <f t="shared" si="5"/>
        <v>0</v>
      </c>
      <c r="AA45" s="14">
        <f t="shared" si="5"/>
        <v>0</v>
      </c>
      <c r="AB45" s="6">
        <f t="shared" si="6"/>
        <v>0.2</v>
      </c>
      <c r="AC45" s="6">
        <f t="shared" si="7"/>
        <v>0.8</v>
      </c>
      <c r="AD45" s="6">
        <f t="shared" si="8"/>
        <v>0.16000000000000003</v>
      </c>
      <c r="AE45" s="21"/>
    </row>
    <row r="46" spans="1:31" ht="27.6" x14ac:dyDescent="0.3">
      <c r="A46" s="4" t="s">
        <v>1420</v>
      </c>
      <c r="B46" s="42">
        <v>0</v>
      </c>
      <c r="C46" s="42">
        <v>0</v>
      </c>
      <c r="D46" s="42">
        <v>1</v>
      </c>
      <c r="E46" s="42">
        <v>1</v>
      </c>
      <c r="F46" s="42">
        <v>1</v>
      </c>
      <c r="G46" s="42">
        <v>1</v>
      </c>
      <c r="H46" s="42">
        <v>0</v>
      </c>
      <c r="I46" s="42">
        <v>0</v>
      </c>
      <c r="J46" s="42">
        <v>0</v>
      </c>
      <c r="K46" s="42">
        <v>0</v>
      </c>
      <c r="L46" s="6">
        <f t="shared" si="0"/>
        <v>0.4</v>
      </c>
      <c r="M46" s="7" t="str">
        <f t="shared" si="1"/>
        <v>sedang</v>
      </c>
      <c r="N46" s="6">
        <f t="shared" si="2"/>
        <v>0.4</v>
      </c>
      <c r="O46" s="7" t="str">
        <f t="shared" si="3"/>
        <v>soal diterima baik</v>
      </c>
      <c r="Q46" s="7">
        <v>41</v>
      </c>
      <c r="R46" s="14">
        <f t="shared" ref="R46:AA71" si="9">B45</f>
        <v>1</v>
      </c>
      <c r="S46" s="14">
        <f t="shared" si="9"/>
        <v>1</v>
      </c>
      <c r="T46" s="14">
        <f t="shared" si="9"/>
        <v>1</v>
      </c>
      <c r="U46" s="14">
        <f t="shared" si="9"/>
        <v>0</v>
      </c>
      <c r="V46" s="14">
        <f t="shared" si="9"/>
        <v>1</v>
      </c>
      <c r="W46" s="14">
        <f t="shared" si="9"/>
        <v>0</v>
      </c>
      <c r="X46" s="14">
        <f t="shared" si="9"/>
        <v>0</v>
      </c>
      <c r="Y46" s="14">
        <f t="shared" si="9"/>
        <v>0</v>
      </c>
      <c r="Z46" s="14">
        <f t="shared" si="9"/>
        <v>1</v>
      </c>
      <c r="AA46" s="14">
        <f t="shared" si="9"/>
        <v>1</v>
      </c>
      <c r="AB46" s="6">
        <f t="shared" si="6"/>
        <v>0.6</v>
      </c>
      <c r="AC46" s="6">
        <f t="shared" si="7"/>
        <v>0.4</v>
      </c>
      <c r="AD46" s="6">
        <f t="shared" si="8"/>
        <v>0.24</v>
      </c>
      <c r="AE46" s="21"/>
    </row>
    <row r="47" spans="1:31" ht="14.4" x14ac:dyDescent="0.3">
      <c r="A47" s="4" t="s">
        <v>1421</v>
      </c>
      <c r="B47" s="42">
        <v>1</v>
      </c>
      <c r="C47" s="42">
        <v>1</v>
      </c>
      <c r="D47" s="42">
        <v>1</v>
      </c>
      <c r="E47" s="42">
        <v>1</v>
      </c>
      <c r="F47" s="42">
        <v>1</v>
      </c>
      <c r="G47" s="42">
        <v>1</v>
      </c>
      <c r="H47" s="42">
        <v>0</v>
      </c>
      <c r="I47" s="42">
        <v>0</v>
      </c>
      <c r="J47" s="42">
        <v>0</v>
      </c>
      <c r="K47" s="42">
        <v>0</v>
      </c>
      <c r="L47" s="6">
        <f t="shared" si="0"/>
        <v>0.6</v>
      </c>
      <c r="M47" s="7" t="str">
        <f t="shared" si="1"/>
        <v>sedang</v>
      </c>
      <c r="N47" s="6">
        <f t="shared" si="2"/>
        <v>0.8</v>
      </c>
      <c r="O47" s="7" t="str">
        <f t="shared" si="3"/>
        <v>soal diterima baik</v>
      </c>
      <c r="Q47" s="7">
        <v>42</v>
      </c>
      <c r="R47" s="14">
        <f t="shared" si="9"/>
        <v>0</v>
      </c>
      <c r="S47" s="14">
        <f t="shared" si="9"/>
        <v>0</v>
      </c>
      <c r="T47" s="14">
        <f t="shared" si="9"/>
        <v>1</v>
      </c>
      <c r="U47" s="14">
        <f t="shared" si="9"/>
        <v>1</v>
      </c>
      <c r="V47" s="14">
        <f t="shared" si="9"/>
        <v>1</v>
      </c>
      <c r="W47" s="14">
        <f t="shared" si="9"/>
        <v>1</v>
      </c>
      <c r="X47" s="14">
        <f t="shared" si="9"/>
        <v>0</v>
      </c>
      <c r="Y47" s="14">
        <f t="shared" si="9"/>
        <v>0</v>
      </c>
      <c r="Z47" s="14">
        <f t="shared" si="9"/>
        <v>0</v>
      </c>
      <c r="AA47" s="14">
        <f t="shared" si="9"/>
        <v>0</v>
      </c>
      <c r="AB47" s="6">
        <f t="shared" si="6"/>
        <v>0.4</v>
      </c>
      <c r="AC47" s="6">
        <f t="shared" si="7"/>
        <v>0.6</v>
      </c>
      <c r="AD47" s="6">
        <f t="shared" si="8"/>
        <v>0.24</v>
      </c>
      <c r="AE47" s="21"/>
    </row>
    <row r="48" spans="1:31" ht="41.4" x14ac:dyDescent="0.3">
      <c r="A48" s="4" t="s">
        <v>1422</v>
      </c>
      <c r="B48" s="42">
        <v>1</v>
      </c>
      <c r="C48" s="42">
        <v>1</v>
      </c>
      <c r="D48" s="42">
        <v>1</v>
      </c>
      <c r="E48" s="42">
        <v>1</v>
      </c>
      <c r="F48" s="42">
        <v>1</v>
      </c>
      <c r="G48" s="42">
        <v>1</v>
      </c>
      <c r="H48" s="42">
        <v>0</v>
      </c>
      <c r="I48" s="42">
        <v>0</v>
      </c>
      <c r="J48" s="42">
        <v>0</v>
      </c>
      <c r="K48" s="42">
        <v>0</v>
      </c>
      <c r="L48" s="6">
        <f t="shared" si="0"/>
        <v>0.6</v>
      </c>
      <c r="M48" s="7" t="str">
        <f t="shared" si="1"/>
        <v>sedang</v>
      </c>
      <c r="N48" s="6">
        <f t="shared" si="2"/>
        <v>0.8</v>
      </c>
      <c r="O48" s="7" t="str">
        <f t="shared" si="3"/>
        <v>soal diterima baik</v>
      </c>
      <c r="Q48" s="7">
        <v>43</v>
      </c>
      <c r="R48" s="14">
        <f t="shared" si="9"/>
        <v>1</v>
      </c>
      <c r="S48" s="14">
        <f t="shared" si="9"/>
        <v>1</v>
      </c>
      <c r="T48" s="14">
        <f t="shared" si="9"/>
        <v>1</v>
      </c>
      <c r="U48" s="14">
        <f t="shared" si="9"/>
        <v>1</v>
      </c>
      <c r="V48" s="14">
        <f t="shared" si="9"/>
        <v>1</v>
      </c>
      <c r="W48" s="14">
        <f t="shared" si="9"/>
        <v>1</v>
      </c>
      <c r="X48" s="14">
        <f t="shared" si="9"/>
        <v>0</v>
      </c>
      <c r="Y48" s="14">
        <f t="shared" si="9"/>
        <v>0</v>
      </c>
      <c r="Z48" s="14">
        <f t="shared" si="9"/>
        <v>0</v>
      </c>
      <c r="AA48" s="14">
        <f t="shared" si="9"/>
        <v>0</v>
      </c>
      <c r="AB48" s="6">
        <f t="shared" si="6"/>
        <v>0.6</v>
      </c>
      <c r="AC48" s="6">
        <f t="shared" si="7"/>
        <v>0.4</v>
      </c>
      <c r="AD48" s="6">
        <f t="shared" si="8"/>
        <v>0.24</v>
      </c>
      <c r="AE48" s="21"/>
    </row>
    <row r="49" spans="1:31" ht="27.6" x14ac:dyDescent="0.3">
      <c r="A49" s="4" t="s">
        <v>1423</v>
      </c>
      <c r="B49" s="42">
        <v>1</v>
      </c>
      <c r="C49" s="42">
        <v>1</v>
      </c>
      <c r="D49" s="42">
        <v>1</v>
      </c>
      <c r="E49" s="42">
        <v>1</v>
      </c>
      <c r="F49" s="42">
        <v>1</v>
      </c>
      <c r="G49" s="42">
        <v>1</v>
      </c>
      <c r="H49" s="42">
        <v>0</v>
      </c>
      <c r="I49" s="42">
        <v>0</v>
      </c>
      <c r="J49" s="42">
        <v>0</v>
      </c>
      <c r="K49" s="42">
        <v>0</v>
      </c>
      <c r="L49" s="6">
        <f t="shared" si="0"/>
        <v>0.6</v>
      </c>
      <c r="M49" s="7" t="str">
        <f t="shared" si="1"/>
        <v>sedang</v>
      </c>
      <c r="N49" s="6">
        <f t="shared" si="2"/>
        <v>0.8</v>
      </c>
      <c r="O49" s="7" t="str">
        <f t="shared" si="3"/>
        <v>soal diterima baik</v>
      </c>
      <c r="Q49" s="7">
        <v>44</v>
      </c>
      <c r="R49" s="14">
        <f t="shared" si="9"/>
        <v>1</v>
      </c>
      <c r="S49" s="14">
        <f t="shared" si="9"/>
        <v>1</v>
      </c>
      <c r="T49" s="14">
        <f t="shared" si="9"/>
        <v>1</v>
      </c>
      <c r="U49" s="14">
        <f t="shared" si="9"/>
        <v>1</v>
      </c>
      <c r="V49" s="14">
        <f t="shared" si="9"/>
        <v>1</v>
      </c>
      <c r="W49" s="14">
        <f t="shared" si="9"/>
        <v>1</v>
      </c>
      <c r="X49" s="14">
        <f t="shared" si="9"/>
        <v>0</v>
      </c>
      <c r="Y49" s="14">
        <f t="shared" si="9"/>
        <v>0</v>
      </c>
      <c r="Z49" s="14">
        <f t="shared" si="9"/>
        <v>0</v>
      </c>
      <c r="AA49" s="14">
        <f t="shared" si="9"/>
        <v>0</v>
      </c>
      <c r="AB49" s="6">
        <f t="shared" si="6"/>
        <v>0.6</v>
      </c>
      <c r="AC49" s="6">
        <f t="shared" si="7"/>
        <v>0.4</v>
      </c>
      <c r="AD49" s="6">
        <f t="shared" si="8"/>
        <v>0.24</v>
      </c>
      <c r="AE49" s="21"/>
    </row>
    <row r="50" spans="1:31" ht="27.6" x14ac:dyDescent="0.3">
      <c r="A50" s="8" t="s">
        <v>1424</v>
      </c>
      <c r="B50" s="42">
        <v>1</v>
      </c>
      <c r="C50" s="42">
        <v>1</v>
      </c>
      <c r="D50" s="42">
        <v>1</v>
      </c>
      <c r="E50" s="42">
        <v>1</v>
      </c>
      <c r="F50" s="42">
        <v>1</v>
      </c>
      <c r="G50" s="42">
        <v>1</v>
      </c>
      <c r="H50" s="42">
        <v>0</v>
      </c>
      <c r="I50" s="42">
        <v>0</v>
      </c>
      <c r="J50" s="42">
        <v>0</v>
      </c>
      <c r="K50" s="42">
        <v>0</v>
      </c>
      <c r="L50" s="6">
        <f t="shared" si="0"/>
        <v>0.6</v>
      </c>
      <c r="M50" s="7" t="str">
        <f t="shared" si="1"/>
        <v>sedang</v>
      </c>
      <c r="N50" s="6">
        <f t="shared" si="2"/>
        <v>0.8</v>
      </c>
      <c r="O50" s="7" t="str">
        <f t="shared" si="3"/>
        <v>soal diterima baik</v>
      </c>
      <c r="Q50" s="7">
        <v>45</v>
      </c>
      <c r="R50" s="14">
        <f t="shared" si="9"/>
        <v>1</v>
      </c>
      <c r="S50" s="14">
        <f t="shared" si="9"/>
        <v>1</v>
      </c>
      <c r="T50" s="14">
        <f t="shared" si="9"/>
        <v>1</v>
      </c>
      <c r="U50" s="14">
        <f t="shared" si="9"/>
        <v>1</v>
      </c>
      <c r="V50" s="14">
        <f t="shared" si="9"/>
        <v>1</v>
      </c>
      <c r="W50" s="14">
        <f t="shared" si="9"/>
        <v>1</v>
      </c>
      <c r="X50" s="14">
        <f t="shared" si="9"/>
        <v>0</v>
      </c>
      <c r="Y50" s="14">
        <f t="shared" si="9"/>
        <v>0</v>
      </c>
      <c r="Z50" s="14">
        <f t="shared" si="9"/>
        <v>0</v>
      </c>
      <c r="AA50" s="14">
        <f t="shared" si="9"/>
        <v>0</v>
      </c>
      <c r="AB50" s="6">
        <f t="shared" si="6"/>
        <v>0.6</v>
      </c>
      <c r="AC50" s="6">
        <f t="shared" si="7"/>
        <v>0.4</v>
      </c>
      <c r="AD50" s="6">
        <f t="shared" si="8"/>
        <v>0.24</v>
      </c>
      <c r="AE50" s="21"/>
    </row>
    <row r="51" spans="1:31" ht="41.4" x14ac:dyDescent="0.3">
      <c r="A51" s="4" t="s">
        <v>1425</v>
      </c>
      <c r="B51" s="42">
        <v>1</v>
      </c>
      <c r="C51" s="42">
        <v>1</v>
      </c>
      <c r="D51" s="42">
        <v>1</v>
      </c>
      <c r="E51" s="42">
        <v>0</v>
      </c>
      <c r="F51" s="42">
        <v>1</v>
      </c>
      <c r="G51" s="42">
        <v>0</v>
      </c>
      <c r="H51" s="42">
        <v>1</v>
      </c>
      <c r="I51" s="42">
        <v>1</v>
      </c>
      <c r="J51" s="42">
        <v>0</v>
      </c>
      <c r="K51" s="42">
        <v>0</v>
      </c>
      <c r="L51" s="6">
        <f t="shared" si="0"/>
        <v>0.6</v>
      </c>
      <c r="M51" s="7" t="str">
        <f t="shared" si="1"/>
        <v>sedang</v>
      </c>
      <c r="N51" s="6">
        <f t="shared" si="2"/>
        <v>0.4</v>
      </c>
      <c r="O51" s="7" t="str">
        <f t="shared" si="3"/>
        <v>soal diterima baik</v>
      </c>
      <c r="Q51" s="7">
        <v>46</v>
      </c>
      <c r="R51" s="14">
        <f t="shared" si="9"/>
        <v>1</v>
      </c>
      <c r="S51" s="14">
        <f t="shared" si="9"/>
        <v>1</v>
      </c>
      <c r="T51" s="14">
        <f t="shared" si="9"/>
        <v>1</v>
      </c>
      <c r="U51" s="14">
        <f t="shared" si="9"/>
        <v>1</v>
      </c>
      <c r="V51" s="14">
        <f t="shared" si="9"/>
        <v>1</v>
      </c>
      <c r="W51" s="14">
        <f t="shared" si="9"/>
        <v>1</v>
      </c>
      <c r="X51" s="14">
        <f t="shared" si="9"/>
        <v>0</v>
      </c>
      <c r="Y51" s="14">
        <f t="shared" si="9"/>
        <v>0</v>
      </c>
      <c r="Z51" s="14">
        <f t="shared" si="9"/>
        <v>0</v>
      </c>
      <c r="AA51" s="14">
        <f t="shared" si="9"/>
        <v>0</v>
      </c>
      <c r="AB51" s="6">
        <f t="shared" si="6"/>
        <v>0.6</v>
      </c>
      <c r="AC51" s="6">
        <f t="shared" si="7"/>
        <v>0.4</v>
      </c>
      <c r="AD51" s="6">
        <f t="shared" si="8"/>
        <v>0.24</v>
      </c>
      <c r="AE51" s="21"/>
    </row>
    <row r="52" spans="1:31" ht="27.6" x14ac:dyDescent="0.3">
      <c r="A52" s="4" t="s">
        <v>1426</v>
      </c>
      <c r="B52" s="42">
        <v>1</v>
      </c>
      <c r="C52" s="42">
        <v>1</v>
      </c>
      <c r="D52" s="42">
        <v>1</v>
      </c>
      <c r="E52" s="42">
        <v>0</v>
      </c>
      <c r="F52" s="42">
        <v>1</v>
      </c>
      <c r="G52" s="42">
        <v>0</v>
      </c>
      <c r="H52" s="42">
        <v>1</v>
      </c>
      <c r="I52" s="42">
        <v>1</v>
      </c>
      <c r="J52" s="42">
        <v>0</v>
      </c>
      <c r="K52" s="42">
        <v>0</v>
      </c>
      <c r="L52" s="6">
        <f t="shared" si="0"/>
        <v>0.6</v>
      </c>
      <c r="M52" s="7" t="str">
        <f t="shared" si="1"/>
        <v>sedang</v>
      </c>
      <c r="N52" s="6">
        <f t="shared" si="2"/>
        <v>0.4</v>
      </c>
      <c r="O52" s="7" t="str">
        <f t="shared" si="3"/>
        <v>soal diterima baik</v>
      </c>
      <c r="Q52" s="7">
        <v>47</v>
      </c>
      <c r="R52" s="14">
        <f t="shared" si="9"/>
        <v>1</v>
      </c>
      <c r="S52" s="14">
        <f t="shared" si="9"/>
        <v>1</v>
      </c>
      <c r="T52" s="14">
        <f t="shared" si="9"/>
        <v>1</v>
      </c>
      <c r="U52" s="14">
        <f t="shared" si="9"/>
        <v>0</v>
      </c>
      <c r="V52" s="14">
        <f t="shared" si="9"/>
        <v>1</v>
      </c>
      <c r="W52" s="14">
        <f t="shared" si="9"/>
        <v>0</v>
      </c>
      <c r="X52" s="14">
        <f t="shared" si="9"/>
        <v>1</v>
      </c>
      <c r="Y52" s="14">
        <f t="shared" si="9"/>
        <v>1</v>
      </c>
      <c r="Z52" s="14">
        <f t="shared" si="9"/>
        <v>0</v>
      </c>
      <c r="AA52" s="14">
        <f t="shared" si="9"/>
        <v>0</v>
      </c>
      <c r="AB52" s="6">
        <f t="shared" si="6"/>
        <v>0.6</v>
      </c>
      <c r="AC52" s="6">
        <f t="shared" si="7"/>
        <v>0.4</v>
      </c>
      <c r="AD52" s="6">
        <f t="shared" si="8"/>
        <v>0.24</v>
      </c>
      <c r="AE52" s="21"/>
    </row>
    <row r="53" spans="1:31" ht="27.6" x14ac:dyDescent="0.3">
      <c r="A53" s="4" t="s">
        <v>1427</v>
      </c>
      <c r="B53" s="42">
        <v>1</v>
      </c>
      <c r="C53" s="42">
        <v>1</v>
      </c>
      <c r="D53" s="42">
        <v>1</v>
      </c>
      <c r="E53" s="42">
        <v>1</v>
      </c>
      <c r="F53" s="42">
        <v>1</v>
      </c>
      <c r="G53" s="42">
        <v>1</v>
      </c>
      <c r="H53" s="42">
        <v>0</v>
      </c>
      <c r="I53" s="42">
        <v>0</v>
      </c>
      <c r="J53" s="42">
        <v>0</v>
      </c>
      <c r="K53" s="42">
        <v>0</v>
      </c>
      <c r="L53" s="6">
        <f t="shared" si="0"/>
        <v>0.6</v>
      </c>
      <c r="M53" s="7" t="str">
        <f t="shared" si="1"/>
        <v>sedang</v>
      </c>
      <c r="N53" s="6">
        <f t="shared" si="2"/>
        <v>0.8</v>
      </c>
      <c r="O53" s="7" t="str">
        <f t="shared" si="3"/>
        <v>soal diterima baik</v>
      </c>
      <c r="Q53" s="7">
        <v>48</v>
      </c>
      <c r="R53" s="14">
        <f t="shared" si="9"/>
        <v>1</v>
      </c>
      <c r="S53" s="14">
        <f t="shared" si="9"/>
        <v>1</v>
      </c>
      <c r="T53" s="14">
        <f t="shared" si="9"/>
        <v>1</v>
      </c>
      <c r="U53" s="14">
        <f t="shared" si="9"/>
        <v>0</v>
      </c>
      <c r="V53" s="14">
        <f t="shared" si="9"/>
        <v>1</v>
      </c>
      <c r="W53" s="14">
        <f t="shared" si="9"/>
        <v>0</v>
      </c>
      <c r="X53" s="14">
        <f t="shared" si="9"/>
        <v>1</v>
      </c>
      <c r="Y53" s="14">
        <f t="shared" si="9"/>
        <v>1</v>
      </c>
      <c r="Z53" s="14">
        <f t="shared" si="9"/>
        <v>0</v>
      </c>
      <c r="AA53" s="14">
        <f t="shared" si="9"/>
        <v>0</v>
      </c>
      <c r="AB53" s="6">
        <f t="shared" si="6"/>
        <v>0.6</v>
      </c>
      <c r="AC53" s="6">
        <f t="shared" si="7"/>
        <v>0.4</v>
      </c>
      <c r="AD53" s="6">
        <f t="shared" si="8"/>
        <v>0.24</v>
      </c>
      <c r="AE53" s="21"/>
    </row>
    <row r="54" spans="1:31" ht="27.6" x14ac:dyDescent="0.3">
      <c r="A54" s="4" t="s">
        <v>1428</v>
      </c>
      <c r="B54" s="42">
        <v>1</v>
      </c>
      <c r="C54" s="42">
        <v>1</v>
      </c>
      <c r="D54" s="42">
        <v>1</v>
      </c>
      <c r="E54" s="42">
        <v>0</v>
      </c>
      <c r="F54" s="42">
        <v>1</v>
      </c>
      <c r="G54" s="42">
        <v>0</v>
      </c>
      <c r="H54" s="42">
        <v>0</v>
      </c>
      <c r="I54" s="42">
        <v>0</v>
      </c>
      <c r="J54" s="42">
        <v>0</v>
      </c>
      <c r="K54" s="42">
        <v>0</v>
      </c>
      <c r="L54" s="6">
        <f t="shared" si="0"/>
        <v>0.4</v>
      </c>
      <c r="M54" s="7" t="str">
        <f t="shared" si="1"/>
        <v>sedang</v>
      </c>
      <c r="N54" s="6">
        <f t="shared" si="2"/>
        <v>0.8</v>
      </c>
      <c r="O54" s="7" t="str">
        <f t="shared" si="3"/>
        <v>soal diterima baik</v>
      </c>
      <c r="Q54" s="7">
        <v>49</v>
      </c>
      <c r="R54" s="14">
        <f t="shared" si="9"/>
        <v>1</v>
      </c>
      <c r="S54" s="14">
        <f t="shared" si="9"/>
        <v>1</v>
      </c>
      <c r="T54" s="14">
        <f t="shared" si="9"/>
        <v>1</v>
      </c>
      <c r="U54" s="14">
        <f t="shared" si="9"/>
        <v>1</v>
      </c>
      <c r="V54" s="14">
        <f t="shared" si="9"/>
        <v>1</v>
      </c>
      <c r="W54" s="14">
        <f t="shared" si="9"/>
        <v>1</v>
      </c>
      <c r="X54" s="14">
        <f t="shared" si="9"/>
        <v>0</v>
      </c>
      <c r="Y54" s="14">
        <f t="shared" si="9"/>
        <v>0</v>
      </c>
      <c r="Z54" s="14">
        <f t="shared" si="9"/>
        <v>0</v>
      </c>
      <c r="AA54" s="14">
        <f t="shared" si="9"/>
        <v>0</v>
      </c>
      <c r="AB54" s="6">
        <f t="shared" si="6"/>
        <v>0.6</v>
      </c>
      <c r="AC54" s="6">
        <f t="shared" si="7"/>
        <v>0.4</v>
      </c>
      <c r="AD54" s="6">
        <f t="shared" si="8"/>
        <v>0.24</v>
      </c>
      <c r="AE54" s="21"/>
    </row>
    <row r="55" spans="1:31" ht="27.6" x14ac:dyDescent="0.3">
      <c r="A55" s="9" t="s">
        <v>1429</v>
      </c>
      <c r="B55" s="42">
        <v>1</v>
      </c>
      <c r="C55" s="42">
        <v>1</v>
      </c>
      <c r="D55" s="42">
        <v>1</v>
      </c>
      <c r="E55" s="42">
        <v>1</v>
      </c>
      <c r="F55" s="42">
        <v>1</v>
      </c>
      <c r="G55" s="42">
        <v>1</v>
      </c>
      <c r="H55" s="42">
        <v>1</v>
      </c>
      <c r="I55" s="42">
        <v>1</v>
      </c>
      <c r="J55" s="42">
        <v>0</v>
      </c>
      <c r="K55" s="42">
        <v>0</v>
      </c>
      <c r="L55" s="6">
        <f t="shared" si="0"/>
        <v>0.8</v>
      </c>
      <c r="M55" s="7" t="str">
        <f t="shared" si="1"/>
        <v>mudah</v>
      </c>
      <c r="N55" s="6">
        <f t="shared" si="2"/>
        <v>0.4</v>
      </c>
      <c r="O55" s="7" t="str">
        <f t="shared" si="3"/>
        <v>soal diterima baik</v>
      </c>
      <c r="Q55" s="7">
        <v>50</v>
      </c>
      <c r="R55" s="14">
        <f t="shared" si="9"/>
        <v>1</v>
      </c>
      <c r="S55" s="14">
        <f t="shared" si="9"/>
        <v>1</v>
      </c>
      <c r="T55" s="14">
        <f t="shared" si="9"/>
        <v>1</v>
      </c>
      <c r="U55" s="14">
        <f t="shared" si="9"/>
        <v>0</v>
      </c>
      <c r="V55" s="14">
        <f t="shared" si="9"/>
        <v>1</v>
      </c>
      <c r="W55" s="14">
        <f t="shared" si="9"/>
        <v>0</v>
      </c>
      <c r="X55" s="14">
        <f t="shared" si="9"/>
        <v>0</v>
      </c>
      <c r="Y55" s="14">
        <f t="shared" si="9"/>
        <v>0</v>
      </c>
      <c r="Z55" s="14">
        <f t="shared" si="9"/>
        <v>0</v>
      </c>
      <c r="AA55" s="14">
        <f t="shared" si="9"/>
        <v>0</v>
      </c>
      <c r="AB55" s="6">
        <f t="shared" si="6"/>
        <v>0.4</v>
      </c>
      <c r="AC55" s="6">
        <f t="shared" si="7"/>
        <v>0.6</v>
      </c>
      <c r="AD55" s="6">
        <f t="shared" si="8"/>
        <v>0.24</v>
      </c>
      <c r="AE55" s="21"/>
    </row>
    <row r="56" spans="1:31" ht="41.4" x14ac:dyDescent="0.3">
      <c r="A56" s="9" t="s">
        <v>1430</v>
      </c>
      <c r="B56" s="42">
        <v>0</v>
      </c>
      <c r="C56" s="42">
        <v>0</v>
      </c>
      <c r="D56" s="42">
        <v>1</v>
      </c>
      <c r="E56" s="42">
        <v>0</v>
      </c>
      <c r="F56" s="42">
        <v>1</v>
      </c>
      <c r="G56" s="42">
        <v>0</v>
      </c>
      <c r="H56" s="42">
        <v>0</v>
      </c>
      <c r="I56" s="42">
        <v>0</v>
      </c>
      <c r="J56" s="42">
        <v>0</v>
      </c>
      <c r="K56" s="42">
        <v>0</v>
      </c>
      <c r="L56" s="6">
        <f t="shared" si="0"/>
        <v>0.2</v>
      </c>
      <c r="M56" s="7" t="str">
        <f t="shared" si="1"/>
        <v>sukar</v>
      </c>
      <c r="N56" s="6">
        <f t="shared" si="2"/>
        <v>0.4</v>
      </c>
      <c r="O56" s="7" t="str">
        <f t="shared" si="3"/>
        <v>soal diterima baik</v>
      </c>
      <c r="Q56" s="7">
        <v>51</v>
      </c>
      <c r="R56" s="14">
        <f t="shared" si="9"/>
        <v>1</v>
      </c>
      <c r="S56" s="14">
        <f t="shared" si="9"/>
        <v>1</v>
      </c>
      <c r="T56" s="14">
        <f t="shared" si="9"/>
        <v>1</v>
      </c>
      <c r="U56" s="14">
        <f t="shared" si="9"/>
        <v>1</v>
      </c>
      <c r="V56" s="14">
        <f t="shared" si="9"/>
        <v>1</v>
      </c>
      <c r="W56" s="14">
        <f t="shared" si="9"/>
        <v>1</v>
      </c>
      <c r="X56" s="14">
        <f t="shared" si="9"/>
        <v>1</v>
      </c>
      <c r="Y56" s="14">
        <f t="shared" si="9"/>
        <v>1</v>
      </c>
      <c r="Z56" s="14">
        <f t="shared" si="9"/>
        <v>0</v>
      </c>
      <c r="AA56" s="14">
        <f t="shared" si="9"/>
        <v>0</v>
      </c>
      <c r="AB56" s="6">
        <f t="shared" si="6"/>
        <v>0.8</v>
      </c>
      <c r="AC56" s="6">
        <f t="shared" si="7"/>
        <v>0.19999999999999996</v>
      </c>
      <c r="AD56" s="6">
        <f t="shared" si="8"/>
        <v>0.15999999999999998</v>
      </c>
      <c r="AE56" s="21"/>
    </row>
    <row r="57" spans="1:31" ht="27.6" x14ac:dyDescent="0.3">
      <c r="A57" s="9" t="s">
        <v>1431</v>
      </c>
      <c r="B57" s="42">
        <v>0</v>
      </c>
      <c r="C57" s="42">
        <v>0</v>
      </c>
      <c r="D57" s="42">
        <v>1</v>
      </c>
      <c r="E57" s="42">
        <v>1</v>
      </c>
      <c r="F57" s="42">
        <v>1</v>
      </c>
      <c r="G57" s="42">
        <v>1</v>
      </c>
      <c r="H57" s="42">
        <v>0</v>
      </c>
      <c r="I57" s="42">
        <v>0</v>
      </c>
      <c r="J57" s="42">
        <v>0</v>
      </c>
      <c r="K57" s="42">
        <v>0</v>
      </c>
      <c r="L57" s="6">
        <f t="shared" si="0"/>
        <v>0.4</v>
      </c>
      <c r="M57" s="7" t="str">
        <f t="shared" si="1"/>
        <v>sedang</v>
      </c>
      <c r="N57" s="6">
        <f t="shared" si="2"/>
        <v>0.4</v>
      </c>
      <c r="O57" s="7" t="str">
        <f t="shared" si="3"/>
        <v>soal diterima baik</v>
      </c>
      <c r="Q57" s="7">
        <v>52</v>
      </c>
      <c r="R57" s="14">
        <f t="shared" si="9"/>
        <v>0</v>
      </c>
      <c r="S57" s="14">
        <f t="shared" si="9"/>
        <v>0</v>
      </c>
      <c r="T57" s="14">
        <f t="shared" si="9"/>
        <v>1</v>
      </c>
      <c r="U57" s="14">
        <f t="shared" si="9"/>
        <v>0</v>
      </c>
      <c r="V57" s="14">
        <f t="shared" si="9"/>
        <v>1</v>
      </c>
      <c r="W57" s="14">
        <f t="shared" si="9"/>
        <v>0</v>
      </c>
      <c r="X57" s="14">
        <f t="shared" si="9"/>
        <v>0</v>
      </c>
      <c r="Y57" s="14">
        <f t="shared" si="9"/>
        <v>0</v>
      </c>
      <c r="Z57" s="14">
        <f t="shared" si="9"/>
        <v>0</v>
      </c>
      <c r="AA57" s="14">
        <f t="shared" si="9"/>
        <v>0</v>
      </c>
      <c r="AB57" s="6">
        <f t="shared" si="6"/>
        <v>0.2</v>
      </c>
      <c r="AC57" s="6">
        <f t="shared" si="7"/>
        <v>0.8</v>
      </c>
      <c r="AD57" s="6">
        <f t="shared" si="8"/>
        <v>0.16000000000000003</v>
      </c>
      <c r="AE57" s="21"/>
    </row>
    <row r="58" spans="1:31" ht="27.6" x14ac:dyDescent="0.3">
      <c r="A58" s="8" t="s">
        <v>1432</v>
      </c>
      <c r="B58" s="42">
        <v>1</v>
      </c>
      <c r="C58" s="42">
        <v>1</v>
      </c>
      <c r="D58" s="42">
        <v>0</v>
      </c>
      <c r="E58" s="42">
        <v>1</v>
      </c>
      <c r="F58" s="42">
        <v>0</v>
      </c>
      <c r="G58" s="42">
        <v>1</v>
      </c>
      <c r="H58" s="42">
        <v>1</v>
      </c>
      <c r="I58" s="42">
        <v>1</v>
      </c>
      <c r="J58" s="42">
        <v>1</v>
      </c>
      <c r="K58" s="42">
        <v>1</v>
      </c>
      <c r="L58" s="6">
        <f t="shared" si="0"/>
        <v>0.8</v>
      </c>
      <c r="M58" s="7" t="str">
        <f t="shared" si="1"/>
        <v>mudah</v>
      </c>
      <c r="N58" s="6">
        <f t="shared" si="2"/>
        <v>0.4</v>
      </c>
      <c r="O58" s="7" t="str">
        <f t="shared" si="3"/>
        <v>soal diterima baik</v>
      </c>
      <c r="Q58" s="7">
        <v>53</v>
      </c>
      <c r="R58" s="14">
        <f t="shared" si="9"/>
        <v>0</v>
      </c>
      <c r="S58" s="14">
        <f t="shared" si="9"/>
        <v>0</v>
      </c>
      <c r="T58" s="14">
        <f t="shared" si="9"/>
        <v>1</v>
      </c>
      <c r="U58" s="14">
        <f t="shared" si="9"/>
        <v>1</v>
      </c>
      <c r="V58" s="14">
        <f t="shared" si="9"/>
        <v>1</v>
      </c>
      <c r="W58" s="14">
        <f t="shared" si="9"/>
        <v>1</v>
      </c>
      <c r="X58" s="14">
        <f t="shared" si="9"/>
        <v>0</v>
      </c>
      <c r="Y58" s="14">
        <f t="shared" si="9"/>
        <v>0</v>
      </c>
      <c r="Z58" s="14">
        <f t="shared" si="9"/>
        <v>0</v>
      </c>
      <c r="AA58" s="14">
        <f t="shared" si="9"/>
        <v>0</v>
      </c>
      <c r="AB58" s="6">
        <f t="shared" si="6"/>
        <v>0.4</v>
      </c>
      <c r="AC58" s="6">
        <f t="shared" si="7"/>
        <v>0.6</v>
      </c>
      <c r="AD58" s="6">
        <f t="shared" si="8"/>
        <v>0.24</v>
      </c>
      <c r="AE58" s="21"/>
    </row>
    <row r="59" spans="1:31" ht="27.6" x14ac:dyDescent="0.3">
      <c r="A59" s="9" t="s">
        <v>1433</v>
      </c>
      <c r="B59" s="42">
        <v>1</v>
      </c>
      <c r="C59" s="42">
        <v>1</v>
      </c>
      <c r="D59" s="42">
        <v>0</v>
      </c>
      <c r="E59" s="42">
        <v>0</v>
      </c>
      <c r="F59" s="42">
        <v>0</v>
      </c>
      <c r="G59" s="42">
        <v>0</v>
      </c>
      <c r="H59" s="42">
        <v>0</v>
      </c>
      <c r="I59" s="42">
        <v>0</v>
      </c>
      <c r="J59" s="42">
        <v>0</v>
      </c>
      <c r="K59" s="42">
        <v>0</v>
      </c>
      <c r="L59" s="6">
        <f t="shared" si="0"/>
        <v>0.2</v>
      </c>
      <c r="M59" s="7" t="str">
        <f t="shared" si="1"/>
        <v>sukar</v>
      </c>
      <c r="N59" s="6">
        <f t="shared" si="2"/>
        <v>0.4</v>
      </c>
      <c r="O59" s="7" t="str">
        <f t="shared" si="3"/>
        <v>soal diterima baik</v>
      </c>
      <c r="Q59" s="7">
        <v>54</v>
      </c>
      <c r="R59" s="14">
        <f t="shared" si="9"/>
        <v>1</v>
      </c>
      <c r="S59" s="14">
        <f t="shared" si="9"/>
        <v>1</v>
      </c>
      <c r="T59" s="14">
        <f t="shared" si="9"/>
        <v>0</v>
      </c>
      <c r="U59" s="14">
        <f t="shared" si="9"/>
        <v>1</v>
      </c>
      <c r="V59" s="14">
        <f t="shared" si="9"/>
        <v>0</v>
      </c>
      <c r="W59" s="14">
        <f t="shared" si="9"/>
        <v>1</v>
      </c>
      <c r="X59" s="14">
        <f t="shared" si="9"/>
        <v>1</v>
      </c>
      <c r="Y59" s="14">
        <f t="shared" si="9"/>
        <v>1</v>
      </c>
      <c r="Z59" s="14">
        <f t="shared" si="9"/>
        <v>1</v>
      </c>
      <c r="AA59" s="14">
        <f t="shared" si="9"/>
        <v>1</v>
      </c>
      <c r="AB59" s="6">
        <f t="shared" si="6"/>
        <v>0.8</v>
      </c>
      <c r="AC59" s="6">
        <f t="shared" si="7"/>
        <v>0.19999999999999996</v>
      </c>
      <c r="AD59" s="6">
        <f t="shared" si="8"/>
        <v>0.15999999999999998</v>
      </c>
      <c r="AE59" s="21"/>
    </row>
    <row r="60" spans="1:31" ht="14.4" x14ac:dyDescent="0.3">
      <c r="A60" s="4" t="s">
        <v>1434</v>
      </c>
      <c r="B60" s="42">
        <v>1</v>
      </c>
      <c r="C60" s="42">
        <v>1</v>
      </c>
      <c r="D60" s="42">
        <v>1</v>
      </c>
      <c r="E60" s="42">
        <v>0</v>
      </c>
      <c r="F60" s="42">
        <v>1</v>
      </c>
      <c r="G60" s="42">
        <v>0</v>
      </c>
      <c r="H60" s="42">
        <v>0</v>
      </c>
      <c r="I60" s="42">
        <v>0</v>
      </c>
      <c r="J60" s="42">
        <v>1</v>
      </c>
      <c r="K60" s="42">
        <v>1</v>
      </c>
      <c r="L60" s="6">
        <f t="shared" si="0"/>
        <v>0.6</v>
      </c>
      <c r="M60" s="7" t="str">
        <f t="shared" si="1"/>
        <v>sedang</v>
      </c>
      <c r="N60" s="6">
        <f t="shared" si="2"/>
        <v>0.4</v>
      </c>
      <c r="O60" s="7" t="str">
        <f t="shared" si="3"/>
        <v>soal diterima baik</v>
      </c>
      <c r="Q60" s="7">
        <v>55</v>
      </c>
      <c r="R60" s="14">
        <f t="shared" si="9"/>
        <v>1</v>
      </c>
      <c r="S60" s="14">
        <f t="shared" si="9"/>
        <v>1</v>
      </c>
      <c r="T60" s="14">
        <f t="shared" si="9"/>
        <v>0</v>
      </c>
      <c r="U60" s="14">
        <f t="shared" si="9"/>
        <v>0</v>
      </c>
      <c r="V60" s="14">
        <f t="shared" si="9"/>
        <v>0</v>
      </c>
      <c r="W60" s="14">
        <f t="shared" si="9"/>
        <v>0</v>
      </c>
      <c r="X60" s="14">
        <f t="shared" si="9"/>
        <v>0</v>
      </c>
      <c r="Y60" s="14">
        <f t="shared" si="9"/>
        <v>0</v>
      </c>
      <c r="Z60" s="14">
        <f t="shared" si="9"/>
        <v>0</v>
      </c>
      <c r="AA60" s="14">
        <f t="shared" si="9"/>
        <v>0</v>
      </c>
      <c r="AB60" s="6">
        <f t="shared" si="6"/>
        <v>0.2</v>
      </c>
      <c r="AC60" s="6">
        <f t="shared" si="7"/>
        <v>0.8</v>
      </c>
      <c r="AD60" s="6">
        <f t="shared" si="8"/>
        <v>0.16000000000000003</v>
      </c>
      <c r="AE60" s="21"/>
    </row>
    <row r="61" spans="1:31" ht="27.6" x14ac:dyDescent="0.3">
      <c r="A61" s="4" t="s">
        <v>1435</v>
      </c>
      <c r="B61" s="42">
        <v>1</v>
      </c>
      <c r="C61" s="42">
        <v>1</v>
      </c>
      <c r="D61" s="42">
        <v>1</v>
      </c>
      <c r="E61" s="42">
        <v>0</v>
      </c>
      <c r="F61" s="42">
        <v>1</v>
      </c>
      <c r="G61" s="42">
        <v>0</v>
      </c>
      <c r="H61" s="42">
        <v>1</v>
      </c>
      <c r="I61" s="42">
        <v>1</v>
      </c>
      <c r="J61" s="42">
        <v>0</v>
      </c>
      <c r="K61" s="42">
        <v>0</v>
      </c>
      <c r="L61" s="6">
        <f t="shared" si="0"/>
        <v>0.6</v>
      </c>
      <c r="M61" s="7" t="str">
        <f t="shared" si="1"/>
        <v>sedang</v>
      </c>
      <c r="N61" s="6">
        <f t="shared" si="2"/>
        <v>0.4</v>
      </c>
      <c r="O61" s="7" t="str">
        <f t="shared" si="3"/>
        <v>soal diterima baik</v>
      </c>
      <c r="Q61" s="7">
        <v>56</v>
      </c>
      <c r="R61" s="14">
        <f t="shared" si="9"/>
        <v>1</v>
      </c>
      <c r="S61" s="14">
        <f t="shared" si="9"/>
        <v>1</v>
      </c>
      <c r="T61" s="14">
        <f t="shared" si="9"/>
        <v>1</v>
      </c>
      <c r="U61" s="14">
        <f t="shared" si="9"/>
        <v>0</v>
      </c>
      <c r="V61" s="14">
        <f t="shared" si="9"/>
        <v>1</v>
      </c>
      <c r="W61" s="14">
        <f t="shared" si="9"/>
        <v>0</v>
      </c>
      <c r="X61" s="14">
        <f t="shared" si="9"/>
        <v>0</v>
      </c>
      <c r="Y61" s="14">
        <f t="shared" si="9"/>
        <v>0</v>
      </c>
      <c r="Z61" s="14">
        <f t="shared" si="9"/>
        <v>1</v>
      </c>
      <c r="AA61" s="14">
        <f t="shared" si="9"/>
        <v>1</v>
      </c>
      <c r="AB61" s="6">
        <f t="shared" si="6"/>
        <v>0.6</v>
      </c>
      <c r="AC61" s="6">
        <f t="shared" si="7"/>
        <v>0.4</v>
      </c>
      <c r="AD61" s="6">
        <f t="shared" si="8"/>
        <v>0.24</v>
      </c>
      <c r="AE61" s="21"/>
    </row>
    <row r="62" spans="1:31" ht="27.6" x14ac:dyDescent="0.3">
      <c r="A62" s="4" t="s">
        <v>1436</v>
      </c>
      <c r="B62" s="42">
        <v>1</v>
      </c>
      <c r="C62" s="42">
        <v>1</v>
      </c>
      <c r="D62" s="42">
        <v>1</v>
      </c>
      <c r="E62" s="42">
        <v>1</v>
      </c>
      <c r="F62" s="42">
        <v>1</v>
      </c>
      <c r="G62" s="42">
        <v>1</v>
      </c>
      <c r="H62" s="42">
        <v>1</v>
      </c>
      <c r="I62" s="42">
        <v>1</v>
      </c>
      <c r="J62" s="42">
        <v>0</v>
      </c>
      <c r="K62" s="42">
        <v>0</v>
      </c>
      <c r="L62" s="6">
        <f t="shared" si="0"/>
        <v>0.8</v>
      </c>
      <c r="M62" s="7" t="str">
        <f t="shared" si="1"/>
        <v>mudah</v>
      </c>
      <c r="N62" s="6">
        <f t="shared" si="2"/>
        <v>0.4</v>
      </c>
      <c r="O62" s="7" t="str">
        <f t="shared" si="3"/>
        <v>soal diterima baik</v>
      </c>
      <c r="Q62" s="7">
        <v>57</v>
      </c>
      <c r="R62" s="14">
        <f t="shared" si="9"/>
        <v>1</v>
      </c>
      <c r="S62" s="14">
        <f t="shared" si="9"/>
        <v>1</v>
      </c>
      <c r="T62" s="14">
        <f t="shared" si="9"/>
        <v>1</v>
      </c>
      <c r="U62" s="14">
        <f t="shared" si="9"/>
        <v>0</v>
      </c>
      <c r="V62" s="14">
        <f t="shared" si="9"/>
        <v>1</v>
      </c>
      <c r="W62" s="14">
        <f t="shared" si="9"/>
        <v>0</v>
      </c>
      <c r="X62" s="14">
        <f t="shared" si="9"/>
        <v>1</v>
      </c>
      <c r="Y62" s="14">
        <f t="shared" si="9"/>
        <v>1</v>
      </c>
      <c r="Z62" s="14">
        <f t="shared" si="9"/>
        <v>0</v>
      </c>
      <c r="AA62" s="14">
        <f t="shared" si="9"/>
        <v>0</v>
      </c>
      <c r="AB62" s="6">
        <f t="shared" si="6"/>
        <v>0.6</v>
      </c>
      <c r="AC62" s="6">
        <f t="shared" si="7"/>
        <v>0.4</v>
      </c>
      <c r="AD62" s="6">
        <f t="shared" si="8"/>
        <v>0.24</v>
      </c>
      <c r="AE62" s="21"/>
    </row>
    <row r="63" spans="1:31" ht="27.6" x14ac:dyDescent="0.3">
      <c r="A63" s="4" t="s">
        <v>1437</v>
      </c>
      <c r="B63" s="42">
        <v>1</v>
      </c>
      <c r="C63" s="42">
        <v>1</v>
      </c>
      <c r="D63" s="42">
        <v>1</v>
      </c>
      <c r="E63" s="42">
        <v>0</v>
      </c>
      <c r="F63" s="42">
        <v>1</v>
      </c>
      <c r="G63" s="42">
        <v>0</v>
      </c>
      <c r="H63" s="42">
        <v>0</v>
      </c>
      <c r="I63" s="42">
        <v>0</v>
      </c>
      <c r="J63" s="42">
        <v>1</v>
      </c>
      <c r="K63" s="42">
        <v>1</v>
      </c>
      <c r="L63" s="6">
        <f t="shared" si="0"/>
        <v>0.6</v>
      </c>
      <c r="M63" s="7" t="str">
        <f t="shared" si="1"/>
        <v>sedang</v>
      </c>
      <c r="N63" s="6">
        <f t="shared" si="2"/>
        <v>0.4</v>
      </c>
      <c r="O63" s="7" t="str">
        <f t="shared" si="3"/>
        <v>soal diterima baik</v>
      </c>
      <c r="Q63" s="7">
        <v>58</v>
      </c>
      <c r="R63" s="14">
        <f t="shared" si="9"/>
        <v>1</v>
      </c>
      <c r="S63" s="14">
        <f t="shared" si="9"/>
        <v>1</v>
      </c>
      <c r="T63" s="14">
        <f t="shared" si="9"/>
        <v>1</v>
      </c>
      <c r="U63" s="14">
        <f t="shared" si="9"/>
        <v>1</v>
      </c>
      <c r="V63" s="14">
        <f t="shared" si="9"/>
        <v>1</v>
      </c>
      <c r="W63" s="14">
        <f t="shared" si="9"/>
        <v>1</v>
      </c>
      <c r="X63" s="14">
        <f t="shared" si="9"/>
        <v>1</v>
      </c>
      <c r="Y63" s="14">
        <f t="shared" si="9"/>
        <v>1</v>
      </c>
      <c r="Z63" s="14">
        <f t="shared" si="9"/>
        <v>0</v>
      </c>
      <c r="AA63" s="14">
        <f t="shared" si="9"/>
        <v>0</v>
      </c>
      <c r="AB63" s="6">
        <f t="shared" si="6"/>
        <v>0.8</v>
      </c>
      <c r="AC63" s="6">
        <f t="shared" si="7"/>
        <v>0.19999999999999996</v>
      </c>
      <c r="AD63" s="6">
        <f t="shared" si="8"/>
        <v>0.15999999999999998</v>
      </c>
      <c r="AE63" s="21"/>
    </row>
    <row r="64" spans="1:31" ht="27.6" x14ac:dyDescent="0.3">
      <c r="A64" s="4" t="s">
        <v>1438</v>
      </c>
      <c r="B64" s="42">
        <v>0</v>
      </c>
      <c r="C64" s="42">
        <v>0</v>
      </c>
      <c r="D64" s="42">
        <v>1</v>
      </c>
      <c r="E64" s="42">
        <v>1</v>
      </c>
      <c r="F64" s="42">
        <v>1</v>
      </c>
      <c r="G64" s="42">
        <v>1</v>
      </c>
      <c r="H64" s="42">
        <v>0</v>
      </c>
      <c r="I64" s="42">
        <v>0</v>
      </c>
      <c r="J64" s="42">
        <v>0</v>
      </c>
      <c r="K64" s="42">
        <v>0</v>
      </c>
      <c r="L64" s="6">
        <f t="shared" si="0"/>
        <v>0.4</v>
      </c>
      <c r="M64" s="7" t="str">
        <f t="shared" si="1"/>
        <v>sedang</v>
      </c>
      <c r="N64" s="6">
        <f t="shared" si="2"/>
        <v>0.4</v>
      </c>
      <c r="O64" s="7" t="str">
        <f t="shared" si="3"/>
        <v>soal diterima baik</v>
      </c>
      <c r="Q64" s="7">
        <v>59</v>
      </c>
      <c r="R64" s="14">
        <f t="shared" si="9"/>
        <v>1</v>
      </c>
      <c r="S64" s="14">
        <f t="shared" si="9"/>
        <v>1</v>
      </c>
      <c r="T64" s="14">
        <f t="shared" si="9"/>
        <v>1</v>
      </c>
      <c r="U64" s="14">
        <f t="shared" si="9"/>
        <v>0</v>
      </c>
      <c r="V64" s="14">
        <f t="shared" si="9"/>
        <v>1</v>
      </c>
      <c r="W64" s="14">
        <f t="shared" si="9"/>
        <v>0</v>
      </c>
      <c r="X64" s="14">
        <f t="shared" si="9"/>
        <v>0</v>
      </c>
      <c r="Y64" s="14">
        <f t="shared" si="9"/>
        <v>0</v>
      </c>
      <c r="Z64" s="14">
        <f t="shared" si="9"/>
        <v>1</v>
      </c>
      <c r="AA64" s="14">
        <f t="shared" si="9"/>
        <v>1</v>
      </c>
      <c r="AB64" s="6">
        <f t="shared" si="6"/>
        <v>0.6</v>
      </c>
      <c r="AC64" s="6">
        <f t="shared" si="7"/>
        <v>0.4</v>
      </c>
      <c r="AD64" s="6">
        <f t="shared" si="8"/>
        <v>0.24</v>
      </c>
      <c r="AE64" s="21"/>
    </row>
    <row r="65" spans="1:31" ht="27.6" x14ac:dyDescent="0.3">
      <c r="A65" s="8" t="s">
        <v>1439</v>
      </c>
      <c r="B65" s="42">
        <v>1</v>
      </c>
      <c r="C65" s="42">
        <v>1</v>
      </c>
      <c r="D65" s="42">
        <v>1</v>
      </c>
      <c r="E65" s="42">
        <v>1</v>
      </c>
      <c r="F65" s="42">
        <v>1</v>
      </c>
      <c r="G65" s="42">
        <v>1</v>
      </c>
      <c r="H65" s="42">
        <v>0</v>
      </c>
      <c r="I65" s="42">
        <v>0</v>
      </c>
      <c r="J65" s="42">
        <v>0</v>
      </c>
      <c r="K65" s="42">
        <v>0</v>
      </c>
      <c r="L65" s="6">
        <f t="shared" si="0"/>
        <v>0.6</v>
      </c>
      <c r="M65" s="7" t="str">
        <f t="shared" si="1"/>
        <v>sedang</v>
      </c>
      <c r="N65" s="6">
        <f t="shared" si="2"/>
        <v>0.8</v>
      </c>
      <c r="O65" s="7" t="str">
        <f t="shared" si="3"/>
        <v>soal diterima baik</v>
      </c>
      <c r="Q65" s="7">
        <v>60</v>
      </c>
      <c r="R65" s="14">
        <f t="shared" si="9"/>
        <v>0</v>
      </c>
      <c r="S65" s="14">
        <f t="shared" si="9"/>
        <v>0</v>
      </c>
      <c r="T65" s="14">
        <f t="shared" si="9"/>
        <v>1</v>
      </c>
      <c r="U65" s="14">
        <f t="shared" si="9"/>
        <v>1</v>
      </c>
      <c r="V65" s="14">
        <f t="shared" si="9"/>
        <v>1</v>
      </c>
      <c r="W65" s="14">
        <f t="shared" si="9"/>
        <v>1</v>
      </c>
      <c r="X65" s="14">
        <f t="shared" si="9"/>
        <v>0</v>
      </c>
      <c r="Y65" s="14">
        <f t="shared" si="9"/>
        <v>0</v>
      </c>
      <c r="Z65" s="14">
        <f t="shared" si="9"/>
        <v>0</v>
      </c>
      <c r="AA65" s="14">
        <f t="shared" si="9"/>
        <v>0</v>
      </c>
      <c r="AB65" s="6">
        <f t="shared" si="6"/>
        <v>0.4</v>
      </c>
      <c r="AC65" s="6">
        <f t="shared" si="7"/>
        <v>0.6</v>
      </c>
      <c r="AD65" s="6">
        <f t="shared" si="8"/>
        <v>0.24</v>
      </c>
      <c r="AE65" s="21"/>
    </row>
    <row r="66" spans="1:31" ht="27.6" x14ac:dyDescent="0.3">
      <c r="A66" s="9" t="s">
        <v>1440</v>
      </c>
      <c r="B66" s="42">
        <v>1</v>
      </c>
      <c r="C66" s="42">
        <v>1</v>
      </c>
      <c r="D66" s="42">
        <v>0</v>
      </c>
      <c r="E66" s="42">
        <v>0</v>
      </c>
      <c r="F66" s="42">
        <v>0</v>
      </c>
      <c r="G66" s="42">
        <v>0</v>
      </c>
      <c r="H66" s="42">
        <v>0</v>
      </c>
      <c r="I66" s="42">
        <v>0</v>
      </c>
      <c r="J66" s="42">
        <v>0</v>
      </c>
      <c r="K66" s="42">
        <v>0</v>
      </c>
      <c r="L66" s="6">
        <f t="shared" si="0"/>
        <v>0.2</v>
      </c>
      <c r="M66" s="7" t="str">
        <f t="shared" si="1"/>
        <v>sukar</v>
      </c>
      <c r="N66" s="6">
        <f t="shared" si="2"/>
        <v>0.4</v>
      </c>
      <c r="O66" s="7" t="str">
        <f t="shared" si="3"/>
        <v>soal diterima baik</v>
      </c>
      <c r="Q66" s="7">
        <v>61</v>
      </c>
      <c r="R66" s="14">
        <f t="shared" si="9"/>
        <v>1</v>
      </c>
      <c r="S66" s="14">
        <f t="shared" si="9"/>
        <v>1</v>
      </c>
      <c r="T66" s="14">
        <f t="shared" si="9"/>
        <v>1</v>
      </c>
      <c r="U66" s="14">
        <f t="shared" si="9"/>
        <v>1</v>
      </c>
      <c r="V66" s="14">
        <f t="shared" si="9"/>
        <v>1</v>
      </c>
      <c r="W66" s="14">
        <f t="shared" si="9"/>
        <v>1</v>
      </c>
      <c r="X66" s="14">
        <f t="shared" si="9"/>
        <v>0</v>
      </c>
      <c r="Y66" s="14">
        <f t="shared" si="9"/>
        <v>0</v>
      </c>
      <c r="Z66" s="14">
        <f t="shared" si="9"/>
        <v>0</v>
      </c>
      <c r="AA66" s="14">
        <f t="shared" si="9"/>
        <v>0</v>
      </c>
      <c r="AB66" s="6">
        <f t="shared" si="6"/>
        <v>0.6</v>
      </c>
      <c r="AC66" s="6">
        <f t="shared" si="7"/>
        <v>0.4</v>
      </c>
      <c r="AD66" s="6">
        <f t="shared" si="8"/>
        <v>0.24</v>
      </c>
      <c r="AE66" s="21"/>
    </row>
    <row r="67" spans="1:31" ht="27.6" x14ac:dyDescent="0.3">
      <c r="A67" s="4" t="s">
        <v>1441</v>
      </c>
      <c r="B67" s="42">
        <v>0</v>
      </c>
      <c r="C67" s="42">
        <v>0</v>
      </c>
      <c r="D67" s="42">
        <v>1</v>
      </c>
      <c r="E67" s="42">
        <v>1</v>
      </c>
      <c r="F67" s="42">
        <v>1</v>
      </c>
      <c r="G67" s="42">
        <v>1</v>
      </c>
      <c r="H67" s="42">
        <v>0</v>
      </c>
      <c r="I67" s="42">
        <v>0</v>
      </c>
      <c r="J67" s="42">
        <v>0</v>
      </c>
      <c r="K67" s="42">
        <v>0</v>
      </c>
      <c r="L67" s="6">
        <f t="shared" si="0"/>
        <v>0.4</v>
      </c>
      <c r="M67" s="7" t="str">
        <f t="shared" si="1"/>
        <v>sedang</v>
      </c>
      <c r="N67" s="6">
        <f t="shared" si="2"/>
        <v>0.4</v>
      </c>
      <c r="O67" s="7" t="str">
        <f t="shared" si="3"/>
        <v>soal diterima baik</v>
      </c>
      <c r="Q67" s="7">
        <v>62</v>
      </c>
      <c r="R67" s="14">
        <f t="shared" si="9"/>
        <v>1</v>
      </c>
      <c r="S67" s="14">
        <f t="shared" si="9"/>
        <v>1</v>
      </c>
      <c r="T67" s="14">
        <f t="shared" si="9"/>
        <v>0</v>
      </c>
      <c r="U67" s="14">
        <f t="shared" si="9"/>
        <v>0</v>
      </c>
      <c r="V67" s="14">
        <f t="shared" si="9"/>
        <v>0</v>
      </c>
      <c r="W67" s="14">
        <f t="shared" si="9"/>
        <v>0</v>
      </c>
      <c r="X67" s="14">
        <f t="shared" si="9"/>
        <v>0</v>
      </c>
      <c r="Y67" s="14">
        <f t="shared" si="9"/>
        <v>0</v>
      </c>
      <c r="Z67" s="14">
        <f t="shared" si="9"/>
        <v>0</v>
      </c>
      <c r="AA67" s="14">
        <f t="shared" si="9"/>
        <v>0</v>
      </c>
      <c r="AB67" s="6">
        <f t="shared" si="6"/>
        <v>0.2</v>
      </c>
      <c r="AC67" s="6">
        <f t="shared" si="7"/>
        <v>0.8</v>
      </c>
      <c r="AD67" s="6">
        <f t="shared" si="8"/>
        <v>0.16000000000000003</v>
      </c>
      <c r="AE67" s="21"/>
    </row>
    <row r="68" spans="1:31" ht="27.6" x14ac:dyDescent="0.3">
      <c r="A68" s="4" t="s">
        <v>1442</v>
      </c>
      <c r="B68" s="42">
        <v>1</v>
      </c>
      <c r="C68" s="42">
        <v>1</v>
      </c>
      <c r="D68" s="42">
        <v>1</v>
      </c>
      <c r="E68" s="42">
        <v>1</v>
      </c>
      <c r="F68" s="42">
        <v>1</v>
      </c>
      <c r="G68" s="42">
        <v>1</v>
      </c>
      <c r="H68" s="42">
        <v>0</v>
      </c>
      <c r="I68" s="42">
        <v>0</v>
      </c>
      <c r="J68" s="42">
        <v>1</v>
      </c>
      <c r="K68" s="42">
        <v>1</v>
      </c>
      <c r="L68" s="6">
        <f t="shared" si="0"/>
        <v>0.8</v>
      </c>
      <c r="M68" s="7" t="str">
        <f t="shared" si="1"/>
        <v>mudah</v>
      </c>
      <c r="N68" s="6">
        <f t="shared" si="2"/>
        <v>0.4</v>
      </c>
      <c r="O68" s="7" t="str">
        <f t="shared" si="3"/>
        <v>soal diterima baik</v>
      </c>
      <c r="Q68" s="7">
        <v>63</v>
      </c>
      <c r="R68" s="14">
        <f t="shared" si="9"/>
        <v>0</v>
      </c>
      <c r="S68" s="14">
        <f t="shared" si="9"/>
        <v>0</v>
      </c>
      <c r="T68" s="14">
        <f t="shared" si="9"/>
        <v>1</v>
      </c>
      <c r="U68" s="14">
        <f t="shared" si="9"/>
        <v>1</v>
      </c>
      <c r="V68" s="14">
        <f t="shared" si="9"/>
        <v>1</v>
      </c>
      <c r="W68" s="14">
        <f t="shared" si="9"/>
        <v>1</v>
      </c>
      <c r="X68" s="14">
        <f t="shared" si="9"/>
        <v>0</v>
      </c>
      <c r="Y68" s="14">
        <f t="shared" si="9"/>
        <v>0</v>
      </c>
      <c r="Z68" s="14">
        <f t="shared" si="9"/>
        <v>0</v>
      </c>
      <c r="AA68" s="14">
        <f t="shared" si="9"/>
        <v>0</v>
      </c>
      <c r="AB68" s="6">
        <f t="shared" si="6"/>
        <v>0.4</v>
      </c>
      <c r="AC68" s="6">
        <f t="shared" si="7"/>
        <v>0.6</v>
      </c>
      <c r="AD68" s="6">
        <f t="shared" si="8"/>
        <v>0.24</v>
      </c>
      <c r="AE68" s="21"/>
    </row>
    <row r="69" spans="1:31" ht="14.4" x14ac:dyDescent="0.3">
      <c r="A69" s="4" t="s">
        <v>1443</v>
      </c>
      <c r="B69" s="42">
        <v>1</v>
      </c>
      <c r="C69" s="42">
        <v>1</v>
      </c>
      <c r="D69" s="42">
        <v>1</v>
      </c>
      <c r="E69" s="42">
        <v>1</v>
      </c>
      <c r="F69" s="42">
        <v>1</v>
      </c>
      <c r="G69" s="42">
        <v>1</v>
      </c>
      <c r="H69" s="42">
        <v>0</v>
      </c>
      <c r="I69" s="42">
        <v>0</v>
      </c>
      <c r="J69" s="42">
        <v>0</v>
      </c>
      <c r="K69" s="42">
        <v>0</v>
      </c>
      <c r="L69" s="6">
        <f t="shared" si="0"/>
        <v>0.6</v>
      </c>
      <c r="M69" s="7" t="str">
        <f t="shared" si="1"/>
        <v>sedang</v>
      </c>
      <c r="N69" s="6">
        <f t="shared" si="2"/>
        <v>0.8</v>
      </c>
      <c r="O69" s="7" t="str">
        <f t="shared" si="3"/>
        <v>soal diterima baik</v>
      </c>
      <c r="Q69" s="7">
        <v>64</v>
      </c>
      <c r="R69" s="14">
        <f t="shared" si="9"/>
        <v>1</v>
      </c>
      <c r="S69" s="14">
        <f t="shared" si="9"/>
        <v>1</v>
      </c>
      <c r="T69" s="14">
        <f t="shared" si="9"/>
        <v>1</v>
      </c>
      <c r="U69" s="14">
        <f t="shared" si="9"/>
        <v>1</v>
      </c>
      <c r="V69" s="14">
        <f t="shared" si="9"/>
        <v>1</v>
      </c>
      <c r="W69" s="14">
        <f t="shared" si="9"/>
        <v>1</v>
      </c>
      <c r="X69" s="14">
        <f t="shared" si="9"/>
        <v>0</v>
      </c>
      <c r="Y69" s="14">
        <f t="shared" si="9"/>
        <v>0</v>
      </c>
      <c r="Z69" s="14">
        <f t="shared" si="9"/>
        <v>1</v>
      </c>
      <c r="AA69" s="14">
        <f t="shared" si="9"/>
        <v>1</v>
      </c>
      <c r="AB69" s="6">
        <f t="shared" si="6"/>
        <v>0.8</v>
      </c>
      <c r="AC69" s="6">
        <f t="shared" si="7"/>
        <v>0.19999999999999996</v>
      </c>
      <c r="AD69" s="6">
        <f t="shared" si="8"/>
        <v>0.15999999999999998</v>
      </c>
      <c r="AE69" s="21"/>
    </row>
    <row r="70" spans="1:31" ht="27.6" x14ac:dyDescent="0.3">
      <c r="A70" s="4" t="s">
        <v>1444</v>
      </c>
      <c r="B70" s="42">
        <v>1</v>
      </c>
      <c r="C70" s="42">
        <v>1</v>
      </c>
      <c r="D70" s="42">
        <v>1</v>
      </c>
      <c r="E70" s="42">
        <v>1</v>
      </c>
      <c r="F70" s="42">
        <v>1</v>
      </c>
      <c r="G70" s="42">
        <v>1</v>
      </c>
      <c r="H70" s="42">
        <v>0</v>
      </c>
      <c r="I70" s="42">
        <v>0</v>
      </c>
      <c r="J70" s="42">
        <v>1</v>
      </c>
      <c r="K70" s="42">
        <v>1</v>
      </c>
      <c r="L70" s="6">
        <f t="shared" ref="L70:L104" si="10">SUM(B70:K70)/10</f>
        <v>0.8</v>
      </c>
      <c r="M70" s="7" t="str">
        <f t="shared" ref="M70:M104" si="11">IF(L70&lt;0.31,"sukar",IF(L70&lt;0.71,"sedang","mudah"))</f>
        <v>mudah</v>
      </c>
      <c r="N70" s="6">
        <f t="shared" ref="N70:N104" si="12">ABS((SUM(B70:F70)-SUM(G70:K70))*2/10)</f>
        <v>0.4</v>
      </c>
      <c r="O70" s="7" t="str">
        <f t="shared" ref="O70:O104" si="13">IF(N70&lt;0.2,"soal dibuang",IF(N70&lt;0.3,"soal diperbaiki",IF(N70&lt;0.4,"soal diterima tapi perlu diperbaiki","soal diterima baik")))</f>
        <v>soal diterima baik</v>
      </c>
      <c r="Q70" s="7">
        <v>65</v>
      </c>
      <c r="R70" s="14">
        <f t="shared" si="9"/>
        <v>1</v>
      </c>
      <c r="S70" s="14">
        <f t="shared" si="9"/>
        <v>1</v>
      </c>
      <c r="T70" s="14">
        <f t="shared" si="9"/>
        <v>1</v>
      </c>
      <c r="U70" s="14">
        <f t="shared" si="9"/>
        <v>1</v>
      </c>
      <c r="V70" s="14">
        <f t="shared" si="9"/>
        <v>1</v>
      </c>
      <c r="W70" s="14">
        <f t="shared" si="9"/>
        <v>1</v>
      </c>
      <c r="X70" s="14">
        <f t="shared" si="9"/>
        <v>0</v>
      </c>
      <c r="Y70" s="14">
        <f t="shared" si="9"/>
        <v>0</v>
      </c>
      <c r="Z70" s="14">
        <f t="shared" si="9"/>
        <v>0</v>
      </c>
      <c r="AA70" s="14">
        <f t="shared" si="9"/>
        <v>0</v>
      </c>
      <c r="AB70" s="6">
        <f t="shared" si="6"/>
        <v>0.6</v>
      </c>
      <c r="AC70" s="6">
        <f t="shared" si="7"/>
        <v>0.4</v>
      </c>
      <c r="AD70" s="6">
        <f t="shared" si="8"/>
        <v>0.24</v>
      </c>
      <c r="AE70" s="21"/>
    </row>
    <row r="71" spans="1:31" ht="27.6" x14ac:dyDescent="0.3">
      <c r="A71" s="4" t="s">
        <v>1445</v>
      </c>
      <c r="B71" s="42">
        <v>1</v>
      </c>
      <c r="C71" s="42">
        <v>1</v>
      </c>
      <c r="D71" s="42">
        <v>1</v>
      </c>
      <c r="E71" s="42">
        <v>0</v>
      </c>
      <c r="F71" s="42">
        <v>1</v>
      </c>
      <c r="G71" s="42">
        <v>0</v>
      </c>
      <c r="H71" s="42">
        <v>1</v>
      </c>
      <c r="I71" s="42">
        <v>1</v>
      </c>
      <c r="J71" s="42">
        <v>0</v>
      </c>
      <c r="K71" s="42">
        <v>0</v>
      </c>
      <c r="L71" s="6">
        <f t="shared" si="10"/>
        <v>0.6</v>
      </c>
      <c r="M71" s="7" t="str">
        <f t="shared" si="11"/>
        <v>sedang</v>
      </c>
      <c r="N71" s="6">
        <f t="shared" si="12"/>
        <v>0.4</v>
      </c>
      <c r="O71" s="7" t="str">
        <f t="shared" si="13"/>
        <v>soal diterima baik</v>
      </c>
      <c r="Q71" s="7">
        <v>66</v>
      </c>
      <c r="R71" s="14">
        <f t="shared" si="9"/>
        <v>1</v>
      </c>
      <c r="S71" s="14">
        <f t="shared" si="9"/>
        <v>1</v>
      </c>
      <c r="T71" s="14">
        <f t="shared" si="9"/>
        <v>1</v>
      </c>
      <c r="U71" s="14">
        <f t="shared" si="9"/>
        <v>1</v>
      </c>
      <c r="V71" s="14">
        <f t="shared" si="9"/>
        <v>1</v>
      </c>
      <c r="W71" s="14">
        <f t="shared" ref="W71:AA105" si="14">G70</f>
        <v>1</v>
      </c>
      <c r="X71" s="14">
        <f t="shared" si="14"/>
        <v>0</v>
      </c>
      <c r="Y71" s="14">
        <f t="shared" si="14"/>
        <v>0</v>
      </c>
      <c r="Z71" s="14">
        <f t="shared" si="14"/>
        <v>1</v>
      </c>
      <c r="AA71" s="14">
        <f t="shared" si="14"/>
        <v>1</v>
      </c>
      <c r="AB71" s="6">
        <f t="shared" ref="AB71:AB104" si="15">SUM(R71:AA71)/COUNT(R71:AA71)</f>
        <v>0.8</v>
      </c>
      <c r="AC71" s="6">
        <f t="shared" ref="AC71:AC105" si="16">1-AB71</f>
        <v>0.19999999999999996</v>
      </c>
      <c r="AD71" s="6">
        <f t="shared" ref="AD71:AD105" si="17">AB71*AC71</f>
        <v>0.15999999999999998</v>
      </c>
      <c r="AE71" s="21"/>
    </row>
    <row r="72" spans="1:31" ht="27.6" x14ac:dyDescent="0.3">
      <c r="A72" s="9" t="s">
        <v>1446</v>
      </c>
      <c r="B72" s="42">
        <v>1</v>
      </c>
      <c r="C72" s="42">
        <v>1</v>
      </c>
      <c r="D72" s="42">
        <v>0</v>
      </c>
      <c r="E72" s="42">
        <v>0</v>
      </c>
      <c r="F72" s="42">
        <v>0</v>
      </c>
      <c r="G72" s="42">
        <v>0</v>
      </c>
      <c r="H72" s="42">
        <v>0</v>
      </c>
      <c r="I72" s="42">
        <v>0</v>
      </c>
      <c r="J72" s="42">
        <v>0</v>
      </c>
      <c r="K72" s="42">
        <v>0</v>
      </c>
      <c r="L72" s="6">
        <f t="shared" si="10"/>
        <v>0.2</v>
      </c>
      <c r="M72" s="7" t="str">
        <f t="shared" si="11"/>
        <v>sukar</v>
      </c>
      <c r="N72" s="6">
        <f t="shared" si="12"/>
        <v>0.4</v>
      </c>
      <c r="O72" s="7" t="str">
        <f t="shared" si="13"/>
        <v>soal diterima baik</v>
      </c>
      <c r="Q72" s="7">
        <v>67</v>
      </c>
      <c r="R72" s="14">
        <f t="shared" ref="R72:V105" si="18">B71</f>
        <v>1</v>
      </c>
      <c r="S72" s="14">
        <f t="shared" si="18"/>
        <v>1</v>
      </c>
      <c r="T72" s="14">
        <f t="shared" si="18"/>
        <v>1</v>
      </c>
      <c r="U72" s="14">
        <f t="shared" si="18"/>
        <v>0</v>
      </c>
      <c r="V72" s="14">
        <f t="shared" si="18"/>
        <v>1</v>
      </c>
      <c r="W72" s="14">
        <f t="shared" si="14"/>
        <v>0</v>
      </c>
      <c r="X72" s="14">
        <f t="shared" si="14"/>
        <v>1</v>
      </c>
      <c r="Y72" s="14">
        <f t="shared" si="14"/>
        <v>1</v>
      </c>
      <c r="Z72" s="14">
        <f t="shared" si="14"/>
        <v>0</v>
      </c>
      <c r="AA72" s="14">
        <f t="shared" si="14"/>
        <v>0</v>
      </c>
      <c r="AB72" s="6">
        <f t="shared" si="15"/>
        <v>0.6</v>
      </c>
      <c r="AC72" s="6">
        <f t="shared" si="16"/>
        <v>0.4</v>
      </c>
      <c r="AD72" s="6">
        <f t="shared" si="17"/>
        <v>0.24</v>
      </c>
      <c r="AE72" s="21"/>
    </row>
    <row r="73" spans="1:31" ht="27.6" x14ac:dyDescent="0.3">
      <c r="A73" s="4" t="s">
        <v>1447</v>
      </c>
      <c r="B73" s="42">
        <v>1</v>
      </c>
      <c r="C73" s="42">
        <v>1</v>
      </c>
      <c r="D73" s="42">
        <v>0</v>
      </c>
      <c r="E73" s="42">
        <v>1</v>
      </c>
      <c r="F73" s="42">
        <v>0</v>
      </c>
      <c r="G73" s="42">
        <v>1</v>
      </c>
      <c r="H73" s="42">
        <v>0</v>
      </c>
      <c r="I73" s="42">
        <v>0</v>
      </c>
      <c r="J73" s="42">
        <v>0</v>
      </c>
      <c r="K73" s="42">
        <v>0</v>
      </c>
      <c r="L73" s="6">
        <f t="shared" si="10"/>
        <v>0.4</v>
      </c>
      <c r="M73" s="7" t="str">
        <f t="shared" si="11"/>
        <v>sedang</v>
      </c>
      <c r="N73" s="6">
        <f t="shared" si="12"/>
        <v>0.4</v>
      </c>
      <c r="O73" s="7" t="str">
        <f t="shared" si="13"/>
        <v>soal diterima baik</v>
      </c>
      <c r="Q73" s="7">
        <v>68</v>
      </c>
      <c r="R73" s="14">
        <f t="shared" si="18"/>
        <v>1</v>
      </c>
      <c r="S73" s="14">
        <f t="shared" si="18"/>
        <v>1</v>
      </c>
      <c r="T73" s="14">
        <f t="shared" si="18"/>
        <v>0</v>
      </c>
      <c r="U73" s="14">
        <f t="shared" si="18"/>
        <v>0</v>
      </c>
      <c r="V73" s="14">
        <f t="shared" si="18"/>
        <v>0</v>
      </c>
      <c r="W73" s="14">
        <f t="shared" si="14"/>
        <v>0</v>
      </c>
      <c r="X73" s="14">
        <f t="shared" si="14"/>
        <v>0</v>
      </c>
      <c r="Y73" s="14">
        <f t="shared" si="14"/>
        <v>0</v>
      </c>
      <c r="Z73" s="14">
        <f t="shared" si="14"/>
        <v>0</v>
      </c>
      <c r="AA73" s="14">
        <f t="shared" si="14"/>
        <v>0</v>
      </c>
      <c r="AB73" s="6">
        <f t="shared" si="15"/>
        <v>0.2</v>
      </c>
      <c r="AC73" s="6">
        <f t="shared" si="16"/>
        <v>0.8</v>
      </c>
      <c r="AD73" s="6">
        <f t="shared" si="17"/>
        <v>0.16000000000000003</v>
      </c>
      <c r="AE73" s="21"/>
    </row>
    <row r="74" spans="1:31" ht="41.4" x14ac:dyDescent="0.3">
      <c r="A74" s="4" t="s">
        <v>1448</v>
      </c>
      <c r="B74" s="42">
        <v>1</v>
      </c>
      <c r="C74" s="42">
        <v>1</v>
      </c>
      <c r="D74" s="42">
        <v>1</v>
      </c>
      <c r="E74" s="42">
        <v>0</v>
      </c>
      <c r="F74" s="42">
        <v>1</v>
      </c>
      <c r="G74" s="42">
        <v>0</v>
      </c>
      <c r="H74" s="42">
        <v>0</v>
      </c>
      <c r="I74" s="42">
        <v>0</v>
      </c>
      <c r="J74" s="42">
        <v>0</v>
      </c>
      <c r="K74" s="42">
        <v>0</v>
      </c>
      <c r="L74" s="6">
        <f t="shared" si="10"/>
        <v>0.4</v>
      </c>
      <c r="M74" s="7" t="str">
        <f t="shared" si="11"/>
        <v>sedang</v>
      </c>
      <c r="N74" s="6">
        <f t="shared" si="12"/>
        <v>0.8</v>
      </c>
      <c r="O74" s="7" t="str">
        <f t="shared" si="13"/>
        <v>soal diterima baik</v>
      </c>
      <c r="Q74" s="7">
        <v>69</v>
      </c>
      <c r="R74" s="14">
        <f t="shared" si="18"/>
        <v>1</v>
      </c>
      <c r="S74" s="14">
        <f t="shared" si="18"/>
        <v>1</v>
      </c>
      <c r="T74" s="14">
        <f t="shared" si="18"/>
        <v>0</v>
      </c>
      <c r="U74" s="14">
        <f t="shared" si="18"/>
        <v>1</v>
      </c>
      <c r="V74" s="14">
        <f t="shared" si="18"/>
        <v>0</v>
      </c>
      <c r="W74" s="14">
        <f t="shared" si="14"/>
        <v>1</v>
      </c>
      <c r="X74" s="14">
        <f t="shared" si="14"/>
        <v>0</v>
      </c>
      <c r="Y74" s="14">
        <f t="shared" si="14"/>
        <v>0</v>
      </c>
      <c r="Z74" s="14">
        <f t="shared" si="14"/>
        <v>0</v>
      </c>
      <c r="AA74" s="14">
        <f t="shared" si="14"/>
        <v>0</v>
      </c>
      <c r="AB74" s="6">
        <f t="shared" si="15"/>
        <v>0.4</v>
      </c>
      <c r="AC74" s="6">
        <f t="shared" si="16"/>
        <v>0.6</v>
      </c>
      <c r="AD74" s="6">
        <f t="shared" si="17"/>
        <v>0.24</v>
      </c>
      <c r="AE74" s="21"/>
    </row>
    <row r="75" spans="1:31" ht="27.6" x14ac:dyDescent="0.3">
      <c r="A75" s="4" t="s">
        <v>1449</v>
      </c>
      <c r="B75" s="42">
        <v>1</v>
      </c>
      <c r="C75" s="42">
        <v>1</v>
      </c>
      <c r="D75" s="42">
        <v>1</v>
      </c>
      <c r="E75" s="42">
        <v>1</v>
      </c>
      <c r="F75" s="42">
        <v>1</v>
      </c>
      <c r="G75" s="42">
        <v>1</v>
      </c>
      <c r="H75" s="42">
        <v>1</v>
      </c>
      <c r="I75" s="42">
        <v>1</v>
      </c>
      <c r="J75" s="42">
        <v>0</v>
      </c>
      <c r="K75" s="42">
        <v>0</v>
      </c>
      <c r="L75" s="6">
        <f t="shared" si="10"/>
        <v>0.8</v>
      </c>
      <c r="M75" s="7" t="str">
        <f t="shared" si="11"/>
        <v>mudah</v>
      </c>
      <c r="N75" s="6">
        <f t="shared" si="12"/>
        <v>0.4</v>
      </c>
      <c r="O75" s="7" t="str">
        <f t="shared" si="13"/>
        <v>soal diterima baik</v>
      </c>
      <c r="Q75" s="7">
        <v>70</v>
      </c>
      <c r="R75" s="14">
        <f t="shared" si="18"/>
        <v>1</v>
      </c>
      <c r="S75" s="14">
        <f t="shared" si="18"/>
        <v>1</v>
      </c>
      <c r="T75" s="14">
        <f t="shared" si="18"/>
        <v>1</v>
      </c>
      <c r="U75" s="14">
        <f t="shared" si="18"/>
        <v>0</v>
      </c>
      <c r="V75" s="14">
        <f t="shared" si="18"/>
        <v>1</v>
      </c>
      <c r="W75" s="14">
        <f t="shared" si="14"/>
        <v>0</v>
      </c>
      <c r="X75" s="14">
        <f t="shared" si="14"/>
        <v>0</v>
      </c>
      <c r="Y75" s="14">
        <f t="shared" si="14"/>
        <v>0</v>
      </c>
      <c r="Z75" s="14">
        <f t="shared" si="14"/>
        <v>0</v>
      </c>
      <c r="AA75" s="14">
        <f t="shared" si="14"/>
        <v>0</v>
      </c>
      <c r="AB75" s="6">
        <f t="shared" si="15"/>
        <v>0.4</v>
      </c>
      <c r="AC75" s="6">
        <f t="shared" si="16"/>
        <v>0.6</v>
      </c>
      <c r="AD75" s="6">
        <f t="shared" si="17"/>
        <v>0.24</v>
      </c>
      <c r="AE75" s="21"/>
    </row>
    <row r="76" spans="1:31" ht="27.6" x14ac:dyDescent="0.3">
      <c r="A76" s="9" t="s">
        <v>1450</v>
      </c>
      <c r="B76" s="42">
        <v>1</v>
      </c>
      <c r="C76" s="42">
        <v>1</v>
      </c>
      <c r="D76" s="42">
        <v>1</v>
      </c>
      <c r="E76" s="42">
        <v>0</v>
      </c>
      <c r="F76" s="42">
        <v>1</v>
      </c>
      <c r="G76" s="42">
        <v>0</v>
      </c>
      <c r="H76" s="42">
        <v>0</v>
      </c>
      <c r="I76" s="42">
        <v>0</v>
      </c>
      <c r="J76" s="42">
        <v>1</v>
      </c>
      <c r="K76" s="42">
        <v>1</v>
      </c>
      <c r="L76" s="6">
        <f t="shared" si="10"/>
        <v>0.6</v>
      </c>
      <c r="M76" s="7" t="str">
        <f t="shared" si="11"/>
        <v>sedang</v>
      </c>
      <c r="N76" s="6">
        <f t="shared" si="12"/>
        <v>0.4</v>
      </c>
      <c r="O76" s="7" t="str">
        <f t="shared" si="13"/>
        <v>soal diterima baik</v>
      </c>
      <c r="Q76" s="7">
        <v>71</v>
      </c>
      <c r="R76" s="14">
        <f t="shared" si="18"/>
        <v>1</v>
      </c>
      <c r="S76" s="14">
        <f t="shared" si="18"/>
        <v>1</v>
      </c>
      <c r="T76" s="14">
        <f t="shared" si="18"/>
        <v>1</v>
      </c>
      <c r="U76" s="14">
        <f t="shared" si="18"/>
        <v>1</v>
      </c>
      <c r="V76" s="14">
        <f t="shared" si="18"/>
        <v>1</v>
      </c>
      <c r="W76" s="14">
        <f t="shared" si="14"/>
        <v>1</v>
      </c>
      <c r="X76" s="14">
        <f t="shared" si="14"/>
        <v>1</v>
      </c>
      <c r="Y76" s="14">
        <f t="shared" si="14"/>
        <v>1</v>
      </c>
      <c r="Z76" s="14">
        <f t="shared" si="14"/>
        <v>0</v>
      </c>
      <c r="AA76" s="14">
        <f t="shared" si="14"/>
        <v>0</v>
      </c>
      <c r="AB76" s="6">
        <f t="shared" si="15"/>
        <v>0.8</v>
      </c>
      <c r="AC76" s="6">
        <f t="shared" si="16"/>
        <v>0.19999999999999996</v>
      </c>
      <c r="AD76" s="6">
        <f t="shared" si="17"/>
        <v>0.15999999999999998</v>
      </c>
      <c r="AE76" s="21"/>
    </row>
    <row r="77" spans="1:31" ht="27.6" x14ac:dyDescent="0.3">
      <c r="A77" s="4" t="s">
        <v>1451</v>
      </c>
      <c r="B77" s="42">
        <v>1</v>
      </c>
      <c r="C77" s="42">
        <v>1</v>
      </c>
      <c r="D77" s="42">
        <v>1</v>
      </c>
      <c r="E77" s="42">
        <v>1</v>
      </c>
      <c r="F77" s="42">
        <v>1</v>
      </c>
      <c r="G77" s="42">
        <v>1</v>
      </c>
      <c r="H77" s="42">
        <v>1</v>
      </c>
      <c r="I77" s="42">
        <v>1</v>
      </c>
      <c r="J77" s="42">
        <v>0</v>
      </c>
      <c r="K77" s="42">
        <v>0</v>
      </c>
      <c r="L77" s="6">
        <f t="shared" si="10"/>
        <v>0.8</v>
      </c>
      <c r="M77" s="7" t="str">
        <f t="shared" si="11"/>
        <v>mudah</v>
      </c>
      <c r="N77" s="6">
        <f t="shared" si="12"/>
        <v>0.4</v>
      </c>
      <c r="O77" s="7" t="str">
        <f t="shared" si="13"/>
        <v>soal diterima baik</v>
      </c>
      <c r="Q77" s="7">
        <v>72</v>
      </c>
      <c r="R77" s="14">
        <f t="shared" si="18"/>
        <v>1</v>
      </c>
      <c r="S77" s="14">
        <f t="shared" si="18"/>
        <v>1</v>
      </c>
      <c r="T77" s="14">
        <f t="shared" si="18"/>
        <v>1</v>
      </c>
      <c r="U77" s="14">
        <f t="shared" si="18"/>
        <v>0</v>
      </c>
      <c r="V77" s="14">
        <f t="shared" si="18"/>
        <v>1</v>
      </c>
      <c r="W77" s="14">
        <f t="shared" si="14"/>
        <v>0</v>
      </c>
      <c r="X77" s="14">
        <f t="shared" si="14"/>
        <v>0</v>
      </c>
      <c r="Y77" s="14">
        <f t="shared" si="14"/>
        <v>0</v>
      </c>
      <c r="Z77" s="14">
        <f t="shared" si="14"/>
        <v>1</v>
      </c>
      <c r="AA77" s="14">
        <f t="shared" si="14"/>
        <v>1</v>
      </c>
      <c r="AB77" s="6">
        <f t="shared" si="15"/>
        <v>0.6</v>
      </c>
      <c r="AC77" s="6">
        <f t="shared" si="16"/>
        <v>0.4</v>
      </c>
      <c r="AD77" s="6">
        <f t="shared" si="17"/>
        <v>0.24</v>
      </c>
      <c r="AE77" s="21"/>
    </row>
    <row r="78" spans="1:31" ht="27.6" x14ac:dyDescent="0.3">
      <c r="A78" s="8" t="s">
        <v>1452</v>
      </c>
      <c r="B78" s="42">
        <v>1</v>
      </c>
      <c r="C78" s="42">
        <v>1</v>
      </c>
      <c r="D78" s="42">
        <v>1</v>
      </c>
      <c r="E78" s="42">
        <v>1</v>
      </c>
      <c r="F78" s="42">
        <v>1</v>
      </c>
      <c r="G78" s="42">
        <v>1</v>
      </c>
      <c r="H78" s="42">
        <v>0</v>
      </c>
      <c r="I78" s="42">
        <v>0</v>
      </c>
      <c r="J78" s="42">
        <v>0</v>
      </c>
      <c r="K78" s="42">
        <v>0</v>
      </c>
      <c r="L78" s="6">
        <f t="shared" si="10"/>
        <v>0.6</v>
      </c>
      <c r="M78" s="7" t="str">
        <f t="shared" si="11"/>
        <v>sedang</v>
      </c>
      <c r="N78" s="6">
        <f t="shared" si="12"/>
        <v>0.8</v>
      </c>
      <c r="O78" s="7" t="str">
        <f t="shared" si="13"/>
        <v>soal diterima baik</v>
      </c>
      <c r="Q78" s="7">
        <v>73</v>
      </c>
      <c r="R78" s="14">
        <f t="shared" si="18"/>
        <v>1</v>
      </c>
      <c r="S78" s="14">
        <f t="shared" si="18"/>
        <v>1</v>
      </c>
      <c r="T78" s="14">
        <f t="shared" si="18"/>
        <v>1</v>
      </c>
      <c r="U78" s="14">
        <f t="shared" si="18"/>
        <v>1</v>
      </c>
      <c r="V78" s="14">
        <f t="shared" si="18"/>
        <v>1</v>
      </c>
      <c r="W78" s="14">
        <f t="shared" si="14"/>
        <v>1</v>
      </c>
      <c r="X78" s="14">
        <f t="shared" si="14"/>
        <v>1</v>
      </c>
      <c r="Y78" s="14">
        <f t="shared" si="14"/>
        <v>1</v>
      </c>
      <c r="Z78" s="14">
        <f t="shared" si="14"/>
        <v>0</v>
      </c>
      <c r="AA78" s="14">
        <f t="shared" si="14"/>
        <v>0</v>
      </c>
      <c r="AB78" s="6">
        <f t="shared" si="15"/>
        <v>0.8</v>
      </c>
      <c r="AC78" s="6">
        <f t="shared" si="16"/>
        <v>0.19999999999999996</v>
      </c>
      <c r="AD78" s="6">
        <f t="shared" si="17"/>
        <v>0.15999999999999998</v>
      </c>
      <c r="AE78" s="21"/>
    </row>
    <row r="79" spans="1:31" ht="27.6" x14ac:dyDescent="0.3">
      <c r="A79" s="4" t="s">
        <v>1453</v>
      </c>
      <c r="B79" s="42">
        <v>1</v>
      </c>
      <c r="C79" s="42">
        <v>1</v>
      </c>
      <c r="D79" s="42">
        <v>0</v>
      </c>
      <c r="E79" s="42">
        <v>0</v>
      </c>
      <c r="F79" s="42">
        <v>0</v>
      </c>
      <c r="G79" s="42">
        <v>0</v>
      </c>
      <c r="H79" s="42">
        <v>0</v>
      </c>
      <c r="I79" s="42">
        <v>0</v>
      </c>
      <c r="J79" s="42">
        <v>0</v>
      </c>
      <c r="K79" s="42">
        <v>0</v>
      </c>
      <c r="L79" s="6">
        <f t="shared" si="10"/>
        <v>0.2</v>
      </c>
      <c r="M79" s="7" t="str">
        <f t="shared" si="11"/>
        <v>sukar</v>
      </c>
      <c r="N79" s="6">
        <f t="shared" si="12"/>
        <v>0.4</v>
      </c>
      <c r="O79" s="7" t="str">
        <f t="shared" si="13"/>
        <v>soal diterima baik</v>
      </c>
      <c r="Q79" s="7">
        <v>74</v>
      </c>
      <c r="R79" s="14">
        <f t="shared" si="18"/>
        <v>1</v>
      </c>
      <c r="S79" s="14">
        <f t="shared" si="18"/>
        <v>1</v>
      </c>
      <c r="T79" s="14">
        <f t="shared" si="18"/>
        <v>1</v>
      </c>
      <c r="U79" s="14">
        <f t="shared" si="18"/>
        <v>1</v>
      </c>
      <c r="V79" s="14">
        <f t="shared" si="18"/>
        <v>1</v>
      </c>
      <c r="W79" s="14">
        <f t="shared" si="14"/>
        <v>1</v>
      </c>
      <c r="X79" s="14">
        <f t="shared" si="14"/>
        <v>0</v>
      </c>
      <c r="Y79" s="14">
        <f t="shared" si="14"/>
        <v>0</v>
      </c>
      <c r="Z79" s="14">
        <f t="shared" si="14"/>
        <v>0</v>
      </c>
      <c r="AA79" s="14">
        <f t="shared" si="14"/>
        <v>0</v>
      </c>
      <c r="AB79" s="6">
        <f t="shared" si="15"/>
        <v>0.6</v>
      </c>
      <c r="AC79" s="6">
        <f t="shared" si="16"/>
        <v>0.4</v>
      </c>
      <c r="AD79" s="6">
        <f t="shared" si="17"/>
        <v>0.24</v>
      </c>
      <c r="AE79" s="21"/>
    </row>
    <row r="80" spans="1:31" ht="14.4" x14ac:dyDescent="0.3">
      <c r="A80" s="4" t="s">
        <v>1454</v>
      </c>
      <c r="B80" s="42">
        <v>1</v>
      </c>
      <c r="C80" s="42">
        <v>1</v>
      </c>
      <c r="D80" s="42">
        <v>1</v>
      </c>
      <c r="E80" s="42">
        <v>1</v>
      </c>
      <c r="F80" s="42">
        <v>1</v>
      </c>
      <c r="G80" s="42">
        <v>1</v>
      </c>
      <c r="H80" s="42">
        <v>0</v>
      </c>
      <c r="I80" s="42">
        <v>0</v>
      </c>
      <c r="J80" s="42">
        <v>1</v>
      </c>
      <c r="K80" s="42">
        <v>1</v>
      </c>
      <c r="L80" s="6">
        <f t="shared" si="10"/>
        <v>0.8</v>
      </c>
      <c r="M80" s="7" t="str">
        <f t="shared" si="11"/>
        <v>mudah</v>
      </c>
      <c r="N80" s="6">
        <f t="shared" si="12"/>
        <v>0.4</v>
      </c>
      <c r="O80" s="7" t="str">
        <f t="shared" si="13"/>
        <v>soal diterima baik</v>
      </c>
      <c r="Q80" s="7">
        <v>75</v>
      </c>
      <c r="R80" s="14">
        <f t="shared" si="18"/>
        <v>1</v>
      </c>
      <c r="S80" s="14">
        <f t="shared" si="18"/>
        <v>1</v>
      </c>
      <c r="T80" s="14">
        <f t="shared" si="18"/>
        <v>0</v>
      </c>
      <c r="U80" s="14">
        <f t="shared" si="18"/>
        <v>0</v>
      </c>
      <c r="V80" s="14">
        <f t="shared" si="18"/>
        <v>0</v>
      </c>
      <c r="W80" s="14">
        <f t="shared" si="14"/>
        <v>0</v>
      </c>
      <c r="X80" s="14">
        <f t="shared" si="14"/>
        <v>0</v>
      </c>
      <c r="Y80" s="14">
        <f t="shared" si="14"/>
        <v>0</v>
      </c>
      <c r="Z80" s="14">
        <f t="shared" si="14"/>
        <v>0</v>
      </c>
      <c r="AA80" s="14">
        <f t="shared" si="14"/>
        <v>0</v>
      </c>
      <c r="AB80" s="6">
        <f t="shared" si="15"/>
        <v>0.2</v>
      </c>
      <c r="AC80" s="6">
        <f t="shared" si="16"/>
        <v>0.8</v>
      </c>
      <c r="AD80" s="6">
        <f t="shared" si="17"/>
        <v>0.16000000000000003</v>
      </c>
      <c r="AE80" s="21"/>
    </row>
    <row r="81" spans="1:31" ht="27.6" x14ac:dyDescent="0.3">
      <c r="A81" s="8" t="s">
        <v>1455</v>
      </c>
      <c r="B81" s="42">
        <v>1</v>
      </c>
      <c r="C81" s="42">
        <v>1</v>
      </c>
      <c r="D81" s="42">
        <v>1</v>
      </c>
      <c r="E81" s="42">
        <v>1</v>
      </c>
      <c r="F81" s="42">
        <v>1</v>
      </c>
      <c r="G81" s="42">
        <v>1</v>
      </c>
      <c r="H81" s="42">
        <v>0</v>
      </c>
      <c r="I81" s="42">
        <v>0</v>
      </c>
      <c r="J81" s="42">
        <v>0</v>
      </c>
      <c r="K81" s="42">
        <v>0</v>
      </c>
      <c r="L81" s="6">
        <f t="shared" si="10"/>
        <v>0.6</v>
      </c>
      <c r="M81" s="7" t="str">
        <f t="shared" si="11"/>
        <v>sedang</v>
      </c>
      <c r="N81" s="6">
        <f t="shared" si="12"/>
        <v>0.8</v>
      </c>
      <c r="O81" s="7" t="str">
        <f t="shared" si="13"/>
        <v>soal diterima baik</v>
      </c>
      <c r="Q81" s="7">
        <v>76</v>
      </c>
      <c r="R81" s="14">
        <f t="shared" si="18"/>
        <v>1</v>
      </c>
      <c r="S81" s="14">
        <f t="shared" si="18"/>
        <v>1</v>
      </c>
      <c r="T81" s="14">
        <f t="shared" si="18"/>
        <v>1</v>
      </c>
      <c r="U81" s="14">
        <f t="shared" si="18"/>
        <v>1</v>
      </c>
      <c r="V81" s="14">
        <f t="shared" si="18"/>
        <v>1</v>
      </c>
      <c r="W81" s="14">
        <f t="shared" si="14"/>
        <v>1</v>
      </c>
      <c r="X81" s="14">
        <f t="shared" si="14"/>
        <v>0</v>
      </c>
      <c r="Y81" s="14">
        <f t="shared" si="14"/>
        <v>0</v>
      </c>
      <c r="Z81" s="14">
        <f t="shared" si="14"/>
        <v>1</v>
      </c>
      <c r="AA81" s="14">
        <f t="shared" si="14"/>
        <v>1</v>
      </c>
      <c r="AB81" s="6">
        <f t="shared" si="15"/>
        <v>0.8</v>
      </c>
      <c r="AC81" s="6">
        <f t="shared" si="16"/>
        <v>0.19999999999999996</v>
      </c>
      <c r="AD81" s="6">
        <f t="shared" si="17"/>
        <v>0.15999999999999998</v>
      </c>
      <c r="AE81" s="21"/>
    </row>
    <row r="82" spans="1:31" ht="27.6" x14ac:dyDescent="0.3">
      <c r="A82" s="4" t="s">
        <v>1456</v>
      </c>
      <c r="B82" s="42">
        <v>1</v>
      </c>
      <c r="C82" s="42">
        <v>1</v>
      </c>
      <c r="D82" s="42">
        <v>1</v>
      </c>
      <c r="E82" s="42">
        <v>0</v>
      </c>
      <c r="F82" s="42">
        <v>1</v>
      </c>
      <c r="G82" s="42">
        <v>0</v>
      </c>
      <c r="H82" s="42">
        <v>0</v>
      </c>
      <c r="I82" s="42">
        <v>0</v>
      </c>
      <c r="J82" s="42">
        <v>0</v>
      </c>
      <c r="K82" s="42">
        <v>0</v>
      </c>
      <c r="L82" s="6">
        <f t="shared" si="10"/>
        <v>0.4</v>
      </c>
      <c r="M82" s="7" t="str">
        <f t="shared" si="11"/>
        <v>sedang</v>
      </c>
      <c r="N82" s="6">
        <f t="shared" si="12"/>
        <v>0.8</v>
      </c>
      <c r="O82" s="7" t="str">
        <f t="shared" si="13"/>
        <v>soal diterima baik</v>
      </c>
      <c r="Q82" s="7">
        <v>77</v>
      </c>
      <c r="R82" s="14">
        <f t="shared" si="18"/>
        <v>1</v>
      </c>
      <c r="S82" s="14">
        <f t="shared" si="18"/>
        <v>1</v>
      </c>
      <c r="T82" s="14">
        <f t="shared" si="18"/>
        <v>1</v>
      </c>
      <c r="U82" s="14">
        <f t="shared" si="18"/>
        <v>1</v>
      </c>
      <c r="V82" s="14">
        <f t="shared" si="18"/>
        <v>1</v>
      </c>
      <c r="W82" s="14">
        <f t="shared" si="14"/>
        <v>1</v>
      </c>
      <c r="X82" s="14">
        <f t="shared" si="14"/>
        <v>0</v>
      </c>
      <c r="Y82" s="14">
        <f t="shared" si="14"/>
        <v>0</v>
      </c>
      <c r="Z82" s="14">
        <f t="shared" si="14"/>
        <v>0</v>
      </c>
      <c r="AA82" s="14">
        <f t="shared" si="14"/>
        <v>0</v>
      </c>
      <c r="AB82" s="6">
        <f t="shared" si="15"/>
        <v>0.6</v>
      </c>
      <c r="AC82" s="6">
        <f t="shared" si="16"/>
        <v>0.4</v>
      </c>
      <c r="AD82" s="6">
        <f t="shared" si="17"/>
        <v>0.24</v>
      </c>
      <c r="AE82" s="21"/>
    </row>
    <row r="83" spans="1:31" ht="27.6" x14ac:dyDescent="0.3">
      <c r="A83" s="4" t="s">
        <v>1457</v>
      </c>
      <c r="B83" s="42">
        <v>1</v>
      </c>
      <c r="C83" s="42">
        <v>1</v>
      </c>
      <c r="D83" s="42">
        <v>0</v>
      </c>
      <c r="E83" s="42">
        <v>1</v>
      </c>
      <c r="F83" s="42">
        <v>0</v>
      </c>
      <c r="G83" s="42">
        <v>1</v>
      </c>
      <c r="H83" s="42">
        <v>1</v>
      </c>
      <c r="I83" s="42">
        <v>1</v>
      </c>
      <c r="J83" s="42">
        <v>1</v>
      </c>
      <c r="K83" s="42">
        <v>1</v>
      </c>
      <c r="L83" s="6">
        <f t="shared" si="10"/>
        <v>0.8</v>
      </c>
      <c r="M83" s="7" t="str">
        <f t="shared" si="11"/>
        <v>mudah</v>
      </c>
      <c r="N83" s="6">
        <f t="shared" si="12"/>
        <v>0.4</v>
      </c>
      <c r="O83" s="7" t="str">
        <f t="shared" si="13"/>
        <v>soal diterima baik</v>
      </c>
      <c r="Q83" s="7">
        <v>78</v>
      </c>
      <c r="R83" s="14">
        <f t="shared" si="18"/>
        <v>1</v>
      </c>
      <c r="S83" s="14">
        <f t="shared" si="18"/>
        <v>1</v>
      </c>
      <c r="T83" s="14">
        <f t="shared" si="18"/>
        <v>1</v>
      </c>
      <c r="U83" s="14">
        <f t="shared" si="18"/>
        <v>0</v>
      </c>
      <c r="V83" s="14">
        <f t="shared" si="18"/>
        <v>1</v>
      </c>
      <c r="W83" s="14">
        <f t="shared" si="14"/>
        <v>0</v>
      </c>
      <c r="X83" s="14">
        <f t="shared" si="14"/>
        <v>0</v>
      </c>
      <c r="Y83" s="14">
        <f t="shared" si="14"/>
        <v>0</v>
      </c>
      <c r="Z83" s="14">
        <f t="shared" si="14"/>
        <v>0</v>
      </c>
      <c r="AA83" s="14">
        <f t="shared" si="14"/>
        <v>0</v>
      </c>
      <c r="AB83" s="6">
        <f t="shared" si="15"/>
        <v>0.4</v>
      </c>
      <c r="AC83" s="6">
        <f t="shared" si="16"/>
        <v>0.6</v>
      </c>
      <c r="AD83" s="6">
        <f t="shared" si="17"/>
        <v>0.24</v>
      </c>
      <c r="AE83" s="21"/>
    </row>
    <row r="84" spans="1:31" ht="27.6" x14ac:dyDescent="0.3">
      <c r="A84" s="9" t="s">
        <v>1458</v>
      </c>
      <c r="B84" s="42">
        <v>1</v>
      </c>
      <c r="C84" s="42">
        <v>1</v>
      </c>
      <c r="D84" s="42">
        <v>1</v>
      </c>
      <c r="E84" s="42">
        <v>0</v>
      </c>
      <c r="F84" s="42">
        <v>1</v>
      </c>
      <c r="G84" s="42">
        <v>0</v>
      </c>
      <c r="H84" s="42">
        <v>0</v>
      </c>
      <c r="I84" s="42">
        <v>0</v>
      </c>
      <c r="J84" s="42">
        <v>0</v>
      </c>
      <c r="K84" s="42">
        <v>0</v>
      </c>
      <c r="L84" s="6">
        <f t="shared" si="10"/>
        <v>0.4</v>
      </c>
      <c r="M84" s="7" t="str">
        <f t="shared" si="11"/>
        <v>sedang</v>
      </c>
      <c r="N84" s="6">
        <f t="shared" si="12"/>
        <v>0.8</v>
      </c>
      <c r="O84" s="7" t="str">
        <f t="shared" si="13"/>
        <v>soal diterima baik</v>
      </c>
      <c r="Q84" s="7">
        <v>79</v>
      </c>
      <c r="R84" s="14">
        <f t="shared" si="18"/>
        <v>1</v>
      </c>
      <c r="S84" s="14">
        <f t="shared" si="18"/>
        <v>1</v>
      </c>
      <c r="T84" s="14">
        <f t="shared" si="18"/>
        <v>0</v>
      </c>
      <c r="U84" s="14">
        <f t="shared" si="18"/>
        <v>1</v>
      </c>
      <c r="V84" s="14">
        <f t="shared" si="18"/>
        <v>0</v>
      </c>
      <c r="W84" s="14">
        <f t="shared" si="14"/>
        <v>1</v>
      </c>
      <c r="X84" s="14">
        <f t="shared" si="14"/>
        <v>1</v>
      </c>
      <c r="Y84" s="14">
        <f t="shared" si="14"/>
        <v>1</v>
      </c>
      <c r="Z84" s="14">
        <f t="shared" si="14"/>
        <v>1</v>
      </c>
      <c r="AA84" s="14">
        <f t="shared" si="14"/>
        <v>1</v>
      </c>
      <c r="AB84" s="6">
        <f t="shared" si="15"/>
        <v>0.8</v>
      </c>
      <c r="AC84" s="6">
        <f t="shared" si="16"/>
        <v>0.19999999999999996</v>
      </c>
      <c r="AD84" s="6">
        <f t="shared" si="17"/>
        <v>0.15999999999999998</v>
      </c>
      <c r="AE84" s="21"/>
    </row>
    <row r="85" spans="1:31" ht="79.5" customHeight="1" x14ac:dyDescent="0.3">
      <c r="A85" s="4" t="s">
        <v>1459</v>
      </c>
      <c r="B85" s="42">
        <v>0</v>
      </c>
      <c r="C85" s="42">
        <v>0</v>
      </c>
      <c r="D85" s="42">
        <v>0</v>
      </c>
      <c r="E85" s="42">
        <v>1</v>
      </c>
      <c r="F85" s="42">
        <v>0</v>
      </c>
      <c r="G85" s="42">
        <v>1</v>
      </c>
      <c r="H85" s="42">
        <v>0</v>
      </c>
      <c r="I85" s="42">
        <v>0</v>
      </c>
      <c r="J85" s="42">
        <v>1</v>
      </c>
      <c r="K85" s="42">
        <v>1</v>
      </c>
      <c r="L85" s="6">
        <f t="shared" si="10"/>
        <v>0.4</v>
      </c>
      <c r="M85" s="7" t="str">
        <f t="shared" si="11"/>
        <v>sedang</v>
      </c>
      <c r="N85" s="6">
        <f t="shared" si="12"/>
        <v>0.4</v>
      </c>
      <c r="O85" s="7" t="str">
        <f t="shared" si="13"/>
        <v>soal diterima baik</v>
      </c>
      <c r="Q85" s="7">
        <v>80</v>
      </c>
      <c r="R85" s="14">
        <f t="shared" si="18"/>
        <v>1</v>
      </c>
      <c r="S85" s="14">
        <f t="shared" si="18"/>
        <v>1</v>
      </c>
      <c r="T85" s="14">
        <f t="shared" si="18"/>
        <v>1</v>
      </c>
      <c r="U85" s="14">
        <f t="shared" si="18"/>
        <v>0</v>
      </c>
      <c r="V85" s="14">
        <f t="shared" si="18"/>
        <v>1</v>
      </c>
      <c r="W85" s="14">
        <f t="shared" si="14"/>
        <v>0</v>
      </c>
      <c r="X85" s="14">
        <f t="shared" si="14"/>
        <v>0</v>
      </c>
      <c r="Y85" s="14">
        <f t="shared" si="14"/>
        <v>0</v>
      </c>
      <c r="Z85" s="14">
        <f t="shared" si="14"/>
        <v>0</v>
      </c>
      <c r="AA85" s="14">
        <f t="shared" si="14"/>
        <v>0</v>
      </c>
      <c r="AB85" s="6">
        <f t="shared" si="15"/>
        <v>0.4</v>
      </c>
      <c r="AC85" s="6">
        <f t="shared" si="16"/>
        <v>0.6</v>
      </c>
      <c r="AD85" s="6">
        <f t="shared" si="17"/>
        <v>0.24</v>
      </c>
      <c r="AE85" s="21"/>
    </row>
    <row r="86" spans="1:31" ht="27.6" x14ac:dyDescent="0.3">
      <c r="A86" s="4" t="s">
        <v>1460</v>
      </c>
      <c r="B86" s="42">
        <v>0</v>
      </c>
      <c r="C86" s="42">
        <v>0</v>
      </c>
      <c r="D86" s="42">
        <v>1</v>
      </c>
      <c r="E86" s="42">
        <v>0</v>
      </c>
      <c r="F86" s="42">
        <v>1</v>
      </c>
      <c r="G86" s="42">
        <v>0</v>
      </c>
      <c r="H86" s="42">
        <v>0</v>
      </c>
      <c r="I86" s="42">
        <v>0</v>
      </c>
      <c r="J86" s="42">
        <v>0</v>
      </c>
      <c r="K86" s="42">
        <v>0</v>
      </c>
      <c r="L86" s="6">
        <f t="shared" si="10"/>
        <v>0.2</v>
      </c>
      <c r="M86" s="7" t="str">
        <f t="shared" si="11"/>
        <v>sukar</v>
      </c>
      <c r="N86" s="6">
        <f t="shared" si="12"/>
        <v>0.4</v>
      </c>
      <c r="O86" s="7" t="str">
        <f t="shared" si="13"/>
        <v>soal diterima baik</v>
      </c>
      <c r="Q86" s="7">
        <v>81</v>
      </c>
      <c r="R86" s="14">
        <f t="shared" si="18"/>
        <v>0</v>
      </c>
      <c r="S86" s="14">
        <f t="shared" si="18"/>
        <v>0</v>
      </c>
      <c r="T86" s="14">
        <f t="shared" si="18"/>
        <v>0</v>
      </c>
      <c r="U86" s="14">
        <f t="shared" si="18"/>
        <v>1</v>
      </c>
      <c r="V86" s="14">
        <f t="shared" si="18"/>
        <v>0</v>
      </c>
      <c r="W86" s="14">
        <f t="shared" si="14"/>
        <v>1</v>
      </c>
      <c r="X86" s="14">
        <f t="shared" si="14"/>
        <v>0</v>
      </c>
      <c r="Y86" s="14">
        <f t="shared" si="14"/>
        <v>0</v>
      </c>
      <c r="Z86" s="14">
        <f t="shared" si="14"/>
        <v>1</v>
      </c>
      <c r="AA86" s="14">
        <f t="shared" si="14"/>
        <v>1</v>
      </c>
      <c r="AB86" s="6">
        <f t="shared" si="15"/>
        <v>0.4</v>
      </c>
      <c r="AC86" s="6">
        <f t="shared" si="16"/>
        <v>0.6</v>
      </c>
      <c r="AD86" s="6">
        <f t="shared" si="17"/>
        <v>0.24</v>
      </c>
      <c r="AE86" s="21"/>
    </row>
    <row r="87" spans="1:31" ht="41.4" x14ac:dyDescent="0.3">
      <c r="A87" s="4" t="s">
        <v>1461</v>
      </c>
      <c r="B87" s="42">
        <v>1</v>
      </c>
      <c r="C87" s="42">
        <v>1</v>
      </c>
      <c r="D87" s="42">
        <v>1</v>
      </c>
      <c r="E87" s="42">
        <v>0</v>
      </c>
      <c r="F87" s="42">
        <v>1</v>
      </c>
      <c r="G87" s="42">
        <v>0</v>
      </c>
      <c r="H87" s="42">
        <v>0</v>
      </c>
      <c r="I87" s="42">
        <v>0</v>
      </c>
      <c r="J87" s="42">
        <v>1</v>
      </c>
      <c r="K87" s="42">
        <v>1</v>
      </c>
      <c r="L87" s="6">
        <f t="shared" si="10"/>
        <v>0.6</v>
      </c>
      <c r="M87" s="7" t="str">
        <f t="shared" si="11"/>
        <v>sedang</v>
      </c>
      <c r="N87" s="6">
        <f t="shared" si="12"/>
        <v>0.4</v>
      </c>
      <c r="O87" s="7" t="str">
        <f t="shared" si="13"/>
        <v>soal diterima baik</v>
      </c>
      <c r="Q87" s="7">
        <v>82</v>
      </c>
      <c r="R87" s="14">
        <f t="shared" si="18"/>
        <v>0</v>
      </c>
      <c r="S87" s="14">
        <f t="shared" si="18"/>
        <v>0</v>
      </c>
      <c r="T87" s="14">
        <f t="shared" si="18"/>
        <v>1</v>
      </c>
      <c r="U87" s="14">
        <f t="shared" si="18"/>
        <v>0</v>
      </c>
      <c r="V87" s="14">
        <f t="shared" si="18"/>
        <v>1</v>
      </c>
      <c r="W87" s="14">
        <f t="shared" si="14"/>
        <v>0</v>
      </c>
      <c r="X87" s="14">
        <f t="shared" si="14"/>
        <v>0</v>
      </c>
      <c r="Y87" s="14">
        <f t="shared" si="14"/>
        <v>0</v>
      </c>
      <c r="Z87" s="14">
        <f t="shared" si="14"/>
        <v>0</v>
      </c>
      <c r="AA87" s="14">
        <f t="shared" si="14"/>
        <v>0</v>
      </c>
      <c r="AB87" s="6">
        <f t="shared" si="15"/>
        <v>0.2</v>
      </c>
      <c r="AC87" s="6">
        <f t="shared" si="16"/>
        <v>0.8</v>
      </c>
      <c r="AD87" s="6">
        <f t="shared" si="17"/>
        <v>0.16000000000000003</v>
      </c>
      <c r="AE87" s="21"/>
    </row>
    <row r="88" spans="1:31" ht="27.6" x14ac:dyDescent="0.3">
      <c r="A88" s="8" t="s">
        <v>1462</v>
      </c>
      <c r="B88" s="42">
        <v>1</v>
      </c>
      <c r="C88" s="42">
        <v>1</v>
      </c>
      <c r="D88" s="42">
        <v>1</v>
      </c>
      <c r="E88" s="42">
        <v>1</v>
      </c>
      <c r="F88" s="42">
        <v>1</v>
      </c>
      <c r="G88" s="42">
        <v>1</v>
      </c>
      <c r="H88" s="42">
        <v>1</v>
      </c>
      <c r="I88" s="42">
        <v>1</v>
      </c>
      <c r="J88" s="42">
        <v>0</v>
      </c>
      <c r="K88" s="42">
        <v>0</v>
      </c>
      <c r="L88" s="6">
        <f t="shared" si="10"/>
        <v>0.8</v>
      </c>
      <c r="M88" s="7" t="str">
        <f t="shared" si="11"/>
        <v>mudah</v>
      </c>
      <c r="N88" s="6">
        <f t="shared" si="12"/>
        <v>0.4</v>
      </c>
      <c r="O88" s="7" t="str">
        <f t="shared" si="13"/>
        <v>soal diterima baik</v>
      </c>
      <c r="Q88" s="7">
        <v>83</v>
      </c>
      <c r="R88" s="14">
        <f t="shared" si="18"/>
        <v>1</v>
      </c>
      <c r="S88" s="14">
        <f t="shared" si="18"/>
        <v>1</v>
      </c>
      <c r="T88" s="14">
        <f t="shared" si="18"/>
        <v>1</v>
      </c>
      <c r="U88" s="14">
        <f t="shared" si="18"/>
        <v>0</v>
      </c>
      <c r="V88" s="14">
        <f t="shared" si="18"/>
        <v>1</v>
      </c>
      <c r="W88" s="14">
        <f t="shared" si="14"/>
        <v>0</v>
      </c>
      <c r="X88" s="14">
        <f t="shared" si="14"/>
        <v>0</v>
      </c>
      <c r="Y88" s="14">
        <f t="shared" si="14"/>
        <v>0</v>
      </c>
      <c r="Z88" s="14">
        <f t="shared" si="14"/>
        <v>1</v>
      </c>
      <c r="AA88" s="14">
        <f t="shared" si="14"/>
        <v>1</v>
      </c>
      <c r="AB88" s="6">
        <f t="shared" si="15"/>
        <v>0.6</v>
      </c>
      <c r="AC88" s="6">
        <f t="shared" si="16"/>
        <v>0.4</v>
      </c>
      <c r="AD88" s="6">
        <f t="shared" si="17"/>
        <v>0.24</v>
      </c>
      <c r="AE88" s="21"/>
    </row>
    <row r="89" spans="1:31" ht="41.4" x14ac:dyDescent="0.3">
      <c r="A89" s="4" t="s">
        <v>1463</v>
      </c>
      <c r="B89" s="42">
        <v>1</v>
      </c>
      <c r="C89" s="42">
        <v>1</v>
      </c>
      <c r="D89" s="42">
        <v>1</v>
      </c>
      <c r="E89" s="42">
        <v>0</v>
      </c>
      <c r="F89" s="42">
        <v>1</v>
      </c>
      <c r="G89" s="42">
        <v>0</v>
      </c>
      <c r="H89" s="42">
        <v>0</v>
      </c>
      <c r="I89" s="42">
        <v>0</v>
      </c>
      <c r="J89" s="42">
        <v>1</v>
      </c>
      <c r="K89" s="42">
        <v>1</v>
      </c>
      <c r="L89" s="6">
        <f t="shared" si="10"/>
        <v>0.6</v>
      </c>
      <c r="M89" s="7" t="str">
        <f t="shared" si="11"/>
        <v>sedang</v>
      </c>
      <c r="N89" s="6">
        <f t="shared" si="12"/>
        <v>0.4</v>
      </c>
      <c r="O89" s="7" t="str">
        <f t="shared" si="13"/>
        <v>soal diterima baik</v>
      </c>
      <c r="Q89" s="7">
        <v>84</v>
      </c>
      <c r="R89" s="14">
        <f t="shared" si="18"/>
        <v>1</v>
      </c>
      <c r="S89" s="14">
        <f t="shared" si="18"/>
        <v>1</v>
      </c>
      <c r="T89" s="14">
        <f t="shared" si="18"/>
        <v>1</v>
      </c>
      <c r="U89" s="14">
        <f t="shared" si="18"/>
        <v>1</v>
      </c>
      <c r="V89" s="14">
        <f t="shared" si="18"/>
        <v>1</v>
      </c>
      <c r="W89" s="14">
        <f t="shared" si="14"/>
        <v>1</v>
      </c>
      <c r="X89" s="14">
        <f t="shared" si="14"/>
        <v>1</v>
      </c>
      <c r="Y89" s="14">
        <f t="shared" si="14"/>
        <v>1</v>
      </c>
      <c r="Z89" s="14">
        <f t="shared" si="14"/>
        <v>0</v>
      </c>
      <c r="AA89" s="14">
        <f t="shared" si="14"/>
        <v>0</v>
      </c>
      <c r="AB89" s="6">
        <f t="shared" si="15"/>
        <v>0.8</v>
      </c>
      <c r="AC89" s="6">
        <f t="shared" si="16"/>
        <v>0.19999999999999996</v>
      </c>
      <c r="AD89" s="6">
        <f t="shared" si="17"/>
        <v>0.15999999999999998</v>
      </c>
      <c r="AE89" s="21"/>
    </row>
    <row r="90" spans="1:31" ht="27.6" x14ac:dyDescent="0.3">
      <c r="A90" s="4" t="s">
        <v>1464</v>
      </c>
      <c r="B90" s="42">
        <v>1</v>
      </c>
      <c r="C90" s="42">
        <v>1</v>
      </c>
      <c r="D90" s="42">
        <v>1</v>
      </c>
      <c r="E90" s="42">
        <v>1</v>
      </c>
      <c r="F90" s="42">
        <v>1</v>
      </c>
      <c r="G90" s="42">
        <v>1</v>
      </c>
      <c r="H90" s="42">
        <v>0</v>
      </c>
      <c r="I90" s="42">
        <v>0</v>
      </c>
      <c r="J90" s="42">
        <v>0</v>
      </c>
      <c r="K90" s="42">
        <v>0</v>
      </c>
      <c r="L90" s="6">
        <f t="shared" si="10"/>
        <v>0.6</v>
      </c>
      <c r="M90" s="7" t="str">
        <f t="shared" si="11"/>
        <v>sedang</v>
      </c>
      <c r="N90" s="6">
        <f t="shared" si="12"/>
        <v>0.8</v>
      </c>
      <c r="O90" s="7" t="str">
        <f t="shared" si="13"/>
        <v>soal diterima baik</v>
      </c>
      <c r="Q90" s="7">
        <v>85</v>
      </c>
      <c r="R90" s="14">
        <f t="shared" si="18"/>
        <v>1</v>
      </c>
      <c r="S90" s="14">
        <f t="shared" si="18"/>
        <v>1</v>
      </c>
      <c r="T90" s="14">
        <f t="shared" si="18"/>
        <v>1</v>
      </c>
      <c r="U90" s="14">
        <f t="shared" si="18"/>
        <v>0</v>
      </c>
      <c r="V90" s="14">
        <f t="shared" si="18"/>
        <v>1</v>
      </c>
      <c r="W90" s="14">
        <f t="shared" si="14"/>
        <v>0</v>
      </c>
      <c r="X90" s="14">
        <f t="shared" si="14"/>
        <v>0</v>
      </c>
      <c r="Y90" s="14">
        <f t="shared" si="14"/>
        <v>0</v>
      </c>
      <c r="Z90" s="14">
        <f t="shared" si="14"/>
        <v>1</v>
      </c>
      <c r="AA90" s="14">
        <f t="shared" si="14"/>
        <v>1</v>
      </c>
      <c r="AB90" s="6">
        <f t="shared" si="15"/>
        <v>0.6</v>
      </c>
      <c r="AC90" s="6">
        <f t="shared" si="16"/>
        <v>0.4</v>
      </c>
      <c r="AD90" s="6">
        <f t="shared" si="17"/>
        <v>0.24</v>
      </c>
      <c r="AE90" s="21"/>
    </row>
    <row r="91" spans="1:31" ht="27.6" x14ac:dyDescent="0.3">
      <c r="A91" s="4" t="s">
        <v>1465</v>
      </c>
      <c r="B91" s="42">
        <v>0</v>
      </c>
      <c r="C91" s="42">
        <v>0</v>
      </c>
      <c r="D91" s="42">
        <v>1</v>
      </c>
      <c r="E91" s="42">
        <v>0</v>
      </c>
      <c r="F91" s="42">
        <v>1</v>
      </c>
      <c r="G91" s="42">
        <v>0</v>
      </c>
      <c r="H91" s="42">
        <v>0</v>
      </c>
      <c r="I91" s="42">
        <v>0</v>
      </c>
      <c r="J91" s="42">
        <v>0</v>
      </c>
      <c r="K91" s="42">
        <v>0</v>
      </c>
      <c r="L91" s="6">
        <f t="shared" si="10"/>
        <v>0.2</v>
      </c>
      <c r="M91" s="7" t="str">
        <f t="shared" si="11"/>
        <v>sukar</v>
      </c>
      <c r="N91" s="6">
        <f t="shared" si="12"/>
        <v>0.4</v>
      </c>
      <c r="O91" s="7" t="str">
        <f t="shared" si="13"/>
        <v>soal diterima baik</v>
      </c>
      <c r="Q91" s="7">
        <v>86</v>
      </c>
      <c r="R91" s="14">
        <f t="shared" si="18"/>
        <v>1</v>
      </c>
      <c r="S91" s="14">
        <f t="shared" si="18"/>
        <v>1</v>
      </c>
      <c r="T91" s="14">
        <f t="shared" si="18"/>
        <v>1</v>
      </c>
      <c r="U91" s="14">
        <f t="shared" si="18"/>
        <v>1</v>
      </c>
      <c r="V91" s="14">
        <f t="shared" si="18"/>
        <v>1</v>
      </c>
      <c r="W91" s="14">
        <f t="shared" si="14"/>
        <v>1</v>
      </c>
      <c r="X91" s="14">
        <f t="shared" si="14"/>
        <v>0</v>
      </c>
      <c r="Y91" s="14">
        <f t="shared" si="14"/>
        <v>0</v>
      </c>
      <c r="Z91" s="14">
        <f t="shared" si="14"/>
        <v>0</v>
      </c>
      <c r="AA91" s="14">
        <f t="shared" si="14"/>
        <v>0</v>
      </c>
      <c r="AB91" s="6">
        <f t="shared" si="15"/>
        <v>0.6</v>
      </c>
      <c r="AC91" s="6">
        <f t="shared" si="16"/>
        <v>0.4</v>
      </c>
      <c r="AD91" s="6">
        <f t="shared" si="17"/>
        <v>0.24</v>
      </c>
      <c r="AE91" s="21"/>
    </row>
    <row r="92" spans="1:31" ht="27.6" x14ac:dyDescent="0.3">
      <c r="A92" s="4" t="s">
        <v>1466</v>
      </c>
      <c r="B92" s="42">
        <v>1</v>
      </c>
      <c r="C92" s="42">
        <v>1</v>
      </c>
      <c r="D92" s="42">
        <v>1</v>
      </c>
      <c r="E92" s="42">
        <v>0</v>
      </c>
      <c r="F92" s="42">
        <v>1</v>
      </c>
      <c r="G92" s="42">
        <v>0</v>
      </c>
      <c r="H92" s="42">
        <v>0</v>
      </c>
      <c r="I92" s="42">
        <v>0</v>
      </c>
      <c r="J92" s="42">
        <v>0</v>
      </c>
      <c r="K92" s="42">
        <v>0</v>
      </c>
      <c r="L92" s="6">
        <f t="shared" si="10"/>
        <v>0.4</v>
      </c>
      <c r="M92" s="7" t="str">
        <f t="shared" si="11"/>
        <v>sedang</v>
      </c>
      <c r="N92" s="6">
        <f t="shared" si="12"/>
        <v>0.8</v>
      </c>
      <c r="O92" s="7" t="str">
        <f t="shared" si="13"/>
        <v>soal diterima baik</v>
      </c>
      <c r="Q92" s="7">
        <v>87</v>
      </c>
      <c r="R92" s="14">
        <f t="shared" si="18"/>
        <v>0</v>
      </c>
      <c r="S92" s="14">
        <f t="shared" si="18"/>
        <v>0</v>
      </c>
      <c r="T92" s="14">
        <f t="shared" si="18"/>
        <v>1</v>
      </c>
      <c r="U92" s="14">
        <f t="shared" si="18"/>
        <v>0</v>
      </c>
      <c r="V92" s="14">
        <f t="shared" si="18"/>
        <v>1</v>
      </c>
      <c r="W92" s="14">
        <f t="shared" si="14"/>
        <v>0</v>
      </c>
      <c r="X92" s="14">
        <f t="shared" si="14"/>
        <v>0</v>
      </c>
      <c r="Y92" s="14">
        <f t="shared" si="14"/>
        <v>0</v>
      </c>
      <c r="Z92" s="14">
        <f t="shared" si="14"/>
        <v>0</v>
      </c>
      <c r="AA92" s="14">
        <f t="shared" si="14"/>
        <v>0</v>
      </c>
      <c r="AB92" s="6">
        <f t="shared" si="15"/>
        <v>0.2</v>
      </c>
      <c r="AC92" s="6">
        <f t="shared" si="16"/>
        <v>0.8</v>
      </c>
      <c r="AD92" s="6">
        <f t="shared" si="17"/>
        <v>0.16000000000000003</v>
      </c>
      <c r="AE92" s="21"/>
    </row>
    <row r="93" spans="1:31" ht="27.6" x14ac:dyDescent="0.3">
      <c r="A93" s="4" t="s">
        <v>1467</v>
      </c>
      <c r="B93" s="42">
        <v>1</v>
      </c>
      <c r="C93" s="42">
        <v>1</v>
      </c>
      <c r="D93" s="42">
        <v>0</v>
      </c>
      <c r="E93" s="42">
        <v>1</v>
      </c>
      <c r="F93" s="42">
        <v>0</v>
      </c>
      <c r="G93" s="42">
        <v>1</v>
      </c>
      <c r="H93" s="42">
        <v>0</v>
      </c>
      <c r="I93" s="42">
        <v>0</v>
      </c>
      <c r="J93" s="42">
        <v>0</v>
      </c>
      <c r="K93" s="42">
        <v>0</v>
      </c>
      <c r="L93" s="6">
        <f t="shared" si="10"/>
        <v>0.4</v>
      </c>
      <c r="M93" s="7" t="str">
        <f t="shared" si="11"/>
        <v>sedang</v>
      </c>
      <c r="N93" s="6">
        <f t="shared" si="12"/>
        <v>0.4</v>
      </c>
      <c r="O93" s="7" t="str">
        <f t="shared" si="13"/>
        <v>soal diterima baik</v>
      </c>
      <c r="Q93" s="7">
        <v>88</v>
      </c>
      <c r="R93" s="14">
        <f t="shared" si="18"/>
        <v>1</v>
      </c>
      <c r="S93" s="14">
        <f t="shared" si="18"/>
        <v>1</v>
      </c>
      <c r="T93" s="14">
        <f t="shared" si="18"/>
        <v>1</v>
      </c>
      <c r="U93" s="14">
        <f t="shared" si="18"/>
        <v>0</v>
      </c>
      <c r="V93" s="14">
        <f t="shared" si="18"/>
        <v>1</v>
      </c>
      <c r="W93" s="14">
        <f t="shared" si="14"/>
        <v>0</v>
      </c>
      <c r="X93" s="14">
        <f t="shared" si="14"/>
        <v>0</v>
      </c>
      <c r="Y93" s="14">
        <f t="shared" si="14"/>
        <v>0</v>
      </c>
      <c r="Z93" s="14">
        <f t="shared" si="14"/>
        <v>0</v>
      </c>
      <c r="AA93" s="14">
        <f t="shared" si="14"/>
        <v>0</v>
      </c>
      <c r="AB93" s="6">
        <f t="shared" si="15"/>
        <v>0.4</v>
      </c>
      <c r="AC93" s="6">
        <f t="shared" si="16"/>
        <v>0.6</v>
      </c>
      <c r="AD93" s="6">
        <f t="shared" si="17"/>
        <v>0.24</v>
      </c>
      <c r="AE93" s="21"/>
    </row>
    <row r="94" spans="1:31" ht="27.6" x14ac:dyDescent="0.3">
      <c r="A94" s="4" t="s">
        <v>1468</v>
      </c>
      <c r="B94" s="42">
        <v>0</v>
      </c>
      <c r="C94" s="42">
        <v>0</v>
      </c>
      <c r="D94" s="42">
        <v>0</v>
      </c>
      <c r="E94" s="42">
        <v>1</v>
      </c>
      <c r="F94" s="42">
        <v>0</v>
      </c>
      <c r="G94" s="42">
        <v>1</v>
      </c>
      <c r="H94" s="42">
        <v>0</v>
      </c>
      <c r="I94" s="42">
        <v>0</v>
      </c>
      <c r="J94" s="42">
        <v>1</v>
      </c>
      <c r="K94" s="42">
        <v>1</v>
      </c>
      <c r="L94" s="6">
        <f t="shared" si="10"/>
        <v>0.4</v>
      </c>
      <c r="M94" s="7" t="str">
        <f t="shared" si="11"/>
        <v>sedang</v>
      </c>
      <c r="N94" s="6">
        <f t="shared" si="12"/>
        <v>0.4</v>
      </c>
      <c r="O94" s="7" t="str">
        <f t="shared" si="13"/>
        <v>soal diterima baik</v>
      </c>
      <c r="Q94" s="7">
        <v>89</v>
      </c>
      <c r="R94" s="14">
        <f t="shared" si="18"/>
        <v>1</v>
      </c>
      <c r="S94" s="14">
        <f t="shared" si="18"/>
        <v>1</v>
      </c>
      <c r="T94" s="14">
        <f t="shared" si="18"/>
        <v>0</v>
      </c>
      <c r="U94" s="14">
        <f t="shared" si="18"/>
        <v>1</v>
      </c>
      <c r="V94" s="14">
        <f t="shared" si="18"/>
        <v>0</v>
      </c>
      <c r="W94" s="14">
        <f t="shared" si="14"/>
        <v>1</v>
      </c>
      <c r="X94" s="14">
        <f t="shared" si="14"/>
        <v>0</v>
      </c>
      <c r="Y94" s="14">
        <f t="shared" si="14"/>
        <v>0</v>
      </c>
      <c r="Z94" s="14">
        <f t="shared" si="14"/>
        <v>0</v>
      </c>
      <c r="AA94" s="14">
        <f t="shared" si="14"/>
        <v>0</v>
      </c>
      <c r="AB94" s="6">
        <f t="shared" si="15"/>
        <v>0.4</v>
      </c>
      <c r="AC94" s="6">
        <f t="shared" si="16"/>
        <v>0.6</v>
      </c>
      <c r="AD94" s="6">
        <f t="shared" si="17"/>
        <v>0.24</v>
      </c>
      <c r="AE94" s="21"/>
    </row>
    <row r="95" spans="1:31" ht="79.5" customHeight="1" x14ac:dyDescent="0.3">
      <c r="A95" s="8" t="s">
        <v>1469</v>
      </c>
      <c r="B95" s="42">
        <v>1</v>
      </c>
      <c r="C95" s="42">
        <v>1</v>
      </c>
      <c r="D95" s="42">
        <v>0</v>
      </c>
      <c r="E95" s="42">
        <v>1</v>
      </c>
      <c r="F95" s="42">
        <v>0</v>
      </c>
      <c r="G95" s="42">
        <v>1</v>
      </c>
      <c r="H95" s="42">
        <v>0</v>
      </c>
      <c r="I95" s="42">
        <v>0</v>
      </c>
      <c r="J95" s="42">
        <v>0</v>
      </c>
      <c r="K95" s="42">
        <v>0</v>
      </c>
      <c r="L95" s="6">
        <f t="shared" si="10"/>
        <v>0.4</v>
      </c>
      <c r="M95" s="7" t="str">
        <f t="shared" si="11"/>
        <v>sedang</v>
      </c>
      <c r="N95" s="6">
        <f t="shared" si="12"/>
        <v>0.4</v>
      </c>
      <c r="O95" s="7" t="str">
        <f t="shared" si="13"/>
        <v>soal diterima baik</v>
      </c>
      <c r="Q95" s="7">
        <v>90</v>
      </c>
      <c r="R95" s="14">
        <f t="shared" si="18"/>
        <v>0</v>
      </c>
      <c r="S95" s="14">
        <f t="shared" si="18"/>
        <v>0</v>
      </c>
      <c r="T95" s="14">
        <f t="shared" si="18"/>
        <v>0</v>
      </c>
      <c r="U95" s="14">
        <f t="shared" si="18"/>
        <v>1</v>
      </c>
      <c r="V95" s="14">
        <f t="shared" si="18"/>
        <v>0</v>
      </c>
      <c r="W95" s="14">
        <f t="shared" si="14"/>
        <v>1</v>
      </c>
      <c r="X95" s="14">
        <f t="shared" si="14"/>
        <v>0</v>
      </c>
      <c r="Y95" s="14">
        <f t="shared" si="14"/>
        <v>0</v>
      </c>
      <c r="Z95" s="14">
        <f t="shared" si="14"/>
        <v>1</v>
      </c>
      <c r="AA95" s="14">
        <f t="shared" si="14"/>
        <v>1</v>
      </c>
      <c r="AB95" s="6">
        <f t="shared" si="15"/>
        <v>0.4</v>
      </c>
      <c r="AC95" s="6">
        <f t="shared" si="16"/>
        <v>0.6</v>
      </c>
      <c r="AD95" s="6">
        <f t="shared" si="17"/>
        <v>0.24</v>
      </c>
      <c r="AE95" s="21"/>
    </row>
    <row r="96" spans="1:31" ht="27.6" x14ac:dyDescent="0.3">
      <c r="A96" s="4" t="s">
        <v>1470</v>
      </c>
      <c r="B96" s="42">
        <v>1</v>
      </c>
      <c r="C96" s="42">
        <v>1</v>
      </c>
      <c r="D96" s="42">
        <v>1</v>
      </c>
      <c r="E96" s="42">
        <v>0</v>
      </c>
      <c r="F96" s="42">
        <v>1</v>
      </c>
      <c r="G96" s="42">
        <v>0</v>
      </c>
      <c r="H96" s="42">
        <v>0</v>
      </c>
      <c r="I96" s="42">
        <v>0</v>
      </c>
      <c r="J96" s="42">
        <v>0</v>
      </c>
      <c r="K96" s="42">
        <v>0</v>
      </c>
      <c r="L96" s="6">
        <f t="shared" si="10"/>
        <v>0.4</v>
      </c>
      <c r="M96" s="7" t="str">
        <f t="shared" si="11"/>
        <v>sedang</v>
      </c>
      <c r="N96" s="6">
        <f t="shared" si="12"/>
        <v>0.8</v>
      </c>
      <c r="O96" s="7" t="str">
        <f t="shared" si="13"/>
        <v>soal diterima baik</v>
      </c>
      <c r="Q96" s="7">
        <v>91</v>
      </c>
      <c r="R96" s="14">
        <f t="shared" si="18"/>
        <v>1</v>
      </c>
      <c r="S96" s="14">
        <f t="shared" si="18"/>
        <v>1</v>
      </c>
      <c r="T96" s="14">
        <f t="shared" si="18"/>
        <v>0</v>
      </c>
      <c r="U96" s="14">
        <f t="shared" si="18"/>
        <v>1</v>
      </c>
      <c r="V96" s="14">
        <f t="shared" si="18"/>
        <v>0</v>
      </c>
      <c r="W96" s="14">
        <f t="shared" si="14"/>
        <v>1</v>
      </c>
      <c r="X96" s="14">
        <f t="shared" si="14"/>
        <v>0</v>
      </c>
      <c r="Y96" s="14">
        <f t="shared" si="14"/>
        <v>0</v>
      </c>
      <c r="Z96" s="14">
        <f t="shared" si="14"/>
        <v>0</v>
      </c>
      <c r="AA96" s="14">
        <f t="shared" si="14"/>
        <v>0</v>
      </c>
      <c r="AB96" s="6">
        <f t="shared" si="15"/>
        <v>0.4</v>
      </c>
      <c r="AC96" s="6">
        <f t="shared" si="16"/>
        <v>0.6</v>
      </c>
      <c r="AD96" s="6">
        <f t="shared" si="17"/>
        <v>0.24</v>
      </c>
      <c r="AE96" s="21"/>
    </row>
    <row r="97" spans="1:31" ht="27.6" x14ac:dyDescent="0.3">
      <c r="A97" s="8" t="s">
        <v>1471</v>
      </c>
      <c r="B97" s="42">
        <v>1</v>
      </c>
      <c r="C97" s="42">
        <v>1</v>
      </c>
      <c r="D97" s="42">
        <v>1</v>
      </c>
      <c r="E97" s="42">
        <v>1</v>
      </c>
      <c r="F97" s="42">
        <v>1</v>
      </c>
      <c r="G97" s="42">
        <v>1</v>
      </c>
      <c r="H97" s="42">
        <v>1</v>
      </c>
      <c r="I97" s="42">
        <v>1</v>
      </c>
      <c r="J97" s="42">
        <v>0</v>
      </c>
      <c r="K97" s="42">
        <v>0</v>
      </c>
      <c r="L97" s="6">
        <f t="shared" si="10"/>
        <v>0.8</v>
      </c>
      <c r="M97" s="7" t="str">
        <f t="shared" si="11"/>
        <v>mudah</v>
      </c>
      <c r="N97" s="6">
        <f t="shared" si="12"/>
        <v>0.4</v>
      </c>
      <c r="O97" s="7" t="str">
        <f t="shared" si="13"/>
        <v>soal diterima baik</v>
      </c>
      <c r="Q97" s="7">
        <v>92</v>
      </c>
      <c r="R97" s="14">
        <f t="shared" si="18"/>
        <v>1</v>
      </c>
      <c r="S97" s="14">
        <f t="shared" si="18"/>
        <v>1</v>
      </c>
      <c r="T97" s="14">
        <f t="shared" si="18"/>
        <v>1</v>
      </c>
      <c r="U97" s="14">
        <f t="shared" si="18"/>
        <v>0</v>
      </c>
      <c r="V97" s="14">
        <f t="shared" si="18"/>
        <v>1</v>
      </c>
      <c r="W97" s="14">
        <f t="shared" si="14"/>
        <v>0</v>
      </c>
      <c r="X97" s="14">
        <f t="shared" si="14"/>
        <v>0</v>
      </c>
      <c r="Y97" s="14">
        <f t="shared" si="14"/>
        <v>0</v>
      </c>
      <c r="Z97" s="14">
        <f t="shared" si="14"/>
        <v>0</v>
      </c>
      <c r="AA97" s="14">
        <f t="shared" si="14"/>
        <v>0</v>
      </c>
      <c r="AB97" s="6">
        <f t="shared" si="15"/>
        <v>0.4</v>
      </c>
      <c r="AC97" s="6">
        <f t="shared" si="16"/>
        <v>0.6</v>
      </c>
      <c r="AD97" s="6">
        <f t="shared" si="17"/>
        <v>0.24</v>
      </c>
      <c r="AE97" s="21"/>
    </row>
    <row r="98" spans="1:31" ht="27.6" x14ac:dyDescent="0.3">
      <c r="A98" s="8" t="s">
        <v>1472</v>
      </c>
      <c r="B98" s="42">
        <v>1</v>
      </c>
      <c r="C98" s="42">
        <v>1</v>
      </c>
      <c r="D98" s="42">
        <v>1</v>
      </c>
      <c r="E98" s="42">
        <v>0</v>
      </c>
      <c r="F98" s="42">
        <v>1</v>
      </c>
      <c r="G98" s="42">
        <v>0</v>
      </c>
      <c r="H98" s="42">
        <v>1</v>
      </c>
      <c r="I98" s="42">
        <v>1</v>
      </c>
      <c r="J98" s="42">
        <v>0</v>
      </c>
      <c r="K98" s="42">
        <v>0</v>
      </c>
      <c r="L98" s="6">
        <f t="shared" si="10"/>
        <v>0.6</v>
      </c>
      <c r="M98" s="7" t="str">
        <f t="shared" si="11"/>
        <v>sedang</v>
      </c>
      <c r="N98" s="6">
        <f t="shared" si="12"/>
        <v>0.4</v>
      </c>
      <c r="O98" s="7" t="str">
        <f t="shared" si="13"/>
        <v>soal diterima baik</v>
      </c>
      <c r="Q98" s="7">
        <v>93</v>
      </c>
      <c r="R98" s="14">
        <f t="shared" si="18"/>
        <v>1</v>
      </c>
      <c r="S98" s="14">
        <f t="shared" si="18"/>
        <v>1</v>
      </c>
      <c r="T98" s="14">
        <f t="shared" si="18"/>
        <v>1</v>
      </c>
      <c r="U98" s="14">
        <f t="shared" si="18"/>
        <v>1</v>
      </c>
      <c r="V98" s="14">
        <f t="shared" si="18"/>
        <v>1</v>
      </c>
      <c r="W98" s="14">
        <f t="shared" si="14"/>
        <v>1</v>
      </c>
      <c r="X98" s="14">
        <f t="shared" si="14"/>
        <v>1</v>
      </c>
      <c r="Y98" s="14">
        <f t="shared" si="14"/>
        <v>1</v>
      </c>
      <c r="Z98" s="14">
        <f t="shared" si="14"/>
        <v>0</v>
      </c>
      <c r="AA98" s="14">
        <f t="shared" si="14"/>
        <v>0</v>
      </c>
      <c r="AB98" s="6">
        <f t="shared" si="15"/>
        <v>0.8</v>
      </c>
      <c r="AC98" s="6">
        <f t="shared" si="16"/>
        <v>0.19999999999999996</v>
      </c>
      <c r="AD98" s="6">
        <f t="shared" si="17"/>
        <v>0.15999999999999998</v>
      </c>
      <c r="AE98" s="21"/>
    </row>
    <row r="99" spans="1:31" ht="27.6" x14ac:dyDescent="0.3">
      <c r="A99" s="9" t="s">
        <v>1473</v>
      </c>
      <c r="B99" s="42">
        <v>1</v>
      </c>
      <c r="C99" s="42">
        <v>1</v>
      </c>
      <c r="D99" s="42">
        <v>1</v>
      </c>
      <c r="E99" s="42">
        <v>0</v>
      </c>
      <c r="F99" s="42">
        <v>1</v>
      </c>
      <c r="G99" s="42">
        <v>0</v>
      </c>
      <c r="H99" s="42">
        <v>0</v>
      </c>
      <c r="I99" s="42">
        <v>0</v>
      </c>
      <c r="J99" s="42">
        <v>0</v>
      </c>
      <c r="K99" s="42">
        <v>0</v>
      </c>
      <c r="L99" s="6">
        <f t="shared" si="10"/>
        <v>0.4</v>
      </c>
      <c r="M99" s="7" t="str">
        <f t="shared" si="11"/>
        <v>sedang</v>
      </c>
      <c r="N99" s="6">
        <f t="shared" si="12"/>
        <v>0.8</v>
      </c>
      <c r="O99" s="7" t="str">
        <f t="shared" si="13"/>
        <v>soal diterima baik</v>
      </c>
      <c r="Q99" s="7">
        <v>94</v>
      </c>
      <c r="R99" s="14">
        <f t="shared" si="18"/>
        <v>1</v>
      </c>
      <c r="S99" s="14">
        <f t="shared" si="18"/>
        <v>1</v>
      </c>
      <c r="T99" s="14">
        <f t="shared" si="18"/>
        <v>1</v>
      </c>
      <c r="U99" s="14">
        <f t="shared" si="18"/>
        <v>0</v>
      </c>
      <c r="V99" s="14">
        <f t="shared" si="18"/>
        <v>1</v>
      </c>
      <c r="W99" s="14">
        <f t="shared" si="14"/>
        <v>0</v>
      </c>
      <c r="X99" s="14">
        <f t="shared" si="14"/>
        <v>1</v>
      </c>
      <c r="Y99" s="14">
        <f t="shared" si="14"/>
        <v>1</v>
      </c>
      <c r="Z99" s="14">
        <f t="shared" si="14"/>
        <v>0</v>
      </c>
      <c r="AA99" s="14">
        <f t="shared" si="14"/>
        <v>0</v>
      </c>
      <c r="AB99" s="6">
        <f t="shared" si="15"/>
        <v>0.6</v>
      </c>
      <c r="AC99" s="6">
        <f t="shared" si="16"/>
        <v>0.4</v>
      </c>
      <c r="AD99" s="6">
        <f t="shared" si="17"/>
        <v>0.24</v>
      </c>
      <c r="AE99" s="21"/>
    </row>
    <row r="100" spans="1:31" ht="27.6" x14ac:dyDescent="0.3">
      <c r="A100" s="4" t="s">
        <v>1474</v>
      </c>
      <c r="B100" s="42">
        <v>1</v>
      </c>
      <c r="C100" s="42">
        <v>1</v>
      </c>
      <c r="D100" s="42">
        <v>1</v>
      </c>
      <c r="E100" s="42">
        <v>1</v>
      </c>
      <c r="F100" s="42">
        <v>1</v>
      </c>
      <c r="G100" s="42">
        <v>1</v>
      </c>
      <c r="H100" s="42">
        <v>0</v>
      </c>
      <c r="I100" s="42">
        <v>0</v>
      </c>
      <c r="J100" s="42">
        <v>1</v>
      </c>
      <c r="K100" s="42">
        <v>1</v>
      </c>
      <c r="L100" s="6">
        <f t="shared" si="10"/>
        <v>0.8</v>
      </c>
      <c r="M100" s="7" t="str">
        <f t="shared" si="11"/>
        <v>mudah</v>
      </c>
      <c r="N100" s="6">
        <f t="shared" si="12"/>
        <v>0.4</v>
      </c>
      <c r="O100" s="7" t="str">
        <f t="shared" si="13"/>
        <v>soal diterima baik</v>
      </c>
      <c r="Q100" s="7">
        <v>95</v>
      </c>
      <c r="R100" s="14">
        <f t="shared" si="18"/>
        <v>1</v>
      </c>
      <c r="S100" s="14">
        <f t="shared" si="18"/>
        <v>1</v>
      </c>
      <c r="T100" s="14">
        <f t="shared" si="18"/>
        <v>1</v>
      </c>
      <c r="U100" s="14">
        <f t="shared" si="18"/>
        <v>0</v>
      </c>
      <c r="V100" s="14">
        <f t="shared" si="18"/>
        <v>1</v>
      </c>
      <c r="W100" s="14">
        <f t="shared" si="14"/>
        <v>0</v>
      </c>
      <c r="X100" s="14">
        <f t="shared" si="14"/>
        <v>0</v>
      </c>
      <c r="Y100" s="14">
        <f t="shared" si="14"/>
        <v>0</v>
      </c>
      <c r="Z100" s="14">
        <f t="shared" si="14"/>
        <v>0</v>
      </c>
      <c r="AA100" s="14">
        <f t="shared" si="14"/>
        <v>0</v>
      </c>
      <c r="AB100" s="6">
        <f t="shared" si="15"/>
        <v>0.4</v>
      </c>
      <c r="AC100" s="6">
        <f t="shared" si="16"/>
        <v>0.6</v>
      </c>
      <c r="AD100" s="6">
        <f t="shared" si="17"/>
        <v>0.24</v>
      </c>
      <c r="AE100" s="21"/>
    </row>
    <row r="101" spans="1:31" ht="27.6" x14ac:dyDescent="0.3">
      <c r="A101" s="4" t="s">
        <v>1475</v>
      </c>
      <c r="B101" s="42">
        <v>1</v>
      </c>
      <c r="C101" s="42">
        <v>1</v>
      </c>
      <c r="D101" s="42">
        <v>1</v>
      </c>
      <c r="E101" s="42">
        <v>0</v>
      </c>
      <c r="F101" s="42">
        <v>1</v>
      </c>
      <c r="G101" s="42">
        <v>0</v>
      </c>
      <c r="H101" s="42">
        <v>0</v>
      </c>
      <c r="I101" s="42">
        <v>0</v>
      </c>
      <c r="J101" s="42">
        <v>0</v>
      </c>
      <c r="K101" s="42">
        <v>0</v>
      </c>
      <c r="L101" s="6">
        <f t="shared" si="10"/>
        <v>0.4</v>
      </c>
      <c r="M101" s="7" t="str">
        <f t="shared" si="11"/>
        <v>sedang</v>
      </c>
      <c r="N101" s="6">
        <f t="shared" si="12"/>
        <v>0.8</v>
      </c>
      <c r="O101" s="7" t="str">
        <f t="shared" si="13"/>
        <v>soal diterima baik</v>
      </c>
      <c r="Q101" s="7">
        <v>96</v>
      </c>
      <c r="R101" s="14">
        <f t="shared" si="18"/>
        <v>1</v>
      </c>
      <c r="S101" s="14">
        <f t="shared" si="18"/>
        <v>1</v>
      </c>
      <c r="T101" s="14">
        <f t="shared" si="18"/>
        <v>1</v>
      </c>
      <c r="U101" s="14">
        <f t="shared" si="18"/>
        <v>1</v>
      </c>
      <c r="V101" s="14">
        <f t="shared" si="18"/>
        <v>1</v>
      </c>
      <c r="W101" s="14">
        <f t="shared" si="14"/>
        <v>1</v>
      </c>
      <c r="X101" s="14">
        <f t="shared" si="14"/>
        <v>0</v>
      </c>
      <c r="Y101" s="14">
        <f t="shared" si="14"/>
        <v>0</v>
      </c>
      <c r="Z101" s="14">
        <f t="shared" si="14"/>
        <v>1</v>
      </c>
      <c r="AA101" s="14">
        <f t="shared" si="14"/>
        <v>1</v>
      </c>
      <c r="AB101" s="6">
        <f t="shared" si="15"/>
        <v>0.8</v>
      </c>
      <c r="AC101" s="6">
        <f t="shared" si="16"/>
        <v>0.19999999999999996</v>
      </c>
      <c r="AD101" s="6">
        <f t="shared" si="17"/>
        <v>0.15999999999999998</v>
      </c>
      <c r="AE101" s="21"/>
    </row>
    <row r="102" spans="1:31" ht="52.5" customHeight="1" x14ac:dyDescent="0.3">
      <c r="A102" s="4" t="s">
        <v>1476</v>
      </c>
      <c r="B102" s="42">
        <v>1</v>
      </c>
      <c r="C102" s="42">
        <v>1</v>
      </c>
      <c r="D102" s="42">
        <v>0</v>
      </c>
      <c r="E102" s="42">
        <v>0</v>
      </c>
      <c r="F102" s="42">
        <v>0</v>
      </c>
      <c r="G102" s="42">
        <v>0</v>
      </c>
      <c r="H102" s="42">
        <v>0</v>
      </c>
      <c r="I102" s="42">
        <v>0</v>
      </c>
      <c r="J102" s="42">
        <v>0</v>
      </c>
      <c r="K102" s="42">
        <v>0</v>
      </c>
      <c r="L102" s="6">
        <f t="shared" si="10"/>
        <v>0.2</v>
      </c>
      <c r="M102" s="7" t="str">
        <f t="shared" si="11"/>
        <v>sukar</v>
      </c>
      <c r="N102" s="6">
        <f t="shared" si="12"/>
        <v>0.4</v>
      </c>
      <c r="O102" s="7" t="str">
        <f t="shared" si="13"/>
        <v>soal diterima baik</v>
      </c>
      <c r="Q102" s="7">
        <v>97</v>
      </c>
      <c r="R102" s="14">
        <f t="shared" si="18"/>
        <v>1</v>
      </c>
      <c r="S102" s="14">
        <f t="shared" si="18"/>
        <v>1</v>
      </c>
      <c r="T102" s="14">
        <f t="shared" si="18"/>
        <v>1</v>
      </c>
      <c r="U102" s="14">
        <f t="shared" si="18"/>
        <v>0</v>
      </c>
      <c r="V102" s="14">
        <f t="shared" si="18"/>
        <v>1</v>
      </c>
      <c r="W102" s="14">
        <f t="shared" si="14"/>
        <v>0</v>
      </c>
      <c r="X102" s="14">
        <f t="shared" si="14"/>
        <v>0</v>
      </c>
      <c r="Y102" s="14">
        <f t="shared" si="14"/>
        <v>0</v>
      </c>
      <c r="Z102" s="14">
        <f t="shared" si="14"/>
        <v>0</v>
      </c>
      <c r="AA102" s="14">
        <f t="shared" si="14"/>
        <v>0</v>
      </c>
      <c r="AB102" s="6">
        <f t="shared" si="15"/>
        <v>0.4</v>
      </c>
      <c r="AC102" s="6">
        <f t="shared" si="16"/>
        <v>0.6</v>
      </c>
      <c r="AD102" s="6">
        <f t="shared" si="17"/>
        <v>0.24</v>
      </c>
      <c r="AE102" s="21"/>
    </row>
    <row r="103" spans="1:31" ht="27.6" x14ac:dyDescent="0.3">
      <c r="A103" s="8" t="s">
        <v>1477</v>
      </c>
      <c r="B103" s="42">
        <v>0</v>
      </c>
      <c r="C103" s="42">
        <v>0</v>
      </c>
      <c r="D103" s="42">
        <v>1</v>
      </c>
      <c r="E103" s="42">
        <v>0</v>
      </c>
      <c r="F103" s="42">
        <v>1</v>
      </c>
      <c r="G103" s="42">
        <v>0</v>
      </c>
      <c r="H103" s="42">
        <v>0</v>
      </c>
      <c r="I103" s="42">
        <v>0</v>
      </c>
      <c r="J103" s="42">
        <v>0</v>
      </c>
      <c r="K103" s="42">
        <v>0</v>
      </c>
      <c r="L103" s="6">
        <f t="shared" si="10"/>
        <v>0.2</v>
      </c>
      <c r="M103" s="7" t="str">
        <f t="shared" si="11"/>
        <v>sukar</v>
      </c>
      <c r="N103" s="6">
        <f t="shared" si="12"/>
        <v>0.4</v>
      </c>
      <c r="O103" s="7" t="str">
        <f t="shared" si="13"/>
        <v>soal diterima baik</v>
      </c>
      <c r="Q103" s="7">
        <v>98</v>
      </c>
      <c r="R103" s="14">
        <f t="shared" si="18"/>
        <v>1</v>
      </c>
      <c r="S103" s="14">
        <f t="shared" si="18"/>
        <v>1</v>
      </c>
      <c r="T103" s="14">
        <f t="shared" si="18"/>
        <v>0</v>
      </c>
      <c r="U103" s="14">
        <f t="shared" si="18"/>
        <v>0</v>
      </c>
      <c r="V103" s="14">
        <f t="shared" si="18"/>
        <v>0</v>
      </c>
      <c r="W103" s="14">
        <f t="shared" si="14"/>
        <v>0</v>
      </c>
      <c r="X103" s="14">
        <f t="shared" si="14"/>
        <v>0</v>
      </c>
      <c r="Y103" s="14">
        <f t="shared" si="14"/>
        <v>0</v>
      </c>
      <c r="Z103" s="14">
        <f t="shared" si="14"/>
        <v>0</v>
      </c>
      <c r="AA103" s="14">
        <f t="shared" si="14"/>
        <v>0</v>
      </c>
      <c r="AB103" s="6">
        <f t="shared" si="15"/>
        <v>0.2</v>
      </c>
      <c r="AC103" s="6">
        <f t="shared" si="16"/>
        <v>0.8</v>
      </c>
      <c r="AD103" s="6">
        <f t="shared" si="17"/>
        <v>0.16000000000000003</v>
      </c>
      <c r="AE103" s="21"/>
    </row>
    <row r="104" spans="1:31" ht="46.5" customHeight="1" x14ac:dyDescent="0.3">
      <c r="A104" s="4" t="s">
        <v>1478</v>
      </c>
      <c r="B104" s="42">
        <v>1</v>
      </c>
      <c r="C104" s="42">
        <v>1</v>
      </c>
      <c r="D104" s="42">
        <v>1</v>
      </c>
      <c r="E104" s="42">
        <v>0</v>
      </c>
      <c r="F104" s="42">
        <v>1</v>
      </c>
      <c r="G104" s="42">
        <v>0</v>
      </c>
      <c r="H104" s="42">
        <v>0</v>
      </c>
      <c r="I104" s="42">
        <v>0</v>
      </c>
      <c r="J104" s="42">
        <v>0</v>
      </c>
      <c r="K104" s="42">
        <v>0</v>
      </c>
      <c r="L104" s="6">
        <f t="shared" si="10"/>
        <v>0.4</v>
      </c>
      <c r="M104" s="7" t="str">
        <f t="shared" si="11"/>
        <v>sedang</v>
      </c>
      <c r="N104" s="6">
        <f t="shared" si="12"/>
        <v>0.8</v>
      </c>
      <c r="O104" s="7" t="str">
        <f t="shared" si="13"/>
        <v>soal diterima baik</v>
      </c>
      <c r="Q104" s="7">
        <v>99</v>
      </c>
      <c r="R104" s="14">
        <f t="shared" si="18"/>
        <v>0</v>
      </c>
      <c r="S104" s="14">
        <f t="shared" si="18"/>
        <v>0</v>
      </c>
      <c r="T104" s="14">
        <f t="shared" si="18"/>
        <v>1</v>
      </c>
      <c r="U104" s="14">
        <f t="shared" si="18"/>
        <v>0</v>
      </c>
      <c r="V104" s="14">
        <f t="shared" si="18"/>
        <v>1</v>
      </c>
      <c r="W104" s="14">
        <f t="shared" si="14"/>
        <v>0</v>
      </c>
      <c r="X104" s="14">
        <f t="shared" si="14"/>
        <v>0</v>
      </c>
      <c r="Y104" s="14">
        <f t="shared" si="14"/>
        <v>0</v>
      </c>
      <c r="Z104" s="14">
        <f t="shared" si="14"/>
        <v>0</v>
      </c>
      <c r="AA104" s="14">
        <f t="shared" si="14"/>
        <v>0</v>
      </c>
      <c r="AB104" s="6">
        <f t="shared" si="15"/>
        <v>0.2</v>
      </c>
      <c r="AC104" s="6">
        <f t="shared" si="16"/>
        <v>0.8</v>
      </c>
      <c r="AD104" s="6">
        <f t="shared" si="17"/>
        <v>0.16000000000000003</v>
      </c>
      <c r="AE104" s="21"/>
    </row>
    <row r="105" spans="1:31" x14ac:dyDescent="0.25">
      <c r="B105" s="18">
        <f>SUM(B5:B104)</f>
        <v>84</v>
      </c>
      <c r="C105" s="18">
        <f t="shared" ref="C105:K105" si="19">SUM(C5:C104)</f>
        <v>84</v>
      </c>
      <c r="D105" s="18">
        <f t="shared" si="19"/>
        <v>79</v>
      </c>
      <c r="E105" s="18">
        <f t="shared" si="19"/>
        <v>50</v>
      </c>
      <c r="F105" s="18">
        <f t="shared" si="19"/>
        <v>79</v>
      </c>
      <c r="G105" s="18">
        <f t="shared" si="19"/>
        <v>50</v>
      </c>
      <c r="H105" s="18">
        <f t="shared" si="19"/>
        <v>20</v>
      </c>
      <c r="I105" s="18">
        <f t="shared" si="19"/>
        <v>20</v>
      </c>
      <c r="J105" s="18">
        <f t="shared" si="19"/>
        <v>24</v>
      </c>
      <c r="K105" s="18">
        <f t="shared" si="19"/>
        <v>24</v>
      </c>
      <c r="L105" s="24"/>
      <c r="M105" s="21"/>
      <c r="N105" s="21"/>
      <c r="O105" s="26">
        <f>COUNTIF(O5:O104,"soal dibuang")</f>
        <v>0</v>
      </c>
      <c r="Q105" s="7">
        <v>100</v>
      </c>
      <c r="R105" s="14">
        <f t="shared" si="18"/>
        <v>1</v>
      </c>
      <c r="S105" s="14">
        <f t="shared" si="18"/>
        <v>1</v>
      </c>
      <c r="T105" s="14">
        <f t="shared" si="18"/>
        <v>1</v>
      </c>
      <c r="U105" s="14">
        <f t="shared" si="18"/>
        <v>0</v>
      </c>
      <c r="V105" s="14">
        <f t="shared" si="18"/>
        <v>1</v>
      </c>
      <c r="W105" s="14">
        <f t="shared" si="14"/>
        <v>0</v>
      </c>
      <c r="X105" s="14">
        <f t="shared" si="14"/>
        <v>0</v>
      </c>
      <c r="Y105" s="14">
        <f t="shared" si="14"/>
        <v>0</v>
      </c>
      <c r="Z105" s="14">
        <f t="shared" si="14"/>
        <v>0</v>
      </c>
      <c r="AA105" s="14">
        <f t="shared" si="14"/>
        <v>0</v>
      </c>
      <c r="AB105" s="6">
        <f>SUM(R105:AA105)/COUNT(R105:AA105)</f>
        <v>0.4</v>
      </c>
      <c r="AC105" s="6">
        <f t="shared" si="16"/>
        <v>0.6</v>
      </c>
      <c r="AD105" s="6">
        <f t="shared" si="17"/>
        <v>0.24</v>
      </c>
      <c r="AE105" s="21"/>
    </row>
    <row r="106" spans="1:31" ht="27.6" x14ac:dyDescent="0.25">
      <c r="B106" s="17" t="s">
        <v>5</v>
      </c>
      <c r="C106" s="17" t="s">
        <v>5</v>
      </c>
      <c r="D106" s="17" t="s">
        <v>5</v>
      </c>
      <c r="E106" s="17" t="s">
        <v>5</v>
      </c>
      <c r="F106" s="17" t="s">
        <v>5</v>
      </c>
      <c r="G106" s="17" t="s">
        <v>4</v>
      </c>
      <c r="H106" s="17" t="s">
        <v>4</v>
      </c>
      <c r="I106" s="17" t="s">
        <v>4</v>
      </c>
      <c r="J106" s="17" t="s">
        <v>4</v>
      </c>
      <c r="K106" s="17" t="s">
        <v>4</v>
      </c>
      <c r="L106" s="24"/>
      <c r="M106" s="26">
        <f>COUNTIF(M5:M104,"mudah")</f>
        <v>19</v>
      </c>
      <c r="N106" s="21"/>
      <c r="O106" s="21"/>
      <c r="Q106" s="24" t="s">
        <v>12</v>
      </c>
      <c r="R106" s="24">
        <f>SUM(R6:R105)</f>
        <v>84</v>
      </c>
      <c r="S106" s="24">
        <f t="shared" ref="S106:AA106" si="20">SUM(S6:S105)</f>
        <v>84</v>
      </c>
      <c r="T106" s="24">
        <f t="shared" si="20"/>
        <v>79</v>
      </c>
      <c r="U106" s="24">
        <f t="shared" si="20"/>
        <v>50</v>
      </c>
      <c r="V106" s="24">
        <f t="shared" si="20"/>
        <v>79</v>
      </c>
      <c r="W106" s="24">
        <f t="shared" si="20"/>
        <v>50</v>
      </c>
      <c r="X106" s="24">
        <f t="shared" si="20"/>
        <v>20</v>
      </c>
      <c r="Y106" s="24">
        <f t="shared" si="20"/>
        <v>20</v>
      </c>
      <c r="Z106" s="24">
        <f t="shared" si="20"/>
        <v>24</v>
      </c>
      <c r="AA106" s="24">
        <f t="shared" si="20"/>
        <v>24</v>
      </c>
      <c r="AB106" s="24"/>
      <c r="AC106" s="24"/>
      <c r="AD106" s="25">
        <f>SUM(AD6:AD105)</f>
        <v>21.199999999999989</v>
      </c>
      <c r="AE106" s="24" t="s">
        <v>11</v>
      </c>
    </row>
    <row r="107" spans="1:31" x14ac:dyDescent="0.25">
      <c r="B107" s="10"/>
      <c r="C107" s="10"/>
      <c r="D107" s="10"/>
      <c r="E107" s="10"/>
      <c r="F107" s="10"/>
      <c r="G107" s="10"/>
      <c r="H107" s="10"/>
      <c r="I107" s="10"/>
      <c r="J107" s="10"/>
      <c r="K107" s="10"/>
      <c r="L107" s="21"/>
      <c r="M107" s="26">
        <f>COUNTIF(M5:M104,"sedang")</f>
        <v>65</v>
      </c>
      <c r="N107" s="21"/>
      <c r="O107" s="21"/>
      <c r="Q107" s="21" t="s">
        <v>13</v>
      </c>
      <c r="R107" s="24">
        <f>SUM(R106:AA106)</f>
        <v>514</v>
      </c>
      <c r="S107" s="24"/>
      <c r="T107" s="24"/>
      <c r="U107" s="24"/>
      <c r="V107" s="24"/>
      <c r="W107" s="24"/>
      <c r="X107" s="24"/>
      <c r="Y107" s="24"/>
      <c r="Z107" s="24"/>
      <c r="AA107" s="24"/>
      <c r="AB107" s="21"/>
      <c r="AC107" s="21"/>
      <c r="AD107" s="21"/>
      <c r="AE107" s="21"/>
    </row>
    <row r="108" spans="1:31" ht="24.75" customHeight="1" x14ac:dyDescent="0.25">
      <c r="A108" s="28"/>
      <c r="B108" s="109" t="s">
        <v>20</v>
      </c>
      <c r="C108" s="109"/>
      <c r="D108" s="109"/>
      <c r="E108" s="14">
        <v>40</v>
      </c>
      <c r="M108" s="24">
        <f>100-M106-M107</f>
        <v>16</v>
      </c>
      <c r="Q108" s="21" t="s">
        <v>14</v>
      </c>
      <c r="R108" s="24">
        <f>$R$107/10</f>
        <v>51.4</v>
      </c>
      <c r="S108" s="24">
        <f t="shared" ref="S108:AA108" si="21">$R$111/10</f>
        <v>79.182222222222236</v>
      </c>
      <c r="T108" s="24">
        <f t="shared" si="21"/>
        <v>79.182222222222236</v>
      </c>
      <c r="U108" s="24">
        <f t="shared" si="21"/>
        <v>79.182222222222236</v>
      </c>
      <c r="V108" s="24">
        <f t="shared" si="21"/>
        <v>79.182222222222236</v>
      </c>
      <c r="W108" s="24">
        <f t="shared" si="21"/>
        <v>79.182222222222236</v>
      </c>
      <c r="X108" s="24">
        <f>$R$107/10</f>
        <v>51.4</v>
      </c>
      <c r="Y108" s="24">
        <f t="shared" si="21"/>
        <v>79.182222222222236</v>
      </c>
      <c r="Z108" s="24">
        <f t="shared" si="21"/>
        <v>79.182222222222236</v>
      </c>
      <c r="AA108" s="24">
        <f t="shared" si="21"/>
        <v>79.182222222222236</v>
      </c>
      <c r="AB108" s="21"/>
      <c r="AC108" s="21"/>
      <c r="AD108" s="21"/>
      <c r="AE108" s="21"/>
    </row>
    <row r="109" spans="1:31" ht="24.75" customHeight="1" x14ac:dyDescent="0.25">
      <c r="A109" s="29"/>
      <c r="B109" s="109" t="s">
        <v>21</v>
      </c>
      <c r="C109" s="109"/>
      <c r="D109" s="109"/>
      <c r="E109" s="14">
        <v>30</v>
      </c>
      <c r="Q109" s="21" t="s">
        <v>15</v>
      </c>
      <c r="R109" s="25">
        <f>R106-R108</f>
        <v>32.6</v>
      </c>
      <c r="S109" s="25">
        <f t="shared" ref="S109:AA109" si="22">S106-S108</f>
        <v>4.8177777777777635</v>
      </c>
      <c r="T109" s="25">
        <f t="shared" si="22"/>
        <v>-0.1822222222222365</v>
      </c>
      <c r="U109" s="25">
        <f t="shared" si="22"/>
        <v>-29.182222222222236</v>
      </c>
      <c r="V109" s="25">
        <f t="shared" si="22"/>
        <v>-0.1822222222222365</v>
      </c>
      <c r="W109" s="25">
        <f t="shared" si="22"/>
        <v>-29.182222222222236</v>
      </c>
      <c r="X109" s="25">
        <f t="shared" si="22"/>
        <v>-31.4</v>
      </c>
      <c r="Y109" s="25">
        <f t="shared" si="22"/>
        <v>-59.182222222222236</v>
      </c>
      <c r="Z109" s="25">
        <f t="shared" si="22"/>
        <v>-55.182222222222236</v>
      </c>
      <c r="AA109" s="25">
        <f t="shared" si="22"/>
        <v>-55.182222222222236</v>
      </c>
      <c r="AB109" s="21"/>
      <c r="AC109" s="21"/>
      <c r="AD109" s="21"/>
      <c r="AE109" s="21"/>
    </row>
    <row r="110" spans="1:31" ht="24.75" customHeight="1" x14ac:dyDescent="0.25">
      <c r="A110" s="30"/>
      <c r="B110" s="109" t="s">
        <v>22</v>
      </c>
      <c r="C110" s="109"/>
      <c r="D110" s="109"/>
      <c r="E110" s="14">
        <v>30</v>
      </c>
      <c r="Q110" s="21" t="s">
        <v>16</v>
      </c>
      <c r="R110" s="31">
        <f>R109^2</f>
        <v>1062.76</v>
      </c>
      <c r="S110" s="31">
        <f t="shared" ref="S110:AA110" si="23">S109^2</f>
        <v>23.210982716049244</v>
      </c>
      <c r="T110" s="31">
        <f t="shared" si="23"/>
        <v>3.320493827161014E-2</v>
      </c>
      <c r="U110" s="31">
        <f t="shared" si="23"/>
        <v>851.6020938271613</v>
      </c>
      <c r="V110" s="31">
        <f t="shared" si="23"/>
        <v>3.320493827161014E-2</v>
      </c>
      <c r="W110" s="31">
        <f t="shared" si="23"/>
        <v>851.6020938271613</v>
      </c>
      <c r="X110" s="31">
        <f t="shared" si="23"/>
        <v>985.95999999999992</v>
      </c>
      <c r="Y110" s="31">
        <f t="shared" si="23"/>
        <v>3502.5354271604956</v>
      </c>
      <c r="Z110" s="31">
        <f t="shared" si="23"/>
        <v>3045.0776493827175</v>
      </c>
      <c r="AA110" s="31">
        <f t="shared" si="23"/>
        <v>3045.0776493827175</v>
      </c>
      <c r="AB110" s="21"/>
      <c r="AC110" s="21"/>
      <c r="AD110" s="21"/>
      <c r="AE110" s="21"/>
    </row>
    <row r="111" spans="1:31" x14ac:dyDescent="0.25">
      <c r="Q111" s="21" t="s">
        <v>17</v>
      </c>
      <c r="R111" s="24">
        <f>_xlfn.VAR.S(R106:AA106)</f>
        <v>791.82222222222242</v>
      </c>
      <c r="S111" s="21"/>
      <c r="T111" s="21"/>
      <c r="U111" s="21"/>
      <c r="V111" s="21"/>
      <c r="W111" s="21"/>
      <c r="X111" s="21"/>
      <c r="Y111" s="21"/>
      <c r="Z111" s="21"/>
      <c r="AA111" s="21"/>
      <c r="AB111" s="21"/>
      <c r="AC111" s="21"/>
      <c r="AD111" s="21"/>
      <c r="AE111" s="21"/>
    </row>
    <row r="112" spans="1:31" x14ac:dyDescent="0.25">
      <c r="Q112" s="21" t="s">
        <v>18</v>
      </c>
      <c r="R112" s="24">
        <f>SQRT(R111)</f>
        <v>28.139335852543187</v>
      </c>
      <c r="S112" s="21"/>
      <c r="T112" s="21"/>
      <c r="U112" s="21"/>
      <c r="V112" s="21"/>
      <c r="W112" s="21"/>
      <c r="X112" s="21"/>
      <c r="Y112" s="21"/>
      <c r="Z112" s="21"/>
      <c r="AA112" s="21"/>
      <c r="AB112" s="21"/>
      <c r="AC112" s="21"/>
      <c r="AD112" s="21"/>
      <c r="AE112" s="21"/>
    </row>
    <row r="113" spans="1:31" x14ac:dyDescent="0.25">
      <c r="Q113" s="23" t="s">
        <v>6</v>
      </c>
      <c r="R113" s="32">
        <f>100/(100-1)*(1-AD106/R111)</f>
        <v>0.98305688224862009</v>
      </c>
      <c r="S113" s="23" t="s">
        <v>19</v>
      </c>
      <c r="T113" s="21"/>
      <c r="U113" s="21"/>
      <c r="V113" s="21"/>
      <c r="W113" s="21"/>
      <c r="X113" s="21"/>
      <c r="Y113" s="21"/>
      <c r="Z113" s="21"/>
      <c r="AA113" s="21"/>
      <c r="AB113" s="21"/>
      <c r="AC113" s="21"/>
      <c r="AD113" s="21"/>
      <c r="AE113" s="21"/>
    </row>
    <row r="115" spans="1:31" customFormat="1" ht="14.4" x14ac:dyDescent="0.3">
      <c r="A115" s="3"/>
      <c r="B115" s="2"/>
      <c r="C115" s="2"/>
      <c r="D115" s="2"/>
      <c r="E115" s="2"/>
      <c r="F115" s="2"/>
      <c r="G115" s="2"/>
      <c r="H115" s="2"/>
      <c r="I115" s="2"/>
      <c r="J115" s="2"/>
      <c r="K115" s="2"/>
    </row>
    <row r="116" spans="1:31" customFormat="1" ht="14.4" x14ac:dyDescent="0.3">
      <c r="A116" s="3"/>
      <c r="B116" s="2"/>
      <c r="C116" s="2"/>
      <c r="D116" s="2"/>
      <c r="E116" s="2"/>
      <c r="F116" s="2"/>
      <c r="G116" s="2"/>
      <c r="H116" s="2"/>
      <c r="I116" s="2"/>
      <c r="J116" s="2"/>
      <c r="K116" s="2"/>
    </row>
  </sheetData>
  <mergeCells count="14">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s>
  <conditionalFormatting sqref="M5:M104 Q3 O4">
    <cfRule type="containsText" dxfId="96" priority="9" operator="containsText" text="sedang">
      <formula>NOT(ISERROR(SEARCH("sedang",M3)))</formula>
    </cfRule>
  </conditionalFormatting>
  <conditionalFormatting sqref="M5:M104">
    <cfRule type="containsText" dxfId="95" priority="8" operator="containsText" text="sukar">
      <formula>NOT(ISERROR(SEARCH("sukar",M5)))</formula>
    </cfRule>
  </conditionalFormatting>
  <conditionalFormatting sqref="M106:M107">
    <cfRule type="containsText" dxfId="94" priority="4" operator="containsText" text="sukar">
      <formula>NOT(ISERROR(SEARCH("sukar",M106)))</formula>
    </cfRule>
    <cfRule type="containsText" dxfId="93" priority="5" operator="containsText" text="sedang">
      <formula>NOT(ISERROR(SEARCH("sedang",M106)))</formula>
    </cfRule>
    <cfRule type="containsText" dxfId="92" priority="6" operator="containsText" text="mudah">
      <formula>NOT(ISERROR(SEARCH("mudah",M106)))</formula>
    </cfRule>
  </conditionalFormatting>
  <conditionalFormatting sqref="O5:O106">
    <cfRule type="containsText" dxfId="91" priority="7" operator="containsText" text="soal dibuang">
      <formula>NOT(ISERROR(SEARCH("soal dibuang",O5)))</formula>
    </cfRule>
  </conditionalFormatting>
  <conditionalFormatting sqref="Q3 O4 M5:M104">
    <cfRule type="containsText" dxfId="90" priority="10" operator="containsText" text="mudah">
      <formula>NOT(ISERROR(SEARCH("mudah",M3)))</formula>
    </cfRule>
  </conditionalFormatting>
  <pageMargins left="0.2" right="0.22" top="0.47244094488188981" bottom="0.32" header="0.31496062992125984" footer="0.17"/>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C6F0055B-FBCE-4752-BB91-03269B136104}">
            <xm:f>P_Target!$B2="Sukar"</xm:f>
            <x14:dxf>
              <fill>
                <patternFill>
                  <bgColor rgb="FFFF0000"/>
                </patternFill>
              </fill>
            </x14:dxf>
          </x14:cfRule>
          <x14:cfRule type="expression" priority="2" id="{C46CF99F-B2CB-4B35-B009-467D1195A915}">
            <xm:f>P_Target!$B2="Sedang"</xm:f>
            <x14:dxf>
              <fill>
                <patternFill>
                  <bgColor rgb="FFFFFF00"/>
                </patternFill>
              </fill>
            </x14:dxf>
          </x14:cfRule>
          <x14:cfRule type="expression" priority="3" id="{F628D778-BBF9-4984-8390-5E9D0B5B9874}">
            <xm:f>P_Target!$B2="Mudah"</xm:f>
            <x14:dxf>
              <fill>
                <patternFill>
                  <bgColor rgb="FF92D050"/>
                </patternFill>
              </fill>
            </x14:dxf>
          </x14:cfRule>
          <xm:sqref>A5:A104</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A3883-F7F5-4D83-9BF3-592B7974FABA}">
  <dimension ref="A1:AE116"/>
  <sheetViews>
    <sheetView view="pageBreakPreview" topLeftCell="A100" zoomScale="77" zoomScaleNormal="77" zoomScaleSheetLayoutView="77" workbookViewId="0">
      <selection activeCell="H23" sqref="H23"/>
    </sheetView>
  </sheetViews>
  <sheetFormatPr defaultColWidth="9.109375" defaultRowHeight="13.8" x14ac:dyDescent="0.25"/>
  <cols>
    <col min="1" max="1" width="39.44140625" style="10" customWidth="1"/>
    <col min="2" max="11" width="5.5546875" style="11" customWidth="1"/>
    <col min="12" max="12" width="11.6640625" style="12" customWidth="1"/>
    <col min="13" max="13" width="7.88671875" style="12" customWidth="1"/>
    <col min="14" max="14" width="10.5546875" style="12" customWidth="1"/>
    <col min="15" max="15" width="17.5546875" style="12" customWidth="1"/>
    <col min="16" max="16" width="9.109375" style="12"/>
    <col min="17" max="17" width="14" style="12" customWidth="1"/>
    <col min="18" max="27" width="7.88671875" style="12" customWidth="1"/>
    <col min="28" max="28" width="8.6640625" style="12" customWidth="1"/>
    <col min="29" max="30" width="9.33203125" style="12" bestFit="1" customWidth="1"/>
    <col min="31" max="16384" width="9.109375" style="12"/>
  </cols>
  <sheetData>
    <row r="1" spans="1:31" ht="15" x14ac:dyDescent="0.25">
      <c r="A1" s="99" t="s">
        <v>2336</v>
      </c>
      <c r="B1" s="100"/>
      <c r="C1" s="100"/>
      <c r="D1" s="100"/>
      <c r="E1" s="100"/>
      <c r="F1" s="100"/>
      <c r="G1" s="100"/>
      <c r="H1" s="100"/>
      <c r="I1" s="100"/>
      <c r="J1" s="100"/>
      <c r="K1" s="100"/>
      <c r="L1" s="100"/>
      <c r="M1" s="100"/>
      <c r="N1" s="100"/>
      <c r="O1" s="100"/>
    </row>
    <row r="2" spans="1:31" ht="43.2" x14ac:dyDescent="0.3">
      <c r="A2" s="88" t="s">
        <v>1580</v>
      </c>
      <c r="B2" s="89" t="s">
        <v>1596</v>
      </c>
      <c r="C2" s="89" t="s">
        <v>1587</v>
      </c>
      <c r="D2" s="89" t="s">
        <v>1596</v>
      </c>
      <c r="E2" s="89" t="s">
        <v>1596</v>
      </c>
      <c r="F2" s="89" t="s">
        <v>1587</v>
      </c>
      <c r="G2" s="89" t="s">
        <v>1587</v>
      </c>
      <c r="H2" s="89" t="s">
        <v>1596</v>
      </c>
      <c r="I2" s="89" t="s">
        <v>1587</v>
      </c>
      <c r="J2" s="89" t="s">
        <v>1596</v>
      </c>
      <c r="K2" s="89" t="s">
        <v>1587</v>
      </c>
    </row>
    <row r="3" spans="1:31" x14ac:dyDescent="0.25">
      <c r="A3" s="101" t="s">
        <v>0</v>
      </c>
      <c r="B3" s="101" t="s">
        <v>23</v>
      </c>
      <c r="C3" s="101"/>
      <c r="D3" s="101"/>
      <c r="E3" s="101"/>
      <c r="F3" s="101"/>
      <c r="G3" s="101"/>
      <c r="H3" s="101"/>
      <c r="I3" s="101"/>
      <c r="J3" s="101"/>
      <c r="K3" s="101"/>
      <c r="L3" s="101" t="s">
        <v>1</v>
      </c>
      <c r="M3" s="101" t="s">
        <v>2</v>
      </c>
      <c r="N3" s="101" t="s">
        <v>3</v>
      </c>
      <c r="O3" s="27"/>
      <c r="Q3" s="22" t="s">
        <v>6</v>
      </c>
    </row>
    <row r="4" spans="1:31" ht="15" customHeight="1" x14ac:dyDescent="0.25">
      <c r="A4" s="101"/>
      <c r="B4" s="15">
        <v>1</v>
      </c>
      <c r="C4" s="15">
        <v>2</v>
      </c>
      <c r="D4" s="15">
        <v>3</v>
      </c>
      <c r="E4" s="15">
        <v>4</v>
      </c>
      <c r="F4" s="15">
        <v>5</v>
      </c>
      <c r="G4" s="15">
        <v>6</v>
      </c>
      <c r="H4" s="15">
        <v>7</v>
      </c>
      <c r="I4" s="15">
        <v>8</v>
      </c>
      <c r="J4" s="15">
        <v>9</v>
      </c>
      <c r="K4" s="15">
        <v>10</v>
      </c>
      <c r="L4" s="101"/>
      <c r="M4" s="101"/>
      <c r="N4" s="101"/>
      <c r="O4" s="16" t="s">
        <v>2</v>
      </c>
      <c r="Q4" s="97" t="s">
        <v>8</v>
      </c>
      <c r="R4" s="105" t="s">
        <v>23</v>
      </c>
      <c r="S4" s="105"/>
      <c r="T4" s="105"/>
      <c r="U4" s="105"/>
      <c r="V4" s="105"/>
      <c r="W4" s="105"/>
      <c r="X4" s="105"/>
      <c r="Y4" s="105"/>
      <c r="Z4" s="105"/>
      <c r="AA4" s="105"/>
      <c r="AB4" s="107" t="s">
        <v>7</v>
      </c>
      <c r="AC4" s="107" t="s">
        <v>9</v>
      </c>
      <c r="AD4" s="107" t="s">
        <v>10</v>
      </c>
      <c r="AE4" s="21"/>
    </row>
    <row r="5" spans="1:31" ht="27.6" x14ac:dyDescent="0.3">
      <c r="A5" s="4" t="s">
        <v>1479</v>
      </c>
      <c r="B5" s="42">
        <v>0</v>
      </c>
      <c r="C5" s="42">
        <v>0</v>
      </c>
      <c r="D5" s="42">
        <v>1</v>
      </c>
      <c r="E5" s="42">
        <v>1</v>
      </c>
      <c r="F5" s="42">
        <v>1</v>
      </c>
      <c r="G5" s="42">
        <v>1</v>
      </c>
      <c r="H5" s="42">
        <v>0</v>
      </c>
      <c r="I5" s="42">
        <v>0</v>
      </c>
      <c r="J5" s="42">
        <v>0</v>
      </c>
      <c r="K5" s="42">
        <v>0</v>
      </c>
      <c r="L5" s="6">
        <f>SUM(B5:K5)/10</f>
        <v>0.4</v>
      </c>
      <c r="M5" s="7" t="str">
        <f>IF(L5&lt;0.31,"sukar",IF(L5&lt;0.71,"sedang","mudah"))</f>
        <v>sedang</v>
      </c>
      <c r="N5" s="6">
        <f>ABS((SUM(B5:F5)-SUM(G5:K5))*2/10)</f>
        <v>0.4</v>
      </c>
      <c r="O5" s="7"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108"/>
      <c r="AC5" s="108"/>
      <c r="AD5" s="108"/>
      <c r="AE5" s="21"/>
    </row>
    <row r="6" spans="1:31" ht="14.4" x14ac:dyDescent="0.3">
      <c r="A6" s="4" t="s">
        <v>1480</v>
      </c>
      <c r="B6" s="42">
        <v>1</v>
      </c>
      <c r="C6" s="42">
        <v>1</v>
      </c>
      <c r="D6" s="42">
        <v>1</v>
      </c>
      <c r="E6" s="42">
        <v>0</v>
      </c>
      <c r="F6" s="42">
        <v>1</v>
      </c>
      <c r="G6" s="42">
        <v>0</v>
      </c>
      <c r="H6" s="42">
        <v>0</v>
      </c>
      <c r="I6" s="42">
        <v>0</v>
      </c>
      <c r="J6" s="42">
        <v>0</v>
      </c>
      <c r="K6" s="42">
        <v>0</v>
      </c>
      <c r="L6" s="6">
        <f t="shared" ref="L6:L69" si="0">SUM(B6:K6)/10</f>
        <v>0.4</v>
      </c>
      <c r="M6" s="7" t="str">
        <f t="shared" ref="M6:M69" si="1">IF(L6&lt;0.31,"sukar",IF(L6&lt;0.71,"sedang","mudah"))</f>
        <v>sedang</v>
      </c>
      <c r="N6" s="6">
        <f t="shared" ref="N6:N69" si="2">ABS((SUM(B6:F6)-SUM(G6:K6))*2/10)</f>
        <v>0.8</v>
      </c>
      <c r="O6" s="7" t="str">
        <f t="shared" ref="O6:O69" si="3">IF(N6&lt;0.2,"soal dibuang",IF(N6&lt;0.3,"soal diperbaiki",IF(N6&lt;0.4,"soal diterima tapi perlu diperbaiki","soal diterima baik")))</f>
        <v>soal diterima baik</v>
      </c>
      <c r="Q6" s="7">
        <v>1</v>
      </c>
      <c r="R6" s="14">
        <f>B5</f>
        <v>0</v>
      </c>
      <c r="S6" s="14">
        <f t="shared" ref="S6:AA21" si="4">C5</f>
        <v>0</v>
      </c>
      <c r="T6" s="14">
        <f t="shared" si="4"/>
        <v>1</v>
      </c>
      <c r="U6" s="14">
        <f t="shared" si="4"/>
        <v>1</v>
      </c>
      <c r="V6" s="14">
        <f t="shared" si="4"/>
        <v>1</v>
      </c>
      <c r="W6" s="14">
        <f t="shared" si="4"/>
        <v>1</v>
      </c>
      <c r="X6" s="14">
        <f t="shared" si="4"/>
        <v>0</v>
      </c>
      <c r="Y6" s="14">
        <f t="shared" si="4"/>
        <v>0</v>
      </c>
      <c r="Z6" s="14">
        <f t="shared" si="4"/>
        <v>0</v>
      </c>
      <c r="AA6" s="14">
        <f t="shared" si="4"/>
        <v>0</v>
      </c>
      <c r="AB6" s="6">
        <f>SUM(R6:AA6)/COUNT(R6:AA6)</f>
        <v>0.4</v>
      </c>
      <c r="AC6" s="6">
        <f>1-AB6</f>
        <v>0.6</v>
      </c>
      <c r="AD6" s="6">
        <f>AB6*AC6</f>
        <v>0.24</v>
      </c>
      <c r="AE6" s="21"/>
    </row>
    <row r="7" spans="1:31" ht="27.6" x14ac:dyDescent="0.3">
      <c r="A7" s="8" t="s">
        <v>1481</v>
      </c>
      <c r="B7" s="42">
        <v>1</v>
      </c>
      <c r="C7" s="42">
        <v>1</v>
      </c>
      <c r="D7" s="42">
        <v>1</v>
      </c>
      <c r="E7" s="42">
        <v>0</v>
      </c>
      <c r="F7" s="42">
        <v>1</v>
      </c>
      <c r="G7" s="42">
        <v>0</v>
      </c>
      <c r="H7" s="42">
        <v>0</v>
      </c>
      <c r="I7" s="42">
        <v>0</v>
      </c>
      <c r="J7" s="42">
        <v>1</v>
      </c>
      <c r="K7" s="42">
        <v>1</v>
      </c>
      <c r="L7" s="6">
        <f t="shared" si="0"/>
        <v>0.6</v>
      </c>
      <c r="M7" s="7" t="str">
        <f t="shared" si="1"/>
        <v>sedang</v>
      </c>
      <c r="N7" s="6">
        <f t="shared" si="2"/>
        <v>0.4</v>
      </c>
      <c r="O7" s="7" t="str">
        <f t="shared" si="3"/>
        <v>soal diterima baik</v>
      </c>
      <c r="Q7" s="7">
        <v>2</v>
      </c>
      <c r="R7" s="14">
        <f t="shared" ref="R7:AA45" si="5">B6</f>
        <v>1</v>
      </c>
      <c r="S7" s="14">
        <f t="shared" si="4"/>
        <v>1</v>
      </c>
      <c r="T7" s="14">
        <f t="shared" si="4"/>
        <v>1</v>
      </c>
      <c r="U7" s="14">
        <f t="shared" si="4"/>
        <v>0</v>
      </c>
      <c r="V7" s="14">
        <f t="shared" si="4"/>
        <v>1</v>
      </c>
      <c r="W7" s="14">
        <f t="shared" si="4"/>
        <v>0</v>
      </c>
      <c r="X7" s="14">
        <f t="shared" si="4"/>
        <v>0</v>
      </c>
      <c r="Y7" s="14">
        <f t="shared" si="4"/>
        <v>0</v>
      </c>
      <c r="Z7" s="14">
        <f t="shared" si="4"/>
        <v>0</v>
      </c>
      <c r="AA7" s="14">
        <f t="shared" si="4"/>
        <v>0</v>
      </c>
      <c r="AB7" s="6">
        <f t="shared" ref="AB7:AB70" si="6">SUM(R7:AA7)/COUNT(R7:AA7)</f>
        <v>0.4</v>
      </c>
      <c r="AC7" s="6">
        <f t="shared" ref="AC7:AC70" si="7">1-AB7</f>
        <v>0.6</v>
      </c>
      <c r="AD7" s="6">
        <f t="shared" ref="AD7:AD70" si="8">AB7*AC7</f>
        <v>0.24</v>
      </c>
      <c r="AE7" s="21"/>
    </row>
    <row r="8" spans="1:31" ht="35.25" customHeight="1" x14ac:dyDescent="0.3">
      <c r="A8" s="4" t="s">
        <v>1482</v>
      </c>
      <c r="B8" s="42">
        <v>0</v>
      </c>
      <c r="C8" s="42">
        <v>0</v>
      </c>
      <c r="D8" s="42">
        <v>0</v>
      </c>
      <c r="E8" s="42">
        <v>1</v>
      </c>
      <c r="F8" s="42">
        <v>0</v>
      </c>
      <c r="G8" s="42">
        <v>1</v>
      </c>
      <c r="H8" s="42">
        <v>1</v>
      </c>
      <c r="I8" s="42">
        <v>1</v>
      </c>
      <c r="J8" s="42">
        <v>0</v>
      </c>
      <c r="K8" s="42">
        <v>0</v>
      </c>
      <c r="L8" s="6">
        <f t="shared" si="0"/>
        <v>0.4</v>
      </c>
      <c r="M8" s="7" t="str">
        <f t="shared" si="1"/>
        <v>sedang</v>
      </c>
      <c r="N8" s="6">
        <f t="shared" si="2"/>
        <v>0.4</v>
      </c>
      <c r="O8" s="7" t="str">
        <f t="shared" si="3"/>
        <v>soal diterima baik</v>
      </c>
      <c r="Q8" s="7">
        <v>3</v>
      </c>
      <c r="R8" s="14">
        <f t="shared" si="5"/>
        <v>1</v>
      </c>
      <c r="S8" s="14">
        <f t="shared" si="4"/>
        <v>1</v>
      </c>
      <c r="T8" s="14">
        <f t="shared" si="4"/>
        <v>1</v>
      </c>
      <c r="U8" s="14">
        <f t="shared" si="4"/>
        <v>0</v>
      </c>
      <c r="V8" s="14">
        <f t="shared" si="4"/>
        <v>1</v>
      </c>
      <c r="W8" s="14">
        <f t="shared" si="4"/>
        <v>0</v>
      </c>
      <c r="X8" s="14">
        <f t="shared" si="4"/>
        <v>0</v>
      </c>
      <c r="Y8" s="14">
        <f t="shared" si="4"/>
        <v>0</v>
      </c>
      <c r="Z8" s="14">
        <f t="shared" si="4"/>
        <v>1</v>
      </c>
      <c r="AA8" s="14">
        <f t="shared" si="4"/>
        <v>1</v>
      </c>
      <c r="AB8" s="6">
        <f t="shared" si="6"/>
        <v>0.6</v>
      </c>
      <c r="AC8" s="6">
        <f t="shared" si="7"/>
        <v>0.4</v>
      </c>
      <c r="AD8" s="6">
        <f t="shared" si="8"/>
        <v>0.24</v>
      </c>
      <c r="AE8" s="21"/>
    </row>
    <row r="9" spans="1:31" ht="67.5" customHeight="1" x14ac:dyDescent="0.3">
      <c r="A9" s="8" t="s">
        <v>1483</v>
      </c>
      <c r="B9" s="42">
        <v>1</v>
      </c>
      <c r="C9" s="42">
        <v>1</v>
      </c>
      <c r="D9" s="42">
        <v>1</v>
      </c>
      <c r="E9" s="42">
        <v>0</v>
      </c>
      <c r="F9" s="42">
        <v>1</v>
      </c>
      <c r="G9" s="42">
        <v>0</v>
      </c>
      <c r="H9" s="42">
        <v>0</v>
      </c>
      <c r="I9" s="42">
        <v>0</v>
      </c>
      <c r="J9" s="42">
        <v>0</v>
      </c>
      <c r="K9" s="42">
        <v>0</v>
      </c>
      <c r="L9" s="6">
        <f t="shared" si="0"/>
        <v>0.4</v>
      </c>
      <c r="M9" s="7" t="str">
        <f t="shared" si="1"/>
        <v>sedang</v>
      </c>
      <c r="N9" s="6">
        <f t="shared" si="2"/>
        <v>0.8</v>
      </c>
      <c r="O9" s="7" t="str">
        <f t="shared" si="3"/>
        <v>soal diterima baik</v>
      </c>
      <c r="Q9" s="7">
        <v>4</v>
      </c>
      <c r="R9" s="14">
        <f t="shared" si="5"/>
        <v>0</v>
      </c>
      <c r="S9" s="14">
        <f t="shared" si="4"/>
        <v>0</v>
      </c>
      <c r="T9" s="14">
        <f t="shared" si="4"/>
        <v>0</v>
      </c>
      <c r="U9" s="14">
        <f t="shared" si="4"/>
        <v>1</v>
      </c>
      <c r="V9" s="14">
        <f t="shared" si="4"/>
        <v>0</v>
      </c>
      <c r="W9" s="14">
        <f t="shared" si="4"/>
        <v>1</v>
      </c>
      <c r="X9" s="14">
        <f t="shared" si="4"/>
        <v>1</v>
      </c>
      <c r="Y9" s="14">
        <f t="shared" si="4"/>
        <v>1</v>
      </c>
      <c r="Z9" s="14">
        <f t="shared" si="4"/>
        <v>0</v>
      </c>
      <c r="AA9" s="14">
        <f t="shared" si="4"/>
        <v>0</v>
      </c>
      <c r="AB9" s="6">
        <f t="shared" si="6"/>
        <v>0.4</v>
      </c>
      <c r="AC9" s="6">
        <f t="shared" si="7"/>
        <v>0.6</v>
      </c>
      <c r="AD9" s="6">
        <f t="shared" si="8"/>
        <v>0.24</v>
      </c>
      <c r="AE9" s="21"/>
    </row>
    <row r="10" spans="1:31" ht="27.6" x14ac:dyDescent="0.3">
      <c r="A10" s="8" t="s">
        <v>1484</v>
      </c>
      <c r="B10" s="42">
        <v>0</v>
      </c>
      <c r="C10" s="42">
        <v>0</v>
      </c>
      <c r="D10" s="42">
        <v>1</v>
      </c>
      <c r="E10" s="42">
        <v>0</v>
      </c>
      <c r="F10" s="42">
        <v>1</v>
      </c>
      <c r="G10" s="42">
        <v>0</v>
      </c>
      <c r="H10" s="42">
        <v>0</v>
      </c>
      <c r="I10" s="42">
        <v>0</v>
      </c>
      <c r="J10" s="42">
        <v>0</v>
      </c>
      <c r="K10" s="42">
        <v>0</v>
      </c>
      <c r="L10" s="6">
        <f t="shared" si="0"/>
        <v>0.2</v>
      </c>
      <c r="M10" s="7" t="str">
        <f t="shared" si="1"/>
        <v>sukar</v>
      </c>
      <c r="N10" s="6">
        <f t="shared" si="2"/>
        <v>0.4</v>
      </c>
      <c r="O10" s="7" t="str">
        <f t="shared" si="3"/>
        <v>soal diterima baik</v>
      </c>
      <c r="Q10" s="7">
        <v>5</v>
      </c>
      <c r="R10" s="14">
        <f t="shared" si="5"/>
        <v>1</v>
      </c>
      <c r="S10" s="14">
        <f t="shared" si="4"/>
        <v>1</v>
      </c>
      <c r="T10" s="14">
        <f t="shared" si="4"/>
        <v>1</v>
      </c>
      <c r="U10" s="14">
        <f t="shared" si="4"/>
        <v>0</v>
      </c>
      <c r="V10" s="14">
        <f t="shared" si="4"/>
        <v>1</v>
      </c>
      <c r="W10" s="14">
        <f t="shared" si="4"/>
        <v>0</v>
      </c>
      <c r="X10" s="14">
        <f t="shared" si="4"/>
        <v>0</v>
      </c>
      <c r="Y10" s="14">
        <f t="shared" si="4"/>
        <v>0</v>
      </c>
      <c r="Z10" s="14">
        <f t="shared" si="4"/>
        <v>0</v>
      </c>
      <c r="AA10" s="14">
        <f t="shared" si="4"/>
        <v>0</v>
      </c>
      <c r="AB10" s="6">
        <f t="shared" si="6"/>
        <v>0.4</v>
      </c>
      <c r="AC10" s="6">
        <f t="shared" si="7"/>
        <v>0.6</v>
      </c>
      <c r="AD10" s="6">
        <f t="shared" si="8"/>
        <v>0.24</v>
      </c>
      <c r="AE10" s="21"/>
    </row>
    <row r="11" spans="1:31" ht="14.4" x14ac:dyDescent="0.3">
      <c r="A11" s="4" t="s">
        <v>1485</v>
      </c>
      <c r="B11" s="42">
        <v>1</v>
      </c>
      <c r="C11" s="42">
        <v>1</v>
      </c>
      <c r="D11" s="42">
        <v>1</v>
      </c>
      <c r="E11" s="42">
        <v>1</v>
      </c>
      <c r="F11" s="42">
        <v>1</v>
      </c>
      <c r="G11" s="42">
        <v>1</v>
      </c>
      <c r="H11" s="42">
        <v>0</v>
      </c>
      <c r="I11" s="42">
        <v>0</v>
      </c>
      <c r="J11" s="42">
        <v>0</v>
      </c>
      <c r="K11" s="42">
        <v>0</v>
      </c>
      <c r="L11" s="6">
        <f t="shared" si="0"/>
        <v>0.6</v>
      </c>
      <c r="M11" s="7" t="str">
        <f t="shared" si="1"/>
        <v>sedang</v>
      </c>
      <c r="N11" s="6">
        <f t="shared" si="2"/>
        <v>0.8</v>
      </c>
      <c r="O11" s="7" t="str">
        <f t="shared" si="3"/>
        <v>soal diterima baik</v>
      </c>
      <c r="Q11" s="7">
        <v>6</v>
      </c>
      <c r="R11" s="14">
        <f t="shared" si="5"/>
        <v>0</v>
      </c>
      <c r="S11" s="14">
        <f t="shared" si="4"/>
        <v>0</v>
      </c>
      <c r="T11" s="14">
        <f t="shared" si="4"/>
        <v>1</v>
      </c>
      <c r="U11" s="14">
        <f t="shared" si="4"/>
        <v>0</v>
      </c>
      <c r="V11" s="14">
        <f t="shared" si="4"/>
        <v>1</v>
      </c>
      <c r="W11" s="14">
        <f t="shared" si="4"/>
        <v>0</v>
      </c>
      <c r="X11" s="14">
        <f t="shared" si="4"/>
        <v>0</v>
      </c>
      <c r="Y11" s="14">
        <f t="shared" si="4"/>
        <v>0</v>
      </c>
      <c r="Z11" s="14">
        <f t="shared" si="4"/>
        <v>0</v>
      </c>
      <c r="AA11" s="14">
        <f t="shared" si="4"/>
        <v>0</v>
      </c>
      <c r="AB11" s="6">
        <f t="shared" si="6"/>
        <v>0.2</v>
      </c>
      <c r="AC11" s="6">
        <f t="shared" si="7"/>
        <v>0.8</v>
      </c>
      <c r="AD11" s="6">
        <f t="shared" si="8"/>
        <v>0.16000000000000003</v>
      </c>
      <c r="AE11" s="21"/>
    </row>
    <row r="12" spans="1:31" ht="27.6" x14ac:dyDescent="0.3">
      <c r="A12" s="8" t="s">
        <v>1486</v>
      </c>
      <c r="B12" s="42">
        <v>1</v>
      </c>
      <c r="C12" s="42">
        <v>1</v>
      </c>
      <c r="D12" s="42">
        <v>1</v>
      </c>
      <c r="E12" s="42">
        <v>0</v>
      </c>
      <c r="F12" s="42">
        <v>1</v>
      </c>
      <c r="G12" s="42">
        <v>0</v>
      </c>
      <c r="H12" s="42">
        <v>0</v>
      </c>
      <c r="I12" s="42">
        <v>0</v>
      </c>
      <c r="J12" s="42">
        <v>0</v>
      </c>
      <c r="K12" s="42">
        <v>0</v>
      </c>
      <c r="L12" s="6">
        <f t="shared" si="0"/>
        <v>0.4</v>
      </c>
      <c r="M12" s="7" t="str">
        <f t="shared" si="1"/>
        <v>sedang</v>
      </c>
      <c r="N12" s="6">
        <f t="shared" si="2"/>
        <v>0.8</v>
      </c>
      <c r="O12" s="7" t="str">
        <f t="shared" si="3"/>
        <v>soal diterima baik</v>
      </c>
      <c r="Q12" s="7">
        <v>7</v>
      </c>
      <c r="R12" s="14">
        <f t="shared" si="5"/>
        <v>1</v>
      </c>
      <c r="S12" s="14">
        <f t="shared" si="4"/>
        <v>1</v>
      </c>
      <c r="T12" s="14">
        <f t="shared" si="4"/>
        <v>1</v>
      </c>
      <c r="U12" s="14">
        <f t="shared" si="4"/>
        <v>1</v>
      </c>
      <c r="V12" s="14">
        <f t="shared" si="4"/>
        <v>1</v>
      </c>
      <c r="W12" s="14">
        <f t="shared" si="4"/>
        <v>1</v>
      </c>
      <c r="X12" s="14">
        <f t="shared" si="4"/>
        <v>0</v>
      </c>
      <c r="Y12" s="14">
        <f t="shared" si="4"/>
        <v>0</v>
      </c>
      <c r="Z12" s="14">
        <f t="shared" si="4"/>
        <v>0</v>
      </c>
      <c r="AA12" s="14">
        <f t="shared" si="4"/>
        <v>0</v>
      </c>
      <c r="AB12" s="6">
        <f t="shared" si="6"/>
        <v>0.6</v>
      </c>
      <c r="AC12" s="6">
        <f t="shared" si="7"/>
        <v>0.4</v>
      </c>
      <c r="AD12" s="6">
        <f t="shared" si="8"/>
        <v>0.24</v>
      </c>
      <c r="AE12" s="21"/>
    </row>
    <row r="13" spans="1:31" ht="33.75" customHeight="1" x14ac:dyDescent="0.3">
      <c r="A13" s="4" t="s">
        <v>1487</v>
      </c>
      <c r="B13" s="42">
        <v>1</v>
      </c>
      <c r="C13" s="42">
        <v>1</v>
      </c>
      <c r="D13" s="42">
        <v>1</v>
      </c>
      <c r="E13" s="42">
        <v>0</v>
      </c>
      <c r="F13" s="42">
        <v>1</v>
      </c>
      <c r="G13" s="42">
        <v>0</v>
      </c>
      <c r="H13" s="42">
        <v>0</v>
      </c>
      <c r="I13" s="42">
        <v>0</v>
      </c>
      <c r="J13" s="42">
        <v>1</v>
      </c>
      <c r="K13" s="42">
        <v>1</v>
      </c>
      <c r="L13" s="6">
        <f t="shared" si="0"/>
        <v>0.6</v>
      </c>
      <c r="M13" s="7" t="str">
        <f t="shared" si="1"/>
        <v>sedang</v>
      </c>
      <c r="N13" s="6">
        <f t="shared" si="2"/>
        <v>0.4</v>
      </c>
      <c r="O13" s="7" t="str">
        <f t="shared" si="3"/>
        <v>soal diterima baik</v>
      </c>
      <c r="Q13" s="7">
        <v>8</v>
      </c>
      <c r="R13" s="14">
        <f t="shared" si="5"/>
        <v>1</v>
      </c>
      <c r="S13" s="14">
        <f t="shared" si="4"/>
        <v>1</v>
      </c>
      <c r="T13" s="14">
        <f t="shared" si="4"/>
        <v>1</v>
      </c>
      <c r="U13" s="14">
        <f t="shared" si="4"/>
        <v>0</v>
      </c>
      <c r="V13" s="14">
        <f t="shared" si="4"/>
        <v>1</v>
      </c>
      <c r="W13" s="14">
        <f t="shared" si="4"/>
        <v>0</v>
      </c>
      <c r="X13" s="14">
        <f t="shared" si="4"/>
        <v>0</v>
      </c>
      <c r="Y13" s="14">
        <f t="shared" si="4"/>
        <v>0</v>
      </c>
      <c r="Z13" s="14">
        <f t="shared" si="4"/>
        <v>0</v>
      </c>
      <c r="AA13" s="14">
        <f t="shared" si="4"/>
        <v>0</v>
      </c>
      <c r="AB13" s="6">
        <f t="shared" si="6"/>
        <v>0.4</v>
      </c>
      <c r="AC13" s="6">
        <f t="shared" si="7"/>
        <v>0.6</v>
      </c>
      <c r="AD13" s="6">
        <f t="shared" si="8"/>
        <v>0.24</v>
      </c>
      <c r="AE13" s="21"/>
    </row>
    <row r="14" spans="1:31" ht="33" customHeight="1" x14ac:dyDescent="0.3">
      <c r="A14" s="4" t="s">
        <v>1488</v>
      </c>
      <c r="B14" s="42">
        <v>1</v>
      </c>
      <c r="C14" s="42">
        <v>1</v>
      </c>
      <c r="D14" s="42">
        <v>1</v>
      </c>
      <c r="E14" s="42">
        <v>0</v>
      </c>
      <c r="F14" s="42">
        <v>1</v>
      </c>
      <c r="G14" s="42">
        <v>0</v>
      </c>
      <c r="H14" s="42">
        <v>0</v>
      </c>
      <c r="I14" s="42">
        <v>0</v>
      </c>
      <c r="J14" s="42">
        <v>0</v>
      </c>
      <c r="K14" s="42">
        <v>0</v>
      </c>
      <c r="L14" s="6">
        <f t="shared" si="0"/>
        <v>0.4</v>
      </c>
      <c r="M14" s="7" t="str">
        <f t="shared" si="1"/>
        <v>sedang</v>
      </c>
      <c r="N14" s="6">
        <f t="shared" si="2"/>
        <v>0.8</v>
      </c>
      <c r="O14" s="7" t="str">
        <f t="shared" si="3"/>
        <v>soal diterima baik</v>
      </c>
      <c r="Q14" s="7">
        <v>9</v>
      </c>
      <c r="R14" s="14">
        <f t="shared" si="5"/>
        <v>1</v>
      </c>
      <c r="S14" s="14">
        <f t="shared" si="4"/>
        <v>1</v>
      </c>
      <c r="T14" s="14">
        <f t="shared" si="4"/>
        <v>1</v>
      </c>
      <c r="U14" s="14">
        <f t="shared" si="4"/>
        <v>0</v>
      </c>
      <c r="V14" s="14">
        <f t="shared" si="4"/>
        <v>1</v>
      </c>
      <c r="W14" s="14">
        <f t="shared" si="4"/>
        <v>0</v>
      </c>
      <c r="X14" s="14">
        <f t="shared" si="4"/>
        <v>0</v>
      </c>
      <c r="Y14" s="14">
        <f t="shared" si="4"/>
        <v>0</v>
      </c>
      <c r="Z14" s="14">
        <f t="shared" si="4"/>
        <v>1</v>
      </c>
      <c r="AA14" s="14">
        <f t="shared" si="4"/>
        <v>1</v>
      </c>
      <c r="AB14" s="6">
        <f t="shared" si="6"/>
        <v>0.6</v>
      </c>
      <c r="AC14" s="6">
        <f t="shared" si="7"/>
        <v>0.4</v>
      </c>
      <c r="AD14" s="6">
        <f t="shared" si="8"/>
        <v>0.24</v>
      </c>
      <c r="AE14" s="21"/>
    </row>
    <row r="15" spans="1:31" ht="33" customHeight="1" x14ac:dyDescent="0.3">
      <c r="A15" s="8" t="s">
        <v>1489</v>
      </c>
      <c r="B15" s="42">
        <v>1</v>
      </c>
      <c r="C15" s="42">
        <v>1</v>
      </c>
      <c r="D15" s="42">
        <v>1</v>
      </c>
      <c r="E15" s="42">
        <v>1</v>
      </c>
      <c r="F15" s="42">
        <v>1</v>
      </c>
      <c r="G15" s="42">
        <v>1</v>
      </c>
      <c r="H15" s="42">
        <v>1</v>
      </c>
      <c r="I15" s="42">
        <v>1</v>
      </c>
      <c r="J15" s="42">
        <v>0</v>
      </c>
      <c r="K15" s="42">
        <v>0</v>
      </c>
      <c r="L15" s="6">
        <f t="shared" si="0"/>
        <v>0.8</v>
      </c>
      <c r="M15" s="7" t="str">
        <f t="shared" si="1"/>
        <v>mudah</v>
      </c>
      <c r="N15" s="6">
        <f t="shared" si="2"/>
        <v>0.4</v>
      </c>
      <c r="O15" s="7" t="str">
        <f t="shared" si="3"/>
        <v>soal diterima baik</v>
      </c>
      <c r="Q15" s="7">
        <v>10</v>
      </c>
      <c r="R15" s="14">
        <f t="shared" si="5"/>
        <v>1</v>
      </c>
      <c r="S15" s="14">
        <f t="shared" si="4"/>
        <v>1</v>
      </c>
      <c r="T15" s="14">
        <f t="shared" si="4"/>
        <v>1</v>
      </c>
      <c r="U15" s="14">
        <f t="shared" si="4"/>
        <v>0</v>
      </c>
      <c r="V15" s="14">
        <f t="shared" si="4"/>
        <v>1</v>
      </c>
      <c r="W15" s="14">
        <f t="shared" si="4"/>
        <v>0</v>
      </c>
      <c r="X15" s="14">
        <f t="shared" si="4"/>
        <v>0</v>
      </c>
      <c r="Y15" s="14">
        <f t="shared" si="4"/>
        <v>0</v>
      </c>
      <c r="Z15" s="14">
        <f t="shared" si="4"/>
        <v>0</v>
      </c>
      <c r="AA15" s="14">
        <f t="shared" si="4"/>
        <v>0</v>
      </c>
      <c r="AB15" s="6">
        <f t="shared" si="6"/>
        <v>0.4</v>
      </c>
      <c r="AC15" s="6">
        <f t="shared" si="7"/>
        <v>0.6</v>
      </c>
      <c r="AD15" s="6">
        <f t="shared" si="8"/>
        <v>0.24</v>
      </c>
      <c r="AE15" s="21"/>
    </row>
    <row r="16" spans="1:31" ht="33" customHeight="1" x14ac:dyDescent="0.3">
      <c r="A16" s="8" t="s">
        <v>1490</v>
      </c>
      <c r="B16" s="42">
        <v>1</v>
      </c>
      <c r="C16" s="42">
        <v>1</v>
      </c>
      <c r="D16" s="42">
        <v>1</v>
      </c>
      <c r="E16" s="42">
        <v>0</v>
      </c>
      <c r="F16" s="42">
        <v>1</v>
      </c>
      <c r="G16" s="42">
        <v>0</v>
      </c>
      <c r="H16" s="42">
        <v>0</v>
      </c>
      <c r="I16" s="42">
        <v>0</v>
      </c>
      <c r="J16" s="42">
        <v>0</v>
      </c>
      <c r="K16" s="42">
        <v>0</v>
      </c>
      <c r="L16" s="6">
        <f t="shared" si="0"/>
        <v>0.4</v>
      </c>
      <c r="M16" s="7" t="str">
        <f t="shared" si="1"/>
        <v>sedang</v>
      </c>
      <c r="N16" s="6">
        <f t="shared" si="2"/>
        <v>0.8</v>
      </c>
      <c r="O16" s="7" t="str">
        <f t="shared" si="3"/>
        <v>soal diterima baik</v>
      </c>
      <c r="Q16" s="7">
        <v>11</v>
      </c>
      <c r="R16" s="14">
        <f t="shared" si="5"/>
        <v>1</v>
      </c>
      <c r="S16" s="14">
        <f t="shared" si="4"/>
        <v>1</v>
      </c>
      <c r="T16" s="14">
        <f t="shared" si="4"/>
        <v>1</v>
      </c>
      <c r="U16" s="14">
        <f t="shared" si="4"/>
        <v>1</v>
      </c>
      <c r="V16" s="14">
        <f t="shared" si="4"/>
        <v>1</v>
      </c>
      <c r="W16" s="14">
        <f t="shared" si="4"/>
        <v>1</v>
      </c>
      <c r="X16" s="14">
        <f t="shared" si="4"/>
        <v>1</v>
      </c>
      <c r="Y16" s="14">
        <f t="shared" si="4"/>
        <v>1</v>
      </c>
      <c r="Z16" s="14">
        <f t="shared" si="4"/>
        <v>0</v>
      </c>
      <c r="AA16" s="14">
        <f t="shared" si="4"/>
        <v>0</v>
      </c>
      <c r="AB16" s="6">
        <f t="shared" si="6"/>
        <v>0.8</v>
      </c>
      <c r="AC16" s="6">
        <f t="shared" si="7"/>
        <v>0.19999999999999996</v>
      </c>
      <c r="AD16" s="6">
        <f t="shared" si="8"/>
        <v>0.15999999999999998</v>
      </c>
      <c r="AE16" s="21"/>
    </row>
    <row r="17" spans="1:31" ht="14.4" x14ac:dyDescent="0.3">
      <c r="A17" s="4" t="s">
        <v>1491</v>
      </c>
      <c r="B17" s="42">
        <v>0</v>
      </c>
      <c r="C17" s="42">
        <v>0</v>
      </c>
      <c r="D17" s="42">
        <v>1</v>
      </c>
      <c r="E17" s="42">
        <v>1</v>
      </c>
      <c r="F17" s="42">
        <v>1</v>
      </c>
      <c r="G17" s="42">
        <v>1</v>
      </c>
      <c r="H17" s="42">
        <v>0</v>
      </c>
      <c r="I17" s="42">
        <v>0</v>
      </c>
      <c r="J17" s="42">
        <v>0</v>
      </c>
      <c r="K17" s="42">
        <v>0</v>
      </c>
      <c r="L17" s="6">
        <f t="shared" si="0"/>
        <v>0.4</v>
      </c>
      <c r="M17" s="7" t="str">
        <f t="shared" si="1"/>
        <v>sedang</v>
      </c>
      <c r="N17" s="6">
        <f t="shared" si="2"/>
        <v>0.4</v>
      </c>
      <c r="O17" s="7" t="str">
        <f t="shared" si="3"/>
        <v>soal diterima baik</v>
      </c>
      <c r="Q17" s="7">
        <v>12</v>
      </c>
      <c r="R17" s="14">
        <f t="shared" si="5"/>
        <v>1</v>
      </c>
      <c r="S17" s="14">
        <f t="shared" si="4"/>
        <v>1</v>
      </c>
      <c r="T17" s="14">
        <f t="shared" si="4"/>
        <v>1</v>
      </c>
      <c r="U17" s="14">
        <f t="shared" si="4"/>
        <v>0</v>
      </c>
      <c r="V17" s="14">
        <f t="shared" si="4"/>
        <v>1</v>
      </c>
      <c r="W17" s="14">
        <f t="shared" si="4"/>
        <v>0</v>
      </c>
      <c r="X17" s="14">
        <f t="shared" si="4"/>
        <v>0</v>
      </c>
      <c r="Y17" s="14">
        <f t="shared" si="4"/>
        <v>0</v>
      </c>
      <c r="Z17" s="14">
        <f t="shared" si="4"/>
        <v>0</v>
      </c>
      <c r="AA17" s="14">
        <f t="shared" si="4"/>
        <v>0</v>
      </c>
      <c r="AB17" s="6">
        <f t="shared" si="6"/>
        <v>0.4</v>
      </c>
      <c r="AC17" s="6">
        <f t="shared" si="7"/>
        <v>0.6</v>
      </c>
      <c r="AD17" s="6">
        <f t="shared" si="8"/>
        <v>0.24</v>
      </c>
      <c r="AE17" s="21"/>
    </row>
    <row r="18" spans="1:31" ht="14.4" x14ac:dyDescent="0.3">
      <c r="A18" s="8" t="s">
        <v>1492</v>
      </c>
      <c r="B18" s="42">
        <v>1</v>
      </c>
      <c r="C18" s="42">
        <v>1</v>
      </c>
      <c r="D18" s="42">
        <v>1</v>
      </c>
      <c r="E18" s="42">
        <v>0</v>
      </c>
      <c r="F18" s="42">
        <v>1</v>
      </c>
      <c r="G18" s="42">
        <v>0</v>
      </c>
      <c r="H18" s="42">
        <v>0</v>
      </c>
      <c r="I18" s="42">
        <v>0</v>
      </c>
      <c r="J18" s="42">
        <v>1</v>
      </c>
      <c r="K18" s="42">
        <v>1</v>
      </c>
      <c r="L18" s="6">
        <f t="shared" si="0"/>
        <v>0.6</v>
      </c>
      <c r="M18" s="7" t="str">
        <f t="shared" si="1"/>
        <v>sedang</v>
      </c>
      <c r="N18" s="6">
        <f t="shared" si="2"/>
        <v>0.4</v>
      </c>
      <c r="O18" s="7" t="str">
        <f t="shared" si="3"/>
        <v>soal diterima baik</v>
      </c>
      <c r="Q18" s="7">
        <v>13</v>
      </c>
      <c r="R18" s="14">
        <f t="shared" si="5"/>
        <v>0</v>
      </c>
      <c r="S18" s="14">
        <f t="shared" si="4"/>
        <v>0</v>
      </c>
      <c r="T18" s="14">
        <f t="shared" si="4"/>
        <v>1</v>
      </c>
      <c r="U18" s="14">
        <f t="shared" si="4"/>
        <v>1</v>
      </c>
      <c r="V18" s="14">
        <f t="shared" si="4"/>
        <v>1</v>
      </c>
      <c r="W18" s="14">
        <f t="shared" si="4"/>
        <v>1</v>
      </c>
      <c r="X18" s="14">
        <f t="shared" si="4"/>
        <v>0</v>
      </c>
      <c r="Y18" s="14">
        <f t="shared" si="4"/>
        <v>0</v>
      </c>
      <c r="Z18" s="14">
        <f t="shared" si="4"/>
        <v>0</v>
      </c>
      <c r="AA18" s="14">
        <f t="shared" si="4"/>
        <v>0</v>
      </c>
      <c r="AB18" s="6">
        <f t="shared" si="6"/>
        <v>0.4</v>
      </c>
      <c r="AC18" s="6">
        <f t="shared" si="7"/>
        <v>0.6</v>
      </c>
      <c r="AD18" s="6">
        <f t="shared" si="8"/>
        <v>0.24</v>
      </c>
      <c r="AE18" s="21"/>
    </row>
    <row r="19" spans="1:31" ht="14.4" x14ac:dyDescent="0.3">
      <c r="A19" s="8" t="s">
        <v>1493</v>
      </c>
      <c r="B19" s="42">
        <v>1</v>
      </c>
      <c r="C19" s="42">
        <v>1</v>
      </c>
      <c r="D19" s="42">
        <v>1</v>
      </c>
      <c r="E19" s="42">
        <v>0</v>
      </c>
      <c r="F19" s="42">
        <v>1</v>
      </c>
      <c r="G19" s="42">
        <v>0</v>
      </c>
      <c r="H19" s="42">
        <v>1</v>
      </c>
      <c r="I19" s="42">
        <v>1</v>
      </c>
      <c r="J19" s="42">
        <v>0</v>
      </c>
      <c r="K19" s="42">
        <v>0</v>
      </c>
      <c r="L19" s="6">
        <f t="shared" si="0"/>
        <v>0.6</v>
      </c>
      <c r="M19" s="7" t="str">
        <f t="shared" si="1"/>
        <v>sedang</v>
      </c>
      <c r="N19" s="6">
        <f t="shared" si="2"/>
        <v>0.4</v>
      </c>
      <c r="O19" s="7" t="str">
        <f t="shared" si="3"/>
        <v>soal diterima baik</v>
      </c>
      <c r="Q19" s="7">
        <v>14</v>
      </c>
      <c r="R19" s="14">
        <f t="shared" si="5"/>
        <v>1</v>
      </c>
      <c r="S19" s="14">
        <f t="shared" si="4"/>
        <v>1</v>
      </c>
      <c r="T19" s="14">
        <f t="shared" si="4"/>
        <v>1</v>
      </c>
      <c r="U19" s="14">
        <f t="shared" si="4"/>
        <v>0</v>
      </c>
      <c r="V19" s="14">
        <f t="shared" si="4"/>
        <v>1</v>
      </c>
      <c r="W19" s="14">
        <f t="shared" si="4"/>
        <v>0</v>
      </c>
      <c r="X19" s="14">
        <f t="shared" si="4"/>
        <v>0</v>
      </c>
      <c r="Y19" s="14">
        <f t="shared" si="4"/>
        <v>0</v>
      </c>
      <c r="Z19" s="14">
        <f t="shared" si="4"/>
        <v>1</v>
      </c>
      <c r="AA19" s="14">
        <f t="shared" si="4"/>
        <v>1</v>
      </c>
      <c r="AB19" s="6">
        <f t="shared" si="6"/>
        <v>0.6</v>
      </c>
      <c r="AC19" s="6">
        <f t="shared" si="7"/>
        <v>0.4</v>
      </c>
      <c r="AD19" s="6">
        <f t="shared" si="8"/>
        <v>0.24</v>
      </c>
      <c r="AE19" s="21"/>
    </row>
    <row r="20" spans="1:31" ht="14.4" x14ac:dyDescent="0.3">
      <c r="A20" s="9" t="s">
        <v>1494</v>
      </c>
      <c r="B20" s="42">
        <v>1</v>
      </c>
      <c r="C20" s="42">
        <v>1</v>
      </c>
      <c r="D20" s="42">
        <v>1</v>
      </c>
      <c r="E20" s="42">
        <v>1</v>
      </c>
      <c r="F20" s="42">
        <v>1</v>
      </c>
      <c r="G20" s="42">
        <v>1</v>
      </c>
      <c r="H20" s="42">
        <v>1</v>
      </c>
      <c r="I20" s="42">
        <v>1</v>
      </c>
      <c r="J20" s="42">
        <v>0</v>
      </c>
      <c r="K20" s="42">
        <v>0</v>
      </c>
      <c r="L20" s="6">
        <f t="shared" si="0"/>
        <v>0.8</v>
      </c>
      <c r="M20" s="7" t="str">
        <f t="shared" si="1"/>
        <v>mudah</v>
      </c>
      <c r="N20" s="6">
        <f t="shared" si="2"/>
        <v>0.4</v>
      </c>
      <c r="O20" s="7" t="str">
        <f t="shared" si="3"/>
        <v>soal diterima baik</v>
      </c>
      <c r="Q20" s="7">
        <v>15</v>
      </c>
      <c r="R20" s="14">
        <f t="shared" si="5"/>
        <v>1</v>
      </c>
      <c r="S20" s="14">
        <f t="shared" si="4"/>
        <v>1</v>
      </c>
      <c r="T20" s="14">
        <f t="shared" si="4"/>
        <v>1</v>
      </c>
      <c r="U20" s="14">
        <f t="shared" si="4"/>
        <v>0</v>
      </c>
      <c r="V20" s="14">
        <f t="shared" si="4"/>
        <v>1</v>
      </c>
      <c r="W20" s="14">
        <f t="shared" si="4"/>
        <v>0</v>
      </c>
      <c r="X20" s="14">
        <f t="shared" si="4"/>
        <v>1</v>
      </c>
      <c r="Y20" s="14">
        <f t="shared" si="4"/>
        <v>1</v>
      </c>
      <c r="Z20" s="14">
        <f t="shared" si="4"/>
        <v>0</v>
      </c>
      <c r="AA20" s="14">
        <f t="shared" si="4"/>
        <v>0</v>
      </c>
      <c r="AB20" s="6">
        <f t="shared" si="6"/>
        <v>0.6</v>
      </c>
      <c r="AC20" s="6">
        <f t="shared" si="7"/>
        <v>0.4</v>
      </c>
      <c r="AD20" s="6">
        <f t="shared" si="8"/>
        <v>0.24</v>
      </c>
      <c r="AE20" s="21"/>
    </row>
    <row r="21" spans="1:31" ht="27.6" x14ac:dyDescent="0.3">
      <c r="A21" s="8" t="s">
        <v>1495</v>
      </c>
      <c r="B21" s="42">
        <v>1</v>
      </c>
      <c r="C21" s="42">
        <v>1</v>
      </c>
      <c r="D21" s="42">
        <v>1</v>
      </c>
      <c r="E21" s="42">
        <v>0</v>
      </c>
      <c r="F21" s="42">
        <v>1</v>
      </c>
      <c r="G21" s="42">
        <v>0</v>
      </c>
      <c r="H21" s="42">
        <v>0</v>
      </c>
      <c r="I21" s="42">
        <v>0</v>
      </c>
      <c r="J21" s="42">
        <v>0</v>
      </c>
      <c r="K21" s="42">
        <v>0</v>
      </c>
      <c r="L21" s="6">
        <f t="shared" si="0"/>
        <v>0.4</v>
      </c>
      <c r="M21" s="7" t="str">
        <f t="shared" si="1"/>
        <v>sedang</v>
      </c>
      <c r="N21" s="6">
        <f t="shared" si="2"/>
        <v>0.8</v>
      </c>
      <c r="O21" s="7" t="str">
        <f t="shared" si="3"/>
        <v>soal diterima baik</v>
      </c>
      <c r="Q21" s="7">
        <v>16</v>
      </c>
      <c r="R21" s="14">
        <f t="shared" si="5"/>
        <v>1</v>
      </c>
      <c r="S21" s="14">
        <f t="shared" si="4"/>
        <v>1</v>
      </c>
      <c r="T21" s="14">
        <f t="shared" si="4"/>
        <v>1</v>
      </c>
      <c r="U21" s="14">
        <f t="shared" si="4"/>
        <v>1</v>
      </c>
      <c r="V21" s="14">
        <f t="shared" si="4"/>
        <v>1</v>
      </c>
      <c r="W21" s="14">
        <f t="shared" si="4"/>
        <v>1</v>
      </c>
      <c r="X21" s="14">
        <f t="shared" si="4"/>
        <v>1</v>
      </c>
      <c r="Y21" s="14">
        <f t="shared" si="4"/>
        <v>1</v>
      </c>
      <c r="Z21" s="14">
        <f t="shared" si="4"/>
        <v>0</v>
      </c>
      <c r="AA21" s="14">
        <f t="shared" si="4"/>
        <v>0</v>
      </c>
      <c r="AB21" s="6">
        <f t="shared" si="6"/>
        <v>0.8</v>
      </c>
      <c r="AC21" s="6">
        <f t="shared" si="7"/>
        <v>0.19999999999999996</v>
      </c>
      <c r="AD21" s="6">
        <f t="shared" si="8"/>
        <v>0.15999999999999998</v>
      </c>
      <c r="AE21" s="21"/>
    </row>
    <row r="22" spans="1:31" ht="14.4" x14ac:dyDescent="0.3">
      <c r="A22" s="8" t="s">
        <v>1496</v>
      </c>
      <c r="B22" s="42">
        <v>1</v>
      </c>
      <c r="C22" s="42">
        <v>1</v>
      </c>
      <c r="D22" s="42">
        <v>1</v>
      </c>
      <c r="E22" s="42">
        <v>0</v>
      </c>
      <c r="F22" s="42">
        <v>1</v>
      </c>
      <c r="G22" s="42">
        <v>0</v>
      </c>
      <c r="H22" s="42">
        <v>1</v>
      </c>
      <c r="I22" s="42">
        <v>1</v>
      </c>
      <c r="J22" s="42">
        <v>0</v>
      </c>
      <c r="K22" s="42">
        <v>0</v>
      </c>
      <c r="L22" s="6">
        <f t="shared" si="0"/>
        <v>0.6</v>
      </c>
      <c r="M22" s="7" t="str">
        <f t="shared" si="1"/>
        <v>sedang</v>
      </c>
      <c r="N22" s="6">
        <f t="shared" si="2"/>
        <v>0.4</v>
      </c>
      <c r="O22" s="7" t="str">
        <f t="shared" si="3"/>
        <v>soal diterima baik</v>
      </c>
      <c r="Q22" s="7">
        <v>17</v>
      </c>
      <c r="R22" s="14">
        <f t="shared" si="5"/>
        <v>1</v>
      </c>
      <c r="S22" s="14">
        <f t="shared" si="5"/>
        <v>1</v>
      </c>
      <c r="T22" s="14">
        <f t="shared" si="5"/>
        <v>1</v>
      </c>
      <c r="U22" s="14">
        <f t="shared" si="5"/>
        <v>0</v>
      </c>
      <c r="V22" s="14">
        <f t="shared" si="5"/>
        <v>1</v>
      </c>
      <c r="W22" s="14">
        <f t="shared" si="5"/>
        <v>0</v>
      </c>
      <c r="X22" s="14">
        <f t="shared" si="5"/>
        <v>0</v>
      </c>
      <c r="Y22" s="14">
        <f t="shared" si="5"/>
        <v>0</v>
      </c>
      <c r="Z22" s="14">
        <f t="shared" si="5"/>
        <v>0</v>
      </c>
      <c r="AA22" s="14">
        <f t="shared" si="5"/>
        <v>0</v>
      </c>
      <c r="AB22" s="6">
        <f t="shared" si="6"/>
        <v>0.4</v>
      </c>
      <c r="AC22" s="6">
        <f t="shared" si="7"/>
        <v>0.6</v>
      </c>
      <c r="AD22" s="6">
        <f t="shared" si="8"/>
        <v>0.24</v>
      </c>
      <c r="AE22" s="21"/>
    </row>
    <row r="23" spans="1:31" ht="14.4" x14ac:dyDescent="0.3">
      <c r="A23" s="4" t="s">
        <v>1497</v>
      </c>
      <c r="B23" s="42">
        <v>1</v>
      </c>
      <c r="C23" s="42">
        <v>1</v>
      </c>
      <c r="D23" s="42">
        <v>0</v>
      </c>
      <c r="E23" s="42">
        <v>0</v>
      </c>
      <c r="F23" s="42">
        <v>0</v>
      </c>
      <c r="G23" s="42">
        <v>0</v>
      </c>
      <c r="H23" s="42">
        <v>0</v>
      </c>
      <c r="I23" s="42">
        <v>0</v>
      </c>
      <c r="J23" s="42">
        <v>0</v>
      </c>
      <c r="K23" s="42">
        <v>0</v>
      </c>
      <c r="L23" s="6">
        <f t="shared" si="0"/>
        <v>0.2</v>
      </c>
      <c r="M23" s="7" t="str">
        <f t="shared" si="1"/>
        <v>sukar</v>
      </c>
      <c r="N23" s="6">
        <f t="shared" si="2"/>
        <v>0.4</v>
      </c>
      <c r="O23" s="7" t="str">
        <f t="shared" si="3"/>
        <v>soal diterima baik</v>
      </c>
      <c r="Q23" s="7">
        <v>18</v>
      </c>
      <c r="R23" s="14">
        <f t="shared" si="5"/>
        <v>1</v>
      </c>
      <c r="S23" s="14">
        <f t="shared" si="5"/>
        <v>1</v>
      </c>
      <c r="T23" s="14">
        <f t="shared" si="5"/>
        <v>1</v>
      </c>
      <c r="U23" s="14">
        <f t="shared" si="5"/>
        <v>0</v>
      </c>
      <c r="V23" s="14">
        <f t="shared" si="5"/>
        <v>1</v>
      </c>
      <c r="W23" s="14">
        <f t="shared" si="5"/>
        <v>0</v>
      </c>
      <c r="X23" s="14">
        <f t="shared" si="5"/>
        <v>1</v>
      </c>
      <c r="Y23" s="14">
        <f t="shared" si="5"/>
        <v>1</v>
      </c>
      <c r="Z23" s="14">
        <f t="shared" si="5"/>
        <v>0</v>
      </c>
      <c r="AA23" s="14">
        <f t="shared" si="5"/>
        <v>0</v>
      </c>
      <c r="AB23" s="6">
        <f t="shared" si="6"/>
        <v>0.6</v>
      </c>
      <c r="AC23" s="6">
        <f t="shared" si="7"/>
        <v>0.4</v>
      </c>
      <c r="AD23" s="6">
        <f t="shared" si="8"/>
        <v>0.24</v>
      </c>
      <c r="AE23" s="21"/>
    </row>
    <row r="24" spans="1:31" ht="14.4" x14ac:dyDescent="0.3">
      <c r="A24" s="9" t="s">
        <v>1498</v>
      </c>
      <c r="B24" s="42">
        <v>1</v>
      </c>
      <c r="C24" s="42">
        <v>1</v>
      </c>
      <c r="D24" s="42">
        <v>0</v>
      </c>
      <c r="E24" s="42">
        <v>1</v>
      </c>
      <c r="F24" s="42">
        <v>0</v>
      </c>
      <c r="G24" s="42">
        <v>1</v>
      </c>
      <c r="H24" s="42">
        <v>0</v>
      </c>
      <c r="I24" s="42">
        <v>0</v>
      </c>
      <c r="J24" s="42">
        <v>0</v>
      </c>
      <c r="K24" s="42">
        <v>0</v>
      </c>
      <c r="L24" s="6">
        <f t="shared" si="0"/>
        <v>0.4</v>
      </c>
      <c r="M24" s="7" t="str">
        <f t="shared" si="1"/>
        <v>sedang</v>
      </c>
      <c r="N24" s="6">
        <f t="shared" si="2"/>
        <v>0.4</v>
      </c>
      <c r="O24" s="7" t="str">
        <f t="shared" si="3"/>
        <v>soal diterima baik</v>
      </c>
      <c r="Q24" s="7">
        <v>19</v>
      </c>
      <c r="R24" s="14">
        <f t="shared" si="5"/>
        <v>1</v>
      </c>
      <c r="S24" s="14">
        <f t="shared" si="5"/>
        <v>1</v>
      </c>
      <c r="T24" s="14">
        <f t="shared" si="5"/>
        <v>0</v>
      </c>
      <c r="U24" s="14">
        <f t="shared" si="5"/>
        <v>0</v>
      </c>
      <c r="V24" s="14">
        <f t="shared" si="5"/>
        <v>0</v>
      </c>
      <c r="W24" s="14">
        <f t="shared" si="5"/>
        <v>0</v>
      </c>
      <c r="X24" s="14">
        <f t="shared" si="5"/>
        <v>0</v>
      </c>
      <c r="Y24" s="14">
        <f t="shared" si="5"/>
        <v>0</v>
      </c>
      <c r="Z24" s="14">
        <f t="shared" si="5"/>
        <v>0</v>
      </c>
      <c r="AA24" s="14">
        <f t="shared" si="5"/>
        <v>0</v>
      </c>
      <c r="AB24" s="6">
        <f t="shared" si="6"/>
        <v>0.2</v>
      </c>
      <c r="AC24" s="6">
        <f t="shared" si="7"/>
        <v>0.8</v>
      </c>
      <c r="AD24" s="6">
        <f t="shared" si="8"/>
        <v>0.16000000000000003</v>
      </c>
      <c r="AE24" s="21"/>
    </row>
    <row r="25" spans="1:31" ht="14.4" x14ac:dyDescent="0.3">
      <c r="A25" s="4" t="s">
        <v>1499</v>
      </c>
      <c r="B25" s="42">
        <v>1</v>
      </c>
      <c r="C25" s="42">
        <v>1</v>
      </c>
      <c r="D25" s="42">
        <v>1</v>
      </c>
      <c r="E25" s="42">
        <v>1</v>
      </c>
      <c r="F25" s="42">
        <v>1</v>
      </c>
      <c r="G25" s="42">
        <v>1</v>
      </c>
      <c r="H25" s="42">
        <v>0</v>
      </c>
      <c r="I25" s="42">
        <v>0</v>
      </c>
      <c r="J25" s="42">
        <v>0</v>
      </c>
      <c r="K25" s="42">
        <v>0</v>
      </c>
      <c r="L25" s="6">
        <f t="shared" si="0"/>
        <v>0.6</v>
      </c>
      <c r="M25" s="7" t="str">
        <f t="shared" si="1"/>
        <v>sedang</v>
      </c>
      <c r="N25" s="6">
        <f t="shared" si="2"/>
        <v>0.8</v>
      </c>
      <c r="O25" s="7" t="str">
        <f t="shared" si="3"/>
        <v>soal diterima baik</v>
      </c>
      <c r="Q25" s="7">
        <v>20</v>
      </c>
      <c r="R25" s="14">
        <f t="shared" si="5"/>
        <v>1</v>
      </c>
      <c r="S25" s="14">
        <f t="shared" si="5"/>
        <v>1</v>
      </c>
      <c r="T25" s="14">
        <f t="shared" si="5"/>
        <v>0</v>
      </c>
      <c r="U25" s="14">
        <f t="shared" si="5"/>
        <v>1</v>
      </c>
      <c r="V25" s="14">
        <f t="shared" si="5"/>
        <v>0</v>
      </c>
      <c r="W25" s="14">
        <f t="shared" si="5"/>
        <v>1</v>
      </c>
      <c r="X25" s="14">
        <f t="shared" si="5"/>
        <v>0</v>
      </c>
      <c r="Y25" s="14">
        <f t="shared" si="5"/>
        <v>0</v>
      </c>
      <c r="Z25" s="14">
        <f t="shared" si="5"/>
        <v>0</v>
      </c>
      <c r="AA25" s="14">
        <f t="shared" si="5"/>
        <v>0</v>
      </c>
      <c r="AB25" s="6">
        <f t="shared" si="6"/>
        <v>0.4</v>
      </c>
      <c r="AC25" s="6">
        <f t="shared" si="7"/>
        <v>0.6</v>
      </c>
      <c r="AD25" s="6">
        <f t="shared" si="8"/>
        <v>0.24</v>
      </c>
      <c r="AE25" s="21"/>
    </row>
    <row r="26" spans="1:31" ht="14.4" x14ac:dyDescent="0.3">
      <c r="A26" s="8" t="s">
        <v>1500</v>
      </c>
      <c r="B26" s="42">
        <v>1</v>
      </c>
      <c r="C26" s="42">
        <v>1</v>
      </c>
      <c r="D26" s="42">
        <v>1</v>
      </c>
      <c r="E26" s="42">
        <v>1</v>
      </c>
      <c r="F26" s="42">
        <v>1</v>
      </c>
      <c r="G26" s="42">
        <v>1</v>
      </c>
      <c r="H26" s="42">
        <v>1</v>
      </c>
      <c r="I26" s="42">
        <v>1</v>
      </c>
      <c r="J26" s="42">
        <v>0</v>
      </c>
      <c r="K26" s="42">
        <v>0</v>
      </c>
      <c r="L26" s="6">
        <f t="shared" si="0"/>
        <v>0.8</v>
      </c>
      <c r="M26" s="7" t="str">
        <f t="shared" si="1"/>
        <v>mudah</v>
      </c>
      <c r="N26" s="6">
        <f t="shared" si="2"/>
        <v>0.4</v>
      </c>
      <c r="O26" s="7" t="str">
        <f t="shared" si="3"/>
        <v>soal diterima baik</v>
      </c>
      <c r="Q26" s="7">
        <v>21</v>
      </c>
      <c r="R26" s="14">
        <f t="shared" si="5"/>
        <v>1</v>
      </c>
      <c r="S26" s="14">
        <f t="shared" si="5"/>
        <v>1</v>
      </c>
      <c r="T26" s="14">
        <f t="shared" si="5"/>
        <v>1</v>
      </c>
      <c r="U26" s="14">
        <f t="shared" si="5"/>
        <v>1</v>
      </c>
      <c r="V26" s="14">
        <f t="shared" si="5"/>
        <v>1</v>
      </c>
      <c r="W26" s="14">
        <f t="shared" si="5"/>
        <v>1</v>
      </c>
      <c r="X26" s="14">
        <f t="shared" si="5"/>
        <v>0</v>
      </c>
      <c r="Y26" s="14">
        <f t="shared" si="5"/>
        <v>0</v>
      </c>
      <c r="Z26" s="14">
        <f t="shared" si="5"/>
        <v>0</v>
      </c>
      <c r="AA26" s="14">
        <f t="shared" si="5"/>
        <v>0</v>
      </c>
      <c r="AB26" s="6">
        <f t="shared" si="6"/>
        <v>0.6</v>
      </c>
      <c r="AC26" s="6">
        <f t="shared" si="7"/>
        <v>0.4</v>
      </c>
      <c r="AD26" s="6">
        <f t="shared" si="8"/>
        <v>0.24</v>
      </c>
      <c r="AE26" s="21"/>
    </row>
    <row r="27" spans="1:31" ht="14.4" x14ac:dyDescent="0.3">
      <c r="A27" s="4" t="s">
        <v>1501</v>
      </c>
      <c r="B27" s="42">
        <v>1</v>
      </c>
      <c r="C27" s="42">
        <v>1</v>
      </c>
      <c r="D27" s="42">
        <v>1</v>
      </c>
      <c r="E27" s="42">
        <v>1</v>
      </c>
      <c r="F27" s="42">
        <v>1</v>
      </c>
      <c r="G27" s="42">
        <v>1</v>
      </c>
      <c r="H27" s="42">
        <v>0</v>
      </c>
      <c r="I27" s="42">
        <v>0</v>
      </c>
      <c r="J27" s="42">
        <v>0</v>
      </c>
      <c r="K27" s="42">
        <v>0</v>
      </c>
      <c r="L27" s="6">
        <f t="shared" si="0"/>
        <v>0.6</v>
      </c>
      <c r="M27" s="7" t="str">
        <f t="shared" si="1"/>
        <v>sedang</v>
      </c>
      <c r="N27" s="6">
        <f t="shared" si="2"/>
        <v>0.8</v>
      </c>
      <c r="O27" s="7" t="str">
        <f t="shared" si="3"/>
        <v>soal diterima baik</v>
      </c>
      <c r="Q27" s="7">
        <v>22</v>
      </c>
      <c r="R27" s="14">
        <f t="shared" si="5"/>
        <v>1</v>
      </c>
      <c r="S27" s="14">
        <f t="shared" si="5"/>
        <v>1</v>
      </c>
      <c r="T27" s="14">
        <f t="shared" si="5"/>
        <v>1</v>
      </c>
      <c r="U27" s="14">
        <f t="shared" si="5"/>
        <v>1</v>
      </c>
      <c r="V27" s="14">
        <f t="shared" si="5"/>
        <v>1</v>
      </c>
      <c r="W27" s="14">
        <f t="shared" si="5"/>
        <v>1</v>
      </c>
      <c r="X27" s="14">
        <f t="shared" si="5"/>
        <v>1</v>
      </c>
      <c r="Y27" s="14">
        <f t="shared" si="5"/>
        <v>1</v>
      </c>
      <c r="Z27" s="14">
        <f t="shared" si="5"/>
        <v>0</v>
      </c>
      <c r="AA27" s="14">
        <f t="shared" si="5"/>
        <v>0</v>
      </c>
      <c r="AB27" s="6">
        <f t="shared" si="6"/>
        <v>0.8</v>
      </c>
      <c r="AC27" s="6">
        <f t="shared" si="7"/>
        <v>0.19999999999999996</v>
      </c>
      <c r="AD27" s="6">
        <f t="shared" si="8"/>
        <v>0.15999999999999998</v>
      </c>
      <c r="AE27" s="21"/>
    </row>
    <row r="28" spans="1:31" ht="14.4" x14ac:dyDescent="0.3">
      <c r="A28" s="8" t="s">
        <v>1502</v>
      </c>
      <c r="B28" s="42">
        <v>1</v>
      </c>
      <c r="C28" s="42">
        <v>1</v>
      </c>
      <c r="D28" s="42">
        <v>1</v>
      </c>
      <c r="E28" s="42">
        <v>1</v>
      </c>
      <c r="F28" s="42">
        <v>1</v>
      </c>
      <c r="G28" s="42">
        <v>1</v>
      </c>
      <c r="H28" s="42">
        <v>0</v>
      </c>
      <c r="I28" s="42">
        <v>0</v>
      </c>
      <c r="J28" s="42">
        <v>0</v>
      </c>
      <c r="K28" s="42">
        <v>0</v>
      </c>
      <c r="L28" s="6">
        <f t="shared" si="0"/>
        <v>0.6</v>
      </c>
      <c r="M28" s="7" t="str">
        <f t="shared" si="1"/>
        <v>sedang</v>
      </c>
      <c r="N28" s="6">
        <f t="shared" si="2"/>
        <v>0.8</v>
      </c>
      <c r="O28" s="7" t="str">
        <f t="shared" si="3"/>
        <v>soal diterima baik</v>
      </c>
      <c r="Q28" s="7">
        <v>23</v>
      </c>
      <c r="R28" s="14">
        <f t="shared" si="5"/>
        <v>1</v>
      </c>
      <c r="S28" s="14">
        <f t="shared" si="5"/>
        <v>1</v>
      </c>
      <c r="T28" s="14">
        <f t="shared" si="5"/>
        <v>1</v>
      </c>
      <c r="U28" s="14">
        <f t="shared" si="5"/>
        <v>1</v>
      </c>
      <c r="V28" s="14">
        <f t="shared" si="5"/>
        <v>1</v>
      </c>
      <c r="W28" s="14">
        <f t="shared" si="5"/>
        <v>1</v>
      </c>
      <c r="X28" s="14">
        <f t="shared" si="5"/>
        <v>0</v>
      </c>
      <c r="Y28" s="14">
        <f t="shared" si="5"/>
        <v>0</v>
      </c>
      <c r="Z28" s="14">
        <f t="shared" si="5"/>
        <v>0</v>
      </c>
      <c r="AA28" s="14">
        <f t="shared" si="5"/>
        <v>0</v>
      </c>
      <c r="AB28" s="6">
        <f t="shared" si="6"/>
        <v>0.6</v>
      </c>
      <c r="AC28" s="6">
        <f t="shared" si="7"/>
        <v>0.4</v>
      </c>
      <c r="AD28" s="6">
        <f t="shared" si="8"/>
        <v>0.24</v>
      </c>
      <c r="AE28" s="21"/>
    </row>
    <row r="29" spans="1:31" ht="14.4" x14ac:dyDescent="0.3">
      <c r="A29" s="8" t="s">
        <v>1503</v>
      </c>
      <c r="B29" s="42">
        <v>1</v>
      </c>
      <c r="C29" s="42">
        <v>1</v>
      </c>
      <c r="D29" s="42">
        <v>0</v>
      </c>
      <c r="E29" s="42">
        <v>1</v>
      </c>
      <c r="F29" s="42">
        <v>0</v>
      </c>
      <c r="G29" s="42">
        <v>1</v>
      </c>
      <c r="H29" s="42">
        <v>0</v>
      </c>
      <c r="I29" s="42">
        <v>0</v>
      </c>
      <c r="J29" s="42">
        <v>0</v>
      </c>
      <c r="K29" s="42">
        <v>0</v>
      </c>
      <c r="L29" s="6">
        <f t="shared" si="0"/>
        <v>0.4</v>
      </c>
      <c r="M29" s="7" t="str">
        <f t="shared" si="1"/>
        <v>sedang</v>
      </c>
      <c r="N29" s="6">
        <f t="shared" si="2"/>
        <v>0.4</v>
      </c>
      <c r="O29" s="7" t="str">
        <f t="shared" si="3"/>
        <v>soal diterima baik</v>
      </c>
      <c r="Q29" s="7">
        <v>24</v>
      </c>
      <c r="R29" s="14">
        <f t="shared" si="5"/>
        <v>1</v>
      </c>
      <c r="S29" s="14">
        <f t="shared" si="5"/>
        <v>1</v>
      </c>
      <c r="T29" s="14">
        <f t="shared" si="5"/>
        <v>1</v>
      </c>
      <c r="U29" s="14">
        <f t="shared" si="5"/>
        <v>1</v>
      </c>
      <c r="V29" s="14">
        <f t="shared" si="5"/>
        <v>1</v>
      </c>
      <c r="W29" s="14">
        <f t="shared" si="5"/>
        <v>1</v>
      </c>
      <c r="X29" s="14">
        <f t="shared" si="5"/>
        <v>0</v>
      </c>
      <c r="Y29" s="14">
        <f t="shared" si="5"/>
        <v>0</v>
      </c>
      <c r="Z29" s="14">
        <f t="shared" si="5"/>
        <v>0</v>
      </c>
      <c r="AA29" s="14">
        <f t="shared" si="5"/>
        <v>0</v>
      </c>
      <c r="AB29" s="6">
        <f t="shared" si="6"/>
        <v>0.6</v>
      </c>
      <c r="AC29" s="6">
        <f t="shared" si="7"/>
        <v>0.4</v>
      </c>
      <c r="AD29" s="6">
        <f t="shared" si="8"/>
        <v>0.24</v>
      </c>
      <c r="AE29" s="21"/>
    </row>
    <row r="30" spans="1:31" ht="14.4" x14ac:dyDescent="0.3">
      <c r="A30" s="4" t="s">
        <v>1504</v>
      </c>
      <c r="B30" s="42">
        <v>1</v>
      </c>
      <c r="C30" s="42">
        <v>1</v>
      </c>
      <c r="D30" s="42">
        <v>1</v>
      </c>
      <c r="E30" s="42">
        <v>1</v>
      </c>
      <c r="F30" s="42">
        <v>1</v>
      </c>
      <c r="G30" s="42">
        <v>1</v>
      </c>
      <c r="H30" s="42">
        <v>0</v>
      </c>
      <c r="I30" s="42">
        <v>0</v>
      </c>
      <c r="J30" s="42">
        <v>0</v>
      </c>
      <c r="K30" s="42">
        <v>0</v>
      </c>
      <c r="L30" s="6">
        <f t="shared" si="0"/>
        <v>0.6</v>
      </c>
      <c r="M30" s="7" t="str">
        <f t="shared" si="1"/>
        <v>sedang</v>
      </c>
      <c r="N30" s="6">
        <f t="shared" si="2"/>
        <v>0.8</v>
      </c>
      <c r="O30" s="7" t="str">
        <f t="shared" si="3"/>
        <v>soal diterima baik</v>
      </c>
      <c r="Q30" s="7">
        <v>25</v>
      </c>
      <c r="R30" s="14">
        <f t="shared" si="5"/>
        <v>1</v>
      </c>
      <c r="S30" s="14">
        <f t="shared" si="5"/>
        <v>1</v>
      </c>
      <c r="T30" s="14">
        <f t="shared" si="5"/>
        <v>0</v>
      </c>
      <c r="U30" s="14">
        <f t="shared" si="5"/>
        <v>1</v>
      </c>
      <c r="V30" s="14">
        <f t="shared" si="5"/>
        <v>0</v>
      </c>
      <c r="W30" s="14">
        <f t="shared" si="5"/>
        <v>1</v>
      </c>
      <c r="X30" s="14">
        <f t="shared" si="5"/>
        <v>0</v>
      </c>
      <c r="Y30" s="14">
        <f t="shared" si="5"/>
        <v>0</v>
      </c>
      <c r="Z30" s="14">
        <f t="shared" si="5"/>
        <v>0</v>
      </c>
      <c r="AA30" s="14">
        <f t="shared" si="5"/>
        <v>0</v>
      </c>
      <c r="AB30" s="6">
        <f t="shared" si="6"/>
        <v>0.4</v>
      </c>
      <c r="AC30" s="6">
        <f t="shared" si="7"/>
        <v>0.6</v>
      </c>
      <c r="AD30" s="6">
        <f t="shared" si="8"/>
        <v>0.24</v>
      </c>
      <c r="AE30" s="21"/>
    </row>
    <row r="31" spans="1:31" ht="14.4" x14ac:dyDescent="0.3">
      <c r="A31" s="4" t="s">
        <v>1505</v>
      </c>
      <c r="B31" s="42">
        <v>1</v>
      </c>
      <c r="C31" s="42">
        <v>1</v>
      </c>
      <c r="D31" s="42">
        <v>1</v>
      </c>
      <c r="E31" s="42">
        <v>1</v>
      </c>
      <c r="F31" s="42">
        <v>1</v>
      </c>
      <c r="G31" s="42">
        <v>1</v>
      </c>
      <c r="H31" s="42">
        <v>0</v>
      </c>
      <c r="I31" s="42">
        <v>0</v>
      </c>
      <c r="J31" s="42">
        <v>0</v>
      </c>
      <c r="K31" s="42">
        <v>0</v>
      </c>
      <c r="L31" s="6">
        <f t="shared" si="0"/>
        <v>0.6</v>
      </c>
      <c r="M31" s="7" t="str">
        <f t="shared" si="1"/>
        <v>sedang</v>
      </c>
      <c r="N31" s="6">
        <f t="shared" si="2"/>
        <v>0.8</v>
      </c>
      <c r="O31" s="7" t="str">
        <f t="shared" si="3"/>
        <v>soal diterima baik</v>
      </c>
      <c r="Q31" s="7">
        <v>26</v>
      </c>
      <c r="R31" s="14">
        <f t="shared" si="5"/>
        <v>1</v>
      </c>
      <c r="S31" s="14">
        <f t="shared" si="5"/>
        <v>1</v>
      </c>
      <c r="T31" s="14">
        <f t="shared" si="5"/>
        <v>1</v>
      </c>
      <c r="U31" s="14">
        <f t="shared" si="5"/>
        <v>1</v>
      </c>
      <c r="V31" s="14">
        <f t="shared" si="5"/>
        <v>1</v>
      </c>
      <c r="W31" s="14">
        <f t="shared" si="5"/>
        <v>1</v>
      </c>
      <c r="X31" s="14">
        <f t="shared" si="5"/>
        <v>0</v>
      </c>
      <c r="Y31" s="14">
        <f t="shared" si="5"/>
        <v>0</v>
      </c>
      <c r="Z31" s="14">
        <f t="shared" si="5"/>
        <v>0</v>
      </c>
      <c r="AA31" s="14">
        <f t="shared" si="5"/>
        <v>0</v>
      </c>
      <c r="AB31" s="6">
        <f t="shared" si="6"/>
        <v>0.6</v>
      </c>
      <c r="AC31" s="6">
        <f t="shared" si="7"/>
        <v>0.4</v>
      </c>
      <c r="AD31" s="6">
        <f t="shared" si="8"/>
        <v>0.24</v>
      </c>
      <c r="AE31" s="21"/>
    </row>
    <row r="32" spans="1:31" ht="14.4" x14ac:dyDescent="0.3">
      <c r="A32" s="9" t="s">
        <v>1506</v>
      </c>
      <c r="B32" s="42">
        <v>1</v>
      </c>
      <c r="C32" s="42">
        <v>1</v>
      </c>
      <c r="D32" s="42">
        <v>1</v>
      </c>
      <c r="E32" s="42">
        <v>0</v>
      </c>
      <c r="F32" s="42">
        <v>1</v>
      </c>
      <c r="G32" s="42">
        <v>0</v>
      </c>
      <c r="H32" s="42">
        <v>0</v>
      </c>
      <c r="I32" s="42">
        <v>0</v>
      </c>
      <c r="J32" s="42">
        <v>0</v>
      </c>
      <c r="K32" s="42">
        <v>0</v>
      </c>
      <c r="L32" s="6">
        <f t="shared" si="0"/>
        <v>0.4</v>
      </c>
      <c r="M32" s="7" t="str">
        <f t="shared" si="1"/>
        <v>sedang</v>
      </c>
      <c r="N32" s="6">
        <f t="shared" si="2"/>
        <v>0.8</v>
      </c>
      <c r="O32" s="7" t="str">
        <f t="shared" si="3"/>
        <v>soal diterima baik</v>
      </c>
      <c r="Q32" s="7">
        <v>27</v>
      </c>
      <c r="R32" s="14">
        <f t="shared" si="5"/>
        <v>1</v>
      </c>
      <c r="S32" s="14">
        <f t="shared" si="5"/>
        <v>1</v>
      </c>
      <c r="T32" s="14">
        <f t="shared" si="5"/>
        <v>1</v>
      </c>
      <c r="U32" s="14">
        <f t="shared" si="5"/>
        <v>1</v>
      </c>
      <c r="V32" s="14">
        <f t="shared" si="5"/>
        <v>1</v>
      </c>
      <c r="W32" s="14">
        <f t="shared" si="5"/>
        <v>1</v>
      </c>
      <c r="X32" s="14">
        <f t="shared" si="5"/>
        <v>0</v>
      </c>
      <c r="Y32" s="14">
        <f t="shared" si="5"/>
        <v>0</v>
      </c>
      <c r="Z32" s="14">
        <f t="shared" si="5"/>
        <v>0</v>
      </c>
      <c r="AA32" s="14">
        <f t="shared" si="5"/>
        <v>0</v>
      </c>
      <c r="AB32" s="6">
        <f t="shared" si="6"/>
        <v>0.6</v>
      </c>
      <c r="AC32" s="6">
        <f t="shared" si="7"/>
        <v>0.4</v>
      </c>
      <c r="AD32" s="6">
        <f t="shared" si="8"/>
        <v>0.24</v>
      </c>
      <c r="AE32" s="21"/>
    </row>
    <row r="33" spans="1:31" ht="27.6" x14ac:dyDescent="0.3">
      <c r="A33" s="8" t="s">
        <v>1507</v>
      </c>
      <c r="B33" s="42">
        <v>1</v>
      </c>
      <c r="C33" s="42">
        <v>1</v>
      </c>
      <c r="D33" s="42">
        <v>1</v>
      </c>
      <c r="E33" s="42">
        <v>0</v>
      </c>
      <c r="F33" s="42">
        <v>1</v>
      </c>
      <c r="G33" s="42">
        <v>0</v>
      </c>
      <c r="H33" s="42">
        <v>1</v>
      </c>
      <c r="I33" s="42">
        <v>1</v>
      </c>
      <c r="J33" s="42">
        <v>0</v>
      </c>
      <c r="K33" s="42">
        <v>0</v>
      </c>
      <c r="L33" s="6">
        <f t="shared" si="0"/>
        <v>0.6</v>
      </c>
      <c r="M33" s="7" t="str">
        <f t="shared" si="1"/>
        <v>sedang</v>
      </c>
      <c r="N33" s="6">
        <f t="shared" si="2"/>
        <v>0.4</v>
      </c>
      <c r="O33" s="7" t="str">
        <f t="shared" si="3"/>
        <v>soal diterima baik</v>
      </c>
      <c r="Q33" s="7">
        <v>28</v>
      </c>
      <c r="R33" s="14">
        <f t="shared" si="5"/>
        <v>1</v>
      </c>
      <c r="S33" s="14">
        <f t="shared" si="5"/>
        <v>1</v>
      </c>
      <c r="T33" s="14">
        <f t="shared" si="5"/>
        <v>1</v>
      </c>
      <c r="U33" s="14">
        <f t="shared" si="5"/>
        <v>0</v>
      </c>
      <c r="V33" s="14">
        <f t="shared" si="5"/>
        <v>1</v>
      </c>
      <c r="W33" s="14">
        <f t="shared" si="5"/>
        <v>0</v>
      </c>
      <c r="X33" s="14">
        <f t="shared" si="5"/>
        <v>0</v>
      </c>
      <c r="Y33" s="14">
        <f t="shared" si="5"/>
        <v>0</v>
      </c>
      <c r="Z33" s="14">
        <f t="shared" si="5"/>
        <v>0</v>
      </c>
      <c r="AA33" s="14">
        <f t="shared" si="5"/>
        <v>0</v>
      </c>
      <c r="AB33" s="6">
        <f t="shared" si="6"/>
        <v>0.4</v>
      </c>
      <c r="AC33" s="6">
        <f t="shared" si="7"/>
        <v>0.6</v>
      </c>
      <c r="AD33" s="6">
        <f t="shared" si="8"/>
        <v>0.24</v>
      </c>
      <c r="AE33" s="21"/>
    </row>
    <row r="34" spans="1:31" ht="14.4" x14ac:dyDescent="0.3">
      <c r="A34" s="8" t="s">
        <v>1508</v>
      </c>
      <c r="B34" s="42">
        <v>1</v>
      </c>
      <c r="C34" s="42">
        <v>1</v>
      </c>
      <c r="D34" s="42">
        <v>1</v>
      </c>
      <c r="E34" s="42">
        <v>0</v>
      </c>
      <c r="F34" s="42">
        <v>1</v>
      </c>
      <c r="G34" s="42">
        <v>0</v>
      </c>
      <c r="H34" s="42">
        <v>1</v>
      </c>
      <c r="I34" s="42">
        <v>1</v>
      </c>
      <c r="J34" s="42">
        <v>0</v>
      </c>
      <c r="K34" s="42">
        <v>0</v>
      </c>
      <c r="L34" s="6">
        <f t="shared" si="0"/>
        <v>0.6</v>
      </c>
      <c r="M34" s="7" t="str">
        <f t="shared" si="1"/>
        <v>sedang</v>
      </c>
      <c r="N34" s="6">
        <f t="shared" si="2"/>
        <v>0.4</v>
      </c>
      <c r="O34" s="7" t="str">
        <f t="shared" si="3"/>
        <v>soal diterima baik</v>
      </c>
      <c r="Q34" s="7">
        <v>29</v>
      </c>
      <c r="R34" s="14">
        <f t="shared" si="5"/>
        <v>1</v>
      </c>
      <c r="S34" s="14">
        <f t="shared" si="5"/>
        <v>1</v>
      </c>
      <c r="T34" s="14">
        <f t="shared" si="5"/>
        <v>1</v>
      </c>
      <c r="U34" s="14">
        <f t="shared" si="5"/>
        <v>0</v>
      </c>
      <c r="V34" s="14">
        <f t="shared" si="5"/>
        <v>1</v>
      </c>
      <c r="W34" s="14">
        <f t="shared" si="5"/>
        <v>0</v>
      </c>
      <c r="X34" s="14">
        <f t="shared" si="5"/>
        <v>1</v>
      </c>
      <c r="Y34" s="14">
        <f t="shared" si="5"/>
        <v>1</v>
      </c>
      <c r="Z34" s="14">
        <f t="shared" si="5"/>
        <v>0</v>
      </c>
      <c r="AA34" s="14">
        <f t="shared" si="5"/>
        <v>0</v>
      </c>
      <c r="AB34" s="6">
        <f t="shared" si="6"/>
        <v>0.6</v>
      </c>
      <c r="AC34" s="6">
        <f t="shared" si="7"/>
        <v>0.4</v>
      </c>
      <c r="AD34" s="6">
        <f t="shared" si="8"/>
        <v>0.24</v>
      </c>
      <c r="AE34" s="21"/>
    </row>
    <row r="35" spans="1:31" ht="14.4" x14ac:dyDescent="0.3">
      <c r="A35" s="4" t="s">
        <v>1509</v>
      </c>
      <c r="B35" s="42">
        <v>0</v>
      </c>
      <c r="C35" s="42">
        <v>0</v>
      </c>
      <c r="D35" s="42">
        <v>1</v>
      </c>
      <c r="E35" s="42">
        <v>1</v>
      </c>
      <c r="F35" s="42">
        <v>1</v>
      </c>
      <c r="G35" s="42">
        <v>1</v>
      </c>
      <c r="H35" s="42">
        <v>0</v>
      </c>
      <c r="I35" s="42">
        <v>0</v>
      </c>
      <c r="J35" s="42">
        <v>0</v>
      </c>
      <c r="K35" s="42">
        <v>0</v>
      </c>
      <c r="L35" s="6">
        <f t="shared" si="0"/>
        <v>0.4</v>
      </c>
      <c r="M35" s="7" t="str">
        <f t="shared" si="1"/>
        <v>sedang</v>
      </c>
      <c r="N35" s="6">
        <f t="shared" si="2"/>
        <v>0.4</v>
      </c>
      <c r="O35" s="7" t="str">
        <f t="shared" si="3"/>
        <v>soal diterima baik</v>
      </c>
      <c r="Q35" s="7">
        <v>30</v>
      </c>
      <c r="R35" s="14">
        <f t="shared" si="5"/>
        <v>1</v>
      </c>
      <c r="S35" s="14">
        <f t="shared" si="5"/>
        <v>1</v>
      </c>
      <c r="T35" s="14">
        <f t="shared" si="5"/>
        <v>1</v>
      </c>
      <c r="U35" s="14">
        <f t="shared" si="5"/>
        <v>0</v>
      </c>
      <c r="V35" s="14">
        <f t="shared" si="5"/>
        <v>1</v>
      </c>
      <c r="W35" s="14">
        <f t="shared" si="5"/>
        <v>0</v>
      </c>
      <c r="X35" s="14">
        <f t="shared" si="5"/>
        <v>1</v>
      </c>
      <c r="Y35" s="14">
        <f t="shared" si="5"/>
        <v>1</v>
      </c>
      <c r="Z35" s="14">
        <f t="shared" si="5"/>
        <v>0</v>
      </c>
      <c r="AA35" s="14">
        <f t="shared" si="5"/>
        <v>0</v>
      </c>
      <c r="AB35" s="6">
        <f t="shared" si="6"/>
        <v>0.6</v>
      </c>
      <c r="AC35" s="6">
        <f t="shared" si="7"/>
        <v>0.4</v>
      </c>
      <c r="AD35" s="6">
        <f t="shared" si="8"/>
        <v>0.24</v>
      </c>
      <c r="AE35" s="21"/>
    </row>
    <row r="36" spans="1:31" ht="14.4" x14ac:dyDescent="0.3">
      <c r="A36" s="4" t="s">
        <v>1510</v>
      </c>
      <c r="B36" s="42">
        <v>1</v>
      </c>
      <c r="C36" s="42">
        <v>1</v>
      </c>
      <c r="D36" s="42">
        <v>1</v>
      </c>
      <c r="E36" s="42">
        <v>0</v>
      </c>
      <c r="F36" s="42">
        <v>1</v>
      </c>
      <c r="G36" s="42">
        <v>0</v>
      </c>
      <c r="H36" s="42">
        <v>0</v>
      </c>
      <c r="I36" s="42">
        <v>0</v>
      </c>
      <c r="J36" s="42">
        <v>0</v>
      </c>
      <c r="K36" s="42">
        <v>0</v>
      </c>
      <c r="L36" s="6">
        <f t="shared" si="0"/>
        <v>0.4</v>
      </c>
      <c r="M36" s="7" t="str">
        <f t="shared" si="1"/>
        <v>sedang</v>
      </c>
      <c r="N36" s="6">
        <f t="shared" si="2"/>
        <v>0.8</v>
      </c>
      <c r="O36" s="7" t="str">
        <f t="shared" si="3"/>
        <v>soal diterima baik</v>
      </c>
      <c r="Q36" s="7">
        <v>31</v>
      </c>
      <c r="R36" s="14">
        <f t="shared" si="5"/>
        <v>0</v>
      </c>
      <c r="S36" s="14">
        <f t="shared" si="5"/>
        <v>0</v>
      </c>
      <c r="T36" s="14">
        <f t="shared" si="5"/>
        <v>1</v>
      </c>
      <c r="U36" s="14">
        <f t="shared" si="5"/>
        <v>1</v>
      </c>
      <c r="V36" s="14">
        <f t="shared" si="5"/>
        <v>1</v>
      </c>
      <c r="W36" s="14">
        <f t="shared" si="5"/>
        <v>1</v>
      </c>
      <c r="X36" s="14">
        <f t="shared" si="5"/>
        <v>0</v>
      </c>
      <c r="Y36" s="14">
        <f t="shared" si="5"/>
        <v>0</v>
      </c>
      <c r="Z36" s="14">
        <f t="shared" si="5"/>
        <v>0</v>
      </c>
      <c r="AA36" s="14">
        <f t="shared" si="5"/>
        <v>0</v>
      </c>
      <c r="AB36" s="6">
        <f t="shared" si="6"/>
        <v>0.4</v>
      </c>
      <c r="AC36" s="6">
        <f t="shared" si="7"/>
        <v>0.6</v>
      </c>
      <c r="AD36" s="6">
        <f t="shared" si="8"/>
        <v>0.24</v>
      </c>
      <c r="AE36" s="21"/>
    </row>
    <row r="37" spans="1:31" ht="14.4" x14ac:dyDescent="0.3">
      <c r="A37" s="8" t="s">
        <v>1511</v>
      </c>
      <c r="B37" s="42">
        <v>1</v>
      </c>
      <c r="C37" s="42">
        <v>1</v>
      </c>
      <c r="D37" s="42">
        <v>1</v>
      </c>
      <c r="E37" s="42">
        <v>0</v>
      </c>
      <c r="F37" s="42">
        <v>1</v>
      </c>
      <c r="G37" s="42">
        <v>0</v>
      </c>
      <c r="H37" s="42">
        <v>1</v>
      </c>
      <c r="I37" s="42">
        <v>1</v>
      </c>
      <c r="J37" s="42">
        <v>0</v>
      </c>
      <c r="K37" s="42">
        <v>0</v>
      </c>
      <c r="L37" s="6">
        <f t="shared" si="0"/>
        <v>0.6</v>
      </c>
      <c r="M37" s="7" t="str">
        <f t="shared" si="1"/>
        <v>sedang</v>
      </c>
      <c r="N37" s="6">
        <f t="shared" si="2"/>
        <v>0.4</v>
      </c>
      <c r="O37" s="7" t="str">
        <f t="shared" si="3"/>
        <v>soal diterima baik</v>
      </c>
      <c r="Q37" s="7">
        <v>32</v>
      </c>
      <c r="R37" s="14">
        <f t="shared" si="5"/>
        <v>1</v>
      </c>
      <c r="S37" s="14">
        <f t="shared" si="5"/>
        <v>1</v>
      </c>
      <c r="T37" s="14">
        <f t="shared" si="5"/>
        <v>1</v>
      </c>
      <c r="U37" s="14">
        <f t="shared" si="5"/>
        <v>0</v>
      </c>
      <c r="V37" s="14">
        <f t="shared" si="5"/>
        <v>1</v>
      </c>
      <c r="W37" s="14">
        <f t="shared" si="5"/>
        <v>0</v>
      </c>
      <c r="X37" s="14">
        <f t="shared" si="5"/>
        <v>0</v>
      </c>
      <c r="Y37" s="14">
        <f t="shared" si="5"/>
        <v>0</v>
      </c>
      <c r="Z37" s="14">
        <f t="shared" si="5"/>
        <v>0</v>
      </c>
      <c r="AA37" s="14">
        <f t="shared" si="5"/>
        <v>0</v>
      </c>
      <c r="AB37" s="6">
        <f t="shared" si="6"/>
        <v>0.4</v>
      </c>
      <c r="AC37" s="6">
        <f t="shared" si="7"/>
        <v>0.6</v>
      </c>
      <c r="AD37" s="6">
        <f t="shared" si="8"/>
        <v>0.24</v>
      </c>
      <c r="AE37" s="21"/>
    </row>
    <row r="38" spans="1:31" ht="14.4" x14ac:dyDescent="0.3">
      <c r="A38" s="8" t="s">
        <v>1512</v>
      </c>
      <c r="B38" s="42">
        <v>1</v>
      </c>
      <c r="C38" s="42">
        <v>1</v>
      </c>
      <c r="D38" s="42">
        <v>0</v>
      </c>
      <c r="E38" s="42">
        <v>0</v>
      </c>
      <c r="F38" s="42">
        <v>0</v>
      </c>
      <c r="G38" s="42">
        <v>0</v>
      </c>
      <c r="H38" s="42">
        <v>0</v>
      </c>
      <c r="I38" s="42">
        <v>0</v>
      </c>
      <c r="J38" s="42">
        <v>0</v>
      </c>
      <c r="K38" s="42">
        <v>0</v>
      </c>
      <c r="L38" s="6">
        <f t="shared" si="0"/>
        <v>0.2</v>
      </c>
      <c r="M38" s="7" t="str">
        <f t="shared" si="1"/>
        <v>sukar</v>
      </c>
      <c r="N38" s="6">
        <f t="shared" si="2"/>
        <v>0.4</v>
      </c>
      <c r="O38" s="7" t="str">
        <f t="shared" si="3"/>
        <v>soal diterima baik</v>
      </c>
      <c r="Q38" s="7">
        <v>33</v>
      </c>
      <c r="R38" s="14">
        <f t="shared" si="5"/>
        <v>1</v>
      </c>
      <c r="S38" s="14">
        <f t="shared" si="5"/>
        <v>1</v>
      </c>
      <c r="T38" s="14">
        <f t="shared" si="5"/>
        <v>1</v>
      </c>
      <c r="U38" s="14">
        <f t="shared" si="5"/>
        <v>0</v>
      </c>
      <c r="V38" s="14">
        <f t="shared" si="5"/>
        <v>1</v>
      </c>
      <c r="W38" s="14">
        <f t="shared" si="5"/>
        <v>0</v>
      </c>
      <c r="X38" s="14">
        <f t="shared" si="5"/>
        <v>1</v>
      </c>
      <c r="Y38" s="14">
        <f t="shared" si="5"/>
        <v>1</v>
      </c>
      <c r="Z38" s="14">
        <f t="shared" si="5"/>
        <v>0</v>
      </c>
      <c r="AA38" s="14">
        <f t="shared" si="5"/>
        <v>0</v>
      </c>
      <c r="AB38" s="6">
        <f t="shared" si="6"/>
        <v>0.6</v>
      </c>
      <c r="AC38" s="6">
        <f t="shared" si="7"/>
        <v>0.4</v>
      </c>
      <c r="AD38" s="6">
        <f t="shared" si="8"/>
        <v>0.24</v>
      </c>
      <c r="AE38" s="21"/>
    </row>
    <row r="39" spans="1:31" ht="63.75" customHeight="1" x14ac:dyDescent="0.3">
      <c r="A39" s="8" t="s">
        <v>1513</v>
      </c>
      <c r="B39" s="42">
        <v>1</v>
      </c>
      <c r="C39" s="42">
        <v>1</v>
      </c>
      <c r="D39" s="42">
        <v>1</v>
      </c>
      <c r="E39" s="42">
        <v>1</v>
      </c>
      <c r="F39" s="42">
        <v>1</v>
      </c>
      <c r="G39" s="42">
        <v>1</v>
      </c>
      <c r="H39" s="42">
        <v>0</v>
      </c>
      <c r="I39" s="42">
        <v>0</v>
      </c>
      <c r="J39" s="42">
        <v>0</v>
      </c>
      <c r="K39" s="42">
        <v>0</v>
      </c>
      <c r="L39" s="6">
        <f t="shared" si="0"/>
        <v>0.6</v>
      </c>
      <c r="M39" s="7" t="str">
        <f t="shared" si="1"/>
        <v>sedang</v>
      </c>
      <c r="N39" s="6">
        <f t="shared" si="2"/>
        <v>0.8</v>
      </c>
      <c r="O39" s="7" t="str">
        <f t="shared" si="3"/>
        <v>soal diterima baik</v>
      </c>
      <c r="Q39" s="7">
        <v>34</v>
      </c>
      <c r="R39" s="14">
        <f t="shared" si="5"/>
        <v>1</v>
      </c>
      <c r="S39" s="14">
        <f t="shared" si="5"/>
        <v>1</v>
      </c>
      <c r="T39" s="14">
        <f t="shared" si="5"/>
        <v>0</v>
      </c>
      <c r="U39" s="14">
        <f t="shared" si="5"/>
        <v>0</v>
      </c>
      <c r="V39" s="14">
        <f t="shared" si="5"/>
        <v>0</v>
      </c>
      <c r="W39" s="14">
        <f t="shared" si="5"/>
        <v>0</v>
      </c>
      <c r="X39" s="14">
        <f t="shared" si="5"/>
        <v>0</v>
      </c>
      <c r="Y39" s="14">
        <f t="shared" si="5"/>
        <v>0</v>
      </c>
      <c r="Z39" s="14">
        <f t="shared" si="5"/>
        <v>0</v>
      </c>
      <c r="AA39" s="14">
        <f t="shared" si="5"/>
        <v>0</v>
      </c>
      <c r="AB39" s="6">
        <f t="shared" si="6"/>
        <v>0.2</v>
      </c>
      <c r="AC39" s="6">
        <f t="shared" si="7"/>
        <v>0.8</v>
      </c>
      <c r="AD39" s="6">
        <f t="shared" si="8"/>
        <v>0.16000000000000003</v>
      </c>
      <c r="AE39" s="21"/>
    </row>
    <row r="40" spans="1:31" ht="48" customHeight="1" x14ac:dyDescent="0.3">
      <c r="A40" s="8" t="s">
        <v>1514</v>
      </c>
      <c r="B40" s="42">
        <v>1</v>
      </c>
      <c r="C40" s="42">
        <v>1</v>
      </c>
      <c r="D40" s="42">
        <v>1</v>
      </c>
      <c r="E40" s="42">
        <v>0</v>
      </c>
      <c r="F40" s="42">
        <v>1</v>
      </c>
      <c r="G40" s="42">
        <v>0</v>
      </c>
      <c r="H40" s="42">
        <v>0</v>
      </c>
      <c r="I40" s="42">
        <v>0</v>
      </c>
      <c r="J40" s="42">
        <v>0</v>
      </c>
      <c r="K40" s="42">
        <v>0</v>
      </c>
      <c r="L40" s="6">
        <f t="shared" si="0"/>
        <v>0.4</v>
      </c>
      <c r="M40" s="7" t="str">
        <f t="shared" si="1"/>
        <v>sedang</v>
      </c>
      <c r="N40" s="6">
        <f t="shared" si="2"/>
        <v>0.8</v>
      </c>
      <c r="O40" s="7" t="str">
        <f t="shared" si="3"/>
        <v>soal diterima baik</v>
      </c>
      <c r="Q40" s="7">
        <v>35</v>
      </c>
      <c r="R40" s="14">
        <f t="shared" si="5"/>
        <v>1</v>
      </c>
      <c r="S40" s="14">
        <f t="shared" si="5"/>
        <v>1</v>
      </c>
      <c r="T40" s="14">
        <f t="shared" si="5"/>
        <v>1</v>
      </c>
      <c r="U40" s="14">
        <f t="shared" si="5"/>
        <v>1</v>
      </c>
      <c r="V40" s="14">
        <f t="shared" si="5"/>
        <v>1</v>
      </c>
      <c r="W40" s="14">
        <f t="shared" si="5"/>
        <v>1</v>
      </c>
      <c r="X40" s="14">
        <f t="shared" si="5"/>
        <v>0</v>
      </c>
      <c r="Y40" s="14">
        <f t="shared" si="5"/>
        <v>0</v>
      </c>
      <c r="Z40" s="14">
        <f t="shared" si="5"/>
        <v>0</v>
      </c>
      <c r="AA40" s="14">
        <f t="shared" si="5"/>
        <v>0</v>
      </c>
      <c r="AB40" s="6">
        <f t="shared" si="6"/>
        <v>0.6</v>
      </c>
      <c r="AC40" s="6">
        <f t="shared" si="7"/>
        <v>0.4</v>
      </c>
      <c r="AD40" s="6">
        <f t="shared" si="8"/>
        <v>0.24</v>
      </c>
      <c r="AE40" s="21"/>
    </row>
    <row r="41" spans="1:31" ht="50.25" customHeight="1" x14ac:dyDescent="0.3">
      <c r="A41" s="9" t="s">
        <v>1515</v>
      </c>
      <c r="B41" s="42">
        <v>1</v>
      </c>
      <c r="C41" s="42">
        <v>1</v>
      </c>
      <c r="D41" s="42">
        <v>1</v>
      </c>
      <c r="E41" s="42">
        <v>0</v>
      </c>
      <c r="F41" s="42">
        <v>1</v>
      </c>
      <c r="G41" s="42">
        <v>0</v>
      </c>
      <c r="H41" s="42">
        <v>1</v>
      </c>
      <c r="I41" s="42">
        <v>1</v>
      </c>
      <c r="J41" s="42">
        <v>0</v>
      </c>
      <c r="K41" s="42">
        <v>0</v>
      </c>
      <c r="L41" s="6">
        <f t="shared" si="0"/>
        <v>0.6</v>
      </c>
      <c r="M41" s="7" t="str">
        <f t="shared" si="1"/>
        <v>sedang</v>
      </c>
      <c r="N41" s="6">
        <f t="shared" si="2"/>
        <v>0.4</v>
      </c>
      <c r="O41" s="7" t="str">
        <f t="shared" si="3"/>
        <v>soal diterima baik</v>
      </c>
      <c r="Q41" s="7">
        <v>36</v>
      </c>
      <c r="R41" s="14">
        <f t="shared" si="5"/>
        <v>1</v>
      </c>
      <c r="S41" s="14">
        <f t="shared" si="5"/>
        <v>1</v>
      </c>
      <c r="T41" s="14">
        <f t="shared" si="5"/>
        <v>1</v>
      </c>
      <c r="U41" s="14">
        <f t="shared" si="5"/>
        <v>0</v>
      </c>
      <c r="V41" s="14">
        <f t="shared" si="5"/>
        <v>1</v>
      </c>
      <c r="W41" s="14">
        <f t="shared" si="5"/>
        <v>0</v>
      </c>
      <c r="X41" s="14">
        <f t="shared" si="5"/>
        <v>0</v>
      </c>
      <c r="Y41" s="14">
        <f t="shared" si="5"/>
        <v>0</v>
      </c>
      <c r="Z41" s="14">
        <f t="shared" si="5"/>
        <v>0</v>
      </c>
      <c r="AA41" s="14">
        <f t="shared" si="5"/>
        <v>0</v>
      </c>
      <c r="AB41" s="6">
        <f t="shared" si="6"/>
        <v>0.4</v>
      </c>
      <c r="AC41" s="6">
        <f t="shared" si="7"/>
        <v>0.6</v>
      </c>
      <c r="AD41" s="6">
        <f t="shared" si="8"/>
        <v>0.24</v>
      </c>
      <c r="AE41" s="21"/>
    </row>
    <row r="42" spans="1:31" ht="14.4" x14ac:dyDescent="0.3">
      <c r="A42" s="8" t="s">
        <v>1516</v>
      </c>
      <c r="B42" s="42">
        <v>1</v>
      </c>
      <c r="C42" s="42">
        <v>1</v>
      </c>
      <c r="D42" s="42">
        <v>1</v>
      </c>
      <c r="E42" s="42">
        <v>0</v>
      </c>
      <c r="F42" s="42">
        <v>1</v>
      </c>
      <c r="G42" s="42">
        <v>0</v>
      </c>
      <c r="H42" s="42">
        <v>1</v>
      </c>
      <c r="I42" s="42">
        <v>1</v>
      </c>
      <c r="J42" s="42">
        <v>0</v>
      </c>
      <c r="K42" s="42">
        <v>0</v>
      </c>
      <c r="L42" s="6">
        <f t="shared" si="0"/>
        <v>0.6</v>
      </c>
      <c r="M42" s="7" t="str">
        <f t="shared" si="1"/>
        <v>sedang</v>
      </c>
      <c r="N42" s="6">
        <f t="shared" si="2"/>
        <v>0.4</v>
      </c>
      <c r="O42" s="7" t="str">
        <f t="shared" si="3"/>
        <v>soal diterima baik</v>
      </c>
      <c r="Q42" s="7">
        <v>37</v>
      </c>
      <c r="R42" s="14">
        <f t="shared" si="5"/>
        <v>1</v>
      </c>
      <c r="S42" s="14">
        <f t="shared" si="5"/>
        <v>1</v>
      </c>
      <c r="T42" s="14">
        <f t="shared" si="5"/>
        <v>1</v>
      </c>
      <c r="U42" s="14">
        <f t="shared" si="5"/>
        <v>0</v>
      </c>
      <c r="V42" s="14">
        <f t="shared" si="5"/>
        <v>1</v>
      </c>
      <c r="W42" s="14">
        <f t="shared" si="5"/>
        <v>0</v>
      </c>
      <c r="X42" s="14">
        <f t="shared" si="5"/>
        <v>1</v>
      </c>
      <c r="Y42" s="14">
        <f t="shared" si="5"/>
        <v>1</v>
      </c>
      <c r="Z42" s="14">
        <f t="shared" si="5"/>
        <v>0</v>
      </c>
      <c r="AA42" s="14">
        <f t="shared" si="5"/>
        <v>0</v>
      </c>
      <c r="AB42" s="6">
        <f t="shared" si="6"/>
        <v>0.6</v>
      </c>
      <c r="AC42" s="6">
        <f t="shared" si="7"/>
        <v>0.4</v>
      </c>
      <c r="AD42" s="6">
        <f t="shared" si="8"/>
        <v>0.24</v>
      </c>
      <c r="AE42" s="21"/>
    </row>
    <row r="43" spans="1:31" ht="14.4" x14ac:dyDescent="0.3">
      <c r="A43" s="4" t="s">
        <v>1517</v>
      </c>
      <c r="B43" s="42">
        <v>1</v>
      </c>
      <c r="C43" s="42">
        <v>1</v>
      </c>
      <c r="D43" s="42">
        <v>1</v>
      </c>
      <c r="E43" s="42">
        <v>1</v>
      </c>
      <c r="F43" s="42">
        <v>1</v>
      </c>
      <c r="G43" s="42">
        <v>1</v>
      </c>
      <c r="H43" s="42">
        <v>0</v>
      </c>
      <c r="I43" s="42">
        <v>0</v>
      </c>
      <c r="J43" s="42">
        <v>0</v>
      </c>
      <c r="K43" s="42">
        <v>0</v>
      </c>
      <c r="L43" s="6">
        <f t="shared" si="0"/>
        <v>0.6</v>
      </c>
      <c r="M43" s="7" t="str">
        <f t="shared" si="1"/>
        <v>sedang</v>
      </c>
      <c r="N43" s="6">
        <f t="shared" si="2"/>
        <v>0.8</v>
      </c>
      <c r="O43" s="7" t="str">
        <f t="shared" si="3"/>
        <v>soal diterima baik</v>
      </c>
      <c r="Q43" s="7">
        <v>38</v>
      </c>
      <c r="R43" s="14">
        <f t="shared" si="5"/>
        <v>1</v>
      </c>
      <c r="S43" s="14">
        <f t="shared" si="5"/>
        <v>1</v>
      </c>
      <c r="T43" s="14">
        <f t="shared" si="5"/>
        <v>1</v>
      </c>
      <c r="U43" s="14">
        <f t="shared" si="5"/>
        <v>0</v>
      </c>
      <c r="V43" s="14">
        <f t="shared" si="5"/>
        <v>1</v>
      </c>
      <c r="W43" s="14">
        <f t="shared" si="5"/>
        <v>0</v>
      </c>
      <c r="X43" s="14">
        <f t="shared" si="5"/>
        <v>1</v>
      </c>
      <c r="Y43" s="14">
        <f t="shared" si="5"/>
        <v>1</v>
      </c>
      <c r="Z43" s="14">
        <f t="shared" si="5"/>
        <v>0</v>
      </c>
      <c r="AA43" s="14">
        <f t="shared" si="5"/>
        <v>0</v>
      </c>
      <c r="AB43" s="6">
        <f t="shared" si="6"/>
        <v>0.6</v>
      </c>
      <c r="AC43" s="6">
        <f t="shared" si="7"/>
        <v>0.4</v>
      </c>
      <c r="AD43" s="6">
        <f t="shared" si="8"/>
        <v>0.24</v>
      </c>
      <c r="AE43" s="21"/>
    </row>
    <row r="44" spans="1:31" ht="14.4" x14ac:dyDescent="0.3">
      <c r="A44" s="4" t="s">
        <v>1518</v>
      </c>
      <c r="B44" s="42">
        <v>1</v>
      </c>
      <c r="C44" s="42">
        <v>1</v>
      </c>
      <c r="D44" s="42">
        <v>1</v>
      </c>
      <c r="E44" s="42">
        <v>1</v>
      </c>
      <c r="F44" s="42">
        <v>1</v>
      </c>
      <c r="G44" s="42">
        <v>1</v>
      </c>
      <c r="H44" s="42">
        <v>1</v>
      </c>
      <c r="I44" s="42">
        <v>1</v>
      </c>
      <c r="J44" s="42">
        <v>0</v>
      </c>
      <c r="K44" s="42">
        <v>0</v>
      </c>
      <c r="L44" s="6">
        <f t="shared" si="0"/>
        <v>0.8</v>
      </c>
      <c r="M44" s="7" t="str">
        <f t="shared" si="1"/>
        <v>mudah</v>
      </c>
      <c r="N44" s="6">
        <f t="shared" si="2"/>
        <v>0.4</v>
      </c>
      <c r="O44" s="7" t="str">
        <f t="shared" si="3"/>
        <v>soal diterima baik</v>
      </c>
      <c r="Q44" s="7">
        <v>39</v>
      </c>
      <c r="R44" s="14">
        <f t="shared" si="5"/>
        <v>1</v>
      </c>
      <c r="S44" s="14">
        <f t="shared" si="5"/>
        <v>1</v>
      </c>
      <c r="T44" s="14">
        <f t="shared" si="5"/>
        <v>1</v>
      </c>
      <c r="U44" s="14">
        <f t="shared" si="5"/>
        <v>1</v>
      </c>
      <c r="V44" s="14">
        <f t="shared" si="5"/>
        <v>1</v>
      </c>
      <c r="W44" s="14">
        <f t="shared" si="5"/>
        <v>1</v>
      </c>
      <c r="X44" s="14">
        <f t="shared" si="5"/>
        <v>0</v>
      </c>
      <c r="Y44" s="14">
        <f t="shared" si="5"/>
        <v>0</v>
      </c>
      <c r="Z44" s="14">
        <f t="shared" si="5"/>
        <v>0</v>
      </c>
      <c r="AA44" s="14">
        <f t="shared" si="5"/>
        <v>0</v>
      </c>
      <c r="AB44" s="6">
        <f t="shared" si="6"/>
        <v>0.6</v>
      </c>
      <c r="AC44" s="6">
        <f t="shared" si="7"/>
        <v>0.4</v>
      </c>
      <c r="AD44" s="6">
        <f t="shared" si="8"/>
        <v>0.24</v>
      </c>
      <c r="AE44" s="21"/>
    </row>
    <row r="45" spans="1:31" ht="27.6" x14ac:dyDescent="0.3">
      <c r="A45" s="8" t="s">
        <v>1519</v>
      </c>
      <c r="B45" s="42">
        <v>1</v>
      </c>
      <c r="C45" s="42">
        <v>1</v>
      </c>
      <c r="D45" s="42">
        <v>1</v>
      </c>
      <c r="E45" s="42">
        <v>1</v>
      </c>
      <c r="F45" s="42">
        <v>1</v>
      </c>
      <c r="G45" s="42">
        <v>1</v>
      </c>
      <c r="H45" s="42">
        <v>0</v>
      </c>
      <c r="I45" s="42">
        <v>0</v>
      </c>
      <c r="J45" s="42">
        <v>0</v>
      </c>
      <c r="K45" s="42">
        <v>0</v>
      </c>
      <c r="L45" s="6">
        <f t="shared" si="0"/>
        <v>0.6</v>
      </c>
      <c r="M45" s="7" t="str">
        <f t="shared" si="1"/>
        <v>sedang</v>
      </c>
      <c r="N45" s="6">
        <f t="shared" si="2"/>
        <v>0.8</v>
      </c>
      <c r="O45" s="7" t="str">
        <f t="shared" si="3"/>
        <v>soal diterima baik</v>
      </c>
      <c r="Q45" s="7">
        <v>40</v>
      </c>
      <c r="R45" s="14">
        <f t="shared" si="5"/>
        <v>1</v>
      </c>
      <c r="S45" s="14">
        <f t="shared" si="5"/>
        <v>1</v>
      </c>
      <c r="T45" s="14">
        <f t="shared" si="5"/>
        <v>1</v>
      </c>
      <c r="U45" s="14">
        <f t="shared" si="5"/>
        <v>1</v>
      </c>
      <c r="V45" s="14">
        <f t="shared" si="5"/>
        <v>1</v>
      </c>
      <c r="W45" s="14">
        <f t="shared" si="5"/>
        <v>1</v>
      </c>
      <c r="X45" s="14">
        <f t="shared" si="5"/>
        <v>1</v>
      </c>
      <c r="Y45" s="14">
        <f t="shared" si="5"/>
        <v>1</v>
      </c>
      <c r="Z45" s="14">
        <f t="shared" si="5"/>
        <v>0</v>
      </c>
      <c r="AA45" s="14">
        <f t="shared" si="5"/>
        <v>0</v>
      </c>
      <c r="AB45" s="6">
        <f t="shared" si="6"/>
        <v>0.8</v>
      </c>
      <c r="AC45" s="6">
        <f t="shared" si="7"/>
        <v>0.19999999999999996</v>
      </c>
      <c r="AD45" s="6">
        <f t="shared" si="8"/>
        <v>0.15999999999999998</v>
      </c>
      <c r="AE45" s="21"/>
    </row>
    <row r="46" spans="1:31" ht="14.4" x14ac:dyDescent="0.3">
      <c r="A46" s="4" t="s">
        <v>1520</v>
      </c>
      <c r="B46" s="42">
        <v>1</v>
      </c>
      <c r="C46" s="42">
        <v>1</v>
      </c>
      <c r="D46" s="42">
        <v>0</v>
      </c>
      <c r="E46" s="42">
        <v>0</v>
      </c>
      <c r="F46" s="42">
        <v>0</v>
      </c>
      <c r="G46" s="42">
        <v>0</v>
      </c>
      <c r="H46" s="42">
        <v>0</v>
      </c>
      <c r="I46" s="42">
        <v>0</v>
      </c>
      <c r="J46" s="42">
        <v>0</v>
      </c>
      <c r="K46" s="42">
        <v>0</v>
      </c>
      <c r="L46" s="6">
        <f t="shared" si="0"/>
        <v>0.2</v>
      </c>
      <c r="M46" s="7" t="str">
        <f t="shared" si="1"/>
        <v>sukar</v>
      </c>
      <c r="N46" s="6">
        <f t="shared" si="2"/>
        <v>0.4</v>
      </c>
      <c r="O46" s="7" t="str">
        <f t="shared" si="3"/>
        <v>soal diterima baik</v>
      </c>
      <c r="Q46" s="7">
        <v>41</v>
      </c>
      <c r="R46" s="14">
        <f t="shared" ref="R46:AA71" si="9">B45</f>
        <v>1</v>
      </c>
      <c r="S46" s="14">
        <f t="shared" si="9"/>
        <v>1</v>
      </c>
      <c r="T46" s="14">
        <f t="shared" si="9"/>
        <v>1</v>
      </c>
      <c r="U46" s="14">
        <f t="shared" si="9"/>
        <v>1</v>
      </c>
      <c r="V46" s="14">
        <f t="shared" si="9"/>
        <v>1</v>
      </c>
      <c r="W46" s="14">
        <f t="shared" si="9"/>
        <v>1</v>
      </c>
      <c r="X46" s="14">
        <f t="shared" si="9"/>
        <v>0</v>
      </c>
      <c r="Y46" s="14">
        <f t="shared" si="9"/>
        <v>0</v>
      </c>
      <c r="Z46" s="14">
        <f t="shared" si="9"/>
        <v>0</v>
      </c>
      <c r="AA46" s="14">
        <f t="shared" si="9"/>
        <v>0</v>
      </c>
      <c r="AB46" s="6">
        <f t="shared" si="6"/>
        <v>0.6</v>
      </c>
      <c r="AC46" s="6">
        <f t="shared" si="7"/>
        <v>0.4</v>
      </c>
      <c r="AD46" s="6">
        <f t="shared" si="8"/>
        <v>0.24</v>
      </c>
      <c r="AE46" s="21"/>
    </row>
    <row r="47" spans="1:31" ht="14.4" x14ac:dyDescent="0.3">
      <c r="A47" s="8" t="s">
        <v>1521</v>
      </c>
      <c r="B47" s="42">
        <v>1</v>
      </c>
      <c r="C47" s="42">
        <v>1</v>
      </c>
      <c r="D47" s="42">
        <v>1</v>
      </c>
      <c r="E47" s="42">
        <v>0</v>
      </c>
      <c r="F47" s="42">
        <v>1</v>
      </c>
      <c r="G47" s="42">
        <v>0</v>
      </c>
      <c r="H47" s="42">
        <v>0</v>
      </c>
      <c r="I47" s="42">
        <v>0</v>
      </c>
      <c r="J47" s="42">
        <v>1</v>
      </c>
      <c r="K47" s="42">
        <v>1</v>
      </c>
      <c r="L47" s="6">
        <f t="shared" si="0"/>
        <v>0.6</v>
      </c>
      <c r="M47" s="7" t="str">
        <f t="shared" si="1"/>
        <v>sedang</v>
      </c>
      <c r="N47" s="6">
        <f t="shared" si="2"/>
        <v>0.4</v>
      </c>
      <c r="O47" s="7" t="str">
        <f t="shared" si="3"/>
        <v>soal diterima baik</v>
      </c>
      <c r="Q47" s="7">
        <v>42</v>
      </c>
      <c r="R47" s="14">
        <f t="shared" si="9"/>
        <v>1</v>
      </c>
      <c r="S47" s="14">
        <f t="shared" si="9"/>
        <v>1</v>
      </c>
      <c r="T47" s="14">
        <f t="shared" si="9"/>
        <v>0</v>
      </c>
      <c r="U47" s="14">
        <f t="shared" si="9"/>
        <v>0</v>
      </c>
      <c r="V47" s="14">
        <f t="shared" si="9"/>
        <v>0</v>
      </c>
      <c r="W47" s="14">
        <f t="shared" si="9"/>
        <v>0</v>
      </c>
      <c r="X47" s="14">
        <f t="shared" si="9"/>
        <v>0</v>
      </c>
      <c r="Y47" s="14">
        <f t="shared" si="9"/>
        <v>0</v>
      </c>
      <c r="Z47" s="14">
        <f t="shared" si="9"/>
        <v>0</v>
      </c>
      <c r="AA47" s="14">
        <f t="shared" si="9"/>
        <v>0</v>
      </c>
      <c r="AB47" s="6">
        <f t="shared" si="6"/>
        <v>0.2</v>
      </c>
      <c r="AC47" s="6">
        <f t="shared" si="7"/>
        <v>0.8</v>
      </c>
      <c r="AD47" s="6">
        <f t="shared" si="8"/>
        <v>0.16000000000000003</v>
      </c>
      <c r="AE47" s="21"/>
    </row>
    <row r="48" spans="1:31" ht="14.4" x14ac:dyDescent="0.3">
      <c r="A48" s="8" t="s">
        <v>1522</v>
      </c>
      <c r="B48" s="42">
        <v>1</v>
      </c>
      <c r="C48" s="42">
        <v>1</v>
      </c>
      <c r="D48" s="42">
        <v>1</v>
      </c>
      <c r="E48" s="42">
        <v>1</v>
      </c>
      <c r="F48" s="42">
        <v>1</v>
      </c>
      <c r="G48" s="42">
        <v>1</v>
      </c>
      <c r="H48" s="42">
        <v>1</v>
      </c>
      <c r="I48" s="42">
        <v>1</v>
      </c>
      <c r="J48" s="42">
        <v>0</v>
      </c>
      <c r="K48" s="42">
        <v>0</v>
      </c>
      <c r="L48" s="6">
        <f t="shared" si="0"/>
        <v>0.8</v>
      </c>
      <c r="M48" s="7" t="str">
        <f t="shared" si="1"/>
        <v>mudah</v>
      </c>
      <c r="N48" s="6">
        <f t="shared" si="2"/>
        <v>0.4</v>
      </c>
      <c r="O48" s="7" t="str">
        <f t="shared" si="3"/>
        <v>soal diterima baik</v>
      </c>
      <c r="Q48" s="7">
        <v>43</v>
      </c>
      <c r="R48" s="14">
        <f t="shared" si="9"/>
        <v>1</v>
      </c>
      <c r="S48" s="14">
        <f t="shared" si="9"/>
        <v>1</v>
      </c>
      <c r="T48" s="14">
        <f t="shared" si="9"/>
        <v>1</v>
      </c>
      <c r="U48" s="14">
        <f t="shared" si="9"/>
        <v>0</v>
      </c>
      <c r="V48" s="14">
        <f t="shared" si="9"/>
        <v>1</v>
      </c>
      <c r="W48" s="14">
        <f t="shared" si="9"/>
        <v>0</v>
      </c>
      <c r="X48" s="14">
        <f t="shared" si="9"/>
        <v>0</v>
      </c>
      <c r="Y48" s="14">
        <f t="shared" si="9"/>
        <v>0</v>
      </c>
      <c r="Z48" s="14">
        <f t="shared" si="9"/>
        <v>1</v>
      </c>
      <c r="AA48" s="14">
        <f t="shared" si="9"/>
        <v>1</v>
      </c>
      <c r="AB48" s="6">
        <f t="shared" si="6"/>
        <v>0.6</v>
      </c>
      <c r="AC48" s="6">
        <f t="shared" si="7"/>
        <v>0.4</v>
      </c>
      <c r="AD48" s="6">
        <f t="shared" si="8"/>
        <v>0.24</v>
      </c>
      <c r="AE48" s="21"/>
    </row>
    <row r="49" spans="1:31" ht="14.4" x14ac:dyDescent="0.3">
      <c r="A49" s="8" t="s">
        <v>1523</v>
      </c>
      <c r="B49" s="42">
        <v>1</v>
      </c>
      <c r="C49" s="42">
        <v>1</v>
      </c>
      <c r="D49" s="42">
        <v>1</v>
      </c>
      <c r="E49" s="42">
        <v>0</v>
      </c>
      <c r="F49" s="42">
        <v>1</v>
      </c>
      <c r="G49" s="42">
        <v>0</v>
      </c>
      <c r="H49" s="42">
        <v>1</v>
      </c>
      <c r="I49" s="42">
        <v>1</v>
      </c>
      <c r="J49" s="42">
        <v>0</v>
      </c>
      <c r="K49" s="42">
        <v>0</v>
      </c>
      <c r="L49" s="6">
        <f t="shared" si="0"/>
        <v>0.6</v>
      </c>
      <c r="M49" s="7" t="str">
        <f t="shared" si="1"/>
        <v>sedang</v>
      </c>
      <c r="N49" s="6">
        <f t="shared" si="2"/>
        <v>0.4</v>
      </c>
      <c r="O49" s="7" t="str">
        <f t="shared" si="3"/>
        <v>soal diterima baik</v>
      </c>
      <c r="Q49" s="7">
        <v>44</v>
      </c>
      <c r="R49" s="14">
        <f t="shared" si="9"/>
        <v>1</v>
      </c>
      <c r="S49" s="14">
        <f t="shared" si="9"/>
        <v>1</v>
      </c>
      <c r="T49" s="14">
        <f t="shared" si="9"/>
        <v>1</v>
      </c>
      <c r="U49" s="14">
        <f t="shared" si="9"/>
        <v>1</v>
      </c>
      <c r="V49" s="14">
        <f t="shared" si="9"/>
        <v>1</v>
      </c>
      <c r="W49" s="14">
        <f t="shared" si="9"/>
        <v>1</v>
      </c>
      <c r="X49" s="14">
        <f t="shared" si="9"/>
        <v>1</v>
      </c>
      <c r="Y49" s="14">
        <f t="shared" si="9"/>
        <v>1</v>
      </c>
      <c r="Z49" s="14">
        <f t="shared" si="9"/>
        <v>0</v>
      </c>
      <c r="AA49" s="14">
        <f t="shared" si="9"/>
        <v>0</v>
      </c>
      <c r="AB49" s="6">
        <f t="shared" si="6"/>
        <v>0.8</v>
      </c>
      <c r="AC49" s="6">
        <f t="shared" si="7"/>
        <v>0.19999999999999996</v>
      </c>
      <c r="AD49" s="6">
        <f t="shared" si="8"/>
        <v>0.15999999999999998</v>
      </c>
      <c r="AE49" s="21"/>
    </row>
    <row r="50" spans="1:31" ht="14.4" x14ac:dyDescent="0.3">
      <c r="A50" s="4" t="s">
        <v>1524</v>
      </c>
      <c r="B50" s="42">
        <v>1</v>
      </c>
      <c r="C50" s="42">
        <v>1</v>
      </c>
      <c r="D50" s="42">
        <v>0</v>
      </c>
      <c r="E50" s="42">
        <v>0</v>
      </c>
      <c r="F50" s="42">
        <v>0</v>
      </c>
      <c r="G50" s="42">
        <v>0</v>
      </c>
      <c r="H50" s="42">
        <v>0</v>
      </c>
      <c r="I50" s="42">
        <v>0</v>
      </c>
      <c r="J50" s="42">
        <v>0</v>
      </c>
      <c r="K50" s="42">
        <v>0</v>
      </c>
      <c r="L50" s="6">
        <f t="shared" si="0"/>
        <v>0.2</v>
      </c>
      <c r="M50" s="7" t="str">
        <f t="shared" si="1"/>
        <v>sukar</v>
      </c>
      <c r="N50" s="6">
        <f t="shared" si="2"/>
        <v>0.4</v>
      </c>
      <c r="O50" s="7" t="str">
        <f t="shared" si="3"/>
        <v>soal diterima baik</v>
      </c>
      <c r="Q50" s="7">
        <v>45</v>
      </c>
      <c r="R50" s="14">
        <f t="shared" si="9"/>
        <v>1</v>
      </c>
      <c r="S50" s="14">
        <f t="shared" si="9"/>
        <v>1</v>
      </c>
      <c r="T50" s="14">
        <f t="shared" si="9"/>
        <v>1</v>
      </c>
      <c r="U50" s="14">
        <f t="shared" si="9"/>
        <v>0</v>
      </c>
      <c r="V50" s="14">
        <f t="shared" si="9"/>
        <v>1</v>
      </c>
      <c r="W50" s="14">
        <f t="shared" si="9"/>
        <v>0</v>
      </c>
      <c r="X50" s="14">
        <f t="shared" si="9"/>
        <v>1</v>
      </c>
      <c r="Y50" s="14">
        <f t="shared" si="9"/>
        <v>1</v>
      </c>
      <c r="Z50" s="14">
        <f t="shared" si="9"/>
        <v>0</v>
      </c>
      <c r="AA50" s="14">
        <f t="shared" si="9"/>
        <v>0</v>
      </c>
      <c r="AB50" s="6">
        <f t="shared" si="6"/>
        <v>0.6</v>
      </c>
      <c r="AC50" s="6">
        <f t="shared" si="7"/>
        <v>0.4</v>
      </c>
      <c r="AD50" s="6">
        <f t="shared" si="8"/>
        <v>0.24</v>
      </c>
      <c r="AE50" s="21"/>
    </row>
    <row r="51" spans="1:31" ht="14.4" x14ac:dyDescent="0.3">
      <c r="A51" s="4" t="s">
        <v>1525</v>
      </c>
      <c r="B51" s="42">
        <v>1</v>
      </c>
      <c r="C51" s="42">
        <v>1</v>
      </c>
      <c r="D51" s="42">
        <v>0</v>
      </c>
      <c r="E51" s="42">
        <v>0</v>
      </c>
      <c r="F51" s="42">
        <v>0</v>
      </c>
      <c r="G51" s="42">
        <v>0</v>
      </c>
      <c r="H51" s="42">
        <v>0</v>
      </c>
      <c r="I51" s="42">
        <v>0</v>
      </c>
      <c r="J51" s="42">
        <v>0</v>
      </c>
      <c r="K51" s="42">
        <v>0</v>
      </c>
      <c r="L51" s="6">
        <f t="shared" si="0"/>
        <v>0.2</v>
      </c>
      <c r="M51" s="7" t="str">
        <f t="shared" si="1"/>
        <v>sukar</v>
      </c>
      <c r="N51" s="6">
        <f t="shared" si="2"/>
        <v>0.4</v>
      </c>
      <c r="O51" s="7" t="str">
        <f t="shared" si="3"/>
        <v>soal diterima baik</v>
      </c>
      <c r="Q51" s="7">
        <v>46</v>
      </c>
      <c r="R51" s="14">
        <f t="shared" si="9"/>
        <v>1</v>
      </c>
      <c r="S51" s="14">
        <f t="shared" si="9"/>
        <v>1</v>
      </c>
      <c r="T51" s="14">
        <f t="shared" si="9"/>
        <v>0</v>
      </c>
      <c r="U51" s="14">
        <f t="shared" si="9"/>
        <v>0</v>
      </c>
      <c r="V51" s="14">
        <f t="shared" si="9"/>
        <v>0</v>
      </c>
      <c r="W51" s="14">
        <f t="shared" si="9"/>
        <v>0</v>
      </c>
      <c r="X51" s="14">
        <f t="shared" si="9"/>
        <v>0</v>
      </c>
      <c r="Y51" s="14">
        <f t="shared" si="9"/>
        <v>0</v>
      </c>
      <c r="Z51" s="14">
        <f t="shared" si="9"/>
        <v>0</v>
      </c>
      <c r="AA51" s="14">
        <f t="shared" si="9"/>
        <v>0</v>
      </c>
      <c r="AB51" s="6">
        <f t="shared" si="6"/>
        <v>0.2</v>
      </c>
      <c r="AC51" s="6">
        <f t="shared" si="7"/>
        <v>0.8</v>
      </c>
      <c r="AD51" s="6">
        <f t="shared" si="8"/>
        <v>0.16000000000000003</v>
      </c>
      <c r="AE51" s="21"/>
    </row>
    <row r="52" spans="1:31" ht="14.4" x14ac:dyDescent="0.3">
      <c r="A52" s="4" t="s">
        <v>1526</v>
      </c>
      <c r="B52" s="42">
        <v>1</v>
      </c>
      <c r="C52" s="42">
        <v>1</v>
      </c>
      <c r="D52" s="42">
        <v>1</v>
      </c>
      <c r="E52" s="42">
        <v>1</v>
      </c>
      <c r="F52" s="42">
        <v>1</v>
      </c>
      <c r="G52" s="42">
        <v>1</v>
      </c>
      <c r="H52" s="42">
        <v>0</v>
      </c>
      <c r="I52" s="42">
        <v>0</v>
      </c>
      <c r="J52" s="42">
        <v>0</v>
      </c>
      <c r="K52" s="42">
        <v>0</v>
      </c>
      <c r="L52" s="6">
        <f t="shared" si="0"/>
        <v>0.6</v>
      </c>
      <c r="M52" s="7" t="str">
        <f t="shared" si="1"/>
        <v>sedang</v>
      </c>
      <c r="N52" s="6">
        <f t="shared" si="2"/>
        <v>0.8</v>
      </c>
      <c r="O52" s="7" t="str">
        <f t="shared" si="3"/>
        <v>soal diterima baik</v>
      </c>
      <c r="Q52" s="7">
        <v>47</v>
      </c>
      <c r="R52" s="14">
        <f t="shared" si="9"/>
        <v>1</v>
      </c>
      <c r="S52" s="14">
        <f t="shared" si="9"/>
        <v>1</v>
      </c>
      <c r="T52" s="14">
        <f t="shared" si="9"/>
        <v>0</v>
      </c>
      <c r="U52" s="14">
        <f t="shared" si="9"/>
        <v>0</v>
      </c>
      <c r="V52" s="14">
        <f t="shared" si="9"/>
        <v>0</v>
      </c>
      <c r="W52" s="14">
        <f t="shared" si="9"/>
        <v>0</v>
      </c>
      <c r="X52" s="14">
        <f t="shared" si="9"/>
        <v>0</v>
      </c>
      <c r="Y52" s="14">
        <f t="shared" si="9"/>
        <v>0</v>
      </c>
      <c r="Z52" s="14">
        <f t="shared" si="9"/>
        <v>0</v>
      </c>
      <c r="AA52" s="14">
        <f t="shared" si="9"/>
        <v>0</v>
      </c>
      <c r="AB52" s="6">
        <f t="shared" si="6"/>
        <v>0.2</v>
      </c>
      <c r="AC52" s="6">
        <f t="shared" si="7"/>
        <v>0.8</v>
      </c>
      <c r="AD52" s="6">
        <f t="shared" si="8"/>
        <v>0.16000000000000003</v>
      </c>
      <c r="AE52" s="21"/>
    </row>
    <row r="53" spans="1:31" ht="14.4" x14ac:dyDescent="0.3">
      <c r="A53" s="8" t="s">
        <v>1527</v>
      </c>
      <c r="B53" s="42">
        <v>1</v>
      </c>
      <c r="C53" s="42">
        <v>1</v>
      </c>
      <c r="D53" s="42">
        <v>1</v>
      </c>
      <c r="E53" s="42">
        <v>0</v>
      </c>
      <c r="F53" s="42">
        <v>1</v>
      </c>
      <c r="G53" s="42">
        <v>0</v>
      </c>
      <c r="H53" s="42">
        <v>1</v>
      </c>
      <c r="I53" s="42">
        <v>1</v>
      </c>
      <c r="J53" s="42">
        <v>0</v>
      </c>
      <c r="K53" s="42">
        <v>0</v>
      </c>
      <c r="L53" s="6">
        <f t="shared" si="0"/>
        <v>0.6</v>
      </c>
      <c r="M53" s="7" t="str">
        <f t="shared" si="1"/>
        <v>sedang</v>
      </c>
      <c r="N53" s="6">
        <f t="shared" si="2"/>
        <v>0.4</v>
      </c>
      <c r="O53" s="7" t="str">
        <f t="shared" si="3"/>
        <v>soal diterima baik</v>
      </c>
      <c r="Q53" s="7">
        <v>48</v>
      </c>
      <c r="R53" s="14">
        <f t="shared" si="9"/>
        <v>1</v>
      </c>
      <c r="S53" s="14">
        <f t="shared" si="9"/>
        <v>1</v>
      </c>
      <c r="T53" s="14">
        <f t="shared" si="9"/>
        <v>1</v>
      </c>
      <c r="U53" s="14">
        <f t="shared" si="9"/>
        <v>1</v>
      </c>
      <c r="V53" s="14">
        <f t="shared" si="9"/>
        <v>1</v>
      </c>
      <c r="W53" s="14">
        <f t="shared" si="9"/>
        <v>1</v>
      </c>
      <c r="X53" s="14">
        <f t="shared" si="9"/>
        <v>0</v>
      </c>
      <c r="Y53" s="14">
        <f t="shared" si="9"/>
        <v>0</v>
      </c>
      <c r="Z53" s="14">
        <f t="shared" si="9"/>
        <v>0</v>
      </c>
      <c r="AA53" s="14">
        <f t="shared" si="9"/>
        <v>0</v>
      </c>
      <c r="AB53" s="6">
        <f t="shared" si="6"/>
        <v>0.6</v>
      </c>
      <c r="AC53" s="6">
        <f t="shared" si="7"/>
        <v>0.4</v>
      </c>
      <c r="AD53" s="6">
        <f t="shared" si="8"/>
        <v>0.24</v>
      </c>
      <c r="AE53" s="21"/>
    </row>
    <row r="54" spans="1:31" ht="14.4" x14ac:dyDescent="0.3">
      <c r="A54" s="9" t="s">
        <v>1528</v>
      </c>
      <c r="B54" s="42">
        <v>1</v>
      </c>
      <c r="C54" s="42">
        <v>1</v>
      </c>
      <c r="D54" s="42">
        <v>1</v>
      </c>
      <c r="E54" s="42">
        <v>1</v>
      </c>
      <c r="F54" s="42">
        <v>1</v>
      </c>
      <c r="G54" s="42">
        <v>1</v>
      </c>
      <c r="H54" s="42">
        <v>0</v>
      </c>
      <c r="I54" s="42">
        <v>0</v>
      </c>
      <c r="J54" s="42">
        <v>0</v>
      </c>
      <c r="K54" s="42">
        <v>0</v>
      </c>
      <c r="L54" s="6">
        <f t="shared" si="0"/>
        <v>0.6</v>
      </c>
      <c r="M54" s="7" t="str">
        <f t="shared" si="1"/>
        <v>sedang</v>
      </c>
      <c r="N54" s="6">
        <f t="shared" si="2"/>
        <v>0.8</v>
      </c>
      <c r="O54" s="7" t="str">
        <f t="shared" si="3"/>
        <v>soal diterima baik</v>
      </c>
      <c r="Q54" s="7">
        <v>49</v>
      </c>
      <c r="R54" s="14">
        <f t="shared" si="9"/>
        <v>1</v>
      </c>
      <c r="S54" s="14">
        <f t="shared" si="9"/>
        <v>1</v>
      </c>
      <c r="T54" s="14">
        <f t="shared" si="9"/>
        <v>1</v>
      </c>
      <c r="U54" s="14">
        <f t="shared" si="9"/>
        <v>0</v>
      </c>
      <c r="V54" s="14">
        <f t="shared" si="9"/>
        <v>1</v>
      </c>
      <c r="W54" s="14">
        <f t="shared" si="9"/>
        <v>0</v>
      </c>
      <c r="X54" s="14">
        <f t="shared" si="9"/>
        <v>1</v>
      </c>
      <c r="Y54" s="14">
        <f t="shared" si="9"/>
        <v>1</v>
      </c>
      <c r="Z54" s="14">
        <f t="shared" si="9"/>
        <v>0</v>
      </c>
      <c r="AA54" s="14">
        <f t="shared" si="9"/>
        <v>0</v>
      </c>
      <c r="AB54" s="6">
        <f t="shared" si="6"/>
        <v>0.6</v>
      </c>
      <c r="AC54" s="6">
        <f t="shared" si="7"/>
        <v>0.4</v>
      </c>
      <c r="AD54" s="6">
        <f t="shared" si="8"/>
        <v>0.24</v>
      </c>
      <c r="AE54" s="21"/>
    </row>
    <row r="55" spans="1:31" ht="14.4" x14ac:dyDescent="0.3">
      <c r="A55" s="8" t="s">
        <v>1529</v>
      </c>
      <c r="B55" s="42">
        <v>1</v>
      </c>
      <c r="C55" s="42">
        <v>1</v>
      </c>
      <c r="D55" s="42">
        <v>1</v>
      </c>
      <c r="E55" s="42">
        <v>1</v>
      </c>
      <c r="F55" s="42">
        <v>1</v>
      </c>
      <c r="G55" s="42">
        <v>1</v>
      </c>
      <c r="H55" s="42">
        <v>0</v>
      </c>
      <c r="I55" s="42">
        <v>0</v>
      </c>
      <c r="J55" s="42">
        <v>0</v>
      </c>
      <c r="K55" s="42">
        <v>0</v>
      </c>
      <c r="L55" s="6">
        <f t="shared" si="0"/>
        <v>0.6</v>
      </c>
      <c r="M55" s="7" t="str">
        <f t="shared" si="1"/>
        <v>sedang</v>
      </c>
      <c r="N55" s="6">
        <f t="shared" si="2"/>
        <v>0.8</v>
      </c>
      <c r="O55" s="7" t="str">
        <f t="shared" si="3"/>
        <v>soal diterima baik</v>
      </c>
      <c r="Q55" s="7">
        <v>50</v>
      </c>
      <c r="R55" s="14">
        <f t="shared" si="9"/>
        <v>1</v>
      </c>
      <c r="S55" s="14">
        <f t="shared" si="9"/>
        <v>1</v>
      </c>
      <c r="T55" s="14">
        <f t="shared" si="9"/>
        <v>1</v>
      </c>
      <c r="U55" s="14">
        <f t="shared" si="9"/>
        <v>1</v>
      </c>
      <c r="V55" s="14">
        <f t="shared" si="9"/>
        <v>1</v>
      </c>
      <c r="W55" s="14">
        <f t="shared" si="9"/>
        <v>1</v>
      </c>
      <c r="X55" s="14">
        <f t="shared" si="9"/>
        <v>0</v>
      </c>
      <c r="Y55" s="14">
        <f t="shared" si="9"/>
        <v>0</v>
      </c>
      <c r="Z55" s="14">
        <f t="shared" si="9"/>
        <v>0</v>
      </c>
      <c r="AA55" s="14">
        <f t="shared" si="9"/>
        <v>0</v>
      </c>
      <c r="AB55" s="6">
        <f t="shared" si="6"/>
        <v>0.6</v>
      </c>
      <c r="AC55" s="6">
        <f t="shared" si="7"/>
        <v>0.4</v>
      </c>
      <c r="AD55" s="6">
        <f t="shared" si="8"/>
        <v>0.24</v>
      </c>
      <c r="AE55" s="21"/>
    </row>
    <row r="56" spans="1:31" ht="14.4" x14ac:dyDescent="0.3">
      <c r="A56" s="8" t="s">
        <v>1530</v>
      </c>
      <c r="B56" s="42">
        <v>1</v>
      </c>
      <c r="C56" s="42">
        <v>1</v>
      </c>
      <c r="D56" s="42">
        <v>0</v>
      </c>
      <c r="E56" s="42">
        <v>1</v>
      </c>
      <c r="F56" s="42">
        <v>0</v>
      </c>
      <c r="G56" s="42">
        <v>1</v>
      </c>
      <c r="H56" s="42">
        <v>0</v>
      </c>
      <c r="I56" s="42">
        <v>0</v>
      </c>
      <c r="J56" s="42">
        <v>0</v>
      </c>
      <c r="K56" s="42">
        <v>0</v>
      </c>
      <c r="L56" s="6">
        <f t="shared" si="0"/>
        <v>0.4</v>
      </c>
      <c r="M56" s="7" t="str">
        <f t="shared" si="1"/>
        <v>sedang</v>
      </c>
      <c r="N56" s="6">
        <f t="shared" si="2"/>
        <v>0.4</v>
      </c>
      <c r="O56" s="7" t="str">
        <f t="shared" si="3"/>
        <v>soal diterima baik</v>
      </c>
      <c r="Q56" s="7">
        <v>51</v>
      </c>
      <c r="R56" s="14">
        <f t="shared" si="9"/>
        <v>1</v>
      </c>
      <c r="S56" s="14">
        <f t="shared" si="9"/>
        <v>1</v>
      </c>
      <c r="T56" s="14">
        <f t="shared" si="9"/>
        <v>1</v>
      </c>
      <c r="U56" s="14">
        <f t="shared" si="9"/>
        <v>1</v>
      </c>
      <c r="V56" s="14">
        <f t="shared" si="9"/>
        <v>1</v>
      </c>
      <c r="W56" s="14">
        <f t="shared" si="9"/>
        <v>1</v>
      </c>
      <c r="X56" s="14">
        <f t="shared" si="9"/>
        <v>0</v>
      </c>
      <c r="Y56" s="14">
        <f t="shared" si="9"/>
        <v>0</v>
      </c>
      <c r="Z56" s="14">
        <f t="shared" si="9"/>
        <v>0</v>
      </c>
      <c r="AA56" s="14">
        <f t="shared" si="9"/>
        <v>0</v>
      </c>
      <c r="AB56" s="6">
        <f t="shared" si="6"/>
        <v>0.6</v>
      </c>
      <c r="AC56" s="6">
        <f t="shared" si="7"/>
        <v>0.4</v>
      </c>
      <c r="AD56" s="6">
        <f t="shared" si="8"/>
        <v>0.24</v>
      </c>
      <c r="AE56" s="21"/>
    </row>
    <row r="57" spans="1:31" ht="14.4" x14ac:dyDescent="0.3">
      <c r="A57" s="9" t="s">
        <v>1531</v>
      </c>
      <c r="B57" s="42">
        <v>1</v>
      </c>
      <c r="C57" s="42">
        <v>1</v>
      </c>
      <c r="D57" s="42">
        <v>1</v>
      </c>
      <c r="E57" s="42">
        <v>0</v>
      </c>
      <c r="F57" s="42">
        <v>1</v>
      </c>
      <c r="G57" s="42">
        <v>0</v>
      </c>
      <c r="H57" s="42">
        <v>0</v>
      </c>
      <c r="I57" s="42">
        <v>0</v>
      </c>
      <c r="J57" s="42">
        <v>1</v>
      </c>
      <c r="K57" s="42">
        <v>1</v>
      </c>
      <c r="L57" s="6">
        <f t="shared" si="0"/>
        <v>0.6</v>
      </c>
      <c r="M57" s="7" t="str">
        <f t="shared" si="1"/>
        <v>sedang</v>
      </c>
      <c r="N57" s="6">
        <f t="shared" si="2"/>
        <v>0.4</v>
      </c>
      <c r="O57" s="7" t="str">
        <f t="shared" si="3"/>
        <v>soal diterima baik</v>
      </c>
      <c r="Q57" s="7">
        <v>52</v>
      </c>
      <c r="R57" s="14">
        <f t="shared" si="9"/>
        <v>1</v>
      </c>
      <c r="S57" s="14">
        <f t="shared" si="9"/>
        <v>1</v>
      </c>
      <c r="T57" s="14">
        <f t="shared" si="9"/>
        <v>0</v>
      </c>
      <c r="U57" s="14">
        <f t="shared" si="9"/>
        <v>1</v>
      </c>
      <c r="V57" s="14">
        <f t="shared" si="9"/>
        <v>0</v>
      </c>
      <c r="W57" s="14">
        <f t="shared" si="9"/>
        <v>1</v>
      </c>
      <c r="X57" s="14">
        <f t="shared" si="9"/>
        <v>0</v>
      </c>
      <c r="Y57" s="14">
        <f t="shared" si="9"/>
        <v>0</v>
      </c>
      <c r="Z57" s="14">
        <f t="shared" si="9"/>
        <v>0</v>
      </c>
      <c r="AA57" s="14">
        <f t="shared" si="9"/>
        <v>0</v>
      </c>
      <c r="AB57" s="6">
        <f t="shared" si="6"/>
        <v>0.4</v>
      </c>
      <c r="AC57" s="6">
        <f t="shared" si="7"/>
        <v>0.6</v>
      </c>
      <c r="AD57" s="6">
        <f t="shared" si="8"/>
        <v>0.24</v>
      </c>
      <c r="AE57" s="21"/>
    </row>
    <row r="58" spans="1:31" ht="14.4" x14ac:dyDescent="0.3">
      <c r="A58" s="4" t="s">
        <v>1532</v>
      </c>
      <c r="B58" s="42">
        <v>1</v>
      </c>
      <c r="C58" s="42">
        <v>1</v>
      </c>
      <c r="D58" s="42">
        <v>0</v>
      </c>
      <c r="E58" s="42">
        <v>0</v>
      </c>
      <c r="F58" s="42">
        <v>0</v>
      </c>
      <c r="G58" s="42">
        <v>0</v>
      </c>
      <c r="H58" s="42">
        <v>0</v>
      </c>
      <c r="I58" s="42">
        <v>0</v>
      </c>
      <c r="J58" s="42">
        <v>0</v>
      </c>
      <c r="K58" s="42">
        <v>0</v>
      </c>
      <c r="L58" s="6">
        <f t="shared" si="0"/>
        <v>0.2</v>
      </c>
      <c r="M58" s="7" t="str">
        <f t="shared" si="1"/>
        <v>sukar</v>
      </c>
      <c r="N58" s="6">
        <f t="shared" si="2"/>
        <v>0.4</v>
      </c>
      <c r="O58" s="7" t="str">
        <f t="shared" si="3"/>
        <v>soal diterima baik</v>
      </c>
      <c r="Q58" s="7">
        <v>53</v>
      </c>
      <c r="R58" s="14">
        <f t="shared" si="9"/>
        <v>1</v>
      </c>
      <c r="S58" s="14">
        <f t="shared" si="9"/>
        <v>1</v>
      </c>
      <c r="T58" s="14">
        <f t="shared" si="9"/>
        <v>1</v>
      </c>
      <c r="U58" s="14">
        <f t="shared" si="9"/>
        <v>0</v>
      </c>
      <c r="V58" s="14">
        <f t="shared" si="9"/>
        <v>1</v>
      </c>
      <c r="W58" s="14">
        <f t="shared" si="9"/>
        <v>0</v>
      </c>
      <c r="X58" s="14">
        <f t="shared" si="9"/>
        <v>0</v>
      </c>
      <c r="Y58" s="14">
        <f t="shared" si="9"/>
        <v>0</v>
      </c>
      <c r="Z58" s="14">
        <f t="shared" si="9"/>
        <v>1</v>
      </c>
      <c r="AA58" s="14">
        <f t="shared" si="9"/>
        <v>1</v>
      </c>
      <c r="AB58" s="6">
        <f t="shared" si="6"/>
        <v>0.6</v>
      </c>
      <c r="AC58" s="6">
        <f t="shared" si="7"/>
        <v>0.4</v>
      </c>
      <c r="AD58" s="6">
        <f t="shared" si="8"/>
        <v>0.24</v>
      </c>
      <c r="AE58" s="21"/>
    </row>
    <row r="59" spans="1:31" ht="14.4" x14ac:dyDescent="0.3">
      <c r="A59" s="8" t="s">
        <v>1533</v>
      </c>
      <c r="B59" s="42">
        <v>1</v>
      </c>
      <c r="C59" s="42">
        <v>1</v>
      </c>
      <c r="D59" s="42">
        <v>1</v>
      </c>
      <c r="E59" s="42">
        <v>0</v>
      </c>
      <c r="F59" s="42">
        <v>1</v>
      </c>
      <c r="G59" s="42">
        <v>0</v>
      </c>
      <c r="H59" s="42">
        <v>0</v>
      </c>
      <c r="I59" s="42">
        <v>0</v>
      </c>
      <c r="J59" s="42">
        <v>0</v>
      </c>
      <c r="K59" s="42">
        <v>0</v>
      </c>
      <c r="L59" s="6">
        <f t="shared" si="0"/>
        <v>0.4</v>
      </c>
      <c r="M59" s="7" t="str">
        <f t="shared" si="1"/>
        <v>sedang</v>
      </c>
      <c r="N59" s="6">
        <f t="shared" si="2"/>
        <v>0.8</v>
      </c>
      <c r="O59" s="7" t="str">
        <f t="shared" si="3"/>
        <v>soal diterima baik</v>
      </c>
      <c r="Q59" s="7">
        <v>54</v>
      </c>
      <c r="R59" s="14">
        <f t="shared" si="9"/>
        <v>1</v>
      </c>
      <c r="S59" s="14">
        <f t="shared" si="9"/>
        <v>1</v>
      </c>
      <c r="T59" s="14">
        <f t="shared" si="9"/>
        <v>0</v>
      </c>
      <c r="U59" s="14">
        <f t="shared" si="9"/>
        <v>0</v>
      </c>
      <c r="V59" s="14">
        <f t="shared" si="9"/>
        <v>0</v>
      </c>
      <c r="W59" s="14">
        <f t="shared" si="9"/>
        <v>0</v>
      </c>
      <c r="X59" s="14">
        <f t="shared" si="9"/>
        <v>0</v>
      </c>
      <c r="Y59" s="14">
        <f t="shared" si="9"/>
        <v>0</v>
      </c>
      <c r="Z59" s="14">
        <f t="shared" si="9"/>
        <v>0</v>
      </c>
      <c r="AA59" s="14">
        <f t="shared" si="9"/>
        <v>0</v>
      </c>
      <c r="AB59" s="6">
        <f t="shared" si="6"/>
        <v>0.2</v>
      </c>
      <c r="AC59" s="6">
        <f t="shared" si="7"/>
        <v>0.8</v>
      </c>
      <c r="AD59" s="6">
        <f t="shared" si="8"/>
        <v>0.16000000000000003</v>
      </c>
      <c r="AE59" s="21"/>
    </row>
    <row r="60" spans="1:31" ht="138" x14ac:dyDescent="0.3">
      <c r="A60" s="4" t="s">
        <v>1534</v>
      </c>
      <c r="B60" s="42">
        <v>1</v>
      </c>
      <c r="C60" s="42">
        <v>1</v>
      </c>
      <c r="D60" s="42">
        <v>1</v>
      </c>
      <c r="E60" s="42">
        <v>1</v>
      </c>
      <c r="F60" s="42">
        <v>1</v>
      </c>
      <c r="G60" s="42">
        <v>1</v>
      </c>
      <c r="H60" s="42">
        <v>0</v>
      </c>
      <c r="I60" s="42">
        <v>0</v>
      </c>
      <c r="J60" s="42">
        <v>1</v>
      </c>
      <c r="K60" s="42">
        <v>1</v>
      </c>
      <c r="L60" s="6">
        <f t="shared" si="0"/>
        <v>0.8</v>
      </c>
      <c r="M60" s="7" t="str">
        <f t="shared" si="1"/>
        <v>mudah</v>
      </c>
      <c r="N60" s="6">
        <f t="shared" si="2"/>
        <v>0.4</v>
      </c>
      <c r="O60" s="7" t="str">
        <f t="shared" si="3"/>
        <v>soal diterima baik</v>
      </c>
      <c r="Q60" s="7">
        <v>55</v>
      </c>
      <c r="R60" s="14">
        <f t="shared" si="9"/>
        <v>1</v>
      </c>
      <c r="S60" s="14">
        <f t="shared" si="9"/>
        <v>1</v>
      </c>
      <c r="T60" s="14">
        <f t="shared" si="9"/>
        <v>1</v>
      </c>
      <c r="U60" s="14">
        <f t="shared" si="9"/>
        <v>0</v>
      </c>
      <c r="V60" s="14">
        <f t="shared" si="9"/>
        <v>1</v>
      </c>
      <c r="W60" s="14">
        <f t="shared" si="9"/>
        <v>0</v>
      </c>
      <c r="X60" s="14">
        <f t="shared" si="9"/>
        <v>0</v>
      </c>
      <c r="Y60" s="14">
        <f t="shared" si="9"/>
        <v>0</v>
      </c>
      <c r="Z60" s="14">
        <f t="shared" si="9"/>
        <v>0</v>
      </c>
      <c r="AA60" s="14">
        <f t="shared" si="9"/>
        <v>0</v>
      </c>
      <c r="AB60" s="6">
        <f t="shared" si="6"/>
        <v>0.4</v>
      </c>
      <c r="AC60" s="6">
        <f t="shared" si="7"/>
        <v>0.6</v>
      </c>
      <c r="AD60" s="6">
        <f t="shared" si="8"/>
        <v>0.24</v>
      </c>
      <c r="AE60" s="21"/>
    </row>
    <row r="61" spans="1:31" ht="138" x14ac:dyDescent="0.3">
      <c r="A61" s="9" t="s">
        <v>1535</v>
      </c>
      <c r="B61" s="42">
        <v>1</v>
      </c>
      <c r="C61" s="42">
        <v>1</v>
      </c>
      <c r="D61" s="42">
        <v>1</v>
      </c>
      <c r="E61" s="42">
        <v>1</v>
      </c>
      <c r="F61" s="42">
        <v>1</v>
      </c>
      <c r="G61" s="42">
        <v>1</v>
      </c>
      <c r="H61" s="42">
        <v>0</v>
      </c>
      <c r="I61" s="42">
        <v>0</v>
      </c>
      <c r="J61" s="42">
        <v>1</v>
      </c>
      <c r="K61" s="42">
        <v>1</v>
      </c>
      <c r="L61" s="6">
        <f t="shared" si="0"/>
        <v>0.8</v>
      </c>
      <c r="M61" s="7" t="str">
        <f t="shared" si="1"/>
        <v>mudah</v>
      </c>
      <c r="N61" s="6">
        <f t="shared" si="2"/>
        <v>0.4</v>
      </c>
      <c r="O61" s="7" t="str">
        <f t="shared" si="3"/>
        <v>soal diterima baik</v>
      </c>
      <c r="Q61" s="7">
        <v>56</v>
      </c>
      <c r="R61" s="14">
        <f t="shared" si="9"/>
        <v>1</v>
      </c>
      <c r="S61" s="14">
        <f t="shared" si="9"/>
        <v>1</v>
      </c>
      <c r="T61" s="14">
        <f t="shared" si="9"/>
        <v>1</v>
      </c>
      <c r="U61" s="14">
        <f t="shared" si="9"/>
        <v>1</v>
      </c>
      <c r="V61" s="14">
        <f t="shared" si="9"/>
        <v>1</v>
      </c>
      <c r="W61" s="14">
        <f t="shared" si="9"/>
        <v>1</v>
      </c>
      <c r="X61" s="14">
        <f t="shared" si="9"/>
        <v>0</v>
      </c>
      <c r="Y61" s="14">
        <f t="shared" si="9"/>
        <v>0</v>
      </c>
      <c r="Z61" s="14">
        <f t="shared" si="9"/>
        <v>1</v>
      </c>
      <c r="AA61" s="14">
        <f t="shared" si="9"/>
        <v>1</v>
      </c>
      <c r="AB61" s="6">
        <f t="shared" si="6"/>
        <v>0.8</v>
      </c>
      <c r="AC61" s="6">
        <f t="shared" si="7"/>
        <v>0.19999999999999996</v>
      </c>
      <c r="AD61" s="6">
        <f t="shared" si="8"/>
        <v>0.15999999999999998</v>
      </c>
      <c r="AE61" s="21"/>
    </row>
    <row r="62" spans="1:31" ht="55.2" x14ac:dyDescent="0.3">
      <c r="A62" s="8" t="s">
        <v>1536</v>
      </c>
      <c r="B62" s="42">
        <v>1</v>
      </c>
      <c r="C62" s="42">
        <v>1</v>
      </c>
      <c r="D62" s="42">
        <v>1</v>
      </c>
      <c r="E62" s="42">
        <v>1</v>
      </c>
      <c r="F62" s="42">
        <v>1</v>
      </c>
      <c r="G62" s="42">
        <v>1</v>
      </c>
      <c r="H62" s="42">
        <v>0</v>
      </c>
      <c r="I62" s="42">
        <v>0</v>
      </c>
      <c r="J62" s="42">
        <v>0</v>
      </c>
      <c r="K62" s="42">
        <v>0</v>
      </c>
      <c r="L62" s="6">
        <f t="shared" si="0"/>
        <v>0.6</v>
      </c>
      <c r="M62" s="7" t="str">
        <f t="shared" si="1"/>
        <v>sedang</v>
      </c>
      <c r="N62" s="6">
        <f t="shared" si="2"/>
        <v>0.8</v>
      </c>
      <c r="O62" s="7" t="str">
        <f t="shared" si="3"/>
        <v>soal diterima baik</v>
      </c>
      <c r="Q62" s="7">
        <v>57</v>
      </c>
      <c r="R62" s="14">
        <f t="shared" si="9"/>
        <v>1</v>
      </c>
      <c r="S62" s="14">
        <f t="shared" si="9"/>
        <v>1</v>
      </c>
      <c r="T62" s="14">
        <f t="shared" si="9"/>
        <v>1</v>
      </c>
      <c r="U62" s="14">
        <f t="shared" si="9"/>
        <v>1</v>
      </c>
      <c r="V62" s="14">
        <f t="shared" si="9"/>
        <v>1</v>
      </c>
      <c r="W62" s="14">
        <f t="shared" si="9"/>
        <v>1</v>
      </c>
      <c r="X62" s="14">
        <f t="shared" si="9"/>
        <v>0</v>
      </c>
      <c r="Y62" s="14">
        <f t="shared" si="9"/>
        <v>0</v>
      </c>
      <c r="Z62" s="14">
        <f t="shared" si="9"/>
        <v>1</v>
      </c>
      <c r="AA62" s="14">
        <f t="shared" si="9"/>
        <v>1</v>
      </c>
      <c r="AB62" s="6">
        <f t="shared" si="6"/>
        <v>0.8</v>
      </c>
      <c r="AC62" s="6">
        <f t="shared" si="7"/>
        <v>0.19999999999999996</v>
      </c>
      <c r="AD62" s="6">
        <f t="shared" si="8"/>
        <v>0.15999999999999998</v>
      </c>
      <c r="AE62" s="21"/>
    </row>
    <row r="63" spans="1:31" ht="41.4" x14ac:dyDescent="0.3">
      <c r="A63" s="8" t="s">
        <v>1537</v>
      </c>
      <c r="B63" s="42">
        <v>1</v>
      </c>
      <c r="C63" s="42">
        <v>1</v>
      </c>
      <c r="D63" s="42">
        <v>1</v>
      </c>
      <c r="E63" s="42">
        <v>0</v>
      </c>
      <c r="F63" s="42">
        <v>1</v>
      </c>
      <c r="G63" s="42">
        <v>0</v>
      </c>
      <c r="H63" s="42">
        <v>0</v>
      </c>
      <c r="I63" s="42">
        <v>0</v>
      </c>
      <c r="J63" s="42">
        <v>0</v>
      </c>
      <c r="K63" s="42">
        <v>0</v>
      </c>
      <c r="L63" s="6">
        <f t="shared" si="0"/>
        <v>0.4</v>
      </c>
      <c r="M63" s="7" t="str">
        <f t="shared" si="1"/>
        <v>sedang</v>
      </c>
      <c r="N63" s="6">
        <f t="shared" si="2"/>
        <v>0.8</v>
      </c>
      <c r="O63" s="7" t="str">
        <f t="shared" si="3"/>
        <v>soal diterima baik</v>
      </c>
      <c r="Q63" s="7">
        <v>58</v>
      </c>
      <c r="R63" s="14">
        <f t="shared" si="9"/>
        <v>1</v>
      </c>
      <c r="S63" s="14">
        <f t="shared" si="9"/>
        <v>1</v>
      </c>
      <c r="T63" s="14">
        <f t="shared" si="9"/>
        <v>1</v>
      </c>
      <c r="U63" s="14">
        <f t="shared" si="9"/>
        <v>1</v>
      </c>
      <c r="V63" s="14">
        <f t="shared" si="9"/>
        <v>1</v>
      </c>
      <c r="W63" s="14">
        <f t="shared" si="9"/>
        <v>1</v>
      </c>
      <c r="X63" s="14">
        <f t="shared" si="9"/>
        <v>0</v>
      </c>
      <c r="Y63" s="14">
        <f t="shared" si="9"/>
        <v>0</v>
      </c>
      <c r="Z63" s="14">
        <f t="shared" si="9"/>
        <v>0</v>
      </c>
      <c r="AA63" s="14">
        <f t="shared" si="9"/>
        <v>0</v>
      </c>
      <c r="AB63" s="6">
        <f t="shared" si="6"/>
        <v>0.6</v>
      </c>
      <c r="AC63" s="6">
        <f t="shared" si="7"/>
        <v>0.4</v>
      </c>
      <c r="AD63" s="6">
        <f t="shared" si="8"/>
        <v>0.24</v>
      </c>
      <c r="AE63" s="21"/>
    </row>
    <row r="64" spans="1:31" ht="110.4" x14ac:dyDescent="0.3">
      <c r="A64" s="9" t="s">
        <v>1538</v>
      </c>
      <c r="B64" s="42">
        <v>0</v>
      </c>
      <c r="C64" s="42">
        <v>0</v>
      </c>
      <c r="D64" s="42">
        <v>1</v>
      </c>
      <c r="E64" s="42">
        <v>1</v>
      </c>
      <c r="F64" s="42">
        <v>1</v>
      </c>
      <c r="G64" s="42">
        <v>1</v>
      </c>
      <c r="H64" s="42">
        <v>0</v>
      </c>
      <c r="I64" s="42">
        <v>0</v>
      </c>
      <c r="J64" s="42">
        <v>0</v>
      </c>
      <c r="K64" s="42">
        <v>0</v>
      </c>
      <c r="L64" s="6">
        <f t="shared" si="0"/>
        <v>0.4</v>
      </c>
      <c r="M64" s="7" t="str">
        <f t="shared" si="1"/>
        <v>sedang</v>
      </c>
      <c r="N64" s="6">
        <f t="shared" si="2"/>
        <v>0.4</v>
      </c>
      <c r="O64" s="7" t="str">
        <f t="shared" si="3"/>
        <v>soal diterima baik</v>
      </c>
      <c r="Q64" s="7">
        <v>59</v>
      </c>
      <c r="R64" s="14">
        <f t="shared" si="9"/>
        <v>1</v>
      </c>
      <c r="S64" s="14">
        <f t="shared" si="9"/>
        <v>1</v>
      </c>
      <c r="T64" s="14">
        <f t="shared" si="9"/>
        <v>1</v>
      </c>
      <c r="U64" s="14">
        <f t="shared" si="9"/>
        <v>0</v>
      </c>
      <c r="V64" s="14">
        <f t="shared" si="9"/>
        <v>1</v>
      </c>
      <c r="W64" s="14">
        <f t="shared" si="9"/>
        <v>0</v>
      </c>
      <c r="X64" s="14">
        <f t="shared" si="9"/>
        <v>0</v>
      </c>
      <c r="Y64" s="14">
        <f t="shared" si="9"/>
        <v>0</v>
      </c>
      <c r="Z64" s="14">
        <f t="shared" si="9"/>
        <v>0</v>
      </c>
      <c r="AA64" s="14">
        <f t="shared" si="9"/>
        <v>0</v>
      </c>
      <c r="AB64" s="6">
        <f t="shared" si="6"/>
        <v>0.4</v>
      </c>
      <c r="AC64" s="6">
        <f t="shared" si="7"/>
        <v>0.6</v>
      </c>
      <c r="AD64" s="6">
        <f t="shared" si="8"/>
        <v>0.24</v>
      </c>
      <c r="AE64" s="21"/>
    </row>
    <row r="65" spans="1:31" ht="14.4" x14ac:dyDescent="0.3">
      <c r="A65" s="4" t="s">
        <v>1539</v>
      </c>
      <c r="B65" s="42">
        <v>1</v>
      </c>
      <c r="C65" s="42">
        <v>1</v>
      </c>
      <c r="D65" s="42">
        <v>0</v>
      </c>
      <c r="E65" s="42">
        <v>1</v>
      </c>
      <c r="F65" s="42">
        <v>0</v>
      </c>
      <c r="G65" s="42">
        <v>1</v>
      </c>
      <c r="H65" s="42">
        <v>0</v>
      </c>
      <c r="I65" s="42">
        <v>0</v>
      </c>
      <c r="J65" s="42">
        <v>0</v>
      </c>
      <c r="K65" s="42">
        <v>0</v>
      </c>
      <c r="L65" s="6">
        <f t="shared" si="0"/>
        <v>0.4</v>
      </c>
      <c r="M65" s="7" t="str">
        <f t="shared" si="1"/>
        <v>sedang</v>
      </c>
      <c r="N65" s="6">
        <f t="shared" si="2"/>
        <v>0.4</v>
      </c>
      <c r="O65" s="7" t="str">
        <f t="shared" si="3"/>
        <v>soal diterima baik</v>
      </c>
      <c r="Q65" s="7">
        <v>60</v>
      </c>
      <c r="R65" s="14">
        <f t="shared" si="9"/>
        <v>0</v>
      </c>
      <c r="S65" s="14">
        <f t="shared" si="9"/>
        <v>0</v>
      </c>
      <c r="T65" s="14">
        <f t="shared" si="9"/>
        <v>1</v>
      </c>
      <c r="U65" s="14">
        <f t="shared" si="9"/>
        <v>1</v>
      </c>
      <c r="V65" s="14">
        <f t="shared" si="9"/>
        <v>1</v>
      </c>
      <c r="W65" s="14">
        <f t="shared" si="9"/>
        <v>1</v>
      </c>
      <c r="X65" s="14">
        <f t="shared" si="9"/>
        <v>0</v>
      </c>
      <c r="Y65" s="14">
        <f t="shared" si="9"/>
        <v>0</v>
      </c>
      <c r="Z65" s="14">
        <f t="shared" si="9"/>
        <v>0</v>
      </c>
      <c r="AA65" s="14">
        <f t="shared" si="9"/>
        <v>0</v>
      </c>
      <c r="AB65" s="6">
        <f t="shared" si="6"/>
        <v>0.4</v>
      </c>
      <c r="AC65" s="6">
        <f t="shared" si="7"/>
        <v>0.6</v>
      </c>
      <c r="AD65" s="6">
        <f t="shared" si="8"/>
        <v>0.24</v>
      </c>
      <c r="AE65" s="21"/>
    </row>
    <row r="66" spans="1:31" ht="14.4" x14ac:dyDescent="0.3">
      <c r="A66" s="4" t="s">
        <v>1540</v>
      </c>
      <c r="B66" s="42">
        <v>1</v>
      </c>
      <c r="C66" s="42">
        <v>1</v>
      </c>
      <c r="D66" s="42">
        <v>1</v>
      </c>
      <c r="E66" s="42">
        <v>1</v>
      </c>
      <c r="F66" s="42">
        <v>1</v>
      </c>
      <c r="G66" s="42">
        <v>1</v>
      </c>
      <c r="H66" s="42">
        <v>0</v>
      </c>
      <c r="I66" s="42">
        <v>0</v>
      </c>
      <c r="J66" s="42">
        <v>1</v>
      </c>
      <c r="K66" s="42">
        <v>1</v>
      </c>
      <c r="L66" s="6">
        <f t="shared" si="0"/>
        <v>0.8</v>
      </c>
      <c r="M66" s="7" t="str">
        <f t="shared" si="1"/>
        <v>mudah</v>
      </c>
      <c r="N66" s="6">
        <f t="shared" si="2"/>
        <v>0.4</v>
      </c>
      <c r="O66" s="7" t="str">
        <f t="shared" si="3"/>
        <v>soal diterima baik</v>
      </c>
      <c r="Q66" s="7">
        <v>61</v>
      </c>
      <c r="R66" s="14">
        <f t="shared" si="9"/>
        <v>1</v>
      </c>
      <c r="S66" s="14">
        <f t="shared" si="9"/>
        <v>1</v>
      </c>
      <c r="T66" s="14">
        <f t="shared" si="9"/>
        <v>0</v>
      </c>
      <c r="U66" s="14">
        <f t="shared" si="9"/>
        <v>1</v>
      </c>
      <c r="V66" s="14">
        <f t="shared" si="9"/>
        <v>0</v>
      </c>
      <c r="W66" s="14">
        <f t="shared" si="9"/>
        <v>1</v>
      </c>
      <c r="X66" s="14">
        <f t="shared" si="9"/>
        <v>0</v>
      </c>
      <c r="Y66" s="14">
        <f t="shared" si="9"/>
        <v>0</v>
      </c>
      <c r="Z66" s="14">
        <f t="shared" si="9"/>
        <v>0</v>
      </c>
      <c r="AA66" s="14">
        <f t="shared" si="9"/>
        <v>0</v>
      </c>
      <c r="AB66" s="6">
        <f t="shared" si="6"/>
        <v>0.4</v>
      </c>
      <c r="AC66" s="6">
        <f t="shared" si="7"/>
        <v>0.6</v>
      </c>
      <c r="AD66" s="6">
        <f t="shared" si="8"/>
        <v>0.24</v>
      </c>
      <c r="AE66" s="21"/>
    </row>
    <row r="67" spans="1:31" ht="14.4" x14ac:dyDescent="0.3">
      <c r="A67" s="4" t="s">
        <v>1541</v>
      </c>
      <c r="B67" s="42">
        <v>1</v>
      </c>
      <c r="C67" s="42">
        <v>1</v>
      </c>
      <c r="D67" s="42">
        <v>1</v>
      </c>
      <c r="E67" s="42">
        <v>0</v>
      </c>
      <c r="F67" s="42">
        <v>1</v>
      </c>
      <c r="G67" s="42">
        <v>0</v>
      </c>
      <c r="H67" s="42">
        <v>0</v>
      </c>
      <c r="I67" s="42">
        <v>0</v>
      </c>
      <c r="J67" s="42">
        <v>0</v>
      </c>
      <c r="K67" s="42">
        <v>0</v>
      </c>
      <c r="L67" s="6">
        <f t="shared" si="0"/>
        <v>0.4</v>
      </c>
      <c r="M67" s="7" t="str">
        <f t="shared" si="1"/>
        <v>sedang</v>
      </c>
      <c r="N67" s="6">
        <f t="shared" si="2"/>
        <v>0.8</v>
      </c>
      <c r="O67" s="7" t="str">
        <f t="shared" si="3"/>
        <v>soal diterima baik</v>
      </c>
      <c r="Q67" s="7">
        <v>62</v>
      </c>
      <c r="R67" s="14">
        <f t="shared" si="9"/>
        <v>1</v>
      </c>
      <c r="S67" s="14">
        <f t="shared" si="9"/>
        <v>1</v>
      </c>
      <c r="T67" s="14">
        <f t="shared" si="9"/>
        <v>1</v>
      </c>
      <c r="U67" s="14">
        <f t="shared" si="9"/>
        <v>1</v>
      </c>
      <c r="V67" s="14">
        <f t="shared" si="9"/>
        <v>1</v>
      </c>
      <c r="W67" s="14">
        <f t="shared" si="9"/>
        <v>1</v>
      </c>
      <c r="X67" s="14">
        <f t="shared" si="9"/>
        <v>0</v>
      </c>
      <c r="Y67" s="14">
        <f t="shared" si="9"/>
        <v>0</v>
      </c>
      <c r="Z67" s="14">
        <f t="shared" si="9"/>
        <v>1</v>
      </c>
      <c r="AA67" s="14">
        <f t="shared" si="9"/>
        <v>1</v>
      </c>
      <c r="AB67" s="6">
        <f t="shared" si="6"/>
        <v>0.8</v>
      </c>
      <c r="AC67" s="6">
        <f t="shared" si="7"/>
        <v>0.19999999999999996</v>
      </c>
      <c r="AD67" s="6">
        <f t="shared" si="8"/>
        <v>0.15999999999999998</v>
      </c>
      <c r="AE67" s="21"/>
    </row>
    <row r="68" spans="1:31" ht="14.4" x14ac:dyDescent="0.3">
      <c r="A68" s="4" t="s">
        <v>1542</v>
      </c>
      <c r="B68" s="42">
        <v>1</v>
      </c>
      <c r="C68" s="42">
        <v>1</v>
      </c>
      <c r="D68" s="42">
        <v>1</v>
      </c>
      <c r="E68" s="42">
        <v>0</v>
      </c>
      <c r="F68" s="42">
        <v>1</v>
      </c>
      <c r="G68" s="42">
        <v>0</v>
      </c>
      <c r="H68" s="42">
        <v>0</v>
      </c>
      <c r="I68" s="42">
        <v>0</v>
      </c>
      <c r="J68" s="42">
        <v>0</v>
      </c>
      <c r="K68" s="42">
        <v>0</v>
      </c>
      <c r="L68" s="6">
        <f t="shared" si="0"/>
        <v>0.4</v>
      </c>
      <c r="M68" s="7" t="str">
        <f t="shared" si="1"/>
        <v>sedang</v>
      </c>
      <c r="N68" s="6">
        <f t="shared" si="2"/>
        <v>0.8</v>
      </c>
      <c r="O68" s="7" t="str">
        <f t="shared" si="3"/>
        <v>soal diterima baik</v>
      </c>
      <c r="Q68" s="7">
        <v>63</v>
      </c>
      <c r="R68" s="14">
        <f t="shared" si="9"/>
        <v>1</v>
      </c>
      <c r="S68" s="14">
        <f t="shared" si="9"/>
        <v>1</v>
      </c>
      <c r="T68" s="14">
        <f t="shared" si="9"/>
        <v>1</v>
      </c>
      <c r="U68" s="14">
        <f t="shared" si="9"/>
        <v>0</v>
      </c>
      <c r="V68" s="14">
        <f t="shared" si="9"/>
        <v>1</v>
      </c>
      <c r="W68" s="14">
        <f t="shared" si="9"/>
        <v>0</v>
      </c>
      <c r="X68" s="14">
        <f t="shared" si="9"/>
        <v>0</v>
      </c>
      <c r="Y68" s="14">
        <f t="shared" si="9"/>
        <v>0</v>
      </c>
      <c r="Z68" s="14">
        <f t="shared" si="9"/>
        <v>0</v>
      </c>
      <c r="AA68" s="14">
        <f t="shared" si="9"/>
        <v>0</v>
      </c>
      <c r="AB68" s="6">
        <f t="shared" si="6"/>
        <v>0.4</v>
      </c>
      <c r="AC68" s="6">
        <f t="shared" si="7"/>
        <v>0.6</v>
      </c>
      <c r="AD68" s="6">
        <f t="shared" si="8"/>
        <v>0.24</v>
      </c>
      <c r="AE68" s="21"/>
    </row>
    <row r="69" spans="1:31" ht="14.4" x14ac:dyDescent="0.3">
      <c r="A69" s="9" t="s">
        <v>1543</v>
      </c>
      <c r="B69" s="42">
        <v>1</v>
      </c>
      <c r="C69" s="42">
        <v>1</v>
      </c>
      <c r="D69" s="42">
        <v>0</v>
      </c>
      <c r="E69" s="42">
        <v>0</v>
      </c>
      <c r="F69" s="42">
        <v>0</v>
      </c>
      <c r="G69" s="42">
        <v>0</v>
      </c>
      <c r="H69" s="42">
        <v>0</v>
      </c>
      <c r="I69" s="42">
        <v>0</v>
      </c>
      <c r="J69" s="42">
        <v>0</v>
      </c>
      <c r="K69" s="42">
        <v>0</v>
      </c>
      <c r="L69" s="6">
        <f t="shared" si="0"/>
        <v>0.2</v>
      </c>
      <c r="M69" s="7" t="str">
        <f t="shared" si="1"/>
        <v>sukar</v>
      </c>
      <c r="N69" s="6">
        <f t="shared" si="2"/>
        <v>0.4</v>
      </c>
      <c r="O69" s="7" t="str">
        <f t="shared" si="3"/>
        <v>soal diterima baik</v>
      </c>
      <c r="Q69" s="7">
        <v>64</v>
      </c>
      <c r="R69" s="14">
        <f t="shared" si="9"/>
        <v>1</v>
      </c>
      <c r="S69" s="14">
        <f t="shared" si="9"/>
        <v>1</v>
      </c>
      <c r="T69" s="14">
        <f t="shared" si="9"/>
        <v>1</v>
      </c>
      <c r="U69" s="14">
        <f t="shared" si="9"/>
        <v>0</v>
      </c>
      <c r="V69" s="14">
        <f t="shared" si="9"/>
        <v>1</v>
      </c>
      <c r="W69" s="14">
        <f t="shared" si="9"/>
        <v>0</v>
      </c>
      <c r="X69" s="14">
        <f t="shared" si="9"/>
        <v>0</v>
      </c>
      <c r="Y69" s="14">
        <f t="shared" si="9"/>
        <v>0</v>
      </c>
      <c r="Z69" s="14">
        <f t="shared" si="9"/>
        <v>0</v>
      </c>
      <c r="AA69" s="14">
        <f t="shared" si="9"/>
        <v>0</v>
      </c>
      <c r="AB69" s="6">
        <f t="shared" si="6"/>
        <v>0.4</v>
      </c>
      <c r="AC69" s="6">
        <f t="shared" si="7"/>
        <v>0.6</v>
      </c>
      <c r="AD69" s="6">
        <f t="shared" si="8"/>
        <v>0.24</v>
      </c>
      <c r="AE69" s="21"/>
    </row>
    <row r="70" spans="1:31" ht="14.4" x14ac:dyDescent="0.3">
      <c r="A70" s="4" t="s">
        <v>1544</v>
      </c>
      <c r="B70" s="42">
        <v>1</v>
      </c>
      <c r="C70" s="42">
        <v>1</v>
      </c>
      <c r="D70" s="42">
        <v>1</v>
      </c>
      <c r="E70" s="42">
        <v>1</v>
      </c>
      <c r="F70" s="42">
        <v>1</v>
      </c>
      <c r="G70" s="42">
        <v>1</v>
      </c>
      <c r="H70" s="42">
        <v>0</v>
      </c>
      <c r="I70" s="42">
        <v>0</v>
      </c>
      <c r="J70" s="42">
        <v>1</v>
      </c>
      <c r="K70" s="42">
        <v>1</v>
      </c>
      <c r="L70" s="6">
        <f t="shared" ref="L70:L104" si="10">SUM(B70:K70)/10</f>
        <v>0.8</v>
      </c>
      <c r="M70" s="7" t="str">
        <f t="shared" ref="M70:M104" si="11">IF(L70&lt;0.31,"sukar",IF(L70&lt;0.71,"sedang","mudah"))</f>
        <v>mudah</v>
      </c>
      <c r="N70" s="6">
        <f t="shared" ref="N70:N104" si="12">ABS((SUM(B70:F70)-SUM(G70:K70))*2/10)</f>
        <v>0.4</v>
      </c>
      <c r="O70" s="7" t="str">
        <f t="shared" ref="O70:O104" si="13">IF(N70&lt;0.2,"soal dibuang",IF(N70&lt;0.3,"soal diperbaiki",IF(N70&lt;0.4,"soal diterima tapi perlu diperbaiki","soal diterima baik")))</f>
        <v>soal diterima baik</v>
      </c>
      <c r="Q70" s="7">
        <v>65</v>
      </c>
      <c r="R70" s="14">
        <f t="shared" si="9"/>
        <v>1</v>
      </c>
      <c r="S70" s="14">
        <f t="shared" si="9"/>
        <v>1</v>
      </c>
      <c r="T70" s="14">
        <f t="shared" si="9"/>
        <v>0</v>
      </c>
      <c r="U70" s="14">
        <f t="shared" si="9"/>
        <v>0</v>
      </c>
      <c r="V70" s="14">
        <f t="shared" si="9"/>
        <v>0</v>
      </c>
      <c r="W70" s="14">
        <f t="shared" si="9"/>
        <v>0</v>
      </c>
      <c r="X70" s="14">
        <f t="shared" si="9"/>
        <v>0</v>
      </c>
      <c r="Y70" s="14">
        <f t="shared" si="9"/>
        <v>0</v>
      </c>
      <c r="Z70" s="14">
        <f t="shared" si="9"/>
        <v>0</v>
      </c>
      <c r="AA70" s="14">
        <f t="shared" si="9"/>
        <v>0</v>
      </c>
      <c r="AB70" s="6">
        <f t="shared" si="6"/>
        <v>0.2</v>
      </c>
      <c r="AC70" s="6">
        <f t="shared" si="7"/>
        <v>0.8</v>
      </c>
      <c r="AD70" s="6">
        <f t="shared" si="8"/>
        <v>0.16000000000000003</v>
      </c>
      <c r="AE70" s="21"/>
    </row>
    <row r="71" spans="1:31" ht="27.6" x14ac:dyDescent="0.3">
      <c r="A71" s="8" t="s">
        <v>1545</v>
      </c>
      <c r="B71" s="42">
        <v>1</v>
      </c>
      <c r="C71" s="42">
        <v>1</v>
      </c>
      <c r="D71" s="42">
        <v>1</v>
      </c>
      <c r="E71" s="42">
        <v>0</v>
      </c>
      <c r="F71" s="42">
        <v>1</v>
      </c>
      <c r="G71" s="42">
        <v>0</v>
      </c>
      <c r="H71" s="42">
        <v>0</v>
      </c>
      <c r="I71" s="42">
        <v>0</v>
      </c>
      <c r="J71" s="42">
        <v>0</v>
      </c>
      <c r="K71" s="42">
        <v>0</v>
      </c>
      <c r="L71" s="6">
        <f t="shared" si="10"/>
        <v>0.4</v>
      </c>
      <c r="M71" s="7" t="str">
        <f t="shared" si="11"/>
        <v>sedang</v>
      </c>
      <c r="N71" s="6">
        <f t="shared" si="12"/>
        <v>0.8</v>
      </c>
      <c r="O71" s="7" t="str">
        <f t="shared" si="13"/>
        <v>soal diterima baik</v>
      </c>
      <c r="Q71" s="7">
        <v>66</v>
      </c>
      <c r="R71" s="14">
        <f t="shared" si="9"/>
        <v>1</v>
      </c>
      <c r="S71" s="14">
        <f t="shared" si="9"/>
        <v>1</v>
      </c>
      <c r="T71" s="14">
        <f t="shared" si="9"/>
        <v>1</v>
      </c>
      <c r="U71" s="14">
        <f t="shared" si="9"/>
        <v>1</v>
      </c>
      <c r="V71" s="14">
        <f t="shared" si="9"/>
        <v>1</v>
      </c>
      <c r="W71" s="14">
        <f t="shared" ref="W71:AA105" si="14">G70</f>
        <v>1</v>
      </c>
      <c r="X71" s="14">
        <f t="shared" si="14"/>
        <v>0</v>
      </c>
      <c r="Y71" s="14">
        <f t="shared" si="14"/>
        <v>0</v>
      </c>
      <c r="Z71" s="14">
        <f t="shared" si="14"/>
        <v>1</v>
      </c>
      <c r="AA71" s="14">
        <f t="shared" si="14"/>
        <v>1</v>
      </c>
      <c r="AB71" s="6">
        <f t="shared" ref="AB71:AB104" si="15">SUM(R71:AA71)/COUNT(R71:AA71)</f>
        <v>0.8</v>
      </c>
      <c r="AC71" s="6">
        <f t="shared" ref="AC71:AC105" si="16">1-AB71</f>
        <v>0.19999999999999996</v>
      </c>
      <c r="AD71" s="6">
        <f t="shared" ref="AD71:AD105" si="17">AB71*AC71</f>
        <v>0.15999999999999998</v>
      </c>
      <c r="AE71" s="21"/>
    </row>
    <row r="72" spans="1:31" ht="14.4" x14ac:dyDescent="0.3">
      <c r="A72" s="8" t="s">
        <v>1546</v>
      </c>
      <c r="B72" s="42">
        <v>1</v>
      </c>
      <c r="C72" s="42">
        <v>1</v>
      </c>
      <c r="D72" s="42">
        <v>1</v>
      </c>
      <c r="E72" s="42">
        <v>0</v>
      </c>
      <c r="F72" s="42">
        <v>1</v>
      </c>
      <c r="G72" s="42">
        <v>0</v>
      </c>
      <c r="H72" s="42">
        <v>0</v>
      </c>
      <c r="I72" s="42">
        <v>0</v>
      </c>
      <c r="J72" s="42">
        <v>0</v>
      </c>
      <c r="K72" s="42">
        <v>0</v>
      </c>
      <c r="L72" s="6">
        <f t="shared" si="10"/>
        <v>0.4</v>
      </c>
      <c r="M72" s="7" t="str">
        <f t="shared" si="11"/>
        <v>sedang</v>
      </c>
      <c r="N72" s="6">
        <f t="shared" si="12"/>
        <v>0.8</v>
      </c>
      <c r="O72" s="7" t="str">
        <f t="shared" si="13"/>
        <v>soal diterima baik</v>
      </c>
      <c r="Q72" s="7">
        <v>67</v>
      </c>
      <c r="R72" s="14">
        <f t="shared" ref="R72:V105" si="18">B71</f>
        <v>1</v>
      </c>
      <c r="S72" s="14">
        <f t="shared" si="18"/>
        <v>1</v>
      </c>
      <c r="T72" s="14">
        <f t="shared" si="18"/>
        <v>1</v>
      </c>
      <c r="U72" s="14">
        <f t="shared" si="18"/>
        <v>0</v>
      </c>
      <c r="V72" s="14">
        <f t="shared" si="18"/>
        <v>1</v>
      </c>
      <c r="W72" s="14">
        <f t="shared" si="14"/>
        <v>0</v>
      </c>
      <c r="X72" s="14">
        <f t="shared" si="14"/>
        <v>0</v>
      </c>
      <c r="Y72" s="14">
        <f t="shared" si="14"/>
        <v>0</v>
      </c>
      <c r="Z72" s="14">
        <f t="shared" si="14"/>
        <v>0</v>
      </c>
      <c r="AA72" s="14">
        <f t="shared" si="14"/>
        <v>0</v>
      </c>
      <c r="AB72" s="6">
        <f t="shared" si="15"/>
        <v>0.4</v>
      </c>
      <c r="AC72" s="6">
        <f t="shared" si="16"/>
        <v>0.6</v>
      </c>
      <c r="AD72" s="6">
        <f t="shared" si="17"/>
        <v>0.24</v>
      </c>
      <c r="AE72" s="21"/>
    </row>
    <row r="73" spans="1:31" ht="14.4" x14ac:dyDescent="0.3">
      <c r="A73" s="9" t="s">
        <v>1547</v>
      </c>
      <c r="B73" s="42">
        <v>1</v>
      </c>
      <c r="C73" s="42">
        <v>1</v>
      </c>
      <c r="D73" s="42">
        <v>1</v>
      </c>
      <c r="E73" s="42">
        <v>0</v>
      </c>
      <c r="F73" s="42">
        <v>1</v>
      </c>
      <c r="G73" s="42">
        <v>0</v>
      </c>
      <c r="H73" s="42">
        <v>0</v>
      </c>
      <c r="I73" s="42">
        <v>0</v>
      </c>
      <c r="J73" s="42">
        <v>0</v>
      </c>
      <c r="K73" s="42">
        <v>0</v>
      </c>
      <c r="L73" s="6">
        <f t="shared" si="10"/>
        <v>0.4</v>
      </c>
      <c r="M73" s="7" t="str">
        <f t="shared" si="11"/>
        <v>sedang</v>
      </c>
      <c r="N73" s="6">
        <f t="shared" si="12"/>
        <v>0.8</v>
      </c>
      <c r="O73" s="7" t="str">
        <f t="shared" si="13"/>
        <v>soal diterima baik</v>
      </c>
      <c r="Q73" s="7">
        <v>68</v>
      </c>
      <c r="R73" s="14">
        <f t="shared" si="18"/>
        <v>1</v>
      </c>
      <c r="S73" s="14">
        <f t="shared" si="18"/>
        <v>1</v>
      </c>
      <c r="T73" s="14">
        <f t="shared" si="18"/>
        <v>1</v>
      </c>
      <c r="U73" s="14">
        <f t="shared" si="18"/>
        <v>0</v>
      </c>
      <c r="V73" s="14">
        <f t="shared" si="18"/>
        <v>1</v>
      </c>
      <c r="W73" s="14">
        <f t="shared" si="14"/>
        <v>0</v>
      </c>
      <c r="X73" s="14">
        <f t="shared" si="14"/>
        <v>0</v>
      </c>
      <c r="Y73" s="14">
        <f t="shared" si="14"/>
        <v>0</v>
      </c>
      <c r="Z73" s="14">
        <f t="shared" si="14"/>
        <v>0</v>
      </c>
      <c r="AA73" s="14">
        <f t="shared" si="14"/>
        <v>0</v>
      </c>
      <c r="AB73" s="6">
        <f t="shared" si="15"/>
        <v>0.4</v>
      </c>
      <c r="AC73" s="6">
        <f t="shared" si="16"/>
        <v>0.6</v>
      </c>
      <c r="AD73" s="6">
        <f t="shared" si="17"/>
        <v>0.24</v>
      </c>
      <c r="AE73" s="21"/>
    </row>
    <row r="74" spans="1:31" ht="14.4" x14ac:dyDescent="0.3">
      <c r="A74" s="8" t="s">
        <v>1548</v>
      </c>
      <c r="B74" s="42">
        <v>1</v>
      </c>
      <c r="C74" s="42">
        <v>1</v>
      </c>
      <c r="D74" s="42">
        <v>1</v>
      </c>
      <c r="E74" s="42">
        <v>1</v>
      </c>
      <c r="F74" s="42">
        <v>1</v>
      </c>
      <c r="G74" s="42">
        <v>1</v>
      </c>
      <c r="H74" s="42">
        <v>0</v>
      </c>
      <c r="I74" s="42">
        <v>0</v>
      </c>
      <c r="J74" s="42">
        <v>1</v>
      </c>
      <c r="K74" s="42">
        <v>1</v>
      </c>
      <c r="L74" s="6">
        <f t="shared" si="10"/>
        <v>0.8</v>
      </c>
      <c r="M74" s="7" t="str">
        <f t="shared" si="11"/>
        <v>mudah</v>
      </c>
      <c r="N74" s="6">
        <f t="shared" si="12"/>
        <v>0.4</v>
      </c>
      <c r="O74" s="7" t="str">
        <f t="shared" si="13"/>
        <v>soal diterima baik</v>
      </c>
      <c r="Q74" s="7">
        <v>69</v>
      </c>
      <c r="R74" s="14">
        <f t="shared" si="18"/>
        <v>1</v>
      </c>
      <c r="S74" s="14">
        <f t="shared" si="18"/>
        <v>1</v>
      </c>
      <c r="T74" s="14">
        <f t="shared" si="18"/>
        <v>1</v>
      </c>
      <c r="U74" s="14">
        <f t="shared" si="18"/>
        <v>0</v>
      </c>
      <c r="V74" s="14">
        <f t="shared" si="18"/>
        <v>1</v>
      </c>
      <c r="W74" s="14">
        <f t="shared" si="14"/>
        <v>0</v>
      </c>
      <c r="X74" s="14">
        <f t="shared" si="14"/>
        <v>0</v>
      </c>
      <c r="Y74" s="14">
        <f t="shared" si="14"/>
        <v>0</v>
      </c>
      <c r="Z74" s="14">
        <f t="shared" si="14"/>
        <v>0</v>
      </c>
      <c r="AA74" s="14">
        <f t="shared" si="14"/>
        <v>0</v>
      </c>
      <c r="AB74" s="6">
        <f t="shared" si="15"/>
        <v>0.4</v>
      </c>
      <c r="AC74" s="6">
        <f t="shared" si="16"/>
        <v>0.6</v>
      </c>
      <c r="AD74" s="6">
        <f t="shared" si="17"/>
        <v>0.24</v>
      </c>
      <c r="AE74" s="21"/>
    </row>
    <row r="75" spans="1:31" ht="96.6" x14ac:dyDescent="0.3">
      <c r="A75" s="9" t="s">
        <v>1549</v>
      </c>
      <c r="B75" s="42">
        <v>1</v>
      </c>
      <c r="C75" s="42">
        <v>1</v>
      </c>
      <c r="D75" s="42">
        <v>1</v>
      </c>
      <c r="E75" s="42">
        <v>0</v>
      </c>
      <c r="F75" s="42">
        <v>1</v>
      </c>
      <c r="G75" s="42">
        <v>0</v>
      </c>
      <c r="H75" s="42">
        <v>0</v>
      </c>
      <c r="I75" s="42">
        <v>0</v>
      </c>
      <c r="J75" s="42">
        <v>0</v>
      </c>
      <c r="K75" s="42">
        <v>0</v>
      </c>
      <c r="L75" s="6">
        <f t="shared" si="10"/>
        <v>0.4</v>
      </c>
      <c r="M75" s="7" t="str">
        <f t="shared" si="11"/>
        <v>sedang</v>
      </c>
      <c r="N75" s="6">
        <f t="shared" si="12"/>
        <v>0.8</v>
      </c>
      <c r="O75" s="7" t="str">
        <f t="shared" si="13"/>
        <v>soal diterima baik</v>
      </c>
      <c r="Q75" s="7">
        <v>70</v>
      </c>
      <c r="R75" s="14">
        <f t="shared" si="18"/>
        <v>1</v>
      </c>
      <c r="S75" s="14">
        <f t="shared" si="18"/>
        <v>1</v>
      </c>
      <c r="T75" s="14">
        <f t="shared" si="18"/>
        <v>1</v>
      </c>
      <c r="U75" s="14">
        <f t="shared" si="18"/>
        <v>1</v>
      </c>
      <c r="V75" s="14">
        <f t="shared" si="18"/>
        <v>1</v>
      </c>
      <c r="W75" s="14">
        <f t="shared" si="14"/>
        <v>1</v>
      </c>
      <c r="X75" s="14">
        <f t="shared" si="14"/>
        <v>0</v>
      </c>
      <c r="Y75" s="14">
        <f t="shared" si="14"/>
        <v>0</v>
      </c>
      <c r="Z75" s="14">
        <f t="shared" si="14"/>
        <v>1</v>
      </c>
      <c r="AA75" s="14">
        <f t="shared" si="14"/>
        <v>1</v>
      </c>
      <c r="AB75" s="6">
        <f t="shared" si="15"/>
        <v>0.8</v>
      </c>
      <c r="AC75" s="6">
        <f t="shared" si="16"/>
        <v>0.19999999999999996</v>
      </c>
      <c r="AD75" s="6">
        <f t="shared" si="17"/>
        <v>0.15999999999999998</v>
      </c>
      <c r="AE75" s="21"/>
    </row>
    <row r="76" spans="1:31" ht="55.2" x14ac:dyDescent="0.3">
      <c r="A76" s="4" t="s">
        <v>1550</v>
      </c>
      <c r="B76" s="42">
        <v>1</v>
      </c>
      <c r="C76" s="42">
        <v>1</v>
      </c>
      <c r="D76" s="42">
        <v>1</v>
      </c>
      <c r="E76" s="42">
        <v>1</v>
      </c>
      <c r="F76" s="42">
        <v>1</v>
      </c>
      <c r="G76" s="42">
        <v>1</v>
      </c>
      <c r="H76" s="42">
        <v>0</v>
      </c>
      <c r="I76" s="42">
        <v>0</v>
      </c>
      <c r="J76" s="42">
        <v>1</v>
      </c>
      <c r="K76" s="42">
        <v>1</v>
      </c>
      <c r="L76" s="6">
        <f t="shared" si="10"/>
        <v>0.8</v>
      </c>
      <c r="M76" s="7" t="str">
        <f t="shared" si="11"/>
        <v>mudah</v>
      </c>
      <c r="N76" s="6">
        <f t="shared" si="12"/>
        <v>0.4</v>
      </c>
      <c r="O76" s="7" t="str">
        <f t="shared" si="13"/>
        <v>soal diterima baik</v>
      </c>
      <c r="Q76" s="7">
        <v>71</v>
      </c>
      <c r="R76" s="14">
        <f t="shared" si="18"/>
        <v>1</v>
      </c>
      <c r="S76" s="14">
        <f t="shared" si="18"/>
        <v>1</v>
      </c>
      <c r="T76" s="14">
        <f t="shared" si="18"/>
        <v>1</v>
      </c>
      <c r="U76" s="14">
        <f t="shared" si="18"/>
        <v>0</v>
      </c>
      <c r="V76" s="14">
        <f t="shared" si="18"/>
        <v>1</v>
      </c>
      <c r="W76" s="14">
        <f t="shared" si="14"/>
        <v>0</v>
      </c>
      <c r="X76" s="14">
        <f t="shared" si="14"/>
        <v>0</v>
      </c>
      <c r="Y76" s="14">
        <f t="shared" si="14"/>
        <v>0</v>
      </c>
      <c r="Z76" s="14">
        <f t="shared" si="14"/>
        <v>0</v>
      </c>
      <c r="AA76" s="14">
        <f t="shared" si="14"/>
        <v>0</v>
      </c>
      <c r="AB76" s="6">
        <f t="shared" si="15"/>
        <v>0.4</v>
      </c>
      <c r="AC76" s="6">
        <f t="shared" si="16"/>
        <v>0.6</v>
      </c>
      <c r="AD76" s="6">
        <f t="shared" si="17"/>
        <v>0.24</v>
      </c>
      <c r="AE76" s="21"/>
    </row>
    <row r="77" spans="1:31" ht="55.2" x14ac:dyDescent="0.3">
      <c r="A77" s="4" t="s">
        <v>1551</v>
      </c>
      <c r="B77" s="42">
        <v>1</v>
      </c>
      <c r="C77" s="42">
        <v>1</v>
      </c>
      <c r="D77" s="42">
        <v>1</v>
      </c>
      <c r="E77" s="42">
        <v>1</v>
      </c>
      <c r="F77" s="42">
        <v>1</v>
      </c>
      <c r="G77" s="42">
        <v>1</v>
      </c>
      <c r="H77" s="42">
        <v>0</v>
      </c>
      <c r="I77" s="42">
        <v>0</v>
      </c>
      <c r="J77" s="42">
        <v>1</v>
      </c>
      <c r="K77" s="42">
        <v>1</v>
      </c>
      <c r="L77" s="6">
        <f t="shared" si="10"/>
        <v>0.8</v>
      </c>
      <c r="M77" s="7" t="str">
        <f t="shared" si="11"/>
        <v>mudah</v>
      </c>
      <c r="N77" s="6">
        <f t="shared" si="12"/>
        <v>0.4</v>
      </c>
      <c r="O77" s="7" t="str">
        <f t="shared" si="13"/>
        <v>soal diterima baik</v>
      </c>
      <c r="Q77" s="7">
        <v>72</v>
      </c>
      <c r="R77" s="14">
        <f t="shared" si="18"/>
        <v>1</v>
      </c>
      <c r="S77" s="14">
        <f t="shared" si="18"/>
        <v>1</v>
      </c>
      <c r="T77" s="14">
        <f t="shared" si="18"/>
        <v>1</v>
      </c>
      <c r="U77" s="14">
        <f t="shared" si="18"/>
        <v>1</v>
      </c>
      <c r="V77" s="14">
        <f t="shared" si="18"/>
        <v>1</v>
      </c>
      <c r="W77" s="14">
        <f t="shared" si="14"/>
        <v>1</v>
      </c>
      <c r="X77" s="14">
        <f t="shared" si="14"/>
        <v>0</v>
      </c>
      <c r="Y77" s="14">
        <f t="shared" si="14"/>
        <v>0</v>
      </c>
      <c r="Z77" s="14">
        <f t="shared" si="14"/>
        <v>1</v>
      </c>
      <c r="AA77" s="14">
        <f t="shared" si="14"/>
        <v>1</v>
      </c>
      <c r="AB77" s="6">
        <f t="shared" si="15"/>
        <v>0.8</v>
      </c>
      <c r="AC77" s="6">
        <f t="shared" si="16"/>
        <v>0.19999999999999996</v>
      </c>
      <c r="AD77" s="6">
        <f t="shared" si="17"/>
        <v>0.15999999999999998</v>
      </c>
      <c r="AE77" s="21"/>
    </row>
    <row r="78" spans="1:31" ht="55.2" x14ac:dyDescent="0.3">
      <c r="A78" s="9" t="s">
        <v>1552</v>
      </c>
      <c r="B78" s="42">
        <v>1</v>
      </c>
      <c r="C78" s="42">
        <v>1</v>
      </c>
      <c r="D78" s="42">
        <v>0</v>
      </c>
      <c r="E78" s="42">
        <v>0</v>
      </c>
      <c r="F78" s="42">
        <v>0</v>
      </c>
      <c r="G78" s="42">
        <v>0</v>
      </c>
      <c r="H78" s="42">
        <v>0</v>
      </c>
      <c r="I78" s="42">
        <v>0</v>
      </c>
      <c r="J78" s="42">
        <v>0</v>
      </c>
      <c r="K78" s="42">
        <v>0</v>
      </c>
      <c r="L78" s="6">
        <f t="shared" si="10"/>
        <v>0.2</v>
      </c>
      <c r="M78" s="7" t="str">
        <f t="shared" si="11"/>
        <v>sukar</v>
      </c>
      <c r="N78" s="6">
        <f t="shared" si="12"/>
        <v>0.4</v>
      </c>
      <c r="O78" s="7" t="str">
        <f t="shared" si="13"/>
        <v>soal diterima baik</v>
      </c>
      <c r="Q78" s="7">
        <v>73</v>
      </c>
      <c r="R78" s="14">
        <f t="shared" si="18"/>
        <v>1</v>
      </c>
      <c r="S78" s="14">
        <f t="shared" si="18"/>
        <v>1</v>
      </c>
      <c r="T78" s="14">
        <f t="shared" si="18"/>
        <v>1</v>
      </c>
      <c r="U78" s="14">
        <f t="shared" si="18"/>
        <v>1</v>
      </c>
      <c r="V78" s="14">
        <f t="shared" si="18"/>
        <v>1</v>
      </c>
      <c r="W78" s="14">
        <f t="shared" si="14"/>
        <v>1</v>
      </c>
      <c r="X78" s="14">
        <f t="shared" si="14"/>
        <v>0</v>
      </c>
      <c r="Y78" s="14">
        <f t="shared" si="14"/>
        <v>0</v>
      </c>
      <c r="Z78" s="14">
        <f t="shared" si="14"/>
        <v>1</v>
      </c>
      <c r="AA78" s="14">
        <f t="shared" si="14"/>
        <v>1</v>
      </c>
      <c r="AB78" s="6">
        <f t="shared" si="15"/>
        <v>0.8</v>
      </c>
      <c r="AC78" s="6">
        <f t="shared" si="16"/>
        <v>0.19999999999999996</v>
      </c>
      <c r="AD78" s="6">
        <f t="shared" si="17"/>
        <v>0.15999999999999998</v>
      </c>
      <c r="AE78" s="21"/>
    </row>
    <row r="79" spans="1:31" ht="55.2" x14ac:dyDescent="0.3">
      <c r="A79" s="8" t="s">
        <v>1553</v>
      </c>
      <c r="B79" s="42">
        <v>1</v>
      </c>
      <c r="C79" s="42">
        <v>1</v>
      </c>
      <c r="D79" s="42">
        <v>1</v>
      </c>
      <c r="E79" s="42">
        <v>0</v>
      </c>
      <c r="F79" s="42">
        <v>1</v>
      </c>
      <c r="G79" s="42">
        <v>0</v>
      </c>
      <c r="H79" s="42">
        <v>0</v>
      </c>
      <c r="I79" s="42">
        <v>0</v>
      </c>
      <c r="J79" s="42">
        <v>0</v>
      </c>
      <c r="K79" s="42">
        <v>0</v>
      </c>
      <c r="L79" s="6">
        <f t="shared" si="10"/>
        <v>0.4</v>
      </c>
      <c r="M79" s="7" t="str">
        <f t="shared" si="11"/>
        <v>sedang</v>
      </c>
      <c r="N79" s="6">
        <f t="shared" si="12"/>
        <v>0.8</v>
      </c>
      <c r="O79" s="7" t="str">
        <f t="shared" si="13"/>
        <v>soal diterima baik</v>
      </c>
      <c r="Q79" s="7">
        <v>74</v>
      </c>
      <c r="R79" s="14">
        <f t="shared" si="18"/>
        <v>1</v>
      </c>
      <c r="S79" s="14">
        <f t="shared" si="18"/>
        <v>1</v>
      </c>
      <c r="T79" s="14">
        <f t="shared" si="18"/>
        <v>0</v>
      </c>
      <c r="U79" s="14">
        <f t="shared" si="18"/>
        <v>0</v>
      </c>
      <c r="V79" s="14">
        <f t="shared" si="18"/>
        <v>0</v>
      </c>
      <c r="W79" s="14">
        <f t="shared" si="14"/>
        <v>0</v>
      </c>
      <c r="X79" s="14">
        <f t="shared" si="14"/>
        <v>0</v>
      </c>
      <c r="Y79" s="14">
        <f t="shared" si="14"/>
        <v>0</v>
      </c>
      <c r="Z79" s="14">
        <f t="shared" si="14"/>
        <v>0</v>
      </c>
      <c r="AA79" s="14">
        <f t="shared" si="14"/>
        <v>0</v>
      </c>
      <c r="AB79" s="6">
        <f t="shared" si="15"/>
        <v>0.2</v>
      </c>
      <c r="AC79" s="6">
        <f t="shared" si="16"/>
        <v>0.8</v>
      </c>
      <c r="AD79" s="6">
        <f t="shared" si="17"/>
        <v>0.16000000000000003</v>
      </c>
      <c r="AE79" s="21"/>
    </row>
    <row r="80" spans="1:31" ht="14.4" x14ac:dyDescent="0.3">
      <c r="A80" s="4" t="s">
        <v>1554</v>
      </c>
      <c r="B80" s="42">
        <v>0</v>
      </c>
      <c r="C80" s="42">
        <v>0</v>
      </c>
      <c r="D80" s="42">
        <v>1</v>
      </c>
      <c r="E80" s="42">
        <v>0</v>
      </c>
      <c r="F80" s="42">
        <v>1</v>
      </c>
      <c r="G80" s="42">
        <v>0</v>
      </c>
      <c r="H80" s="42">
        <v>0</v>
      </c>
      <c r="I80" s="42">
        <v>0</v>
      </c>
      <c r="J80" s="42">
        <v>0</v>
      </c>
      <c r="K80" s="42">
        <v>0</v>
      </c>
      <c r="L80" s="6">
        <f t="shared" si="10"/>
        <v>0.2</v>
      </c>
      <c r="M80" s="7" t="str">
        <f t="shared" si="11"/>
        <v>sukar</v>
      </c>
      <c r="N80" s="6">
        <f t="shared" si="12"/>
        <v>0.4</v>
      </c>
      <c r="O80" s="7" t="str">
        <f t="shared" si="13"/>
        <v>soal diterima baik</v>
      </c>
      <c r="Q80" s="7">
        <v>75</v>
      </c>
      <c r="R80" s="14">
        <f t="shared" si="18"/>
        <v>1</v>
      </c>
      <c r="S80" s="14">
        <f t="shared" si="18"/>
        <v>1</v>
      </c>
      <c r="T80" s="14">
        <f t="shared" si="18"/>
        <v>1</v>
      </c>
      <c r="U80" s="14">
        <f t="shared" si="18"/>
        <v>0</v>
      </c>
      <c r="V80" s="14">
        <f t="shared" si="18"/>
        <v>1</v>
      </c>
      <c r="W80" s="14">
        <f t="shared" si="14"/>
        <v>0</v>
      </c>
      <c r="X80" s="14">
        <f t="shared" si="14"/>
        <v>0</v>
      </c>
      <c r="Y80" s="14">
        <f t="shared" si="14"/>
        <v>0</v>
      </c>
      <c r="Z80" s="14">
        <f t="shared" si="14"/>
        <v>0</v>
      </c>
      <c r="AA80" s="14">
        <f t="shared" si="14"/>
        <v>0</v>
      </c>
      <c r="AB80" s="6">
        <f t="shared" si="15"/>
        <v>0.4</v>
      </c>
      <c r="AC80" s="6">
        <f t="shared" si="16"/>
        <v>0.6</v>
      </c>
      <c r="AD80" s="6">
        <f t="shared" si="17"/>
        <v>0.24</v>
      </c>
      <c r="AE80" s="21"/>
    </row>
    <row r="81" spans="1:31" ht="14.4" x14ac:dyDescent="0.3">
      <c r="A81" s="8" t="s">
        <v>1555</v>
      </c>
      <c r="B81" s="42">
        <v>1</v>
      </c>
      <c r="C81" s="42">
        <v>1</v>
      </c>
      <c r="D81" s="42">
        <v>1</v>
      </c>
      <c r="E81" s="42">
        <v>1</v>
      </c>
      <c r="F81" s="42">
        <v>1</v>
      </c>
      <c r="G81" s="42">
        <v>1</v>
      </c>
      <c r="H81" s="42">
        <v>0</v>
      </c>
      <c r="I81" s="42">
        <v>0</v>
      </c>
      <c r="J81" s="42">
        <v>0</v>
      </c>
      <c r="K81" s="42">
        <v>0</v>
      </c>
      <c r="L81" s="6">
        <f t="shared" si="10"/>
        <v>0.6</v>
      </c>
      <c r="M81" s="7" t="str">
        <f t="shared" si="11"/>
        <v>sedang</v>
      </c>
      <c r="N81" s="6">
        <f t="shared" si="12"/>
        <v>0.8</v>
      </c>
      <c r="O81" s="7" t="str">
        <f t="shared" si="13"/>
        <v>soal diterima baik</v>
      </c>
      <c r="Q81" s="7">
        <v>76</v>
      </c>
      <c r="R81" s="14">
        <f t="shared" si="18"/>
        <v>0</v>
      </c>
      <c r="S81" s="14">
        <f t="shared" si="18"/>
        <v>0</v>
      </c>
      <c r="T81" s="14">
        <f t="shared" si="18"/>
        <v>1</v>
      </c>
      <c r="U81" s="14">
        <f t="shared" si="18"/>
        <v>0</v>
      </c>
      <c r="V81" s="14">
        <f t="shared" si="18"/>
        <v>1</v>
      </c>
      <c r="W81" s="14">
        <f t="shared" si="14"/>
        <v>0</v>
      </c>
      <c r="X81" s="14">
        <f t="shared" si="14"/>
        <v>0</v>
      </c>
      <c r="Y81" s="14">
        <f t="shared" si="14"/>
        <v>0</v>
      </c>
      <c r="Z81" s="14">
        <f t="shared" si="14"/>
        <v>0</v>
      </c>
      <c r="AA81" s="14">
        <f t="shared" si="14"/>
        <v>0</v>
      </c>
      <c r="AB81" s="6">
        <f t="shared" si="15"/>
        <v>0.2</v>
      </c>
      <c r="AC81" s="6">
        <f t="shared" si="16"/>
        <v>0.8</v>
      </c>
      <c r="AD81" s="6">
        <f t="shared" si="17"/>
        <v>0.16000000000000003</v>
      </c>
      <c r="AE81" s="21"/>
    </row>
    <row r="82" spans="1:31" ht="14.4" x14ac:dyDescent="0.3">
      <c r="A82" s="8" t="s">
        <v>1556</v>
      </c>
      <c r="B82" s="42">
        <v>1</v>
      </c>
      <c r="C82" s="42">
        <v>1</v>
      </c>
      <c r="D82" s="42">
        <v>1</v>
      </c>
      <c r="E82" s="42">
        <v>1</v>
      </c>
      <c r="F82" s="42">
        <v>1</v>
      </c>
      <c r="G82" s="42">
        <v>1</v>
      </c>
      <c r="H82" s="42">
        <v>0</v>
      </c>
      <c r="I82" s="42">
        <v>0</v>
      </c>
      <c r="J82" s="42">
        <v>1</v>
      </c>
      <c r="K82" s="42">
        <v>1</v>
      </c>
      <c r="L82" s="6">
        <f t="shared" si="10"/>
        <v>0.8</v>
      </c>
      <c r="M82" s="7" t="str">
        <f t="shared" si="11"/>
        <v>mudah</v>
      </c>
      <c r="N82" s="6">
        <f t="shared" si="12"/>
        <v>0.4</v>
      </c>
      <c r="O82" s="7" t="str">
        <f t="shared" si="13"/>
        <v>soal diterima baik</v>
      </c>
      <c r="Q82" s="7">
        <v>77</v>
      </c>
      <c r="R82" s="14">
        <f t="shared" si="18"/>
        <v>1</v>
      </c>
      <c r="S82" s="14">
        <f t="shared" si="18"/>
        <v>1</v>
      </c>
      <c r="T82" s="14">
        <f t="shared" si="18"/>
        <v>1</v>
      </c>
      <c r="U82" s="14">
        <f t="shared" si="18"/>
        <v>1</v>
      </c>
      <c r="V82" s="14">
        <f t="shared" si="18"/>
        <v>1</v>
      </c>
      <c r="W82" s="14">
        <f t="shared" si="14"/>
        <v>1</v>
      </c>
      <c r="X82" s="14">
        <f t="shared" si="14"/>
        <v>0</v>
      </c>
      <c r="Y82" s="14">
        <f t="shared" si="14"/>
        <v>0</v>
      </c>
      <c r="Z82" s="14">
        <f t="shared" si="14"/>
        <v>0</v>
      </c>
      <c r="AA82" s="14">
        <f t="shared" si="14"/>
        <v>0</v>
      </c>
      <c r="AB82" s="6">
        <f t="shared" si="15"/>
        <v>0.6</v>
      </c>
      <c r="AC82" s="6">
        <f t="shared" si="16"/>
        <v>0.4</v>
      </c>
      <c r="AD82" s="6">
        <f t="shared" si="17"/>
        <v>0.24</v>
      </c>
      <c r="AE82" s="21"/>
    </row>
    <row r="83" spans="1:31" ht="14.4" x14ac:dyDescent="0.3">
      <c r="A83" s="9" t="s">
        <v>1557</v>
      </c>
      <c r="B83" s="42">
        <v>1</v>
      </c>
      <c r="C83" s="42">
        <v>1</v>
      </c>
      <c r="D83" s="42">
        <v>1</v>
      </c>
      <c r="E83" s="42">
        <v>0</v>
      </c>
      <c r="F83" s="42">
        <v>1</v>
      </c>
      <c r="G83" s="42">
        <v>0</v>
      </c>
      <c r="H83" s="42">
        <v>1</v>
      </c>
      <c r="I83" s="42">
        <v>1</v>
      </c>
      <c r="J83" s="42">
        <v>0</v>
      </c>
      <c r="K83" s="42">
        <v>0</v>
      </c>
      <c r="L83" s="6">
        <f t="shared" si="10"/>
        <v>0.6</v>
      </c>
      <c r="M83" s="7" t="str">
        <f t="shared" si="11"/>
        <v>sedang</v>
      </c>
      <c r="N83" s="6">
        <f t="shared" si="12"/>
        <v>0.4</v>
      </c>
      <c r="O83" s="7" t="str">
        <f t="shared" si="13"/>
        <v>soal diterima baik</v>
      </c>
      <c r="Q83" s="7">
        <v>78</v>
      </c>
      <c r="R83" s="14">
        <f t="shared" si="18"/>
        <v>1</v>
      </c>
      <c r="S83" s="14">
        <f t="shared" si="18"/>
        <v>1</v>
      </c>
      <c r="T83" s="14">
        <f t="shared" si="18"/>
        <v>1</v>
      </c>
      <c r="U83" s="14">
        <f t="shared" si="18"/>
        <v>1</v>
      </c>
      <c r="V83" s="14">
        <f t="shared" si="18"/>
        <v>1</v>
      </c>
      <c r="W83" s="14">
        <f t="shared" si="14"/>
        <v>1</v>
      </c>
      <c r="X83" s="14">
        <f t="shared" si="14"/>
        <v>0</v>
      </c>
      <c r="Y83" s="14">
        <f t="shared" si="14"/>
        <v>0</v>
      </c>
      <c r="Z83" s="14">
        <f t="shared" si="14"/>
        <v>1</v>
      </c>
      <c r="AA83" s="14">
        <f t="shared" si="14"/>
        <v>1</v>
      </c>
      <c r="AB83" s="6">
        <f t="shared" si="15"/>
        <v>0.8</v>
      </c>
      <c r="AC83" s="6">
        <f t="shared" si="16"/>
        <v>0.19999999999999996</v>
      </c>
      <c r="AD83" s="6">
        <f t="shared" si="17"/>
        <v>0.15999999999999998</v>
      </c>
      <c r="AE83" s="21"/>
    </row>
    <row r="84" spans="1:31" ht="14.4" x14ac:dyDescent="0.3">
      <c r="A84" s="8" t="s">
        <v>1558</v>
      </c>
      <c r="B84" s="42">
        <v>1</v>
      </c>
      <c r="C84" s="42">
        <v>1</v>
      </c>
      <c r="D84" s="42">
        <v>1</v>
      </c>
      <c r="E84" s="42">
        <v>1</v>
      </c>
      <c r="F84" s="42">
        <v>1</v>
      </c>
      <c r="G84" s="42">
        <v>1</v>
      </c>
      <c r="H84" s="42">
        <v>0</v>
      </c>
      <c r="I84" s="42">
        <v>0</v>
      </c>
      <c r="J84" s="42">
        <v>0</v>
      </c>
      <c r="K84" s="42">
        <v>0</v>
      </c>
      <c r="L84" s="6">
        <f t="shared" si="10"/>
        <v>0.6</v>
      </c>
      <c r="M84" s="7" t="str">
        <f t="shared" si="11"/>
        <v>sedang</v>
      </c>
      <c r="N84" s="6">
        <f t="shared" si="12"/>
        <v>0.8</v>
      </c>
      <c r="O84" s="7" t="str">
        <f t="shared" si="13"/>
        <v>soal diterima baik</v>
      </c>
      <c r="Q84" s="7">
        <v>79</v>
      </c>
      <c r="R84" s="14">
        <f t="shared" si="18"/>
        <v>1</v>
      </c>
      <c r="S84" s="14">
        <f t="shared" si="18"/>
        <v>1</v>
      </c>
      <c r="T84" s="14">
        <f t="shared" si="18"/>
        <v>1</v>
      </c>
      <c r="U84" s="14">
        <f t="shared" si="18"/>
        <v>0</v>
      </c>
      <c r="V84" s="14">
        <f t="shared" si="18"/>
        <v>1</v>
      </c>
      <c r="W84" s="14">
        <f t="shared" si="14"/>
        <v>0</v>
      </c>
      <c r="X84" s="14">
        <f t="shared" si="14"/>
        <v>1</v>
      </c>
      <c r="Y84" s="14">
        <f t="shared" si="14"/>
        <v>1</v>
      </c>
      <c r="Z84" s="14">
        <f t="shared" si="14"/>
        <v>0</v>
      </c>
      <c r="AA84" s="14">
        <f t="shared" si="14"/>
        <v>0</v>
      </c>
      <c r="AB84" s="6">
        <f t="shared" si="15"/>
        <v>0.6</v>
      </c>
      <c r="AC84" s="6">
        <f t="shared" si="16"/>
        <v>0.4</v>
      </c>
      <c r="AD84" s="6">
        <f t="shared" si="17"/>
        <v>0.24</v>
      </c>
      <c r="AE84" s="21"/>
    </row>
    <row r="85" spans="1:31" ht="79.5" customHeight="1" x14ac:dyDescent="0.3">
      <c r="A85" s="4" t="s">
        <v>1559</v>
      </c>
      <c r="B85" s="42">
        <v>0</v>
      </c>
      <c r="C85" s="42">
        <v>0</v>
      </c>
      <c r="D85" s="42">
        <v>1</v>
      </c>
      <c r="E85" s="42">
        <v>1</v>
      </c>
      <c r="F85" s="42">
        <v>1</v>
      </c>
      <c r="G85" s="42">
        <v>1</v>
      </c>
      <c r="H85" s="42">
        <v>1</v>
      </c>
      <c r="I85" s="42">
        <v>1</v>
      </c>
      <c r="J85" s="42">
        <v>1</v>
      </c>
      <c r="K85" s="42">
        <v>1</v>
      </c>
      <c r="L85" s="6">
        <f t="shared" si="10"/>
        <v>0.8</v>
      </c>
      <c r="M85" s="7" t="str">
        <f t="shared" si="11"/>
        <v>mudah</v>
      </c>
      <c r="N85" s="6">
        <f t="shared" si="12"/>
        <v>0.4</v>
      </c>
      <c r="O85" s="7" t="str">
        <f t="shared" si="13"/>
        <v>soal diterima baik</v>
      </c>
      <c r="Q85" s="7">
        <v>80</v>
      </c>
      <c r="R85" s="14">
        <f t="shared" si="18"/>
        <v>1</v>
      </c>
      <c r="S85" s="14">
        <f t="shared" si="18"/>
        <v>1</v>
      </c>
      <c r="T85" s="14">
        <f t="shared" si="18"/>
        <v>1</v>
      </c>
      <c r="U85" s="14">
        <f t="shared" si="18"/>
        <v>1</v>
      </c>
      <c r="V85" s="14">
        <f t="shared" si="18"/>
        <v>1</v>
      </c>
      <c r="W85" s="14">
        <f t="shared" si="14"/>
        <v>1</v>
      </c>
      <c r="X85" s="14">
        <f t="shared" si="14"/>
        <v>0</v>
      </c>
      <c r="Y85" s="14">
        <f t="shared" si="14"/>
        <v>0</v>
      </c>
      <c r="Z85" s="14">
        <f t="shared" si="14"/>
        <v>0</v>
      </c>
      <c r="AA85" s="14">
        <f t="shared" si="14"/>
        <v>0</v>
      </c>
      <c r="AB85" s="6">
        <f t="shared" si="15"/>
        <v>0.6</v>
      </c>
      <c r="AC85" s="6">
        <f t="shared" si="16"/>
        <v>0.4</v>
      </c>
      <c r="AD85" s="6">
        <f t="shared" si="17"/>
        <v>0.24</v>
      </c>
      <c r="AE85" s="21"/>
    </row>
    <row r="86" spans="1:31" ht="14.4" x14ac:dyDescent="0.3">
      <c r="A86" s="8" t="s">
        <v>1560</v>
      </c>
      <c r="B86" s="42">
        <v>0</v>
      </c>
      <c r="C86" s="42">
        <v>0</v>
      </c>
      <c r="D86" s="42">
        <v>1</v>
      </c>
      <c r="E86" s="42">
        <v>1</v>
      </c>
      <c r="F86" s="42">
        <v>1</v>
      </c>
      <c r="G86" s="42">
        <v>1</v>
      </c>
      <c r="H86" s="42">
        <v>0</v>
      </c>
      <c r="I86" s="42">
        <v>0</v>
      </c>
      <c r="J86" s="42">
        <v>0</v>
      </c>
      <c r="K86" s="42">
        <v>0</v>
      </c>
      <c r="L86" s="6">
        <f t="shared" si="10"/>
        <v>0.4</v>
      </c>
      <c r="M86" s="7" t="str">
        <f t="shared" si="11"/>
        <v>sedang</v>
      </c>
      <c r="N86" s="6">
        <f t="shared" si="12"/>
        <v>0.4</v>
      </c>
      <c r="O86" s="7" t="str">
        <f t="shared" si="13"/>
        <v>soal diterima baik</v>
      </c>
      <c r="Q86" s="7">
        <v>81</v>
      </c>
      <c r="R86" s="14">
        <f t="shared" si="18"/>
        <v>0</v>
      </c>
      <c r="S86" s="14">
        <f t="shared" si="18"/>
        <v>0</v>
      </c>
      <c r="T86" s="14">
        <f t="shared" si="18"/>
        <v>1</v>
      </c>
      <c r="U86" s="14">
        <f t="shared" si="18"/>
        <v>1</v>
      </c>
      <c r="V86" s="14">
        <f t="shared" si="18"/>
        <v>1</v>
      </c>
      <c r="W86" s="14">
        <f t="shared" si="14"/>
        <v>1</v>
      </c>
      <c r="X86" s="14">
        <f t="shared" si="14"/>
        <v>1</v>
      </c>
      <c r="Y86" s="14">
        <f t="shared" si="14"/>
        <v>1</v>
      </c>
      <c r="Z86" s="14">
        <f t="shared" si="14"/>
        <v>1</v>
      </c>
      <c r="AA86" s="14">
        <f t="shared" si="14"/>
        <v>1</v>
      </c>
      <c r="AB86" s="6">
        <f t="shared" si="15"/>
        <v>0.8</v>
      </c>
      <c r="AC86" s="6">
        <f t="shared" si="16"/>
        <v>0.19999999999999996</v>
      </c>
      <c r="AD86" s="6">
        <f t="shared" si="17"/>
        <v>0.15999999999999998</v>
      </c>
      <c r="AE86" s="21"/>
    </row>
    <row r="87" spans="1:31" ht="14.4" x14ac:dyDescent="0.3">
      <c r="A87" s="4" t="s">
        <v>1561</v>
      </c>
      <c r="B87" s="42">
        <v>1</v>
      </c>
      <c r="C87" s="42">
        <v>1</v>
      </c>
      <c r="D87" s="42">
        <v>1</v>
      </c>
      <c r="E87" s="42">
        <v>1</v>
      </c>
      <c r="F87" s="42">
        <v>1</v>
      </c>
      <c r="G87" s="42">
        <v>1</v>
      </c>
      <c r="H87" s="42">
        <v>1</v>
      </c>
      <c r="I87" s="42">
        <v>1</v>
      </c>
      <c r="J87" s="42">
        <v>0</v>
      </c>
      <c r="K87" s="42">
        <v>0</v>
      </c>
      <c r="L87" s="6">
        <f t="shared" si="10"/>
        <v>0.8</v>
      </c>
      <c r="M87" s="7" t="str">
        <f t="shared" si="11"/>
        <v>mudah</v>
      </c>
      <c r="N87" s="6">
        <f t="shared" si="12"/>
        <v>0.4</v>
      </c>
      <c r="O87" s="7" t="str">
        <f t="shared" si="13"/>
        <v>soal diterima baik</v>
      </c>
      <c r="Q87" s="7">
        <v>82</v>
      </c>
      <c r="R87" s="14">
        <f t="shared" si="18"/>
        <v>0</v>
      </c>
      <c r="S87" s="14">
        <f t="shared" si="18"/>
        <v>0</v>
      </c>
      <c r="T87" s="14">
        <f t="shared" si="18"/>
        <v>1</v>
      </c>
      <c r="U87" s="14">
        <f t="shared" si="18"/>
        <v>1</v>
      </c>
      <c r="V87" s="14">
        <f t="shared" si="18"/>
        <v>1</v>
      </c>
      <c r="W87" s="14">
        <f t="shared" si="14"/>
        <v>1</v>
      </c>
      <c r="X87" s="14">
        <f t="shared" si="14"/>
        <v>0</v>
      </c>
      <c r="Y87" s="14">
        <f t="shared" si="14"/>
        <v>0</v>
      </c>
      <c r="Z87" s="14">
        <f t="shared" si="14"/>
        <v>0</v>
      </c>
      <c r="AA87" s="14">
        <f t="shared" si="14"/>
        <v>0</v>
      </c>
      <c r="AB87" s="6">
        <f t="shared" si="15"/>
        <v>0.4</v>
      </c>
      <c r="AC87" s="6">
        <f t="shared" si="16"/>
        <v>0.6</v>
      </c>
      <c r="AD87" s="6">
        <f t="shared" si="17"/>
        <v>0.24</v>
      </c>
      <c r="AE87" s="21"/>
    </row>
    <row r="88" spans="1:31" ht="14.4" x14ac:dyDescent="0.3">
      <c r="A88" s="8" t="s">
        <v>1562</v>
      </c>
      <c r="B88" s="42">
        <v>1</v>
      </c>
      <c r="C88" s="42">
        <v>1</v>
      </c>
      <c r="D88" s="42">
        <v>1</v>
      </c>
      <c r="E88" s="42">
        <v>0</v>
      </c>
      <c r="F88" s="42">
        <v>1</v>
      </c>
      <c r="G88" s="42">
        <v>0</v>
      </c>
      <c r="H88" s="42">
        <v>0</v>
      </c>
      <c r="I88" s="42">
        <v>0</v>
      </c>
      <c r="J88" s="42">
        <v>1</v>
      </c>
      <c r="K88" s="42">
        <v>1</v>
      </c>
      <c r="L88" s="6">
        <f t="shared" si="10"/>
        <v>0.6</v>
      </c>
      <c r="M88" s="7" t="str">
        <f t="shared" si="11"/>
        <v>sedang</v>
      </c>
      <c r="N88" s="6">
        <f t="shared" si="12"/>
        <v>0.4</v>
      </c>
      <c r="O88" s="7" t="str">
        <f t="shared" si="13"/>
        <v>soal diterima baik</v>
      </c>
      <c r="Q88" s="7">
        <v>83</v>
      </c>
      <c r="R88" s="14">
        <f t="shared" si="18"/>
        <v>1</v>
      </c>
      <c r="S88" s="14">
        <f t="shared" si="18"/>
        <v>1</v>
      </c>
      <c r="T88" s="14">
        <f t="shared" si="18"/>
        <v>1</v>
      </c>
      <c r="U88" s="14">
        <f t="shared" si="18"/>
        <v>1</v>
      </c>
      <c r="V88" s="14">
        <f t="shared" si="18"/>
        <v>1</v>
      </c>
      <c r="W88" s="14">
        <f t="shared" si="14"/>
        <v>1</v>
      </c>
      <c r="X88" s="14">
        <f t="shared" si="14"/>
        <v>1</v>
      </c>
      <c r="Y88" s="14">
        <f t="shared" si="14"/>
        <v>1</v>
      </c>
      <c r="Z88" s="14">
        <f t="shared" si="14"/>
        <v>0</v>
      </c>
      <c r="AA88" s="14">
        <f t="shared" si="14"/>
        <v>0</v>
      </c>
      <c r="AB88" s="6">
        <f t="shared" si="15"/>
        <v>0.8</v>
      </c>
      <c r="AC88" s="6">
        <f t="shared" si="16"/>
        <v>0.19999999999999996</v>
      </c>
      <c r="AD88" s="6">
        <f t="shared" si="17"/>
        <v>0.15999999999999998</v>
      </c>
      <c r="AE88" s="21"/>
    </row>
    <row r="89" spans="1:31" ht="14.4" x14ac:dyDescent="0.3">
      <c r="A89" s="9" t="s">
        <v>1563</v>
      </c>
      <c r="B89" s="42">
        <v>0</v>
      </c>
      <c r="C89" s="42">
        <v>0</v>
      </c>
      <c r="D89" s="42">
        <v>0</v>
      </c>
      <c r="E89" s="42">
        <v>0</v>
      </c>
      <c r="F89" s="42">
        <v>0</v>
      </c>
      <c r="G89" s="42">
        <v>0</v>
      </c>
      <c r="H89" s="42">
        <v>0</v>
      </c>
      <c r="I89" s="42">
        <v>0</v>
      </c>
      <c r="J89" s="42">
        <v>1</v>
      </c>
      <c r="K89" s="42">
        <v>1</v>
      </c>
      <c r="L89" s="6">
        <f t="shared" si="10"/>
        <v>0.2</v>
      </c>
      <c r="M89" s="7" t="str">
        <f t="shared" si="11"/>
        <v>sukar</v>
      </c>
      <c r="N89" s="6">
        <f t="shared" si="12"/>
        <v>0.4</v>
      </c>
      <c r="O89" s="7" t="str">
        <f t="shared" si="13"/>
        <v>soal diterima baik</v>
      </c>
      <c r="Q89" s="7">
        <v>84</v>
      </c>
      <c r="R89" s="14">
        <f t="shared" si="18"/>
        <v>1</v>
      </c>
      <c r="S89" s="14">
        <f t="shared" si="18"/>
        <v>1</v>
      </c>
      <c r="T89" s="14">
        <f t="shared" si="18"/>
        <v>1</v>
      </c>
      <c r="U89" s="14">
        <f t="shared" si="18"/>
        <v>0</v>
      </c>
      <c r="V89" s="14">
        <f t="shared" si="18"/>
        <v>1</v>
      </c>
      <c r="W89" s="14">
        <f t="shared" si="14"/>
        <v>0</v>
      </c>
      <c r="X89" s="14">
        <f t="shared" si="14"/>
        <v>0</v>
      </c>
      <c r="Y89" s="14">
        <f t="shared" si="14"/>
        <v>0</v>
      </c>
      <c r="Z89" s="14">
        <f t="shared" si="14"/>
        <v>1</v>
      </c>
      <c r="AA89" s="14">
        <f t="shared" si="14"/>
        <v>1</v>
      </c>
      <c r="AB89" s="6">
        <f t="shared" si="15"/>
        <v>0.6</v>
      </c>
      <c r="AC89" s="6">
        <f t="shared" si="16"/>
        <v>0.4</v>
      </c>
      <c r="AD89" s="6">
        <f t="shared" si="17"/>
        <v>0.24</v>
      </c>
      <c r="AE89" s="21"/>
    </row>
    <row r="90" spans="1:31" ht="82.8" x14ac:dyDescent="0.3">
      <c r="A90" s="4" t="s">
        <v>1564</v>
      </c>
      <c r="B90" s="42">
        <v>1</v>
      </c>
      <c r="C90" s="42">
        <v>1</v>
      </c>
      <c r="D90" s="42">
        <v>1</v>
      </c>
      <c r="E90" s="42">
        <v>0</v>
      </c>
      <c r="F90" s="42">
        <v>1</v>
      </c>
      <c r="G90" s="42">
        <v>0</v>
      </c>
      <c r="H90" s="42">
        <v>0</v>
      </c>
      <c r="I90" s="42">
        <v>0</v>
      </c>
      <c r="J90" s="42">
        <v>0</v>
      </c>
      <c r="K90" s="42">
        <v>0</v>
      </c>
      <c r="L90" s="6">
        <f t="shared" si="10"/>
        <v>0.4</v>
      </c>
      <c r="M90" s="7" t="str">
        <f t="shared" si="11"/>
        <v>sedang</v>
      </c>
      <c r="N90" s="6">
        <f t="shared" si="12"/>
        <v>0.8</v>
      </c>
      <c r="O90" s="7" t="str">
        <f t="shared" si="13"/>
        <v>soal diterima baik</v>
      </c>
      <c r="Q90" s="7">
        <v>85</v>
      </c>
      <c r="R90" s="14">
        <f t="shared" si="18"/>
        <v>0</v>
      </c>
      <c r="S90" s="14">
        <f t="shared" si="18"/>
        <v>0</v>
      </c>
      <c r="T90" s="14">
        <f t="shared" si="18"/>
        <v>0</v>
      </c>
      <c r="U90" s="14">
        <f t="shared" si="18"/>
        <v>0</v>
      </c>
      <c r="V90" s="14">
        <f t="shared" si="18"/>
        <v>0</v>
      </c>
      <c r="W90" s="14">
        <f t="shared" si="14"/>
        <v>0</v>
      </c>
      <c r="X90" s="14">
        <f t="shared" si="14"/>
        <v>0</v>
      </c>
      <c r="Y90" s="14">
        <f t="shared" si="14"/>
        <v>0</v>
      </c>
      <c r="Z90" s="14">
        <f t="shared" si="14"/>
        <v>1</v>
      </c>
      <c r="AA90" s="14">
        <f t="shared" si="14"/>
        <v>1</v>
      </c>
      <c r="AB90" s="6">
        <f t="shared" si="15"/>
        <v>0.2</v>
      </c>
      <c r="AC90" s="6">
        <f t="shared" si="16"/>
        <v>0.8</v>
      </c>
      <c r="AD90" s="6">
        <f t="shared" si="17"/>
        <v>0.16000000000000003</v>
      </c>
      <c r="AE90" s="21"/>
    </row>
    <row r="91" spans="1:31" ht="55.2" x14ac:dyDescent="0.3">
      <c r="A91" s="4" t="s">
        <v>1565</v>
      </c>
      <c r="B91" s="42">
        <v>1</v>
      </c>
      <c r="C91" s="42">
        <v>1</v>
      </c>
      <c r="D91" s="42">
        <v>1</v>
      </c>
      <c r="E91" s="42">
        <v>0</v>
      </c>
      <c r="F91" s="42">
        <v>1</v>
      </c>
      <c r="G91" s="42">
        <v>0</v>
      </c>
      <c r="H91" s="42">
        <v>0</v>
      </c>
      <c r="I91" s="42">
        <v>0</v>
      </c>
      <c r="J91" s="42">
        <v>1</v>
      </c>
      <c r="K91" s="42">
        <v>1</v>
      </c>
      <c r="L91" s="6">
        <f t="shared" si="10"/>
        <v>0.6</v>
      </c>
      <c r="M91" s="7" t="str">
        <f t="shared" si="11"/>
        <v>sedang</v>
      </c>
      <c r="N91" s="6">
        <f t="shared" si="12"/>
        <v>0.4</v>
      </c>
      <c r="O91" s="7" t="str">
        <f t="shared" si="13"/>
        <v>soal diterima baik</v>
      </c>
      <c r="Q91" s="7">
        <v>86</v>
      </c>
      <c r="R91" s="14">
        <f t="shared" si="18"/>
        <v>1</v>
      </c>
      <c r="S91" s="14">
        <f t="shared" si="18"/>
        <v>1</v>
      </c>
      <c r="T91" s="14">
        <f t="shared" si="18"/>
        <v>1</v>
      </c>
      <c r="U91" s="14">
        <f t="shared" si="18"/>
        <v>0</v>
      </c>
      <c r="V91" s="14">
        <f t="shared" si="18"/>
        <v>1</v>
      </c>
      <c r="W91" s="14">
        <f t="shared" si="14"/>
        <v>0</v>
      </c>
      <c r="X91" s="14">
        <f t="shared" si="14"/>
        <v>0</v>
      </c>
      <c r="Y91" s="14">
        <f t="shared" si="14"/>
        <v>0</v>
      </c>
      <c r="Z91" s="14">
        <f t="shared" si="14"/>
        <v>0</v>
      </c>
      <c r="AA91" s="14">
        <f t="shared" si="14"/>
        <v>0</v>
      </c>
      <c r="AB91" s="6">
        <f t="shared" si="15"/>
        <v>0.4</v>
      </c>
      <c r="AC91" s="6">
        <f t="shared" si="16"/>
        <v>0.6</v>
      </c>
      <c r="AD91" s="6">
        <f t="shared" si="17"/>
        <v>0.24</v>
      </c>
      <c r="AE91" s="21"/>
    </row>
    <row r="92" spans="1:31" ht="69" x14ac:dyDescent="0.3">
      <c r="A92" s="4" t="s">
        <v>1566</v>
      </c>
      <c r="B92" s="42">
        <v>1</v>
      </c>
      <c r="C92" s="42">
        <v>1</v>
      </c>
      <c r="D92" s="42">
        <v>1</v>
      </c>
      <c r="E92" s="42">
        <v>0</v>
      </c>
      <c r="F92" s="42">
        <v>1</v>
      </c>
      <c r="G92" s="42">
        <v>0</v>
      </c>
      <c r="H92" s="42">
        <v>0</v>
      </c>
      <c r="I92" s="42">
        <v>0</v>
      </c>
      <c r="J92" s="42">
        <v>0</v>
      </c>
      <c r="K92" s="42">
        <v>0</v>
      </c>
      <c r="L92" s="6">
        <f t="shared" si="10"/>
        <v>0.4</v>
      </c>
      <c r="M92" s="7" t="str">
        <f t="shared" si="11"/>
        <v>sedang</v>
      </c>
      <c r="N92" s="6">
        <f t="shared" si="12"/>
        <v>0.8</v>
      </c>
      <c r="O92" s="7" t="str">
        <f t="shared" si="13"/>
        <v>soal diterima baik</v>
      </c>
      <c r="Q92" s="7">
        <v>87</v>
      </c>
      <c r="R92" s="14">
        <f t="shared" si="18"/>
        <v>1</v>
      </c>
      <c r="S92" s="14">
        <f t="shared" si="18"/>
        <v>1</v>
      </c>
      <c r="T92" s="14">
        <f t="shared" si="18"/>
        <v>1</v>
      </c>
      <c r="U92" s="14">
        <f t="shared" si="18"/>
        <v>0</v>
      </c>
      <c r="V92" s="14">
        <f t="shared" si="18"/>
        <v>1</v>
      </c>
      <c r="W92" s="14">
        <f t="shared" si="14"/>
        <v>0</v>
      </c>
      <c r="X92" s="14">
        <f t="shared" si="14"/>
        <v>0</v>
      </c>
      <c r="Y92" s="14">
        <f t="shared" si="14"/>
        <v>0</v>
      </c>
      <c r="Z92" s="14">
        <f t="shared" si="14"/>
        <v>1</v>
      </c>
      <c r="AA92" s="14">
        <f t="shared" si="14"/>
        <v>1</v>
      </c>
      <c r="AB92" s="6">
        <f t="shared" si="15"/>
        <v>0.6</v>
      </c>
      <c r="AC92" s="6">
        <f t="shared" si="16"/>
        <v>0.4</v>
      </c>
      <c r="AD92" s="6">
        <f t="shared" si="17"/>
        <v>0.24</v>
      </c>
      <c r="AE92" s="21"/>
    </row>
    <row r="93" spans="1:31" ht="41.4" x14ac:dyDescent="0.3">
      <c r="A93" s="8" t="s">
        <v>1567</v>
      </c>
      <c r="B93" s="42">
        <v>1</v>
      </c>
      <c r="C93" s="42">
        <v>1</v>
      </c>
      <c r="D93" s="42">
        <v>1</v>
      </c>
      <c r="E93" s="42">
        <v>0</v>
      </c>
      <c r="F93" s="42">
        <v>1</v>
      </c>
      <c r="G93" s="42">
        <v>0</v>
      </c>
      <c r="H93" s="42">
        <v>0</v>
      </c>
      <c r="I93" s="42">
        <v>0</v>
      </c>
      <c r="J93" s="42">
        <v>0</v>
      </c>
      <c r="K93" s="42">
        <v>0</v>
      </c>
      <c r="L93" s="6">
        <f t="shared" si="10"/>
        <v>0.4</v>
      </c>
      <c r="M93" s="7" t="str">
        <f t="shared" si="11"/>
        <v>sedang</v>
      </c>
      <c r="N93" s="6">
        <f t="shared" si="12"/>
        <v>0.8</v>
      </c>
      <c r="O93" s="7" t="str">
        <f t="shared" si="13"/>
        <v>soal diterima baik</v>
      </c>
      <c r="Q93" s="7">
        <v>88</v>
      </c>
      <c r="R93" s="14">
        <f t="shared" si="18"/>
        <v>1</v>
      </c>
      <c r="S93" s="14">
        <f t="shared" si="18"/>
        <v>1</v>
      </c>
      <c r="T93" s="14">
        <f t="shared" si="18"/>
        <v>1</v>
      </c>
      <c r="U93" s="14">
        <f t="shared" si="18"/>
        <v>0</v>
      </c>
      <c r="V93" s="14">
        <f t="shared" si="18"/>
        <v>1</v>
      </c>
      <c r="W93" s="14">
        <f t="shared" si="14"/>
        <v>0</v>
      </c>
      <c r="X93" s="14">
        <f t="shared" si="14"/>
        <v>0</v>
      </c>
      <c r="Y93" s="14">
        <f t="shared" si="14"/>
        <v>0</v>
      </c>
      <c r="Z93" s="14">
        <f t="shared" si="14"/>
        <v>0</v>
      </c>
      <c r="AA93" s="14">
        <f t="shared" si="14"/>
        <v>0</v>
      </c>
      <c r="AB93" s="6">
        <f t="shared" si="15"/>
        <v>0.4</v>
      </c>
      <c r="AC93" s="6">
        <f t="shared" si="16"/>
        <v>0.6</v>
      </c>
      <c r="AD93" s="6">
        <f t="shared" si="17"/>
        <v>0.24</v>
      </c>
      <c r="AE93" s="21"/>
    </row>
    <row r="94" spans="1:31" ht="69" x14ac:dyDescent="0.3">
      <c r="A94" s="9" t="s">
        <v>1568</v>
      </c>
      <c r="B94" s="42">
        <v>0</v>
      </c>
      <c r="C94" s="42">
        <v>0</v>
      </c>
      <c r="D94" s="42">
        <v>1</v>
      </c>
      <c r="E94" s="42">
        <v>1</v>
      </c>
      <c r="F94" s="42">
        <v>1</v>
      </c>
      <c r="G94" s="42">
        <v>1</v>
      </c>
      <c r="H94" s="42">
        <v>0</v>
      </c>
      <c r="I94" s="42">
        <v>0</v>
      </c>
      <c r="J94" s="42">
        <v>0</v>
      </c>
      <c r="K94" s="42">
        <v>0</v>
      </c>
      <c r="L94" s="6">
        <f t="shared" si="10"/>
        <v>0.4</v>
      </c>
      <c r="M94" s="7" t="str">
        <f t="shared" si="11"/>
        <v>sedang</v>
      </c>
      <c r="N94" s="6">
        <f t="shared" si="12"/>
        <v>0.4</v>
      </c>
      <c r="O94" s="7" t="str">
        <f t="shared" si="13"/>
        <v>soal diterima baik</v>
      </c>
      <c r="Q94" s="7">
        <v>89</v>
      </c>
      <c r="R94" s="14">
        <f t="shared" si="18"/>
        <v>1</v>
      </c>
      <c r="S94" s="14">
        <f t="shared" si="18"/>
        <v>1</v>
      </c>
      <c r="T94" s="14">
        <f t="shared" si="18"/>
        <v>1</v>
      </c>
      <c r="U94" s="14">
        <f t="shared" si="18"/>
        <v>0</v>
      </c>
      <c r="V94" s="14">
        <f t="shared" si="18"/>
        <v>1</v>
      </c>
      <c r="W94" s="14">
        <f t="shared" si="14"/>
        <v>0</v>
      </c>
      <c r="X94" s="14">
        <f t="shared" si="14"/>
        <v>0</v>
      </c>
      <c r="Y94" s="14">
        <f t="shared" si="14"/>
        <v>0</v>
      </c>
      <c r="Z94" s="14">
        <f t="shared" si="14"/>
        <v>0</v>
      </c>
      <c r="AA94" s="14">
        <f t="shared" si="14"/>
        <v>0</v>
      </c>
      <c r="AB94" s="6">
        <f t="shared" si="15"/>
        <v>0.4</v>
      </c>
      <c r="AC94" s="6">
        <f t="shared" si="16"/>
        <v>0.6</v>
      </c>
      <c r="AD94" s="6">
        <f t="shared" si="17"/>
        <v>0.24</v>
      </c>
      <c r="AE94" s="21"/>
    </row>
    <row r="95" spans="1:31" ht="79.5" customHeight="1" x14ac:dyDescent="0.3">
      <c r="A95" s="4" t="s">
        <v>1569</v>
      </c>
      <c r="B95" s="42">
        <v>1</v>
      </c>
      <c r="C95" s="42">
        <v>1</v>
      </c>
      <c r="D95" s="42">
        <v>1</v>
      </c>
      <c r="E95" s="42">
        <v>1</v>
      </c>
      <c r="F95" s="42">
        <v>1</v>
      </c>
      <c r="G95" s="42">
        <v>1</v>
      </c>
      <c r="H95" s="42">
        <v>0</v>
      </c>
      <c r="I95" s="42">
        <v>0</v>
      </c>
      <c r="J95" s="42">
        <v>0</v>
      </c>
      <c r="K95" s="42">
        <v>0</v>
      </c>
      <c r="L95" s="6">
        <f t="shared" si="10"/>
        <v>0.6</v>
      </c>
      <c r="M95" s="7" t="str">
        <f t="shared" si="11"/>
        <v>sedang</v>
      </c>
      <c r="N95" s="6">
        <f t="shared" si="12"/>
        <v>0.8</v>
      </c>
      <c r="O95" s="7" t="str">
        <f t="shared" si="13"/>
        <v>soal diterima baik</v>
      </c>
      <c r="Q95" s="7">
        <v>90</v>
      </c>
      <c r="R95" s="14">
        <f t="shared" si="18"/>
        <v>0</v>
      </c>
      <c r="S95" s="14">
        <f t="shared" si="18"/>
        <v>0</v>
      </c>
      <c r="T95" s="14">
        <f t="shared" si="18"/>
        <v>1</v>
      </c>
      <c r="U95" s="14">
        <f t="shared" si="18"/>
        <v>1</v>
      </c>
      <c r="V95" s="14">
        <f t="shared" si="18"/>
        <v>1</v>
      </c>
      <c r="W95" s="14">
        <f t="shared" si="14"/>
        <v>1</v>
      </c>
      <c r="X95" s="14">
        <f t="shared" si="14"/>
        <v>0</v>
      </c>
      <c r="Y95" s="14">
        <f t="shared" si="14"/>
        <v>0</v>
      </c>
      <c r="Z95" s="14">
        <f t="shared" si="14"/>
        <v>0</v>
      </c>
      <c r="AA95" s="14">
        <f t="shared" si="14"/>
        <v>0</v>
      </c>
      <c r="AB95" s="6">
        <f t="shared" si="15"/>
        <v>0.4</v>
      </c>
      <c r="AC95" s="6">
        <f t="shared" si="16"/>
        <v>0.6</v>
      </c>
      <c r="AD95" s="6">
        <f t="shared" si="17"/>
        <v>0.24</v>
      </c>
      <c r="AE95" s="21"/>
    </row>
    <row r="96" spans="1:31" ht="14.4" x14ac:dyDescent="0.3">
      <c r="A96" s="4" t="s">
        <v>1570</v>
      </c>
      <c r="B96" s="42">
        <v>1</v>
      </c>
      <c r="C96" s="42">
        <v>1</v>
      </c>
      <c r="D96" s="42">
        <v>1</v>
      </c>
      <c r="E96" s="42">
        <v>1</v>
      </c>
      <c r="F96" s="42">
        <v>1</v>
      </c>
      <c r="G96" s="42">
        <v>1</v>
      </c>
      <c r="H96" s="42">
        <v>0</v>
      </c>
      <c r="I96" s="42">
        <v>0</v>
      </c>
      <c r="J96" s="42">
        <v>0</v>
      </c>
      <c r="K96" s="42">
        <v>0</v>
      </c>
      <c r="L96" s="6">
        <f t="shared" si="10"/>
        <v>0.6</v>
      </c>
      <c r="M96" s="7" t="str">
        <f t="shared" si="11"/>
        <v>sedang</v>
      </c>
      <c r="N96" s="6">
        <f t="shared" si="12"/>
        <v>0.8</v>
      </c>
      <c r="O96" s="7" t="str">
        <f t="shared" si="13"/>
        <v>soal diterima baik</v>
      </c>
      <c r="Q96" s="7">
        <v>91</v>
      </c>
      <c r="R96" s="14">
        <f t="shared" si="18"/>
        <v>1</v>
      </c>
      <c r="S96" s="14">
        <f t="shared" si="18"/>
        <v>1</v>
      </c>
      <c r="T96" s="14">
        <f t="shared" si="18"/>
        <v>1</v>
      </c>
      <c r="U96" s="14">
        <f t="shared" si="18"/>
        <v>1</v>
      </c>
      <c r="V96" s="14">
        <f t="shared" si="18"/>
        <v>1</v>
      </c>
      <c r="W96" s="14">
        <f t="shared" si="14"/>
        <v>1</v>
      </c>
      <c r="X96" s="14">
        <f t="shared" si="14"/>
        <v>0</v>
      </c>
      <c r="Y96" s="14">
        <f t="shared" si="14"/>
        <v>0</v>
      </c>
      <c r="Z96" s="14">
        <f t="shared" si="14"/>
        <v>0</v>
      </c>
      <c r="AA96" s="14">
        <f t="shared" si="14"/>
        <v>0</v>
      </c>
      <c r="AB96" s="6">
        <f t="shared" si="15"/>
        <v>0.6</v>
      </c>
      <c r="AC96" s="6">
        <f t="shared" si="16"/>
        <v>0.4</v>
      </c>
      <c r="AD96" s="6">
        <f t="shared" si="17"/>
        <v>0.24</v>
      </c>
      <c r="AE96" s="21"/>
    </row>
    <row r="97" spans="1:31" ht="14.4" x14ac:dyDescent="0.3">
      <c r="A97" s="8" t="s">
        <v>1571</v>
      </c>
      <c r="B97" s="42">
        <v>0</v>
      </c>
      <c r="C97" s="42">
        <v>0</v>
      </c>
      <c r="D97" s="42">
        <v>0</v>
      </c>
      <c r="E97" s="42">
        <v>1</v>
      </c>
      <c r="F97" s="42">
        <v>0</v>
      </c>
      <c r="G97" s="42">
        <v>1</v>
      </c>
      <c r="H97" s="42">
        <v>0</v>
      </c>
      <c r="I97" s="42">
        <v>0</v>
      </c>
      <c r="J97" s="42">
        <v>1</v>
      </c>
      <c r="K97" s="42">
        <v>1</v>
      </c>
      <c r="L97" s="6">
        <f t="shared" si="10"/>
        <v>0.4</v>
      </c>
      <c r="M97" s="7" t="str">
        <f t="shared" si="11"/>
        <v>sedang</v>
      </c>
      <c r="N97" s="6">
        <f t="shared" si="12"/>
        <v>0.4</v>
      </c>
      <c r="O97" s="7" t="str">
        <f t="shared" si="13"/>
        <v>soal diterima baik</v>
      </c>
      <c r="Q97" s="7">
        <v>92</v>
      </c>
      <c r="R97" s="14">
        <f t="shared" si="18"/>
        <v>1</v>
      </c>
      <c r="S97" s="14">
        <f t="shared" si="18"/>
        <v>1</v>
      </c>
      <c r="T97" s="14">
        <f t="shared" si="18"/>
        <v>1</v>
      </c>
      <c r="U97" s="14">
        <f t="shared" si="18"/>
        <v>1</v>
      </c>
      <c r="V97" s="14">
        <f t="shared" si="18"/>
        <v>1</v>
      </c>
      <c r="W97" s="14">
        <f t="shared" si="14"/>
        <v>1</v>
      </c>
      <c r="X97" s="14">
        <f t="shared" si="14"/>
        <v>0</v>
      </c>
      <c r="Y97" s="14">
        <f t="shared" si="14"/>
        <v>0</v>
      </c>
      <c r="Z97" s="14">
        <f t="shared" si="14"/>
        <v>0</v>
      </c>
      <c r="AA97" s="14">
        <f t="shared" si="14"/>
        <v>0</v>
      </c>
      <c r="AB97" s="6">
        <f t="shared" si="15"/>
        <v>0.6</v>
      </c>
      <c r="AC97" s="6">
        <f t="shared" si="16"/>
        <v>0.4</v>
      </c>
      <c r="AD97" s="6">
        <f t="shared" si="17"/>
        <v>0.24</v>
      </c>
      <c r="AE97" s="21"/>
    </row>
    <row r="98" spans="1:31" ht="14.4" x14ac:dyDescent="0.3">
      <c r="A98" s="9" t="s">
        <v>1572</v>
      </c>
      <c r="B98" s="42">
        <v>1</v>
      </c>
      <c r="C98" s="42">
        <v>1</v>
      </c>
      <c r="D98" s="42">
        <v>0</v>
      </c>
      <c r="E98" s="42">
        <v>0</v>
      </c>
      <c r="F98" s="42">
        <v>0</v>
      </c>
      <c r="G98" s="42">
        <v>0</v>
      </c>
      <c r="H98" s="42">
        <v>0</v>
      </c>
      <c r="I98" s="42">
        <v>0</v>
      </c>
      <c r="J98" s="42">
        <v>0</v>
      </c>
      <c r="K98" s="42">
        <v>0</v>
      </c>
      <c r="L98" s="6">
        <f t="shared" si="10"/>
        <v>0.2</v>
      </c>
      <c r="M98" s="7" t="str">
        <f t="shared" si="11"/>
        <v>sukar</v>
      </c>
      <c r="N98" s="6">
        <f t="shared" si="12"/>
        <v>0.4</v>
      </c>
      <c r="O98" s="7" t="str">
        <f t="shared" si="13"/>
        <v>soal diterima baik</v>
      </c>
      <c r="Q98" s="7">
        <v>93</v>
      </c>
      <c r="R98" s="14">
        <f t="shared" si="18"/>
        <v>0</v>
      </c>
      <c r="S98" s="14">
        <f t="shared" si="18"/>
        <v>0</v>
      </c>
      <c r="T98" s="14">
        <f t="shared" si="18"/>
        <v>0</v>
      </c>
      <c r="U98" s="14">
        <f t="shared" si="18"/>
        <v>1</v>
      </c>
      <c r="V98" s="14">
        <f t="shared" si="18"/>
        <v>0</v>
      </c>
      <c r="W98" s="14">
        <f t="shared" si="14"/>
        <v>1</v>
      </c>
      <c r="X98" s="14">
        <f t="shared" si="14"/>
        <v>0</v>
      </c>
      <c r="Y98" s="14">
        <f t="shared" si="14"/>
        <v>0</v>
      </c>
      <c r="Z98" s="14">
        <f t="shared" si="14"/>
        <v>1</v>
      </c>
      <c r="AA98" s="14">
        <f t="shared" si="14"/>
        <v>1</v>
      </c>
      <c r="AB98" s="6">
        <f t="shared" si="15"/>
        <v>0.4</v>
      </c>
      <c r="AC98" s="6">
        <f t="shared" si="16"/>
        <v>0.6</v>
      </c>
      <c r="AD98" s="6">
        <f t="shared" si="17"/>
        <v>0.24</v>
      </c>
      <c r="AE98" s="21"/>
    </row>
    <row r="99" spans="1:31" ht="14.4" x14ac:dyDescent="0.3">
      <c r="A99" s="4" t="s">
        <v>1573</v>
      </c>
      <c r="B99" s="42">
        <v>1</v>
      </c>
      <c r="C99" s="42">
        <v>1</v>
      </c>
      <c r="D99" s="42">
        <v>0</v>
      </c>
      <c r="E99" s="42">
        <v>1</v>
      </c>
      <c r="F99" s="42">
        <v>0</v>
      </c>
      <c r="G99" s="42">
        <v>1</v>
      </c>
      <c r="H99" s="42">
        <v>0</v>
      </c>
      <c r="I99" s="42">
        <v>0</v>
      </c>
      <c r="J99" s="42">
        <v>0</v>
      </c>
      <c r="K99" s="42">
        <v>0</v>
      </c>
      <c r="L99" s="6">
        <f t="shared" si="10"/>
        <v>0.4</v>
      </c>
      <c r="M99" s="7" t="str">
        <f t="shared" si="11"/>
        <v>sedang</v>
      </c>
      <c r="N99" s="6">
        <f t="shared" si="12"/>
        <v>0.4</v>
      </c>
      <c r="O99" s="7" t="str">
        <f t="shared" si="13"/>
        <v>soal diterima baik</v>
      </c>
      <c r="Q99" s="7">
        <v>94</v>
      </c>
      <c r="R99" s="14">
        <f t="shared" si="18"/>
        <v>1</v>
      </c>
      <c r="S99" s="14">
        <f t="shared" si="18"/>
        <v>1</v>
      </c>
      <c r="T99" s="14">
        <f t="shared" si="18"/>
        <v>0</v>
      </c>
      <c r="U99" s="14">
        <f t="shared" si="18"/>
        <v>0</v>
      </c>
      <c r="V99" s="14">
        <f t="shared" si="18"/>
        <v>0</v>
      </c>
      <c r="W99" s="14">
        <f t="shared" si="14"/>
        <v>0</v>
      </c>
      <c r="X99" s="14">
        <f t="shared" si="14"/>
        <v>0</v>
      </c>
      <c r="Y99" s="14">
        <f t="shared" si="14"/>
        <v>0</v>
      </c>
      <c r="Z99" s="14">
        <f t="shared" si="14"/>
        <v>0</v>
      </c>
      <c r="AA99" s="14">
        <f t="shared" si="14"/>
        <v>0</v>
      </c>
      <c r="AB99" s="6">
        <f t="shared" si="15"/>
        <v>0.2</v>
      </c>
      <c r="AC99" s="6">
        <f t="shared" si="16"/>
        <v>0.8</v>
      </c>
      <c r="AD99" s="6">
        <f t="shared" si="17"/>
        <v>0.16000000000000003</v>
      </c>
      <c r="AE99" s="21"/>
    </row>
    <row r="100" spans="1:31" ht="14.4" x14ac:dyDescent="0.3">
      <c r="A100" s="9" t="s">
        <v>1574</v>
      </c>
      <c r="B100" s="42">
        <v>0</v>
      </c>
      <c r="C100" s="42">
        <v>0</v>
      </c>
      <c r="D100" s="42">
        <v>0</v>
      </c>
      <c r="E100" s="42">
        <v>0</v>
      </c>
      <c r="F100" s="42">
        <v>0</v>
      </c>
      <c r="G100" s="42">
        <v>0</v>
      </c>
      <c r="H100" s="42">
        <v>0</v>
      </c>
      <c r="I100" s="42">
        <v>0</v>
      </c>
      <c r="J100" s="42">
        <v>1</v>
      </c>
      <c r="K100" s="42">
        <v>1</v>
      </c>
      <c r="L100" s="6">
        <f t="shared" si="10"/>
        <v>0.2</v>
      </c>
      <c r="M100" s="7" t="str">
        <f t="shared" si="11"/>
        <v>sukar</v>
      </c>
      <c r="N100" s="6">
        <f t="shared" si="12"/>
        <v>0.4</v>
      </c>
      <c r="O100" s="7" t="str">
        <f t="shared" si="13"/>
        <v>soal diterima baik</v>
      </c>
      <c r="Q100" s="7">
        <v>95</v>
      </c>
      <c r="R100" s="14">
        <f t="shared" si="18"/>
        <v>1</v>
      </c>
      <c r="S100" s="14">
        <f t="shared" si="18"/>
        <v>1</v>
      </c>
      <c r="T100" s="14">
        <f t="shared" si="18"/>
        <v>0</v>
      </c>
      <c r="U100" s="14">
        <f t="shared" si="18"/>
        <v>1</v>
      </c>
      <c r="V100" s="14">
        <f t="shared" si="18"/>
        <v>0</v>
      </c>
      <c r="W100" s="14">
        <f t="shared" si="14"/>
        <v>1</v>
      </c>
      <c r="X100" s="14">
        <f t="shared" si="14"/>
        <v>0</v>
      </c>
      <c r="Y100" s="14">
        <f t="shared" si="14"/>
        <v>0</v>
      </c>
      <c r="Z100" s="14">
        <f t="shared" si="14"/>
        <v>0</v>
      </c>
      <c r="AA100" s="14">
        <f t="shared" si="14"/>
        <v>0</v>
      </c>
      <c r="AB100" s="6">
        <f t="shared" si="15"/>
        <v>0.4</v>
      </c>
      <c r="AC100" s="6">
        <f t="shared" si="16"/>
        <v>0.6</v>
      </c>
      <c r="AD100" s="6">
        <f t="shared" si="17"/>
        <v>0.24</v>
      </c>
      <c r="AE100" s="21"/>
    </row>
    <row r="101" spans="1:31" ht="14.4" x14ac:dyDescent="0.3">
      <c r="A101" s="8" t="s">
        <v>1575</v>
      </c>
      <c r="B101" s="42">
        <v>1</v>
      </c>
      <c r="C101" s="42">
        <v>1</v>
      </c>
      <c r="D101" s="42">
        <v>0</v>
      </c>
      <c r="E101" s="42">
        <v>1</v>
      </c>
      <c r="F101" s="42">
        <v>0</v>
      </c>
      <c r="G101" s="42">
        <v>1</v>
      </c>
      <c r="H101" s="42">
        <v>0</v>
      </c>
      <c r="I101" s="42">
        <v>0</v>
      </c>
      <c r="J101" s="42">
        <v>0</v>
      </c>
      <c r="K101" s="42">
        <v>0</v>
      </c>
      <c r="L101" s="6">
        <f t="shared" si="10"/>
        <v>0.4</v>
      </c>
      <c r="M101" s="7" t="str">
        <f t="shared" si="11"/>
        <v>sedang</v>
      </c>
      <c r="N101" s="6">
        <f t="shared" si="12"/>
        <v>0.4</v>
      </c>
      <c r="O101" s="7" t="str">
        <f t="shared" si="13"/>
        <v>soal diterima baik</v>
      </c>
      <c r="Q101" s="7">
        <v>96</v>
      </c>
      <c r="R101" s="14">
        <f t="shared" si="18"/>
        <v>0</v>
      </c>
      <c r="S101" s="14">
        <f t="shared" si="18"/>
        <v>0</v>
      </c>
      <c r="T101" s="14">
        <f t="shared" si="18"/>
        <v>0</v>
      </c>
      <c r="U101" s="14">
        <f t="shared" si="18"/>
        <v>0</v>
      </c>
      <c r="V101" s="14">
        <f t="shared" si="18"/>
        <v>0</v>
      </c>
      <c r="W101" s="14">
        <f t="shared" si="14"/>
        <v>0</v>
      </c>
      <c r="X101" s="14">
        <f t="shared" si="14"/>
        <v>0</v>
      </c>
      <c r="Y101" s="14">
        <f t="shared" si="14"/>
        <v>0</v>
      </c>
      <c r="Z101" s="14">
        <f t="shared" si="14"/>
        <v>1</v>
      </c>
      <c r="AA101" s="14">
        <f t="shared" si="14"/>
        <v>1</v>
      </c>
      <c r="AB101" s="6">
        <f t="shared" si="15"/>
        <v>0.2</v>
      </c>
      <c r="AC101" s="6">
        <f t="shared" si="16"/>
        <v>0.8</v>
      </c>
      <c r="AD101" s="6">
        <f t="shared" si="17"/>
        <v>0.16000000000000003</v>
      </c>
      <c r="AE101" s="21"/>
    </row>
    <row r="102" spans="1:31" ht="52.5" customHeight="1" x14ac:dyDescent="0.3">
      <c r="A102" s="4" t="s">
        <v>1576</v>
      </c>
      <c r="B102" s="42">
        <v>1</v>
      </c>
      <c r="C102" s="42">
        <v>1</v>
      </c>
      <c r="D102" s="42">
        <v>1</v>
      </c>
      <c r="E102" s="42">
        <v>1</v>
      </c>
      <c r="F102" s="42">
        <v>1</v>
      </c>
      <c r="G102" s="42">
        <v>1</v>
      </c>
      <c r="H102" s="42">
        <v>0</v>
      </c>
      <c r="I102" s="42">
        <v>0</v>
      </c>
      <c r="J102" s="42">
        <v>1</v>
      </c>
      <c r="K102" s="42">
        <v>1</v>
      </c>
      <c r="L102" s="6">
        <f t="shared" si="10"/>
        <v>0.8</v>
      </c>
      <c r="M102" s="7" t="str">
        <f t="shared" si="11"/>
        <v>mudah</v>
      </c>
      <c r="N102" s="6">
        <f t="shared" si="12"/>
        <v>0.4</v>
      </c>
      <c r="O102" s="7" t="str">
        <f t="shared" si="13"/>
        <v>soal diterima baik</v>
      </c>
      <c r="Q102" s="7">
        <v>97</v>
      </c>
      <c r="R102" s="14">
        <f t="shared" si="18"/>
        <v>1</v>
      </c>
      <c r="S102" s="14">
        <f t="shared" si="18"/>
        <v>1</v>
      </c>
      <c r="T102" s="14">
        <f t="shared" si="18"/>
        <v>0</v>
      </c>
      <c r="U102" s="14">
        <f t="shared" si="18"/>
        <v>1</v>
      </c>
      <c r="V102" s="14">
        <f t="shared" si="18"/>
        <v>0</v>
      </c>
      <c r="W102" s="14">
        <f t="shared" si="14"/>
        <v>1</v>
      </c>
      <c r="X102" s="14">
        <f t="shared" si="14"/>
        <v>0</v>
      </c>
      <c r="Y102" s="14">
        <f t="shared" si="14"/>
        <v>0</v>
      </c>
      <c r="Z102" s="14">
        <f t="shared" si="14"/>
        <v>0</v>
      </c>
      <c r="AA102" s="14">
        <f t="shared" si="14"/>
        <v>0</v>
      </c>
      <c r="AB102" s="6">
        <f t="shared" si="15"/>
        <v>0.4</v>
      </c>
      <c r="AC102" s="6">
        <f t="shared" si="16"/>
        <v>0.6</v>
      </c>
      <c r="AD102" s="6">
        <f t="shared" si="17"/>
        <v>0.24</v>
      </c>
      <c r="AE102" s="21"/>
    </row>
    <row r="103" spans="1:31" ht="14.4" x14ac:dyDescent="0.3">
      <c r="A103" s="8" t="s">
        <v>1577</v>
      </c>
      <c r="B103" s="42">
        <v>1</v>
      </c>
      <c r="C103" s="42">
        <v>1</v>
      </c>
      <c r="D103" s="42">
        <v>1</v>
      </c>
      <c r="E103" s="42">
        <v>1</v>
      </c>
      <c r="F103" s="42">
        <v>1</v>
      </c>
      <c r="G103" s="42">
        <v>1</v>
      </c>
      <c r="H103" s="42">
        <v>1</v>
      </c>
      <c r="I103" s="42">
        <v>1</v>
      </c>
      <c r="J103" s="42">
        <v>0</v>
      </c>
      <c r="K103" s="42">
        <v>0</v>
      </c>
      <c r="L103" s="6">
        <f t="shared" si="10"/>
        <v>0.8</v>
      </c>
      <c r="M103" s="7" t="str">
        <f t="shared" si="11"/>
        <v>mudah</v>
      </c>
      <c r="N103" s="6">
        <f t="shared" si="12"/>
        <v>0.4</v>
      </c>
      <c r="O103" s="7" t="str">
        <f t="shared" si="13"/>
        <v>soal diterima baik</v>
      </c>
      <c r="Q103" s="7">
        <v>98</v>
      </c>
      <c r="R103" s="14">
        <f t="shared" si="18"/>
        <v>1</v>
      </c>
      <c r="S103" s="14">
        <f t="shared" si="18"/>
        <v>1</v>
      </c>
      <c r="T103" s="14">
        <f t="shared" si="18"/>
        <v>1</v>
      </c>
      <c r="U103" s="14">
        <f t="shared" si="18"/>
        <v>1</v>
      </c>
      <c r="V103" s="14">
        <f t="shared" si="18"/>
        <v>1</v>
      </c>
      <c r="W103" s="14">
        <f t="shared" si="14"/>
        <v>1</v>
      </c>
      <c r="X103" s="14">
        <f t="shared" si="14"/>
        <v>0</v>
      </c>
      <c r="Y103" s="14">
        <f t="shared" si="14"/>
        <v>0</v>
      </c>
      <c r="Z103" s="14">
        <f t="shared" si="14"/>
        <v>1</v>
      </c>
      <c r="AA103" s="14">
        <f t="shared" si="14"/>
        <v>1</v>
      </c>
      <c r="AB103" s="6">
        <f t="shared" si="15"/>
        <v>0.8</v>
      </c>
      <c r="AC103" s="6">
        <f t="shared" si="16"/>
        <v>0.19999999999999996</v>
      </c>
      <c r="AD103" s="6">
        <f t="shared" si="17"/>
        <v>0.15999999999999998</v>
      </c>
      <c r="AE103" s="21"/>
    </row>
    <row r="104" spans="1:31" ht="46.5" customHeight="1" x14ac:dyDescent="0.3">
      <c r="A104" s="8" t="s">
        <v>1578</v>
      </c>
      <c r="B104" s="42">
        <v>1</v>
      </c>
      <c r="C104" s="42">
        <v>1</v>
      </c>
      <c r="D104" s="42">
        <v>1</v>
      </c>
      <c r="E104" s="42">
        <v>0</v>
      </c>
      <c r="F104" s="42">
        <v>1</v>
      </c>
      <c r="G104" s="42">
        <v>0</v>
      </c>
      <c r="H104" s="42">
        <v>1</v>
      </c>
      <c r="I104" s="42">
        <v>1</v>
      </c>
      <c r="J104" s="42">
        <v>0</v>
      </c>
      <c r="K104" s="42">
        <v>0</v>
      </c>
      <c r="L104" s="6">
        <f t="shared" si="10"/>
        <v>0.6</v>
      </c>
      <c r="M104" s="7" t="str">
        <f t="shared" si="11"/>
        <v>sedang</v>
      </c>
      <c r="N104" s="6">
        <f t="shared" si="12"/>
        <v>0.4</v>
      </c>
      <c r="O104" s="7" t="str">
        <f t="shared" si="13"/>
        <v>soal diterima baik</v>
      </c>
      <c r="Q104" s="7">
        <v>99</v>
      </c>
      <c r="R104" s="14">
        <f t="shared" si="18"/>
        <v>1</v>
      </c>
      <c r="S104" s="14">
        <f t="shared" si="18"/>
        <v>1</v>
      </c>
      <c r="T104" s="14">
        <f t="shared" si="18"/>
        <v>1</v>
      </c>
      <c r="U104" s="14">
        <f t="shared" si="18"/>
        <v>1</v>
      </c>
      <c r="V104" s="14">
        <f t="shared" si="18"/>
        <v>1</v>
      </c>
      <c r="W104" s="14">
        <f t="shared" si="14"/>
        <v>1</v>
      </c>
      <c r="X104" s="14">
        <f t="shared" si="14"/>
        <v>1</v>
      </c>
      <c r="Y104" s="14">
        <f t="shared" si="14"/>
        <v>1</v>
      </c>
      <c r="Z104" s="14">
        <f t="shared" si="14"/>
        <v>0</v>
      </c>
      <c r="AA104" s="14">
        <f t="shared" si="14"/>
        <v>0</v>
      </c>
      <c r="AB104" s="6">
        <f t="shared" si="15"/>
        <v>0.8</v>
      </c>
      <c r="AC104" s="6">
        <f t="shared" si="16"/>
        <v>0.19999999999999996</v>
      </c>
      <c r="AD104" s="6">
        <f t="shared" si="17"/>
        <v>0.15999999999999998</v>
      </c>
      <c r="AE104" s="21"/>
    </row>
    <row r="105" spans="1:31" x14ac:dyDescent="0.25">
      <c r="B105" s="18">
        <f>SUM(B5:B104)</f>
        <v>87</v>
      </c>
      <c r="C105" s="18">
        <f t="shared" ref="C105:K105" si="19">SUM(C5:C104)</f>
        <v>87</v>
      </c>
      <c r="D105" s="18">
        <f t="shared" si="19"/>
        <v>81</v>
      </c>
      <c r="E105" s="18">
        <f t="shared" si="19"/>
        <v>48</v>
      </c>
      <c r="F105" s="18">
        <f t="shared" si="19"/>
        <v>81</v>
      </c>
      <c r="G105" s="18">
        <f t="shared" si="19"/>
        <v>48</v>
      </c>
      <c r="H105" s="18">
        <f t="shared" si="19"/>
        <v>20</v>
      </c>
      <c r="I105" s="18">
        <f t="shared" si="19"/>
        <v>20</v>
      </c>
      <c r="J105" s="18">
        <f t="shared" si="19"/>
        <v>20</v>
      </c>
      <c r="K105" s="18">
        <f t="shared" si="19"/>
        <v>20</v>
      </c>
      <c r="L105" s="24"/>
      <c r="M105" s="21"/>
      <c r="N105" s="21"/>
      <c r="O105" s="26">
        <f>COUNTIF(O5:O104,"soal dibuang")</f>
        <v>0</v>
      </c>
      <c r="Q105" s="7">
        <v>100</v>
      </c>
      <c r="R105" s="14">
        <f t="shared" si="18"/>
        <v>1</v>
      </c>
      <c r="S105" s="14">
        <f t="shared" si="18"/>
        <v>1</v>
      </c>
      <c r="T105" s="14">
        <f t="shared" si="18"/>
        <v>1</v>
      </c>
      <c r="U105" s="14">
        <f t="shared" si="18"/>
        <v>0</v>
      </c>
      <c r="V105" s="14">
        <f t="shared" si="18"/>
        <v>1</v>
      </c>
      <c r="W105" s="14">
        <f t="shared" si="14"/>
        <v>0</v>
      </c>
      <c r="X105" s="14">
        <f t="shared" si="14"/>
        <v>1</v>
      </c>
      <c r="Y105" s="14">
        <f t="shared" si="14"/>
        <v>1</v>
      </c>
      <c r="Z105" s="14">
        <f t="shared" si="14"/>
        <v>0</v>
      </c>
      <c r="AA105" s="14">
        <f t="shared" si="14"/>
        <v>0</v>
      </c>
      <c r="AB105" s="6">
        <f>SUM(R105:AA105)/COUNT(R105:AA105)</f>
        <v>0.6</v>
      </c>
      <c r="AC105" s="6">
        <f t="shared" si="16"/>
        <v>0.4</v>
      </c>
      <c r="AD105" s="6">
        <f t="shared" si="17"/>
        <v>0.24</v>
      </c>
      <c r="AE105" s="21"/>
    </row>
    <row r="106" spans="1:31" ht="27.6" x14ac:dyDescent="0.25">
      <c r="B106" s="17" t="s">
        <v>5</v>
      </c>
      <c r="C106" s="17" t="s">
        <v>5</v>
      </c>
      <c r="D106" s="17" t="s">
        <v>5</v>
      </c>
      <c r="E106" s="17" t="s">
        <v>5</v>
      </c>
      <c r="F106" s="17" t="s">
        <v>5</v>
      </c>
      <c r="G106" s="17" t="s">
        <v>4</v>
      </c>
      <c r="H106" s="17" t="s">
        <v>4</v>
      </c>
      <c r="I106" s="17" t="s">
        <v>4</v>
      </c>
      <c r="J106" s="17" t="s">
        <v>4</v>
      </c>
      <c r="K106" s="17" t="s">
        <v>4</v>
      </c>
      <c r="L106" s="24"/>
      <c r="M106" s="26">
        <f>COUNTIF(M5:M104,"mudah")</f>
        <v>17</v>
      </c>
      <c r="N106" s="21"/>
      <c r="O106" s="21"/>
      <c r="Q106" s="24" t="s">
        <v>12</v>
      </c>
      <c r="R106" s="24">
        <f>SUM(R6:R105)</f>
        <v>87</v>
      </c>
      <c r="S106" s="24">
        <f t="shared" ref="S106:AA106" si="20">SUM(S6:S105)</f>
        <v>87</v>
      </c>
      <c r="T106" s="24">
        <f t="shared" si="20"/>
        <v>81</v>
      </c>
      <c r="U106" s="24">
        <f t="shared" si="20"/>
        <v>48</v>
      </c>
      <c r="V106" s="24">
        <f t="shared" si="20"/>
        <v>81</v>
      </c>
      <c r="W106" s="24">
        <f t="shared" si="20"/>
        <v>48</v>
      </c>
      <c r="X106" s="24">
        <f t="shared" si="20"/>
        <v>20</v>
      </c>
      <c r="Y106" s="24">
        <f t="shared" si="20"/>
        <v>20</v>
      </c>
      <c r="Z106" s="24">
        <f t="shared" si="20"/>
        <v>20</v>
      </c>
      <c r="AA106" s="24">
        <f t="shared" si="20"/>
        <v>20</v>
      </c>
      <c r="AB106" s="24"/>
      <c r="AC106" s="24"/>
      <c r="AD106" s="25">
        <f>SUM(AD6:AD105)</f>
        <v>21.599999999999987</v>
      </c>
      <c r="AE106" s="24" t="s">
        <v>11</v>
      </c>
    </row>
    <row r="107" spans="1:31" x14ac:dyDescent="0.25">
      <c r="B107" s="10"/>
      <c r="C107" s="10"/>
      <c r="D107" s="10"/>
      <c r="E107" s="10"/>
      <c r="F107" s="10"/>
      <c r="G107" s="10"/>
      <c r="H107" s="10"/>
      <c r="I107" s="10"/>
      <c r="J107" s="10"/>
      <c r="K107" s="10"/>
      <c r="L107" s="21"/>
      <c r="M107" s="26">
        <f>COUNTIF(M5:M104,"sedang")</f>
        <v>70</v>
      </c>
      <c r="N107" s="21"/>
      <c r="O107" s="21"/>
      <c r="Q107" s="21" t="s">
        <v>13</v>
      </c>
      <c r="R107" s="24">
        <f>SUM(R106:AA106)</f>
        <v>512</v>
      </c>
      <c r="S107" s="24"/>
      <c r="T107" s="24"/>
      <c r="U107" s="24"/>
      <c r="V107" s="24"/>
      <c r="W107" s="24"/>
      <c r="X107" s="24"/>
      <c r="Y107" s="24"/>
      <c r="Z107" s="24"/>
      <c r="AA107" s="24"/>
      <c r="AB107" s="21"/>
      <c r="AC107" s="21"/>
      <c r="AD107" s="21"/>
      <c r="AE107" s="21"/>
    </row>
    <row r="108" spans="1:31" ht="24.75" customHeight="1" x14ac:dyDescent="0.25">
      <c r="A108" s="28"/>
      <c r="B108" s="109" t="s">
        <v>20</v>
      </c>
      <c r="C108" s="109"/>
      <c r="D108" s="109"/>
      <c r="E108" s="14">
        <v>40</v>
      </c>
      <c r="M108" s="24">
        <f>100-M106-M107</f>
        <v>13</v>
      </c>
      <c r="Q108" s="21" t="s">
        <v>14</v>
      </c>
      <c r="R108" s="24">
        <f>$R$107/10</f>
        <v>51.2</v>
      </c>
      <c r="S108" s="24">
        <f t="shared" ref="S108:AA108" si="21">$R$111/10</f>
        <v>91.706666666666649</v>
      </c>
      <c r="T108" s="24">
        <f t="shared" si="21"/>
        <v>91.706666666666649</v>
      </c>
      <c r="U108" s="24">
        <f t="shared" si="21"/>
        <v>91.706666666666649</v>
      </c>
      <c r="V108" s="24">
        <f t="shared" si="21"/>
        <v>91.706666666666649</v>
      </c>
      <c r="W108" s="24">
        <f t="shared" si="21"/>
        <v>91.706666666666649</v>
      </c>
      <c r="X108" s="24">
        <f>$R$107/10</f>
        <v>51.2</v>
      </c>
      <c r="Y108" s="24">
        <f t="shared" si="21"/>
        <v>91.706666666666649</v>
      </c>
      <c r="Z108" s="24">
        <f t="shared" si="21"/>
        <v>91.706666666666649</v>
      </c>
      <c r="AA108" s="24">
        <f t="shared" si="21"/>
        <v>91.706666666666649</v>
      </c>
      <c r="AB108" s="21"/>
      <c r="AC108" s="21"/>
      <c r="AD108" s="21"/>
      <c r="AE108" s="21"/>
    </row>
    <row r="109" spans="1:31" ht="24.75" customHeight="1" x14ac:dyDescent="0.25">
      <c r="A109" s="29"/>
      <c r="B109" s="109" t="s">
        <v>21</v>
      </c>
      <c r="C109" s="109"/>
      <c r="D109" s="109"/>
      <c r="E109" s="14">
        <v>30</v>
      </c>
      <c r="Q109" s="21" t="s">
        <v>15</v>
      </c>
      <c r="R109" s="25">
        <f>R106-R108</f>
        <v>35.799999999999997</v>
      </c>
      <c r="S109" s="25">
        <f t="shared" ref="S109:AA109" si="22">S106-S108</f>
        <v>-4.7066666666666492</v>
      </c>
      <c r="T109" s="25">
        <f t="shared" si="22"/>
        <v>-10.706666666666649</v>
      </c>
      <c r="U109" s="25">
        <f t="shared" si="22"/>
        <v>-43.706666666666649</v>
      </c>
      <c r="V109" s="25">
        <f t="shared" si="22"/>
        <v>-10.706666666666649</v>
      </c>
      <c r="W109" s="25">
        <f t="shared" si="22"/>
        <v>-43.706666666666649</v>
      </c>
      <c r="X109" s="25">
        <f t="shared" si="22"/>
        <v>-31.200000000000003</v>
      </c>
      <c r="Y109" s="25">
        <f t="shared" si="22"/>
        <v>-71.706666666666649</v>
      </c>
      <c r="Z109" s="25">
        <f t="shared" si="22"/>
        <v>-71.706666666666649</v>
      </c>
      <c r="AA109" s="25">
        <f t="shared" si="22"/>
        <v>-71.706666666666649</v>
      </c>
      <c r="AB109" s="21"/>
      <c r="AC109" s="21"/>
      <c r="AD109" s="21"/>
      <c r="AE109" s="21"/>
    </row>
    <row r="110" spans="1:31" ht="24.75" customHeight="1" x14ac:dyDescent="0.25">
      <c r="A110" s="30"/>
      <c r="B110" s="109" t="s">
        <v>22</v>
      </c>
      <c r="C110" s="109"/>
      <c r="D110" s="109"/>
      <c r="E110" s="14">
        <v>30</v>
      </c>
      <c r="Q110" s="21" t="s">
        <v>16</v>
      </c>
      <c r="R110" s="31">
        <f>R109^2</f>
        <v>1281.6399999999999</v>
      </c>
      <c r="S110" s="31">
        <f t="shared" ref="S110:AA110" si="23">S109^2</f>
        <v>22.152711111110946</v>
      </c>
      <c r="T110" s="31">
        <f t="shared" si="23"/>
        <v>114.63271111111074</v>
      </c>
      <c r="U110" s="31">
        <f t="shared" si="23"/>
        <v>1910.2727111111096</v>
      </c>
      <c r="V110" s="31">
        <f t="shared" si="23"/>
        <v>114.63271111111074</v>
      </c>
      <c r="W110" s="31">
        <f t="shared" si="23"/>
        <v>1910.2727111111096</v>
      </c>
      <c r="X110" s="31">
        <f t="shared" si="23"/>
        <v>973.44000000000017</v>
      </c>
      <c r="Y110" s="31">
        <f t="shared" si="23"/>
        <v>5141.8460444444418</v>
      </c>
      <c r="Z110" s="31">
        <f t="shared" si="23"/>
        <v>5141.8460444444418</v>
      </c>
      <c r="AA110" s="31">
        <f t="shared" si="23"/>
        <v>5141.8460444444418</v>
      </c>
      <c r="AB110" s="21"/>
      <c r="AC110" s="21"/>
      <c r="AD110" s="21"/>
      <c r="AE110" s="21"/>
    </row>
    <row r="111" spans="1:31" x14ac:dyDescent="0.25">
      <c r="Q111" s="21" t="s">
        <v>17</v>
      </c>
      <c r="R111" s="24">
        <f>_xlfn.VAR.S(R106:AA106)</f>
        <v>917.06666666666649</v>
      </c>
      <c r="S111" s="21"/>
      <c r="T111" s="21"/>
      <c r="U111" s="21"/>
      <c r="V111" s="21"/>
      <c r="W111" s="21"/>
      <c r="X111" s="21"/>
      <c r="Y111" s="21"/>
      <c r="Z111" s="21"/>
      <c r="AA111" s="21"/>
      <c r="AB111" s="21"/>
      <c r="AC111" s="21"/>
      <c r="AD111" s="21"/>
      <c r="AE111" s="21"/>
    </row>
    <row r="112" spans="1:31" x14ac:dyDescent="0.25">
      <c r="Q112" s="21" t="s">
        <v>18</v>
      </c>
      <c r="R112" s="24">
        <f>SQRT(R111)</f>
        <v>30.283108603092028</v>
      </c>
      <c r="S112" s="21"/>
      <c r="T112" s="21"/>
      <c r="U112" s="21"/>
      <c r="V112" s="21"/>
      <c r="W112" s="21"/>
      <c r="X112" s="21"/>
      <c r="Y112" s="21"/>
      <c r="Z112" s="21"/>
      <c r="AA112" s="21"/>
      <c r="AB112" s="21"/>
      <c r="AC112" s="21"/>
      <c r="AD112" s="21"/>
      <c r="AE112" s="21"/>
    </row>
    <row r="113" spans="1:31" x14ac:dyDescent="0.25">
      <c r="Q113" s="23" t="s">
        <v>6</v>
      </c>
      <c r="R113" s="32">
        <f>100/(100-1)*(1-AD106/R111)</f>
        <v>0.98630973885408313</v>
      </c>
      <c r="S113" s="23" t="s">
        <v>19</v>
      </c>
      <c r="T113" s="21"/>
      <c r="U113" s="21"/>
      <c r="V113" s="21"/>
      <c r="W113" s="21"/>
      <c r="X113" s="21"/>
      <c r="Y113" s="21"/>
      <c r="Z113" s="21"/>
      <c r="AA113" s="21"/>
      <c r="AB113" s="21"/>
      <c r="AC113" s="21"/>
      <c r="AD113" s="21"/>
      <c r="AE113" s="21"/>
    </row>
    <row r="115" spans="1:31" customFormat="1" ht="14.4" x14ac:dyDescent="0.3">
      <c r="A115" s="3"/>
      <c r="B115" s="2"/>
      <c r="C115" s="2"/>
      <c r="D115" s="2"/>
      <c r="E115" s="2"/>
      <c r="F115" s="2"/>
      <c r="G115" s="2"/>
      <c r="H115" s="2"/>
      <c r="I115" s="2"/>
      <c r="J115" s="2"/>
      <c r="K115" s="2"/>
    </row>
    <row r="116" spans="1:31" customFormat="1" ht="14.4" x14ac:dyDescent="0.3">
      <c r="A116" s="3"/>
      <c r="B116" s="2"/>
      <c r="C116" s="2"/>
      <c r="D116" s="2"/>
      <c r="E116" s="2"/>
      <c r="F116" s="2"/>
      <c r="G116" s="2"/>
      <c r="H116" s="2"/>
      <c r="I116" s="2"/>
      <c r="J116" s="2"/>
      <c r="K116" s="2"/>
    </row>
  </sheetData>
  <mergeCells count="14">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s>
  <conditionalFormatting sqref="M5:M104 Q3 O4">
    <cfRule type="containsText" dxfId="86" priority="9" operator="containsText" text="sedang">
      <formula>NOT(ISERROR(SEARCH("sedang",M3)))</formula>
    </cfRule>
  </conditionalFormatting>
  <conditionalFormatting sqref="M5:M104">
    <cfRule type="containsText" dxfId="85" priority="8" operator="containsText" text="sukar">
      <formula>NOT(ISERROR(SEARCH("sukar",M5)))</formula>
    </cfRule>
  </conditionalFormatting>
  <conditionalFormatting sqref="M106:M107">
    <cfRule type="containsText" dxfId="84" priority="4" operator="containsText" text="sukar">
      <formula>NOT(ISERROR(SEARCH("sukar",M106)))</formula>
    </cfRule>
    <cfRule type="containsText" dxfId="83" priority="5" operator="containsText" text="sedang">
      <formula>NOT(ISERROR(SEARCH("sedang",M106)))</formula>
    </cfRule>
    <cfRule type="containsText" dxfId="82" priority="6" operator="containsText" text="mudah">
      <formula>NOT(ISERROR(SEARCH("mudah",M106)))</formula>
    </cfRule>
  </conditionalFormatting>
  <conditionalFormatting sqref="O5:O106">
    <cfRule type="containsText" dxfId="81" priority="7" operator="containsText" text="soal dibuang">
      <formula>NOT(ISERROR(SEARCH("soal dibuang",O5)))</formula>
    </cfRule>
  </conditionalFormatting>
  <conditionalFormatting sqref="Q3 O4 M5:M104">
    <cfRule type="containsText" dxfId="80" priority="10" operator="containsText" text="mudah">
      <formula>NOT(ISERROR(SEARCH("mudah",M3)))</formula>
    </cfRule>
  </conditionalFormatting>
  <pageMargins left="0.2" right="0.22" top="0.47244094488188981" bottom="0.32" header="0.31496062992125984" footer="0.17"/>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BB528E14-5380-4CA6-82D4-246166C5A0BE}">
            <xm:f>P_Target!$B2="Sukar"</xm:f>
            <x14:dxf>
              <fill>
                <patternFill>
                  <bgColor rgb="FFFF0000"/>
                </patternFill>
              </fill>
            </x14:dxf>
          </x14:cfRule>
          <x14:cfRule type="expression" priority="2" id="{F6536E6A-E222-4078-A43B-2E55187F15BB}">
            <xm:f>P_Target!$B2="Sedang"</xm:f>
            <x14:dxf>
              <fill>
                <patternFill>
                  <bgColor rgb="FFFFFF00"/>
                </patternFill>
              </fill>
            </x14:dxf>
          </x14:cfRule>
          <x14:cfRule type="expression" priority="3" id="{39CA26E5-D432-4ED9-A015-B0C0A4DE151B}">
            <xm:f>P_Target!$B2="Mudah"</xm:f>
            <x14:dxf>
              <fill>
                <patternFill>
                  <bgColor rgb="FF92D050"/>
                </patternFill>
              </fill>
            </x14:dxf>
          </x14:cfRule>
          <xm:sqref>A5:A104</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3E236-EA75-4BDB-B73D-BB76060CCD83}">
  <dimension ref="A1:AE113"/>
  <sheetViews>
    <sheetView view="pageBreakPreview" zoomScale="86" zoomScaleNormal="70" zoomScaleSheetLayoutView="86" workbookViewId="0">
      <selection activeCell="O6" sqref="O6"/>
    </sheetView>
  </sheetViews>
  <sheetFormatPr defaultColWidth="9.109375" defaultRowHeight="13.8" x14ac:dyDescent="0.25"/>
  <cols>
    <col min="1" max="1" width="40.109375" style="12" customWidth="1"/>
    <col min="2" max="11" width="5.109375" style="12" customWidth="1"/>
    <col min="12" max="12" width="12.33203125" style="12" customWidth="1"/>
    <col min="13" max="13" width="9.33203125" style="12" customWidth="1"/>
    <col min="14" max="14" width="10.33203125" style="12" customWidth="1"/>
    <col min="15" max="15" width="18.88671875" style="12" customWidth="1"/>
    <col min="16" max="16" width="6.109375" style="12" customWidth="1"/>
    <col min="17" max="17" width="13.44140625" style="12" customWidth="1"/>
    <col min="18" max="27" width="8.44140625" style="12" customWidth="1"/>
    <col min="28" max="28" width="8.5546875" style="12" customWidth="1"/>
    <col min="29" max="29" width="8.6640625" style="12" customWidth="1"/>
    <col min="30" max="16384" width="9.109375" style="12"/>
  </cols>
  <sheetData>
    <row r="1" spans="1:31" ht="15" x14ac:dyDescent="0.25">
      <c r="A1" s="99" t="s">
        <v>2337</v>
      </c>
      <c r="B1" s="100"/>
      <c r="C1" s="100"/>
      <c r="D1" s="100"/>
      <c r="E1" s="100"/>
      <c r="F1" s="100"/>
      <c r="G1" s="100"/>
      <c r="H1" s="100"/>
      <c r="I1" s="100"/>
      <c r="J1" s="100"/>
      <c r="K1" s="100"/>
      <c r="L1" s="100"/>
      <c r="M1" s="100"/>
      <c r="N1" s="100"/>
      <c r="O1" s="100"/>
    </row>
    <row r="2" spans="1:31" ht="14.4" x14ac:dyDescent="0.3">
      <c r="A2" s="20" t="s">
        <v>1580</v>
      </c>
      <c r="B2" s="90" t="s">
        <v>1596</v>
      </c>
      <c r="C2" s="90" t="s">
        <v>1587</v>
      </c>
      <c r="D2" s="90" t="s">
        <v>1596</v>
      </c>
      <c r="E2" s="90" t="s">
        <v>1596</v>
      </c>
      <c r="F2" s="90" t="s">
        <v>1587</v>
      </c>
      <c r="G2" s="90" t="s">
        <v>1587</v>
      </c>
      <c r="H2" s="90" t="s">
        <v>1596</v>
      </c>
      <c r="I2" s="90" t="s">
        <v>1587</v>
      </c>
      <c r="J2" s="90" t="s">
        <v>1596</v>
      </c>
      <c r="K2" s="90" t="s">
        <v>1587</v>
      </c>
    </row>
    <row r="3" spans="1:31" ht="15" customHeight="1" x14ac:dyDescent="0.25">
      <c r="A3" s="101" t="s">
        <v>0</v>
      </c>
      <c r="B3" s="101" t="s">
        <v>23</v>
      </c>
      <c r="C3" s="101"/>
      <c r="D3" s="101"/>
      <c r="E3" s="101"/>
      <c r="F3" s="101"/>
      <c r="G3" s="101"/>
      <c r="H3" s="101"/>
      <c r="I3" s="101"/>
      <c r="J3" s="101"/>
      <c r="K3" s="101"/>
      <c r="L3" s="101" t="s">
        <v>1</v>
      </c>
      <c r="M3" s="101" t="s">
        <v>2</v>
      </c>
      <c r="N3" s="101" t="s">
        <v>3</v>
      </c>
      <c r="O3" s="101" t="s">
        <v>2</v>
      </c>
      <c r="Q3" s="20" t="s">
        <v>6</v>
      </c>
    </row>
    <row r="4" spans="1:31" ht="15" customHeight="1" x14ac:dyDescent="0.25">
      <c r="A4" s="101"/>
      <c r="B4" s="15">
        <v>1</v>
      </c>
      <c r="C4" s="15">
        <v>2</v>
      </c>
      <c r="D4" s="15">
        <v>3</v>
      </c>
      <c r="E4" s="15">
        <v>4</v>
      </c>
      <c r="F4" s="15">
        <v>5</v>
      </c>
      <c r="G4" s="15">
        <v>6</v>
      </c>
      <c r="H4" s="15">
        <v>7</v>
      </c>
      <c r="I4" s="15">
        <v>8</v>
      </c>
      <c r="J4" s="15">
        <v>9</v>
      </c>
      <c r="K4" s="15">
        <v>10</v>
      </c>
      <c r="L4" s="101"/>
      <c r="M4" s="101"/>
      <c r="N4" s="101"/>
      <c r="O4" s="101"/>
      <c r="Q4" s="97" t="s">
        <v>8</v>
      </c>
      <c r="R4" s="110" t="s">
        <v>23</v>
      </c>
      <c r="S4" s="110"/>
      <c r="T4" s="110"/>
      <c r="U4" s="110"/>
      <c r="V4" s="110"/>
      <c r="W4" s="110"/>
      <c r="X4" s="110"/>
      <c r="Y4" s="110"/>
      <c r="Z4" s="110"/>
      <c r="AA4" s="110"/>
      <c r="AB4" s="107" t="s">
        <v>7</v>
      </c>
      <c r="AC4" s="107" t="s">
        <v>9</v>
      </c>
      <c r="AD4" s="107" t="s">
        <v>10</v>
      </c>
    </row>
    <row r="5" spans="1:31" ht="39.6" x14ac:dyDescent="0.25">
      <c r="A5" s="60" t="s">
        <v>2178</v>
      </c>
      <c r="B5" s="14">
        <v>1</v>
      </c>
      <c r="C5" s="14">
        <v>1</v>
      </c>
      <c r="D5" s="14">
        <v>0</v>
      </c>
      <c r="E5" s="14">
        <v>1</v>
      </c>
      <c r="F5" s="14">
        <v>0</v>
      </c>
      <c r="G5" s="14">
        <v>1</v>
      </c>
      <c r="H5" s="14">
        <v>0</v>
      </c>
      <c r="I5" s="14">
        <v>0</v>
      </c>
      <c r="J5" s="14">
        <v>0</v>
      </c>
      <c r="K5" s="14">
        <v>0</v>
      </c>
      <c r="L5" s="33">
        <f>SUM(B5:K5)/10</f>
        <v>0.4</v>
      </c>
      <c r="M5" s="61" t="str">
        <f>IF(L5&lt;0.31,"sukar",IF(L5&lt;0.71,"sedang","mudah"))</f>
        <v>sedang</v>
      </c>
      <c r="N5" s="33">
        <f>ABS((SUM(B5:F5)-SUM(G5:K5))*2/10)</f>
        <v>0.4</v>
      </c>
      <c r="O5" s="14"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108"/>
      <c r="AC5" s="108"/>
      <c r="AD5" s="108"/>
      <c r="AE5" s="21"/>
    </row>
    <row r="6" spans="1:31" ht="79.2" x14ac:dyDescent="0.25">
      <c r="A6" s="62" t="s">
        <v>2179</v>
      </c>
      <c r="B6" s="14">
        <v>1</v>
      </c>
      <c r="C6" s="14">
        <v>1</v>
      </c>
      <c r="D6" s="14">
        <v>1</v>
      </c>
      <c r="E6" s="14">
        <v>1</v>
      </c>
      <c r="F6" s="14">
        <v>1</v>
      </c>
      <c r="G6" s="14">
        <v>1</v>
      </c>
      <c r="H6" s="14">
        <v>0</v>
      </c>
      <c r="I6" s="14">
        <v>0</v>
      </c>
      <c r="J6" s="14">
        <v>0</v>
      </c>
      <c r="K6" s="14">
        <v>0</v>
      </c>
      <c r="L6" s="33">
        <f t="shared" ref="L6:L69" si="0">SUM(B6:K6)/10</f>
        <v>0.6</v>
      </c>
      <c r="M6" s="30" t="str">
        <f t="shared" ref="M6:M69" si="1">IF(L6&lt;0.31,"sukar",IF(L6&lt;0.71,"sedang","mudah"))</f>
        <v>sedang</v>
      </c>
      <c r="N6" s="33">
        <f t="shared" ref="N6:N69" si="2">ABS((SUM(B6:F6)-SUM(G6:K6))*2/10)</f>
        <v>0.8</v>
      </c>
      <c r="O6" s="14" t="str">
        <f t="shared" ref="O6:O69" si="3">IF(N6&lt;0.2,"soal dibuang",IF(N6&lt;0.3,"soal diperbaiki",IF(N6&lt;0.4,"soal diterima tapi perlu diperbaiki","soal diterima baik")))</f>
        <v>soal diterima baik</v>
      </c>
      <c r="Q6" s="7">
        <v>1</v>
      </c>
      <c r="R6" s="14">
        <f>B5</f>
        <v>1</v>
      </c>
      <c r="S6" s="14">
        <f t="shared" ref="S6:AA21" si="4">C5</f>
        <v>1</v>
      </c>
      <c r="T6" s="14">
        <f t="shared" si="4"/>
        <v>0</v>
      </c>
      <c r="U6" s="14">
        <f t="shared" si="4"/>
        <v>1</v>
      </c>
      <c r="V6" s="14">
        <f t="shared" si="4"/>
        <v>0</v>
      </c>
      <c r="W6" s="14">
        <f t="shared" si="4"/>
        <v>1</v>
      </c>
      <c r="X6" s="14">
        <f t="shared" si="4"/>
        <v>0</v>
      </c>
      <c r="Y6" s="14">
        <f t="shared" si="4"/>
        <v>0</v>
      </c>
      <c r="Z6" s="14">
        <f t="shared" si="4"/>
        <v>0</v>
      </c>
      <c r="AA6" s="14">
        <f t="shared" si="4"/>
        <v>0</v>
      </c>
      <c r="AB6" s="6">
        <f>SUM(R6:AA6)/COUNT(R6:AA6)</f>
        <v>0.4</v>
      </c>
      <c r="AC6" s="6">
        <f>1-AB6</f>
        <v>0.6</v>
      </c>
      <c r="AD6" s="6">
        <f>AB6*AC6</f>
        <v>0.24</v>
      </c>
      <c r="AE6" s="21"/>
    </row>
    <row r="7" spans="1:31" ht="52.8" x14ac:dyDescent="0.25">
      <c r="A7" s="60" t="s">
        <v>2180</v>
      </c>
      <c r="B7" s="14">
        <v>1</v>
      </c>
      <c r="C7" s="14">
        <v>1</v>
      </c>
      <c r="D7" s="14">
        <v>1</v>
      </c>
      <c r="E7" s="14">
        <v>1</v>
      </c>
      <c r="F7" s="14">
        <v>1</v>
      </c>
      <c r="G7" s="14">
        <v>1</v>
      </c>
      <c r="H7" s="14">
        <v>1</v>
      </c>
      <c r="I7" s="14">
        <v>1</v>
      </c>
      <c r="J7" s="14">
        <v>0</v>
      </c>
      <c r="K7" s="14">
        <v>0</v>
      </c>
      <c r="L7" s="33">
        <f t="shared" si="0"/>
        <v>0.8</v>
      </c>
      <c r="M7" s="61" t="str">
        <f t="shared" si="1"/>
        <v>mudah</v>
      </c>
      <c r="N7" s="33">
        <f t="shared" si="2"/>
        <v>0.4</v>
      </c>
      <c r="O7" s="14" t="str">
        <f t="shared" si="3"/>
        <v>soal diterima baik</v>
      </c>
      <c r="Q7" s="7">
        <v>2</v>
      </c>
      <c r="R7" s="14">
        <f t="shared" ref="R7:AA45" si="5">B6</f>
        <v>1</v>
      </c>
      <c r="S7" s="14">
        <f t="shared" si="4"/>
        <v>1</v>
      </c>
      <c r="T7" s="14">
        <f t="shared" si="4"/>
        <v>1</v>
      </c>
      <c r="U7" s="14">
        <f t="shared" si="4"/>
        <v>1</v>
      </c>
      <c r="V7" s="14">
        <f t="shared" si="4"/>
        <v>1</v>
      </c>
      <c r="W7" s="14">
        <f t="shared" si="4"/>
        <v>1</v>
      </c>
      <c r="X7" s="14">
        <f t="shared" si="4"/>
        <v>0</v>
      </c>
      <c r="Y7" s="14">
        <f t="shared" si="4"/>
        <v>0</v>
      </c>
      <c r="Z7" s="14">
        <f t="shared" si="4"/>
        <v>0</v>
      </c>
      <c r="AA7" s="14">
        <f t="shared" si="4"/>
        <v>0</v>
      </c>
      <c r="AB7" s="6">
        <f t="shared" ref="AB7:AB70" si="6">SUM(R7:AA7)/COUNT(R7:AA7)</f>
        <v>0.6</v>
      </c>
      <c r="AC7" s="6">
        <f t="shared" ref="AC7:AC70" si="7">1-AB7</f>
        <v>0.4</v>
      </c>
      <c r="AD7" s="6">
        <f t="shared" ref="AD7:AD70" si="8">AB7*AC7</f>
        <v>0.24</v>
      </c>
      <c r="AE7" s="21"/>
    </row>
    <row r="8" spans="1:31" ht="52.8" x14ac:dyDescent="0.25">
      <c r="A8" s="60" t="s">
        <v>2181</v>
      </c>
      <c r="B8" s="14">
        <v>1</v>
      </c>
      <c r="C8" s="14">
        <v>1</v>
      </c>
      <c r="D8" s="14">
        <v>1</v>
      </c>
      <c r="E8" s="14">
        <v>1</v>
      </c>
      <c r="F8" s="14">
        <v>1</v>
      </c>
      <c r="G8" s="14">
        <v>1</v>
      </c>
      <c r="H8" s="14">
        <v>0</v>
      </c>
      <c r="I8" s="14">
        <v>0</v>
      </c>
      <c r="J8" s="14">
        <v>1</v>
      </c>
      <c r="K8" s="14">
        <v>1</v>
      </c>
      <c r="L8" s="33">
        <f t="shared" si="0"/>
        <v>0.8</v>
      </c>
      <c r="M8" s="61" t="str">
        <f t="shared" si="1"/>
        <v>mudah</v>
      </c>
      <c r="N8" s="33">
        <f t="shared" si="2"/>
        <v>0.4</v>
      </c>
      <c r="O8" s="14" t="str">
        <f t="shared" si="3"/>
        <v>soal diterima baik</v>
      </c>
      <c r="Q8" s="7">
        <v>3</v>
      </c>
      <c r="R8" s="14">
        <f t="shared" si="5"/>
        <v>1</v>
      </c>
      <c r="S8" s="14">
        <f t="shared" si="4"/>
        <v>1</v>
      </c>
      <c r="T8" s="14">
        <f t="shared" si="4"/>
        <v>1</v>
      </c>
      <c r="U8" s="14">
        <f t="shared" si="4"/>
        <v>1</v>
      </c>
      <c r="V8" s="14">
        <f t="shared" si="4"/>
        <v>1</v>
      </c>
      <c r="W8" s="14">
        <f t="shared" si="4"/>
        <v>1</v>
      </c>
      <c r="X8" s="14">
        <f t="shared" si="4"/>
        <v>1</v>
      </c>
      <c r="Y8" s="14">
        <f t="shared" si="4"/>
        <v>1</v>
      </c>
      <c r="Z8" s="14">
        <f t="shared" si="4"/>
        <v>0</v>
      </c>
      <c r="AA8" s="14">
        <f t="shared" si="4"/>
        <v>0</v>
      </c>
      <c r="AB8" s="6">
        <f t="shared" si="6"/>
        <v>0.8</v>
      </c>
      <c r="AC8" s="6">
        <f t="shared" si="7"/>
        <v>0.19999999999999996</v>
      </c>
      <c r="AD8" s="6">
        <f t="shared" si="8"/>
        <v>0.15999999999999998</v>
      </c>
      <c r="AE8" s="21"/>
    </row>
    <row r="9" spans="1:31" ht="79.2" x14ac:dyDescent="0.25">
      <c r="A9" s="63" t="s">
        <v>2182</v>
      </c>
      <c r="B9" s="14">
        <v>0</v>
      </c>
      <c r="C9" s="14">
        <v>0</v>
      </c>
      <c r="D9" s="14">
        <v>1</v>
      </c>
      <c r="E9" s="14">
        <v>0</v>
      </c>
      <c r="F9" s="14">
        <v>1</v>
      </c>
      <c r="G9" s="14">
        <v>0</v>
      </c>
      <c r="H9" s="14">
        <v>0</v>
      </c>
      <c r="I9" s="14">
        <v>0</v>
      </c>
      <c r="J9" s="14">
        <v>0</v>
      </c>
      <c r="K9" s="14">
        <v>0</v>
      </c>
      <c r="L9" s="33">
        <f t="shared" si="0"/>
        <v>0.2</v>
      </c>
      <c r="M9" s="29" t="str">
        <f t="shared" si="1"/>
        <v>sukar</v>
      </c>
      <c r="N9" s="33">
        <f t="shared" si="2"/>
        <v>0.4</v>
      </c>
      <c r="O9" s="14" t="str">
        <f t="shared" si="3"/>
        <v>soal diterima baik</v>
      </c>
      <c r="Q9" s="7">
        <v>4</v>
      </c>
      <c r="R9" s="14">
        <f t="shared" si="5"/>
        <v>1</v>
      </c>
      <c r="S9" s="14">
        <f t="shared" si="4"/>
        <v>1</v>
      </c>
      <c r="T9" s="14">
        <f t="shared" si="4"/>
        <v>1</v>
      </c>
      <c r="U9" s="14">
        <f t="shared" si="4"/>
        <v>1</v>
      </c>
      <c r="V9" s="14">
        <f t="shared" si="4"/>
        <v>1</v>
      </c>
      <c r="W9" s="14">
        <f t="shared" si="4"/>
        <v>1</v>
      </c>
      <c r="X9" s="14">
        <f t="shared" si="4"/>
        <v>0</v>
      </c>
      <c r="Y9" s="14">
        <f t="shared" si="4"/>
        <v>0</v>
      </c>
      <c r="Z9" s="14">
        <f t="shared" si="4"/>
        <v>1</v>
      </c>
      <c r="AA9" s="14">
        <f t="shared" si="4"/>
        <v>1</v>
      </c>
      <c r="AB9" s="6">
        <f t="shared" si="6"/>
        <v>0.8</v>
      </c>
      <c r="AC9" s="6">
        <f t="shared" si="7"/>
        <v>0.19999999999999996</v>
      </c>
      <c r="AD9" s="6">
        <f t="shared" si="8"/>
        <v>0.15999999999999998</v>
      </c>
      <c r="AE9" s="21"/>
    </row>
    <row r="10" spans="1:31" ht="66" x14ac:dyDescent="0.25">
      <c r="A10" s="62" t="s">
        <v>2183</v>
      </c>
      <c r="B10" s="14">
        <v>0</v>
      </c>
      <c r="C10" s="14">
        <v>0</v>
      </c>
      <c r="D10" s="14">
        <v>0</v>
      </c>
      <c r="E10" s="14">
        <v>1</v>
      </c>
      <c r="F10" s="14">
        <v>0</v>
      </c>
      <c r="G10" s="14">
        <v>1</v>
      </c>
      <c r="H10" s="14">
        <v>0</v>
      </c>
      <c r="I10" s="14">
        <v>0</v>
      </c>
      <c r="J10" s="14">
        <v>1</v>
      </c>
      <c r="K10" s="14">
        <v>1</v>
      </c>
      <c r="L10" s="33">
        <f t="shared" si="0"/>
        <v>0.4</v>
      </c>
      <c r="M10" s="30" t="str">
        <f t="shared" si="1"/>
        <v>sedang</v>
      </c>
      <c r="N10" s="33">
        <f t="shared" si="2"/>
        <v>0.4</v>
      </c>
      <c r="O10" s="14" t="str">
        <f t="shared" si="3"/>
        <v>soal diterima baik</v>
      </c>
      <c r="Q10" s="7">
        <v>5</v>
      </c>
      <c r="R10" s="14">
        <f t="shared" si="5"/>
        <v>0</v>
      </c>
      <c r="S10" s="14">
        <f t="shared" si="4"/>
        <v>0</v>
      </c>
      <c r="T10" s="14">
        <f t="shared" si="4"/>
        <v>1</v>
      </c>
      <c r="U10" s="14">
        <f t="shared" si="4"/>
        <v>0</v>
      </c>
      <c r="V10" s="14">
        <f t="shared" si="4"/>
        <v>1</v>
      </c>
      <c r="W10" s="14">
        <f t="shared" si="4"/>
        <v>0</v>
      </c>
      <c r="X10" s="14">
        <f t="shared" si="4"/>
        <v>0</v>
      </c>
      <c r="Y10" s="14">
        <f t="shared" si="4"/>
        <v>0</v>
      </c>
      <c r="Z10" s="14">
        <f t="shared" si="4"/>
        <v>0</v>
      </c>
      <c r="AA10" s="14">
        <f t="shared" si="4"/>
        <v>0</v>
      </c>
      <c r="AB10" s="6">
        <f t="shared" si="6"/>
        <v>0.2</v>
      </c>
      <c r="AC10" s="6">
        <f t="shared" si="7"/>
        <v>0.8</v>
      </c>
      <c r="AD10" s="6">
        <f t="shared" si="8"/>
        <v>0.16000000000000003</v>
      </c>
      <c r="AE10" s="21"/>
    </row>
    <row r="11" spans="1:31" ht="52.8" x14ac:dyDescent="0.25">
      <c r="A11" s="62" t="s">
        <v>2184</v>
      </c>
      <c r="B11" s="14">
        <v>1</v>
      </c>
      <c r="C11" s="14">
        <v>1</v>
      </c>
      <c r="D11" s="14">
        <v>0</v>
      </c>
      <c r="E11" s="14">
        <v>0</v>
      </c>
      <c r="F11" s="14">
        <v>0</v>
      </c>
      <c r="G11" s="14">
        <v>0</v>
      </c>
      <c r="H11" s="14">
        <v>0</v>
      </c>
      <c r="I11" s="14">
        <v>0</v>
      </c>
      <c r="J11" s="14">
        <v>0</v>
      </c>
      <c r="K11" s="14">
        <v>0</v>
      </c>
      <c r="L11" s="33">
        <f t="shared" si="0"/>
        <v>0.2</v>
      </c>
      <c r="M11" s="30" t="str">
        <f t="shared" si="1"/>
        <v>sukar</v>
      </c>
      <c r="N11" s="33">
        <f t="shared" si="2"/>
        <v>0.4</v>
      </c>
      <c r="O11" s="14" t="str">
        <f t="shared" si="3"/>
        <v>soal diterima baik</v>
      </c>
      <c r="Q11" s="7">
        <v>6</v>
      </c>
      <c r="R11" s="14">
        <f t="shared" si="5"/>
        <v>0</v>
      </c>
      <c r="S11" s="14">
        <f t="shared" si="4"/>
        <v>0</v>
      </c>
      <c r="T11" s="14">
        <f t="shared" si="4"/>
        <v>0</v>
      </c>
      <c r="U11" s="14">
        <f t="shared" si="4"/>
        <v>1</v>
      </c>
      <c r="V11" s="14">
        <f t="shared" si="4"/>
        <v>0</v>
      </c>
      <c r="W11" s="14">
        <f t="shared" si="4"/>
        <v>1</v>
      </c>
      <c r="X11" s="14">
        <f t="shared" si="4"/>
        <v>0</v>
      </c>
      <c r="Y11" s="14">
        <f t="shared" si="4"/>
        <v>0</v>
      </c>
      <c r="Z11" s="14">
        <f t="shared" si="4"/>
        <v>1</v>
      </c>
      <c r="AA11" s="14">
        <f t="shared" si="4"/>
        <v>1</v>
      </c>
      <c r="AB11" s="6">
        <f t="shared" si="6"/>
        <v>0.4</v>
      </c>
      <c r="AC11" s="6">
        <f t="shared" si="7"/>
        <v>0.6</v>
      </c>
      <c r="AD11" s="6">
        <f t="shared" si="8"/>
        <v>0.24</v>
      </c>
      <c r="AE11" s="21"/>
    </row>
    <row r="12" spans="1:31" ht="79.2" x14ac:dyDescent="0.25">
      <c r="A12" s="60" t="s">
        <v>2185</v>
      </c>
      <c r="B12" s="14">
        <v>1</v>
      </c>
      <c r="C12" s="14">
        <v>1</v>
      </c>
      <c r="D12" s="14">
        <v>1</v>
      </c>
      <c r="E12" s="14">
        <v>1</v>
      </c>
      <c r="F12" s="14">
        <v>1</v>
      </c>
      <c r="G12" s="14">
        <v>1</v>
      </c>
      <c r="H12" s="14">
        <v>0</v>
      </c>
      <c r="I12" s="14">
        <v>0</v>
      </c>
      <c r="J12" s="14">
        <v>1</v>
      </c>
      <c r="K12" s="14">
        <v>1</v>
      </c>
      <c r="L12" s="33">
        <f t="shared" si="0"/>
        <v>0.8</v>
      </c>
      <c r="M12" s="61" t="str">
        <f t="shared" si="1"/>
        <v>mudah</v>
      </c>
      <c r="N12" s="33">
        <f t="shared" si="2"/>
        <v>0.4</v>
      </c>
      <c r="O12" s="14" t="str">
        <f t="shared" si="3"/>
        <v>soal diterima baik</v>
      </c>
      <c r="Q12" s="7">
        <v>7</v>
      </c>
      <c r="R12" s="14">
        <f t="shared" si="5"/>
        <v>1</v>
      </c>
      <c r="S12" s="14">
        <f t="shared" si="4"/>
        <v>1</v>
      </c>
      <c r="T12" s="14">
        <f t="shared" si="4"/>
        <v>0</v>
      </c>
      <c r="U12" s="14">
        <f t="shared" si="4"/>
        <v>0</v>
      </c>
      <c r="V12" s="14">
        <f t="shared" si="4"/>
        <v>0</v>
      </c>
      <c r="W12" s="14">
        <f t="shared" si="4"/>
        <v>0</v>
      </c>
      <c r="X12" s="14">
        <f t="shared" si="4"/>
        <v>0</v>
      </c>
      <c r="Y12" s="14">
        <f t="shared" si="4"/>
        <v>0</v>
      </c>
      <c r="Z12" s="14">
        <f t="shared" si="4"/>
        <v>0</v>
      </c>
      <c r="AA12" s="14">
        <f t="shared" si="4"/>
        <v>0</v>
      </c>
      <c r="AB12" s="6">
        <f t="shared" si="6"/>
        <v>0.2</v>
      </c>
      <c r="AC12" s="6">
        <f t="shared" si="7"/>
        <v>0.8</v>
      </c>
      <c r="AD12" s="6">
        <f t="shared" si="8"/>
        <v>0.16000000000000003</v>
      </c>
      <c r="AE12" s="21"/>
    </row>
    <row r="13" spans="1:31" ht="26.4" x14ac:dyDescent="0.25">
      <c r="A13" s="63" t="s">
        <v>2186</v>
      </c>
      <c r="B13" s="14">
        <v>1</v>
      </c>
      <c r="C13" s="14">
        <v>1</v>
      </c>
      <c r="D13" s="14">
        <v>1</v>
      </c>
      <c r="E13" s="14">
        <v>0</v>
      </c>
      <c r="F13" s="14">
        <v>1</v>
      </c>
      <c r="G13" s="14">
        <v>0</v>
      </c>
      <c r="H13" s="14">
        <v>1</v>
      </c>
      <c r="I13" s="14">
        <v>1</v>
      </c>
      <c r="J13" s="14">
        <v>0</v>
      </c>
      <c r="K13" s="14">
        <v>0</v>
      </c>
      <c r="L13" s="33">
        <f t="shared" si="0"/>
        <v>0.6</v>
      </c>
      <c r="M13" s="29" t="str">
        <f t="shared" si="1"/>
        <v>sedang</v>
      </c>
      <c r="N13" s="33">
        <f t="shared" si="2"/>
        <v>0.4</v>
      </c>
      <c r="O13" s="14" t="str">
        <f t="shared" si="3"/>
        <v>soal diterima baik</v>
      </c>
      <c r="Q13" s="7">
        <v>8</v>
      </c>
      <c r="R13" s="14">
        <f t="shared" si="5"/>
        <v>1</v>
      </c>
      <c r="S13" s="14">
        <f t="shared" si="4"/>
        <v>1</v>
      </c>
      <c r="T13" s="14">
        <f t="shared" si="4"/>
        <v>1</v>
      </c>
      <c r="U13" s="14">
        <f t="shared" si="4"/>
        <v>1</v>
      </c>
      <c r="V13" s="14">
        <f t="shared" si="4"/>
        <v>1</v>
      </c>
      <c r="W13" s="14">
        <f t="shared" si="4"/>
        <v>1</v>
      </c>
      <c r="X13" s="14">
        <f t="shared" si="4"/>
        <v>0</v>
      </c>
      <c r="Y13" s="14">
        <f t="shared" si="4"/>
        <v>0</v>
      </c>
      <c r="Z13" s="14">
        <f t="shared" si="4"/>
        <v>1</v>
      </c>
      <c r="AA13" s="14">
        <f t="shared" si="4"/>
        <v>1</v>
      </c>
      <c r="AB13" s="6">
        <f t="shared" si="6"/>
        <v>0.8</v>
      </c>
      <c r="AC13" s="6">
        <f t="shared" si="7"/>
        <v>0.19999999999999996</v>
      </c>
      <c r="AD13" s="6">
        <f t="shared" si="8"/>
        <v>0.15999999999999998</v>
      </c>
      <c r="AE13" s="21"/>
    </row>
    <row r="14" spans="1:31" ht="39.6" x14ac:dyDescent="0.25">
      <c r="A14" s="60" t="s">
        <v>2187</v>
      </c>
      <c r="B14" s="14">
        <v>1</v>
      </c>
      <c r="C14" s="14">
        <v>1</v>
      </c>
      <c r="D14" s="14">
        <v>1</v>
      </c>
      <c r="E14" s="14">
        <v>1</v>
      </c>
      <c r="F14" s="14">
        <v>1</v>
      </c>
      <c r="G14" s="14">
        <v>1</v>
      </c>
      <c r="H14" s="14">
        <v>0</v>
      </c>
      <c r="I14" s="14">
        <v>0</v>
      </c>
      <c r="J14" s="14">
        <v>1</v>
      </c>
      <c r="K14" s="14">
        <v>1</v>
      </c>
      <c r="L14" s="33">
        <f t="shared" si="0"/>
        <v>0.8</v>
      </c>
      <c r="M14" s="61" t="str">
        <f t="shared" si="1"/>
        <v>mudah</v>
      </c>
      <c r="N14" s="33">
        <f t="shared" si="2"/>
        <v>0.4</v>
      </c>
      <c r="O14" s="14" t="str">
        <f t="shared" si="3"/>
        <v>soal diterima baik</v>
      </c>
      <c r="Q14" s="7">
        <v>9</v>
      </c>
      <c r="R14" s="14">
        <f t="shared" si="5"/>
        <v>1</v>
      </c>
      <c r="S14" s="14">
        <f t="shared" si="4"/>
        <v>1</v>
      </c>
      <c r="T14" s="14">
        <f t="shared" si="4"/>
        <v>1</v>
      </c>
      <c r="U14" s="14">
        <f t="shared" si="4"/>
        <v>0</v>
      </c>
      <c r="V14" s="14">
        <f t="shared" si="4"/>
        <v>1</v>
      </c>
      <c r="W14" s="14">
        <f t="shared" si="4"/>
        <v>0</v>
      </c>
      <c r="X14" s="14">
        <f t="shared" si="4"/>
        <v>1</v>
      </c>
      <c r="Y14" s="14">
        <f t="shared" si="4"/>
        <v>1</v>
      </c>
      <c r="Z14" s="14">
        <f t="shared" si="4"/>
        <v>0</v>
      </c>
      <c r="AA14" s="14">
        <f t="shared" si="4"/>
        <v>0</v>
      </c>
      <c r="AB14" s="6">
        <f t="shared" si="6"/>
        <v>0.6</v>
      </c>
      <c r="AC14" s="6">
        <f t="shared" si="7"/>
        <v>0.4</v>
      </c>
      <c r="AD14" s="6">
        <f t="shared" si="8"/>
        <v>0.24</v>
      </c>
      <c r="AE14" s="21"/>
    </row>
    <row r="15" spans="1:31" ht="39.6" x14ac:dyDescent="0.25">
      <c r="A15" s="63" t="s">
        <v>2188</v>
      </c>
      <c r="B15" s="14">
        <v>1</v>
      </c>
      <c r="C15" s="14">
        <v>1</v>
      </c>
      <c r="D15" s="14">
        <v>0</v>
      </c>
      <c r="E15" s="14">
        <v>0</v>
      </c>
      <c r="F15" s="14">
        <v>0</v>
      </c>
      <c r="G15" s="14">
        <v>0</v>
      </c>
      <c r="H15" s="14">
        <v>0</v>
      </c>
      <c r="I15" s="14">
        <v>0</v>
      </c>
      <c r="J15" s="14">
        <v>0</v>
      </c>
      <c r="K15" s="14">
        <v>0</v>
      </c>
      <c r="L15" s="33">
        <f t="shared" si="0"/>
        <v>0.2</v>
      </c>
      <c r="M15" s="29" t="str">
        <f t="shared" si="1"/>
        <v>sukar</v>
      </c>
      <c r="N15" s="33">
        <f t="shared" si="2"/>
        <v>0.4</v>
      </c>
      <c r="O15" s="14" t="str">
        <f t="shared" si="3"/>
        <v>soal diterima baik</v>
      </c>
      <c r="Q15" s="7">
        <v>10</v>
      </c>
      <c r="R15" s="14">
        <f t="shared" si="5"/>
        <v>1</v>
      </c>
      <c r="S15" s="14">
        <f t="shared" si="4"/>
        <v>1</v>
      </c>
      <c r="T15" s="14">
        <f t="shared" si="4"/>
        <v>1</v>
      </c>
      <c r="U15" s="14">
        <f t="shared" si="4"/>
        <v>1</v>
      </c>
      <c r="V15" s="14">
        <f t="shared" si="4"/>
        <v>1</v>
      </c>
      <c r="W15" s="14">
        <f t="shared" si="4"/>
        <v>1</v>
      </c>
      <c r="X15" s="14">
        <f t="shared" si="4"/>
        <v>0</v>
      </c>
      <c r="Y15" s="14">
        <f t="shared" si="4"/>
        <v>0</v>
      </c>
      <c r="Z15" s="14">
        <f t="shared" si="4"/>
        <v>1</v>
      </c>
      <c r="AA15" s="14">
        <f t="shared" si="4"/>
        <v>1</v>
      </c>
      <c r="AB15" s="6">
        <f t="shared" si="6"/>
        <v>0.8</v>
      </c>
      <c r="AC15" s="6">
        <f t="shared" si="7"/>
        <v>0.19999999999999996</v>
      </c>
      <c r="AD15" s="6">
        <f t="shared" si="8"/>
        <v>0.15999999999999998</v>
      </c>
      <c r="AE15" s="21"/>
    </row>
    <row r="16" spans="1:31" ht="39.6" x14ac:dyDescent="0.25">
      <c r="A16" s="60" t="s">
        <v>2189</v>
      </c>
      <c r="B16" s="14">
        <v>1</v>
      </c>
      <c r="C16" s="14">
        <v>1</v>
      </c>
      <c r="D16" s="14">
        <v>1</v>
      </c>
      <c r="E16" s="14">
        <v>0</v>
      </c>
      <c r="F16" s="14">
        <v>1</v>
      </c>
      <c r="G16" s="14">
        <v>0</v>
      </c>
      <c r="H16" s="14">
        <v>1</v>
      </c>
      <c r="I16" s="14">
        <v>1</v>
      </c>
      <c r="J16" s="14">
        <v>0</v>
      </c>
      <c r="K16" s="14">
        <v>0</v>
      </c>
      <c r="L16" s="33">
        <f t="shared" si="0"/>
        <v>0.6</v>
      </c>
      <c r="M16" s="61" t="str">
        <f t="shared" si="1"/>
        <v>sedang</v>
      </c>
      <c r="N16" s="33">
        <f t="shared" si="2"/>
        <v>0.4</v>
      </c>
      <c r="O16" s="14" t="str">
        <f t="shared" si="3"/>
        <v>soal diterima baik</v>
      </c>
      <c r="Q16" s="7">
        <v>11</v>
      </c>
      <c r="R16" s="14">
        <f t="shared" si="5"/>
        <v>1</v>
      </c>
      <c r="S16" s="14">
        <f t="shared" si="4"/>
        <v>1</v>
      </c>
      <c r="T16" s="14">
        <f t="shared" si="4"/>
        <v>0</v>
      </c>
      <c r="U16" s="14">
        <f t="shared" si="4"/>
        <v>0</v>
      </c>
      <c r="V16" s="14">
        <f t="shared" si="4"/>
        <v>0</v>
      </c>
      <c r="W16" s="14">
        <f t="shared" si="4"/>
        <v>0</v>
      </c>
      <c r="X16" s="14">
        <f t="shared" si="4"/>
        <v>0</v>
      </c>
      <c r="Y16" s="14">
        <f t="shared" si="4"/>
        <v>0</v>
      </c>
      <c r="Z16" s="14">
        <f t="shared" si="4"/>
        <v>0</v>
      </c>
      <c r="AA16" s="14">
        <f t="shared" si="4"/>
        <v>0</v>
      </c>
      <c r="AB16" s="6">
        <f t="shared" si="6"/>
        <v>0.2</v>
      </c>
      <c r="AC16" s="6">
        <f t="shared" si="7"/>
        <v>0.8</v>
      </c>
      <c r="AD16" s="6">
        <f t="shared" si="8"/>
        <v>0.16000000000000003</v>
      </c>
      <c r="AE16" s="21"/>
    </row>
    <row r="17" spans="1:31" ht="39.6" x14ac:dyDescent="0.25">
      <c r="A17" s="63" t="s">
        <v>2190</v>
      </c>
      <c r="B17" s="14">
        <v>1</v>
      </c>
      <c r="C17" s="14">
        <v>1</v>
      </c>
      <c r="D17" s="14">
        <v>0</v>
      </c>
      <c r="E17" s="14">
        <v>1</v>
      </c>
      <c r="F17" s="14">
        <v>0</v>
      </c>
      <c r="G17" s="14">
        <v>1</v>
      </c>
      <c r="H17" s="14">
        <v>1</v>
      </c>
      <c r="I17" s="14">
        <v>1</v>
      </c>
      <c r="J17" s="14">
        <v>1</v>
      </c>
      <c r="K17" s="14">
        <v>1</v>
      </c>
      <c r="L17" s="33">
        <f t="shared" si="0"/>
        <v>0.8</v>
      </c>
      <c r="M17" s="29" t="str">
        <f t="shared" si="1"/>
        <v>mudah</v>
      </c>
      <c r="N17" s="33">
        <f t="shared" si="2"/>
        <v>0.4</v>
      </c>
      <c r="O17" s="14" t="str">
        <f t="shared" si="3"/>
        <v>soal diterima baik</v>
      </c>
      <c r="Q17" s="7">
        <v>12</v>
      </c>
      <c r="R17" s="14">
        <f t="shared" si="5"/>
        <v>1</v>
      </c>
      <c r="S17" s="14">
        <f t="shared" si="4"/>
        <v>1</v>
      </c>
      <c r="T17" s="14">
        <f t="shared" si="4"/>
        <v>1</v>
      </c>
      <c r="U17" s="14">
        <f t="shared" si="4"/>
        <v>0</v>
      </c>
      <c r="V17" s="14">
        <f t="shared" si="4"/>
        <v>1</v>
      </c>
      <c r="W17" s="14">
        <f t="shared" si="4"/>
        <v>0</v>
      </c>
      <c r="X17" s="14">
        <f t="shared" si="4"/>
        <v>1</v>
      </c>
      <c r="Y17" s="14">
        <f t="shared" si="4"/>
        <v>1</v>
      </c>
      <c r="Z17" s="14">
        <f t="shared" si="4"/>
        <v>0</v>
      </c>
      <c r="AA17" s="14">
        <f t="shared" si="4"/>
        <v>0</v>
      </c>
      <c r="AB17" s="6">
        <f t="shared" si="6"/>
        <v>0.6</v>
      </c>
      <c r="AC17" s="6">
        <f t="shared" si="7"/>
        <v>0.4</v>
      </c>
      <c r="AD17" s="6">
        <f t="shared" si="8"/>
        <v>0.24</v>
      </c>
      <c r="AE17" s="21"/>
    </row>
    <row r="18" spans="1:31" ht="86.4" x14ac:dyDescent="0.25">
      <c r="A18" s="64" t="s">
        <v>2191</v>
      </c>
      <c r="B18" s="14">
        <v>1</v>
      </c>
      <c r="C18" s="14">
        <v>1</v>
      </c>
      <c r="D18" s="14">
        <v>1</v>
      </c>
      <c r="E18" s="14">
        <v>1</v>
      </c>
      <c r="F18" s="14">
        <v>1</v>
      </c>
      <c r="G18" s="14">
        <v>1</v>
      </c>
      <c r="H18" s="14">
        <v>0</v>
      </c>
      <c r="I18" s="14">
        <v>0</v>
      </c>
      <c r="J18" s="14">
        <v>1</v>
      </c>
      <c r="K18" s="14">
        <v>1</v>
      </c>
      <c r="L18" s="33">
        <f t="shared" si="0"/>
        <v>0.8</v>
      </c>
      <c r="M18" s="61" t="str">
        <f t="shared" si="1"/>
        <v>mudah</v>
      </c>
      <c r="N18" s="33">
        <f t="shared" si="2"/>
        <v>0.4</v>
      </c>
      <c r="O18" s="14" t="str">
        <f t="shared" si="3"/>
        <v>soal diterima baik</v>
      </c>
      <c r="Q18" s="7">
        <v>13</v>
      </c>
      <c r="R18" s="14">
        <f t="shared" si="5"/>
        <v>1</v>
      </c>
      <c r="S18" s="14">
        <f t="shared" si="4"/>
        <v>1</v>
      </c>
      <c r="T18" s="14">
        <f t="shared" si="4"/>
        <v>0</v>
      </c>
      <c r="U18" s="14">
        <f t="shared" si="4"/>
        <v>1</v>
      </c>
      <c r="V18" s="14">
        <f t="shared" si="4"/>
        <v>0</v>
      </c>
      <c r="W18" s="14">
        <f t="shared" si="4"/>
        <v>1</v>
      </c>
      <c r="X18" s="14">
        <f t="shared" si="4"/>
        <v>1</v>
      </c>
      <c r="Y18" s="14">
        <f t="shared" si="4"/>
        <v>1</v>
      </c>
      <c r="Z18" s="14">
        <f t="shared" si="4"/>
        <v>1</v>
      </c>
      <c r="AA18" s="14">
        <f t="shared" si="4"/>
        <v>1</v>
      </c>
      <c r="AB18" s="6">
        <f t="shared" si="6"/>
        <v>0.8</v>
      </c>
      <c r="AC18" s="6">
        <f t="shared" si="7"/>
        <v>0.19999999999999996</v>
      </c>
      <c r="AD18" s="6">
        <f t="shared" si="8"/>
        <v>0.15999999999999998</v>
      </c>
      <c r="AE18" s="21"/>
    </row>
    <row r="19" spans="1:31" ht="52.8" x14ac:dyDescent="0.25">
      <c r="A19" s="63" t="s">
        <v>2192</v>
      </c>
      <c r="B19" s="14">
        <v>1</v>
      </c>
      <c r="C19" s="14">
        <v>1</v>
      </c>
      <c r="D19" s="14">
        <v>1</v>
      </c>
      <c r="E19" s="14">
        <v>0</v>
      </c>
      <c r="F19" s="14">
        <v>1</v>
      </c>
      <c r="G19" s="14">
        <v>0</v>
      </c>
      <c r="H19" s="14">
        <v>0</v>
      </c>
      <c r="I19" s="14">
        <v>0</v>
      </c>
      <c r="J19" s="14">
        <v>0</v>
      </c>
      <c r="K19" s="14">
        <v>0</v>
      </c>
      <c r="L19" s="33">
        <f t="shared" si="0"/>
        <v>0.4</v>
      </c>
      <c r="M19" s="29" t="str">
        <f t="shared" si="1"/>
        <v>sedang</v>
      </c>
      <c r="N19" s="33">
        <f t="shared" si="2"/>
        <v>0.8</v>
      </c>
      <c r="O19" s="14" t="str">
        <f t="shared" si="3"/>
        <v>soal diterima baik</v>
      </c>
      <c r="Q19" s="7">
        <v>14</v>
      </c>
      <c r="R19" s="14">
        <f t="shared" si="5"/>
        <v>1</v>
      </c>
      <c r="S19" s="14">
        <f t="shared" si="4"/>
        <v>1</v>
      </c>
      <c r="T19" s="14">
        <f t="shared" si="4"/>
        <v>1</v>
      </c>
      <c r="U19" s="14">
        <f t="shared" si="4"/>
        <v>1</v>
      </c>
      <c r="V19" s="14">
        <f t="shared" si="4"/>
        <v>1</v>
      </c>
      <c r="W19" s="14">
        <f t="shared" si="4"/>
        <v>1</v>
      </c>
      <c r="X19" s="14">
        <f t="shared" si="4"/>
        <v>0</v>
      </c>
      <c r="Y19" s="14">
        <f t="shared" si="4"/>
        <v>0</v>
      </c>
      <c r="Z19" s="14">
        <f t="shared" si="4"/>
        <v>1</v>
      </c>
      <c r="AA19" s="14">
        <f t="shared" si="4"/>
        <v>1</v>
      </c>
      <c r="AB19" s="6">
        <f t="shared" si="6"/>
        <v>0.8</v>
      </c>
      <c r="AC19" s="6">
        <f t="shared" si="7"/>
        <v>0.19999999999999996</v>
      </c>
      <c r="AD19" s="6">
        <f t="shared" si="8"/>
        <v>0.15999999999999998</v>
      </c>
      <c r="AE19" s="21"/>
    </row>
    <row r="20" spans="1:31" ht="92.4" x14ac:dyDescent="0.25">
      <c r="A20" s="63" t="s">
        <v>2193</v>
      </c>
      <c r="B20" s="14">
        <v>1</v>
      </c>
      <c r="C20" s="14">
        <v>1</v>
      </c>
      <c r="D20" s="14">
        <v>1</v>
      </c>
      <c r="E20" s="14">
        <v>1</v>
      </c>
      <c r="F20" s="14">
        <v>1</v>
      </c>
      <c r="G20" s="14">
        <v>1</v>
      </c>
      <c r="H20" s="14">
        <v>0</v>
      </c>
      <c r="I20" s="14">
        <v>0</v>
      </c>
      <c r="J20" s="14">
        <v>0</v>
      </c>
      <c r="K20" s="14">
        <v>0</v>
      </c>
      <c r="L20" s="33">
        <f t="shared" si="0"/>
        <v>0.6</v>
      </c>
      <c r="M20" s="29" t="str">
        <f t="shared" si="1"/>
        <v>sedang</v>
      </c>
      <c r="N20" s="33">
        <f t="shared" si="2"/>
        <v>0.8</v>
      </c>
      <c r="O20" s="14" t="str">
        <f t="shared" si="3"/>
        <v>soal diterima baik</v>
      </c>
      <c r="Q20" s="7">
        <v>15</v>
      </c>
      <c r="R20" s="14">
        <f t="shared" si="5"/>
        <v>1</v>
      </c>
      <c r="S20" s="14">
        <f t="shared" si="4"/>
        <v>1</v>
      </c>
      <c r="T20" s="14">
        <f t="shared" si="4"/>
        <v>1</v>
      </c>
      <c r="U20" s="14">
        <f t="shared" si="4"/>
        <v>0</v>
      </c>
      <c r="V20" s="14">
        <f t="shared" si="4"/>
        <v>1</v>
      </c>
      <c r="W20" s="14">
        <f t="shared" si="4"/>
        <v>0</v>
      </c>
      <c r="X20" s="14">
        <f t="shared" si="4"/>
        <v>0</v>
      </c>
      <c r="Y20" s="14">
        <f t="shared" si="4"/>
        <v>0</v>
      </c>
      <c r="Z20" s="14">
        <f t="shared" si="4"/>
        <v>0</v>
      </c>
      <c r="AA20" s="14">
        <f t="shared" si="4"/>
        <v>0</v>
      </c>
      <c r="AB20" s="6">
        <f t="shared" si="6"/>
        <v>0.4</v>
      </c>
      <c r="AC20" s="6">
        <f t="shared" si="7"/>
        <v>0.6</v>
      </c>
      <c r="AD20" s="6">
        <f t="shared" si="8"/>
        <v>0.24</v>
      </c>
      <c r="AE20" s="21"/>
    </row>
    <row r="21" spans="1:31" ht="52.8" x14ac:dyDescent="0.25">
      <c r="A21" s="60" t="s">
        <v>2194</v>
      </c>
      <c r="B21" s="14">
        <v>1</v>
      </c>
      <c r="C21" s="14">
        <v>1</v>
      </c>
      <c r="D21" s="14">
        <v>0</v>
      </c>
      <c r="E21" s="14">
        <v>0</v>
      </c>
      <c r="F21" s="14">
        <v>0</v>
      </c>
      <c r="G21" s="14">
        <v>0</v>
      </c>
      <c r="H21" s="14">
        <v>0</v>
      </c>
      <c r="I21" s="14">
        <v>0</v>
      </c>
      <c r="J21" s="14">
        <v>0</v>
      </c>
      <c r="K21" s="14">
        <v>0</v>
      </c>
      <c r="L21" s="33">
        <f t="shared" si="0"/>
        <v>0.2</v>
      </c>
      <c r="M21" s="61" t="str">
        <f t="shared" si="1"/>
        <v>sukar</v>
      </c>
      <c r="N21" s="33">
        <f t="shared" si="2"/>
        <v>0.4</v>
      </c>
      <c r="O21" s="14" t="str">
        <f t="shared" si="3"/>
        <v>soal diterima baik</v>
      </c>
      <c r="Q21" s="7">
        <v>16</v>
      </c>
      <c r="R21" s="14">
        <f t="shared" si="5"/>
        <v>1</v>
      </c>
      <c r="S21" s="14">
        <f t="shared" si="4"/>
        <v>1</v>
      </c>
      <c r="T21" s="14">
        <f t="shared" si="4"/>
        <v>1</v>
      </c>
      <c r="U21" s="14">
        <f t="shared" si="4"/>
        <v>1</v>
      </c>
      <c r="V21" s="14">
        <f t="shared" si="4"/>
        <v>1</v>
      </c>
      <c r="W21" s="14">
        <f t="shared" si="4"/>
        <v>1</v>
      </c>
      <c r="X21" s="14">
        <f t="shared" si="4"/>
        <v>0</v>
      </c>
      <c r="Y21" s="14">
        <f t="shared" si="4"/>
        <v>0</v>
      </c>
      <c r="Z21" s="14">
        <f t="shared" si="4"/>
        <v>0</v>
      </c>
      <c r="AA21" s="14">
        <f t="shared" si="4"/>
        <v>0</v>
      </c>
      <c r="AB21" s="6">
        <f t="shared" si="6"/>
        <v>0.6</v>
      </c>
      <c r="AC21" s="6">
        <f t="shared" si="7"/>
        <v>0.4</v>
      </c>
      <c r="AD21" s="6">
        <f t="shared" si="8"/>
        <v>0.24</v>
      </c>
      <c r="AE21" s="21"/>
    </row>
    <row r="22" spans="1:31" ht="52.8" x14ac:dyDescent="0.25">
      <c r="A22" s="60" t="s">
        <v>2195</v>
      </c>
      <c r="B22" s="14">
        <v>0</v>
      </c>
      <c r="C22" s="14">
        <v>0</v>
      </c>
      <c r="D22" s="14">
        <v>1</v>
      </c>
      <c r="E22" s="14">
        <v>0</v>
      </c>
      <c r="F22" s="14">
        <v>1</v>
      </c>
      <c r="G22" s="14">
        <v>0</v>
      </c>
      <c r="H22" s="14">
        <v>0</v>
      </c>
      <c r="I22" s="14">
        <v>0</v>
      </c>
      <c r="J22" s="14">
        <v>0</v>
      </c>
      <c r="K22" s="14">
        <v>0</v>
      </c>
      <c r="L22" s="33">
        <f t="shared" si="0"/>
        <v>0.2</v>
      </c>
      <c r="M22" s="61" t="str">
        <f t="shared" si="1"/>
        <v>sukar</v>
      </c>
      <c r="N22" s="33">
        <f t="shared" si="2"/>
        <v>0.4</v>
      </c>
      <c r="O22" s="14" t="str">
        <f t="shared" si="3"/>
        <v>soal diterima baik</v>
      </c>
      <c r="Q22" s="7">
        <v>17</v>
      </c>
      <c r="R22" s="14">
        <f t="shared" si="5"/>
        <v>1</v>
      </c>
      <c r="S22" s="14">
        <f t="shared" si="5"/>
        <v>1</v>
      </c>
      <c r="T22" s="14">
        <f t="shared" si="5"/>
        <v>0</v>
      </c>
      <c r="U22" s="14">
        <f t="shared" si="5"/>
        <v>0</v>
      </c>
      <c r="V22" s="14">
        <f t="shared" si="5"/>
        <v>0</v>
      </c>
      <c r="W22" s="14">
        <f t="shared" si="5"/>
        <v>0</v>
      </c>
      <c r="X22" s="14">
        <f t="shared" si="5"/>
        <v>0</v>
      </c>
      <c r="Y22" s="14">
        <f t="shared" si="5"/>
        <v>0</v>
      </c>
      <c r="Z22" s="14">
        <f t="shared" si="5"/>
        <v>0</v>
      </c>
      <c r="AA22" s="14">
        <f t="shared" si="5"/>
        <v>0</v>
      </c>
      <c r="AB22" s="6">
        <f t="shared" si="6"/>
        <v>0.2</v>
      </c>
      <c r="AC22" s="6">
        <f t="shared" si="7"/>
        <v>0.8</v>
      </c>
      <c r="AD22" s="6">
        <f t="shared" si="8"/>
        <v>0.16000000000000003</v>
      </c>
      <c r="AE22" s="21"/>
    </row>
    <row r="23" spans="1:31" ht="26.4" x14ac:dyDescent="0.25">
      <c r="A23" s="62" t="s">
        <v>2196</v>
      </c>
      <c r="B23" s="14">
        <v>0</v>
      </c>
      <c r="C23" s="14">
        <v>0</v>
      </c>
      <c r="D23" s="14">
        <v>1</v>
      </c>
      <c r="E23" s="14">
        <v>0</v>
      </c>
      <c r="F23" s="14">
        <v>1</v>
      </c>
      <c r="G23" s="14">
        <v>0</v>
      </c>
      <c r="H23" s="14">
        <v>0</v>
      </c>
      <c r="I23" s="14">
        <v>0</v>
      </c>
      <c r="J23" s="14">
        <v>0</v>
      </c>
      <c r="K23" s="14">
        <v>0</v>
      </c>
      <c r="L23" s="33">
        <f t="shared" si="0"/>
        <v>0.2</v>
      </c>
      <c r="M23" s="30" t="str">
        <f t="shared" si="1"/>
        <v>sukar</v>
      </c>
      <c r="N23" s="33">
        <f t="shared" si="2"/>
        <v>0.4</v>
      </c>
      <c r="O23" s="14" t="str">
        <f t="shared" si="3"/>
        <v>soal diterima baik</v>
      </c>
      <c r="Q23" s="7">
        <v>18</v>
      </c>
      <c r="R23" s="14">
        <f t="shared" si="5"/>
        <v>0</v>
      </c>
      <c r="S23" s="14">
        <f t="shared" si="5"/>
        <v>0</v>
      </c>
      <c r="T23" s="14">
        <f t="shared" si="5"/>
        <v>1</v>
      </c>
      <c r="U23" s="14">
        <f t="shared" si="5"/>
        <v>0</v>
      </c>
      <c r="V23" s="14">
        <f t="shared" si="5"/>
        <v>1</v>
      </c>
      <c r="W23" s="14">
        <f t="shared" si="5"/>
        <v>0</v>
      </c>
      <c r="X23" s="14">
        <f t="shared" si="5"/>
        <v>0</v>
      </c>
      <c r="Y23" s="14">
        <f t="shared" si="5"/>
        <v>0</v>
      </c>
      <c r="Z23" s="14">
        <f t="shared" si="5"/>
        <v>0</v>
      </c>
      <c r="AA23" s="14">
        <f t="shared" si="5"/>
        <v>0</v>
      </c>
      <c r="AB23" s="6">
        <f t="shared" si="6"/>
        <v>0.2</v>
      </c>
      <c r="AC23" s="6">
        <f t="shared" si="7"/>
        <v>0.8</v>
      </c>
      <c r="AD23" s="6">
        <f t="shared" si="8"/>
        <v>0.16000000000000003</v>
      </c>
      <c r="AE23" s="21"/>
    </row>
    <row r="24" spans="1:31" ht="79.2" x14ac:dyDescent="0.25">
      <c r="A24" s="62" t="s">
        <v>2197</v>
      </c>
      <c r="B24" s="14">
        <v>1</v>
      </c>
      <c r="C24" s="14">
        <v>1</v>
      </c>
      <c r="D24" s="14">
        <v>0</v>
      </c>
      <c r="E24" s="14">
        <v>0</v>
      </c>
      <c r="F24" s="14">
        <v>0</v>
      </c>
      <c r="G24" s="14">
        <v>0</v>
      </c>
      <c r="H24" s="14">
        <v>0</v>
      </c>
      <c r="I24" s="14">
        <v>0</v>
      </c>
      <c r="J24" s="14">
        <v>0</v>
      </c>
      <c r="K24" s="14">
        <v>0</v>
      </c>
      <c r="L24" s="33">
        <f t="shared" si="0"/>
        <v>0.2</v>
      </c>
      <c r="M24" s="30" t="str">
        <f t="shared" si="1"/>
        <v>sukar</v>
      </c>
      <c r="N24" s="33">
        <f t="shared" si="2"/>
        <v>0.4</v>
      </c>
      <c r="O24" s="14" t="str">
        <f t="shared" si="3"/>
        <v>soal diterima baik</v>
      </c>
      <c r="Q24" s="7">
        <v>19</v>
      </c>
      <c r="R24" s="14">
        <f t="shared" si="5"/>
        <v>0</v>
      </c>
      <c r="S24" s="14">
        <f t="shared" si="5"/>
        <v>0</v>
      </c>
      <c r="T24" s="14">
        <f t="shared" si="5"/>
        <v>1</v>
      </c>
      <c r="U24" s="14">
        <f t="shared" si="5"/>
        <v>0</v>
      </c>
      <c r="V24" s="14">
        <f t="shared" si="5"/>
        <v>1</v>
      </c>
      <c r="W24" s="14">
        <f t="shared" si="5"/>
        <v>0</v>
      </c>
      <c r="X24" s="14">
        <f t="shared" si="5"/>
        <v>0</v>
      </c>
      <c r="Y24" s="14">
        <f t="shared" si="5"/>
        <v>0</v>
      </c>
      <c r="Z24" s="14">
        <f t="shared" si="5"/>
        <v>0</v>
      </c>
      <c r="AA24" s="14">
        <f t="shared" si="5"/>
        <v>0</v>
      </c>
      <c r="AB24" s="6">
        <f t="shared" si="6"/>
        <v>0.2</v>
      </c>
      <c r="AC24" s="6">
        <f t="shared" si="7"/>
        <v>0.8</v>
      </c>
      <c r="AD24" s="6">
        <f t="shared" si="8"/>
        <v>0.16000000000000003</v>
      </c>
      <c r="AE24" s="21"/>
    </row>
    <row r="25" spans="1:31" ht="52.8" x14ac:dyDescent="0.25">
      <c r="A25" s="62" t="s">
        <v>2198</v>
      </c>
      <c r="B25" s="14">
        <v>0</v>
      </c>
      <c r="C25" s="14">
        <v>0</v>
      </c>
      <c r="D25" s="14">
        <v>0</v>
      </c>
      <c r="E25" s="14">
        <v>0</v>
      </c>
      <c r="F25" s="14">
        <v>0</v>
      </c>
      <c r="G25" s="14">
        <v>0</v>
      </c>
      <c r="H25" s="14">
        <v>1</v>
      </c>
      <c r="I25" s="14">
        <v>1</v>
      </c>
      <c r="J25" s="14">
        <v>0</v>
      </c>
      <c r="K25" s="14">
        <v>0</v>
      </c>
      <c r="L25" s="33">
        <f t="shared" si="0"/>
        <v>0.2</v>
      </c>
      <c r="M25" s="30" t="str">
        <f t="shared" si="1"/>
        <v>sukar</v>
      </c>
      <c r="N25" s="33">
        <f t="shared" si="2"/>
        <v>0.4</v>
      </c>
      <c r="O25" s="14" t="str">
        <f t="shared" si="3"/>
        <v>soal diterima baik</v>
      </c>
      <c r="Q25" s="7">
        <v>20</v>
      </c>
      <c r="R25" s="14">
        <f t="shared" si="5"/>
        <v>1</v>
      </c>
      <c r="S25" s="14">
        <f t="shared" si="5"/>
        <v>1</v>
      </c>
      <c r="T25" s="14">
        <f t="shared" si="5"/>
        <v>0</v>
      </c>
      <c r="U25" s="14">
        <f t="shared" si="5"/>
        <v>0</v>
      </c>
      <c r="V25" s="14">
        <f t="shared" si="5"/>
        <v>0</v>
      </c>
      <c r="W25" s="14">
        <f t="shared" si="5"/>
        <v>0</v>
      </c>
      <c r="X25" s="14">
        <f t="shared" si="5"/>
        <v>0</v>
      </c>
      <c r="Y25" s="14">
        <f t="shared" si="5"/>
        <v>0</v>
      </c>
      <c r="Z25" s="14">
        <f t="shared" si="5"/>
        <v>0</v>
      </c>
      <c r="AA25" s="14">
        <f t="shared" si="5"/>
        <v>0</v>
      </c>
      <c r="AB25" s="6">
        <f t="shared" si="6"/>
        <v>0.2</v>
      </c>
      <c r="AC25" s="6">
        <f t="shared" si="7"/>
        <v>0.8</v>
      </c>
      <c r="AD25" s="6">
        <f t="shared" si="8"/>
        <v>0.16000000000000003</v>
      </c>
      <c r="AE25" s="21"/>
    </row>
    <row r="26" spans="1:31" ht="52.8" x14ac:dyDescent="0.25">
      <c r="A26" s="63" t="s">
        <v>2199</v>
      </c>
      <c r="B26" s="14">
        <v>1</v>
      </c>
      <c r="C26" s="14">
        <v>1</v>
      </c>
      <c r="D26" s="14">
        <v>1</v>
      </c>
      <c r="E26" s="14">
        <v>1</v>
      </c>
      <c r="F26" s="14">
        <v>1</v>
      </c>
      <c r="G26" s="14">
        <v>1</v>
      </c>
      <c r="H26" s="14">
        <v>0</v>
      </c>
      <c r="I26" s="14">
        <v>0</v>
      </c>
      <c r="J26" s="14">
        <v>0</v>
      </c>
      <c r="K26" s="14">
        <v>0</v>
      </c>
      <c r="L26" s="33">
        <f t="shared" si="0"/>
        <v>0.6</v>
      </c>
      <c r="M26" s="29" t="str">
        <f t="shared" si="1"/>
        <v>sedang</v>
      </c>
      <c r="N26" s="33">
        <f t="shared" si="2"/>
        <v>0.8</v>
      </c>
      <c r="O26" s="14" t="str">
        <f t="shared" si="3"/>
        <v>soal diterima baik</v>
      </c>
      <c r="Q26" s="7">
        <v>21</v>
      </c>
      <c r="R26" s="14">
        <f t="shared" si="5"/>
        <v>0</v>
      </c>
      <c r="S26" s="14">
        <f t="shared" si="5"/>
        <v>0</v>
      </c>
      <c r="T26" s="14">
        <f t="shared" si="5"/>
        <v>0</v>
      </c>
      <c r="U26" s="14">
        <f t="shared" si="5"/>
        <v>0</v>
      </c>
      <c r="V26" s="14">
        <f t="shared" si="5"/>
        <v>0</v>
      </c>
      <c r="W26" s="14">
        <f t="shared" si="5"/>
        <v>0</v>
      </c>
      <c r="X26" s="14">
        <f t="shared" si="5"/>
        <v>1</v>
      </c>
      <c r="Y26" s="14">
        <f t="shared" si="5"/>
        <v>1</v>
      </c>
      <c r="Z26" s="14">
        <f t="shared" si="5"/>
        <v>0</v>
      </c>
      <c r="AA26" s="14">
        <f t="shared" si="5"/>
        <v>0</v>
      </c>
      <c r="AB26" s="6">
        <f t="shared" si="6"/>
        <v>0.2</v>
      </c>
      <c r="AC26" s="6">
        <f t="shared" si="7"/>
        <v>0.8</v>
      </c>
      <c r="AD26" s="6">
        <f t="shared" si="8"/>
        <v>0.16000000000000003</v>
      </c>
      <c r="AE26" s="21"/>
    </row>
    <row r="27" spans="1:31" ht="52.8" x14ac:dyDescent="0.25">
      <c r="A27" s="60" t="s">
        <v>2200</v>
      </c>
      <c r="B27" s="14">
        <v>1</v>
      </c>
      <c r="C27" s="14">
        <v>1</v>
      </c>
      <c r="D27" s="14">
        <v>1</v>
      </c>
      <c r="E27" s="14">
        <v>1</v>
      </c>
      <c r="F27" s="14">
        <v>1</v>
      </c>
      <c r="G27" s="14">
        <v>1</v>
      </c>
      <c r="H27" s="14">
        <v>1</v>
      </c>
      <c r="I27" s="14">
        <v>1</v>
      </c>
      <c r="J27" s="14">
        <v>0</v>
      </c>
      <c r="K27" s="14">
        <v>0</v>
      </c>
      <c r="L27" s="33">
        <f t="shared" si="0"/>
        <v>0.8</v>
      </c>
      <c r="M27" s="61" t="str">
        <f t="shared" si="1"/>
        <v>mudah</v>
      </c>
      <c r="N27" s="33">
        <f t="shared" si="2"/>
        <v>0.4</v>
      </c>
      <c r="O27" s="14" t="str">
        <f t="shared" si="3"/>
        <v>soal diterima baik</v>
      </c>
      <c r="Q27" s="7">
        <v>22</v>
      </c>
      <c r="R27" s="14">
        <f t="shared" si="5"/>
        <v>1</v>
      </c>
      <c r="S27" s="14">
        <f t="shared" si="5"/>
        <v>1</v>
      </c>
      <c r="T27" s="14">
        <f t="shared" si="5"/>
        <v>1</v>
      </c>
      <c r="U27" s="14">
        <f t="shared" si="5"/>
        <v>1</v>
      </c>
      <c r="V27" s="14">
        <f t="shared" si="5"/>
        <v>1</v>
      </c>
      <c r="W27" s="14">
        <f t="shared" si="5"/>
        <v>1</v>
      </c>
      <c r="X27" s="14">
        <f t="shared" si="5"/>
        <v>0</v>
      </c>
      <c r="Y27" s="14">
        <f t="shared" si="5"/>
        <v>0</v>
      </c>
      <c r="Z27" s="14">
        <f t="shared" si="5"/>
        <v>0</v>
      </c>
      <c r="AA27" s="14">
        <f t="shared" si="5"/>
        <v>0</v>
      </c>
      <c r="AB27" s="6">
        <f t="shared" si="6"/>
        <v>0.6</v>
      </c>
      <c r="AC27" s="6">
        <f t="shared" si="7"/>
        <v>0.4</v>
      </c>
      <c r="AD27" s="6">
        <f t="shared" si="8"/>
        <v>0.24</v>
      </c>
      <c r="AE27" s="21"/>
    </row>
    <row r="28" spans="1:31" ht="66" x14ac:dyDescent="0.25">
      <c r="A28" s="60" t="s">
        <v>2201</v>
      </c>
      <c r="B28" s="14">
        <v>1</v>
      </c>
      <c r="C28" s="14">
        <v>1</v>
      </c>
      <c r="D28" s="14">
        <v>1</v>
      </c>
      <c r="E28" s="14">
        <v>1</v>
      </c>
      <c r="F28" s="14">
        <v>1</v>
      </c>
      <c r="G28" s="14">
        <v>1</v>
      </c>
      <c r="H28" s="14">
        <v>0</v>
      </c>
      <c r="I28" s="14">
        <v>0</v>
      </c>
      <c r="J28" s="14">
        <v>0</v>
      </c>
      <c r="K28" s="14">
        <v>0</v>
      </c>
      <c r="L28" s="33">
        <f t="shared" si="0"/>
        <v>0.6</v>
      </c>
      <c r="M28" s="61" t="str">
        <f t="shared" si="1"/>
        <v>sedang</v>
      </c>
      <c r="N28" s="33">
        <f t="shared" si="2"/>
        <v>0.8</v>
      </c>
      <c r="O28" s="14" t="str">
        <f t="shared" si="3"/>
        <v>soal diterima baik</v>
      </c>
      <c r="Q28" s="7">
        <v>23</v>
      </c>
      <c r="R28" s="14">
        <f t="shared" si="5"/>
        <v>1</v>
      </c>
      <c r="S28" s="14">
        <f t="shared" si="5"/>
        <v>1</v>
      </c>
      <c r="T28" s="14">
        <f t="shared" si="5"/>
        <v>1</v>
      </c>
      <c r="U28" s="14">
        <f t="shared" si="5"/>
        <v>1</v>
      </c>
      <c r="V28" s="14">
        <f t="shared" si="5"/>
        <v>1</v>
      </c>
      <c r="W28" s="14">
        <f t="shared" si="5"/>
        <v>1</v>
      </c>
      <c r="X28" s="14">
        <f t="shared" si="5"/>
        <v>1</v>
      </c>
      <c r="Y28" s="14">
        <f t="shared" si="5"/>
        <v>1</v>
      </c>
      <c r="Z28" s="14">
        <f t="shared" si="5"/>
        <v>0</v>
      </c>
      <c r="AA28" s="14">
        <f t="shared" si="5"/>
        <v>0</v>
      </c>
      <c r="AB28" s="6">
        <f t="shared" si="6"/>
        <v>0.8</v>
      </c>
      <c r="AC28" s="6">
        <f t="shared" si="7"/>
        <v>0.19999999999999996</v>
      </c>
      <c r="AD28" s="6">
        <f t="shared" si="8"/>
        <v>0.15999999999999998</v>
      </c>
      <c r="AE28" s="21"/>
    </row>
    <row r="29" spans="1:31" ht="52.8" x14ac:dyDescent="0.25">
      <c r="A29" s="62" t="s">
        <v>2202</v>
      </c>
      <c r="B29" s="14">
        <v>1</v>
      </c>
      <c r="C29" s="14">
        <v>1</v>
      </c>
      <c r="D29" s="14">
        <v>1</v>
      </c>
      <c r="E29" s="14">
        <v>1</v>
      </c>
      <c r="F29" s="14">
        <v>1</v>
      </c>
      <c r="G29" s="14">
        <v>1</v>
      </c>
      <c r="H29" s="14">
        <v>0</v>
      </c>
      <c r="I29" s="14">
        <v>0</v>
      </c>
      <c r="J29" s="14">
        <v>0</v>
      </c>
      <c r="K29" s="14">
        <v>0</v>
      </c>
      <c r="L29" s="33">
        <f t="shared" si="0"/>
        <v>0.6</v>
      </c>
      <c r="M29" s="30" t="str">
        <f t="shared" si="1"/>
        <v>sedang</v>
      </c>
      <c r="N29" s="33">
        <f t="shared" si="2"/>
        <v>0.8</v>
      </c>
      <c r="O29" s="14" t="str">
        <f t="shared" si="3"/>
        <v>soal diterima baik</v>
      </c>
      <c r="Q29" s="7">
        <v>24</v>
      </c>
      <c r="R29" s="14">
        <f t="shared" si="5"/>
        <v>1</v>
      </c>
      <c r="S29" s="14">
        <f t="shared" si="5"/>
        <v>1</v>
      </c>
      <c r="T29" s="14">
        <f t="shared" si="5"/>
        <v>1</v>
      </c>
      <c r="U29" s="14">
        <f t="shared" si="5"/>
        <v>1</v>
      </c>
      <c r="V29" s="14">
        <f t="shared" si="5"/>
        <v>1</v>
      </c>
      <c r="W29" s="14">
        <f t="shared" si="5"/>
        <v>1</v>
      </c>
      <c r="X29" s="14">
        <f t="shared" si="5"/>
        <v>0</v>
      </c>
      <c r="Y29" s="14">
        <f t="shared" si="5"/>
        <v>0</v>
      </c>
      <c r="Z29" s="14">
        <f t="shared" si="5"/>
        <v>0</v>
      </c>
      <c r="AA29" s="14">
        <f t="shared" si="5"/>
        <v>0</v>
      </c>
      <c r="AB29" s="6">
        <f t="shared" si="6"/>
        <v>0.6</v>
      </c>
      <c r="AC29" s="6">
        <f t="shared" si="7"/>
        <v>0.4</v>
      </c>
      <c r="AD29" s="6">
        <f t="shared" si="8"/>
        <v>0.24</v>
      </c>
      <c r="AE29" s="21"/>
    </row>
    <row r="30" spans="1:31" ht="303.60000000000002" x14ac:dyDescent="0.25">
      <c r="A30" s="60" t="s">
        <v>2203</v>
      </c>
      <c r="B30" s="14">
        <v>1</v>
      </c>
      <c r="C30" s="14">
        <v>1</v>
      </c>
      <c r="D30" s="14">
        <v>1</v>
      </c>
      <c r="E30" s="14">
        <v>1</v>
      </c>
      <c r="F30" s="14">
        <v>1</v>
      </c>
      <c r="G30" s="14">
        <v>1</v>
      </c>
      <c r="H30" s="14">
        <v>1</v>
      </c>
      <c r="I30" s="14">
        <v>1</v>
      </c>
      <c r="J30" s="14">
        <v>0</v>
      </c>
      <c r="K30" s="14">
        <v>0</v>
      </c>
      <c r="L30" s="33">
        <f t="shared" si="0"/>
        <v>0.8</v>
      </c>
      <c r="M30" s="61" t="str">
        <f t="shared" si="1"/>
        <v>mudah</v>
      </c>
      <c r="N30" s="33">
        <f t="shared" si="2"/>
        <v>0.4</v>
      </c>
      <c r="O30" s="14" t="str">
        <f t="shared" si="3"/>
        <v>soal diterima baik</v>
      </c>
      <c r="Q30" s="7">
        <v>25</v>
      </c>
      <c r="R30" s="14">
        <f t="shared" si="5"/>
        <v>1</v>
      </c>
      <c r="S30" s="14">
        <f t="shared" si="5"/>
        <v>1</v>
      </c>
      <c r="T30" s="14">
        <f t="shared" si="5"/>
        <v>1</v>
      </c>
      <c r="U30" s="14">
        <f t="shared" si="5"/>
        <v>1</v>
      </c>
      <c r="V30" s="14">
        <f t="shared" si="5"/>
        <v>1</v>
      </c>
      <c r="W30" s="14">
        <f t="shared" si="5"/>
        <v>1</v>
      </c>
      <c r="X30" s="14">
        <f t="shared" si="5"/>
        <v>0</v>
      </c>
      <c r="Y30" s="14">
        <f t="shared" si="5"/>
        <v>0</v>
      </c>
      <c r="Z30" s="14">
        <f t="shared" si="5"/>
        <v>0</v>
      </c>
      <c r="AA30" s="14">
        <f t="shared" si="5"/>
        <v>0</v>
      </c>
      <c r="AB30" s="6">
        <f t="shared" si="6"/>
        <v>0.6</v>
      </c>
      <c r="AC30" s="6">
        <f t="shared" si="7"/>
        <v>0.4</v>
      </c>
      <c r="AD30" s="6">
        <f t="shared" si="8"/>
        <v>0.24</v>
      </c>
      <c r="AE30" s="21"/>
    </row>
    <row r="31" spans="1:31" ht="52.8" x14ac:dyDescent="0.25">
      <c r="A31" s="63" t="s">
        <v>2204</v>
      </c>
      <c r="B31" s="14">
        <v>1</v>
      </c>
      <c r="C31" s="14">
        <v>1</v>
      </c>
      <c r="D31" s="14">
        <v>1</v>
      </c>
      <c r="E31" s="14">
        <v>1</v>
      </c>
      <c r="F31" s="14">
        <v>1</v>
      </c>
      <c r="G31" s="14">
        <v>1</v>
      </c>
      <c r="H31" s="14">
        <v>0</v>
      </c>
      <c r="I31" s="14">
        <v>0</v>
      </c>
      <c r="J31" s="14">
        <v>0</v>
      </c>
      <c r="K31" s="14">
        <v>0</v>
      </c>
      <c r="L31" s="33">
        <f t="shared" si="0"/>
        <v>0.6</v>
      </c>
      <c r="M31" s="29" t="str">
        <f t="shared" si="1"/>
        <v>sedang</v>
      </c>
      <c r="N31" s="33">
        <f t="shared" si="2"/>
        <v>0.8</v>
      </c>
      <c r="O31" s="14" t="str">
        <f t="shared" si="3"/>
        <v>soal diterima baik</v>
      </c>
      <c r="Q31" s="7">
        <v>26</v>
      </c>
      <c r="R31" s="14">
        <f t="shared" si="5"/>
        <v>1</v>
      </c>
      <c r="S31" s="14">
        <f t="shared" si="5"/>
        <v>1</v>
      </c>
      <c r="T31" s="14">
        <f t="shared" si="5"/>
        <v>1</v>
      </c>
      <c r="U31" s="14">
        <f t="shared" si="5"/>
        <v>1</v>
      </c>
      <c r="V31" s="14">
        <f t="shared" si="5"/>
        <v>1</v>
      </c>
      <c r="W31" s="14">
        <f t="shared" si="5"/>
        <v>1</v>
      </c>
      <c r="X31" s="14">
        <f t="shared" si="5"/>
        <v>1</v>
      </c>
      <c r="Y31" s="14">
        <f t="shared" si="5"/>
        <v>1</v>
      </c>
      <c r="Z31" s="14">
        <f t="shared" si="5"/>
        <v>0</v>
      </c>
      <c r="AA31" s="14">
        <f t="shared" si="5"/>
        <v>0</v>
      </c>
      <c r="AB31" s="6">
        <f t="shared" si="6"/>
        <v>0.8</v>
      </c>
      <c r="AC31" s="6">
        <f t="shared" si="7"/>
        <v>0.19999999999999996</v>
      </c>
      <c r="AD31" s="6">
        <f t="shared" si="8"/>
        <v>0.15999999999999998</v>
      </c>
      <c r="AE31" s="21"/>
    </row>
    <row r="32" spans="1:31" ht="26.4" x14ac:dyDescent="0.25">
      <c r="A32" s="63" t="s">
        <v>2205</v>
      </c>
      <c r="B32" s="14">
        <v>1</v>
      </c>
      <c r="C32" s="14">
        <v>1</v>
      </c>
      <c r="D32" s="14">
        <v>1</v>
      </c>
      <c r="E32" s="14">
        <v>0</v>
      </c>
      <c r="F32" s="14">
        <v>1</v>
      </c>
      <c r="G32" s="14">
        <v>0</v>
      </c>
      <c r="H32" s="14">
        <v>0</v>
      </c>
      <c r="I32" s="14">
        <v>0</v>
      </c>
      <c r="J32" s="14">
        <v>0</v>
      </c>
      <c r="K32" s="14">
        <v>0</v>
      </c>
      <c r="L32" s="33">
        <f t="shared" si="0"/>
        <v>0.4</v>
      </c>
      <c r="M32" s="29" t="str">
        <f t="shared" si="1"/>
        <v>sedang</v>
      </c>
      <c r="N32" s="33">
        <f t="shared" si="2"/>
        <v>0.8</v>
      </c>
      <c r="O32" s="14" t="str">
        <f t="shared" si="3"/>
        <v>soal diterima baik</v>
      </c>
      <c r="Q32" s="7">
        <v>27</v>
      </c>
      <c r="R32" s="14">
        <f t="shared" si="5"/>
        <v>1</v>
      </c>
      <c r="S32" s="14">
        <f t="shared" si="5"/>
        <v>1</v>
      </c>
      <c r="T32" s="14">
        <f t="shared" si="5"/>
        <v>1</v>
      </c>
      <c r="U32" s="14">
        <f t="shared" si="5"/>
        <v>1</v>
      </c>
      <c r="V32" s="14">
        <f t="shared" si="5"/>
        <v>1</v>
      </c>
      <c r="W32" s="14">
        <f t="shared" si="5"/>
        <v>1</v>
      </c>
      <c r="X32" s="14">
        <f t="shared" si="5"/>
        <v>0</v>
      </c>
      <c r="Y32" s="14">
        <f t="shared" si="5"/>
        <v>0</v>
      </c>
      <c r="Z32" s="14">
        <f t="shared" si="5"/>
        <v>0</v>
      </c>
      <c r="AA32" s="14">
        <f t="shared" si="5"/>
        <v>0</v>
      </c>
      <c r="AB32" s="6">
        <f t="shared" si="6"/>
        <v>0.6</v>
      </c>
      <c r="AC32" s="6">
        <f t="shared" si="7"/>
        <v>0.4</v>
      </c>
      <c r="AD32" s="6">
        <f t="shared" si="8"/>
        <v>0.24</v>
      </c>
      <c r="AE32" s="21"/>
    </row>
    <row r="33" spans="1:31" ht="52.8" x14ac:dyDescent="0.25">
      <c r="A33" s="62" t="s">
        <v>2206</v>
      </c>
      <c r="B33" s="14">
        <v>1</v>
      </c>
      <c r="C33" s="14">
        <v>1</v>
      </c>
      <c r="D33" s="14">
        <v>1</v>
      </c>
      <c r="E33" s="14">
        <v>0</v>
      </c>
      <c r="F33" s="14">
        <v>1</v>
      </c>
      <c r="G33" s="14">
        <v>0</v>
      </c>
      <c r="H33" s="14">
        <v>1</v>
      </c>
      <c r="I33" s="14">
        <v>1</v>
      </c>
      <c r="J33" s="14">
        <v>0</v>
      </c>
      <c r="K33" s="14">
        <v>0</v>
      </c>
      <c r="L33" s="33">
        <f t="shared" si="0"/>
        <v>0.6</v>
      </c>
      <c r="M33" s="30" t="str">
        <f t="shared" si="1"/>
        <v>sedang</v>
      </c>
      <c r="N33" s="33">
        <f t="shared" si="2"/>
        <v>0.4</v>
      </c>
      <c r="O33" s="14" t="str">
        <f t="shared" si="3"/>
        <v>soal diterima baik</v>
      </c>
      <c r="Q33" s="7">
        <v>28</v>
      </c>
      <c r="R33" s="14">
        <f t="shared" si="5"/>
        <v>1</v>
      </c>
      <c r="S33" s="14">
        <f t="shared" si="5"/>
        <v>1</v>
      </c>
      <c r="T33" s="14">
        <f t="shared" si="5"/>
        <v>1</v>
      </c>
      <c r="U33" s="14">
        <f t="shared" si="5"/>
        <v>0</v>
      </c>
      <c r="V33" s="14">
        <f t="shared" si="5"/>
        <v>1</v>
      </c>
      <c r="W33" s="14">
        <f t="shared" si="5"/>
        <v>0</v>
      </c>
      <c r="X33" s="14">
        <f t="shared" si="5"/>
        <v>0</v>
      </c>
      <c r="Y33" s="14">
        <f t="shared" si="5"/>
        <v>0</v>
      </c>
      <c r="Z33" s="14">
        <f t="shared" si="5"/>
        <v>0</v>
      </c>
      <c r="AA33" s="14">
        <f t="shared" si="5"/>
        <v>0</v>
      </c>
      <c r="AB33" s="6">
        <f t="shared" si="6"/>
        <v>0.4</v>
      </c>
      <c r="AC33" s="6">
        <f t="shared" si="7"/>
        <v>0.6</v>
      </c>
      <c r="AD33" s="6">
        <f t="shared" si="8"/>
        <v>0.24</v>
      </c>
      <c r="AE33" s="21"/>
    </row>
    <row r="34" spans="1:31" ht="26.4" x14ac:dyDescent="0.25">
      <c r="A34" s="62" t="s">
        <v>2207</v>
      </c>
      <c r="B34" s="14">
        <v>1</v>
      </c>
      <c r="C34" s="14">
        <v>1</v>
      </c>
      <c r="D34" s="14">
        <v>1</v>
      </c>
      <c r="E34" s="14">
        <v>1</v>
      </c>
      <c r="F34" s="14">
        <v>1</v>
      </c>
      <c r="G34" s="14">
        <v>1</v>
      </c>
      <c r="H34" s="14">
        <v>0</v>
      </c>
      <c r="I34" s="14">
        <v>0</v>
      </c>
      <c r="J34" s="14">
        <v>0</v>
      </c>
      <c r="K34" s="14">
        <v>0</v>
      </c>
      <c r="L34" s="33">
        <f t="shared" si="0"/>
        <v>0.6</v>
      </c>
      <c r="M34" s="30" t="str">
        <f t="shared" si="1"/>
        <v>sedang</v>
      </c>
      <c r="N34" s="33">
        <f t="shared" si="2"/>
        <v>0.8</v>
      </c>
      <c r="O34" s="14" t="str">
        <f t="shared" si="3"/>
        <v>soal diterima baik</v>
      </c>
      <c r="Q34" s="7">
        <v>29</v>
      </c>
      <c r="R34" s="14">
        <f t="shared" si="5"/>
        <v>1</v>
      </c>
      <c r="S34" s="14">
        <f t="shared" si="5"/>
        <v>1</v>
      </c>
      <c r="T34" s="14">
        <f t="shared" si="5"/>
        <v>1</v>
      </c>
      <c r="U34" s="14">
        <f t="shared" si="5"/>
        <v>0</v>
      </c>
      <c r="V34" s="14">
        <f t="shared" si="5"/>
        <v>1</v>
      </c>
      <c r="W34" s="14">
        <f t="shared" si="5"/>
        <v>0</v>
      </c>
      <c r="X34" s="14">
        <f t="shared" si="5"/>
        <v>1</v>
      </c>
      <c r="Y34" s="14">
        <f t="shared" si="5"/>
        <v>1</v>
      </c>
      <c r="Z34" s="14">
        <f t="shared" si="5"/>
        <v>0</v>
      </c>
      <c r="AA34" s="14">
        <f t="shared" si="5"/>
        <v>0</v>
      </c>
      <c r="AB34" s="6">
        <f t="shared" si="6"/>
        <v>0.6</v>
      </c>
      <c r="AC34" s="6">
        <f t="shared" si="7"/>
        <v>0.4</v>
      </c>
      <c r="AD34" s="6">
        <f t="shared" si="8"/>
        <v>0.24</v>
      </c>
      <c r="AE34" s="21"/>
    </row>
    <row r="35" spans="1:31" ht="39.6" x14ac:dyDescent="0.25">
      <c r="A35" s="60" t="s">
        <v>2208</v>
      </c>
      <c r="B35" s="14">
        <v>0</v>
      </c>
      <c r="C35" s="14">
        <v>0</v>
      </c>
      <c r="D35" s="14">
        <v>1</v>
      </c>
      <c r="E35" s="14">
        <v>0</v>
      </c>
      <c r="F35" s="14">
        <v>1</v>
      </c>
      <c r="G35" s="14">
        <v>0</v>
      </c>
      <c r="H35" s="14">
        <v>0</v>
      </c>
      <c r="I35" s="14">
        <v>0</v>
      </c>
      <c r="J35" s="14">
        <v>0</v>
      </c>
      <c r="K35" s="14">
        <v>0</v>
      </c>
      <c r="L35" s="33">
        <f t="shared" si="0"/>
        <v>0.2</v>
      </c>
      <c r="M35" s="61" t="str">
        <f t="shared" si="1"/>
        <v>sukar</v>
      </c>
      <c r="N35" s="33">
        <f t="shared" si="2"/>
        <v>0.4</v>
      </c>
      <c r="O35" s="14" t="str">
        <f t="shared" si="3"/>
        <v>soal diterima baik</v>
      </c>
      <c r="Q35" s="7">
        <v>30</v>
      </c>
      <c r="R35" s="14">
        <f t="shared" si="5"/>
        <v>1</v>
      </c>
      <c r="S35" s="14">
        <f t="shared" si="5"/>
        <v>1</v>
      </c>
      <c r="T35" s="14">
        <f t="shared" si="5"/>
        <v>1</v>
      </c>
      <c r="U35" s="14">
        <f t="shared" si="5"/>
        <v>1</v>
      </c>
      <c r="V35" s="14">
        <f t="shared" si="5"/>
        <v>1</v>
      </c>
      <c r="W35" s="14">
        <f t="shared" si="5"/>
        <v>1</v>
      </c>
      <c r="X35" s="14">
        <f t="shared" si="5"/>
        <v>0</v>
      </c>
      <c r="Y35" s="14">
        <f t="shared" si="5"/>
        <v>0</v>
      </c>
      <c r="Z35" s="14">
        <f t="shared" si="5"/>
        <v>0</v>
      </c>
      <c r="AA35" s="14">
        <f t="shared" si="5"/>
        <v>0</v>
      </c>
      <c r="AB35" s="6">
        <f t="shared" si="6"/>
        <v>0.6</v>
      </c>
      <c r="AC35" s="6">
        <f t="shared" si="7"/>
        <v>0.4</v>
      </c>
      <c r="AD35" s="6">
        <f t="shared" si="8"/>
        <v>0.24</v>
      </c>
      <c r="AE35" s="21"/>
    </row>
    <row r="36" spans="1:31" ht="26.4" x14ac:dyDescent="0.25">
      <c r="A36" s="62" t="s">
        <v>2209</v>
      </c>
      <c r="B36" s="14">
        <v>1</v>
      </c>
      <c r="C36" s="14">
        <v>1</v>
      </c>
      <c r="D36" s="14">
        <v>0</v>
      </c>
      <c r="E36" s="14">
        <v>1</v>
      </c>
      <c r="F36" s="14">
        <v>0</v>
      </c>
      <c r="G36" s="14">
        <v>1</v>
      </c>
      <c r="H36" s="14">
        <v>1</v>
      </c>
      <c r="I36" s="14">
        <v>1</v>
      </c>
      <c r="J36" s="14">
        <v>1</v>
      </c>
      <c r="K36" s="14">
        <v>1</v>
      </c>
      <c r="L36" s="33">
        <f t="shared" si="0"/>
        <v>0.8</v>
      </c>
      <c r="M36" s="30" t="str">
        <f t="shared" si="1"/>
        <v>mudah</v>
      </c>
      <c r="N36" s="33">
        <f t="shared" si="2"/>
        <v>0.4</v>
      </c>
      <c r="O36" s="14" t="str">
        <f t="shared" si="3"/>
        <v>soal diterima baik</v>
      </c>
      <c r="Q36" s="7">
        <v>31</v>
      </c>
      <c r="R36" s="14">
        <f t="shared" si="5"/>
        <v>0</v>
      </c>
      <c r="S36" s="14">
        <f t="shared" si="5"/>
        <v>0</v>
      </c>
      <c r="T36" s="14">
        <f t="shared" si="5"/>
        <v>1</v>
      </c>
      <c r="U36" s="14">
        <f t="shared" si="5"/>
        <v>0</v>
      </c>
      <c r="V36" s="14">
        <f t="shared" si="5"/>
        <v>1</v>
      </c>
      <c r="W36" s="14">
        <f t="shared" si="5"/>
        <v>0</v>
      </c>
      <c r="X36" s="14">
        <f t="shared" si="5"/>
        <v>0</v>
      </c>
      <c r="Y36" s="14">
        <f t="shared" si="5"/>
        <v>0</v>
      </c>
      <c r="Z36" s="14">
        <f t="shared" si="5"/>
        <v>0</v>
      </c>
      <c r="AA36" s="14">
        <f t="shared" si="5"/>
        <v>0</v>
      </c>
      <c r="AB36" s="6">
        <f t="shared" si="6"/>
        <v>0.2</v>
      </c>
      <c r="AC36" s="6">
        <f t="shared" si="7"/>
        <v>0.8</v>
      </c>
      <c r="AD36" s="6">
        <f t="shared" si="8"/>
        <v>0.16000000000000003</v>
      </c>
      <c r="AE36" s="21"/>
    </row>
    <row r="37" spans="1:31" ht="39.6" x14ac:dyDescent="0.25">
      <c r="A37" s="60" t="s">
        <v>2210</v>
      </c>
      <c r="B37" s="14">
        <v>0</v>
      </c>
      <c r="C37" s="14">
        <v>0</v>
      </c>
      <c r="D37" s="14">
        <v>1</v>
      </c>
      <c r="E37" s="14">
        <v>0</v>
      </c>
      <c r="F37" s="14">
        <v>1</v>
      </c>
      <c r="G37" s="14">
        <v>0</v>
      </c>
      <c r="H37" s="14">
        <v>0</v>
      </c>
      <c r="I37" s="14">
        <v>0</v>
      </c>
      <c r="J37" s="14">
        <v>0</v>
      </c>
      <c r="K37" s="14">
        <v>0</v>
      </c>
      <c r="L37" s="33">
        <f t="shared" si="0"/>
        <v>0.2</v>
      </c>
      <c r="M37" s="61" t="str">
        <f t="shared" si="1"/>
        <v>sukar</v>
      </c>
      <c r="N37" s="33">
        <f t="shared" si="2"/>
        <v>0.4</v>
      </c>
      <c r="O37" s="14" t="str">
        <f t="shared" si="3"/>
        <v>soal diterima baik</v>
      </c>
      <c r="Q37" s="7">
        <v>32</v>
      </c>
      <c r="R37" s="14">
        <f t="shared" si="5"/>
        <v>1</v>
      </c>
      <c r="S37" s="14">
        <f t="shared" si="5"/>
        <v>1</v>
      </c>
      <c r="T37" s="14">
        <f t="shared" si="5"/>
        <v>0</v>
      </c>
      <c r="U37" s="14">
        <f t="shared" si="5"/>
        <v>1</v>
      </c>
      <c r="V37" s="14">
        <f t="shared" si="5"/>
        <v>0</v>
      </c>
      <c r="W37" s="14">
        <f t="shared" si="5"/>
        <v>1</v>
      </c>
      <c r="X37" s="14">
        <f t="shared" si="5"/>
        <v>1</v>
      </c>
      <c r="Y37" s="14">
        <f t="shared" si="5"/>
        <v>1</v>
      </c>
      <c r="Z37" s="14">
        <f t="shared" si="5"/>
        <v>1</v>
      </c>
      <c r="AA37" s="14">
        <f t="shared" si="5"/>
        <v>1</v>
      </c>
      <c r="AB37" s="6">
        <f t="shared" si="6"/>
        <v>0.8</v>
      </c>
      <c r="AC37" s="6">
        <f t="shared" si="7"/>
        <v>0.19999999999999996</v>
      </c>
      <c r="AD37" s="6">
        <f t="shared" si="8"/>
        <v>0.15999999999999998</v>
      </c>
      <c r="AE37" s="21"/>
    </row>
    <row r="38" spans="1:31" ht="39.6" x14ac:dyDescent="0.25">
      <c r="A38" s="60" t="s">
        <v>2211</v>
      </c>
      <c r="B38" s="14">
        <v>1</v>
      </c>
      <c r="C38" s="14">
        <v>1</v>
      </c>
      <c r="D38" s="14">
        <v>1</v>
      </c>
      <c r="E38" s="14">
        <v>0</v>
      </c>
      <c r="F38" s="14">
        <v>1</v>
      </c>
      <c r="G38" s="14">
        <v>0</v>
      </c>
      <c r="H38" s="14">
        <v>0</v>
      </c>
      <c r="I38" s="14">
        <v>0</v>
      </c>
      <c r="J38" s="14">
        <v>1</v>
      </c>
      <c r="K38" s="14">
        <v>1</v>
      </c>
      <c r="L38" s="33">
        <f t="shared" si="0"/>
        <v>0.6</v>
      </c>
      <c r="M38" s="61" t="str">
        <f t="shared" si="1"/>
        <v>sedang</v>
      </c>
      <c r="N38" s="33">
        <f t="shared" si="2"/>
        <v>0.4</v>
      </c>
      <c r="O38" s="14" t="str">
        <f t="shared" si="3"/>
        <v>soal diterima baik</v>
      </c>
      <c r="Q38" s="7">
        <v>33</v>
      </c>
      <c r="R38" s="14">
        <f t="shared" si="5"/>
        <v>0</v>
      </c>
      <c r="S38" s="14">
        <f t="shared" si="5"/>
        <v>0</v>
      </c>
      <c r="T38" s="14">
        <f t="shared" si="5"/>
        <v>1</v>
      </c>
      <c r="U38" s="14">
        <f t="shared" si="5"/>
        <v>0</v>
      </c>
      <c r="V38" s="14">
        <f t="shared" si="5"/>
        <v>1</v>
      </c>
      <c r="W38" s="14">
        <f t="shared" si="5"/>
        <v>0</v>
      </c>
      <c r="X38" s="14">
        <f t="shared" si="5"/>
        <v>0</v>
      </c>
      <c r="Y38" s="14">
        <f t="shared" si="5"/>
        <v>0</v>
      </c>
      <c r="Z38" s="14">
        <f t="shared" si="5"/>
        <v>0</v>
      </c>
      <c r="AA38" s="14">
        <f t="shared" si="5"/>
        <v>0</v>
      </c>
      <c r="AB38" s="6">
        <f t="shared" si="6"/>
        <v>0.2</v>
      </c>
      <c r="AC38" s="6">
        <f t="shared" si="7"/>
        <v>0.8</v>
      </c>
      <c r="AD38" s="6">
        <f t="shared" si="8"/>
        <v>0.16000000000000003</v>
      </c>
      <c r="AE38" s="21"/>
    </row>
    <row r="39" spans="1:31" ht="26.4" x14ac:dyDescent="0.25">
      <c r="A39" s="62" t="s">
        <v>2212</v>
      </c>
      <c r="B39" s="14">
        <v>0</v>
      </c>
      <c r="C39" s="14">
        <v>0</v>
      </c>
      <c r="D39" s="14">
        <v>1</v>
      </c>
      <c r="E39" s="14">
        <v>1</v>
      </c>
      <c r="F39" s="14">
        <v>1</v>
      </c>
      <c r="G39" s="14">
        <v>1</v>
      </c>
      <c r="H39" s="14">
        <v>0</v>
      </c>
      <c r="I39" s="14">
        <v>0</v>
      </c>
      <c r="J39" s="14">
        <v>0</v>
      </c>
      <c r="K39" s="14">
        <v>0</v>
      </c>
      <c r="L39" s="33">
        <f t="shared" si="0"/>
        <v>0.4</v>
      </c>
      <c r="M39" s="30" t="str">
        <f t="shared" si="1"/>
        <v>sedang</v>
      </c>
      <c r="N39" s="33">
        <f t="shared" si="2"/>
        <v>0.4</v>
      </c>
      <c r="O39" s="14" t="str">
        <f t="shared" si="3"/>
        <v>soal diterima baik</v>
      </c>
      <c r="Q39" s="7">
        <v>34</v>
      </c>
      <c r="R39" s="14">
        <f t="shared" si="5"/>
        <v>1</v>
      </c>
      <c r="S39" s="14">
        <f t="shared" si="5"/>
        <v>1</v>
      </c>
      <c r="T39" s="14">
        <f t="shared" si="5"/>
        <v>1</v>
      </c>
      <c r="U39" s="14">
        <f t="shared" si="5"/>
        <v>0</v>
      </c>
      <c r="V39" s="14">
        <f t="shared" si="5"/>
        <v>1</v>
      </c>
      <c r="W39" s="14">
        <f t="shared" si="5"/>
        <v>0</v>
      </c>
      <c r="X39" s="14">
        <f t="shared" si="5"/>
        <v>0</v>
      </c>
      <c r="Y39" s="14">
        <f t="shared" si="5"/>
        <v>0</v>
      </c>
      <c r="Z39" s="14">
        <f t="shared" si="5"/>
        <v>1</v>
      </c>
      <c r="AA39" s="14">
        <f t="shared" si="5"/>
        <v>1</v>
      </c>
      <c r="AB39" s="6">
        <f t="shared" si="6"/>
        <v>0.6</v>
      </c>
      <c r="AC39" s="6">
        <f t="shared" si="7"/>
        <v>0.4</v>
      </c>
      <c r="AD39" s="6">
        <f t="shared" si="8"/>
        <v>0.24</v>
      </c>
      <c r="AE39" s="21"/>
    </row>
    <row r="40" spans="1:31" ht="26.4" x14ac:dyDescent="0.25">
      <c r="A40" s="60" t="s">
        <v>2213</v>
      </c>
      <c r="B40" s="14">
        <v>1</v>
      </c>
      <c r="C40" s="14">
        <v>1</v>
      </c>
      <c r="D40" s="14">
        <v>1</v>
      </c>
      <c r="E40" s="14">
        <v>1</v>
      </c>
      <c r="F40" s="14">
        <v>1</v>
      </c>
      <c r="G40" s="14">
        <v>1</v>
      </c>
      <c r="H40" s="14">
        <v>0</v>
      </c>
      <c r="I40" s="14">
        <v>0</v>
      </c>
      <c r="J40" s="14">
        <v>0</v>
      </c>
      <c r="K40" s="14">
        <v>0</v>
      </c>
      <c r="L40" s="33">
        <f t="shared" si="0"/>
        <v>0.6</v>
      </c>
      <c r="M40" s="61" t="str">
        <f t="shared" si="1"/>
        <v>sedang</v>
      </c>
      <c r="N40" s="33">
        <f t="shared" si="2"/>
        <v>0.8</v>
      </c>
      <c r="O40" s="14" t="str">
        <f t="shared" si="3"/>
        <v>soal diterima baik</v>
      </c>
      <c r="Q40" s="7">
        <v>35</v>
      </c>
      <c r="R40" s="14">
        <f t="shared" si="5"/>
        <v>0</v>
      </c>
      <c r="S40" s="14">
        <f t="shared" si="5"/>
        <v>0</v>
      </c>
      <c r="T40" s="14">
        <f t="shared" si="5"/>
        <v>1</v>
      </c>
      <c r="U40" s="14">
        <f t="shared" si="5"/>
        <v>1</v>
      </c>
      <c r="V40" s="14">
        <f t="shared" si="5"/>
        <v>1</v>
      </c>
      <c r="W40" s="14">
        <f t="shared" si="5"/>
        <v>1</v>
      </c>
      <c r="X40" s="14">
        <f t="shared" si="5"/>
        <v>0</v>
      </c>
      <c r="Y40" s="14">
        <f t="shared" si="5"/>
        <v>0</v>
      </c>
      <c r="Z40" s="14">
        <f t="shared" si="5"/>
        <v>0</v>
      </c>
      <c r="AA40" s="14">
        <f t="shared" si="5"/>
        <v>0</v>
      </c>
      <c r="AB40" s="6">
        <f t="shared" si="6"/>
        <v>0.4</v>
      </c>
      <c r="AC40" s="6">
        <f t="shared" si="7"/>
        <v>0.6</v>
      </c>
      <c r="AD40" s="6">
        <f t="shared" si="8"/>
        <v>0.24</v>
      </c>
      <c r="AE40" s="21"/>
    </row>
    <row r="41" spans="1:31" ht="52.8" x14ac:dyDescent="0.25">
      <c r="A41" s="62" t="s">
        <v>2214</v>
      </c>
      <c r="B41" s="14">
        <v>1</v>
      </c>
      <c r="C41" s="14">
        <v>1</v>
      </c>
      <c r="D41" s="14">
        <v>1</v>
      </c>
      <c r="E41" s="14">
        <v>1</v>
      </c>
      <c r="F41" s="14">
        <v>1</v>
      </c>
      <c r="G41" s="14">
        <v>1</v>
      </c>
      <c r="H41" s="14">
        <v>0</v>
      </c>
      <c r="I41" s="14">
        <v>0</v>
      </c>
      <c r="J41" s="14">
        <v>0</v>
      </c>
      <c r="K41" s="14">
        <v>0</v>
      </c>
      <c r="L41" s="33">
        <f t="shared" si="0"/>
        <v>0.6</v>
      </c>
      <c r="M41" s="30" t="str">
        <f t="shared" si="1"/>
        <v>sedang</v>
      </c>
      <c r="N41" s="33">
        <f t="shared" si="2"/>
        <v>0.8</v>
      </c>
      <c r="O41" s="14" t="str">
        <f t="shared" si="3"/>
        <v>soal diterima baik</v>
      </c>
      <c r="Q41" s="7">
        <v>36</v>
      </c>
      <c r="R41" s="14">
        <f t="shared" si="5"/>
        <v>1</v>
      </c>
      <c r="S41" s="14">
        <f t="shared" si="5"/>
        <v>1</v>
      </c>
      <c r="T41" s="14">
        <f t="shared" si="5"/>
        <v>1</v>
      </c>
      <c r="U41" s="14">
        <f t="shared" si="5"/>
        <v>1</v>
      </c>
      <c r="V41" s="14">
        <f t="shared" si="5"/>
        <v>1</v>
      </c>
      <c r="W41" s="14">
        <f t="shared" si="5"/>
        <v>1</v>
      </c>
      <c r="X41" s="14">
        <f t="shared" si="5"/>
        <v>0</v>
      </c>
      <c r="Y41" s="14">
        <f t="shared" si="5"/>
        <v>0</v>
      </c>
      <c r="Z41" s="14">
        <f t="shared" si="5"/>
        <v>0</v>
      </c>
      <c r="AA41" s="14">
        <f t="shared" si="5"/>
        <v>0</v>
      </c>
      <c r="AB41" s="6">
        <f t="shared" si="6"/>
        <v>0.6</v>
      </c>
      <c r="AC41" s="6">
        <f t="shared" si="7"/>
        <v>0.4</v>
      </c>
      <c r="AD41" s="6">
        <f t="shared" si="8"/>
        <v>0.24</v>
      </c>
      <c r="AE41" s="21"/>
    </row>
    <row r="42" spans="1:31" ht="79.2" x14ac:dyDescent="0.25">
      <c r="A42" s="62" t="s">
        <v>2215</v>
      </c>
      <c r="B42" s="14">
        <v>1</v>
      </c>
      <c r="C42" s="14">
        <v>1</v>
      </c>
      <c r="D42" s="14">
        <v>1</v>
      </c>
      <c r="E42" s="14">
        <v>1</v>
      </c>
      <c r="F42" s="14">
        <v>1</v>
      </c>
      <c r="G42" s="14">
        <v>1</v>
      </c>
      <c r="H42" s="14">
        <v>1</v>
      </c>
      <c r="I42" s="14">
        <v>1</v>
      </c>
      <c r="J42" s="14">
        <v>0</v>
      </c>
      <c r="K42" s="14">
        <v>0</v>
      </c>
      <c r="L42" s="33">
        <f t="shared" si="0"/>
        <v>0.8</v>
      </c>
      <c r="M42" s="30" t="str">
        <f t="shared" si="1"/>
        <v>mudah</v>
      </c>
      <c r="N42" s="33">
        <f t="shared" si="2"/>
        <v>0.4</v>
      </c>
      <c r="O42" s="14" t="str">
        <f t="shared" si="3"/>
        <v>soal diterima baik</v>
      </c>
      <c r="Q42" s="7">
        <v>37</v>
      </c>
      <c r="R42" s="14">
        <f t="shared" si="5"/>
        <v>1</v>
      </c>
      <c r="S42" s="14">
        <f t="shared" si="5"/>
        <v>1</v>
      </c>
      <c r="T42" s="14">
        <f t="shared" si="5"/>
        <v>1</v>
      </c>
      <c r="U42" s="14">
        <f t="shared" si="5"/>
        <v>1</v>
      </c>
      <c r="V42" s="14">
        <f t="shared" si="5"/>
        <v>1</v>
      </c>
      <c r="W42" s="14">
        <f t="shared" si="5"/>
        <v>1</v>
      </c>
      <c r="X42" s="14">
        <f t="shared" si="5"/>
        <v>0</v>
      </c>
      <c r="Y42" s="14">
        <f t="shared" si="5"/>
        <v>0</v>
      </c>
      <c r="Z42" s="14">
        <f t="shared" si="5"/>
        <v>0</v>
      </c>
      <c r="AA42" s="14">
        <f t="shared" si="5"/>
        <v>0</v>
      </c>
      <c r="AB42" s="6">
        <f t="shared" si="6"/>
        <v>0.6</v>
      </c>
      <c r="AC42" s="6">
        <f t="shared" si="7"/>
        <v>0.4</v>
      </c>
      <c r="AD42" s="6">
        <f t="shared" si="8"/>
        <v>0.24</v>
      </c>
      <c r="AE42" s="21"/>
    </row>
    <row r="43" spans="1:31" ht="66" x14ac:dyDescent="0.25">
      <c r="A43" s="60" t="s">
        <v>2216</v>
      </c>
      <c r="B43" s="14">
        <v>1</v>
      </c>
      <c r="C43" s="14">
        <v>1</v>
      </c>
      <c r="D43" s="14">
        <v>1</v>
      </c>
      <c r="E43" s="14">
        <v>1</v>
      </c>
      <c r="F43" s="14">
        <v>1</v>
      </c>
      <c r="G43" s="14">
        <v>1</v>
      </c>
      <c r="H43" s="14">
        <v>1</v>
      </c>
      <c r="I43" s="14">
        <v>1</v>
      </c>
      <c r="J43" s="14">
        <v>0</v>
      </c>
      <c r="K43" s="14">
        <v>0</v>
      </c>
      <c r="L43" s="33">
        <f t="shared" si="0"/>
        <v>0.8</v>
      </c>
      <c r="M43" s="61" t="str">
        <f t="shared" si="1"/>
        <v>mudah</v>
      </c>
      <c r="N43" s="33">
        <f t="shared" si="2"/>
        <v>0.4</v>
      </c>
      <c r="O43" s="14" t="str">
        <f t="shared" si="3"/>
        <v>soal diterima baik</v>
      </c>
      <c r="Q43" s="7">
        <v>38</v>
      </c>
      <c r="R43" s="14">
        <f t="shared" si="5"/>
        <v>1</v>
      </c>
      <c r="S43" s="14">
        <f t="shared" si="5"/>
        <v>1</v>
      </c>
      <c r="T43" s="14">
        <f t="shared" si="5"/>
        <v>1</v>
      </c>
      <c r="U43" s="14">
        <f t="shared" si="5"/>
        <v>1</v>
      </c>
      <c r="V43" s="14">
        <f t="shared" si="5"/>
        <v>1</v>
      </c>
      <c r="W43" s="14">
        <f t="shared" si="5"/>
        <v>1</v>
      </c>
      <c r="X43" s="14">
        <f t="shared" si="5"/>
        <v>1</v>
      </c>
      <c r="Y43" s="14">
        <f t="shared" si="5"/>
        <v>1</v>
      </c>
      <c r="Z43" s="14">
        <f t="shared" si="5"/>
        <v>0</v>
      </c>
      <c r="AA43" s="14">
        <f t="shared" si="5"/>
        <v>0</v>
      </c>
      <c r="AB43" s="6">
        <f t="shared" si="6"/>
        <v>0.8</v>
      </c>
      <c r="AC43" s="6">
        <f t="shared" si="7"/>
        <v>0.19999999999999996</v>
      </c>
      <c r="AD43" s="6">
        <f t="shared" si="8"/>
        <v>0.15999999999999998</v>
      </c>
      <c r="AE43" s="21"/>
    </row>
    <row r="44" spans="1:31" ht="52.8" x14ac:dyDescent="0.25">
      <c r="A44" s="62" t="s">
        <v>2217</v>
      </c>
      <c r="B44" s="14">
        <v>0</v>
      </c>
      <c r="C44" s="14">
        <v>0</v>
      </c>
      <c r="D44" s="14">
        <v>1</v>
      </c>
      <c r="E44" s="14">
        <v>1</v>
      </c>
      <c r="F44" s="14">
        <v>1</v>
      </c>
      <c r="G44" s="14">
        <v>1</v>
      </c>
      <c r="H44" s="14">
        <v>0</v>
      </c>
      <c r="I44" s="14">
        <v>0</v>
      </c>
      <c r="J44" s="14">
        <v>0</v>
      </c>
      <c r="K44" s="14">
        <v>0</v>
      </c>
      <c r="L44" s="33">
        <f t="shared" si="0"/>
        <v>0.4</v>
      </c>
      <c r="M44" s="30" t="str">
        <f t="shared" si="1"/>
        <v>sedang</v>
      </c>
      <c r="N44" s="33">
        <f t="shared" si="2"/>
        <v>0.4</v>
      </c>
      <c r="O44" s="14" t="str">
        <f t="shared" si="3"/>
        <v>soal diterima baik</v>
      </c>
      <c r="Q44" s="7">
        <v>39</v>
      </c>
      <c r="R44" s="14">
        <f t="shared" si="5"/>
        <v>1</v>
      </c>
      <c r="S44" s="14">
        <f t="shared" si="5"/>
        <v>1</v>
      </c>
      <c r="T44" s="14">
        <f t="shared" si="5"/>
        <v>1</v>
      </c>
      <c r="U44" s="14">
        <f t="shared" si="5"/>
        <v>1</v>
      </c>
      <c r="V44" s="14">
        <f t="shared" si="5"/>
        <v>1</v>
      </c>
      <c r="W44" s="14">
        <f t="shared" si="5"/>
        <v>1</v>
      </c>
      <c r="X44" s="14">
        <f t="shared" si="5"/>
        <v>1</v>
      </c>
      <c r="Y44" s="14">
        <f t="shared" si="5"/>
        <v>1</v>
      </c>
      <c r="Z44" s="14">
        <f t="shared" si="5"/>
        <v>0</v>
      </c>
      <c r="AA44" s="14">
        <f t="shared" si="5"/>
        <v>0</v>
      </c>
      <c r="AB44" s="6">
        <f t="shared" si="6"/>
        <v>0.8</v>
      </c>
      <c r="AC44" s="6">
        <f t="shared" si="7"/>
        <v>0.19999999999999996</v>
      </c>
      <c r="AD44" s="6">
        <f t="shared" si="8"/>
        <v>0.15999999999999998</v>
      </c>
      <c r="AE44" s="21"/>
    </row>
    <row r="45" spans="1:31" ht="39.6" x14ac:dyDescent="0.25">
      <c r="A45" s="63" t="s">
        <v>2218</v>
      </c>
      <c r="B45" s="14">
        <v>1</v>
      </c>
      <c r="C45" s="14">
        <v>1</v>
      </c>
      <c r="D45" s="14">
        <v>1</v>
      </c>
      <c r="E45" s="14">
        <v>1</v>
      </c>
      <c r="F45" s="14">
        <v>1</v>
      </c>
      <c r="G45" s="14">
        <v>1</v>
      </c>
      <c r="H45" s="14">
        <v>0</v>
      </c>
      <c r="I45" s="14">
        <v>0</v>
      </c>
      <c r="J45" s="14">
        <v>0</v>
      </c>
      <c r="K45" s="14">
        <v>0</v>
      </c>
      <c r="L45" s="33">
        <f t="shared" si="0"/>
        <v>0.6</v>
      </c>
      <c r="M45" s="29" t="str">
        <f t="shared" si="1"/>
        <v>sedang</v>
      </c>
      <c r="N45" s="33">
        <f t="shared" si="2"/>
        <v>0.8</v>
      </c>
      <c r="O45" s="14" t="str">
        <f t="shared" si="3"/>
        <v>soal diterima baik</v>
      </c>
      <c r="Q45" s="7">
        <v>40</v>
      </c>
      <c r="R45" s="14">
        <f t="shared" si="5"/>
        <v>0</v>
      </c>
      <c r="S45" s="14">
        <f t="shared" si="5"/>
        <v>0</v>
      </c>
      <c r="T45" s="14">
        <f t="shared" si="5"/>
        <v>1</v>
      </c>
      <c r="U45" s="14">
        <f t="shared" si="5"/>
        <v>1</v>
      </c>
      <c r="V45" s="14">
        <f t="shared" si="5"/>
        <v>1</v>
      </c>
      <c r="W45" s="14">
        <f t="shared" si="5"/>
        <v>1</v>
      </c>
      <c r="X45" s="14">
        <f t="shared" si="5"/>
        <v>0</v>
      </c>
      <c r="Y45" s="14">
        <f t="shared" si="5"/>
        <v>0</v>
      </c>
      <c r="Z45" s="14">
        <f t="shared" si="5"/>
        <v>0</v>
      </c>
      <c r="AA45" s="14">
        <f t="shared" si="5"/>
        <v>0</v>
      </c>
      <c r="AB45" s="6">
        <f t="shared" si="6"/>
        <v>0.4</v>
      </c>
      <c r="AC45" s="6">
        <f t="shared" si="7"/>
        <v>0.6</v>
      </c>
      <c r="AD45" s="6">
        <f t="shared" si="8"/>
        <v>0.24</v>
      </c>
      <c r="AE45" s="21"/>
    </row>
    <row r="46" spans="1:31" ht="52.8" x14ac:dyDescent="0.25">
      <c r="A46" s="60" t="s">
        <v>2219</v>
      </c>
      <c r="B46" s="14">
        <v>1</v>
      </c>
      <c r="C46" s="14">
        <v>1</v>
      </c>
      <c r="D46" s="14">
        <v>1</v>
      </c>
      <c r="E46" s="14">
        <v>0</v>
      </c>
      <c r="F46" s="14">
        <v>1</v>
      </c>
      <c r="G46" s="14">
        <v>0</v>
      </c>
      <c r="H46" s="14">
        <v>0</v>
      </c>
      <c r="I46" s="14">
        <v>0</v>
      </c>
      <c r="J46" s="14">
        <v>0</v>
      </c>
      <c r="K46" s="14">
        <v>0</v>
      </c>
      <c r="L46" s="33">
        <f t="shared" si="0"/>
        <v>0.4</v>
      </c>
      <c r="M46" s="61" t="str">
        <f t="shared" si="1"/>
        <v>sedang</v>
      </c>
      <c r="N46" s="33">
        <f t="shared" si="2"/>
        <v>0.8</v>
      </c>
      <c r="O46" s="14" t="str">
        <f t="shared" si="3"/>
        <v>soal diterima baik</v>
      </c>
      <c r="Q46" s="7">
        <v>41</v>
      </c>
      <c r="R46" s="14">
        <f t="shared" ref="R46:AA71" si="9">B45</f>
        <v>1</v>
      </c>
      <c r="S46" s="14">
        <f t="shared" si="9"/>
        <v>1</v>
      </c>
      <c r="T46" s="14">
        <f t="shared" si="9"/>
        <v>1</v>
      </c>
      <c r="U46" s="14">
        <f t="shared" si="9"/>
        <v>1</v>
      </c>
      <c r="V46" s="14">
        <f t="shared" si="9"/>
        <v>1</v>
      </c>
      <c r="W46" s="14">
        <f t="shared" si="9"/>
        <v>1</v>
      </c>
      <c r="X46" s="14">
        <f t="shared" si="9"/>
        <v>0</v>
      </c>
      <c r="Y46" s="14">
        <f t="shared" si="9"/>
        <v>0</v>
      </c>
      <c r="Z46" s="14">
        <f t="shared" si="9"/>
        <v>0</v>
      </c>
      <c r="AA46" s="14">
        <f t="shared" si="9"/>
        <v>0</v>
      </c>
      <c r="AB46" s="6">
        <f t="shared" si="6"/>
        <v>0.6</v>
      </c>
      <c r="AC46" s="6">
        <f t="shared" si="7"/>
        <v>0.4</v>
      </c>
      <c r="AD46" s="6">
        <f t="shared" si="8"/>
        <v>0.24</v>
      </c>
      <c r="AE46" s="21"/>
    </row>
    <row r="47" spans="1:31" ht="52.8" x14ac:dyDescent="0.25">
      <c r="A47" s="63" t="s">
        <v>2220</v>
      </c>
      <c r="B47" s="14">
        <v>1</v>
      </c>
      <c r="C47" s="14">
        <v>1</v>
      </c>
      <c r="D47" s="14">
        <v>1</v>
      </c>
      <c r="E47" s="14">
        <v>0</v>
      </c>
      <c r="F47" s="14">
        <v>1</v>
      </c>
      <c r="G47" s="14">
        <v>0</v>
      </c>
      <c r="H47" s="14">
        <v>0</v>
      </c>
      <c r="I47" s="14">
        <v>0</v>
      </c>
      <c r="J47" s="14">
        <v>0</v>
      </c>
      <c r="K47" s="14">
        <v>0</v>
      </c>
      <c r="L47" s="33">
        <f t="shared" si="0"/>
        <v>0.4</v>
      </c>
      <c r="M47" s="29" t="str">
        <f t="shared" si="1"/>
        <v>sedang</v>
      </c>
      <c r="N47" s="33">
        <f t="shared" si="2"/>
        <v>0.8</v>
      </c>
      <c r="O47" s="14" t="str">
        <f t="shared" si="3"/>
        <v>soal diterima baik</v>
      </c>
      <c r="Q47" s="7">
        <v>42</v>
      </c>
      <c r="R47" s="14">
        <f t="shared" si="9"/>
        <v>1</v>
      </c>
      <c r="S47" s="14">
        <f t="shared" si="9"/>
        <v>1</v>
      </c>
      <c r="T47" s="14">
        <f t="shared" si="9"/>
        <v>1</v>
      </c>
      <c r="U47" s="14">
        <f t="shared" si="9"/>
        <v>0</v>
      </c>
      <c r="V47" s="14">
        <f t="shared" si="9"/>
        <v>1</v>
      </c>
      <c r="W47" s="14">
        <f t="shared" si="9"/>
        <v>0</v>
      </c>
      <c r="X47" s="14">
        <f t="shared" si="9"/>
        <v>0</v>
      </c>
      <c r="Y47" s="14">
        <f t="shared" si="9"/>
        <v>0</v>
      </c>
      <c r="Z47" s="14">
        <f t="shared" si="9"/>
        <v>0</v>
      </c>
      <c r="AA47" s="14">
        <f t="shared" si="9"/>
        <v>0</v>
      </c>
      <c r="AB47" s="6">
        <f t="shared" si="6"/>
        <v>0.4</v>
      </c>
      <c r="AC47" s="6">
        <f t="shared" si="7"/>
        <v>0.6</v>
      </c>
      <c r="AD47" s="6">
        <f t="shared" si="8"/>
        <v>0.24</v>
      </c>
      <c r="AE47" s="21"/>
    </row>
    <row r="48" spans="1:31" ht="52.8" x14ac:dyDescent="0.25">
      <c r="A48" s="60" t="s">
        <v>2221</v>
      </c>
      <c r="B48" s="14">
        <v>0</v>
      </c>
      <c r="C48" s="14">
        <v>0</v>
      </c>
      <c r="D48" s="14">
        <v>1</v>
      </c>
      <c r="E48" s="14">
        <v>0</v>
      </c>
      <c r="F48" s="14">
        <v>1</v>
      </c>
      <c r="G48" s="14">
        <v>0</v>
      </c>
      <c r="H48" s="14">
        <v>0</v>
      </c>
      <c r="I48" s="14">
        <v>0</v>
      </c>
      <c r="J48" s="14">
        <v>0</v>
      </c>
      <c r="K48" s="14">
        <v>0</v>
      </c>
      <c r="L48" s="33">
        <f t="shared" si="0"/>
        <v>0.2</v>
      </c>
      <c r="M48" s="61" t="str">
        <f t="shared" si="1"/>
        <v>sukar</v>
      </c>
      <c r="N48" s="33">
        <f t="shared" si="2"/>
        <v>0.4</v>
      </c>
      <c r="O48" s="14" t="str">
        <f t="shared" si="3"/>
        <v>soal diterima baik</v>
      </c>
      <c r="Q48" s="7">
        <v>43</v>
      </c>
      <c r="R48" s="14">
        <f t="shared" si="9"/>
        <v>1</v>
      </c>
      <c r="S48" s="14">
        <f t="shared" si="9"/>
        <v>1</v>
      </c>
      <c r="T48" s="14">
        <f t="shared" si="9"/>
        <v>1</v>
      </c>
      <c r="U48" s="14">
        <f t="shared" si="9"/>
        <v>0</v>
      </c>
      <c r="V48" s="14">
        <f t="shared" si="9"/>
        <v>1</v>
      </c>
      <c r="W48" s="14">
        <f t="shared" si="9"/>
        <v>0</v>
      </c>
      <c r="X48" s="14">
        <f t="shared" si="9"/>
        <v>0</v>
      </c>
      <c r="Y48" s="14">
        <f t="shared" si="9"/>
        <v>0</v>
      </c>
      <c r="Z48" s="14">
        <f t="shared" si="9"/>
        <v>0</v>
      </c>
      <c r="AA48" s="14">
        <f t="shared" si="9"/>
        <v>0</v>
      </c>
      <c r="AB48" s="6">
        <f t="shared" si="6"/>
        <v>0.4</v>
      </c>
      <c r="AC48" s="6">
        <f t="shared" si="7"/>
        <v>0.6</v>
      </c>
      <c r="AD48" s="6">
        <f t="shared" si="8"/>
        <v>0.24</v>
      </c>
      <c r="AE48" s="21"/>
    </row>
    <row r="49" spans="1:31" ht="39.6" x14ac:dyDescent="0.25">
      <c r="A49" s="60" t="s">
        <v>2222</v>
      </c>
      <c r="B49" s="14">
        <v>1</v>
      </c>
      <c r="C49" s="14">
        <v>1</v>
      </c>
      <c r="D49" s="14">
        <v>1</v>
      </c>
      <c r="E49" s="14">
        <v>1</v>
      </c>
      <c r="F49" s="14">
        <v>1</v>
      </c>
      <c r="G49" s="14">
        <v>1</v>
      </c>
      <c r="H49" s="14">
        <v>0</v>
      </c>
      <c r="I49" s="14">
        <v>0</v>
      </c>
      <c r="J49" s="14">
        <v>0</v>
      </c>
      <c r="K49" s="14">
        <v>0</v>
      </c>
      <c r="L49" s="33">
        <f t="shared" si="0"/>
        <v>0.6</v>
      </c>
      <c r="M49" s="61" t="str">
        <f t="shared" si="1"/>
        <v>sedang</v>
      </c>
      <c r="N49" s="33">
        <f t="shared" si="2"/>
        <v>0.8</v>
      </c>
      <c r="O49" s="14" t="str">
        <f t="shared" si="3"/>
        <v>soal diterima baik</v>
      </c>
      <c r="Q49" s="7">
        <v>44</v>
      </c>
      <c r="R49" s="14">
        <f t="shared" si="9"/>
        <v>0</v>
      </c>
      <c r="S49" s="14">
        <f t="shared" si="9"/>
        <v>0</v>
      </c>
      <c r="T49" s="14">
        <f t="shared" si="9"/>
        <v>1</v>
      </c>
      <c r="U49" s="14">
        <f t="shared" si="9"/>
        <v>0</v>
      </c>
      <c r="V49" s="14">
        <f t="shared" si="9"/>
        <v>1</v>
      </c>
      <c r="W49" s="14">
        <f t="shared" si="9"/>
        <v>0</v>
      </c>
      <c r="X49" s="14">
        <f t="shared" si="9"/>
        <v>0</v>
      </c>
      <c r="Y49" s="14">
        <f t="shared" si="9"/>
        <v>0</v>
      </c>
      <c r="Z49" s="14">
        <f t="shared" si="9"/>
        <v>0</v>
      </c>
      <c r="AA49" s="14">
        <f t="shared" si="9"/>
        <v>0</v>
      </c>
      <c r="AB49" s="6">
        <f t="shared" si="6"/>
        <v>0.2</v>
      </c>
      <c r="AC49" s="6">
        <f t="shared" si="7"/>
        <v>0.8</v>
      </c>
      <c r="AD49" s="6">
        <f t="shared" si="8"/>
        <v>0.16000000000000003</v>
      </c>
      <c r="AE49" s="21"/>
    </row>
    <row r="50" spans="1:31" ht="39.6" x14ac:dyDescent="0.25">
      <c r="A50" s="62" t="s">
        <v>2223</v>
      </c>
      <c r="B50" s="14">
        <v>0</v>
      </c>
      <c r="C50" s="14">
        <v>0</v>
      </c>
      <c r="D50" s="14">
        <v>1</v>
      </c>
      <c r="E50" s="14">
        <v>0</v>
      </c>
      <c r="F50" s="14">
        <v>1</v>
      </c>
      <c r="G50" s="14">
        <v>0</v>
      </c>
      <c r="H50" s="14">
        <v>0</v>
      </c>
      <c r="I50" s="14">
        <v>0</v>
      </c>
      <c r="J50" s="14">
        <v>0</v>
      </c>
      <c r="K50" s="14">
        <v>0</v>
      </c>
      <c r="L50" s="33">
        <f t="shared" si="0"/>
        <v>0.2</v>
      </c>
      <c r="M50" s="30" t="str">
        <f t="shared" si="1"/>
        <v>sukar</v>
      </c>
      <c r="N50" s="33">
        <f t="shared" si="2"/>
        <v>0.4</v>
      </c>
      <c r="O50" s="14" t="str">
        <f t="shared" si="3"/>
        <v>soal diterima baik</v>
      </c>
      <c r="Q50" s="7">
        <v>45</v>
      </c>
      <c r="R50" s="14">
        <f t="shared" si="9"/>
        <v>1</v>
      </c>
      <c r="S50" s="14">
        <f t="shared" si="9"/>
        <v>1</v>
      </c>
      <c r="T50" s="14">
        <f t="shared" si="9"/>
        <v>1</v>
      </c>
      <c r="U50" s="14">
        <f t="shared" si="9"/>
        <v>1</v>
      </c>
      <c r="V50" s="14">
        <f t="shared" si="9"/>
        <v>1</v>
      </c>
      <c r="W50" s="14">
        <f t="shared" si="9"/>
        <v>1</v>
      </c>
      <c r="X50" s="14">
        <f t="shared" si="9"/>
        <v>0</v>
      </c>
      <c r="Y50" s="14">
        <f t="shared" si="9"/>
        <v>0</v>
      </c>
      <c r="Z50" s="14">
        <f t="shared" si="9"/>
        <v>0</v>
      </c>
      <c r="AA50" s="14">
        <f t="shared" si="9"/>
        <v>0</v>
      </c>
      <c r="AB50" s="6">
        <f t="shared" si="6"/>
        <v>0.6</v>
      </c>
      <c r="AC50" s="6">
        <f t="shared" si="7"/>
        <v>0.4</v>
      </c>
      <c r="AD50" s="6">
        <f t="shared" si="8"/>
        <v>0.24</v>
      </c>
      <c r="AE50" s="21"/>
    </row>
    <row r="51" spans="1:31" ht="52.8" x14ac:dyDescent="0.25">
      <c r="A51" s="63" t="s">
        <v>2224</v>
      </c>
      <c r="B51" s="14">
        <v>1</v>
      </c>
      <c r="C51" s="14">
        <v>1</v>
      </c>
      <c r="D51" s="14">
        <v>1</v>
      </c>
      <c r="E51" s="14">
        <v>1</v>
      </c>
      <c r="F51" s="14">
        <v>1</v>
      </c>
      <c r="G51" s="14">
        <v>1</v>
      </c>
      <c r="H51" s="14">
        <v>0</v>
      </c>
      <c r="I51" s="14">
        <v>0</v>
      </c>
      <c r="J51" s="14">
        <v>0</v>
      </c>
      <c r="K51" s="14">
        <v>0</v>
      </c>
      <c r="L51" s="33">
        <f t="shared" si="0"/>
        <v>0.6</v>
      </c>
      <c r="M51" s="29" t="str">
        <f t="shared" si="1"/>
        <v>sedang</v>
      </c>
      <c r="N51" s="33">
        <f t="shared" si="2"/>
        <v>0.8</v>
      </c>
      <c r="O51" s="14" t="str">
        <f t="shared" si="3"/>
        <v>soal diterima baik</v>
      </c>
      <c r="Q51" s="7">
        <v>46</v>
      </c>
      <c r="R51" s="14">
        <f t="shared" si="9"/>
        <v>0</v>
      </c>
      <c r="S51" s="14">
        <f t="shared" si="9"/>
        <v>0</v>
      </c>
      <c r="T51" s="14">
        <f t="shared" si="9"/>
        <v>1</v>
      </c>
      <c r="U51" s="14">
        <f t="shared" si="9"/>
        <v>0</v>
      </c>
      <c r="V51" s="14">
        <f t="shared" si="9"/>
        <v>1</v>
      </c>
      <c r="W51" s="14">
        <f t="shared" si="9"/>
        <v>0</v>
      </c>
      <c r="X51" s="14">
        <f t="shared" si="9"/>
        <v>0</v>
      </c>
      <c r="Y51" s="14">
        <f t="shared" si="9"/>
        <v>0</v>
      </c>
      <c r="Z51" s="14">
        <f t="shared" si="9"/>
        <v>0</v>
      </c>
      <c r="AA51" s="14">
        <f t="shared" si="9"/>
        <v>0</v>
      </c>
      <c r="AB51" s="6">
        <f t="shared" si="6"/>
        <v>0.2</v>
      </c>
      <c r="AC51" s="6">
        <f t="shared" si="7"/>
        <v>0.8</v>
      </c>
      <c r="AD51" s="6">
        <f t="shared" si="8"/>
        <v>0.16000000000000003</v>
      </c>
      <c r="AE51" s="21"/>
    </row>
    <row r="52" spans="1:31" ht="39.6" x14ac:dyDescent="0.25">
      <c r="A52" s="63" t="s">
        <v>2225</v>
      </c>
      <c r="B52" s="14">
        <v>1</v>
      </c>
      <c r="C52" s="14">
        <v>1</v>
      </c>
      <c r="D52" s="14">
        <v>1</v>
      </c>
      <c r="E52" s="14">
        <v>1</v>
      </c>
      <c r="F52" s="14">
        <v>1</v>
      </c>
      <c r="G52" s="14">
        <v>1</v>
      </c>
      <c r="H52" s="14">
        <v>0</v>
      </c>
      <c r="I52" s="14">
        <v>0</v>
      </c>
      <c r="J52" s="14">
        <v>0</v>
      </c>
      <c r="K52" s="14">
        <v>0</v>
      </c>
      <c r="L52" s="33">
        <f t="shared" si="0"/>
        <v>0.6</v>
      </c>
      <c r="M52" s="29" t="str">
        <f t="shared" si="1"/>
        <v>sedang</v>
      </c>
      <c r="N52" s="33">
        <f t="shared" si="2"/>
        <v>0.8</v>
      </c>
      <c r="O52" s="14" t="str">
        <f t="shared" si="3"/>
        <v>soal diterima baik</v>
      </c>
      <c r="Q52" s="7">
        <v>47</v>
      </c>
      <c r="R52" s="14">
        <f t="shared" si="9"/>
        <v>1</v>
      </c>
      <c r="S52" s="14">
        <f t="shared" si="9"/>
        <v>1</v>
      </c>
      <c r="T52" s="14">
        <f t="shared" si="9"/>
        <v>1</v>
      </c>
      <c r="U52" s="14">
        <f t="shared" si="9"/>
        <v>1</v>
      </c>
      <c r="V52" s="14">
        <f t="shared" si="9"/>
        <v>1</v>
      </c>
      <c r="W52" s="14">
        <f t="shared" si="9"/>
        <v>1</v>
      </c>
      <c r="X52" s="14">
        <f t="shared" si="9"/>
        <v>0</v>
      </c>
      <c r="Y52" s="14">
        <f t="shared" si="9"/>
        <v>0</v>
      </c>
      <c r="Z52" s="14">
        <f t="shared" si="9"/>
        <v>0</v>
      </c>
      <c r="AA52" s="14">
        <f t="shared" si="9"/>
        <v>0</v>
      </c>
      <c r="AB52" s="6">
        <f t="shared" si="6"/>
        <v>0.6</v>
      </c>
      <c r="AC52" s="6">
        <f t="shared" si="7"/>
        <v>0.4</v>
      </c>
      <c r="AD52" s="6">
        <f t="shared" si="8"/>
        <v>0.24</v>
      </c>
      <c r="AE52" s="21"/>
    </row>
    <row r="53" spans="1:31" ht="26.4" x14ac:dyDescent="0.25">
      <c r="A53" s="63" t="s">
        <v>2226</v>
      </c>
      <c r="B53" s="14">
        <v>1</v>
      </c>
      <c r="C53" s="14">
        <v>1</v>
      </c>
      <c r="D53" s="14">
        <v>1</v>
      </c>
      <c r="E53" s="14">
        <v>1</v>
      </c>
      <c r="F53" s="14">
        <v>1</v>
      </c>
      <c r="G53" s="14">
        <v>1</v>
      </c>
      <c r="H53" s="14">
        <v>0</v>
      </c>
      <c r="I53" s="14">
        <v>0</v>
      </c>
      <c r="J53" s="14">
        <v>1</v>
      </c>
      <c r="K53" s="14">
        <v>1</v>
      </c>
      <c r="L53" s="33">
        <f t="shared" si="0"/>
        <v>0.8</v>
      </c>
      <c r="M53" s="29" t="str">
        <f t="shared" si="1"/>
        <v>mudah</v>
      </c>
      <c r="N53" s="33">
        <f t="shared" si="2"/>
        <v>0.4</v>
      </c>
      <c r="O53" s="14" t="str">
        <f t="shared" si="3"/>
        <v>soal diterima baik</v>
      </c>
      <c r="Q53" s="7">
        <v>48</v>
      </c>
      <c r="R53" s="14">
        <f t="shared" si="9"/>
        <v>1</v>
      </c>
      <c r="S53" s="14">
        <f t="shared" si="9"/>
        <v>1</v>
      </c>
      <c r="T53" s="14">
        <f t="shared" si="9"/>
        <v>1</v>
      </c>
      <c r="U53" s="14">
        <f t="shared" si="9"/>
        <v>1</v>
      </c>
      <c r="V53" s="14">
        <f t="shared" si="9"/>
        <v>1</v>
      </c>
      <c r="W53" s="14">
        <f t="shared" si="9"/>
        <v>1</v>
      </c>
      <c r="X53" s="14">
        <f t="shared" si="9"/>
        <v>0</v>
      </c>
      <c r="Y53" s="14">
        <f t="shared" si="9"/>
        <v>0</v>
      </c>
      <c r="Z53" s="14">
        <f t="shared" si="9"/>
        <v>0</v>
      </c>
      <c r="AA53" s="14">
        <f t="shared" si="9"/>
        <v>0</v>
      </c>
      <c r="AB53" s="6">
        <f t="shared" si="6"/>
        <v>0.6</v>
      </c>
      <c r="AC53" s="6">
        <f t="shared" si="7"/>
        <v>0.4</v>
      </c>
      <c r="AD53" s="6">
        <f t="shared" si="8"/>
        <v>0.24</v>
      </c>
      <c r="AE53" s="21"/>
    </row>
    <row r="54" spans="1:31" ht="52.8" x14ac:dyDescent="0.25">
      <c r="A54" s="63" t="s">
        <v>2227</v>
      </c>
      <c r="B54" s="14">
        <v>1</v>
      </c>
      <c r="C54" s="14">
        <v>1</v>
      </c>
      <c r="D54" s="14">
        <v>1</v>
      </c>
      <c r="E54" s="14">
        <v>1</v>
      </c>
      <c r="F54" s="14">
        <v>1</v>
      </c>
      <c r="G54" s="14">
        <v>1</v>
      </c>
      <c r="H54" s="14">
        <v>0</v>
      </c>
      <c r="I54" s="14">
        <v>0</v>
      </c>
      <c r="J54" s="14">
        <v>0</v>
      </c>
      <c r="K54" s="14">
        <v>0</v>
      </c>
      <c r="L54" s="33">
        <f t="shared" si="0"/>
        <v>0.6</v>
      </c>
      <c r="M54" s="29" t="str">
        <f t="shared" si="1"/>
        <v>sedang</v>
      </c>
      <c r="N54" s="33">
        <f t="shared" si="2"/>
        <v>0.8</v>
      </c>
      <c r="O54" s="14" t="str">
        <f t="shared" si="3"/>
        <v>soal diterima baik</v>
      </c>
      <c r="Q54" s="7">
        <v>49</v>
      </c>
      <c r="R54" s="14">
        <f t="shared" si="9"/>
        <v>1</v>
      </c>
      <c r="S54" s="14">
        <f t="shared" si="9"/>
        <v>1</v>
      </c>
      <c r="T54" s="14">
        <f t="shared" si="9"/>
        <v>1</v>
      </c>
      <c r="U54" s="14">
        <f t="shared" si="9"/>
        <v>1</v>
      </c>
      <c r="V54" s="14">
        <f t="shared" si="9"/>
        <v>1</v>
      </c>
      <c r="W54" s="14">
        <f t="shared" si="9"/>
        <v>1</v>
      </c>
      <c r="X54" s="14">
        <f t="shared" si="9"/>
        <v>0</v>
      </c>
      <c r="Y54" s="14">
        <f t="shared" si="9"/>
        <v>0</v>
      </c>
      <c r="Z54" s="14">
        <f t="shared" si="9"/>
        <v>1</v>
      </c>
      <c r="AA54" s="14">
        <f t="shared" si="9"/>
        <v>1</v>
      </c>
      <c r="AB54" s="6">
        <f t="shared" si="6"/>
        <v>0.8</v>
      </c>
      <c r="AC54" s="6">
        <f t="shared" si="7"/>
        <v>0.19999999999999996</v>
      </c>
      <c r="AD54" s="6">
        <f t="shared" si="8"/>
        <v>0.15999999999999998</v>
      </c>
      <c r="AE54" s="21"/>
    </row>
    <row r="55" spans="1:31" ht="26.4" x14ac:dyDescent="0.25">
      <c r="A55" s="63" t="s">
        <v>2228</v>
      </c>
      <c r="B55" s="14">
        <v>1</v>
      </c>
      <c r="C55" s="14">
        <v>1</v>
      </c>
      <c r="D55" s="14">
        <v>1</v>
      </c>
      <c r="E55" s="14">
        <v>0</v>
      </c>
      <c r="F55" s="14">
        <v>1</v>
      </c>
      <c r="G55" s="14">
        <v>0</v>
      </c>
      <c r="H55" s="14">
        <v>0</v>
      </c>
      <c r="I55" s="14">
        <v>0</v>
      </c>
      <c r="J55" s="14">
        <v>0</v>
      </c>
      <c r="K55" s="14">
        <v>0</v>
      </c>
      <c r="L55" s="33">
        <f t="shared" si="0"/>
        <v>0.4</v>
      </c>
      <c r="M55" s="29" t="str">
        <f t="shared" si="1"/>
        <v>sedang</v>
      </c>
      <c r="N55" s="33">
        <f t="shared" si="2"/>
        <v>0.8</v>
      </c>
      <c r="O55" s="14" t="str">
        <f t="shared" si="3"/>
        <v>soal diterima baik</v>
      </c>
      <c r="Q55" s="7">
        <v>50</v>
      </c>
      <c r="R55" s="14">
        <f t="shared" si="9"/>
        <v>1</v>
      </c>
      <c r="S55" s="14">
        <f t="shared" si="9"/>
        <v>1</v>
      </c>
      <c r="T55" s="14">
        <f t="shared" si="9"/>
        <v>1</v>
      </c>
      <c r="U55" s="14">
        <f t="shared" si="9"/>
        <v>1</v>
      </c>
      <c r="V55" s="14">
        <f t="shared" si="9"/>
        <v>1</v>
      </c>
      <c r="W55" s="14">
        <f t="shared" si="9"/>
        <v>1</v>
      </c>
      <c r="X55" s="14">
        <f t="shared" si="9"/>
        <v>0</v>
      </c>
      <c r="Y55" s="14">
        <f t="shared" si="9"/>
        <v>0</v>
      </c>
      <c r="Z55" s="14">
        <f t="shared" si="9"/>
        <v>0</v>
      </c>
      <c r="AA55" s="14">
        <f t="shared" si="9"/>
        <v>0</v>
      </c>
      <c r="AB55" s="6">
        <f t="shared" si="6"/>
        <v>0.6</v>
      </c>
      <c r="AC55" s="6">
        <f t="shared" si="7"/>
        <v>0.4</v>
      </c>
      <c r="AD55" s="6">
        <f t="shared" si="8"/>
        <v>0.24</v>
      </c>
      <c r="AE55" s="21"/>
    </row>
    <row r="56" spans="1:31" ht="39.6" x14ac:dyDescent="0.25">
      <c r="A56" s="63" t="s">
        <v>2229</v>
      </c>
      <c r="B56" s="14">
        <v>1</v>
      </c>
      <c r="C56" s="14">
        <v>1</v>
      </c>
      <c r="D56" s="14">
        <v>1</v>
      </c>
      <c r="E56" s="14">
        <v>0</v>
      </c>
      <c r="F56" s="14">
        <v>1</v>
      </c>
      <c r="G56" s="14">
        <v>0</v>
      </c>
      <c r="H56" s="14">
        <v>1</v>
      </c>
      <c r="I56" s="14">
        <v>1</v>
      </c>
      <c r="J56" s="14">
        <v>0</v>
      </c>
      <c r="K56" s="14">
        <v>0</v>
      </c>
      <c r="L56" s="33">
        <f t="shared" si="0"/>
        <v>0.6</v>
      </c>
      <c r="M56" s="29" t="str">
        <f t="shared" si="1"/>
        <v>sedang</v>
      </c>
      <c r="N56" s="33">
        <f t="shared" si="2"/>
        <v>0.4</v>
      </c>
      <c r="O56" s="14" t="str">
        <f t="shared" si="3"/>
        <v>soal diterima baik</v>
      </c>
      <c r="Q56" s="7">
        <v>51</v>
      </c>
      <c r="R56" s="14">
        <f t="shared" si="9"/>
        <v>1</v>
      </c>
      <c r="S56" s="14">
        <f t="shared" si="9"/>
        <v>1</v>
      </c>
      <c r="T56" s="14">
        <f t="shared" si="9"/>
        <v>1</v>
      </c>
      <c r="U56" s="14">
        <f t="shared" si="9"/>
        <v>0</v>
      </c>
      <c r="V56" s="14">
        <f t="shared" si="9"/>
        <v>1</v>
      </c>
      <c r="W56" s="14">
        <f t="shared" si="9"/>
        <v>0</v>
      </c>
      <c r="X56" s="14">
        <f t="shared" si="9"/>
        <v>0</v>
      </c>
      <c r="Y56" s="14">
        <f t="shared" si="9"/>
        <v>0</v>
      </c>
      <c r="Z56" s="14">
        <f t="shared" si="9"/>
        <v>0</v>
      </c>
      <c r="AA56" s="14">
        <f t="shared" si="9"/>
        <v>0</v>
      </c>
      <c r="AB56" s="6">
        <f t="shared" si="6"/>
        <v>0.4</v>
      </c>
      <c r="AC56" s="6">
        <f t="shared" si="7"/>
        <v>0.6</v>
      </c>
      <c r="AD56" s="6">
        <f t="shared" si="8"/>
        <v>0.24</v>
      </c>
      <c r="AE56" s="21"/>
    </row>
    <row r="57" spans="1:31" ht="26.4" x14ac:dyDescent="0.25">
      <c r="A57" s="63" t="s">
        <v>2230</v>
      </c>
      <c r="B57" s="14">
        <v>1</v>
      </c>
      <c r="C57" s="14">
        <v>1</v>
      </c>
      <c r="D57" s="14">
        <v>1</v>
      </c>
      <c r="E57" s="14">
        <v>0</v>
      </c>
      <c r="F57" s="14">
        <v>1</v>
      </c>
      <c r="G57" s="14">
        <v>0</v>
      </c>
      <c r="H57" s="14">
        <v>0</v>
      </c>
      <c r="I57" s="14">
        <v>0</v>
      </c>
      <c r="J57" s="14">
        <v>0</v>
      </c>
      <c r="K57" s="14">
        <v>0</v>
      </c>
      <c r="L57" s="33">
        <f t="shared" si="0"/>
        <v>0.4</v>
      </c>
      <c r="M57" s="29" t="str">
        <f t="shared" si="1"/>
        <v>sedang</v>
      </c>
      <c r="N57" s="33">
        <f t="shared" si="2"/>
        <v>0.8</v>
      </c>
      <c r="O57" s="14" t="str">
        <f t="shared" si="3"/>
        <v>soal diterima baik</v>
      </c>
      <c r="Q57" s="7">
        <v>52</v>
      </c>
      <c r="R57" s="14">
        <f t="shared" si="9"/>
        <v>1</v>
      </c>
      <c r="S57" s="14">
        <f t="shared" si="9"/>
        <v>1</v>
      </c>
      <c r="T57" s="14">
        <f t="shared" si="9"/>
        <v>1</v>
      </c>
      <c r="U57" s="14">
        <f t="shared" si="9"/>
        <v>0</v>
      </c>
      <c r="V57" s="14">
        <f t="shared" si="9"/>
        <v>1</v>
      </c>
      <c r="W57" s="14">
        <f t="shared" si="9"/>
        <v>0</v>
      </c>
      <c r="X57" s="14">
        <f t="shared" si="9"/>
        <v>1</v>
      </c>
      <c r="Y57" s="14">
        <f t="shared" si="9"/>
        <v>1</v>
      </c>
      <c r="Z57" s="14">
        <f t="shared" si="9"/>
        <v>0</v>
      </c>
      <c r="AA57" s="14">
        <f t="shared" si="9"/>
        <v>0</v>
      </c>
      <c r="AB57" s="6">
        <f t="shared" si="6"/>
        <v>0.6</v>
      </c>
      <c r="AC57" s="6">
        <f t="shared" si="7"/>
        <v>0.4</v>
      </c>
      <c r="AD57" s="6">
        <f t="shared" si="8"/>
        <v>0.24</v>
      </c>
      <c r="AE57" s="21"/>
    </row>
    <row r="58" spans="1:31" ht="52.8" x14ac:dyDescent="0.25">
      <c r="A58" s="62" t="s">
        <v>2231</v>
      </c>
      <c r="B58" s="14">
        <v>1</v>
      </c>
      <c r="C58" s="14">
        <v>1</v>
      </c>
      <c r="D58" s="14">
        <v>1</v>
      </c>
      <c r="E58" s="14">
        <v>1</v>
      </c>
      <c r="F58" s="14">
        <v>1</v>
      </c>
      <c r="G58" s="14">
        <v>1</v>
      </c>
      <c r="H58" s="14">
        <v>1</v>
      </c>
      <c r="I58" s="14">
        <v>1</v>
      </c>
      <c r="J58" s="14">
        <v>0</v>
      </c>
      <c r="K58" s="14">
        <v>0</v>
      </c>
      <c r="L58" s="33">
        <f t="shared" si="0"/>
        <v>0.8</v>
      </c>
      <c r="M58" s="30" t="str">
        <f t="shared" si="1"/>
        <v>mudah</v>
      </c>
      <c r="N58" s="33">
        <f t="shared" si="2"/>
        <v>0.4</v>
      </c>
      <c r="O58" s="14" t="str">
        <f t="shared" si="3"/>
        <v>soal diterima baik</v>
      </c>
      <c r="Q58" s="7">
        <v>53</v>
      </c>
      <c r="R58" s="14">
        <f t="shared" si="9"/>
        <v>1</v>
      </c>
      <c r="S58" s="14">
        <f t="shared" si="9"/>
        <v>1</v>
      </c>
      <c r="T58" s="14">
        <f t="shared" si="9"/>
        <v>1</v>
      </c>
      <c r="U58" s="14">
        <f t="shared" si="9"/>
        <v>0</v>
      </c>
      <c r="V58" s="14">
        <f t="shared" si="9"/>
        <v>1</v>
      </c>
      <c r="W58" s="14">
        <f t="shared" si="9"/>
        <v>0</v>
      </c>
      <c r="X58" s="14">
        <f t="shared" si="9"/>
        <v>0</v>
      </c>
      <c r="Y58" s="14">
        <f t="shared" si="9"/>
        <v>0</v>
      </c>
      <c r="Z58" s="14">
        <f t="shared" si="9"/>
        <v>0</v>
      </c>
      <c r="AA58" s="14">
        <f t="shared" si="9"/>
        <v>0</v>
      </c>
      <c r="AB58" s="6">
        <f t="shared" si="6"/>
        <v>0.4</v>
      </c>
      <c r="AC58" s="6">
        <f t="shared" si="7"/>
        <v>0.6</v>
      </c>
      <c r="AD58" s="6">
        <f t="shared" si="8"/>
        <v>0.24</v>
      </c>
      <c r="AE58" s="21"/>
    </row>
    <row r="59" spans="1:31" ht="79.2" x14ac:dyDescent="0.25">
      <c r="A59" s="60" t="s">
        <v>2232</v>
      </c>
      <c r="B59" s="14">
        <v>1</v>
      </c>
      <c r="C59" s="14">
        <v>1</v>
      </c>
      <c r="D59" s="14">
        <v>1</v>
      </c>
      <c r="E59" s="14">
        <v>1</v>
      </c>
      <c r="F59" s="14">
        <v>1</v>
      </c>
      <c r="G59" s="14">
        <v>1</v>
      </c>
      <c r="H59" s="14">
        <v>0</v>
      </c>
      <c r="I59" s="14">
        <v>0</v>
      </c>
      <c r="J59" s="14">
        <v>0</v>
      </c>
      <c r="K59" s="14">
        <v>0</v>
      </c>
      <c r="L59" s="33">
        <f t="shared" si="0"/>
        <v>0.6</v>
      </c>
      <c r="M59" s="61" t="str">
        <f t="shared" si="1"/>
        <v>sedang</v>
      </c>
      <c r="N59" s="33">
        <f t="shared" si="2"/>
        <v>0.8</v>
      </c>
      <c r="O59" s="14" t="str">
        <f t="shared" si="3"/>
        <v>soal diterima baik</v>
      </c>
      <c r="Q59" s="7">
        <v>54</v>
      </c>
      <c r="R59" s="14">
        <f t="shared" si="9"/>
        <v>1</v>
      </c>
      <c r="S59" s="14">
        <f t="shared" si="9"/>
        <v>1</v>
      </c>
      <c r="T59" s="14">
        <f t="shared" si="9"/>
        <v>1</v>
      </c>
      <c r="U59" s="14">
        <f t="shared" si="9"/>
        <v>1</v>
      </c>
      <c r="V59" s="14">
        <f t="shared" si="9"/>
        <v>1</v>
      </c>
      <c r="W59" s="14">
        <f t="shared" si="9"/>
        <v>1</v>
      </c>
      <c r="X59" s="14">
        <f t="shared" si="9"/>
        <v>1</v>
      </c>
      <c r="Y59" s="14">
        <f t="shared" si="9"/>
        <v>1</v>
      </c>
      <c r="Z59" s="14">
        <f t="shared" si="9"/>
        <v>0</v>
      </c>
      <c r="AA59" s="14">
        <f t="shared" si="9"/>
        <v>0</v>
      </c>
      <c r="AB59" s="6">
        <f t="shared" si="6"/>
        <v>0.8</v>
      </c>
      <c r="AC59" s="6">
        <f t="shared" si="7"/>
        <v>0.19999999999999996</v>
      </c>
      <c r="AD59" s="6">
        <f t="shared" si="8"/>
        <v>0.15999999999999998</v>
      </c>
      <c r="AE59" s="21"/>
    </row>
    <row r="60" spans="1:31" ht="79.2" x14ac:dyDescent="0.25">
      <c r="A60" s="63" t="s">
        <v>2233</v>
      </c>
      <c r="B60" s="14">
        <v>1</v>
      </c>
      <c r="C60" s="14">
        <v>1</v>
      </c>
      <c r="D60" s="14">
        <v>1</v>
      </c>
      <c r="E60" s="14">
        <v>1</v>
      </c>
      <c r="F60" s="14">
        <v>1</v>
      </c>
      <c r="G60" s="14">
        <v>1</v>
      </c>
      <c r="H60" s="14">
        <v>0</v>
      </c>
      <c r="I60" s="14">
        <v>0</v>
      </c>
      <c r="J60" s="14">
        <v>0</v>
      </c>
      <c r="K60" s="14">
        <v>0</v>
      </c>
      <c r="L60" s="33">
        <f t="shared" si="0"/>
        <v>0.6</v>
      </c>
      <c r="M60" s="29" t="str">
        <f t="shared" si="1"/>
        <v>sedang</v>
      </c>
      <c r="N60" s="33">
        <f t="shared" si="2"/>
        <v>0.8</v>
      </c>
      <c r="O60" s="14" t="str">
        <f t="shared" si="3"/>
        <v>soal diterima baik</v>
      </c>
      <c r="Q60" s="7">
        <v>55</v>
      </c>
      <c r="R60" s="14">
        <f t="shared" si="9"/>
        <v>1</v>
      </c>
      <c r="S60" s="14">
        <f t="shared" si="9"/>
        <v>1</v>
      </c>
      <c r="T60" s="14">
        <f t="shared" si="9"/>
        <v>1</v>
      </c>
      <c r="U60" s="14">
        <f t="shared" si="9"/>
        <v>1</v>
      </c>
      <c r="V60" s="14">
        <f t="shared" si="9"/>
        <v>1</v>
      </c>
      <c r="W60" s="14">
        <f t="shared" si="9"/>
        <v>1</v>
      </c>
      <c r="X60" s="14">
        <f t="shared" si="9"/>
        <v>0</v>
      </c>
      <c r="Y60" s="14">
        <f t="shared" si="9"/>
        <v>0</v>
      </c>
      <c r="Z60" s="14">
        <f t="shared" si="9"/>
        <v>0</v>
      </c>
      <c r="AA60" s="14">
        <f t="shared" si="9"/>
        <v>0</v>
      </c>
      <c r="AB60" s="6">
        <f t="shared" si="6"/>
        <v>0.6</v>
      </c>
      <c r="AC60" s="6">
        <f t="shared" si="7"/>
        <v>0.4</v>
      </c>
      <c r="AD60" s="6">
        <f t="shared" si="8"/>
        <v>0.24</v>
      </c>
      <c r="AE60" s="21"/>
    </row>
    <row r="61" spans="1:31" ht="26.4" x14ac:dyDescent="0.25">
      <c r="A61" s="60" t="s">
        <v>2234</v>
      </c>
      <c r="B61" s="14">
        <v>0</v>
      </c>
      <c r="C61" s="14">
        <v>0</v>
      </c>
      <c r="D61" s="14">
        <v>1</v>
      </c>
      <c r="E61" s="14">
        <v>0</v>
      </c>
      <c r="F61" s="14">
        <v>1</v>
      </c>
      <c r="G61" s="14">
        <v>0</v>
      </c>
      <c r="H61" s="14">
        <v>0</v>
      </c>
      <c r="I61" s="14">
        <v>0</v>
      </c>
      <c r="J61" s="14">
        <v>0</v>
      </c>
      <c r="K61" s="14">
        <v>0</v>
      </c>
      <c r="L61" s="33">
        <f t="shared" si="0"/>
        <v>0.2</v>
      </c>
      <c r="M61" s="61" t="str">
        <f t="shared" si="1"/>
        <v>sukar</v>
      </c>
      <c r="N61" s="33">
        <f t="shared" si="2"/>
        <v>0.4</v>
      </c>
      <c r="O61" s="14" t="str">
        <f t="shared" si="3"/>
        <v>soal diterima baik</v>
      </c>
      <c r="Q61" s="7">
        <v>56</v>
      </c>
      <c r="R61" s="14">
        <f t="shared" si="9"/>
        <v>1</v>
      </c>
      <c r="S61" s="14">
        <f t="shared" si="9"/>
        <v>1</v>
      </c>
      <c r="T61" s="14">
        <f t="shared" si="9"/>
        <v>1</v>
      </c>
      <c r="U61" s="14">
        <f t="shared" si="9"/>
        <v>1</v>
      </c>
      <c r="V61" s="14">
        <f t="shared" si="9"/>
        <v>1</v>
      </c>
      <c r="W61" s="14">
        <f t="shared" si="9"/>
        <v>1</v>
      </c>
      <c r="X61" s="14">
        <f t="shared" si="9"/>
        <v>0</v>
      </c>
      <c r="Y61" s="14">
        <f t="shared" si="9"/>
        <v>0</v>
      </c>
      <c r="Z61" s="14">
        <f t="shared" si="9"/>
        <v>0</v>
      </c>
      <c r="AA61" s="14">
        <f t="shared" si="9"/>
        <v>0</v>
      </c>
      <c r="AB61" s="6">
        <f t="shared" si="6"/>
        <v>0.6</v>
      </c>
      <c r="AC61" s="6">
        <f t="shared" si="7"/>
        <v>0.4</v>
      </c>
      <c r="AD61" s="6">
        <f t="shared" si="8"/>
        <v>0.24</v>
      </c>
      <c r="AE61" s="21"/>
    </row>
    <row r="62" spans="1:31" ht="92.4" x14ac:dyDescent="0.25">
      <c r="A62" s="60" t="s">
        <v>2235</v>
      </c>
      <c r="B62" s="14">
        <v>1</v>
      </c>
      <c r="C62" s="14">
        <v>1</v>
      </c>
      <c r="D62" s="14">
        <v>1</v>
      </c>
      <c r="E62" s="14">
        <v>1</v>
      </c>
      <c r="F62" s="14">
        <v>1</v>
      </c>
      <c r="G62" s="14">
        <v>1</v>
      </c>
      <c r="H62" s="14">
        <v>1</v>
      </c>
      <c r="I62" s="14">
        <v>1</v>
      </c>
      <c r="J62" s="14">
        <v>0</v>
      </c>
      <c r="K62" s="14">
        <v>0</v>
      </c>
      <c r="L62" s="33">
        <f t="shared" si="0"/>
        <v>0.8</v>
      </c>
      <c r="M62" s="61" t="str">
        <f t="shared" si="1"/>
        <v>mudah</v>
      </c>
      <c r="N62" s="33">
        <f t="shared" si="2"/>
        <v>0.4</v>
      </c>
      <c r="O62" s="14" t="str">
        <f t="shared" si="3"/>
        <v>soal diterima baik</v>
      </c>
      <c r="Q62" s="7">
        <v>57</v>
      </c>
      <c r="R62" s="14">
        <f t="shared" si="9"/>
        <v>0</v>
      </c>
      <c r="S62" s="14">
        <f t="shared" si="9"/>
        <v>0</v>
      </c>
      <c r="T62" s="14">
        <f t="shared" si="9"/>
        <v>1</v>
      </c>
      <c r="U62" s="14">
        <f t="shared" si="9"/>
        <v>0</v>
      </c>
      <c r="V62" s="14">
        <f t="shared" si="9"/>
        <v>1</v>
      </c>
      <c r="W62" s="14">
        <f t="shared" si="9"/>
        <v>0</v>
      </c>
      <c r="X62" s="14">
        <f t="shared" si="9"/>
        <v>0</v>
      </c>
      <c r="Y62" s="14">
        <f t="shared" si="9"/>
        <v>0</v>
      </c>
      <c r="Z62" s="14">
        <f t="shared" si="9"/>
        <v>0</v>
      </c>
      <c r="AA62" s="14">
        <f t="shared" si="9"/>
        <v>0</v>
      </c>
      <c r="AB62" s="6">
        <f t="shared" si="6"/>
        <v>0.2</v>
      </c>
      <c r="AC62" s="6">
        <f t="shared" si="7"/>
        <v>0.8</v>
      </c>
      <c r="AD62" s="6">
        <f t="shared" si="8"/>
        <v>0.16000000000000003</v>
      </c>
      <c r="AE62" s="21"/>
    </row>
    <row r="63" spans="1:31" ht="39.6" x14ac:dyDescent="0.25">
      <c r="A63" s="60" t="s">
        <v>2236</v>
      </c>
      <c r="B63" s="14">
        <v>1</v>
      </c>
      <c r="C63" s="14">
        <v>1</v>
      </c>
      <c r="D63" s="14">
        <v>0</v>
      </c>
      <c r="E63" s="14">
        <v>1</v>
      </c>
      <c r="F63" s="14">
        <v>0</v>
      </c>
      <c r="G63" s="14">
        <v>1</v>
      </c>
      <c r="H63" s="14">
        <v>0</v>
      </c>
      <c r="I63" s="14">
        <v>0</v>
      </c>
      <c r="J63" s="14">
        <v>0</v>
      </c>
      <c r="K63" s="14">
        <v>0</v>
      </c>
      <c r="L63" s="33">
        <f t="shared" si="0"/>
        <v>0.4</v>
      </c>
      <c r="M63" s="61" t="str">
        <f t="shared" si="1"/>
        <v>sedang</v>
      </c>
      <c r="N63" s="33">
        <f t="shared" si="2"/>
        <v>0.4</v>
      </c>
      <c r="O63" s="14" t="str">
        <f t="shared" si="3"/>
        <v>soal diterima baik</v>
      </c>
      <c r="Q63" s="7">
        <v>58</v>
      </c>
      <c r="R63" s="14">
        <f t="shared" si="9"/>
        <v>1</v>
      </c>
      <c r="S63" s="14">
        <f t="shared" si="9"/>
        <v>1</v>
      </c>
      <c r="T63" s="14">
        <f t="shared" si="9"/>
        <v>1</v>
      </c>
      <c r="U63" s="14">
        <f t="shared" si="9"/>
        <v>1</v>
      </c>
      <c r="V63" s="14">
        <f t="shared" si="9"/>
        <v>1</v>
      </c>
      <c r="W63" s="14">
        <f t="shared" si="9"/>
        <v>1</v>
      </c>
      <c r="X63" s="14">
        <f t="shared" si="9"/>
        <v>1</v>
      </c>
      <c r="Y63" s="14">
        <f t="shared" si="9"/>
        <v>1</v>
      </c>
      <c r="Z63" s="14">
        <f t="shared" si="9"/>
        <v>0</v>
      </c>
      <c r="AA63" s="14">
        <f t="shared" si="9"/>
        <v>0</v>
      </c>
      <c r="AB63" s="6">
        <f t="shared" si="6"/>
        <v>0.8</v>
      </c>
      <c r="AC63" s="6">
        <f t="shared" si="7"/>
        <v>0.19999999999999996</v>
      </c>
      <c r="AD63" s="6">
        <f t="shared" si="8"/>
        <v>0.15999999999999998</v>
      </c>
      <c r="AE63" s="21"/>
    </row>
    <row r="64" spans="1:31" ht="66" x14ac:dyDescent="0.25">
      <c r="A64" s="60" t="s">
        <v>2237</v>
      </c>
      <c r="B64" s="14">
        <v>1</v>
      </c>
      <c r="C64" s="14">
        <v>1</v>
      </c>
      <c r="D64" s="14">
        <v>1</v>
      </c>
      <c r="E64" s="14">
        <v>0</v>
      </c>
      <c r="F64" s="14">
        <v>1</v>
      </c>
      <c r="G64" s="14">
        <v>0</v>
      </c>
      <c r="H64" s="14">
        <v>0</v>
      </c>
      <c r="I64" s="14">
        <v>0</v>
      </c>
      <c r="J64" s="14">
        <v>1</v>
      </c>
      <c r="K64" s="14">
        <v>1</v>
      </c>
      <c r="L64" s="33">
        <f t="shared" si="0"/>
        <v>0.6</v>
      </c>
      <c r="M64" s="61" t="str">
        <f t="shared" si="1"/>
        <v>sedang</v>
      </c>
      <c r="N64" s="33">
        <f t="shared" si="2"/>
        <v>0.4</v>
      </c>
      <c r="O64" s="14" t="str">
        <f t="shared" si="3"/>
        <v>soal diterima baik</v>
      </c>
      <c r="Q64" s="7">
        <v>59</v>
      </c>
      <c r="R64" s="14">
        <f t="shared" si="9"/>
        <v>1</v>
      </c>
      <c r="S64" s="14">
        <f t="shared" si="9"/>
        <v>1</v>
      </c>
      <c r="T64" s="14">
        <f t="shared" si="9"/>
        <v>0</v>
      </c>
      <c r="U64" s="14">
        <f t="shared" si="9"/>
        <v>1</v>
      </c>
      <c r="V64" s="14">
        <f t="shared" si="9"/>
        <v>0</v>
      </c>
      <c r="W64" s="14">
        <f t="shared" si="9"/>
        <v>1</v>
      </c>
      <c r="X64" s="14">
        <f t="shared" si="9"/>
        <v>0</v>
      </c>
      <c r="Y64" s="14">
        <f t="shared" si="9"/>
        <v>0</v>
      </c>
      <c r="Z64" s="14">
        <f t="shared" si="9"/>
        <v>0</v>
      </c>
      <c r="AA64" s="14">
        <f t="shared" si="9"/>
        <v>0</v>
      </c>
      <c r="AB64" s="6">
        <f t="shared" si="6"/>
        <v>0.4</v>
      </c>
      <c r="AC64" s="6">
        <f t="shared" si="7"/>
        <v>0.6</v>
      </c>
      <c r="AD64" s="6">
        <f t="shared" si="8"/>
        <v>0.24</v>
      </c>
      <c r="AE64" s="21"/>
    </row>
    <row r="65" spans="1:31" ht="39.6" x14ac:dyDescent="0.25">
      <c r="A65" s="63" t="s">
        <v>2238</v>
      </c>
      <c r="B65" s="14">
        <v>0</v>
      </c>
      <c r="C65" s="14">
        <v>0</v>
      </c>
      <c r="D65" s="14">
        <v>1</v>
      </c>
      <c r="E65" s="14">
        <v>1</v>
      </c>
      <c r="F65" s="14">
        <v>1</v>
      </c>
      <c r="G65" s="14">
        <v>1</v>
      </c>
      <c r="H65" s="14">
        <v>0</v>
      </c>
      <c r="I65" s="14">
        <v>0</v>
      </c>
      <c r="J65" s="14">
        <v>0</v>
      </c>
      <c r="K65" s="14">
        <v>0</v>
      </c>
      <c r="L65" s="33">
        <f t="shared" si="0"/>
        <v>0.4</v>
      </c>
      <c r="M65" s="29" t="str">
        <f t="shared" si="1"/>
        <v>sedang</v>
      </c>
      <c r="N65" s="33">
        <f t="shared" si="2"/>
        <v>0.4</v>
      </c>
      <c r="O65" s="14" t="str">
        <f t="shared" si="3"/>
        <v>soal diterima baik</v>
      </c>
      <c r="Q65" s="7">
        <v>60</v>
      </c>
      <c r="R65" s="14">
        <f t="shared" si="9"/>
        <v>1</v>
      </c>
      <c r="S65" s="14">
        <f t="shared" si="9"/>
        <v>1</v>
      </c>
      <c r="T65" s="14">
        <f t="shared" si="9"/>
        <v>1</v>
      </c>
      <c r="U65" s="14">
        <f t="shared" si="9"/>
        <v>0</v>
      </c>
      <c r="V65" s="14">
        <f t="shared" si="9"/>
        <v>1</v>
      </c>
      <c r="W65" s="14">
        <f t="shared" si="9"/>
        <v>0</v>
      </c>
      <c r="X65" s="14">
        <f t="shared" si="9"/>
        <v>0</v>
      </c>
      <c r="Y65" s="14">
        <f t="shared" si="9"/>
        <v>0</v>
      </c>
      <c r="Z65" s="14">
        <f t="shared" si="9"/>
        <v>1</v>
      </c>
      <c r="AA65" s="14">
        <f t="shared" si="9"/>
        <v>1</v>
      </c>
      <c r="AB65" s="6">
        <f t="shared" si="6"/>
        <v>0.6</v>
      </c>
      <c r="AC65" s="6">
        <f t="shared" si="7"/>
        <v>0.4</v>
      </c>
      <c r="AD65" s="6">
        <f t="shared" si="8"/>
        <v>0.24</v>
      </c>
      <c r="AE65" s="21"/>
    </row>
    <row r="66" spans="1:31" ht="39.6" x14ac:dyDescent="0.25">
      <c r="A66" s="60" t="s">
        <v>2239</v>
      </c>
      <c r="B66" s="14">
        <v>1</v>
      </c>
      <c r="C66" s="14">
        <v>1</v>
      </c>
      <c r="D66" s="14">
        <v>1</v>
      </c>
      <c r="E66" s="14">
        <v>0</v>
      </c>
      <c r="F66" s="14">
        <v>1</v>
      </c>
      <c r="G66" s="14">
        <v>0</v>
      </c>
      <c r="H66" s="14">
        <v>0</v>
      </c>
      <c r="I66" s="14">
        <v>0</v>
      </c>
      <c r="J66" s="14">
        <v>1</v>
      </c>
      <c r="K66" s="14">
        <v>1</v>
      </c>
      <c r="L66" s="33">
        <f t="shared" si="0"/>
        <v>0.6</v>
      </c>
      <c r="M66" s="61" t="str">
        <f t="shared" si="1"/>
        <v>sedang</v>
      </c>
      <c r="N66" s="33">
        <f t="shared" si="2"/>
        <v>0.4</v>
      </c>
      <c r="O66" s="14" t="str">
        <f t="shared" si="3"/>
        <v>soal diterima baik</v>
      </c>
      <c r="Q66" s="7">
        <v>61</v>
      </c>
      <c r="R66" s="14">
        <f t="shared" si="9"/>
        <v>0</v>
      </c>
      <c r="S66" s="14">
        <f t="shared" si="9"/>
        <v>0</v>
      </c>
      <c r="T66" s="14">
        <f t="shared" si="9"/>
        <v>1</v>
      </c>
      <c r="U66" s="14">
        <f t="shared" si="9"/>
        <v>1</v>
      </c>
      <c r="V66" s="14">
        <f t="shared" si="9"/>
        <v>1</v>
      </c>
      <c r="W66" s="14">
        <f t="shared" si="9"/>
        <v>1</v>
      </c>
      <c r="X66" s="14">
        <f t="shared" si="9"/>
        <v>0</v>
      </c>
      <c r="Y66" s="14">
        <f t="shared" si="9"/>
        <v>0</v>
      </c>
      <c r="Z66" s="14">
        <f t="shared" si="9"/>
        <v>0</v>
      </c>
      <c r="AA66" s="14">
        <f t="shared" si="9"/>
        <v>0</v>
      </c>
      <c r="AB66" s="6">
        <f t="shared" si="6"/>
        <v>0.4</v>
      </c>
      <c r="AC66" s="6">
        <f t="shared" si="7"/>
        <v>0.6</v>
      </c>
      <c r="AD66" s="6">
        <f t="shared" si="8"/>
        <v>0.24</v>
      </c>
      <c r="AE66" s="21"/>
    </row>
    <row r="67" spans="1:31" ht="39.6" x14ac:dyDescent="0.25">
      <c r="A67" s="60" t="s">
        <v>2240</v>
      </c>
      <c r="B67" s="14">
        <v>1</v>
      </c>
      <c r="C67" s="14">
        <v>1</v>
      </c>
      <c r="D67" s="14">
        <v>1</v>
      </c>
      <c r="E67" s="14">
        <v>0</v>
      </c>
      <c r="F67" s="14">
        <v>1</v>
      </c>
      <c r="G67" s="14">
        <v>0</v>
      </c>
      <c r="H67" s="14">
        <v>0</v>
      </c>
      <c r="I67" s="14">
        <v>0</v>
      </c>
      <c r="J67" s="14">
        <v>1</v>
      </c>
      <c r="K67" s="14">
        <v>1</v>
      </c>
      <c r="L67" s="33">
        <f t="shared" si="0"/>
        <v>0.6</v>
      </c>
      <c r="M67" s="61" t="str">
        <f t="shared" si="1"/>
        <v>sedang</v>
      </c>
      <c r="N67" s="33">
        <f t="shared" si="2"/>
        <v>0.4</v>
      </c>
      <c r="O67" s="14" t="str">
        <f t="shared" si="3"/>
        <v>soal diterima baik</v>
      </c>
      <c r="Q67" s="7">
        <v>62</v>
      </c>
      <c r="R67" s="14">
        <f t="shared" si="9"/>
        <v>1</v>
      </c>
      <c r="S67" s="14">
        <f t="shared" si="9"/>
        <v>1</v>
      </c>
      <c r="T67" s="14">
        <f t="shared" si="9"/>
        <v>1</v>
      </c>
      <c r="U67" s="14">
        <f t="shared" si="9"/>
        <v>0</v>
      </c>
      <c r="V67" s="14">
        <f t="shared" si="9"/>
        <v>1</v>
      </c>
      <c r="W67" s="14">
        <f t="shared" si="9"/>
        <v>0</v>
      </c>
      <c r="X67" s="14">
        <f t="shared" si="9"/>
        <v>0</v>
      </c>
      <c r="Y67" s="14">
        <f t="shared" si="9"/>
        <v>0</v>
      </c>
      <c r="Z67" s="14">
        <f t="shared" si="9"/>
        <v>1</v>
      </c>
      <c r="AA67" s="14">
        <f t="shared" si="9"/>
        <v>1</v>
      </c>
      <c r="AB67" s="6">
        <f t="shared" si="6"/>
        <v>0.6</v>
      </c>
      <c r="AC67" s="6">
        <f t="shared" si="7"/>
        <v>0.4</v>
      </c>
      <c r="AD67" s="6">
        <f t="shared" si="8"/>
        <v>0.24</v>
      </c>
      <c r="AE67" s="21"/>
    </row>
    <row r="68" spans="1:31" ht="92.4" x14ac:dyDescent="0.25">
      <c r="A68" s="60" t="s">
        <v>2241</v>
      </c>
      <c r="B68" s="14">
        <v>1</v>
      </c>
      <c r="C68" s="14">
        <v>1</v>
      </c>
      <c r="D68" s="14">
        <v>1</v>
      </c>
      <c r="E68" s="14">
        <v>0</v>
      </c>
      <c r="F68" s="14">
        <v>1</v>
      </c>
      <c r="G68" s="14">
        <v>0</v>
      </c>
      <c r="H68" s="14">
        <v>0</v>
      </c>
      <c r="I68" s="14">
        <v>0</v>
      </c>
      <c r="J68" s="14">
        <v>0</v>
      </c>
      <c r="K68" s="14">
        <v>0</v>
      </c>
      <c r="L68" s="33">
        <f t="shared" si="0"/>
        <v>0.4</v>
      </c>
      <c r="M68" s="61" t="str">
        <f t="shared" si="1"/>
        <v>sedang</v>
      </c>
      <c r="N68" s="33">
        <f t="shared" si="2"/>
        <v>0.8</v>
      </c>
      <c r="O68" s="14" t="str">
        <f t="shared" si="3"/>
        <v>soal diterima baik</v>
      </c>
      <c r="Q68" s="7">
        <v>63</v>
      </c>
      <c r="R68" s="14">
        <f t="shared" si="9"/>
        <v>1</v>
      </c>
      <c r="S68" s="14">
        <f t="shared" si="9"/>
        <v>1</v>
      </c>
      <c r="T68" s="14">
        <f t="shared" si="9"/>
        <v>1</v>
      </c>
      <c r="U68" s="14">
        <f t="shared" si="9"/>
        <v>0</v>
      </c>
      <c r="V68" s="14">
        <f t="shared" si="9"/>
        <v>1</v>
      </c>
      <c r="W68" s="14">
        <f t="shared" si="9"/>
        <v>0</v>
      </c>
      <c r="X68" s="14">
        <f t="shared" si="9"/>
        <v>0</v>
      </c>
      <c r="Y68" s="14">
        <f t="shared" si="9"/>
        <v>0</v>
      </c>
      <c r="Z68" s="14">
        <f t="shared" si="9"/>
        <v>1</v>
      </c>
      <c r="AA68" s="14">
        <f t="shared" si="9"/>
        <v>1</v>
      </c>
      <c r="AB68" s="6">
        <f t="shared" si="6"/>
        <v>0.6</v>
      </c>
      <c r="AC68" s="6">
        <f t="shared" si="7"/>
        <v>0.4</v>
      </c>
      <c r="AD68" s="6">
        <f t="shared" si="8"/>
        <v>0.24</v>
      </c>
      <c r="AE68" s="21"/>
    </row>
    <row r="69" spans="1:31" ht="66" x14ac:dyDescent="0.25">
      <c r="A69" s="62" t="s">
        <v>2242</v>
      </c>
      <c r="B69" s="14">
        <v>1</v>
      </c>
      <c r="C69" s="14">
        <v>1</v>
      </c>
      <c r="D69" s="14">
        <v>1</v>
      </c>
      <c r="E69" s="14">
        <v>1</v>
      </c>
      <c r="F69" s="14">
        <v>1</v>
      </c>
      <c r="G69" s="14">
        <v>1</v>
      </c>
      <c r="H69" s="14">
        <v>0</v>
      </c>
      <c r="I69" s="14">
        <v>0</v>
      </c>
      <c r="J69" s="14">
        <v>1</v>
      </c>
      <c r="K69" s="14">
        <v>1</v>
      </c>
      <c r="L69" s="33">
        <f t="shared" si="0"/>
        <v>0.8</v>
      </c>
      <c r="M69" s="30" t="str">
        <f t="shared" si="1"/>
        <v>mudah</v>
      </c>
      <c r="N69" s="33">
        <f t="shared" si="2"/>
        <v>0.4</v>
      </c>
      <c r="O69" s="14" t="str">
        <f t="shared" si="3"/>
        <v>soal diterima baik</v>
      </c>
      <c r="Q69" s="7">
        <v>64</v>
      </c>
      <c r="R69" s="14">
        <f t="shared" si="9"/>
        <v>1</v>
      </c>
      <c r="S69" s="14">
        <f t="shared" si="9"/>
        <v>1</v>
      </c>
      <c r="T69" s="14">
        <f t="shared" si="9"/>
        <v>1</v>
      </c>
      <c r="U69" s="14">
        <f t="shared" si="9"/>
        <v>0</v>
      </c>
      <c r="V69" s="14">
        <f t="shared" si="9"/>
        <v>1</v>
      </c>
      <c r="W69" s="14">
        <f t="shared" si="9"/>
        <v>0</v>
      </c>
      <c r="X69" s="14">
        <f t="shared" si="9"/>
        <v>0</v>
      </c>
      <c r="Y69" s="14">
        <f t="shared" si="9"/>
        <v>0</v>
      </c>
      <c r="Z69" s="14">
        <f t="shared" si="9"/>
        <v>0</v>
      </c>
      <c r="AA69" s="14">
        <f t="shared" si="9"/>
        <v>0</v>
      </c>
      <c r="AB69" s="6">
        <f t="shared" si="6"/>
        <v>0.4</v>
      </c>
      <c r="AC69" s="6">
        <f t="shared" si="7"/>
        <v>0.6</v>
      </c>
      <c r="AD69" s="6">
        <f t="shared" si="8"/>
        <v>0.24</v>
      </c>
      <c r="AE69" s="21"/>
    </row>
    <row r="70" spans="1:31" ht="92.4" x14ac:dyDescent="0.25">
      <c r="A70" s="63" t="s">
        <v>2243</v>
      </c>
      <c r="B70" s="14">
        <v>1</v>
      </c>
      <c r="C70" s="14">
        <v>1</v>
      </c>
      <c r="D70" s="14">
        <v>1</v>
      </c>
      <c r="E70" s="14">
        <v>1</v>
      </c>
      <c r="F70" s="14">
        <v>1</v>
      </c>
      <c r="G70" s="14">
        <v>1</v>
      </c>
      <c r="H70" s="14">
        <v>0</v>
      </c>
      <c r="I70" s="14">
        <v>0</v>
      </c>
      <c r="J70" s="14">
        <v>1</v>
      </c>
      <c r="K70" s="14">
        <v>1</v>
      </c>
      <c r="L70" s="33">
        <f t="shared" ref="L70:L104" si="10">SUM(B70:K70)/10</f>
        <v>0.8</v>
      </c>
      <c r="M70" s="29" t="str">
        <f t="shared" ref="M70:M104" si="11">IF(L70&lt;0.31,"sukar",IF(L70&lt;0.71,"sedang","mudah"))</f>
        <v>mudah</v>
      </c>
      <c r="N70" s="33">
        <f t="shared" ref="N70:N104" si="12">ABS((SUM(B70:F70)-SUM(G70:K70))*2/10)</f>
        <v>0.4</v>
      </c>
      <c r="O70" s="14" t="str">
        <f t="shared" ref="O70:O104" si="13">IF(N70&lt;0.2,"soal dibuang",IF(N70&lt;0.3,"soal diperbaiki",IF(N70&lt;0.4,"soal diterima tapi perlu diperbaiki","soal diterima baik")))</f>
        <v>soal diterima baik</v>
      </c>
      <c r="Q70" s="7">
        <v>65</v>
      </c>
      <c r="R70" s="14">
        <f t="shared" si="9"/>
        <v>1</v>
      </c>
      <c r="S70" s="14">
        <f t="shared" si="9"/>
        <v>1</v>
      </c>
      <c r="T70" s="14">
        <f t="shared" si="9"/>
        <v>1</v>
      </c>
      <c r="U70" s="14">
        <f t="shared" si="9"/>
        <v>1</v>
      </c>
      <c r="V70" s="14">
        <f t="shared" si="9"/>
        <v>1</v>
      </c>
      <c r="W70" s="14">
        <f t="shared" si="9"/>
        <v>1</v>
      </c>
      <c r="X70" s="14">
        <f t="shared" si="9"/>
        <v>0</v>
      </c>
      <c r="Y70" s="14">
        <f t="shared" si="9"/>
        <v>0</v>
      </c>
      <c r="Z70" s="14">
        <f t="shared" si="9"/>
        <v>1</v>
      </c>
      <c r="AA70" s="14">
        <f t="shared" si="9"/>
        <v>1</v>
      </c>
      <c r="AB70" s="6">
        <f t="shared" si="6"/>
        <v>0.8</v>
      </c>
      <c r="AC70" s="6">
        <f t="shared" si="7"/>
        <v>0.19999999999999996</v>
      </c>
      <c r="AD70" s="6">
        <f t="shared" si="8"/>
        <v>0.15999999999999998</v>
      </c>
      <c r="AE70" s="21"/>
    </row>
    <row r="71" spans="1:31" ht="79.2" x14ac:dyDescent="0.25">
      <c r="A71" s="60" t="s">
        <v>2244</v>
      </c>
      <c r="B71" s="14">
        <v>1</v>
      </c>
      <c r="C71" s="14">
        <v>1</v>
      </c>
      <c r="D71" s="14">
        <v>1</v>
      </c>
      <c r="E71" s="14">
        <v>1</v>
      </c>
      <c r="F71" s="14">
        <v>1</v>
      </c>
      <c r="G71" s="14">
        <v>1</v>
      </c>
      <c r="H71" s="14">
        <v>1</v>
      </c>
      <c r="I71" s="14">
        <v>1</v>
      </c>
      <c r="J71" s="14">
        <v>0</v>
      </c>
      <c r="K71" s="14">
        <v>0</v>
      </c>
      <c r="L71" s="33">
        <f t="shared" si="10"/>
        <v>0.8</v>
      </c>
      <c r="M71" s="61" t="str">
        <f t="shared" si="11"/>
        <v>mudah</v>
      </c>
      <c r="N71" s="33">
        <f t="shared" si="12"/>
        <v>0.4</v>
      </c>
      <c r="O71" s="14" t="str">
        <f t="shared" si="13"/>
        <v>soal diterima baik</v>
      </c>
      <c r="Q71" s="7">
        <v>66</v>
      </c>
      <c r="R71" s="14">
        <f t="shared" si="9"/>
        <v>1</v>
      </c>
      <c r="S71" s="14">
        <f t="shared" si="9"/>
        <v>1</v>
      </c>
      <c r="T71" s="14">
        <f t="shared" si="9"/>
        <v>1</v>
      </c>
      <c r="U71" s="14">
        <f t="shared" si="9"/>
        <v>1</v>
      </c>
      <c r="V71" s="14">
        <f t="shared" si="9"/>
        <v>1</v>
      </c>
      <c r="W71" s="14">
        <f t="shared" ref="W71:AA105" si="14">G70</f>
        <v>1</v>
      </c>
      <c r="X71" s="14">
        <f t="shared" si="14"/>
        <v>0</v>
      </c>
      <c r="Y71" s="14">
        <f t="shared" si="14"/>
        <v>0</v>
      </c>
      <c r="Z71" s="14">
        <f t="shared" si="14"/>
        <v>1</v>
      </c>
      <c r="AA71" s="14">
        <f t="shared" si="14"/>
        <v>1</v>
      </c>
      <c r="AB71" s="6">
        <f t="shared" ref="AB71:AB104" si="15">SUM(R71:AA71)/COUNT(R71:AA71)</f>
        <v>0.8</v>
      </c>
      <c r="AC71" s="6">
        <f t="shared" ref="AC71:AC105" si="16">1-AB71</f>
        <v>0.19999999999999996</v>
      </c>
      <c r="AD71" s="6">
        <f t="shared" ref="AD71:AD105" si="17">AB71*AC71</f>
        <v>0.15999999999999998</v>
      </c>
      <c r="AE71" s="21"/>
    </row>
    <row r="72" spans="1:31" ht="92.4" x14ac:dyDescent="0.25">
      <c r="A72" s="60" t="s">
        <v>2245</v>
      </c>
      <c r="B72" s="14">
        <v>1</v>
      </c>
      <c r="C72" s="14">
        <v>1</v>
      </c>
      <c r="D72" s="14">
        <v>1</v>
      </c>
      <c r="E72" s="14">
        <v>1</v>
      </c>
      <c r="F72" s="14">
        <v>1</v>
      </c>
      <c r="G72" s="14">
        <v>1</v>
      </c>
      <c r="H72" s="14">
        <v>0</v>
      </c>
      <c r="I72" s="14">
        <v>0</v>
      </c>
      <c r="J72" s="14">
        <v>0</v>
      </c>
      <c r="K72" s="14">
        <v>0</v>
      </c>
      <c r="L72" s="33">
        <f t="shared" si="10"/>
        <v>0.6</v>
      </c>
      <c r="M72" s="61" t="str">
        <f t="shared" si="11"/>
        <v>sedang</v>
      </c>
      <c r="N72" s="33">
        <f t="shared" si="12"/>
        <v>0.8</v>
      </c>
      <c r="O72" s="14" t="str">
        <f t="shared" si="13"/>
        <v>soal diterima baik</v>
      </c>
      <c r="Q72" s="7">
        <v>67</v>
      </c>
      <c r="R72" s="14">
        <f t="shared" ref="R72:V105" si="18">B71</f>
        <v>1</v>
      </c>
      <c r="S72" s="14">
        <f t="shared" si="18"/>
        <v>1</v>
      </c>
      <c r="T72" s="14">
        <f t="shared" si="18"/>
        <v>1</v>
      </c>
      <c r="U72" s="14">
        <f t="shared" si="18"/>
        <v>1</v>
      </c>
      <c r="V72" s="14">
        <f t="shared" si="18"/>
        <v>1</v>
      </c>
      <c r="W72" s="14">
        <f t="shared" si="14"/>
        <v>1</v>
      </c>
      <c r="X72" s="14">
        <f t="shared" si="14"/>
        <v>1</v>
      </c>
      <c r="Y72" s="14">
        <f t="shared" si="14"/>
        <v>1</v>
      </c>
      <c r="Z72" s="14">
        <f t="shared" si="14"/>
        <v>0</v>
      </c>
      <c r="AA72" s="14">
        <f t="shared" si="14"/>
        <v>0</v>
      </c>
      <c r="AB72" s="6">
        <f t="shared" si="15"/>
        <v>0.8</v>
      </c>
      <c r="AC72" s="6">
        <f t="shared" si="16"/>
        <v>0.19999999999999996</v>
      </c>
      <c r="AD72" s="6">
        <f t="shared" si="17"/>
        <v>0.15999999999999998</v>
      </c>
      <c r="AE72" s="21"/>
    </row>
    <row r="73" spans="1:31" ht="66" x14ac:dyDescent="0.25">
      <c r="A73" s="62" t="s">
        <v>2246</v>
      </c>
      <c r="B73" s="14">
        <v>1</v>
      </c>
      <c r="C73" s="14">
        <v>1</v>
      </c>
      <c r="D73" s="14">
        <v>1</v>
      </c>
      <c r="E73" s="14">
        <v>0</v>
      </c>
      <c r="F73" s="14">
        <v>1</v>
      </c>
      <c r="G73" s="14">
        <v>0</v>
      </c>
      <c r="H73" s="14">
        <v>0</v>
      </c>
      <c r="I73" s="14">
        <v>0</v>
      </c>
      <c r="J73" s="14">
        <v>0</v>
      </c>
      <c r="K73" s="14">
        <v>0</v>
      </c>
      <c r="L73" s="33">
        <f t="shared" si="10"/>
        <v>0.4</v>
      </c>
      <c r="M73" s="30" t="str">
        <f t="shared" si="11"/>
        <v>sedang</v>
      </c>
      <c r="N73" s="33">
        <f t="shared" si="12"/>
        <v>0.8</v>
      </c>
      <c r="O73" s="14" t="str">
        <f t="shared" si="13"/>
        <v>soal diterima baik</v>
      </c>
      <c r="Q73" s="7">
        <v>68</v>
      </c>
      <c r="R73" s="14">
        <f t="shared" si="18"/>
        <v>1</v>
      </c>
      <c r="S73" s="14">
        <f t="shared" si="18"/>
        <v>1</v>
      </c>
      <c r="T73" s="14">
        <f t="shared" si="18"/>
        <v>1</v>
      </c>
      <c r="U73" s="14">
        <f t="shared" si="18"/>
        <v>1</v>
      </c>
      <c r="V73" s="14">
        <f t="shared" si="18"/>
        <v>1</v>
      </c>
      <c r="W73" s="14">
        <f t="shared" si="14"/>
        <v>1</v>
      </c>
      <c r="X73" s="14">
        <f t="shared" si="14"/>
        <v>0</v>
      </c>
      <c r="Y73" s="14">
        <f t="shared" si="14"/>
        <v>0</v>
      </c>
      <c r="Z73" s="14">
        <f t="shared" si="14"/>
        <v>0</v>
      </c>
      <c r="AA73" s="14">
        <f t="shared" si="14"/>
        <v>0</v>
      </c>
      <c r="AB73" s="6">
        <f t="shared" si="15"/>
        <v>0.6</v>
      </c>
      <c r="AC73" s="6">
        <f t="shared" si="16"/>
        <v>0.4</v>
      </c>
      <c r="AD73" s="6">
        <f t="shared" si="17"/>
        <v>0.24</v>
      </c>
      <c r="AE73" s="21"/>
    </row>
    <row r="74" spans="1:31" ht="39.6" x14ac:dyDescent="0.25">
      <c r="A74" s="60" t="s">
        <v>2247</v>
      </c>
      <c r="B74" s="14">
        <v>1</v>
      </c>
      <c r="C74" s="14">
        <v>1</v>
      </c>
      <c r="D74" s="14">
        <v>1</v>
      </c>
      <c r="E74" s="14">
        <v>1</v>
      </c>
      <c r="F74" s="14">
        <v>1</v>
      </c>
      <c r="G74" s="14">
        <v>1</v>
      </c>
      <c r="H74" s="14">
        <v>1</v>
      </c>
      <c r="I74" s="14">
        <v>1</v>
      </c>
      <c r="J74" s="14">
        <v>0</v>
      </c>
      <c r="K74" s="14">
        <v>0</v>
      </c>
      <c r="L74" s="33">
        <f t="shared" si="10"/>
        <v>0.8</v>
      </c>
      <c r="M74" s="61" t="str">
        <f t="shared" si="11"/>
        <v>mudah</v>
      </c>
      <c r="N74" s="33">
        <f t="shared" si="12"/>
        <v>0.4</v>
      </c>
      <c r="O74" s="14" t="str">
        <f t="shared" si="13"/>
        <v>soal diterima baik</v>
      </c>
      <c r="Q74" s="7">
        <v>69</v>
      </c>
      <c r="R74" s="14">
        <f t="shared" si="18"/>
        <v>1</v>
      </c>
      <c r="S74" s="14">
        <f t="shared" si="18"/>
        <v>1</v>
      </c>
      <c r="T74" s="14">
        <f t="shared" si="18"/>
        <v>1</v>
      </c>
      <c r="U74" s="14">
        <f t="shared" si="18"/>
        <v>0</v>
      </c>
      <c r="V74" s="14">
        <f t="shared" si="18"/>
        <v>1</v>
      </c>
      <c r="W74" s="14">
        <f t="shared" si="14"/>
        <v>0</v>
      </c>
      <c r="X74" s="14">
        <f t="shared" si="14"/>
        <v>0</v>
      </c>
      <c r="Y74" s="14">
        <f t="shared" si="14"/>
        <v>0</v>
      </c>
      <c r="Z74" s="14">
        <f t="shared" si="14"/>
        <v>0</v>
      </c>
      <c r="AA74" s="14">
        <f t="shared" si="14"/>
        <v>0</v>
      </c>
      <c r="AB74" s="6">
        <f t="shared" si="15"/>
        <v>0.4</v>
      </c>
      <c r="AC74" s="6">
        <f t="shared" si="16"/>
        <v>0.6</v>
      </c>
      <c r="AD74" s="6">
        <f t="shared" si="17"/>
        <v>0.24</v>
      </c>
      <c r="AE74" s="21"/>
    </row>
    <row r="75" spans="1:31" ht="26.4" x14ac:dyDescent="0.25">
      <c r="A75" s="63" t="s">
        <v>2248</v>
      </c>
      <c r="B75" s="14">
        <v>0</v>
      </c>
      <c r="C75" s="14">
        <v>0</v>
      </c>
      <c r="D75" s="14">
        <v>0</v>
      </c>
      <c r="E75" s="14">
        <v>1</v>
      </c>
      <c r="F75" s="14">
        <v>0</v>
      </c>
      <c r="G75" s="14">
        <v>1</v>
      </c>
      <c r="H75" s="14">
        <v>0</v>
      </c>
      <c r="I75" s="14">
        <v>0</v>
      </c>
      <c r="J75" s="14">
        <v>1</v>
      </c>
      <c r="K75" s="14">
        <v>1</v>
      </c>
      <c r="L75" s="33">
        <f t="shared" si="10"/>
        <v>0.4</v>
      </c>
      <c r="M75" s="29" t="str">
        <f t="shared" si="11"/>
        <v>sedang</v>
      </c>
      <c r="N75" s="33">
        <f t="shared" si="12"/>
        <v>0.4</v>
      </c>
      <c r="O75" s="14" t="str">
        <f t="shared" si="13"/>
        <v>soal diterima baik</v>
      </c>
      <c r="Q75" s="7">
        <v>70</v>
      </c>
      <c r="R75" s="14">
        <f t="shared" si="18"/>
        <v>1</v>
      </c>
      <c r="S75" s="14">
        <f t="shared" si="18"/>
        <v>1</v>
      </c>
      <c r="T75" s="14">
        <f t="shared" si="18"/>
        <v>1</v>
      </c>
      <c r="U75" s="14">
        <f t="shared" si="18"/>
        <v>1</v>
      </c>
      <c r="V75" s="14">
        <f t="shared" si="18"/>
        <v>1</v>
      </c>
      <c r="W75" s="14">
        <f t="shared" si="14"/>
        <v>1</v>
      </c>
      <c r="X75" s="14">
        <f t="shared" si="14"/>
        <v>1</v>
      </c>
      <c r="Y75" s="14">
        <f t="shared" si="14"/>
        <v>1</v>
      </c>
      <c r="Z75" s="14">
        <f t="shared" si="14"/>
        <v>0</v>
      </c>
      <c r="AA75" s="14">
        <f t="shared" si="14"/>
        <v>0</v>
      </c>
      <c r="AB75" s="6">
        <f t="shared" si="15"/>
        <v>0.8</v>
      </c>
      <c r="AC75" s="6">
        <f t="shared" si="16"/>
        <v>0.19999999999999996</v>
      </c>
      <c r="AD75" s="6">
        <f t="shared" si="17"/>
        <v>0.15999999999999998</v>
      </c>
      <c r="AE75" s="21"/>
    </row>
    <row r="76" spans="1:31" ht="105.6" x14ac:dyDescent="0.25">
      <c r="A76" s="60" t="s">
        <v>2249</v>
      </c>
      <c r="B76" s="14">
        <v>0</v>
      </c>
      <c r="C76" s="14">
        <v>0</v>
      </c>
      <c r="D76" s="14">
        <v>1</v>
      </c>
      <c r="E76" s="14">
        <v>1</v>
      </c>
      <c r="F76" s="14">
        <v>1</v>
      </c>
      <c r="G76" s="14">
        <v>1</v>
      </c>
      <c r="H76" s="14">
        <v>0</v>
      </c>
      <c r="I76" s="14">
        <v>0</v>
      </c>
      <c r="J76" s="14">
        <v>0</v>
      </c>
      <c r="K76" s="14">
        <v>0</v>
      </c>
      <c r="L76" s="33">
        <f t="shared" si="10"/>
        <v>0.4</v>
      </c>
      <c r="M76" s="61" t="str">
        <f t="shared" si="11"/>
        <v>sedang</v>
      </c>
      <c r="N76" s="33">
        <f t="shared" si="12"/>
        <v>0.4</v>
      </c>
      <c r="O76" s="14" t="str">
        <f t="shared" si="13"/>
        <v>soal diterima baik</v>
      </c>
      <c r="Q76" s="7">
        <v>71</v>
      </c>
      <c r="R76" s="14">
        <f t="shared" si="18"/>
        <v>0</v>
      </c>
      <c r="S76" s="14">
        <f t="shared" si="18"/>
        <v>0</v>
      </c>
      <c r="T76" s="14">
        <f t="shared" si="18"/>
        <v>0</v>
      </c>
      <c r="U76" s="14">
        <f t="shared" si="18"/>
        <v>1</v>
      </c>
      <c r="V76" s="14">
        <f t="shared" si="18"/>
        <v>0</v>
      </c>
      <c r="W76" s="14">
        <f t="shared" si="14"/>
        <v>1</v>
      </c>
      <c r="X76" s="14">
        <f t="shared" si="14"/>
        <v>0</v>
      </c>
      <c r="Y76" s="14">
        <f t="shared" si="14"/>
        <v>0</v>
      </c>
      <c r="Z76" s="14">
        <f t="shared" si="14"/>
        <v>1</v>
      </c>
      <c r="AA76" s="14">
        <f t="shared" si="14"/>
        <v>1</v>
      </c>
      <c r="AB76" s="6">
        <f t="shared" si="15"/>
        <v>0.4</v>
      </c>
      <c r="AC76" s="6">
        <f t="shared" si="16"/>
        <v>0.6</v>
      </c>
      <c r="AD76" s="6">
        <f t="shared" si="17"/>
        <v>0.24</v>
      </c>
      <c r="AE76" s="21"/>
    </row>
    <row r="77" spans="1:31" ht="66" x14ac:dyDescent="0.25">
      <c r="A77" s="60" t="s">
        <v>2250</v>
      </c>
      <c r="B77" s="14">
        <v>1</v>
      </c>
      <c r="C77" s="14">
        <v>1</v>
      </c>
      <c r="D77" s="14">
        <v>1</v>
      </c>
      <c r="E77" s="14">
        <v>1</v>
      </c>
      <c r="F77" s="14">
        <v>1</v>
      </c>
      <c r="G77" s="14">
        <v>1</v>
      </c>
      <c r="H77" s="14">
        <v>1</v>
      </c>
      <c r="I77" s="14">
        <v>1</v>
      </c>
      <c r="J77" s="14">
        <v>0</v>
      </c>
      <c r="K77" s="14">
        <v>0</v>
      </c>
      <c r="L77" s="33">
        <f t="shared" si="10"/>
        <v>0.8</v>
      </c>
      <c r="M77" s="61" t="str">
        <f t="shared" si="11"/>
        <v>mudah</v>
      </c>
      <c r="N77" s="33">
        <f t="shared" si="12"/>
        <v>0.4</v>
      </c>
      <c r="O77" s="14" t="str">
        <f t="shared" si="13"/>
        <v>soal diterima baik</v>
      </c>
      <c r="Q77" s="7">
        <v>72</v>
      </c>
      <c r="R77" s="14">
        <f t="shared" si="18"/>
        <v>0</v>
      </c>
      <c r="S77" s="14">
        <f t="shared" si="18"/>
        <v>0</v>
      </c>
      <c r="T77" s="14">
        <f t="shared" si="18"/>
        <v>1</v>
      </c>
      <c r="U77" s="14">
        <f t="shared" si="18"/>
        <v>1</v>
      </c>
      <c r="V77" s="14">
        <f t="shared" si="18"/>
        <v>1</v>
      </c>
      <c r="W77" s="14">
        <f t="shared" si="14"/>
        <v>1</v>
      </c>
      <c r="X77" s="14">
        <f t="shared" si="14"/>
        <v>0</v>
      </c>
      <c r="Y77" s="14">
        <f t="shared" si="14"/>
        <v>0</v>
      </c>
      <c r="Z77" s="14">
        <f t="shared" si="14"/>
        <v>0</v>
      </c>
      <c r="AA77" s="14">
        <f t="shared" si="14"/>
        <v>0</v>
      </c>
      <c r="AB77" s="6">
        <f t="shared" si="15"/>
        <v>0.4</v>
      </c>
      <c r="AC77" s="6">
        <f t="shared" si="16"/>
        <v>0.6</v>
      </c>
      <c r="AD77" s="6">
        <f t="shared" si="17"/>
        <v>0.24</v>
      </c>
      <c r="AE77" s="21"/>
    </row>
    <row r="78" spans="1:31" ht="92.4" x14ac:dyDescent="0.25">
      <c r="A78" s="63" t="s">
        <v>2251</v>
      </c>
      <c r="B78" s="14">
        <v>1</v>
      </c>
      <c r="C78" s="14">
        <v>1</v>
      </c>
      <c r="D78" s="14">
        <v>1</v>
      </c>
      <c r="E78" s="14">
        <v>1</v>
      </c>
      <c r="F78" s="14">
        <v>1</v>
      </c>
      <c r="G78" s="14">
        <v>1</v>
      </c>
      <c r="H78" s="14">
        <v>0</v>
      </c>
      <c r="I78" s="14">
        <v>0</v>
      </c>
      <c r="J78" s="14">
        <v>1</v>
      </c>
      <c r="K78" s="14">
        <v>1</v>
      </c>
      <c r="L78" s="33">
        <f t="shared" si="10"/>
        <v>0.8</v>
      </c>
      <c r="M78" s="29" t="str">
        <f t="shared" si="11"/>
        <v>mudah</v>
      </c>
      <c r="N78" s="33">
        <f t="shared" si="12"/>
        <v>0.4</v>
      </c>
      <c r="O78" s="14" t="str">
        <f t="shared" si="13"/>
        <v>soal diterima baik</v>
      </c>
      <c r="Q78" s="7">
        <v>73</v>
      </c>
      <c r="R78" s="14">
        <f t="shared" si="18"/>
        <v>1</v>
      </c>
      <c r="S78" s="14">
        <f t="shared" si="18"/>
        <v>1</v>
      </c>
      <c r="T78" s="14">
        <f t="shared" si="18"/>
        <v>1</v>
      </c>
      <c r="U78" s="14">
        <f t="shared" si="18"/>
        <v>1</v>
      </c>
      <c r="V78" s="14">
        <f t="shared" si="18"/>
        <v>1</v>
      </c>
      <c r="W78" s="14">
        <f t="shared" si="14"/>
        <v>1</v>
      </c>
      <c r="X78" s="14">
        <f t="shared" si="14"/>
        <v>1</v>
      </c>
      <c r="Y78" s="14">
        <f t="shared" si="14"/>
        <v>1</v>
      </c>
      <c r="Z78" s="14">
        <f t="shared" si="14"/>
        <v>0</v>
      </c>
      <c r="AA78" s="14">
        <f t="shared" si="14"/>
        <v>0</v>
      </c>
      <c r="AB78" s="6">
        <f t="shared" si="15"/>
        <v>0.8</v>
      </c>
      <c r="AC78" s="6">
        <f t="shared" si="16"/>
        <v>0.19999999999999996</v>
      </c>
      <c r="AD78" s="6">
        <f t="shared" si="17"/>
        <v>0.15999999999999998</v>
      </c>
      <c r="AE78" s="21"/>
    </row>
    <row r="79" spans="1:31" ht="92.4" x14ac:dyDescent="0.25">
      <c r="A79" s="60" t="s">
        <v>2252</v>
      </c>
      <c r="B79" s="14">
        <v>1</v>
      </c>
      <c r="C79" s="14">
        <v>1</v>
      </c>
      <c r="D79" s="14">
        <v>1</v>
      </c>
      <c r="E79" s="14">
        <v>0</v>
      </c>
      <c r="F79" s="14">
        <v>1</v>
      </c>
      <c r="G79" s="14">
        <v>0</v>
      </c>
      <c r="H79" s="14">
        <v>1</v>
      </c>
      <c r="I79" s="14">
        <v>1</v>
      </c>
      <c r="J79" s="14">
        <v>0</v>
      </c>
      <c r="K79" s="14">
        <v>0</v>
      </c>
      <c r="L79" s="33">
        <f t="shared" si="10"/>
        <v>0.6</v>
      </c>
      <c r="M79" s="61" t="str">
        <f t="shared" si="11"/>
        <v>sedang</v>
      </c>
      <c r="N79" s="33">
        <f t="shared" si="12"/>
        <v>0.4</v>
      </c>
      <c r="O79" s="14" t="str">
        <f t="shared" si="13"/>
        <v>soal diterima baik</v>
      </c>
      <c r="Q79" s="7">
        <v>74</v>
      </c>
      <c r="R79" s="14">
        <f t="shared" si="18"/>
        <v>1</v>
      </c>
      <c r="S79" s="14">
        <f t="shared" si="18"/>
        <v>1</v>
      </c>
      <c r="T79" s="14">
        <f t="shared" si="18"/>
        <v>1</v>
      </c>
      <c r="U79" s="14">
        <f t="shared" si="18"/>
        <v>1</v>
      </c>
      <c r="V79" s="14">
        <f t="shared" si="18"/>
        <v>1</v>
      </c>
      <c r="W79" s="14">
        <f t="shared" si="14"/>
        <v>1</v>
      </c>
      <c r="X79" s="14">
        <f t="shared" si="14"/>
        <v>0</v>
      </c>
      <c r="Y79" s="14">
        <f t="shared" si="14"/>
        <v>0</v>
      </c>
      <c r="Z79" s="14">
        <f t="shared" si="14"/>
        <v>1</v>
      </c>
      <c r="AA79" s="14">
        <f t="shared" si="14"/>
        <v>1</v>
      </c>
      <c r="AB79" s="6">
        <f t="shared" si="15"/>
        <v>0.8</v>
      </c>
      <c r="AC79" s="6">
        <f t="shared" si="16"/>
        <v>0.19999999999999996</v>
      </c>
      <c r="AD79" s="6">
        <f t="shared" si="17"/>
        <v>0.15999999999999998</v>
      </c>
      <c r="AE79" s="21"/>
    </row>
    <row r="80" spans="1:31" ht="52.8" x14ac:dyDescent="0.25">
      <c r="A80" s="63" t="s">
        <v>2253</v>
      </c>
      <c r="B80" s="14">
        <v>1</v>
      </c>
      <c r="C80" s="14">
        <v>1</v>
      </c>
      <c r="D80" s="14">
        <v>1</v>
      </c>
      <c r="E80" s="14">
        <v>1</v>
      </c>
      <c r="F80" s="14">
        <v>1</v>
      </c>
      <c r="G80" s="14">
        <v>1</v>
      </c>
      <c r="H80" s="14">
        <v>1</v>
      </c>
      <c r="I80" s="14">
        <v>1</v>
      </c>
      <c r="J80" s="14">
        <v>0</v>
      </c>
      <c r="K80" s="14">
        <v>0</v>
      </c>
      <c r="L80" s="33">
        <f t="shared" si="10"/>
        <v>0.8</v>
      </c>
      <c r="M80" s="29" t="str">
        <f t="shared" si="11"/>
        <v>mudah</v>
      </c>
      <c r="N80" s="33">
        <f t="shared" si="12"/>
        <v>0.4</v>
      </c>
      <c r="O80" s="14" t="str">
        <f t="shared" si="13"/>
        <v>soal diterima baik</v>
      </c>
      <c r="Q80" s="7">
        <v>75</v>
      </c>
      <c r="R80" s="14">
        <f t="shared" si="18"/>
        <v>1</v>
      </c>
      <c r="S80" s="14">
        <f t="shared" si="18"/>
        <v>1</v>
      </c>
      <c r="T80" s="14">
        <f t="shared" si="18"/>
        <v>1</v>
      </c>
      <c r="U80" s="14">
        <f t="shared" si="18"/>
        <v>0</v>
      </c>
      <c r="V80" s="14">
        <f t="shared" si="18"/>
        <v>1</v>
      </c>
      <c r="W80" s="14">
        <f t="shared" si="14"/>
        <v>0</v>
      </c>
      <c r="X80" s="14">
        <f t="shared" si="14"/>
        <v>1</v>
      </c>
      <c r="Y80" s="14">
        <f t="shared" si="14"/>
        <v>1</v>
      </c>
      <c r="Z80" s="14">
        <f t="shared" si="14"/>
        <v>0</v>
      </c>
      <c r="AA80" s="14">
        <f t="shared" si="14"/>
        <v>0</v>
      </c>
      <c r="AB80" s="6">
        <f t="shared" si="15"/>
        <v>0.6</v>
      </c>
      <c r="AC80" s="6">
        <f t="shared" si="16"/>
        <v>0.4</v>
      </c>
      <c r="AD80" s="6">
        <f t="shared" si="17"/>
        <v>0.24</v>
      </c>
      <c r="AE80" s="21"/>
    </row>
    <row r="81" spans="1:31" ht="79.2" x14ac:dyDescent="0.25">
      <c r="A81" s="60" t="s">
        <v>2254</v>
      </c>
      <c r="B81" s="14">
        <v>1</v>
      </c>
      <c r="C81" s="14">
        <v>1</v>
      </c>
      <c r="D81" s="14">
        <v>1</v>
      </c>
      <c r="E81" s="14">
        <v>1</v>
      </c>
      <c r="F81" s="14">
        <v>1</v>
      </c>
      <c r="G81" s="14">
        <v>1</v>
      </c>
      <c r="H81" s="14">
        <v>0</v>
      </c>
      <c r="I81" s="14">
        <v>0</v>
      </c>
      <c r="J81" s="14">
        <v>1</v>
      </c>
      <c r="K81" s="14">
        <v>1</v>
      </c>
      <c r="L81" s="33">
        <f t="shared" si="10"/>
        <v>0.8</v>
      </c>
      <c r="M81" s="61" t="str">
        <f t="shared" si="11"/>
        <v>mudah</v>
      </c>
      <c r="N81" s="33">
        <f t="shared" si="12"/>
        <v>0.4</v>
      </c>
      <c r="O81" s="14" t="str">
        <f t="shared" si="13"/>
        <v>soal diterima baik</v>
      </c>
      <c r="Q81" s="7">
        <v>76</v>
      </c>
      <c r="R81" s="14">
        <f t="shared" si="18"/>
        <v>1</v>
      </c>
      <c r="S81" s="14">
        <f t="shared" si="18"/>
        <v>1</v>
      </c>
      <c r="T81" s="14">
        <f t="shared" si="18"/>
        <v>1</v>
      </c>
      <c r="U81" s="14">
        <f t="shared" si="18"/>
        <v>1</v>
      </c>
      <c r="V81" s="14">
        <f t="shared" si="18"/>
        <v>1</v>
      </c>
      <c r="W81" s="14">
        <f t="shared" si="14"/>
        <v>1</v>
      </c>
      <c r="X81" s="14">
        <f t="shared" si="14"/>
        <v>1</v>
      </c>
      <c r="Y81" s="14">
        <f t="shared" si="14"/>
        <v>1</v>
      </c>
      <c r="Z81" s="14">
        <f t="shared" si="14"/>
        <v>0</v>
      </c>
      <c r="AA81" s="14">
        <f t="shared" si="14"/>
        <v>0</v>
      </c>
      <c r="AB81" s="6">
        <f t="shared" si="15"/>
        <v>0.8</v>
      </c>
      <c r="AC81" s="6">
        <f t="shared" si="16"/>
        <v>0.19999999999999996</v>
      </c>
      <c r="AD81" s="6">
        <f t="shared" si="17"/>
        <v>0.15999999999999998</v>
      </c>
      <c r="AE81" s="21"/>
    </row>
    <row r="82" spans="1:31" ht="79.2" x14ac:dyDescent="0.25">
      <c r="A82" s="60" t="s">
        <v>2255</v>
      </c>
      <c r="B82" s="14">
        <v>1</v>
      </c>
      <c r="C82" s="14">
        <v>1</v>
      </c>
      <c r="D82" s="14">
        <v>1</v>
      </c>
      <c r="E82" s="14">
        <v>0</v>
      </c>
      <c r="F82" s="14">
        <v>1</v>
      </c>
      <c r="G82" s="14">
        <v>0</v>
      </c>
      <c r="H82" s="14">
        <v>0</v>
      </c>
      <c r="I82" s="14">
        <v>0</v>
      </c>
      <c r="J82" s="14">
        <v>1</v>
      </c>
      <c r="K82" s="14">
        <v>1</v>
      </c>
      <c r="L82" s="33">
        <f t="shared" si="10"/>
        <v>0.6</v>
      </c>
      <c r="M82" s="61" t="str">
        <f t="shared" si="11"/>
        <v>sedang</v>
      </c>
      <c r="N82" s="33">
        <f t="shared" si="12"/>
        <v>0.4</v>
      </c>
      <c r="O82" s="14" t="str">
        <f t="shared" si="13"/>
        <v>soal diterima baik</v>
      </c>
      <c r="Q82" s="7">
        <v>77</v>
      </c>
      <c r="R82" s="14">
        <f t="shared" si="18"/>
        <v>1</v>
      </c>
      <c r="S82" s="14">
        <f t="shared" si="18"/>
        <v>1</v>
      </c>
      <c r="T82" s="14">
        <f t="shared" si="18"/>
        <v>1</v>
      </c>
      <c r="U82" s="14">
        <f t="shared" si="18"/>
        <v>1</v>
      </c>
      <c r="V82" s="14">
        <f t="shared" si="18"/>
        <v>1</v>
      </c>
      <c r="W82" s="14">
        <f t="shared" si="14"/>
        <v>1</v>
      </c>
      <c r="X82" s="14">
        <f t="shared" si="14"/>
        <v>0</v>
      </c>
      <c r="Y82" s="14">
        <f t="shared" si="14"/>
        <v>0</v>
      </c>
      <c r="Z82" s="14">
        <f t="shared" si="14"/>
        <v>1</v>
      </c>
      <c r="AA82" s="14">
        <f t="shared" si="14"/>
        <v>1</v>
      </c>
      <c r="AB82" s="6">
        <f t="shared" si="15"/>
        <v>0.8</v>
      </c>
      <c r="AC82" s="6">
        <f t="shared" si="16"/>
        <v>0.19999999999999996</v>
      </c>
      <c r="AD82" s="6">
        <f t="shared" si="17"/>
        <v>0.15999999999999998</v>
      </c>
      <c r="AE82" s="21"/>
    </row>
    <row r="83" spans="1:31" ht="92.4" x14ac:dyDescent="0.25">
      <c r="A83" s="60" t="s">
        <v>2256</v>
      </c>
      <c r="B83" s="14">
        <v>0</v>
      </c>
      <c r="C83" s="14">
        <v>0</v>
      </c>
      <c r="D83" s="14">
        <v>1</v>
      </c>
      <c r="E83" s="14">
        <v>1</v>
      </c>
      <c r="F83" s="14">
        <v>1</v>
      </c>
      <c r="G83" s="14">
        <v>1</v>
      </c>
      <c r="H83" s="14">
        <v>0</v>
      </c>
      <c r="I83" s="14">
        <v>0</v>
      </c>
      <c r="J83" s="14">
        <v>0</v>
      </c>
      <c r="K83" s="14">
        <v>0</v>
      </c>
      <c r="L83" s="33">
        <f t="shared" si="10"/>
        <v>0.4</v>
      </c>
      <c r="M83" s="61" t="str">
        <f t="shared" si="11"/>
        <v>sedang</v>
      </c>
      <c r="N83" s="33">
        <f t="shared" si="12"/>
        <v>0.4</v>
      </c>
      <c r="O83" s="14" t="str">
        <f t="shared" si="13"/>
        <v>soal diterima baik</v>
      </c>
      <c r="Q83" s="7">
        <v>78</v>
      </c>
      <c r="R83" s="14">
        <f t="shared" si="18"/>
        <v>1</v>
      </c>
      <c r="S83" s="14">
        <f t="shared" si="18"/>
        <v>1</v>
      </c>
      <c r="T83" s="14">
        <f t="shared" si="18"/>
        <v>1</v>
      </c>
      <c r="U83" s="14">
        <f t="shared" si="18"/>
        <v>0</v>
      </c>
      <c r="V83" s="14">
        <f t="shared" si="18"/>
        <v>1</v>
      </c>
      <c r="W83" s="14">
        <f t="shared" si="14"/>
        <v>0</v>
      </c>
      <c r="X83" s="14">
        <f t="shared" si="14"/>
        <v>0</v>
      </c>
      <c r="Y83" s="14">
        <f t="shared" si="14"/>
        <v>0</v>
      </c>
      <c r="Z83" s="14">
        <f t="shared" si="14"/>
        <v>1</v>
      </c>
      <c r="AA83" s="14">
        <f t="shared" si="14"/>
        <v>1</v>
      </c>
      <c r="AB83" s="6">
        <f t="shared" si="15"/>
        <v>0.6</v>
      </c>
      <c r="AC83" s="6">
        <f t="shared" si="16"/>
        <v>0.4</v>
      </c>
      <c r="AD83" s="6">
        <f t="shared" si="17"/>
        <v>0.24</v>
      </c>
      <c r="AE83" s="21"/>
    </row>
    <row r="84" spans="1:31" ht="52.8" x14ac:dyDescent="0.25">
      <c r="A84" s="62" t="s">
        <v>2257</v>
      </c>
      <c r="B84" s="14">
        <v>0</v>
      </c>
      <c r="C84" s="14">
        <v>0</v>
      </c>
      <c r="D84" s="14">
        <v>1</v>
      </c>
      <c r="E84" s="14">
        <v>0</v>
      </c>
      <c r="F84" s="14">
        <v>1</v>
      </c>
      <c r="G84" s="14">
        <v>0</v>
      </c>
      <c r="H84" s="14">
        <v>0</v>
      </c>
      <c r="I84" s="14">
        <v>0</v>
      </c>
      <c r="J84" s="14">
        <v>0</v>
      </c>
      <c r="K84" s="14">
        <v>0</v>
      </c>
      <c r="L84" s="33">
        <f t="shared" si="10"/>
        <v>0.2</v>
      </c>
      <c r="M84" s="30" t="str">
        <f t="shared" si="11"/>
        <v>sukar</v>
      </c>
      <c r="N84" s="33">
        <f t="shared" si="12"/>
        <v>0.4</v>
      </c>
      <c r="O84" s="14" t="str">
        <f t="shared" si="13"/>
        <v>soal diterima baik</v>
      </c>
      <c r="Q84" s="7">
        <v>79</v>
      </c>
      <c r="R84" s="14">
        <f t="shared" si="18"/>
        <v>0</v>
      </c>
      <c r="S84" s="14">
        <f t="shared" si="18"/>
        <v>0</v>
      </c>
      <c r="T84" s="14">
        <f t="shared" si="18"/>
        <v>1</v>
      </c>
      <c r="U84" s="14">
        <f t="shared" si="18"/>
        <v>1</v>
      </c>
      <c r="V84" s="14">
        <f t="shared" si="18"/>
        <v>1</v>
      </c>
      <c r="W84" s="14">
        <f t="shared" si="14"/>
        <v>1</v>
      </c>
      <c r="X84" s="14">
        <f t="shared" si="14"/>
        <v>0</v>
      </c>
      <c r="Y84" s="14">
        <f t="shared" si="14"/>
        <v>0</v>
      </c>
      <c r="Z84" s="14">
        <f t="shared" si="14"/>
        <v>0</v>
      </c>
      <c r="AA84" s="14">
        <f t="shared" si="14"/>
        <v>0</v>
      </c>
      <c r="AB84" s="6">
        <f t="shared" si="15"/>
        <v>0.4</v>
      </c>
      <c r="AC84" s="6">
        <f t="shared" si="16"/>
        <v>0.6</v>
      </c>
      <c r="AD84" s="6">
        <f t="shared" si="17"/>
        <v>0.24</v>
      </c>
      <c r="AE84" s="21"/>
    </row>
    <row r="85" spans="1:31" ht="66" x14ac:dyDescent="0.25">
      <c r="A85" s="63" t="s">
        <v>2258</v>
      </c>
      <c r="B85" s="14">
        <v>0</v>
      </c>
      <c r="C85" s="14">
        <v>0</v>
      </c>
      <c r="D85" s="14">
        <v>1</v>
      </c>
      <c r="E85" s="14">
        <v>1</v>
      </c>
      <c r="F85" s="14">
        <v>1</v>
      </c>
      <c r="G85" s="14">
        <v>1</v>
      </c>
      <c r="H85" s="14">
        <v>0</v>
      </c>
      <c r="I85" s="14">
        <v>0</v>
      </c>
      <c r="J85" s="14">
        <v>0</v>
      </c>
      <c r="K85" s="14">
        <v>0</v>
      </c>
      <c r="L85" s="33">
        <f t="shared" si="10"/>
        <v>0.4</v>
      </c>
      <c r="M85" s="29" t="str">
        <f t="shared" si="11"/>
        <v>sedang</v>
      </c>
      <c r="N85" s="33">
        <f t="shared" si="12"/>
        <v>0.4</v>
      </c>
      <c r="O85" s="14" t="str">
        <f t="shared" si="13"/>
        <v>soal diterima baik</v>
      </c>
      <c r="Q85" s="7">
        <v>80</v>
      </c>
      <c r="R85" s="14">
        <f t="shared" si="18"/>
        <v>0</v>
      </c>
      <c r="S85" s="14">
        <f t="shared" si="18"/>
        <v>0</v>
      </c>
      <c r="T85" s="14">
        <f t="shared" si="18"/>
        <v>1</v>
      </c>
      <c r="U85" s="14">
        <f t="shared" si="18"/>
        <v>0</v>
      </c>
      <c r="V85" s="14">
        <f t="shared" si="18"/>
        <v>1</v>
      </c>
      <c r="W85" s="14">
        <f t="shared" si="14"/>
        <v>0</v>
      </c>
      <c r="X85" s="14">
        <f t="shared" si="14"/>
        <v>0</v>
      </c>
      <c r="Y85" s="14">
        <f t="shared" si="14"/>
        <v>0</v>
      </c>
      <c r="Z85" s="14">
        <f t="shared" si="14"/>
        <v>0</v>
      </c>
      <c r="AA85" s="14">
        <f t="shared" si="14"/>
        <v>0</v>
      </c>
      <c r="AB85" s="6">
        <f t="shared" si="15"/>
        <v>0.2</v>
      </c>
      <c r="AC85" s="6">
        <f t="shared" si="16"/>
        <v>0.8</v>
      </c>
      <c r="AD85" s="6">
        <f t="shared" si="17"/>
        <v>0.16000000000000003</v>
      </c>
      <c r="AE85" s="21"/>
    </row>
    <row r="86" spans="1:31" ht="66" x14ac:dyDescent="0.25">
      <c r="A86" s="63" t="s">
        <v>2259</v>
      </c>
      <c r="B86" s="14">
        <v>1</v>
      </c>
      <c r="C86" s="14">
        <v>1</v>
      </c>
      <c r="D86" s="14">
        <v>1</v>
      </c>
      <c r="E86" s="14">
        <v>1</v>
      </c>
      <c r="F86" s="14">
        <v>1</v>
      </c>
      <c r="G86" s="14">
        <v>1</v>
      </c>
      <c r="H86" s="14">
        <v>0</v>
      </c>
      <c r="I86" s="14">
        <v>0</v>
      </c>
      <c r="J86" s="14">
        <v>1</v>
      </c>
      <c r="K86" s="14">
        <v>1</v>
      </c>
      <c r="L86" s="33">
        <f t="shared" si="10"/>
        <v>0.8</v>
      </c>
      <c r="M86" s="29" t="str">
        <f t="shared" si="11"/>
        <v>mudah</v>
      </c>
      <c r="N86" s="33">
        <f t="shared" si="12"/>
        <v>0.4</v>
      </c>
      <c r="O86" s="14" t="str">
        <f t="shared" si="13"/>
        <v>soal diterima baik</v>
      </c>
      <c r="Q86" s="7">
        <v>81</v>
      </c>
      <c r="R86" s="14">
        <f t="shared" si="18"/>
        <v>0</v>
      </c>
      <c r="S86" s="14">
        <f t="shared" si="18"/>
        <v>0</v>
      </c>
      <c r="T86" s="14">
        <f t="shared" si="18"/>
        <v>1</v>
      </c>
      <c r="U86" s="14">
        <f t="shared" si="18"/>
        <v>1</v>
      </c>
      <c r="V86" s="14">
        <f t="shared" si="18"/>
        <v>1</v>
      </c>
      <c r="W86" s="14">
        <f t="shared" si="14"/>
        <v>1</v>
      </c>
      <c r="X86" s="14">
        <f t="shared" si="14"/>
        <v>0</v>
      </c>
      <c r="Y86" s="14">
        <f t="shared" si="14"/>
        <v>0</v>
      </c>
      <c r="Z86" s="14">
        <f t="shared" si="14"/>
        <v>0</v>
      </c>
      <c r="AA86" s="14">
        <f t="shared" si="14"/>
        <v>0</v>
      </c>
      <c r="AB86" s="6">
        <f t="shared" si="15"/>
        <v>0.4</v>
      </c>
      <c r="AC86" s="6">
        <f t="shared" si="16"/>
        <v>0.6</v>
      </c>
      <c r="AD86" s="6">
        <f t="shared" si="17"/>
        <v>0.24</v>
      </c>
      <c r="AE86" s="21"/>
    </row>
    <row r="87" spans="1:31" ht="66" x14ac:dyDescent="0.25">
      <c r="A87" s="62" t="s">
        <v>2260</v>
      </c>
      <c r="B87" s="14">
        <v>1</v>
      </c>
      <c r="C87" s="14">
        <v>1</v>
      </c>
      <c r="D87" s="14">
        <v>1</v>
      </c>
      <c r="E87" s="14">
        <v>1</v>
      </c>
      <c r="F87" s="14">
        <v>1</v>
      </c>
      <c r="G87" s="14">
        <v>1</v>
      </c>
      <c r="H87" s="14">
        <v>0</v>
      </c>
      <c r="I87" s="14">
        <v>0</v>
      </c>
      <c r="J87" s="14">
        <v>0</v>
      </c>
      <c r="K87" s="14">
        <v>0</v>
      </c>
      <c r="L87" s="33">
        <f t="shared" si="10"/>
        <v>0.6</v>
      </c>
      <c r="M87" s="30" t="str">
        <f t="shared" si="11"/>
        <v>sedang</v>
      </c>
      <c r="N87" s="33">
        <f t="shared" si="12"/>
        <v>0.8</v>
      </c>
      <c r="O87" s="14" t="str">
        <f t="shared" si="13"/>
        <v>soal diterima baik</v>
      </c>
      <c r="Q87" s="7">
        <v>82</v>
      </c>
      <c r="R87" s="14">
        <f t="shared" si="18"/>
        <v>1</v>
      </c>
      <c r="S87" s="14">
        <f t="shared" si="18"/>
        <v>1</v>
      </c>
      <c r="T87" s="14">
        <f t="shared" si="18"/>
        <v>1</v>
      </c>
      <c r="U87" s="14">
        <f t="shared" si="18"/>
        <v>1</v>
      </c>
      <c r="V87" s="14">
        <f t="shared" si="18"/>
        <v>1</v>
      </c>
      <c r="W87" s="14">
        <f t="shared" si="14"/>
        <v>1</v>
      </c>
      <c r="X87" s="14">
        <f t="shared" si="14"/>
        <v>0</v>
      </c>
      <c r="Y87" s="14">
        <f t="shared" si="14"/>
        <v>0</v>
      </c>
      <c r="Z87" s="14">
        <f t="shared" si="14"/>
        <v>1</v>
      </c>
      <c r="AA87" s="14">
        <f t="shared" si="14"/>
        <v>1</v>
      </c>
      <c r="AB87" s="6">
        <f t="shared" si="15"/>
        <v>0.8</v>
      </c>
      <c r="AC87" s="6">
        <f t="shared" si="16"/>
        <v>0.19999999999999996</v>
      </c>
      <c r="AD87" s="6">
        <f t="shared" si="17"/>
        <v>0.15999999999999998</v>
      </c>
      <c r="AE87" s="21"/>
    </row>
    <row r="88" spans="1:31" ht="79.2" x14ac:dyDescent="0.25">
      <c r="A88" s="63" t="s">
        <v>2261</v>
      </c>
      <c r="B88" s="14">
        <v>1</v>
      </c>
      <c r="C88" s="14">
        <v>1</v>
      </c>
      <c r="D88" s="14">
        <v>0</v>
      </c>
      <c r="E88" s="14">
        <v>1</v>
      </c>
      <c r="F88" s="14">
        <v>0</v>
      </c>
      <c r="G88" s="14">
        <v>1</v>
      </c>
      <c r="H88" s="14">
        <v>0</v>
      </c>
      <c r="I88" s="14">
        <v>0</v>
      </c>
      <c r="J88" s="14">
        <v>0</v>
      </c>
      <c r="K88" s="14">
        <v>0</v>
      </c>
      <c r="L88" s="33">
        <f t="shared" si="10"/>
        <v>0.4</v>
      </c>
      <c r="M88" s="29" t="str">
        <f t="shared" si="11"/>
        <v>sedang</v>
      </c>
      <c r="N88" s="33">
        <f t="shared" si="12"/>
        <v>0.4</v>
      </c>
      <c r="O88" s="14" t="str">
        <f t="shared" si="13"/>
        <v>soal diterima baik</v>
      </c>
      <c r="Q88" s="7">
        <v>83</v>
      </c>
      <c r="R88" s="14">
        <f t="shared" si="18"/>
        <v>1</v>
      </c>
      <c r="S88" s="14">
        <f t="shared" si="18"/>
        <v>1</v>
      </c>
      <c r="T88" s="14">
        <f t="shared" si="18"/>
        <v>1</v>
      </c>
      <c r="U88" s="14">
        <f t="shared" si="18"/>
        <v>1</v>
      </c>
      <c r="V88" s="14">
        <f t="shared" si="18"/>
        <v>1</v>
      </c>
      <c r="W88" s="14">
        <f t="shared" si="14"/>
        <v>1</v>
      </c>
      <c r="X88" s="14">
        <f t="shared" si="14"/>
        <v>0</v>
      </c>
      <c r="Y88" s="14">
        <f t="shared" si="14"/>
        <v>0</v>
      </c>
      <c r="Z88" s="14">
        <f t="shared" si="14"/>
        <v>0</v>
      </c>
      <c r="AA88" s="14">
        <f t="shared" si="14"/>
        <v>0</v>
      </c>
      <c r="AB88" s="6">
        <f t="shared" si="15"/>
        <v>0.6</v>
      </c>
      <c r="AC88" s="6">
        <f t="shared" si="16"/>
        <v>0.4</v>
      </c>
      <c r="AD88" s="6">
        <f t="shared" si="17"/>
        <v>0.24</v>
      </c>
      <c r="AE88" s="21"/>
    </row>
    <row r="89" spans="1:31" ht="52.8" x14ac:dyDescent="0.25">
      <c r="A89" s="60" t="s">
        <v>2262</v>
      </c>
      <c r="B89" s="14">
        <v>1</v>
      </c>
      <c r="C89" s="14">
        <v>1</v>
      </c>
      <c r="D89" s="14">
        <v>0</v>
      </c>
      <c r="E89" s="14">
        <v>0</v>
      </c>
      <c r="F89" s="14">
        <v>0</v>
      </c>
      <c r="G89" s="14">
        <v>0</v>
      </c>
      <c r="H89" s="14">
        <v>1</v>
      </c>
      <c r="I89" s="14">
        <v>1</v>
      </c>
      <c r="J89" s="14">
        <v>1</v>
      </c>
      <c r="K89" s="14">
        <v>1</v>
      </c>
      <c r="L89" s="33">
        <f t="shared" si="10"/>
        <v>0.6</v>
      </c>
      <c r="M89" s="61" t="str">
        <f t="shared" si="11"/>
        <v>sedang</v>
      </c>
      <c r="N89" s="33">
        <f t="shared" si="12"/>
        <v>0.4</v>
      </c>
      <c r="O89" s="14" t="str">
        <f t="shared" si="13"/>
        <v>soal diterima baik</v>
      </c>
      <c r="Q89" s="7">
        <v>84</v>
      </c>
      <c r="R89" s="14">
        <f t="shared" si="18"/>
        <v>1</v>
      </c>
      <c r="S89" s="14">
        <f t="shared" si="18"/>
        <v>1</v>
      </c>
      <c r="T89" s="14">
        <f t="shared" si="18"/>
        <v>0</v>
      </c>
      <c r="U89" s="14">
        <f t="shared" si="18"/>
        <v>1</v>
      </c>
      <c r="V89" s="14">
        <f t="shared" si="18"/>
        <v>0</v>
      </c>
      <c r="W89" s="14">
        <f t="shared" si="14"/>
        <v>1</v>
      </c>
      <c r="X89" s="14">
        <f t="shared" si="14"/>
        <v>0</v>
      </c>
      <c r="Y89" s="14">
        <f t="shared" si="14"/>
        <v>0</v>
      </c>
      <c r="Z89" s="14">
        <f t="shared" si="14"/>
        <v>0</v>
      </c>
      <c r="AA89" s="14">
        <f t="shared" si="14"/>
        <v>0</v>
      </c>
      <c r="AB89" s="6">
        <f t="shared" si="15"/>
        <v>0.4</v>
      </c>
      <c r="AC89" s="6">
        <f t="shared" si="16"/>
        <v>0.6</v>
      </c>
      <c r="AD89" s="6">
        <f t="shared" si="17"/>
        <v>0.24</v>
      </c>
      <c r="AE89" s="21"/>
    </row>
    <row r="90" spans="1:31" ht="52.8" x14ac:dyDescent="0.25">
      <c r="A90" s="63" t="s">
        <v>2263</v>
      </c>
      <c r="B90" s="14">
        <v>1</v>
      </c>
      <c r="C90" s="14">
        <v>1</v>
      </c>
      <c r="D90" s="14">
        <v>1</v>
      </c>
      <c r="E90" s="14">
        <v>0</v>
      </c>
      <c r="F90" s="14">
        <v>1</v>
      </c>
      <c r="G90" s="14">
        <v>0</v>
      </c>
      <c r="H90" s="14">
        <v>0</v>
      </c>
      <c r="I90" s="14">
        <v>0</v>
      </c>
      <c r="J90" s="14">
        <v>0</v>
      </c>
      <c r="K90" s="14">
        <v>0</v>
      </c>
      <c r="L90" s="33">
        <f t="shared" si="10"/>
        <v>0.4</v>
      </c>
      <c r="M90" s="29" t="str">
        <f t="shared" si="11"/>
        <v>sedang</v>
      </c>
      <c r="N90" s="33">
        <f t="shared" si="12"/>
        <v>0.8</v>
      </c>
      <c r="O90" s="14" t="str">
        <f t="shared" si="13"/>
        <v>soal diterima baik</v>
      </c>
      <c r="Q90" s="7">
        <v>85</v>
      </c>
      <c r="R90" s="14">
        <f t="shared" si="18"/>
        <v>1</v>
      </c>
      <c r="S90" s="14">
        <f t="shared" si="18"/>
        <v>1</v>
      </c>
      <c r="T90" s="14">
        <f t="shared" si="18"/>
        <v>0</v>
      </c>
      <c r="U90" s="14">
        <f t="shared" si="18"/>
        <v>0</v>
      </c>
      <c r="V90" s="14">
        <f t="shared" si="18"/>
        <v>0</v>
      </c>
      <c r="W90" s="14">
        <f t="shared" si="14"/>
        <v>0</v>
      </c>
      <c r="X90" s="14">
        <f t="shared" si="14"/>
        <v>1</v>
      </c>
      <c r="Y90" s="14">
        <f t="shared" si="14"/>
        <v>1</v>
      </c>
      <c r="Z90" s="14">
        <f t="shared" si="14"/>
        <v>1</v>
      </c>
      <c r="AA90" s="14">
        <f t="shared" si="14"/>
        <v>1</v>
      </c>
      <c r="AB90" s="6">
        <f t="shared" si="15"/>
        <v>0.6</v>
      </c>
      <c r="AC90" s="6">
        <f t="shared" si="16"/>
        <v>0.4</v>
      </c>
      <c r="AD90" s="6">
        <f t="shared" si="17"/>
        <v>0.24</v>
      </c>
      <c r="AE90" s="21"/>
    </row>
    <row r="91" spans="1:31" ht="52.8" x14ac:dyDescent="0.25">
      <c r="A91" s="63" t="s">
        <v>2264</v>
      </c>
      <c r="B91" s="14">
        <v>1</v>
      </c>
      <c r="C91" s="14">
        <v>1</v>
      </c>
      <c r="D91" s="14">
        <v>1</v>
      </c>
      <c r="E91" s="14">
        <v>1</v>
      </c>
      <c r="F91" s="14">
        <v>1</v>
      </c>
      <c r="G91" s="14">
        <v>1</v>
      </c>
      <c r="H91" s="14">
        <v>0</v>
      </c>
      <c r="I91" s="14">
        <v>0</v>
      </c>
      <c r="J91" s="14">
        <v>0</v>
      </c>
      <c r="K91" s="14">
        <v>0</v>
      </c>
      <c r="L91" s="33">
        <f t="shared" si="10"/>
        <v>0.6</v>
      </c>
      <c r="M91" s="29" t="str">
        <f t="shared" si="11"/>
        <v>sedang</v>
      </c>
      <c r="N91" s="33">
        <f t="shared" si="12"/>
        <v>0.8</v>
      </c>
      <c r="O91" s="14" t="str">
        <f t="shared" si="13"/>
        <v>soal diterima baik</v>
      </c>
      <c r="Q91" s="7">
        <v>86</v>
      </c>
      <c r="R91" s="14">
        <f t="shared" si="18"/>
        <v>1</v>
      </c>
      <c r="S91" s="14">
        <f t="shared" si="18"/>
        <v>1</v>
      </c>
      <c r="T91" s="14">
        <f t="shared" si="18"/>
        <v>1</v>
      </c>
      <c r="U91" s="14">
        <f t="shared" si="18"/>
        <v>0</v>
      </c>
      <c r="V91" s="14">
        <f t="shared" si="18"/>
        <v>1</v>
      </c>
      <c r="W91" s="14">
        <f t="shared" si="14"/>
        <v>0</v>
      </c>
      <c r="X91" s="14">
        <f t="shared" si="14"/>
        <v>0</v>
      </c>
      <c r="Y91" s="14">
        <f t="shared" si="14"/>
        <v>0</v>
      </c>
      <c r="Z91" s="14">
        <f t="shared" si="14"/>
        <v>0</v>
      </c>
      <c r="AA91" s="14">
        <f t="shared" si="14"/>
        <v>0</v>
      </c>
      <c r="AB91" s="6">
        <f t="shared" si="15"/>
        <v>0.4</v>
      </c>
      <c r="AC91" s="6">
        <f t="shared" si="16"/>
        <v>0.6</v>
      </c>
      <c r="AD91" s="6">
        <f t="shared" si="17"/>
        <v>0.24</v>
      </c>
      <c r="AE91" s="21"/>
    </row>
    <row r="92" spans="1:31" ht="52.8" x14ac:dyDescent="0.25">
      <c r="A92" s="60" t="s">
        <v>2265</v>
      </c>
      <c r="B92" s="14">
        <v>1</v>
      </c>
      <c r="C92" s="14">
        <v>1</v>
      </c>
      <c r="D92" s="14">
        <v>1</v>
      </c>
      <c r="E92" s="14">
        <v>0</v>
      </c>
      <c r="F92" s="14">
        <v>1</v>
      </c>
      <c r="G92" s="14">
        <v>0</v>
      </c>
      <c r="H92" s="14">
        <v>0</v>
      </c>
      <c r="I92" s="14">
        <v>0</v>
      </c>
      <c r="J92" s="14">
        <v>0</v>
      </c>
      <c r="K92" s="14">
        <v>0</v>
      </c>
      <c r="L92" s="33">
        <f t="shared" si="10"/>
        <v>0.4</v>
      </c>
      <c r="M92" s="61" t="str">
        <f t="shared" si="11"/>
        <v>sedang</v>
      </c>
      <c r="N92" s="33">
        <f t="shared" si="12"/>
        <v>0.8</v>
      </c>
      <c r="O92" s="14" t="str">
        <f t="shared" si="13"/>
        <v>soal diterima baik</v>
      </c>
      <c r="Q92" s="7">
        <v>87</v>
      </c>
      <c r="R92" s="14">
        <f t="shared" si="18"/>
        <v>1</v>
      </c>
      <c r="S92" s="14">
        <f t="shared" si="18"/>
        <v>1</v>
      </c>
      <c r="T92" s="14">
        <f t="shared" si="18"/>
        <v>1</v>
      </c>
      <c r="U92" s="14">
        <f t="shared" si="18"/>
        <v>1</v>
      </c>
      <c r="V92" s="14">
        <f t="shared" si="18"/>
        <v>1</v>
      </c>
      <c r="W92" s="14">
        <f t="shared" si="14"/>
        <v>1</v>
      </c>
      <c r="X92" s="14">
        <f t="shared" si="14"/>
        <v>0</v>
      </c>
      <c r="Y92" s="14">
        <f t="shared" si="14"/>
        <v>0</v>
      </c>
      <c r="Z92" s="14">
        <f t="shared" si="14"/>
        <v>0</v>
      </c>
      <c r="AA92" s="14">
        <f t="shared" si="14"/>
        <v>0</v>
      </c>
      <c r="AB92" s="6">
        <f t="shared" si="15"/>
        <v>0.6</v>
      </c>
      <c r="AC92" s="6">
        <f t="shared" si="16"/>
        <v>0.4</v>
      </c>
      <c r="AD92" s="6">
        <f t="shared" si="17"/>
        <v>0.24</v>
      </c>
      <c r="AE92" s="21"/>
    </row>
    <row r="93" spans="1:31" ht="92.4" x14ac:dyDescent="0.25">
      <c r="A93" s="63" t="s">
        <v>2266</v>
      </c>
      <c r="B93" s="14">
        <v>1</v>
      </c>
      <c r="C93" s="14">
        <v>1</v>
      </c>
      <c r="D93" s="14">
        <v>0</v>
      </c>
      <c r="E93" s="14">
        <v>1</v>
      </c>
      <c r="F93" s="14">
        <v>0</v>
      </c>
      <c r="G93" s="14">
        <v>1</v>
      </c>
      <c r="H93" s="14">
        <v>0</v>
      </c>
      <c r="I93" s="14">
        <v>0</v>
      </c>
      <c r="J93" s="14">
        <v>0</v>
      </c>
      <c r="K93" s="14">
        <v>0</v>
      </c>
      <c r="L93" s="33">
        <f t="shared" si="10"/>
        <v>0.4</v>
      </c>
      <c r="M93" s="29" t="str">
        <f t="shared" si="11"/>
        <v>sedang</v>
      </c>
      <c r="N93" s="33">
        <f t="shared" si="12"/>
        <v>0.4</v>
      </c>
      <c r="O93" s="14" t="str">
        <f t="shared" si="13"/>
        <v>soal diterima baik</v>
      </c>
      <c r="Q93" s="7">
        <v>88</v>
      </c>
      <c r="R93" s="14">
        <f t="shared" si="18"/>
        <v>1</v>
      </c>
      <c r="S93" s="14">
        <f t="shared" si="18"/>
        <v>1</v>
      </c>
      <c r="T93" s="14">
        <f t="shared" si="18"/>
        <v>1</v>
      </c>
      <c r="U93" s="14">
        <f t="shared" si="18"/>
        <v>0</v>
      </c>
      <c r="V93" s="14">
        <f t="shared" si="18"/>
        <v>1</v>
      </c>
      <c r="W93" s="14">
        <f t="shared" si="14"/>
        <v>0</v>
      </c>
      <c r="X93" s="14">
        <f t="shared" si="14"/>
        <v>0</v>
      </c>
      <c r="Y93" s="14">
        <f t="shared" si="14"/>
        <v>0</v>
      </c>
      <c r="Z93" s="14">
        <f t="shared" si="14"/>
        <v>0</v>
      </c>
      <c r="AA93" s="14">
        <f t="shared" si="14"/>
        <v>0</v>
      </c>
      <c r="AB93" s="6">
        <f t="shared" si="15"/>
        <v>0.4</v>
      </c>
      <c r="AC93" s="6">
        <f t="shared" si="16"/>
        <v>0.6</v>
      </c>
      <c r="AD93" s="6">
        <f t="shared" si="17"/>
        <v>0.24</v>
      </c>
      <c r="AE93" s="21"/>
    </row>
    <row r="94" spans="1:31" ht="66" x14ac:dyDescent="0.25">
      <c r="A94" s="63" t="s">
        <v>2267</v>
      </c>
      <c r="B94" s="14">
        <v>0</v>
      </c>
      <c r="C94" s="14">
        <v>0</v>
      </c>
      <c r="D94" s="14">
        <v>0</v>
      </c>
      <c r="E94" s="14">
        <v>0</v>
      </c>
      <c r="F94" s="14">
        <v>0</v>
      </c>
      <c r="G94" s="14">
        <v>0</v>
      </c>
      <c r="H94" s="14">
        <v>1</v>
      </c>
      <c r="I94" s="14">
        <v>1</v>
      </c>
      <c r="J94" s="14">
        <v>0</v>
      </c>
      <c r="K94" s="14">
        <v>0</v>
      </c>
      <c r="L94" s="33">
        <f t="shared" si="10"/>
        <v>0.2</v>
      </c>
      <c r="M94" s="29" t="str">
        <f t="shared" si="11"/>
        <v>sukar</v>
      </c>
      <c r="N94" s="33">
        <f t="shared" si="12"/>
        <v>0.4</v>
      </c>
      <c r="O94" s="14" t="str">
        <f t="shared" si="13"/>
        <v>soal diterima baik</v>
      </c>
      <c r="Q94" s="7">
        <v>89</v>
      </c>
      <c r="R94" s="14">
        <f t="shared" si="18"/>
        <v>1</v>
      </c>
      <c r="S94" s="14">
        <f t="shared" si="18"/>
        <v>1</v>
      </c>
      <c r="T94" s="14">
        <f t="shared" si="18"/>
        <v>0</v>
      </c>
      <c r="U94" s="14">
        <f t="shared" si="18"/>
        <v>1</v>
      </c>
      <c r="V94" s="14">
        <f t="shared" si="18"/>
        <v>0</v>
      </c>
      <c r="W94" s="14">
        <f t="shared" si="14"/>
        <v>1</v>
      </c>
      <c r="X94" s="14">
        <f t="shared" si="14"/>
        <v>0</v>
      </c>
      <c r="Y94" s="14">
        <f t="shared" si="14"/>
        <v>0</v>
      </c>
      <c r="Z94" s="14">
        <f t="shared" si="14"/>
        <v>0</v>
      </c>
      <c r="AA94" s="14">
        <f t="shared" si="14"/>
        <v>0</v>
      </c>
      <c r="AB94" s="6">
        <f t="shared" si="15"/>
        <v>0.4</v>
      </c>
      <c r="AC94" s="6">
        <f t="shared" si="16"/>
        <v>0.6</v>
      </c>
      <c r="AD94" s="6">
        <f t="shared" si="17"/>
        <v>0.24</v>
      </c>
      <c r="AE94" s="21"/>
    </row>
    <row r="95" spans="1:31" ht="52.8" x14ac:dyDescent="0.25">
      <c r="A95" s="60" t="s">
        <v>2268</v>
      </c>
      <c r="B95" s="14">
        <v>1</v>
      </c>
      <c r="C95" s="14">
        <v>1</v>
      </c>
      <c r="D95" s="14">
        <v>0</v>
      </c>
      <c r="E95" s="14">
        <v>1</v>
      </c>
      <c r="F95" s="14">
        <v>0</v>
      </c>
      <c r="G95" s="14">
        <v>1</v>
      </c>
      <c r="H95" s="14">
        <v>0</v>
      </c>
      <c r="I95" s="14">
        <v>0</v>
      </c>
      <c r="J95" s="14">
        <v>0</v>
      </c>
      <c r="K95" s="14">
        <v>0</v>
      </c>
      <c r="L95" s="33">
        <f t="shared" si="10"/>
        <v>0.4</v>
      </c>
      <c r="M95" s="61" t="str">
        <f t="shared" si="11"/>
        <v>sedang</v>
      </c>
      <c r="N95" s="33">
        <f t="shared" si="12"/>
        <v>0.4</v>
      </c>
      <c r="O95" s="14" t="str">
        <f t="shared" si="13"/>
        <v>soal diterima baik</v>
      </c>
      <c r="Q95" s="7">
        <v>90</v>
      </c>
      <c r="R95" s="14">
        <f t="shared" si="18"/>
        <v>0</v>
      </c>
      <c r="S95" s="14">
        <f t="shared" si="18"/>
        <v>0</v>
      </c>
      <c r="T95" s="14">
        <f t="shared" si="18"/>
        <v>0</v>
      </c>
      <c r="U95" s="14">
        <f t="shared" si="18"/>
        <v>0</v>
      </c>
      <c r="V95" s="14">
        <f t="shared" si="18"/>
        <v>0</v>
      </c>
      <c r="W95" s="14">
        <f t="shared" si="14"/>
        <v>0</v>
      </c>
      <c r="X95" s="14">
        <f t="shared" si="14"/>
        <v>1</v>
      </c>
      <c r="Y95" s="14">
        <f t="shared" si="14"/>
        <v>1</v>
      </c>
      <c r="Z95" s="14">
        <f t="shared" si="14"/>
        <v>0</v>
      </c>
      <c r="AA95" s="14">
        <f t="shared" si="14"/>
        <v>0</v>
      </c>
      <c r="AB95" s="6">
        <f t="shared" si="15"/>
        <v>0.2</v>
      </c>
      <c r="AC95" s="6">
        <f t="shared" si="16"/>
        <v>0.8</v>
      </c>
      <c r="AD95" s="6">
        <f t="shared" si="17"/>
        <v>0.16000000000000003</v>
      </c>
      <c r="AE95" s="21"/>
    </row>
    <row r="96" spans="1:31" ht="52.8" x14ac:dyDescent="0.25">
      <c r="A96" s="63" t="s">
        <v>2269</v>
      </c>
      <c r="B96" s="14">
        <v>1</v>
      </c>
      <c r="C96" s="14">
        <v>1</v>
      </c>
      <c r="D96" s="14">
        <v>1</v>
      </c>
      <c r="E96" s="14">
        <v>1</v>
      </c>
      <c r="F96" s="14">
        <v>1</v>
      </c>
      <c r="G96" s="14">
        <v>1</v>
      </c>
      <c r="H96" s="14">
        <v>0</v>
      </c>
      <c r="I96" s="14">
        <v>0</v>
      </c>
      <c r="J96" s="14">
        <v>1</v>
      </c>
      <c r="K96" s="14">
        <v>1</v>
      </c>
      <c r="L96" s="33">
        <f t="shared" si="10"/>
        <v>0.8</v>
      </c>
      <c r="M96" s="29" t="str">
        <f t="shared" si="11"/>
        <v>mudah</v>
      </c>
      <c r="N96" s="33">
        <f t="shared" si="12"/>
        <v>0.4</v>
      </c>
      <c r="O96" s="14" t="str">
        <f t="shared" si="13"/>
        <v>soal diterima baik</v>
      </c>
      <c r="Q96" s="7">
        <v>91</v>
      </c>
      <c r="R96" s="14">
        <f t="shared" si="18"/>
        <v>1</v>
      </c>
      <c r="S96" s="14">
        <f t="shared" si="18"/>
        <v>1</v>
      </c>
      <c r="T96" s="14">
        <f t="shared" si="18"/>
        <v>0</v>
      </c>
      <c r="U96" s="14">
        <f t="shared" si="18"/>
        <v>1</v>
      </c>
      <c r="V96" s="14">
        <f t="shared" si="18"/>
        <v>0</v>
      </c>
      <c r="W96" s="14">
        <f t="shared" si="14"/>
        <v>1</v>
      </c>
      <c r="X96" s="14">
        <f t="shared" si="14"/>
        <v>0</v>
      </c>
      <c r="Y96" s="14">
        <f t="shared" si="14"/>
        <v>0</v>
      </c>
      <c r="Z96" s="14">
        <f t="shared" si="14"/>
        <v>0</v>
      </c>
      <c r="AA96" s="14">
        <f t="shared" si="14"/>
        <v>0</v>
      </c>
      <c r="AB96" s="6">
        <f t="shared" si="15"/>
        <v>0.4</v>
      </c>
      <c r="AC96" s="6">
        <f t="shared" si="16"/>
        <v>0.6</v>
      </c>
      <c r="AD96" s="6">
        <f t="shared" si="17"/>
        <v>0.24</v>
      </c>
      <c r="AE96" s="21"/>
    </row>
    <row r="97" spans="1:31" ht="52.8" x14ac:dyDescent="0.25">
      <c r="A97" s="60" t="s">
        <v>2270</v>
      </c>
      <c r="B97" s="14">
        <v>1</v>
      </c>
      <c r="C97" s="14">
        <v>1</v>
      </c>
      <c r="D97" s="14">
        <v>0</v>
      </c>
      <c r="E97" s="14">
        <v>0</v>
      </c>
      <c r="F97" s="14">
        <v>0</v>
      </c>
      <c r="G97" s="14">
        <v>0</v>
      </c>
      <c r="H97" s="14">
        <v>0</v>
      </c>
      <c r="I97" s="14">
        <v>0</v>
      </c>
      <c r="J97" s="14">
        <v>0</v>
      </c>
      <c r="K97" s="14">
        <v>0</v>
      </c>
      <c r="L97" s="33">
        <f t="shared" si="10"/>
        <v>0.2</v>
      </c>
      <c r="M97" s="61" t="str">
        <f t="shared" si="11"/>
        <v>sukar</v>
      </c>
      <c r="N97" s="33">
        <f t="shared" si="12"/>
        <v>0.4</v>
      </c>
      <c r="O97" s="14" t="str">
        <f t="shared" si="13"/>
        <v>soal diterima baik</v>
      </c>
      <c r="Q97" s="7">
        <v>92</v>
      </c>
      <c r="R97" s="14">
        <f t="shared" si="18"/>
        <v>1</v>
      </c>
      <c r="S97" s="14">
        <f t="shared" si="18"/>
        <v>1</v>
      </c>
      <c r="T97" s="14">
        <f t="shared" si="18"/>
        <v>1</v>
      </c>
      <c r="U97" s="14">
        <f t="shared" si="18"/>
        <v>1</v>
      </c>
      <c r="V97" s="14">
        <f t="shared" si="18"/>
        <v>1</v>
      </c>
      <c r="W97" s="14">
        <f t="shared" si="14"/>
        <v>1</v>
      </c>
      <c r="X97" s="14">
        <f t="shared" si="14"/>
        <v>0</v>
      </c>
      <c r="Y97" s="14">
        <f t="shared" si="14"/>
        <v>0</v>
      </c>
      <c r="Z97" s="14">
        <f t="shared" si="14"/>
        <v>1</v>
      </c>
      <c r="AA97" s="14">
        <f t="shared" si="14"/>
        <v>1</v>
      </c>
      <c r="AB97" s="6">
        <f t="shared" si="15"/>
        <v>0.8</v>
      </c>
      <c r="AC97" s="6">
        <f t="shared" si="16"/>
        <v>0.19999999999999996</v>
      </c>
      <c r="AD97" s="6">
        <f t="shared" si="17"/>
        <v>0.15999999999999998</v>
      </c>
      <c r="AE97" s="21"/>
    </row>
    <row r="98" spans="1:31" ht="52.8" x14ac:dyDescent="0.25">
      <c r="A98" s="62" t="s">
        <v>2271</v>
      </c>
      <c r="B98" s="14">
        <v>1</v>
      </c>
      <c r="C98" s="14">
        <v>1</v>
      </c>
      <c r="D98" s="14">
        <v>1</v>
      </c>
      <c r="E98" s="14">
        <v>1</v>
      </c>
      <c r="F98" s="14">
        <v>1</v>
      </c>
      <c r="G98" s="14">
        <v>1</v>
      </c>
      <c r="H98" s="14">
        <v>1</v>
      </c>
      <c r="I98" s="14">
        <v>1</v>
      </c>
      <c r="J98" s="14">
        <v>0</v>
      </c>
      <c r="K98" s="14">
        <v>0</v>
      </c>
      <c r="L98" s="33">
        <f t="shared" si="10"/>
        <v>0.8</v>
      </c>
      <c r="M98" s="30" t="str">
        <f t="shared" si="11"/>
        <v>mudah</v>
      </c>
      <c r="N98" s="33">
        <f t="shared" si="12"/>
        <v>0.4</v>
      </c>
      <c r="O98" s="14" t="str">
        <f t="shared" si="13"/>
        <v>soal diterima baik</v>
      </c>
      <c r="Q98" s="7">
        <v>93</v>
      </c>
      <c r="R98" s="14">
        <f t="shared" si="18"/>
        <v>1</v>
      </c>
      <c r="S98" s="14">
        <f t="shared" si="18"/>
        <v>1</v>
      </c>
      <c r="T98" s="14">
        <f t="shared" si="18"/>
        <v>0</v>
      </c>
      <c r="U98" s="14">
        <f t="shared" si="18"/>
        <v>0</v>
      </c>
      <c r="V98" s="14">
        <f t="shared" si="18"/>
        <v>0</v>
      </c>
      <c r="W98" s="14">
        <f t="shared" si="14"/>
        <v>0</v>
      </c>
      <c r="X98" s="14">
        <f t="shared" si="14"/>
        <v>0</v>
      </c>
      <c r="Y98" s="14">
        <f t="shared" si="14"/>
        <v>0</v>
      </c>
      <c r="Z98" s="14">
        <f t="shared" si="14"/>
        <v>0</v>
      </c>
      <c r="AA98" s="14">
        <f t="shared" si="14"/>
        <v>0</v>
      </c>
      <c r="AB98" s="6">
        <f t="shared" si="15"/>
        <v>0.2</v>
      </c>
      <c r="AC98" s="6">
        <f t="shared" si="16"/>
        <v>0.8</v>
      </c>
      <c r="AD98" s="6">
        <f t="shared" si="17"/>
        <v>0.16000000000000003</v>
      </c>
      <c r="AE98" s="21"/>
    </row>
    <row r="99" spans="1:31" ht="39.6" x14ac:dyDescent="0.25">
      <c r="A99" s="63" t="s">
        <v>2272</v>
      </c>
      <c r="B99" s="14">
        <v>1</v>
      </c>
      <c r="C99" s="14">
        <v>1</v>
      </c>
      <c r="D99" s="14">
        <v>1</v>
      </c>
      <c r="E99" s="14">
        <v>0</v>
      </c>
      <c r="F99" s="14">
        <v>1</v>
      </c>
      <c r="G99" s="14">
        <v>0</v>
      </c>
      <c r="H99" s="14">
        <v>1</v>
      </c>
      <c r="I99" s="14">
        <v>1</v>
      </c>
      <c r="J99" s="14">
        <v>0</v>
      </c>
      <c r="K99" s="14">
        <v>0</v>
      </c>
      <c r="L99" s="33">
        <f t="shared" si="10"/>
        <v>0.6</v>
      </c>
      <c r="M99" s="29" t="str">
        <f t="shared" si="11"/>
        <v>sedang</v>
      </c>
      <c r="N99" s="33">
        <f t="shared" si="12"/>
        <v>0.4</v>
      </c>
      <c r="O99" s="14" t="str">
        <f t="shared" si="13"/>
        <v>soal diterima baik</v>
      </c>
      <c r="Q99" s="7">
        <v>94</v>
      </c>
      <c r="R99" s="14">
        <f t="shared" si="18"/>
        <v>1</v>
      </c>
      <c r="S99" s="14">
        <f t="shared" si="18"/>
        <v>1</v>
      </c>
      <c r="T99" s="14">
        <f t="shared" si="18"/>
        <v>1</v>
      </c>
      <c r="U99" s="14">
        <f t="shared" si="18"/>
        <v>1</v>
      </c>
      <c r="V99" s="14">
        <f t="shared" si="18"/>
        <v>1</v>
      </c>
      <c r="W99" s="14">
        <f t="shared" si="14"/>
        <v>1</v>
      </c>
      <c r="X99" s="14">
        <f t="shared" si="14"/>
        <v>1</v>
      </c>
      <c r="Y99" s="14">
        <f t="shared" si="14"/>
        <v>1</v>
      </c>
      <c r="Z99" s="14">
        <f t="shared" si="14"/>
        <v>0</v>
      </c>
      <c r="AA99" s="14">
        <f t="shared" si="14"/>
        <v>0</v>
      </c>
      <c r="AB99" s="6">
        <f t="shared" si="15"/>
        <v>0.8</v>
      </c>
      <c r="AC99" s="6">
        <f t="shared" si="16"/>
        <v>0.19999999999999996</v>
      </c>
      <c r="AD99" s="6">
        <f t="shared" si="17"/>
        <v>0.15999999999999998</v>
      </c>
      <c r="AE99" s="21"/>
    </row>
    <row r="100" spans="1:31" ht="39.6" x14ac:dyDescent="0.25">
      <c r="A100" s="62" t="s">
        <v>2273</v>
      </c>
      <c r="B100" s="14">
        <v>1</v>
      </c>
      <c r="C100" s="14">
        <v>1</v>
      </c>
      <c r="D100" s="14">
        <v>1</v>
      </c>
      <c r="E100" s="14">
        <v>1</v>
      </c>
      <c r="F100" s="14">
        <v>1</v>
      </c>
      <c r="G100" s="14">
        <v>1</v>
      </c>
      <c r="H100" s="14">
        <v>0</v>
      </c>
      <c r="I100" s="14">
        <v>0</v>
      </c>
      <c r="J100" s="14">
        <v>1</v>
      </c>
      <c r="K100" s="14">
        <v>1</v>
      </c>
      <c r="L100" s="33">
        <f t="shared" si="10"/>
        <v>0.8</v>
      </c>
      <c r="M100" s="30" t="str">
        <f t="shared" si="11"/>
        <v>mudah</v>
      </c>
      <c r="N100" s="33">
        <f t="shared" si="12"/>
        <v>0.4</v>
      </c>
      <c r="O100" s="14" t="str">
        <f t="shared" si="13"/>
        <v>soal diterima baik</v>
      </c>
      <c r="Q100" s="7">
        <v>95</v>
      </c>
      <c r="R100" s="14">
        <f t="shared" si="18"/>
        <v>1</v>
      </c>
      <c r="S100" s="14">
        <f t="shared" si="18"/>
        <v>1</v>
      </c>
      <c r="T100" s="14">
        <f t="shared" si="18"/>
        <v>1</v>
      </c>
      <c r="U100" s="14">
        <f t="shared" si="18"/>
        <v>0</v>
      </c>
      <c r="V100" s="14">
        <f t="shared" si="18"/>
        <v>1</v>
      </c>
      <c r="W100" s="14">
        <f t="shared" si="14"/>
        <v>0</v>
      </c>
      <c r="X100" s="14">
        <f t="shared" si="14"/>
        <v>1</v>
      </c>
      <c r="Y100" s="14">
        <f t="shared" si="14"/>
        <v>1</v>
      </c>
      <c r="Z100" s="14">
        <f t="shared" si="14"/>
        <v>0</v>
      </c>
      <c r="AA100" s="14">
        <f t="shared" si="14"/>
        <v>0</v>
      </c>
      <c r="AB100" s="6">
        <f t="shared" si="15"/>
        <v>0.6</v>
      </c>
      <c r="AC100" s="6">
        <f t="shared" si="16"/>
        <v>0.4</v>
      </c>
      <c r="AD100" s="6">
        <f t="shared" si="17"/>
        <v>0.24</v>
      </c>
      <c r="AE100" s="21"/>
    </row>
    <row r="101" spans="1:31" ht="66" x14ac:dyDescent="0.25">
      <c r="A101" s="62" t="s">
        <v>2274</v>
      </c>
      <c r="B101" s="14">
        <v>1</v>
      </c>
      <c r="C101" s="14">
        <v>1</v>
      </c>
      <c r="D101" s="14">
        <v>1</v>
      </c>
      <c r="E101" s="14">
        <v>0</v>
      </c>
      <c r="F101" s="14">
        <v>1</v>
      </c>
      <c r="G101" s="14">
        <v>0</v>
      </c>
      <c r="H101" s="14">
        <v>1</v>
      </c>
      <c r="I101" s="14">
        <v>1</v>
      </c>
      <c r="J101" s="14">
        <v>0</v>
      </c>
      <c r="K101" s="14">
        <v>0</v>
      </c>
      <c r="L101" s="33">
        <f t="shared" si="10"/>
        <v>0.6</v>
      </c>
      <c r="M101" s="30" t="str">
        <f t="shared" si="11"/>
        <v>sedang</v>
      </c>
      <c r="N101" s="33">
        <f t="shared" si="12"/>
        <v>0.4</v>
      </c>
      <c r="O101" s="14" t="str">
        <f t="shared" si="13"/>
        <v>soal diterima baik</v>
      </c>
      <c r="Q101" s="7">
        <v>96</v>
      </c>
      <c r="R101" s="14">
        <f t="shared" si="18"/>
        <v>1</v>
      </c>
      <c r="S101" s="14">
        <f t="shared" si="18"/>
        <v>1</v>
      </c>
      <c r="T101" s="14">
        <f t="shared" si="18"/>
        <v>1</v>
      </c>
      <c r="U101" s="14">
        <f t="shared" si="18"/>
        <v>1</v>
      </c>
      <c r="V101" s="14">
        <f t="shared" si="18"/>
        <v>1</v>
      </c>
      <c r="W101" s="14">
        <f t="shared" si="14"/>
        <v>1</v>
      </c>
      <c r="X101" s="14">
        <f t="shared" si="14"/>
        <v>0</v>
      </c>
      <c r="Y101" s="14">
        <f t="shared" si="14"/>
        <v>0</v>
      </c>
      <c r="Z101" s="14">
        <f t="shared" si="14"/>
        <v>1</v>
      </c>
      <c r="AA101" s="14">
        <f t="shared" si="14"/>
        <v>1</v>
      </c>
      <c r="AB101" s="6">
        <f t="shared" si="15"/>
        <v>0.8</v>
      </c>
      <c r="AC101" s="6">
        <f t="shared" si="16"/>
        <v>0.19999999999999996</v>
      </c>
      <c r="AD101" s="6">
        <f t="shared" si="17"/>
        <v>0.15999999999999998</v>
      </c>
      <c r="AE101" s="21"/>
    </row>
    <row r="102" spans="1:31" ht="66" x14ac:dyDescent="0.25">
      <c r="A102" s="63" t="s">
        <v>2275</v>
      </c>
      <c r="B102" s="14">
        <v>1</v>
      </c>
      <c r="C102" s="14">
        <v>1</v>
      </c>
      <c r="D102" s="14">
        <v>1</v>
      </c>
      <c r="E102" s="14">
        <v>0</v>
      </c>
      <c r="F102" s="14">
        <v>1</v>
      </c>
      <c r="G102" s="14">
        <v>0</v>
      </c>
      <c r="H102" s="14">
        <v>0</v>
      </c>
      <c r="I102" s="14">
        <v>0</v>
      </c>
      <c r="J102" s="14">
        <v>1</v>
      </c>
      <c r="K102" s="14">
        <v>1</v>
      </c>
      <c r="L102" s="33">
        <f t="shared" si="10"/>
        <v>0.6</v>
      </c>
      <c r="M102" s="29" t="str">
        <f t="shared" si="11"/>
        <v>sedang</v>
      </c>
      <c r="N102" s="33">
        <f t="shared" si="12"/>
        <v>0.4</v>
      </c>
      <c r="O102" s="14" t="str">
        <f t="shared" si="13"/>
        <v>soal diterima baik</v>
      </c>
      <c r="Q102" s="7">
        <v>97</v>
      </c>
      <c r="R102" s="14">
        <f t="shared" si="18"/>
        <v>1</v>
      </c>
      <c r="S102" s="14">
        <f t="shared" si="18"/>
        <v>1</v>
      </c>
      <c r="T102" s="14">
        <f t="shared" si="18"/>
        <v>1</v>
      </c>
      <c r="U102" s="14">
        <f t="shared" si="18"/>
        <v>0</v>
      </c>
      <c r="V102" s="14">
        <f t="shared" si="18"/>
        <v>1</v>
      </c>
      <c r="W102" s="14">
        <f t="shared" si="14"/>
        <v>0</v>
      </c>
      <c r="X102" s="14">
        <f t="shared" si="14"/>
        <v>1</v>
      </c>
      <c r="Y102" s="14">
        <f t="shared" si="14"/>
        <v>1</v>
      </c>
      <c r="Z102" s="14">
        <f t="shared" si="14"/>
        <v>0</v>
      </c>
      <c r="AA102" s="14">
        <f t="shared" si="14"/>
        <v>0</v>
      </c>
      <c r="AB102" s="6">
        <f t="shared" si="15"/>
        <v>0.6</v>
      </c>
      <c r="AC102" s="6">
        <f t="shared" si="16"/>
        <v>0.4</v>
      </c>
      <c r="AD102" s="6">
        <f t="shared" si="17"/>
        <v>0.24</v>
      </c>
      <c r="AE102" s="21"/>
    </row>
    <row r="103" spans="1:31" ht="145.19999999999999" x14ac:dyDescent="0.25">
      <c r="A103" s="63" t="s">
        <v>2276</v>
      </c>
      <c r="B103" s="14">
        <v>1</v>
      </c>
      <c r="C103" s="14">
        <v>1</v>
      </c>
      <c r="D103" s="14">
        <v>0</v>
      </c>
      <c r="E103" s="14">
        <v>1</v>
      </c>
      <c r="F103" s="14">
        <v>0</v>
      </c>
      <c r="G103" s="14">
        <v>1</v>
      </c>
      <c r="H103" s="14">
        <v>0</v>
      </c>
      <c r="I103" s="14">
        <v>0</v>
      </c>
      <c r="J103" s="14">
        <v>0</v>
      </c>
      <c r="K103" s="14">
        <v>0</v>
      </c>
      <c r="L103" s="33">
        <f t="shared" si="10"/>
        <v>0.4</v>
      </c>
      <c r="M103" s="29" t="str">
        <f t="shared" si="11"/>
        <v>sedang</v>
      </c>
      <c r="N103" s="33">
        <f t="shared" si="12"/>
        <v>0.4</v>
      </c>
      <c r="O103" s="14" t="str">
        <f t="shared" si="13"/>
        <v>soal diterima baik</v>
      </c>
      <c r="Q103" s="7">
        <v>98</v>
      </c>
      <c r="R103" s="14">
        <f t="shared" si="18"/>
        <v>1</v>
      </c>
      <c r="S103" s="14">
        <f t="shared" si="18"/>
        <v>1</v>
      </c>
      <c r="T103" s="14">
        <f t="shared" si="18"/>
        <v>1</v>
      </c>
      <c r="U103" s="14">
        <f t="shared" si="18"/>
        <v>0</v>
      </c>
      <c r="V103" s="14">
        <f t="shared" si="18"/>
        <v>1</v>
      </c>
      <c r="W103" s="14">
        <f t="shared" si="14"/>
        <v>0</v>
      </c>
      <c r="X103" s="14">
        <f t="shared" si="14"/>
        <v>0</v>
      </c>
      <c r="Y103" s="14">
        <f t="shared" si="14"/>
        <v>0</v>
      </c>
      <c r="Z103" s="14">
        <f t="shared" si="14"/>
        <v>1</v>
      </c>
      <c r="AA103" s="14">
        <f t="shared" si="14"/>
        <v>1</v>
      </c>
      <c r="AB103" s="6">
        <f t="shared" si="15"/>
        <v>0.6</v>
      </c>
      <c r="AC103" s="6">
        <f t="shared" si="16"/>
        <v>0.4</v>
      </c>
      <c r="AD103" s="6">
        <f t="shared" si="17"/>
        <v>0.24</v>
      </c>
      <c r="AE103" s="21"/>
    </row>
    <row r="104" spans="1:31" ht="79.2" x14ac:dyDescent="0.25">
      <c r="A104" s="62" t="s">
        <v>2277</v>
      </c>
      <c r="B104" s="14">
        <v>0</v>
      </c>
      <c r="C104" s="14">
        <v>0</v>
      </c>
      <c r="D104" s="14">
        <v>0</v>
      </c>
      <c r="E104" s="14">
        <v>0</v>
      </c>
      <c r="F104" s="14">
        <v>0</v>
      </c>
      <c r="G104" s="14">
        <v>0</v>
      </c>
      <c r="H104" s="14">
        <v>1</v>
      </c>
      <c r="I104" s="14">
        <v>1</v>
      </c>
      <c r="J104" s="14">
        <v>1</v>
      </c>
      <c r="K104" s="14">
        <v>1</v>
      </c>
      <c r="L104" s="33">
        <f t="shared" si="10"/>
        <v>0.4</v>
      </c>
      <c r="M104" s="30" t="str">
        <f t="shared" si="11"/>
        <v>sedang</v>
      </c>
      <c r="N104" s="33">
        <f t="shared" si="12"/>
        <v>0.8</v>
      </c>
      <c r="O104" s="14" t="str">
        <f t="shared" si="13"/>
        <v>soal diterima baik</v>
      </c>
      <c r="Q104" s="7">
        <v>99</v>
      </c>
      <c r="R104" s="14">
        <f t="shared" si="18"/>
        <v>1</v>
      </c>
      <c r="S104" s="14">
        <f t="shared" si="18"/>
        <v>1</v>
      </c>
      <c r="T104" s="14">
        <f t="shared" si="18"/>
        <v>0</v>
      </c>
      <c r="U104" s="14">
        <f t="shared" si="18"/>
        <v>1</v>
      </c>
      <c r="V104" s="14">
        <f t="shared" si="18"/>
        <v>0</v>
      </c>
      <c r="W104" s="14">
        <f t="shared" si="14"/>
        <v>1</v>
      </c>
      <c r="X104" s="14">
        <f t="shared" si="14"/>
        <v>0</v>
      </c>
      <c r="Y104" s="14">
        <f t="shared" si="14"/>
        <v>0</v>
      </c>
      <c r="Z104" s="14">
        <f t="shared" si="14"/>
        <v>0</v>
      </c>
      <c r="AA104" s="14">
        <f t="shared" si="14"/>
        <v>0</v>
      </c>
      <c r="AB104" s="6">
        <f t="shared" si="15"/>
        <v>0.4</v>
      </c>
      <c r="AC104" s="6">
        <f t="shared" si="16"/>
        <v>0.6</v>
      </c>
      <c r="AD104" s="6">
        <f t="shared" si="17"/>
        <v>0.24</v>
      </c>
      <c r="AE104" s="21"/>
    </row>
    <row r="105" spans="1:31" x14ac:dyDescent="0.25">
      <c r="A105" s="10"/>
      <c r="B105" s="18">
        <f>SUM(B5:B104)</f>
        <v>80</v>
      </c>
      <c r="C105" s="18">
        <f>SUM(C5:C104)</f>
        <v>80</v>
      </c>
      <c r="D105" s="18">
        <f>SUM(D5:D104)</f>
        <v>81</v>
      </c>
      <c r="E105" s="18">
        <f t="shared" ref="E105:K105" si="19">SUM(E5:E104)</f>
        <v>59</v>
      </c>
      <c r="F105" s="18">
        <f t="shared" si="19"/>
        <v>81</v>
      </c>
      <c r="G105" s="18">
        <f t="shared" si="19"/>
        <v>59</v>
      </c>
      <c r="H105" s="18">
        <f t="shared" si="19"/>
        <v>25</v>
      </c>
      <c r="I105" s="18">
        <f t="shared" si="19"/>
        <v>25</v>
      </c>
      <c r="J105" s="18">
        <f t="shared" si="19"/>
        <v>24</v>
      </c>
      <c r="K105" s="18">
        <f t="shared" si="19"/>
        <v>24</v>
      </c>
      <c r="L105" s="10"/>
      <c r="M105" s="10"/>
      <c r="N105" s="10"/>
      <c r="O105" s="34">
        <f>COUNTIF(O5:O104,"soal dibuang")</f>
        <v>0</v>
      </c>
      <c r="Q105" s="7">
        <v>100</v>
      </c>
      <c r="R105" s="14">
        <f t="shared" si="18"/>
        <v>0</v>
      </c>
      <c r="S105" s="14">
        <f t="shared" si="18"/>
        <v>0</v>
      </c>
      <c r="T105" s="14">
        <f t="shared" si="18"/>
        <v>0</v>
      </c>
      <c r="U105" s="14">
        <f t="shared" si="18"/>
        <v>0</v>
      </c>
      <c r="V105" s="14">
        <f t="shared" si="18"/>
        <v>0</v>
      </c>
      <c r="W105" s="14">
        <f t="shared" si="14"/>
        <v>0</v>
      </c>
      <c r="X105" s="14">
        <f t="shared" si="14"/>
        <v>1</v>
      </c>
      <c r="Y105" s="14">
        <f t="shared" si="14"/>
        <v>1</v>
      </c>
      <c r="Z105" s="14">
        <f t="shared" si="14"/>
        <v>1</v>
      </c>
      <c r="AA105" s="14">
        <f t="shared" si="14"/>
        <v>1</v>
      </c>
      <c r="AB105" s="6">
        <f>SUM(R105:AA105)/COUNT(R105:AA105)</f>
        <v>0.4</v>
      </c>
      <c r="AC105" s="6">
        <f t="shared" si="16"/>
        <v>0.6</v>
      </c>
      <c r="AD105" s="6">
        <f t="shared" si="17"/>
        <v>0.24</v>
      </c>
      <c r="AE105" s="21"/>
    </row>
    <row r="106" spans="1:31" ht="27.6" x14ac:dyDescent="0.25">
      <c r="A106" s="10"/>
      <c r="B106" s="17" t="s">
        <v>5</v>
      </c>
      <c r="C106" s="17" t="s">
        <v>5</v>
      </c>
      <c r="D106" s="17" t="s">
        <v>5</v>
      </c>
      <c r="E106" s="17" t="s">
        <v>5</v>
      </c>
      <c r="F106" s="17" t="s">
        <v>5</v>
      </c>
      <c r="G106" s="17" t="s">
        <v>4</v>
      </c>
      <c r="H106" s="17" t="s">
        <v>4</v>
      </c>
      <c r="I106" s="17" t="s">
        <v>4</v>
      </c>
      <c r="J106" s="17" t="s">
        <v>4</v>
      </c>
      <c r="K106" s="17" t="s">
        <v>4</v>
      </c>
      <c r="L106" s="10"/>
      <c r="M106" s="34">
        <f>COUNTIF(M5:M104,"mudah")</f>
        <v>26</v>
      </c>
      <c r="N106" s="10"/>
      <c r="O106" s="10"/>
      <c r="Q106" s="21" t="s">
        <v>12</v>
      </c>
      <c r="R106" s="24">
        <f>SUM(R6:R105)</f>
        <v>80</v>
      </c>
      <c r="S106" s="24">
        <f t="shared" ref="S106:AA106" si="20">SUM(S6:S105)</f>
        <v>80</v>
      </c>
      <c r="T106" s="24">
        <f t="shared" si="20"/>
        <v>81</v>
      </c>
      <c r="U106" s="24">
        <f t="shared" si="20"/>
        <v>59</v>
      </c>
      <c r="V106" s="24">
        <f t="shared" si="20"/>
        <v>81</v>
      </c>
      <c r="W106" s="24">
        <f t="shared" si="20"/>
        <v>59</v>
      </c>
      <c r="X106" s="24">
        <f t="shared" si="20"/>
        <v>25</v>
      </c>
      <c r="Y106" s="24">
        <f t="shared" si="20"/>
        <v>25</v>
      </c>
      <c r="Z106" s="24">
        <f t="shared" si="20"/>
        <v>24</v>
      </c>
      <c r="AA106" s="24">
        <f t="shared" si="20"/>
        <v>24</v>
      </c>
      <c r="AB106" s="24"/>
      <c r="AC106" s="24"/>
      <c r="AD106" s="25">
        <f>SUM(AD6:AD105)</f>
        <v>20.63999999999999</v>
      </c>
      <c r="AE106" s="24" t="s">
        <v>11</v>
      </c>
    </row>
    <row r="107" spans="1:31" x14ac:dyDescent="0.25">
      <c r="A107" s="10"/>
      <c r="B107" s="10"/>
      <c r="C107" s="10"/>
      <c r="D107" s="10"/>
      <c r="E107" s="10"/>
      <c r="F107" s="10"/>
      <c r="G107" s="10"/>
      <c r="H107" s="10"/>
      <c r="I107" s="10"/>
      <c r="J107" s="10"/>
      <c r="K107" s="10"/>
      <c r="L107" s="10"/>
      <c r="M107" s="34">
        <f>COUNTIF(M5:M104,"sedang")</f>
        <v>58</v>
      </c>
      <c r="N107" s="10"/>
      <c r="O107" s="10"/>
      <c r="Q107" s="21" t="s">
        <v>13</v>
      </c>
      <c r="R107" s="24">
        <f>SUM(R106:AA106)</f>
        <v>538</v>
      </c>
      <c r="S107" s="24"/>
      <c r="T107" s="24"/>
      <c r="U107" s="24"/>
      <c r="V107" s="24"/>
      <c r="W107" s="24"/>
      <c r="X107" s="24"/>
      <c r="Y107" s="24"/>
      <c r="Z107" s="24"/>
      <c r="AA107" s="24"/>
      <c r="AB107" s="24"/>
      <c r="AC107" s="24"/>
      <c r="AD107" s="24"/>
      <c r="AE107" s="24"/>
    </row>
    <row r="108" spans="1:31" ht="24" customHeight="1" x14ac:dyDescent="0.25">
      <c r="A108" s="19"/>
      <c r="B108" s="109" t="s">
        <v>20</v>
      </c>
      <c r="C108" s="109"/>
      <c r="D108" s="109"/>
      <c r="E108" s="14">
        <v>41</v>
      </c>
      <c r="F108" s="10"/>
      <c r="G108" s="10"/>
      <c r="H108" s="10"/>
      <c r="I108" s="10"/>
      <c r="J108" s="10"/>
      <c r="K108" s="10"/>
      <c r="L108" s="10"/>
      <c r="M108" s="18">
        <f>100-M106-M107</f>
        <v>16</v>
      </c>
      <c r="N108" s="10"/>
      <c r="O108" s="10"/>
      <c r="Q108" s="21" t="s">
        <v>14</v>
      </c>
      <c r="R108" s="24">
        <f>$R$107/10</f>
        <v>53.8</v>
      </c>
      <c r="S108" s="24">
        <f t="shared" ref="S108:AA108" si="21">$R$108/10</f>
        <v>5.38</v>
      </c>
      <c r="T108" s="24">
        <f t="shared" si="21"/>
        <v>5.38</v>
      </c>
      <c r="U108" s="24">
        <f t="shared" si="21"/>
        <v>5.38</v>
      </c>
      <c r="V108" s="24">
        <f t="shared" si="21"/>
        <v>5.38</v>
      </c>
      <c r="W108" s="24">
        <f t="shared" si="21"/>
        <v>5.38</v>
      </c>
      <c r="X108" s="24">
        <f>$R$107/10</f>
        <v>53.8</v>
      </c>
      <c r="Y108" s="24">
        <f t="shared" si="21"/>
        <v>5.38</v>
      </c>
      <c r="Z108" s="24">
        <f t="shared" si="21"/>
        <v>5.38</v>
      </c>
      <c r="AA108" s="24">
        <f t="shared" si="21"/>
        <v>5.38</v>
      </c>
      <c r="AB108" s="24"/>
      <c r="AC108" s="24"/>
      <c r="AD108" s="24"/>
      <c r="AE108" s="24"/>
    </row>
    <row r="109" spans="1:31" ht="24" customHeight="1" x14ac:dyDescent="0.25">
      <c r="A109" s="8"/>
      <c r="B109" s="109" t="s">
        <v>21</v>
      </c>
      <c r="C109" s="109"/>
      <c r="D109" s="109"/>
      <c r="E109" s="14">
        <v>35</v>
      </c>
      <c r="F109" s="10"/>
      <c r="G109" s="10"/>
      <c r="H109" s="10"/>
      <c r="I109" s="10"/>
      <c r="J109" s="10"/>
      <c r="K109" s="10"/>
      <c r="L109" s="10"/>
      <c r="M109" s="10"/>
      <c r="N109" s="10"/>
      <c r="O109" s="10"/>
      <c r="Q109" s="21" t="s">
        <v>15</v>
      </c>
      <c r="R109" s="25">
        <f>R106-R108</f>
        <v>26.200000000000003</v>
      </c>
      <c r="S109" s="25">
        <f t="shared" ref="S109:AA109" si="22">S106-S108</f>
        <v>74.62</v>
      </c>
      <c r="T109" s="25">
        <f t="shared" si="22"/>
        <v>75.62</v>
      </c>
      <c r="U109" s="25">
        <f t="shared" si="22"/>
        <v>53.62</v>
      </c>
      <c r="V109" s="25">
        <f t="shared" si="22"/>
        <v>75.62</v>
      </c>
      <c r="W109" s="25">
        <f t="shared" si="22"/>
        <v>53.62</v>
      </c>
      <c r="X109" s="25">
        <f t="shared" si="22"/>
        <v>-28.799999999999997</v>
      </c>
      <c r="Y109" s="25">
        <f t="shared" si="22"/>
        <v>19.62</v>
      </c>
      <c r="Z109" s="25">
        <f t="shared" si="22"/>
        <v>18.62</v>
      </c>
      <c r="AA109" s="25">
        <f t="shared" si="22"/>
        <v>18.62</v>
      </c>
      <c r="AB109" s="24"/>
      <c r="AC109" s="24"/>
      <c r="AD109" s="24"/>
      <c r="AE109" s="24"/>
    </row>
    <row r="110" spans="1:31" ht="24" customHeight="1" x14ac:dyDescent="0.25">
      <c r="A110" s="9"/>
      <c r="B110" s="109" t="s">
        <v>22</v>
      </c>
      <c r="C110" s="109"/>
      <c r="D110" s="109"/>
      <c r="E110" s="14">
        <v>24</v>
      </c>
      <c r="F110" s="10"/>
      <c r="G110" s="10"/>
      <c r="H110" s="10"/>
      <c r="I110" s="10"/>
      <c r="J110" s="10"/>
      <c r="K110" s="10"/>
      <c r="L110" s="10"/>
      <c r="M110" s="10"/>
      <c r="N110" s="10"/>
      <c r="O110" s="10"/>
      <c r="Q110" s="21" t="s">
        <v>16</v>
      </c>
      <c r="R110" s="31">
        <f>R109^2</f>
        <v>686.44000000000017</v>
      </c>
      <c r="S110" s="31">
        <f t="shared" ref="S110:AA110" si="23">S109^2</f>
        <v>5568.144400000001</v>
      </c>
      <c r="T110" s="31">
        <f t="shared" si="23"/>
        <v>5718.3844000000008</v>
      </c>
      <c r="U110" s="31">
        <f t="shared" si="23"/>
        <v>2875.1043999999997</v>
      </c>
      <c r="V110" s="31">
        <f t="shared" si="23"/>
        <v>5718.3844000000008</v>
      </c>
      <c r="W110" s="31">
        <f t="shared" si="23"/>
        <v>2875.1043999999997</v>
      </c>
      <c r="X110" s="31">
        <f t="shared" si="23"/>
        <v>829.43999999999983</v>
      </c>
      <c r="Y110" s="31">
        <f t="shared" si="23"/>
        <v>384.94440000000003</v>
      </c>
      <c r="Z110" s="31">
        <f t="shared" si="23"/>
        <v>346.70440000000002</v>
      </c>
      <c r="AA110" s="31">
        <f t="shared" si="23"/>
        <v>346.70440000000002</v>
      </c>
      <c r="AB110" s="24"/>
      <c r="AC110" s="24"/>
      <c r="AD110" s="24"/>
      <c r="AE110" s="24"/>
    </row>
    <row r="111" spans="1:31" x14ac:dyDescent="0.25">
      <c r="Q111" s="21" t="s">
        <v>17</v>
      </c>
      <c r="R111" s="24">
        <f>_xlfn.VAR.S(R106:AA106)</f>
        <v>704.62222222222204</v>
      </c>
      <c r="S111" s="24"/>
      <c r="T111" s="24"/>
      <c r="U111" s="24"/>
      <c r="V111" s="24"/>
      <c r="W111" s="24"/>
      <c r="X111" s="24"/>
      <c r="Y111" s="24"/>
      <c r="Z111" s="24"/>
      <c r="AA111" s="24"/>
      <c r="AB111" s="24"/>
      <c r="AC111" s="24"/>
      <c r="AD111" s="24"/>
      <c r="AE111" s="24"/>
    </row>
    <row r="112" spans="1:31" x14ac:dyDescent="0.25">
      <c r="Q112" s="21" t="s">
        <v>18</v>
      </c>
      <c r="R112" s="24">
        <f>SQRT(R111)</f>
        <v>26.544721174316788</v>
      </c>
      <c r="S112" s="24"/>
      <c r="T112" s="24"/>
      <c r="U112" s="24"/>
      <c r="V112" s="24"/>
      <c r="W112" s="24"/>
      <c r="X112" s="24"/>
      <c r="Y112" s="24"/>
      <c r="Z112" s="24"/>
      <c r="AA112" s="24"/>
      <c r="AB112" s="24"/>
      <c r="AC112" s="24"/>
      <c r="AD112" s="24"/>
      <c r="AE112" s="24"/>
    </row>
    <row r="113" spans="17:31" x14ac:dyDescent="0.25">
      <c r="Q113" s="23" t="s">
        <v>6</v>
      </c>
      <c r="R113" s="32">
        <f>100/(100-1)*(1-AD106/R111)</f>
        <v>0.98051283619594454</v>
      </c>
      <c r="S113" s="32" t="s">
        <v>19</v>
      </c>
      <c r="T113" s="24"/>
      <c r="U113" s="24"/>
      <c r="V113" s="24"/>
      <c r="W113" s="24"/>
      <c r="X113" s="24"/>
      <c r="Y113" s="24"/>
      <c r="Z113" s="24"/>
      <c r="AA113" s="24"/>
      <c r="AB113" s="24"/>
      <c r="AC113" s="24"/>
      <c r="AD113" s="24"/>
      <c r="AE113" s="24"/>
    </row>
  </sheetData>
  <mergeCells count="15">
    <mergeCell ref="B109:D109"/>
    <mergeCell ref="B110:D110"/>
    <mergeCell ref="Q4:Q5"/>
    <mergeCell ref="R4:AA4"/>
    <mergeCell ref="AB4:AB5"/>
    <mergeCell ref="AC4:AC5"/>
    <mergeCell ref="AD4:AD5"/>
    <mergeCell ref="B108:D108"/>
    <mergeCell ref="A1:O1"/>
    <mergeCell ref="A3:A4"/>
    <mergeCell ref="B3:K3"/>
    <mergeCell ref="L3:L4"/>
    <mergeCell ref="M3:M4"/>
    <mergeCell ref="N3:N4"/>
    <mergeCell ref="O3:O4"/>
  </mergeCells>
  <conditionalFormatting sqref="M5:M104 M3:O3 Q3">
    <cfRule type="containsText" dxfId="76" priority="9" operator="containsText" text="sedang">
      <formula>NOT(ISERROR(SEARCH("sedang",M3)))</formula>
    </cfRule>
  </conditionalFormatting>
  <conditionalFormatting sqref="M5:M104">
    <cfRule type="containsText" dxfId="75" priority="8" operator="containsText" text="sukar">
      <formula>NOT(ISERROR(SEARCH("sukar",M5)))</formula>
    </cfRule>
  </conditionalFormatting>
  <conditionalFormatting sqref="M106:M107">
    <cfRule type="containsText" dxfId="74" priority="4" operator="containsText" text="sukar">
      <formula>NOT(ISERROR(SEARCH("sukar",M106)))</formula>
    </cfRule>
    <cfRule type="containsText" dxfId="73" priority="5" operator="containsText" text="sedang">
      <formula>NOT(ISERROR(SEARCH("sedang",M106)))</formula>
    </cfRule>
    <cfRule type="containsText" dxfId="72" priority="6" operator="containsText" text="mudah">
      <formula>NOT(ISERROR(SEARCH("mudah",M106)))</formula>
    </cfRule>
  </conditionalFormatting>
  <conditionalFormatting sqref="M3:O3 Q3 M5:M104">
    <cfRule type="containsText" dxfId="71" priority="10" operator="containsText" text="mudah">
      <formula>NOT(ISERROR(SEARCH("mudah",M3)))</formula>
    </cfRule>
  </conditionalFormatting>
  <conditionalFormatting sqref="O5:O106">
    <cfRule type="containsText" dxfId="70" priority="7" operator="containsText" text="soal dibuang">
      <formula>NOT(ISERROR(SEARCH("soal dibuang",O5)))</formula>
    </cfRule>
  </conditionalFormatting>
  <hyperlinks>
    <hyperlink ref="A18" r:id="rId1" xr:uid="{5604D7F2-8B0D-4F43-9D42-2CA140D29ACF}"/>
  </hyperlinks>
  <pageMargins left="0.26" right="0.23622047244094491" top="0.47244094488188981" bottom="0.27" header="0.31496062992125984" footer="0.11811023622047245"/>
  <pageSetup paperSize="9" scale="70" orientation="portrait" r:id="rId2"/>
  <extLst>
    <ext xmlns:x14="http://schemas.microsoft.com/office/spreadsheetml/2009/9/main" uri="{78C0D931-6437-407d-A8EE-F0AAD7539E65}">
      <x14:conditionalFormattings>
        <x14:conditionalFormatting xmlns:xm="http://schemas.microsoft.com/office/excel/2006/main">
          <x14:cfRule type="expression" priority="1" id="{9A4C8B62-3475-4159-90E7-25DE791F1547}">
            <xm:f>P_Target!$C2="Mudah"</xm:f>
            <x14:dxf>
              <fill>
                <patternFill>
                  <bgColor rgb="FF92D050"/>
                </patternFill>
              </fill>
            </x14:dxf>
          </x14:cfRule>
          <x14:cfRule type="expression" priority="2" id="{51BEA387-BFB8-44BB-8BB3-E83C815F97BD}">
            <xm:f>P_Target!$C2="Sedang"</xm:f>
            <x14:dxf>
              <fill>
                <patternFill>
                  <bgColor rgb="FFFFFF00"/>
                </patternFill>
              </fill>
            </x14:dxf>
          </x14:cfRule>
          <x14:cfRule type="expression" priority="3" id="{DCCAC74F-CD18-4769-9809-FBC2C86BE2D1}">
            <xm:f>P_Target!$C2="Sukar"</xm:f>
            <x14:dxf>
              <fill>
                <patternFill>
                  <bgColor rgb="FFFF0000"/>
                </patternFill>
              </fill>
            </x14:dxf>
          </x14:cfRule>
          <xm:sqref>A5:A104</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1D99-49A2-4363-BDA9-3220DBA124B0}">
  <dimension ref="A1:AE113"/>
  <sheetViews>
    <sheetView view="pageBreakPreview" zoomScale="70" zoomScaleNormal="77" zoomScaleSheetLayoutView="70" workbookViewId="0">
      <selection sqref="A1:O1"/>
    </sheetView>
  </sheetViews>
  <sheetFormatPr defaultRowHeight="14.4" x14ac:dyDescent="0.3"/>
  <cols>
    <col min="1" max="1" width="40.44140625" style="3" customWidth="1"/>
    <col min="2" max="11" width="5.33203125" style="2" customWidth="1"/>
    <col min="12" max="12" width="12.5546875" customWidth="1"/>
    <col min="13" max="13" width="8.109375" customWidth="1"/>
    <col min="14" max="14" width="10.88671875" customWidth="1"/>
    <col min="15" max="15" width="18.44140625" customWidth="1"/>
    <col min="16" max="16" width="8.5546875" customWidth="1"/>
    <col min="17" max="17" width="14.33203125" style="21" customWidth="1"/>
    <col min="18" max="27" width="8" style="21" customWidth="1"/>
    <col min="28" max="28" width="9.5546875" style="21" customWidth="1"/>
    <col min="29" max="30" width="9.109375" style="21"/>
  </cols>
  <sheetData>
    <row r="1" spans="1:30" ht="15.75" customHeight="1" x14ac:dyDescent="0.3">
      <c r="A1" s="99" t="s">
        <v>2338</v>
      </c>
      <c r="B1" s="100"/>
      <c r="C1" s="100"/>
      <c r="D1" s="100"/>
      <c r="E1" s="100"/>
      <c r="F1" s="100"/>
      <c r="G1" s="100"/>
      <c r="H1" s="100"/>
      <c r="I1" s="100"/>
      <c r="J1" s="100"/>
      <c r="K1" s="100"/>
      <c r="L1" s="100"/>
      <c r="M1" s="100"/>
      <c r="N1" s="100"/>
      <c r="O1" s="100"/>
    </row>
    <row r="2" spans="1:30" ht="43.2" x14ac:dyDescent="0.3">
      <c r="A2" s="88" t="s">
        <v>1580</v>
      </c>
      <c r="B2" s="87" t="s">
        <v>1596</v>
      </c>
      <c r="C2" s="87" t="s">
        <v>1587</v>
      </c>
      <c r="D2" s="87" t="s">
        <v>1596</v>
      </c>
      <c r="E2" s="87" t="s">
        <v>1596</v>
      </c>
      <c r="F2" s="87" t="s">
        <v>1587</v>
      </c>
      <c r="G2" s="87" t="s">
        <v>1587</v>
      </c>
      <c r="H2" s="87" t="s">
        <v>1596</v>
      </c>
      <c r="I2" s="87" t="s">
        <v>1587</v>
      </c>
      <c r="J2" s="87" t="s">
        <v>1596</v>
      </c>
      <c r="K2" s="87" t="s">
        <v>1587</v>
      </c>
    </row>
    <row r="3" spans="1:30" ht="14.4" customHeight="1" x14ac:dyDescent="0.3">
      <c r="A3" s="101" t="s">
        <v>0</v>
      </c>
      <c r="B3" s="97" t="s">
        <v>23</v>
      </c>
      <c r="C3" s="97"/>
      <c r="D3" s="97"/>
      <c r="E3" s="97"/>
      <c r="F3" s="97"/>
      <c r="G3" s="97"/>
      <c r="H3" s="97"/>
      <c r="I3" s="97"/>
      <c r="J3" s="97"/>
      <c r="K3" s="97"/>
      <c r="L3" s="102" t="s">
        <v>1</v>
      </c>
      <c r="M3" s="103" t="s">
        <v>2</v>
      </c>
      <c r="N3" s="103" t="s">
        <v>3</v>
      </c>
      <c r="O3" s="104" t="s">
        <v>2</v>
      </c>
      <c r="Q3" s="22" t="s">
        <v>6</v>
      </c>
    </row>
    <row r="4" spans="1:30" x14ac:dyDescent="0.3">
      <c r="A4" s="101"/>
      <c r="B4" s="43">
        <v>1</v>
      </c>
      <c r="C4" s="43">
        <v>2</v>
      </c>
      <c r="D4" s="43">
        <v>3</v>
      </c>
      <c r="E4" s="43">
        <v>4</v>
      </c>
      <c r="F4" s="43">
        <v>5</v>
      </c>
      <c r="G4" s="43">
        <v>6</v>
      </c>
      <c r="H4" s="43">
        <v>7</v>
      </c>
      <c r="I4" s="43">
        <v>8</v>
      </c>
      <c r="J4" s="43">
        <v>9</v>
      </c>
      <c r="K4" s="43">
        <v>10</v>
      </c>
      <c r="L4" s="102"/>
      <c r="M4" s="103"/>
      <c r="N4" s="103"/>
      <c r="O4" s="104"/>
      <c r="Q4" s="97" t="s">
        <v>8</v>
      </c>
      <c r="R4" s="105" t="s">
        <v>23</v>
      </c>
      <c r="S4" s="105"/>
      <c r="T4" s="105"/>
      <c r="U4" s="105"/>
      <c r="V4" s="105"/>
      <c r="W4" s="105"/>
      <c r="X4" s="105"/>
      <c r="Y4" s="105"/>
      <c r="Z4" s="105"/>
      <c r="AA4" s="105"/>
      <c r="AB4" s="97" t="s">
        <v>7</v>
      </c>
      <c r="AC4" s="97" t="s">
        <v>9</v>
      </c>
      <c r="AD4" s="97" t="s">
        <v>10</v>
      </c>
    </row>
    <row r="5" spans="1:30" ht="27.6" x14ac:dyDescent="0.3">
      <c r="A5" s="4" t="s">
        <v>123</v>
      </c>
      <c r="B5" s="42">
        <v>1</v>
      </c>
      <c r="C5" s="42">
        <v>1</v>
      </c>
      <c r="D5" s="42">
        <v>1</v>
      </c>
      <c r="E5" s="42">
        <v>0</v>
      </c>
      <c r="F5" s="42">
        <v>1</v>
      </c>
      <c r="G5" s="42">
        <v>0</v>
      </c>
      <c r="H5" s="42">
        <v>0</v>
      </c>
      <c r="I5" s="42">
        <v>0</v>
      </c>
      <c r="J5" s="42">
        <v>0</v>
      </c>
      <c r="K5" s="42">
        <v>0</v>
      </c>
      <c r="L5" s="44">
        <f t="shared" ref="L5:L68" si="0">COUNTIF(B5:K5,$H5)/COUNTA(B5:K5)</f>
        <v>0.6</v>
      </c>
      <c r="M5" s="45" t="str">
        <f>IF(L5&lt;0.31,"sukar",IF(L5&lt;0.71,"sedang","mudah"))</f>
        <v>sedang</v>
      </c>
      <c r="N5" s="46">
        <f>ABS((SUM(B5:D5,F5)-SUM(H5:K5))*2/8)</f>
        <v>1</v>
      </c>
      <c r="O5" s="45" t="str">
        <f>IF(N5&lt;0.2,"soal dibuang",IF(N5&lt;0.3,"soal diperbaiki",IF(N5&lt;0.4,"soal diterima tapi perlu diperbaiki","soal diterima baik")))</f>
        <v>soal diterima baik</v>
      </c>
      <c r="Q5" s="97"/>
      <c r="R5" s="16"/>
      <c r="S5" s="16"/>
      <c r="T5" s="16"/>
      <c r="U5" s="16"/>
      <c r="V5" s="16"/>
      <c r="W5" s="16"/>
      <c r="X5" s="16"/>
      <c r="Y5" s="16"/>
      <c r="Z5" s="16"/>
      <c r="AA5" s="16"/>
      <c r="AB5" s="97"/>
      <c r="AC5" s="97"/>
      <c r="AD5" s="97"/>
    </row>
    <row r="6" spans="1:30" ht="42" customHeight="1" x14ac:dyDescent="0.3">
      <c r="A6" s="8" t="s">
        <v>24</v>
      </c>
      <c r="B6" s="42">
        <v>1</v>
      </c>
      <c r="C6" s="42">
        <v>1</v>
      </c>
      <c r="D6" s="42">
        <v>0</v>
      </c>
      <c r="E6" s="42">
        <v>1</v>
      </c>
      <c r="F6" s="42">
        <v>0</v>
      </c>
      <c r="G6" s="42">
        <v>1</v>
      </c>
      <c r="H6" s="42">
        <v>0</v>
      </c>
      <c r="I6" s="42">
        <v>0</v>
      </c>
      <c r="J6" s="42">
        <v>0</v>
      </c>
      <c r="K6" s="42">
        <v>0</v>
      </c>
      <c r="L6" s="44">
        <f t="shared" si="0"/>
        <v>0.6</v>
      </c>
      <c r="M6" s="45" t="str">
        <f t="shared" ref="M6:M69" si="1">IF(L6&lt;0.31,"sukar",IF(L6&lt;0.71,"sedang","mudah"))</f>
        <v>sedang</v>
      </c>
      <c r="N6" s="46">
        <f>ABS((SUM(B6:D6,F6)-SUM(H6:K6))*2/8)</f>
        <v>0.5</v>
      </c>
      <c r="O6" s="45" t="str">
        <f t="shared" ref="O6:O69" si="2">IF(N6&lt;0.2,"soal dibuang",IF(N6&lt;0.3,"soal diperbaiki",IF(N6&lt;0.4,"soal diterima tapi perlu diperbaiki","soal diterima baik")))</f>
        <v>soal diterima baik</v>
      </c>
      <c r="Q6" s="7">
        <v>1</v>
      </c>
      <c r="R6" s="5">
        <f>B5</f>
        <v>1</v>
      </c>
      <c r="S6" s="5">
        <f t="shared" ref="S6:AA6" si="3">C5</f>
        <v>1</v>
      </c>
      <c r="T6" s="5">
        <f t="shared" si="3"/>
        <v>1</v>
      </c>
      <c r="U6" s="5">
        <f t="shared" si="3"/>
        <v>0</v>
      </c>
      <c r="V6" s="5">
        <f t="shared" si="3"/>
        <v>1</v>
      </c>
      <c r="W6" s="5">
        <f t="shared" si="3"/>
        <v>0</v>
      </c>
      <c r="X6" s="5">
        <f t="shared" si="3"/>
        <v>0</v>
      </c>
      <c r="Y6" s="5">
        <f t="shared" si="3"/>
        <v>0</v>
      </c>
      <c r="Z6" s="5">
        <f t="shared" si="3"/>
        <v>0</v>
      </c>
      <c r="AA6" s="5">
        <f t="shared" si="3"/>
        <v>0</v>
      </c>
      <c r="AB6" s="6">
        <f>SUM(R6:AA6)/COUNT(R6:AA6)</f>
        <v>0.4</v>
      </c>
      <c r="AC6" s="6">
        <f>1-AB6</f>
        <v>0.6</v>
      </c>
      <c r="AD6" s="6">
        <f>AB6*AC6</f>
        <v>0.24</v>
      </c>
    </row>
    <row r="7" spans="1:30" ht="39" customHeight="1" x14ac:dyDescent="0.3">
      <c r="A7" s="4" t="s">
        <v>25</v>
      </c>
      <c r="B7" s="42">
        <v>1</v>
      </c>
      <c r="C7" s="42">
        <v>1</v>
      </c>
      <c r="D7" s="42">
        <v>0</v>
      </c>
      <c r="E7" s="42">
        <v>1</v>
      </c>
      <c r="F7" s="42">
        <v>0</v>
      </c>
      <c r="G7" s="42">
        <v>1</v>
      </c>
      <c r="H7" s="42">
        <v>1</v>
      </c>
      <c r="I7" s="42">
        <v>1</v>
      </c>
      <c r="J7" s="42">
        <v>1</v>
      </c>
      <c r="K7" s="42">
        <v>1</v>
      </c>
      <c r="L7" s="44">
        <f t="shared" si="0"/>
        <v>0.8</v>
      </c>
      <c r="M7" s="45" t="str">
        <f t="shared" si="1"/>
        <v>mudah</v>
      </c>
      <c r="N7" s="46">
        <f t="shared" ref="N7:N69" si="4">ABS((SUM(B7:D7,F7)-SUM(H7:K7))*2/8)</f>
        <v>0.5</v>
      </c>
      <c r="O7" s="45" t="str">
        <f t="shared" si="2"/>
        <v>soal diterima baik</v>
      </c>
      <c r="Q7" s="7">
        <v>2</v>
      </c>
      <c r="R7" s="5">
        <f t="shared" ref="R7:R70" si="5">B6</f>
        <v>1</v>
      </c>
      <c r="S7" s="5">
        <f t="shared" ref="S7:S70" si="6">C6</f>
        <v>1</v>
      </c>
      <c r="T7" s="5">
        <f t="shared" ref="T7:T70" si="7">D6</f>
        <v>0</v>
      </c>
      <c r="U7" s="5">
        <f t="shared" ref="U7:U70" si="8">E6</f>
        <v>1</v>
      </c>
      <c r="V7" s="5">
        <f t="shared" ref="V7:V70" si="9">F6</f>
        <v>0</v>
      </c>
      <c r="W7" s="5">
        <f t="shared" ref="W7:W70" si="10">G6</f>
        <v>1</v>
      </c>
      <c r="X7" s="5">
        <f t="shared" ref="X7:X70" si="11">H6</f>
        <v>0</v>
      </c>
      <c r="Y7" s="5">
        <f t="shared" ref="Y7:Y70" si="12">I6</f>
        <v>0</v>
      </c>
      <c r="Z7" s="5">
        <f t="shared" ref="Z7:Z70" si="13">J6</f>
        <v>0</v>
      </c>
      <c r="AA7" s="5">
        <f t="shared" ref="AA7:AA70" si="14">K6</f>
        <v>0</v>
      </c>
      <c r="AB7" s="6">
        <f t="shared" ref="AB7:AB70" si="15">SUM(R7:AA7)/COUNT(R7:AA7)</f>
        <v>0.4</v>
      </c>
      <c r="AC7" s="6">
        <f t="shared" ref="AC7:AC70" si="16">1-AB7</f>
        <v>0.6</v>
      </c>
      <c r="AD7" s="6">
        <f t="shared" ref="AD7:AD70" si="17">AB7*AC7</f>
        <v>0.24</v>
      </c>
    </row>
    <row r="8" spans="1:30" ht="41.25" customHeight="1" x14ac:dyDescent="0.3">
      <c r="A8" s="4" t="s">
        <v>26</v>
      </c>
      <c r="B8" s="42">
        <v>1</v>
      </c>
      <c r="C8" s="42">
        <v>1</v>
      </c>
      <c r="D8" s="42">
        <v>1</v>
      </c>
      <c r="E8" s="42">
        <v>1</v>
      </c>
      <c r="F8" s="42">
        <v>1</v>
      </c>
      <c r="G8" s="42">
        <v>1</v>
      </c>
      <c r="H8" s="42">
        <v>0</v>
      </c>
      <c r="I8" s="42">
        <v>0</v>
      </c>
      <c r="J8" s="42">
        <v>1</v>
      </c>
      <c r="K8" s="42">
        <v>1</v>
      </c>
      <c r="L8" s="44">
        <f t="shared" si="0"/>
        <v>0.2</v>
      </c>
      <c r="M8" s="45" t="str">
        <f t="shared" si="1"/>
        <v>sukar</v>
      </c>
      <c r="N8" s="46">
        <f t="shared" si="4"/>
        <v>0.5</v>
      </c>
      <c r="O8" s="45" t="str">
        <f t="shared" si="2"/>
        <v>soal diterima baik</v>
      </c>
      <c r="Q8" s="7">
        <v>3</v>
      </c>
      <c r="R8" s="5">
        <f t="shared" si="5"/>
        <v>1</v>
      </c>
      <c r="S8" s="5">
        <f t="shared" si="6"/>
        <v>1</v>
      </c>
      <c r="T8" s="5">
        <f t="shared" si="7"/>
        <v>0</v>
      </c>
      <c r="U8" s="5">
        <f t="shared" si="8"/>
        <v>1</v>
      </c>
      <c r="V8" s="5">
        <f t="shared" si="9"/>
        <v>0</v>
      </c>
      <c r="W8" s="5">
        <f t="shared" si="10"/>
        <v>1</v>
      </c>
      <c r="X8" s="5">
        <f t="shared" si="11"/>
        <v>1</v>
      </c>
      <c r="Y8" s="5">
        <f t="shared" si="12"/>
        <v>1</v>
      </c>
      <c r="Z8" s="5">
        <f t="shared" si="13"/>
        <v>1</v>
      </c>
      <c r="AA8" s="5">
        <f t="shared" si="14"/>
        <v>1</v>
      </c>
      <c r="AB8" s="6">
        <f t="shared" si="15"/>
        <v>0.8</v>
      </c>
      <c r="AC8" s="6">
        <f t="shared" si="16"/>
        <v>0.19999999999999996</v>
      </c>
      <c r="AD8" s="6">
        <f t="shared" si="17"/>
        <v>0.15999999999999998</v>
      </c>
    </row>
    <row r="9" spans="1:30" ht="54.75" customHeight="1" x14ac:dyDescent="0.3">
      <c r="A9" s="8" t="s">
        <v>27</v>
      </c>
      <c r="B9" s="42">
        <v>1</v>
      </c>
      <c r="C9" s="42">
        <v>1</v>
      </c>
      <c r="D9" s="42">
        <v>1</v>
      </c>
      <c r="E9" s="42">
        <v>1</v>
      </c>
      <c r="F9" s="42">
        <v>1</v>
      </c>
      <c r="G9" s="42">
        <v>1</v>
      </c>
      <c r="H9" s="42">
        <v>0</v>
      </c>
      <c r="I9" s="42">
        <v>0</v>
      </c>
      <c r="J9" s="42">
        <v>1</v>
      </c>
      <c r="K9" s="42">
        <v>1</v>
      </c>
      <c r="L9" s="44">
        <f t="shared" si="0"/>
        <v>0.2</v>
      </c>
      <c r="M9" s="45" t="str">
        <f t="shared" si="1"/>
        <v>sukar</v>
      </c>
      <c r="N9" s="46">
        <f t="shared" si="4"/>
        <v>0.5</v>
      </c>
      <c r="O9" s="45" t="str">
        <f t="shared" si="2"/>
        <v>soal diterima baik</v>
      </c>
      <c r="Q9" s="7">
        <v>4</v>
      </c>
      <c r="R9" s="5">
        <f t="shared" si="5"/>
        <v>1</v>
      </c>
      <c r="S9" s="5">
        <f t="shared" si="6"/>
        <v>1</v>
      </c>
      <c r="T9" s="5">
        <f t="shared" si="7"/>
        <v>1</v>
      </c>
      <c r="U9" s="5">
        <f t="shared" si="8"/>
        <v>1</v>
      </c>
      <c r="V9" s="5">
        <f t="shared" si="9"/>
        <v>1</v>
      </c>
      <c r="W9" s="5">
        <f t="shared" si="10"/>
        <v>1</v>
      </c>
      <c r="X9" s="5">
        <f t="shared" si="11"/>
        <v>0</v>
      </c>
      <c r="Y9" s="5">
        <f t="shared" si="12"/>
        <v>0</v>
      </c>
      <c r="Z9" s="5">
        <f t="shared" si="13"/>
        <v>1</v>
      </c>
      <c r="AA9" s="5">
        <f t="shared" si="14"/>
        <v>1</v>
      </c>
      <c r="AB9" s="6">
        <f t="shared" si="15"/>
        <v>0.8</v>
      </c>
      <c r="AC9" s="6">
        <f t="shared" si="16"/>
        <v>0.19999999999999996</v>
      </c>
      <c r="AD9" s="6">
        <f t="shared" si="17"/>
        <v>0.15999999999999998</v>
      </c>
    </row>
    <row r="10" spans="1:30" ht="52.5" customHeight="1" x14ac:dyDescent="0.3">
      <c r="A10" s="9" t="s">
        <v>28</v>
      </c>
      <c r="B10" s="42">
        <v>1</v>
      </c>
      <c r="C10" s="42">
        <v>1</v>
      </c>
      <c r="D10" s="42">
        <v>0</v>
      </c>
      <c r="E10" s="42">
        <v>0</v>
      </c>
      <c r="F10" s="42">
        <v>0</v>
      </c>
      <c r="G10" s="42">
        <v>0</v>
      </c>
      <c r="H10" s="42">
        <v>0</v>
      </c>
      <c r="I10" s="42">
        <v>0</v>
      </c>
      <c r="J10" s="42">
        <v>0</v>
      </c>
      <c r="K10" s="42">
        <v>0</v>
      </c>
      <c r="L10" s="44">
        <f t="shared" si="0"/>
        <v>0.8</v>
      </c>
      <c r="M10" s="45" t="str">
        <f t="shared" si="1"/>
        <v>mudah</v>
      </c>
      <c r="N10" s="46">
        <f t="shared" si="4"/>
        <v>0.5</v>
      </c>
      <c r="O10" s="45" t="str">
        <f t="shared" si="2"/>
        <v>soal diterima baik</v>
      </c>
      <c r="Q10" s="7">
        <v>5</v>
      </c>
      <c r="R10" s="5">
        <f t="shared" si="5"/>
        <v>1</v>
      </c>
      <c r="S10" s="5">
        <f t="shared" si="6"/>
        <v>1</v>
      </c>
      <c r="T10" s="5">
        <f t="shared" si="7"/>
        <v>1</v>
      </c>
      <c r="U10" s="5">
        <f t="shared" si="8"/>
        <v>1</v>
      </c>
      <c r="V10" s="5">
        <f t="shared" si="9"/>
        <v>1</v>
      </c>
      <c r="W10" s="5">
        <f t="shared" si="10"/>
        <v>1</v>
      </c>
      <c r="X10" s="5">
        <f t="shared" si="11"/>
        <v>0</v>
      </c>
      <c r="Y10" s="5">
        <f t="shared" si="12"/>
        <v>0</v>
      </c>
      <c r="Z10" s="5">
        <f t="shared" si="13"/>
        <v>1</v>
      </c>
      <c r="AA10" s="5">
        <f t="shared" si="14"/>
        <v>1</v>
      </c>
      <c r="AB10" s="6">
        <f t="shared" si="15"/>
        <v>0.8</v>
      </c>
      <c r="AC10" s="6">
        <f t="shared" si="16"/>
        <v>0.19999999999999996</v>
      </c>
      <c r="AD10" s="6">
        <f t="shared" si="17"/>
        <v>0.15999999999999998</v>
      </c>
    </row>
    <row r="11" spans="1:30" ht="46.5" customHeight="1" x14ac:dyDescent="0.3">
      <c r="A11" s="8" t="s">
        <v>29</v>
      </c>
      <c r="B11" s="42">
        <v>1</v>
      </c>
      <c r="C11" s="42">
        <v>1</v>
      </c>
      <c r="D11" s="42">
        <v>1</v>
      </c>
      <c r="E11" s="42">
        <v>1</v>
      </c>
      <c r="F11" s="42">
        <v>1</v>
      </c>
      <c r="G11" s="42">
        <v>1</v>
      </c>
      <c r="H11" s="42">
        <v>0</v>
      </c>
      <c r="I11" s="42">
        <v>0</v>
      </c>
      <c r="J11" s="42">
        <v>1</v>
      </c>
      <c r="K11" s="42">
        <v>1</v>
      </c>
      <c r="L11" s="44">
        <f t="shared" si="0"/>
        <v>0.2</v>
      </c>
      <c r="M11" s="45" t="str">
        <f t="shared" si="1"/>
        <v>sukar</v>
      </c>
      <c r="N11" s="46">
        <f t="shared" si="4"/>
        <v>0.5</v>
      </c>
      <c r="O11" s="45" t="str">
        <f t="shared" si="2"/>
        <v>soal diterima baik</v>
      </c>
      <c r="Q11" s="7">
        <v>6</v>
      </c>
      <c r="R11" s="5">
        <f t="shared" si="5"/>
        <v>1</v>
      </c>
      <c r="S11" s="5">
        <f t="shared" si="6"/>
        <v>1</v>
      </c>
      <c r="T11" s="5">
        <f t="shared" si="7"/>
        <v>0</v>
      </c>
      <c r="U11" s="5">
        <f t="shared" si="8"/>
        <v>0</v>
      </c>
      <c r="V11" s="5">
        <f t="shared" si="9"/>
        <v>0</v>
      </c>
      <c r="W11" s="5">
        <f t="shared" si="10"/>
        <v>0</v>
      </c>
      <c r="X11" s="5">
        <f t="shared" si="11"/>
        <v>0</v>
      </c>
      <c r="Y11" s="5">
        <f t="shared" si="12"/>
        <v>0</v>
      </c>
      <c r="Z11" s="5">
        <f t="shared" si="13"/>
        <v>0</v>
      </c>
      <c r="AA11" s="5">
        <f t="shared" si="14"/>
        <v>0</v>
      </c>
      <c r="AB11" s="6">
        <f t="shared" si="15"/>
        <v>0.2</v>
      </c>
      <c r="AC11" s="6">
        <f t="shared" si="16"/>
        <v>0.8</v>
      </c>
      <c r="AD11" s="6">
        <f t="shared" si="17"/>
        <v>0.16000000000000003</v>
      </c>
    </row>
    <row r="12" spans="1:30" ht="69" customHeight="1" x14ac:dyDescent="0.3">
      <c r="A12" s="4" t="s">
        <v>30</v>
      </c>
      <c r="B12" s="42">
        <v>1</v>
      </c>
      <c r="C12" s="42">
        <v>1</v>
      </c>
      <c r="D12" s="42">
        <v>1</v>
      </c>
      <c r="E12" s="42">
        <v>1</v>
      </c>
      <c r="F12" s="42">
        <v>1</v>
      </c>
      <c r="G12" s="42">
        <v>1</v>
      </c>
      <c r="H12" s="42">
        <v>0</v>
      </c>
      <c r="I12" s="42">
        <v>0</v>
      </c>
      <c r="J12" s="42">
        <v>1</v>
      </c>
      <c r="K12" s="42">
        <v>1</v>
      </c>
      <c r="L12" s="44">
        <f t="shared" si="0"/>
        <v>0.2</v>
      </c>
      <c r="M12" s="45" t="str">
        <f t="shared" si="1"/>
        <v>sukar</v>
      </c>
      <c r="N12" s="46">
        <f t="shared" si="4"/>
        <v>0.5</v>
      </c>
      <c r="O12" s="45" t="str">
        <f t="shared" si="2"/>
        <v>soal diterima baik</v>
      </c>
      <c r="Q12" s="7">
        <v>7</v>
      </c>
      <c r="R12" s="5">
        <f t="shared" si="5"/>
        <v>1</v>
      </c>
      <c r="S12" s="5">
        <f t="shared" si="6"/>
        <v>1</v>
      </c>
      <c r="T12" s="5">
        <f t="shared" si="7"/>
        <v>1</v>
      </c>
      <c r="U12" s="5">
        <f t="shared" si="8"/>
        <v>1</v>
      </c>
      <c r="V12" s="5">
        <f t="shared" si="9"/>
        <v>1</v>
      </c>
      <c r="W12" s="5">
        <f t="shared" si="10"/>
        <v>1</v>
      </c>
      <c r="X12" s="5">
        <f t="shared" si="11"/>
        <v>0</v>
      </c>
      <c r="Y12" s="5">
        <f t="shared" si="12"/>
        <v>0</v>
      </c>
      <c r="Z12" s="5">
        <f t="shared" si="13"/>
        <v>1</v>
      </c>
      <c r="AA12" s="5">
        <f t="shared" si="14"/>
        <v>1</v>
      </c>
      <c r="AB12" s="6">
        <f t="shared" si="15"/>
        <v>0.8</v>
      </c>
      <c r="AC12" s="6">
        <f t="shared" si="16"/>
        <v>0.19999999999999996</v>
      </c>
      <c r="AD12" s="6">
        <f t="shared" si="17"/>
        <v>0.15999999999999998</v>
      </c>
    </row>
    <row r="13" spans="1:30" ht="85.5" customHeight="1" x14ac:dyDescent="0.3">
      <c r="A13" s="9" t="s">
        <v>31</v>
      </c>
      <c r="B13" s="42">
        <v>1</v>
      </c>
      <c r="C13" s="42">
        <v>1</v>
      </c>
      <c r="D13" s="42">
        <v>1</v>
      </c>
      <c r="E13" s="42">
        <v>1</v>
      </c>
      <c r="F13" s="42">
        <v>1</v>
      </c>
      <c r="G13" s="42">
        <v>1</v>
      </c>
      <c r="H13" s="42">
        <v>1</v>
      </c>
      <c r="I13" s="42">
        <v>1</v>
      </c>
      <c r="J13" s="42">
        <v>0</v>
      </c>
      <c r="K13" s="42">
        <v>0</v>
      </c>
      <c r="L13" s="44">
        <f t="shared" si="0"/>
        <v>0.8</v>
      </c>
      <c r="M13" s="45" t="str">
        <f t="shared" si="1"/>
        <v>mudah</v>
      </c>
      <c r="N13" s="46">
        <f t="shared" si="4"/>
        <v>0.5</v>
      </c>
      <c r="O13" s="45" t="str">
        <f t="shared" si="2"/>
        <v>soal diterima baik</v>
      </c>
      <c r="Q13" s="7">
        <v>8</v>
      </c>
      <c r="R13" s="5">
        <f t="shared" si="5"/>
        <v>1</v>
      </c>
      <c r="S13" s="5">
        <f t="shared" si="6"/>
        <v>1</v>
      </c>
      <c r="T13" s="5">
        <f t="shared" si="7"/>
        <v>1</v>
      </c>
      <c r="U13" s="5">
        <f t="shared" si="8"/>
        <v>1</v>
      </c>
      <c r="V13" s="5">
        <f t="shared" si="9"/>
        <v>1</v>
      </c>
      <c r="W13" s="5">
        <f t="shared" si="10"/>
        <v>1</v>
      </c>
      <c r="X13" s="5">
        <f t="shared" si="11"/>
        <v>0</v>
      </c>
      <c r="Y13" s="5">
        <f t="shared" si="12"/>
        <v>0</v>
      </c>
      <c r="Z13" s="5">
        <f t="shared" si="13"/>
        <v>1</v>
      </c>
      <c r="AA13" s="5">
        <f t="shared" si="14"/>
        <v>1</v>
      </c>
      <c r="AB13" s="6">
        <f t="shared" si="15"/>
        <v>0.8</v>
      </c>
      <c r="AC13" s="6">
        <f t="shared" si="16"/>
        <v>0.19999999999999996</v>
      </c>
      <c r="AD13" s="6">
        <f t="shared" si="17"/>
        <v>0.15999999999999998</v>
      </c>
    </row>
    <row r="14" spans="1:30" ht="86.25" customHeight="1" x14ac:dyDescent="0.3">
      <c r="A14" s="4" t="s">
        <v>32</v>
      </c>
      <c r="B14" s="42">
        <v>1</v>
      </c>
      <c r="C14" s="42">
        <v>1</v>
      </c>
      <c r="D14" s="42">
        <v>0</v>
      </c>
      <c r="E14" s="42">
        <v>0</v>
      </c>
      <c r="F14" s="42">
        <v>0</v>
      </c>
      <c r="G14" s="42">
        <v>0</v>
      </c>
      <c r="H14" s="42">
        <v>0</v>
      </c>
      <c r="I14" s="42">
        <v>0</v>
      </c>
      <c r="J14" s="42">
        <v>0</v>
      </c>
      <c r="K14" s="42">
        <v>0</v>
      </c>
      <c r="L14" s="44">
        <f t="shared" si="0"/>
        <v>0.8</v>
      </c>
      <c r="M14" s="45" t="str">
        <f t="shared" si="1"/>
        <v>mudah</v>
      </c>
      <c r="N14" s="46">
        <f t="shared" si="4"/>
        <v>0.5</v>
      </c>
      <c r="O14" s="45" t="str">
        <f t="shared" si="2"/>
        <v>soal diterima baik</v>
      </c>
      <c r="Q14" s="7">
        <v>9</v>
      </c>
      <c r="R14" s="5">
        <f t="shared" si="5"/>
        <v>1</v>
      </c>
      <c r="S14" s="5">
        <f t="shared" si="6"/>
        <v>1</v>
      </c>
      <c r="T14" s="5">
        <f t="shared" si="7"/>
        <v>1</v>
      </c>
      <c r="U14" s="5">
        <f t="shared" si="8"/>
        <v>1</v>
      </c>
      <c r="V14" s="5">
        <f t="shared" si="9"/>
        <v>1</v>
      </c>
      <c r="W14" s="5">
        <f t="shared" si="10"/>
        <v>1</v>
      </c>
      <c r="X14" s="5">
        <f t="shared" si="11"/>
        <v>1</v>
      </c>
      <c r="Y14" s="5">
        <f t="shared" si="12"/>
        <v>1</v>
      </c>
      <c r="Z14" s="5">
        <f t="shared" si="13"/>
        <v>0</v>
      </c>
      <c r="AA14" s="5">
        <f t="shared" si="14"/>
        <v>0</v>
      </c>
      <c r="AB14" s="6">
        <f t="shared" si="15"/>
        <v>0.8</v>
      </c>
      <c r="AC14" s="6">
        <f t="shared" si="16"/>
        <v>0.19999999999999996</v>
      </c>
      <c r="AD14" s="6">
        <f t="shared" si="17"/>
        <v>0.15999999999999998</v>
      </c>
    </row>
    <row r="15" spans="1:30" ht="56.25" customHeight="1" x14ac:dyDescent="0.3">
      <c r="A15" s="9" t="s">
        <v>33</v>
      </c>
      <c r="B15" s="42">
        <v>0</v>
      </c>
      <c r="C15" s="42">
        <v>0</v>
      </c>
      <c r="D15" s="42">
        <v>1</v>
      </c>
      <c r="E15" s="42">
        <v>0</v>
      </c>
      <c r="F15" s="42">
        <v>1</v>
      </c>
      <c r="G15" s="42">
        <v>0</v>
      </c>
      <c r="H15" s="42">
        <v>0</v>
      </c>
      <c r="I15" s="42">
        <v>0</v>
      </c>
      <c r="J15" s="42">
        <v>0</v>
      </c>
      <c r="K15" s="42">
        <v>0</v>
      </c>
      <c r="L15" s="44">
        <f t="shared" si="0"/>
        <v>0.8</v>
      </c>
      <c r="M15" s="45" t="str">
        <f t="shared" si="1"/>
        <v>mudah</v>
      </c>
      <c r="N15" s="46">
        <f t="shared" si="4"/>
        <v>0.5</v>
      </c>
      <c r="O15" s="45" t="str">
        <f t="shared" si="2"/>
        <v>soal diterima baik</v>
      </c>
      <c r="Q15" s="7">
        <v>10</v>
      </c>
      <c r="R15" s="5">
        <f t="shared" si="5"/>
        <v>1</v>
      </c>
      <c r="S15" s="5">
        <f t="shared" si="6"/>
        <v>1</v>
      </c>
      <c r="T15" s="5">
        <f t="shared" si="7"/>
        <v>0</v>
      </c>
      <c r="U15" s="5">
        <f t="shared" si="8"/>
        <v>0</v>
      </c>
      <c r="V15" s="5">
        <f t="shared" si="9"/>
        <v>0</v>
      </c>
      <c r="W15" s="5">
        <f t="shared" si="10"/>
        <v>0</v>
      </c>
      <c r="X15" s="5">
        <f t="shared" si="11"/>
        <v>0</v>
      </c>
      <c r="Y15" s="5">
        <f t="shared" si="12"/>
        <v>0</v>
      </c>
      <c r="Z15" s="5">
        <f t="shared" si="13"/>
        <v>0</v>
      </c>
      <c r="AA15" s="5">
        <f t="shared" si="14"/>
        <v>0</v>
      </c>
      <c r="AB15" s="6">
        <f t="shared" si="15"/>
        <v>0.2</v>
      </c>
      <c r="AC15" s="6">
        <f t="shared" si="16"/>
        <v>0.8</v>
      </c>
      <c r="AD15" s="6">
        <f t="shared" si="17"/>
        <v>0.16000000000000003</v>
      </c>
    </row>
    <row r="16" spans="1:30" ht="58.5" customHeight="1" x14ac:dyDescent="0.3">
      <c r="A16" s="8" t="s">
        <v>34</v>
      </c>
      <c r="B16" s="42">
        <v>1</v>
      </c>
      <c r="C16" s="42">
        <v>1</v>
      </c>
      <c r="D16" s="42">
        <v>1</v>
      </c>
      <c r="E16" s="42">
        <v>0</v>
      </c>
      <c r="F16" s="42">
        <v>1</v>
      </c>
      <c r="G16" s="42">
        <v>0</v>
      </c>
      <c r="H16" s="42">
        <v>1</v>
      </c>
      <c r="I16" s="42">
        <v>1</v>
      </c>
      <c r="J16" s="42">
        <v>0</v>
      </c>
      <c r="K16" s="42">
        <v>0</v>
      </c>
      <c r="L16" s="44">
        <f t="shared" si="0"/>
        <v>0.6</v>
      </c>
      <c r="M16" s="45" t="str">
        <f t="shared" si="1"/>
        <v>sedang</v>
      </c>
      <c r="N16" s="46">
        <f t="shared" si="4"/>
        <v>0.5</v>
      </c>
      <c r="O16" s="45" t="str">
        <f t="shared" si="2"/>
        <v>soal diterima baik</v>
      </c>
      <c r="Q16" s="7">
        <v>11</v>
      </c>
      <c r="R16" s="5">
        <f t="shared" si="5"/>
        <v>0</v>
      </c>
      <c r="S16" s="5">
        <f t="shared" si="6"/>
        <v>0</v>
      </c>
      <c r="T16" s="5">
        <f t="shared" si="7"/>
        <v>1</v>
      </c>
      <c r="U16" s="5">
        <f t="shared" si="8"/>
        <v>0</v>
      </c>
      <c r="V16" s="5">
        <f t="shared" si="9"/>
        <v>1</v>
      </c>
      <c r="W16" s="5">
        <f t="shared" si="10"/>
        <v>0</v>
      </c>
      <c r="X16" s="5">
        <f t="shared" si="11"/>
        <v>0</v>
      </c>
      <c r="Y16" s="5">
        <f t="shared" si="12"/>
        <v>0</v>
      </c>
      <c r="Z16" s="5">
        <f t="shared" si="13"/>
        <v>0</v>
      </c>
      <c r="AA16" s="5">
        <f t="shared" si="14"/>
        <v>0</v>
      </c>
      <c r="AB16" s="6">
        <f t="shared" si="15"/>
        <v>0.2</v>
      </c>
      <c r="AC16" s="6">
        <f t="shared" si="16"/>
        <v>0.8</v>
      </c>
      <c r="AD16" s="6">
        <f t="shared" si="17"/>
        <v>0.16000000000000003</v>
      </c>
    </row>
    <row r="17" spans="1:30" ht="53.25" customHeight="1" x14ac:dyDescent="0.3">
      <c r="A17" s="9" t="s">
        <v>35</v>
      </c>
      <c r="B17" s="42">
        <v>1</v>
      </c>
      <c r="C17" s="42">
        <v>1</v>
      </c>
      <c r="D17" s="42">
        <v>1</v>
      </c>
      <c r="E17" s="42">
        <v>0</v>
      </c>
      <c r="F17" s="42">
        <v>1</v>
      </c>
      <c r="G17" s="42">
        <v>0</v>
      </c>
      <c r="H17" s="42">
        <v>1</v>
      </c>
      <c r="I17" s="42">
        <v>1</v>
      </c>
      <c r="J17" s="42">
        <v>0</v>
      </c>
      <c r="K17" s="42">
        <v>0</v>
      </c>
      <c r="L17" s="44">
        <f t="shared" si="0"/>
        <v>0.6</v>
      </c>
      <c r="M17" s="45" t="str">
        <f t="shared" si="1"/>
        <v>sedang</v>
      </c>
      <c r="N17" s="46">
        <f t="shared" si="4"/>
        <v>0.5</v>
      </c>
      <c r="O17" s="45" t="str">
        <f t="shared" si="2"/>
        <v>soal diterima baik</v>
      </c>
      <c r="Q17" s="7">
        <v>12</v>
      </c>
      <c r="R17" s="5">
        <f t="shared" si="5"/>
        <v>1</v>
      </c>
      <c r="S17" s="5">
        <f t="shared" si="6"/>
        <v>1</v>
      </c>
      <c r="T17" s="5">
        <f t="shared" si="7"/>
        <v>1</v>
      </c>
      <c r="U17" s="5">
        <f t="shared" si="8"/>
        <v>0</v>
      </c>
      <c r="V17" s="5">
        <f t="shared" si="9"/>
        <v>1</v>
      </c>
      <c r="W17" s="5">
        <f t="shared" si="10"/>
        <v>0</v>
      </c>
      <c r="X17" s="5">
        <f t="shared" si="11"/>
        <v>1</v>
      </c>
      <c r="Y17" s="5">
        <f t="shared" si="12"/>
        <v>1</v>
      </c>
      <c r="Z17" s="5">
        <f t="shared" si="13"/>
        <v>0</v>
      </c>
      <c r="AA17" s="5">
        <f t="shared" si="14"/>
        <v>0</v>
      </c>
      <c r="AB17" s="6">
        <f t="shared" si="15"/>
        <v>0.6</v>
      </c>
      <c r="AC17" s="6">
        <f t="shared" si="16"/>
        <v>0.4</v>
      </c>
      <c r="AD17" s="6">
        <f t="shared" si="17"/>
        <v>0.24</v>
      </c>
    </row>
    <row r="18" spans="1:30" ht="48.75" customHeight="1" x14ac:dyDescent="0.3">
      <c r="A18" s="4" t="s">
        <v>36</v>
      </c>
      <c r="B18" s="42">
        <v>1</v>
      </c>
      <c r="C18" s="42">
        <v>1</v>
      </c>
      <c r="D18" s="42">
        <v>1</v>
      </c>
      <c r="E18" s="42">
        <v>0</v>
      </c>
      <c r="F18" s="42">
        <v>1</v>
      </c>
      <c r="G18" s="42">
        <v>0</v>
      </c>
      <c r="H18" s="42">
        <v>0</v>
      </c>
      <c r="I18" s="42">
        <v>0</v>
      </c>
      <c r="J18" s="42">
        <v>1</v>
      </c>
      <c r="K18" s="42">
        <v>1</v>
      </c>
      <c r="L18" s="44">
        <f t="shared" si="0"/>
        <v>0.4</v>
      </c>
      <c r="M18" s="45" t="str">
        <f t="shared" si="1"/>
        <v>sedang</v>
      </c>
      <c r="N18" s="46">
        <f t="shared" si="4"/>
        <v>0.5</v>
      </c>
      <c r="O18" s="45" t="str">
        <f t="shared" si="2"/>
        <v>soal diterima baik</v>
      </c>
      <c r="Q18" s="7">
        <v>13</v>
      </c>
      <c r="R18" s="5">
        <f t="shared" si="5"/>
        <v>1</v>
      </c>
      <c r="S18" s="5">
        <f t="shared" si="6"/>
        <v>1</v>
      </c>
      <c r="T18" s="5">
        <f t="shared" si="7"/>
        <v>1</v>
      </c>
      <c r="U18" s="5">
        <f t="shared" si="8"/>
        <v>0</v>
      </c>
      <c r="V18" s="5">
        <f t="shared" si="9"/>
        <v>1</v>
      </c>
      <c r="W18" s="5">
        <f t="shared" si="10"/>
        <v>0</v>
      </c>
      <c r="X18" s="5">
        <f t="shared" si="11"/>
        <v>1</v>
      </c>
      <c r="Y18" s="5">
        <f t="shared" si="12"/>
        <v>1</v>
      </c>
      <c r="Z18" s="5">
        <f t="shared" si="13"/>
        <v>0</v>
      </c>
      <c r="AA18" s="5">
        <f t="shared" si="14"/>
        <v>0</v>
      </c>
      <c r="AB18" s="6">
        <f t="shared" si="15"/>
        <v>0.6</v>
      </c>
      <c r="AC18" s="6">
        <f t="shared" si="16"/>
        <v>0.4</v>
      </c>
      <c r="AD18" s="6">
        <f t="shared" si="17"/>
        <v>0.24</v>
      </c>
    </row>
    <row r="19" spans="1:30" ht="27.75" customHeight="1" x14ac:dyDescent="0.3">
      <c r="A19" s="4" t="s">
        <v>37</v>
      </c>
      <c r="B19" s="42">
        <v>1</v>
      </c>
      <c r="C19" s="42">
        <v>1</v>
      </c>
      <c r="D19" s="42">
        <v>1</v>
      </c>
      <c r="E19" s="42">
        <v>0</v>
      </c>
      <c r="F19" s="42">
        <v>1</v>
      </c>
      <c r="G19" s="42">
        <v>0</v>
      </c>
      <c r="H19" s="42">
        <v>0</v>
      </c>
      <c r="I19" s="42">
        <v>0</v>
      </c>
      <c r="J19" s="42">
        <v>0</v>
      </c>
      <c r="K19" s="42">
        <v>0</v>
      </c>
      <c r="L19" s="44">
        <f t="shared" si="0"/>
        <v>0.6</v>
      </c>
      <c r="M19" s="45" t="str">
        <f t="shared" si="1"/>
        <v>sedang</v>
      </c>
      <c r="N19" s="46">
        <f t="shared" si="4"/>
        <v>1</v>
      </c>
      <c r="O19" s="45" t="str">
        <f t="shared" si="2"/>
        <v>soal diterima baik</v>
      </c>
      <c r="Q19" s="7">
        <v>14</v>
      </c>
      <c r="R19" s="5">
        <f t="shared" si="5"/>
        <v>1</v>
      </c>
      <c r="S19" s="5">
        <f t="shared" si="6"/>
        <v>1</v>
      </c>
      <c r="T19" s="5">
        <f t="shared" si="7"/>
        <v>1</v>
      </c>
      <c r="U19" s="5">
        <f t="shared" si="8"/>
        <v>0</v>
      </c>
      <c r="V19" s="5">
        <f t="shared" si="9"/>
        <v>1</v>
      </c>
      <c r="W19" s="5">
        <f t="shared" si="10"/>
        <v>0</v>
      </c>
      <c r="X19" s="5">
        <f t="shared" si="11"/>
        <v>0</v>
      </c>
      <c r="Y19" s="5">
        <f t="shared" si="12"/>
        <v>0</v>
      </c>
      <c r="Z19" s="5">
        <f t="shared" si="13"/>
        <v>1</v>
      </c>
      <c r="AA19" s="5">
        <f t="shared" si="14"/>
        <v>1</v>
      </c>
      <c r="AB19" s="6">
        <f t="shared" si="15"/>
        <v>0.6</v>
      </c>
      <c r="AC19" s="6">
        <f t="shared" si="16"/>
        <v>0.4</v>
      </c>
      <c r="AD19" s="6">
        <f t="shared" si="17"/>
        <v>0.24</v>
      </c>
    </row>
    <row r="20" spans="1:30" ht="26.25" customHeight="1" x14ac:dyDescent="0.3">
      <c r="A20" s="4" t="s">
        <v>38</v>
      </c>
      <c r="B20" s="42">
        <v>1</v>
      </c>
      <c r="C20" s="42">
        <v>1</v>
      </c>
      <c r="D20" s="42">
        <v>1</v>
      </c>
      <c r="E20" s="42">
        <v>0</v>
      </c>
      <c r="F20" s="42">
        <v>1</v>
      </c>
      <c r="G20" s="42">
        <v>0</v>
      </c>
      <c r="H20" s="42">
        <v>0</v>
      </c>
      <c r="I20" s="42">
        <v>0</v>
      </c>
      <c r="J20" s="42">
        <v>0</v>
      </c>
      <c r="K20" s="42">
        <v>0</v>
      </c>
      <c r="L20" s="44">
        <f t="shared" si="0"/>
        <v>0.6</v>
      </c>
      <c r="M20" s="45" t="str">
        <f t="shared" si="1"/>
        <v>sedang</v>
      </c>
      <c r="N20" s="46">
        <f t="shared" si="4"/>
        <v>1</v>
      </c>
      <c r="O20" s="45" t="str">
        <f t="shared" si="2"/>
        <v>soal diterima baik</v>
      </c>
      <c r="Q20" s="7">
        <v>15</v>
      </c>
      <c r="R20" s="5">
        <f t="shared" si="5"/>
        <v>1</v>
      </c>
      <c r="S20" s="5">
        <f t="shared" si="6"/>
        <v>1</v>
      </c>
      <c r="T20" s="5">
        <f t="shared" si="7"/>
        <v>1</v>
      </c>
      <c r="U20" s="5">
        <f t="shared" si="8"/>
        <v>0</v>
      </c>
      <c r="V20" s="5">
        <f t="shared" si="9"/>
        <v>1</v>
      </c>
      <c r="W20" s="5">
        <f t="shared" si="10"/>
        <v>0</v>
      </c>
      <c r="X20" s="5">
        <f t="shared" si="11"/>
        <v>0</v>
      </c>
      <c r="Y20" s="5">
        <f t="shared" si="12"/>
        <v>0</v>
      </c>
      <c r="Z20" s="5">
        <f t="shared" si="13"/>
        <v>0</v>
      </c>
      <c r="AA20" s="5">
        <f t="shared" si="14"/>
        <v>0</v>
      </c>
      <c r="AB20" s="6">
        <f t="shared" si="15"/>
        <v>0.4</v>
      </c>
      <c r="AC20" s="6">
        <f t="shared" si="16"/>
        <v>0.6</v>
      </c>
      <c r="AD20" s="6">
        <f t="shared" si="17"/>
        <v>0.24</v>
      </c>
    </row>
    <row r="21" spans="1:30" ht="57.75" customHeight="1" x14ac:dyDescent="0.3">
      <c r="A21" s="4" t="s">
        <v>39</v>
      </c>
      <c r="B21" s="42">
        <v>1</v>
      </c>
      <c r="C21" s="42">
        <v>1</v>
      </c>
      <c r="D21" s="42">
        <v>1</v>
      </c>
      <c r="E21" s="42">
        <v>1</v>
      </c>
      <c r="F21" s="42">
        <v>1</v>
      </c>
      <c r="G21" s="42">
        <v>1</v>
      </c>
      <c r="H21" s="42">
        <v>0</v>
      </c>
      <c r="I21" s="42">
        <v>0</v>
      </c>
      <c r="J21" s="42">
        <v>0</v>
      </c>
      <c r="K21" s="42">
        <v>0</v>
      </c>
      <c r="L21" s="44">
        <f t="shared" si="0"/>
        <v>0.4</v>
      </c>
      <c r="M21" s="45" t="str">
        <f t="shared" si="1"/>
        <v>sedang</v>
      </c>
      <c r="N21" s="46">
        <f t="shared" si="4"/>
        <v>1</v>
      </c>
      <c r="O21" s="45" t="str">
        <f t="shared" si="2"/>
        <v>soal diterima baik</v>
      </c>
      <c r="Q21" s="7">
        <v>16</v>
      </c>
      <c r="R21" s="5">
        <f t="shared" si="5"/>
        <v>1</v>
      </c>
      <c r="S21" s="5">
        <f t="shared" si="6"/>
        <v>1</v>
      </c>
      <c r="T21" s="5">
        <f t="shared" si="7"/>
        <v>1</v>
      </c>
      <c r="U21" s="5">
        <f t="shared" si="8"/>
        <v>0</v>
      </c>
      <c r="V21" s="5">
        <f t="shared" si="9"/>
        <v>1</v>
      </c>
      <c r="W21" s="5">
        <f t="shared" si="10"/>
        <v>0</v>
      </c>
      <c r="X21" s="5">
        <f t="shared" si="11"/>
        <v>0</v>
      </c>
      <c r="Y21" s="5">
        <f t="shared" si="12"/>
        <v>0</v>
      </c>
      <c r="Z21" s="5">
        <f t="shared" si="13"/>
        <v>0</v>
      </c>
      <c r="AA21" s="5">
        <f t="shared" si="14"/>
        <v>0</v>
      </c>
      <c r="AB21" s="6">
        <f t="shared" si="15"/>
        <v>0.4</v>
      </c>
      <c r="AC21" s="6">
        <f t="shared" si="16"/>
        <v>0.6</v>
      </c>
      <c r="AD21" s="6">
        <f t="shared" si="17"/>
        <v>0.24</v>
      </c>
    </row>
    <row r="22" spans="1:30" ht="26.25" customHeight="1" x14ac:dyDescent="0.3">
      <c r="A22" s="9" t="s">
        <v>40</v>
      </c>
      <c r="B22" s="42">
        <v>0</v>
      </c>
      <c r="C22" s="42">
        <v>0</v>
      </c>
      <c r="D22" s="42">
        <v>1</v>
      </c>
      <c r="E22" s="42">
        <v>0</v>
      </c>
      <c r="F22" s="42">
        <v>1</v>
      </c>
      <c r="G22" s="42">
        <v>0</v>
      </c>
      <c r="H22" s="42">
        <v>0</v>
      </c>
      <c r="I22" s="42">
        <v>0</v>
      </c>
      <c r="J22" s="42">
        <v>0</v>
      </c>
      <c r="K22" s="42">
        <v>0</v>
      </c>
      <c r="L22" s="44">
        <f t="shared" si="0"/>
        <v>0.8</v>
      </c>
      <c r="M22" s="45" t="str">
        <f t="shared" si="1"/>
        <v>mudah</v>
      </c>
      <c r="N22" s="46">
        <f t="shared" si="4"/>
        <v>0.5</v>
      </c>
      <c r="O22" s="45" t="str">
        <f t="shared" si="2"/>
        <v>soal diterima baik</v>
      </c>
      <c r="Q22" s="7">
        <v>17</v>
      </c>
      <c r="R22" s="5">
        <f t="shared" si="5"/>
        <v>1</v>
      </c>
      <c r="S22" s="5">
        <f t="shared" si="6"/>
        <v>1</v>
      </c>
      <c r="T22" s="5">
        <f t="shared" si="7"/>
        <v>1</v>
      </c>
      <c r="U22" s="5">
        <f t="shared" si="8"/>
        <v>1</v>
      </c>
      <c r="V22" s="5">
        <f t="shared" si="9"/>
        <v>1</v>
      </c>
      <c r="W22" s="5">
        <f t="shared" si="10"/>
        <v>1</v>
      </c>
      <c r="X22" s="5">
        <f t="shared" si="11"/>
        <v>0</v>
      </c>
      <c r="Y22" s="5">
        <f t="shared" si="12"/>
        <v>0</v>
      </c>
      <c r="Z22" s="5">
        <f t="shared" si="13"/>
        <v>0</v>
      </c>
      <c r="AA22" s="5">
        <f t="shared" si="14"/>
        <v>0</v>
      </c>
      <c r="AB22" s="6">
        <f t="shared" si="15"/>
        <v>0.6</v>
      </c>
      <c r="AC22" s="6">
        <f t="shared" si="16"/>
        <v>0.4</v>
      </c>
      <c r="AD22" s="6">
        <f t="shared" si="17"/>
        <v>0.24</v>
      </c>
    </row>
    <row r="23" spans="1:30" ht="54" customHeight="1" x14ac:dyDescent="0.3">
      <c r="A23" s="9" t="s">
        <v>41</v>
      </c>
      <c r="B23" s="42">
        <v>1</v>
      </c>
      <c r="C23" s="42">
        <v>1</v>
      </c>
      <c r="D23" s="42">
        <v>1</v>
      </c>
      <c r="E23" s="42">
        <v>0</v>
      </c>
      <c r="F23" s="42">
        <v>1</v>
      </c>
      <c r="G23" s="42">
        <v>0</v>
      </c>
      <c r="H23" s="42">
        <v>0</v>
      </c>
      <c r="I23" s="42">
        <v>0</v>
      </c>
      <c r="J23" s="42">
        <v>0</v>
      </c>
      <c r="K23" s="42">
        <v>0</v>
      </c>
      <c r="L23" s="44">
        <f t="shared" si="0"/>
        <v>0.6</v>
      </c>
      <c r="M23" s="45" t="str">
        <f t="shared" si="1"/>
        <v>sedang</v>
      </c>
      <c r="N23" s="46">
        <f t="shared" si="4"/>
        <v>1</v>
      </c>
      <c r="O23" s="45" t="str">
        <f t="shared" si="2"/>
        <v>soal diterima baik</v>
      </c>
      <c r="Q23" s="7">
        <v>18</v>
      </c>
      <c r="R23" s="5">
        <f t="shared" si="5"/>
        <v>0</v>
      </c>
      <c r="S23" s="5">
        <f t="shared" si="6"/>
        <v>0</v>
      </c>
      <c r="T23" s="5">
        <f t="shared" si="7"/>
        <v>1</v>
      </c>
      <c r="U23" s="5">
        <f t="shared" si="8"/>
        <v>0</v>
      </c>
      <c r="V23" s="5">
        <f t="shared" si="9"/>
        <v>1</v>
      </c>
      <c r="W23" s="5">
        <f t="shared" si="10"/>
        <v>0</v>
      </c>
      <c r="X23" s="5">
        <f t="shared" si="11"/>
        <v>0</v>
      </c>
      <c r="Y23" s="5">
        <f t="shared" si="12"/>
        <v>0</v>
      </c>
      <c r="Z23" s="5">
        <f t="shared" si="13"/>
        <v>0</v>
      </c>
      <c r="AA23" s="5">
        <f t="shared" si="14"/>
        <v>0</v>
      </c>
      <c r="AB23" s="6">
        <f t="shared" si="15"/>
        <v>0.2</v>
      </c>
      <c r="AC23" s="6">
        <f t="shared" si="16"/>
        <v>0.8</v>
      </c>
      <c r="AD23" s="6">
        <f t="shared" si="17"/>
        <v>0.16000000000000003</v>
      </c>
    </row>
    <row r="24" spans="1:30" ht="36.75" customHeight="1" x14ac:dyDescent="0.3">
      <c r="A24" s="9" t="s">
        <v>42</v>
      </c>
      <c r="B24" s="42">
        <v>1</v>
      </c>
      <c r="C24" s="42">
        <v>1</v>
      </c>
      <c r="D24" s="42">
        <v>1</v>
      </c>
      <c r="E24" s="42">
        <v>1</v>
      </c>
      <c r="F24" s="42">
        <v>1</v>
      </c>
      <c r="G24" s="42">
        <v>1</v>
      </c>
      <c r="H24" s="42">
        <v>1</v>
      </c>
      <c r="I24" s="42">
        <v>1</v>
      </c>
      <c r="J24" s="42">
        <v>0</v>
      </c>
      <c r="K24" s="42">
        <v>0</v>
      </c>
      <c r="L24" s="44">
        <f t="shared" si="0"/>
        <v>0.8</v>
      </c>
      <c r="M24" s="45" t="str">
        <f t="shared" si="1"/>
        <v>mudah</v>
      </c>
      <c r="N24" s="46">
        <f t="shared" si="4"/>
        <v>0.5</v>
      </c>
      <c r="O24" s="45" t="str">
        <f t="shared" si="2"/>
        <v>soal diterima baik</v>
      </c>
      <c r="Q24" s="7">
        <v>19</v>
      </c>
      <c r="R24" s="5">
        <f t="shared" si="5"/>
        <v>1</v>
      </c>
      <c r="S24" s="5">
        <f t="shared" si="6"/>
        <v>1</v>
      </c>
      <c r="T24" s="5">
        <f t="shared" si="7"/>
        <v>1</v>
      </c>
      <c r="U24" s="5">
        <f t="shared" si="8"/>
        <v>0</v>
      </c>
      <c r="V24" s="5">
        <f t="shared" si="9"/>
        <v>1</v>
      </c>
      <c r="W24" s="5">
        <f t="shared" si="10"/>
        <v>0</v>
      </c>
      <c r="X24" s="5">
        <f t="shared" si="11"/>
        <v>0</v>
      </c>
      <c r="Y24" s="5">
        <f t="shared" si="12"/>
        <v>0</v>
      </c>
      <c r="Z24" s="5">
        <f t="shared" si="13"/>
        <v>0</v>
      </c>
      <c r="AA24" s="5">
        <f t="shared" si="14"/>
        <v>0</v>
      </c>
      <c r="AB24" s="6">
        <f t="shared" si="15"/>
        <v>0.4</v>
      </c>
      <c r="AC24" s="6">
        <f t="shared" si="16"/>
        <v>0.6</v>
      </c>
      <c r="AD24" s="6">
        <f t="shared" si="17"/>
        <v>0.24</v>
      </c>
    </row>
    <row r="25" spans="1:30" ht="38.25" customHeight="1" x14ac:dyDescent="0.3">
      <c r="A25" s="9" t="s">
        <v>43</v>
      </c>
      <c r="B25" s="42">
        <v>1</v>
      </c>
      <c r="C25" s="42">
        <v>1</v>
      </c>
      <c r="D25" s="42">
        <v>1</v>
      </c>
      <c r="E25" s="42">
        <v>1</v>
      </c>
      <c r="F25" s="42">
        <v>1</v>
      </c>
      <c r="G25" s="42">
        <v>1</v>
      </c>
      <c r="H25" s="42">
        <v>0</v>
      </c>
      <c r="I25" s="42">
        <v>0</v>
      </c>
      <c r="J25" s="42">
        <v>0</v>
      </c>
      <c r="K25" s="42">
        <v>0</v>
      </c>
      <c r="L25" s="44">
        <f t="shared" si="0"/>
        <v>0.4</v>
      </c>
      <c r="M25" s="45" t="str">
        <f t="shared" si="1"/>
        <v>sedang</v>
      </c>
      <c r="N25" s="46">
        <f t="shared" si="4"/>
        <v>1</v>
      </c>
      <c r="O25" s="45" t="str">
        <f t="shared" si="2"/>
        <v>soal diterima baik</v>
      </c>
      <c r="Q25" s="7">
        <v>20</v>
      </c>
      <c r="R25" s="5">
        <f t="shared" si="5"/>
        <v>1</v>
      </c>
      <c r="S25" s="5">
        <f t="shared" si="6"/>
        <v>1</v>
      </c>
      <c r="T25" s="5">
        <f t="shared" si="7"/>
        <v>1</v>
      </c>
      <c r="U25" s="5">
        <f t="shared" si="8"/>
        <v>1</v>
      </c>
      <c r="V25" s="5">
        <f t="shared" si="9"/>
        <v>1</v>
      </c>
      <c r="W25" s="5">
        <f t="shared" si="10"/>
        <v>1</v>
      </c>
      <c r="X25" s="5">
        <f t="shared" si="11"/>
        <v>1</v>
      </c>
      <c r="Y25" s="5">
        <f t="shared" si="12"/>
        <v>1</v>
      </c>
      <c r="Z25" s="5">
        <f t="shared" si="13"/>
        <v>0</v>
      </c>
      <c r="AA25" s="5">
        <f t="shared" si="14"/>
        <v>0</v>
      </c>
      <c r="AB25" s="6">
        <f t="shared" si="15"/>
        <v>0.8</v>
      </c>
      <c r="AC25" s="6">
        <f t="shared" si="16"/>
        <v>0.19999999999999996</v>
      </c>
      <c r="AD25" s="6">
        <f t="shared" si="17"/>
        <v>0.15999999999999998</v>
      </c>
    </row>
    <row r="26" spans="1:30" ht="38.25" customHeight="1" x14ac:dyDescent="0.3">
      <c r="A26" s="8" t="s">
        <v>44</v>
      </c>
      <c r="B26" s="42">
        <v>1</v>
      </c>
      <c r="C26" s="42">
        <v>1</v>
      </c>
      <c r="D26" s="42">
        <v>0</v>
      </c>
      <c r="E26" s="42">
        <v>1</v>
      </c>
      <c r="F26" s="42">
        <v>0</v>
      </c>
      <c r="G26" s="42">
        <v>1</v>
      </c>
      <c r="H26" s="42">
        <v>0</v>
      </c>
      <c r="I26" s="42">
        <v>0</v>
      </c>
      <c r="J26" s="42">
        <v>0</v>
      </c>
      <c r="K26" s="42">
        <v>0</v>
      </c>
      <c r="L26" s="44">
        <f t="shared" si="0"/>
        <v>0.6</v>
      </c>
      <c r="M26" s="45" t="str">
        <f t="shared" si="1"/>
        <v>sedang</v>
      </c>
      <c r="N26" s="46">
        <f t="shared" si="4"/>
        <v>0.5</v>
      </c>
      <c r="O26" s="45" t="str">
        <f t="shared" si="2"/>
        <v>soal diterima baik</v>
      </c>
      <c r="Q26" s="7">
        <v>21</v>
      </c>
      <c r="R26" s="5">
        <f t="shared" si="5"/>
        <v>1</v>
      </c>
      <c r="S26" s="5">
        <f t="shared" si="6"/>
        <v>1</v>
      </c>
      <c r="T26" s="5">
        <f t="shared" si="7"/>
        <v>1</v>
      </c>
      <c r="U26" s="5">
        <f t="shared" si="8"/>
        <v>1</v>
      </c>
      <c r="V26" s="5">
        <f t="shared" si="9"/>
        <v>1</v>
      </c>
      <c r="W26" s="5">
        <f t="shared" si="10"/>
        <v>1</v>
      </c>
      <c r="X26" s="5">
        <f t="shared" si="11"/>
        <v>0</v>
      </c>
      <c r="Y26" s="5">
        <f t="shared" si="12"/>
        <v>0</v>
      </c>
      <c r="Z26" s="5">
        <f t="shared" si="13"/>
        <v>0</v>
      </c>
      <c r="AA26" s="5">
        <f t="shared" si="14"/>
        <v>0</v>
      </c>
      <c r="AB26" s="6">
        <f t="shared" si="15"/>
        <v>0.6</v>
      </c>
      <c r="AC26" s="6">
        <f t="shared" si="16"/>
        <v>0.4</v>
      </c>
      <c r="AD26" s="6">
        <f t="shared" si="17"/>
        <v>0.24</v>
      </c>
    </row>
    <row r="27" spans="1:30" ht="24.75" customHeight="1" x14ac:dyDescent="0.3">
      <c r="A27" s="4" t="s">
        <v>45</v>
      </c>
      <c r="B27" s="42">
        <v>1</v>
      </c>
      <c r="C27" s="42">
        <v>1</v>
      </c>
      <c r="D27" s="42">
        <v>0</v>
      </c>
      <c r="E27" s="42">
        <v>0</v>
      </c>
      <c r="F27" s="42">
        <v>0</v>
      </c>
      <c r="G27" s="42">
        <v>0</v>
      </c>
      <c r="H27" s="42">
        <v>0</v>
      </c>
      <c r="I27" s="42">
        <v>0</v>
      </c>
      <c r="J27" s="42">
        <v>0</v>
      </c>
      <c r="K27" s="42">
        <v>0</v>
      </c>
      <c r="L27" s="44">
        <f t="shared" si="0"/>
        <v>0.8</v>
      </c>
      <c r="M27" s="45" t="str">
        <f t="shared" si="1"/>
        <v>mudah</v>
      </c>
      <c r="N27" s="46">
        <f t="shared" si="4"/>
        <v>0.5</v>
      </c>
      <c r="O27" s="45" t="str">
        <f t="shared" si="2"/>
        <v>soal diterima baik</v>
      </c>
      <c r="Q27" s="7">
        <v>22</v>
      </c>
      <c r="R27" s="5">
        <f t="shared" si="5"/>
        <v>1</v>
      </c>
      <c r="S27" s="5">
        <f t="shared" si="6"/>
        <v>1</v>
      </c>
      <c r="T27" s="5">
        <f t="shared" si="7"/>
        <v>0</v>
      </c>
      <c r="U27" s="5">
        <f t="shared" si="8"/>
        <v>1</v>
      </c>
      <c r="V27" s="5">
        <f t="shared" si="9"/>
        <v>0</v>
      </c>
      <c r="W27" s="5">
        <f t="shared" si="10"/>
        <v>1</v>
      </c>
      <c r="X27" s="5">
        <f t="shared" si="11"/>
        <v>0</v>
      </c>
      <c r="Y27" s="5">
        <f t="shared" si="12"/>
        <v>0</v>
      </c>
      <c r="Z27" s="5">
        <f t="shared" si="13"/>
        <v>0</v>
      </c>
      <c r="AA27" s="5">
        <f t="shared" si="14"/>
        <v>0</v>
      </c>
      <c r="AB27" s="6">
        <f t="shared" si="15"/>
        <v>0.4</v>
      </c>
      <c r="AC27" s="6">
        <f t="shared" si="16"/>
        <v>0.6</v>
      </c>
      <c r="AD27" s="6">
        <f t="shared" si="17"/>
        <v>0.24</v>
      </c>
    </row>
    <row r="28" spans="1:30" ht="34.5" customHeight="1" x14ac:dyDescent="0.3">
      <c r="A28" s="4" t="s">
        <v>46</v>
      </c>
      <c r="B28" s="42">
        <v>1</v>
      </c>
      <c r="C28" s="42">
        <v>1</v>
      </c>
      <c r="D28" s="42">
        <v>0</v>
      </c>
      <c r="E28" s="42">
        <v>0</v>
      </c>
      <c r="F28" s="42">
        <v>0</v>
      </c>
      <c r="G28" s="42">
        <v>0</v>
      </c>
      <c r="H28" s="42">
        <v>0</v>
      </c>
      <c r="I28" s="42">
        <v>0</v>
      </c>
      <c r="J28" s="42">
        <v>0</v>
      </c>
      <c r="K28" s="42">
        <v>0</v>
      </c>
      <c r="L28" s="44">
        <f t="shared" si="0"/>
        <v>0.8</v>
      </c>
      <c r="M28" s="45" t="str">
        <f t="shared" si="1"/>
        <v>mudah</v>
      </c>
      <c r="N28" s="46">
        <f t="shared" si="4"/>
        <v>0.5</v>
      </c>
      <c r="O28" s="45" t="str">
        <f t="shared" si="2"/>
        <v>soal diterima baik</v>
      </c>
      <c r="Q28" s="7">
        <v>23</v>
      </c>
      <c r="R28" s="5">
        <f t="shared" si="5"/>
        <v>1</v>
      </c>
      <c r="S28" s="5">
        <f t="shared" si="6"/>
        <v>1</v>
      </c>
      <c r="T28" s="5">
        <f t="shared" si="7"/>
        <v>0</v>
      </c>
      <c r="U28" s="5">
        <f t="shared" si="8"/>
        <v>0</v>
      </c>
      <c r="V28" s="5">
        <f t="shared" si="9"/>
        <v>0</v>
      </c>
      <c r="W28" s="5">
        <f t="shared" si="10"/>
        <v>0</v>
      </c>
      <c r="X28" s="5">
        <f t="shared" si="11"/>
        <v>0</v>
      </c>
      <c r="Y28" s="5">
        <f t="shared" si="12"/>
        <v>0</v>
      </c>
      <c r="Z28" s="5">
        <f t="shared" si="13"/>
        <v>0</v>
      </c>
      <c r="AA28" s="5">
        <f t="shared" si="14"/>
        <v>0</v>
      </c>
      <c r="AB28" s="6">
        <f t="shared" si="15"/>
        <v>0.2</v>
      </c>
      <c r="AC28" s="6">
        <f t="shared" si="16"/>
        <v>0.8</v>
      </c>
      <c r="AD28" s="6">
        <f t="shared" si="17"/>
        <v>0.16000000000000003</v>
      </c>
    </row>
    <row r="29" spans="1:30" ht="47.25" customHeight="1" x14ac:dyDescent="0.3">
      <c r="A29" s="4" t="s">
        <v>47</v>
      </c>
      <c r="B29" s="42">
        <v>1</v>
      </c>
      <c r="C29" s="42">
        <v>1</v>
      </c>
      <c r="D29" s="42">
        <v>1</v>
      </c>
      <c r="E29" s="42">
        <v>1</v>
      </c>
      <c r="F29" s="42">
        <v>1</v>
      </c>
      <c r="G29" s="42">
        <v>1</v>
      </c>
      <c r="H29" s="42">
        <v>0</v>
      </c>
      <c r="I29" s="42">
        <v>0</v>
      </c>
      <c r="J29" s="42">
        <v>0</v>
      </c>
      <c r="K29" s="42">
        <v>0</v>
      </c>
      <c r="L29" s="44">
        <f t="shared" si="0"/>
        <v>0.4</v>
      </c>
      <c r="M29" s="45" t="str">
        <f t="shared" si="1"/>
        <v>sedang</v>
      </c>
      <c r="N29" s="46">
        <f t="shared" si="4"/>
        <v>1</v>
      </c>
      <c r="O29" s="45" t="str">
        <f t="shared" si="2"/>
        <v>soal diterima baik</v>
      </c>
      <c r="Q29" s="7">
        <v>24</v>
      </c>
      <c r="R29" s="5">
        <f t="shared" si="5"/>
        <v>1</v>
      </c>
      <c r="S29" s="5">
        <f t="shared" si="6"/>
        <v>1</v>
      </c>
      <c r="T29" s="5">
        <f t="shared" si="7"/>
        <v>0</v>
      </c>
      <c r="U29" s="5">
        <f t="shared" si="8"/>
        <v>0</v>
      </c>
      <c r="V29" s="5">
        <f t="shared" si="9"/>
        <v>0</v>
      </c>
      <c r="W29" s="5">
        <f t="shared" si="10"/>
        <v>0</v>
      </c>
      <c r="X29" s="5">
        <f t="shared" si="11"/>
        <v>0</v>
      </c>
      <c r="Y29" s="5">
        <f t="shared" si="12"/>
        <v>0</v>
      </c>
      <c r="Z29" s="5">
        <f t="shared" si="13"/>
        <v>0</v>
      </c>
      <c r="AA29" s="5">
        <f t="shared" si="14"/>
        <v>0</v>
      </c>
      <c r="AB29" s="6">
        <f t="shared" si="15"/>
        <v>0.2</v>
      </c>
      <c r="AC29" s="6">
        <f t="shared" si="16"/>
        <v>0.8</v>
      </c>
      <c r="AD29" s="6">
        <f t="shared" si="17"/>
        <v>0.16000000000000003</v>
      </c>
    </row>
    <row r="30" spans="1:30" ht="33.75" customHeight="1" x14ac:dyDescent="0.3">
      <c r="A30" s="4" t="s">
        <v>48</v>
      </c>
      <c r="B30" s="42">
        <v>1</v>
      </c>
      <c r="C30" s="42">
        <v>1</v>
      </c>
      <c r="D30" s="42">
        <v>0</v>
      </c>
      <c r="E30" s="42">
        <v>0</v>
      </c>
      <c r="F30" s="42">
        <v>0</v>
      </c>
      <c r="G30" s="42">
        <v>0</v>
      </c>
      <c r="H30" s="42">
        <v>0</v>
      </c>
      <c r="I30" s="42">
        <v>0</v>
      </c>
      <c r="J30" s="42">
        <v>0</v>
      </c>
      <c r="K30" s="42">
        <v>0</v>
      </c>
      <c r="L30" s="44">
        <f t="shared" si="0"/>
        <v>0.8</v>
      </c>
      <c r="M30" s="45" t="str">
        <f t="shared" si="1"/>
        <v>mudah</v>
      </c>
      <c r="N30" s="46">
        <f t="shared" si="4"/>
        <v>0.5</v>
      </c>
      <c r="O30" s="45" t="str">
        <f t="shared" si="2"/>
        <v>soal diterima baik</v>
      </c>
      <c r="Q30" s="7">
        <v>25</v>
      </c>
      <c r="R30" s="5">
        <f t="shared" si="5"/>
        <v>1</v>
      </c>
      <c r="S30" s="5">
        <f t="shared" si="6"/>
        <v>1</v>
      </c>
      <c r="T30" s="5">
        <f t="shared" si="7"/>
        <v>1</v>
      </c>
      <c r="U30" s="5">
        <f t="shared" si="8"/>
        <v>1</v>
      </c>
      <c r="V30" s="5">
        <f t="shared" si="9"/>
        <v>1</v>
      </c>
      <c r="W30" s="5">
        <f t="shared" si="10"/>
        <v>1</v>
      </c>
      <c r="X30" s="5">
        <f t="shared" si="11"/>
        <v>0</v>
      </c>
      <c r="Y30" s="5">
        <f t="shared" si="12"/>
        <v>0</v>
      </c>
      <c r="Z30" s="5">
        <f t="shared" si="13"/>
        <v>0</v>
      </c>
      <c r="AA30" s="5">
        <f t="shared" si="14"/>
        <v>0</v>
      </c>
      <c r="AB30" s="6">
        <f t="shared" si="15"/>
        <v>0.6</v>
      </c>
      <c r="AC30" s="6">
        <f t="shared" si="16"/>
        <v>0.4</v>
      </c>
      <c r="AD30" s="6">
        <f t="shared" si="17"/>
        <v>0.24</v>
      </c>
    </row>
    <row r="31" spans="1:30" ht="75.75" customHeight="1" x14ac:dyDescent="0.3">
      <c r="A31" s="8" t="s">
        <v>49</v>
      </c>
      <c r="B31" s="42">
        <v>1</v>
      </c>
      <c r="C31" s="42">
        <v>1</v>
      </c>
      <c r="D31" s="42">
        <v>1</v>
      </c>
      <c r="E31" s="42">
        <v>1</v>
      </c>
      <c r="F31" s="42">
        <v>1</v>
      </c>
      <c r="G31" s="42">
        <v>1</v>
      </c>
      <c r="H31" s="42">
        <v>1</v>
      </c>
      <c r="I31" s="42">
        <v>1</v>
      </c>
      <c r="J31" s="42">
        <v>0</v>
      </c>
      <c r="K31" s="42">
        <v>0</v>
      </c>
      <c r="L31" s="44">
        <f t="shared" si="0"/>
        <v>0.8</v>
      </c>
      <c r="M31" s="45" t="str">
        <f t="shared" si="1"/>
        <v>mudah</v>
      </c>
      <c r="N31" s="46">
        <f t="shared" si="4"/>
        <v>0.5</v>
      </c>
      <c r="O31" s="45" t="str">
        <f t="shared" si="2"/>
        <v>soal diterima baik</v>
      </c>
      <c r="Q31" s="7">
        <v>26</v>
      </c>
      <c r="R31" s="5">
        <f t="shared" si="5"/>
        <v>1</v>
      </c>
      <c r="S31" s="5">
        <f t="shared" si="6"/>
        <v>1</v>
      </c>
      <c r="T31" s="5">
        <f t="shared" si="7"/>
        <v>0</v>
      </c>
      <c r="U31" s="5">
        <f t="shared" si="8"/>
        <v>0</v>
      </c>
      <c r="V31" s="5">
        <f t="shared" si="9"/>
        <v>0</v>
      </c>
      <c r="W31" s="5">
        <f t="shared" si="10"/>
        <v>0</v>
      </c>
      <c r="X31" s="5">
        <f t="shared" si="11"/>
        <v>0</v>
      </c>
      <c r="Y31" s="5">
        <f t="shared" si="12"/>
        <v>0</v>
      </c>
      <c r="Z31" s="5">
        <f t="shared" si="13"/>
        <v>0</v>
      </c>
      <c r="AA31" s="5">
        <f t="shared" si="14"/>
        <v>0</v>
      </c>
      <c r="AB31" s="6">
        <f t="shared" si="15"/>
        <v>0.2</v>
      </c>
      <c r="AC31" s="6">
        <f t="shared" si="16"/>
        <v>0.8</v>
      </c>
      <c r="AD31" s="6">
        <f t="shared" si="17"/>
        <v>0.16000000000000003</v>
      </c>
    </row>
    <row r="32" spans="1:30" ht="78.75" customHeight="1" x14ac:dyDescent="0.3">
      <c r="A32" s="4" t="s">
        <v>50</v>
      </c>
      <c r="B32" s="42">
        <v>1</v>
      </c>
      <c r="C32" s="42">
        <v>1</v>
      </c>
      <c r="D32" s="42">
        <v>1</v>
      </c>
      <c r="E32" s="42">
        <v>1</v>
      </c>
      <c r="F32" s="42">
        <v>1</v>
      </c>
      <c r="G32" s="42">
        <v>1</v>
      </c>
      <c r="H32" s="42">
        <v>0</v>
      </c>
      <c r="I32" s="42">
        <v>0</v>
      </c>
      <c r="J32" s="42">
        <v>1</v>
      </c>
      <c r="K32" s="42">
        <v>1</v>
      </c>
      <c r="L32" s="44">
        <f t="shared" si="0"/>
        <v>0.2</v>
      </c>
      <c r="M32" s="45" t="str">
        <f t="shared" si="1"/>
        <v>sukar</v>
      </c>
      <c r="N32" s="46">
        <f t="shared" si="4"/>
        <v>0.5</v>
      </c>
      <c r="O32" s="45" t="str">
        <f t="shared" si="2"/>
        <v>soal diterima baik</v>
      </c>
      <c r="Q32" s="7">
        <v>27</v>
      </c>
      <c r="R32" s="5">
        <f t="shared" si="5"/>
        <v>1</v>
      </c>
      <c r="S32" s="5">
        <f t="shared" si="6"/>
        <v>1</v>
      </c>
      <c r="T32" s="5">
        <f t="shared" si="7"/>
        <v>1</v>
      </c>
      <c r="U32" s="5">
        <f t="shared" si="8"/>
        <v>1</v>
      </c>
      <c r="V32" s="5">
        <f t="shared" si="9"/>
        <v>1</v>
      </c>
      <c r="W32" s="5">
        <f t="shared" si="10"/>
        <v>1</v>
      </c>
      <c r="X32" s="5">
        <f t="shared" si="11"/>
        <v>1</v>
      </c>
      <c r="Y32" s="5">
        <f t="shared" si="12"/>
        <v>1</v>
      </c>
      <c r="Z32" s="5">
        <f t="shared" si="13"/>
        <v>0</v>
      </c>
      <c r="AA32" s="5">
        <f t="shared" si="14"/>
        <v>0</v>
      </c>
      <c r="AB32" s="6">
        <f t="shared" si="15"/>
        <v>0.8</v>
      </c>
      <c r="AC32" s="6">
        <f t="shared" si="16"/>
        <v>0.19999999999999996</v>
      </c>
      <c r="AD32" s="6">
        <f t="shared" si="17"/>
        <v>0.15999999999999998</v>
      </c>
    </row>
    <row r="33" spans="1:30" ht="89.25" customHeight="1" x14ac:dyDescent="0.3">
      <c r="A33" s="8" t="s">
        <v>51</v>
      </c>
      <c r="B33" s="42">
        <v>1</v>
      </c>
      <c r="C33" s="42">
        <v>1</v>
      </c>
      <c r="D33" s="42">
        <v>1</v>
      </c>
      <c r="E33" s="42">
        <v>0</v>
      </c>
      <c r="F33" s="42">
        <v>1</v>
      </c>
      <c r="G33" s="42">
        <v>0</v>
      </c>
      <c r="H33" s="42">
        <v>1</v>
      </c>
      <c r="I33" s="42">
        <v>1</v>
      </c>
      <c r="J33" s="42">
        <v>0</v>
      </c>
      <c r="K33" s="42">
        <v>0</v>
      </c>
      <c r="L33" s="44">
        <f t="shared" si="0"/>
        <v>0.6</v>
      </c>
      <c r="M33" s="45" t="str">
        <f t="shared" si="1"/>
        <v>sedang</v>
      </c>
      <c r="N33" s="46">
        <f t="shared" si="4"/>
        <v>0.5</v>
      </c>
      <c r="O33" s="45" t="str">
        <f t="shared" si="2"/>
        <v>soal diterima baik</v>
      </c>
      <c r="Q33" s="7">
        <v>28</v>
      </c>
      <c r="R33" s="5">
        <f t="shared" si="5"/>
        <v>1</v>
      </c>
      <c r="S33" s="5">
        <f t="shared" si="6"/>
        <v>1</v>
      </c>
      <c r="T33" s="5">
        <f t="shared" si="7"/>
        <v>1</v>
      </c>
      <c r="U33" s="5">
        <f t="shared" si="8"/>
        <v>1</v>
      </c>
      <c r="V33" s="5">
        <f t="shared" si="9"/>
        <v>1</v>
      </c>
      <c r="W33" s="5">
        <f t="shared" si="10"/>
        <v>1</v>
      </c>
      <c r="X33" s="5">
        <f t="shared" si="11"/>
        <v>0</v>
      </c>
      <c r="Y33" s="5">
        <f t="shared" si="12"/>
        <v>0</v>
      </c>
      <c r="Z33" s="5">
        <f t="shared" si="13"/>
        <v>1</v>
      </c>
      <c r="AA33" s="5">
        <f t="shared" si="14"/>
        <v>1</v>
      </c>
      <c r="AB33" s="6">
        <f t="shared" si="15"/>
        <v>0.8</v>
      </c>
      <c r="AC33" s="6">
        <f t="shared" si="16"/>
        <v>0.19999999999999996</v>
      </c>
      <c r="AD33" s="6">
        <f t="shared" si="17"/>
        <v>0.15999999999999998</v>
      </c>
    </row>
    <row r="34" spans="1:30" ht="45" customHeight="1" x14ac:dyDescent="0.3">
      <c r="A34" s="8" t="s">
        <v>52</v>
      </c>
      <c r="B34" s="42">
        <v>1</v>
      </c>
      <c r="C34" s="42">
        <v>1</v>
      </c>
      <c r="D34" s="42">
        <v>0</v>
      </c>
      <c r="E34" s="42">
        <v>0</v>
      </c>
      <c r="F34" s="42">
        <v>0</v>
      </c>
      <c r="G34" s="42">
        <v>0</v>
      </c>
      <c r="H34" s="42">
        <v>0</v>
      </c>
      <c r="I34" s="42">
        <v>0</v>
      </c>
      <c r="J34" s="42">
        <v>0</v>
      </c>
      <c r="K34" s="42">
        <v>0</v>
      </c>
      <c r="L34" s="44">
        <f t="shared" si="0"/>
        <v>0.8</v>
      </c>
      <c r="M34" s="45" t="str">
        <f t="shared" si="1"/>
        <v>mudah</v>
      </c>
      <c r="N34" s="46">
        <f t="shared" si="4"/>
        <v>0.5</v>
      </c>
      <c r="O34" s="45" t="str">
        <f t="shared" si="2"/>
        <v>soal diterima baik</v>
      </c>
      <c r="Q34" s="7">
        <v>29</v>
      </c>
      <c r="R34" s="5">
        <f t="shared" si="5"/>
        <v>1</v>
      </c>
      <c r="S34" s="5">
        <f t="shared" si="6"/>
        <v>1</v>
      </c>
      <c r="T34" s="5">
        <f t="shared" si="7"/>
        <v>1</v>
      </c>
      <c r="U34" s="5">
        <f t="shared" si="8"/>
        <v>0</v>
      </c>
      <c r="V34" s="5">
        <f t="shared" si="9"/>
        <v>1</v>
      </c>
      <c r="W34" s="5">
        <f t="shared" si="10"/>
        <v>0</v>
      </c>
      <c r="X34" s="5">
        <f t="shared" si="11"/>
        <v>1</v>
      </c>
      <c r="Y34" s="5">
        <f t="shared" si="12"/>
        <v>1</v>
      </c>
      <c r="Z34" s="5">
        <f t="shared" si="13"/>
        <v>0</v>
      </c>
      <c r="AA34" s="5">
        <f t="shared" si="14"/>
        <v>0</v>
      </c>
      <c r="AB34" s="6">
        <f t="shared" si="15"/>
        <v>0.6</v>
      </c>
      <c r="AC34" s="6">
        <f t="shared" si="16"/>
        <v>0.4</v>
      </c>
      <c r="AD34" s="6">
        <f t="shared" si="17"/>
        <v>0.24</v>
      </c>
    </row>
    <row r="35" spans="1:30" ht="51" customHeight="1" x14ac:dyDescent="0.3">
      <c r="A35" s="4" t="s">
        <v>53</v>
      </c>
      <c r="B35" s="42">
        <v>1</v>
      </c>
      <c r="C35" s="42">
        <v>1</v>
      </c>
      <c r="D35" s="42">
        <v>0</v>
      </c>
      <c r="E35" s="42">
        <v>0</v>
      </c>
      <c r="F35" s="42">
        <v>0</v>
      </c>
      <c r="G35" s="42">
        <v>0</v>
      </c>
      <c r="H35" s="42">
        <v>0</v>
      </c>
      <c r="I35" s="42">
        <v>0</v>
      </c>
      <c r="J35" s="42">
        <v>0</v>
      </c>
      <c r="K35" s="42">
        <v>0</v>
      </c>
      <c r="L35" s="44">
        <f t="shared" si="0"/>
        <v>0.8</v>
      </c>
      <c r="M35" s="45" t="str">
        <f t="shared" si="1"/>
        <v>mudah</v>
      </c>
      <c r="N35" s="46">
        <f t="shared" si="4"/>
        <v>0.5</v>
      </c>
      <c r="O35" s="45" t="str">
        <f t="shared" si="2"/>
        <v>soal diterima baik</v>
      </c>
      <c r="Q35" s="7">
        <v>30</v>
      </c>
      <c r="R35" s="5">
        <f t="shared" si="5"/>
        <v>1</v>
      </c>
      <c r="S35" s="5">
        <f t="shared" si="6"/>
        <v>1</v>
      </c>
      <c r="T35" s="5">
        <f t="shared" si="7"/>
        <v>0</v>
      </c>
      <c r="U35" s="5">
        <f t="shared" si="8"/>
        <v>0</v>
      </c>
      <c r="V35" s="5">
        <f t="shared" si="9"/>
        <v>0</v>
      </c>
      <c r="W35" s="5">
        <f t="shared" si="10"/>
        <v>0</v>
      </c>
      <c r="X35" s="5">
        <f t="shared" si="11"/>
        <v>0</v>
      </c>
      <c r="Y35" s="5">
        <f t="shared" si="12"/>
        <v>0</v>
      </c>
      <c r="Z35" s="5">
        <f t="shared" si="13"/>
        <v>0</v>
      </c>
      <c r="AA35" s="5">
        <f t="shared" si="14"/>
        <v>0</v>
      </c>
      <c r="AB35" s="6">
        <f t="shared" si="15"/>
        <v>0.2</v>
      </c>
      <c r="AC35" s="6">
        <f t="shared" si="16"/>
        <v>0.8</v>
      </c>
      <c r="AD35" s="6">
        <f t="shared" si="17"/>
        <v>0.16000000000000003</v>
      </c>
    </row>
    <row r="36" spans="1:30" ht="42" customHeight="1" x14ac:dyDescent="0.3">
      <c r="A36" s="4" t="s">
        <v>54</v>
      </c>
      <c r="B36" s="42">
        <v>1</v>
      </c>
      <c r="C36" s="42">
        <v>1</v>
      </c>
      <c r="D36" s="42">
        <v>0</v>
      </c>
      <c r="E36" s="42">
        <v>0</v>
      </c>
      <c r="F36" s="42">
        <v>0</v>
      </c>
      <c r="G36" s="42">
        <v>0</v>
      </c>
      <c r="H36" s="42">
        <v>0</v>
      </c>
      <c r="I36" s="42">
        <v>0</v>
      </c>
      <c r="J36" s="42">
        <v>0</v>
      </c>
      <c r="K36" s="42">
        <v>0</v>
      </c>
      <c r="L36" s="44">
        <f t="shared" si="0"/>
        <v>0.8</v>
      </c>
      <c r="M36" s="45" t="str">
        <f t="shared" si="1"/>
        <v>mudah</v>
      </c>
      <c r="N36" s="46">
        <f t="shared" si="4"/>
        <v>0.5</v>
      </c>
      <c r="O36" s="45" t="str">
        <f t="shared" si="2"/>
        <v>soal diterima baik</v>
      </c>
      <c r="Q36" s="7">
        <v>31</v>
      </c>
      <c r="R36" s="5">
        <f t="shared" si="5"/>
        <v>1</v>
      </c>
      <c r="S36" s="5">
        <f t="shared" si="6"/>
        <v>1</v>
      </c>
      <c r="T36" s="5">
        <f t="shared" si="7"/>
        <v>0</v>
      </c>
      <c r="U36" s="5">
        <f t="shared" si="8"/>
        <v>0</v>
      </c>
      <c r="V36" s="5">
        <f t="shared" si="9"/>
        <v>0</v>
      </c>
      <c r="W36" s="5">
        <f t="shared" si="10"/>
        <v>0</v>
      </c>
      <c r="X36" s="5">
        <f t="shared" si="11"/>
        <v>0</v>
      </c>
      <c r="Y36" s="5">
        <f t="shared" si="12"/>
        <v>0</v>
      </c>
      <c r="Z36" s="5">
        <f t="shared" si="13"/>
        <v>0</v>
      </c>
      <c r="AA36" s="5">
        <f t="shared" si="14"/>
        <v>0</v>
      </c>
      <c r="AB36" s="6">
        <f t="shared" si="15"/>
        <v>0.2</v>
      </c>
      <c r="AC36" s="6">
        <f t="shared" si="16"/>
        <v>0.8</v>
      </c>
      <c r="AD36" s="6">
        <f t="shared" si="17"/>
        <v>0.16000000000000003</v>
      </c>
    </row>
    <row r="37" spans="1:30" ht="57" customHeight="1" x14ac:dyDescent="0.3">
      <c r="A37" s="8" t="s">
        <v>55</v>
      </c>
      <c r="B37" s="42">
        <v>1</v>
      </c>
      <c r="C37" s="42">
        <v>1</v>
      </c>
      <c r="D37" s="42">
        <v>1</v>
      </c>
      <c r="E37" s="42">
        <v>0</v>
      </c>
      <c r="F37" s="42">
        <v>1</v>
      </c>
      <c r="G37" s="42">
        <v>0</v>
      </c>
      <c r="H37" s="42">
        <v>1</v>
      </c>
      <c r="I37" s="42">
        <v>1</v>
      </c>
      <c r="J37" s="42">
        <v>0</v>
      </c>
      <c r="K37" s="42">
        <v>0</v>
      </c>
      <c r="L37" s="44">
        <f t="shared" si="0"/>
        <v>0.6</v>
      </c>
      <c r="M37" s="45" t="str">
        <f t="shared" si="1"/>
        <v>sedang</v>
      </c>
      <c r="N37" s="46">
        <f t="shared" si="4"/>
        <v>0.5</v>
      </c>
      <c r="O37" s="45" t="str">
        <f t="shared" si="2"/>
        <v>soal diterima baik</v>
      </c>
      <c r="Q37" s="7">
        <v>32</v>
      </c>
      <c r="R37" s="5">
        <f t="shared" si="5"/>
        <v>1</v>
      </c>
      <c r="S37" s="5">
        <f t="shared" si="6"/>
        <v>1</v>
      </c>
      <c r="T37" s="5">
        <f t="shared" si="7"/>
        <v>0</v>
      </c>
      <c r="U37" s="5">
        <f t="shared" si="8"/>
        <v>0</v>
      </c>
      <c r="V37" s="5">
        <f t="shared" si="9"/>
        <v>0</v>
      </c>
      <c r="W37" s="5">
        <f t="shared" si="10"/>
        <v>0</v>
      </c>
      <c r="X37" s="5">
        <f t="shared" si="11"/>
        <v>0</v>
      </c>
      <c r="Y37" s="5">
        <f t="shared" si="12"/>
        <v>0</v>
      </c>
      <c r="Z37" s="5">
        <f t="shared" si="13"/>
        <v>0</v>
      </c>
      <c r="AA37" s="5">
        <f t="shared" si="14"/>
        <v>0</v>
      </c>
      <c r="AB37" s="6">
        <f t="shared" si="15"/>
        <v>0.2</v>
      </c>
      <c r="AC37" s="6">
        <f t="shared" si="16"/>
        <v>0.8</v>
      </c>
      <c r="AD37" s="6">
        <f t="shared" si="17"/>
        <v>0.16000000000000003</v>
      </c>
    </row>
    <row r="38" spans="1:30" ht="57" customHeight="1" x14ac:dyDescent="0.3">
      <c r="A38" s="4" t="s">
        <v>56</v>
      </c>
      <c r="B38" s="42">
        <v>1</v>
      </c>
      <c r="C38" s="42">
        <v>1</v>
      </c>
      <c r="D38" s="42">
        <v>1</v>
      </c>
      <c r="E38" s="42">
        <v>1</v>
      </c>
      <c r="F38" s="42">
        <v>1</v>
      </c>
      <c r="G38" s="42">
        <v>1</v>
      </c>
      <c r="H38" s="42">
        <v>0</v>
      </c>
      <c r="I38" s="42">
        <v>0</v>
      </c>
      <c r="J38" s="42">
        <v>0</v>
      </c>
      <c r="K38" s="42">
        <v>0</v>
      </c>
      <c r="L38" s="44">
        <f t="shared" si="0"/>
        <v>0.4</v>
      </c>
      <c r="M38" s="45" t="str">
        <f t="shared" si="1"/>
        <v>sedang</v>
      </c>
      <c r="N38" s="46">
        <f t="shared" si="4"/>
        <v>1</v>
      </c>
      <c r="O38" s="45" t="str">
        <f t="shared" si="2"/>
        <v>soal diterima baik</v>
      </c>
      <c r="Q38" s="7">
        <v>33</v>
      </c>
      <c r="R38" s="5">
        <f t="shared" si="5"/>
        <v>1</v>
      </c>
      <c r="S38" s="5">
        <f t="shared" si="6"/>
        <v>1</v>
      </c>
      <c r="T38" s="5">
        <f t="shared" si="7"/>
        <v>1</v>
      </c>
      <c r="U38" s="5">
        <f t="shared" si="8"/>
        <v>0</v>
      </c>
      <c r="V38" s="5">
        <f t="shared" si="9"/>
        <v>1</v>
      </c>
      <c r="W38" s="5">
        <f t="shared" si="10"/>
        <v>0</v>
      </c>
      <c r="X38" s="5">
        <f t="shared" si="11"/>
        <v>1</v>
      </c>
      <c r="Y38" s="5">
        <f t="shared" si="12"/>
        <v>1</v>
      </c>
      <c r="Z38" s="5">
        <f t="shared" si="13"/>
        <v>0</v>
      </c>
      <c r="AA38" s="5">
        <f t="shared" si="14"/>
        <v>0</v>
      </c>
      <c r="AB38" s="6">
        <f t="shared" si="15"/>
        <v>0.6</v>
      </c>
      <c r="AC38" s="6">
        <f t="shared" si="16"/>
        <v>0.4</v>
      </c>
      <c r="AD38" s="6">
        <f t="shared" si="17"/>
        <v>0.24</v>
      </c>
    </row>
    <row r="39" spans="1:30" ht="125.25" customHeight="1" x14ac:dyDescent="0.3">
      <c r="A39" s="9" t="s">
        <v>57</v>
      </c>
      <c r="B39" s="42">
        <v>1</v>
      </c>
      <c r="C39" s="42">
        <v>1</v>
      </c>
      <c r="D39" s="42">
        <v>0</v>
      </c>
      <c r="E39" s="42">
        <v>1</v>
      </c>
      <c r="F39" s="42">
        <v>0</v>
      </c>
      <c r="G39" s="42">
        <v>1</v>
      </c>
      <c r="H39" s="42">
        <v>0</v>
      </c>
      <c r="I39" s="42">
        <v>0</v>
      </c>
      <c r="J39" s="42">
        <v>0</v>
      </c>
      <c r="K39" s="42">
        <v>0</v>
      </c>
      <c r="L39" s="44">
        <f t="shared" si="0"/>
        <v>0.6</v>
      </c>
      <c r="M39" s="45" t="str">
        <f t="shared" si="1"/>
        <v>sedang</v>
      </c>
      <c r="N39" s="46">
        <f t="shared" si="4"/>
        <v>0.5</v>
      </c>
      <c r="O39" s="45" t="str">
        <f t="shared" si="2"/>
        <v>soal diterima baik</v>
      </c>
      <c r="Q39" s="7">
        <v>34</v>
      </c>
      <c r="R39" s="5">
        <f t="shared" si="5"/>
        <v>1</v>
      </c>
      <c r="S39" s="5">
        <f t="shared" si="6"/>
        <v>1</v>
      </c>
      <c r="T39" s="5">
        <f t="shared" si="7"/>
        <v>1</v>
      </c>
      <c r="U39" s="5">
        <f t="shared" si="8"/>
        <v>1</v>
      </c>
      <c r="V39" s="5">
        <f t="shared" si="9"/>
        <v>1</v>
      </c>
      <c r="W39" s="5">
        <f t="shared" si="10"/>
        <v>1</v>
      </c>
      <c r="X39" s="5">
        <f t="shared" si="11"/>
        <v>0</v>
      </c>
      <c r="Y39" s="5">
        <f t="shared" si="12"/>
        <v>0</v>
      </c>
      <c r="Z39" s="5">
        <f t="shared" si="13"/>
        <v>0</v>
      </c>
      <c r="AA39" s="5">
        <f t="shared" si="14"/>
        <v>0</v>
      </c>
      <c r="AB39" s="6">
        <f t="shared" si="15"/>
        <v>0.6</v>
      </c>
      <c r="AC39" s="6">
        <f t="shared" si="16"/>
        <v>0.4</v>
      </c>
      <c r="AD39" s="6">
        <f t="shared" si="17"/>
        <v>0.24</v>
      </c>
    </row>
    <row r="40" spans="1:30" ht="58.5" customHeight="1" x14ac:dyDescent="0.3">
      <c r="A40" s="9" t="s">
        <v>58</v>
      </c>
      <c r="B40" s="42">
        <v>1</v>
      </c>
      <c r="C40" s="42">
        <v>1</v>
      </c>
      <c r="D40" s="42">
        <v>1</v>
      </c>
      <c r="E40" s="42">
        <v>0</v>
      </c>
      <c r="F40" s="42">
        <v>1</v>
      </c>
      <c r="G40" s="42">
        <v>0</v>
      </c>
      <c r="H40" s="42">
        <v>0</v>
      </c>
      <c r="I40" s="42">
        <v>0</v>
      </c>
      <c r="J40" s="42">
        <v>0</v>
      </c>
      <c r="K40" s="42">
        <v>0</v>
      </c>
      <c r="L40" s="44">
        <f t="shared" si="0"/>
        <v>0.6</v>
      </c>
      <c r="M40" s="45" t="str">
        <f t="shared" si="1"/>
        <v>sedang</v>
      </c>
      <c r="N40" s="46">
        <f t="shared" si="4"/>
        <v>1</v>
      </c>
      <c r="O40" s="45" t="str">
        <f t="shared" si="2"/>
        <v>soal diterima baik</v>
      </c>
      <c r="Q40" s="7">
        <v>35</v>
      </c>
      <c r="R40" s="5">
        <f t="shared" si="5"/>
        <v>1</v>
      </c>
      <c r="S40" s="5">
        <f t="shared" si="6"/>
        <v>1</v>
      </c>
      <c r="T40" s="5">
        <f t="shared" si="7"/>
        <v>0</v>
      </c>
      <c r="U40" s="5">
        <f t="shared" si="8"/>
        <v>1</v>
      </c>
      <c r="V40" s="5">
        <f t="shared" si="9"/>
        <v>0</v>
      </c>
      <c r="W40" s="5">
        <f t="shared" si="10"/>
        <v>1</v>
      </c>
      <c r="X40" s="5">
        <f t="shared" si="11"/>
        <v>0</v>
      </c>
      <c r="Y40" s="5">
        <f t="shared" si="12"/>
        <v>0</v>
      </c>
      <c r="Z40" s="5">
        <f t="shared" si="13"/>
        <v>0</v>
      </c>
      <c r="AA40" s="5">
        <f t="shared" si="14"/>
        <v>0</v>
      </c>
      <c r="AB40" s="6">
        <f t="shared" si="15"/>
        <v>0.4</v>
      </c>
      <c r="AC40" s="6">
        <f t="shared" si="16"/>
        <v>0.6</v>
      </c>
      <c r="AD40" s="6">
        <f t="shared" si="17"/>
        <v>0.24</v>
      </c>
    </row>
    <row r="41" spans="1:30" ht="41.25" customHeight="1" x14ac:dyDescent="0.3">
      <c r="A41" s="9" t="s">
        <v>59</v>
      </c>
      <c r="B41" s="42">
        <v>0</v>
      </c>
      <c r="C41" s="42">
        <v>0</v>
      </c>
      <c r="D41" s="42">
        <v>1</v>
      </c>
      <c r="E41" s="42">
        <v>1</v>
      </c>
      <c r="F41" s="42">
        <v>1</v>
      </c>
      <c r="G41" s="42">
        <v>1</v>
      </c>
      <c r="H41" s="42">
        <v>0</v>
      </c>
      <c r="I41" s="42">
        <v>0</v>
      </c>
      <c r="J41" s="42">
        <v>0</v>
      </c>
      <c r="K41" s="42">
        <v>0</v>
      </c>
      <c r="L41" s="44">
        <f t="shared" si="0"/>
        <v>0.6</v>
      </c>
      <c r="M41" s="45" t="str">
        <f t="shared" si="1"/>
        <v>sedang</v>
      </c>
      <c r="N41" s="46">
        <f t="shared" si="4"/>
        <v>0.5</v>
      </c>
      <c r="O41" s="45" t="str">
        <f t="shared" si="2"/>
        <v>soal diterima baik</v>
      </c>
      <c r="Q41" s="7">
        <v>36</v>
      </c>
      <c r="R41" s="5">
        <f t="shared" si="5"/>
        <v>1</v>
      </c>
      <c r="S41" s="5">
        <f t="shared" si="6"/>
        <v>1</v>
      </c>
      <c r="T41" s="5">
        <f t="shared" si="7"/>
        <v>1</v>
      </c>
      <c r="U41" s="5">
        <f t="shared" si="8"/>
        <v>0</v>
      </c>
      <c r="V41" s="5">
        <f t="shared" si="9"/>
        <v>1</v>
      </c>
      <c r="W41" s="5">
        <f t="shared" si="10"/>
        <v>0</v>
      </c>
      <c r="X41" s="5">
        <f t="shared" si="11"/>
        <v>0</v>
      </c>
      <c r="Y41" s="5">
        <f t="shared" si="12"/>
        <v>0</v>
      </c>
      <c r="Z41" s="5">
        <f t="shared" si="13"/>
        <v>0</v>
      </c>
      <c r="AA41" s="5">
        <f t="shared" si="14"/>
        <v>0</v>
      </c>
      <c r="AB41" s="6">
        <f t="shared" si="15"/>
        <v>0.4</v>
      </c>
      <c r="AC41" s="6">
        <f t="shared" si="16"/>
        <v>0.6</v>
      </c>
      <c r="AD41" s="6">
        <f t="shared" si="17"/>
        <v>0.24</v>
      </c>
    </row>
    <row r="42" spans="1:30" ht="46.5" customHeight="1" x14ac:dyDescent="0.3">
      <c r="A42" s="8" t="s">
        <v>60</v>
      </c>
      <c r="B42" s="42">
        <v>0</v>
      </c>
      <c r="C42" s="42">
        <v>0</v>
      </c>
      <c r="D42" s="42">
        <v>1</v>
      </c>
      <c r="E42" s="42">
        <v>1</v>
      </c>
      <c r="F42" s="42">
        <v>1</v>
      </c>
      <c r="G42" s="42">
        <v>1</v>
      </c>
      <c r="H42" s="42">
        <v>0</v>
      </c>
      <c r="I42" s="42">
        <v>0</v>
      </c>
      <c r="J42" s="42">
        <v>0</v>
      </c>
      <c r="K42" s="42">
        <v>0</v>
      </c>
      <c r="L42" s="44">
        <f t="shared" si="0"/>
        <v>0.6</v>
      </c>
      <c r="M42" s="45" t="str">
        <f t="shared" si="1"/>
        <v>sedang</v>
      </c>
      <c r="N42" s="46">
        <f t="shared" si="4"/>
        <v>0.5</v>
      </c>
      <c r="O42" s="45" t="str">
        <f t="shared" si="2"/>
        <v>soal diterima baik</v>
      </c>
      <c r="Q42" s="7">
        <v>37</v>
      </c>
      <c r="R42" s="5">
        <f t="shared" si="5"/>
        <v>0</v>
      </c>
      <c r="S42" s="5">
        <f t="shared" si="6"/>
        <v>0</v>
      </c>
      <c r="T42" s="5">
        <f t="shared" si="7"/>
        <v>1</v>
      </c>
      <c r="U42" s="5">
        <f t="shared" si="8"/>
        <v>1</v>
      </c>
      <c r="V42" s="5">
        <f t="shared" si="9"/>
        <v>1</v>
      </c>
      <c r="W42" s="5">
        <f t="shared" si="10"/>
        <v>1</v>
      </c>
      <c r="X42" s="5">
        <f t="shared" si="11"/>
        <v>0</v>
      </c>
      <c r="Y42" s="5">
        <f t="shared" si="12"/>
        <v>0</v>
      </c>
      <c r="Z42" s="5">
        <f t="shared" si="13"/>
        <v>0</v>
      </c>
      <c r="AA42" s="5">
        <f t="shared" si="14"/>
        <v>0</v>
      </c>
      <c r="AB42" s="6">
        <f t="shared" si="15"/>
        <v>0.4</v>
      </c>
      <c r="AC42" s="6">
        <f t="shared" si="16"/>
        <v>0.6</v>
      </c>
      <c r="AD42" s="6">
        <f t="shared" si="17"/>
        <v>0.24</v>
      </c>
    </row>
    <row r="43" spans="1:30" ht="81.75" customHeight="1" x14ac:dyDescent="0.3">
      <c r="A43" s="4" t="s">
        <v>61</v>
      </c>
      <c r="B43" s="42">
        <v>1</v>
      </c>
      <c r="C43" s="42">
        <v>1</v>
      </c>
      <c r="D43" s="42">
        <v>1</v>
      </c>
      <c r="E43" s="42">
        <v>1</v>
      </c>
      <c r="F43" s="42">
        <v>1</v>
      </c>
      <c r="G43" s="42">
        <v>1</v>
      </c>
      <c r="H43" s="42">
        <v>0</v>
      </c>
      <c r="I43" s="42">
        <v>0</v>
      </c>
      <c r="J43" s="42">
        <v>1</v>
      </c>
      <c r="K43" s="42">
        <v>1</v>
      </c>
      <c r="L43" s="44">
        <f t="shared" si="0"/>
        <v>0.2</v>
      </c>
      <c r="M43" s="45" t="str">
        <f t="shared" si="1"/>
        <v>sukar</v>
      </c>
      <c r="N43" s="46">
        <f>ABS((SUM(B43:D43,F43)-SUM(H43:K43))*2/8)</f>
        <v>0.5</v>
      </c>
      <c r="O43" s="45" t="str">
        <f t="shared" si="2"/>
        <v>soal diterima baik</v>
      </c>
      <c r="Q43" s="7">
        <v>38</v>
      </c>
      <c r="R43" s="5">
        <f t="shared" si="5"/>
        <v>0</v>
      </c>
      <c r="S43" s="5">
        <f t="shared" si="6"/>
        <v>0</v>
      </c>
      <c r="T43" s="5">
        <f t="shared" si="7"/>
        <v>1</v>
      </c>
      <c r="U43" s="5">
        <f t="shared" si="8"/>
        <v>1</v>
      </c>
      <c r="V43" s="5">
        <f t="shared" si="9"/>
        <v>1</v>
      </c>
      <c r="W43" s="5">
        <f t="shared" si="10"/>
        <v>1</v>
      </c>
      <c r="X43" s="5">
        <f t="shared" si="11"/>
        <v>0</v>
      </c>
      <c r="Y43" s="5">
        <f t="shared" si="12"/>
        <v>0</v>
      </c>
      <c r="Z43" s="5">
        <f t="shared" si="13"/>
        <v>0</v>
      </c>
      <c r="AA43" s="5">
        <f t="shared" si="14"/>
        <v>0</v>
      </c>
      <c r="AB43" s="6">
        <f t="shared" si="15"/>
        <v>0.4</v>
      </c>
      <c r="AC43" s="6">
        <f t="shared" si="16"/>
        <v>0.6</v>
      </c>
      <c r="AD43" s="6">
        <f t="shared" si="17"/>
        <v>0.24</v>
      </c>
    </row>
    <row r="44" spans="1:30" ht="95.25" customHeight="1" x14ac:dyDescent="0.3">
      <c r="A44" s="4" t="s">
        <v>62</v>
      </c>
      <c r="B44" s="42">
        <v>1</v>
      </c>
      <c r="C44" s="42">
        <v>1</v>
      </c>
      <c r="D44" s="42">
        <v>1</v>
      </c>
      <c r="E44" s="42">
        <v>1</v>
      </c>
      <c r="F44" s="42">
        <v>1</v>
      </c>
      <c r="G44" s="42">
        <v>1</v>
      </c>
      <c r="H44" s="42">
        <v>0</v>
      </c>
      <c r="I44" s="42">
        <v>0</v>
      </c>
      <c r="J44" s="42">
        <v>0</v>
      </c>
      <c r="K44" s="42">
        <v>0</v>
      </c>
      <c r="L44" s="44">
        <f t="shared" si="0"/>
        <v>0.4</v>
      </c>
      <c r="M44" s="45" t="str">
        <f t="shared" si="1"/>
        <v>sedang</v>
      </c>
      <c r="N44" s="46">
        <f t="shared" si="4"/>
        <v>1</v>
      </c>
      <c r="O44" s="45" t="str">
        <f t="shared" si="2"/>
        <v>soal diterima baik</v>
      </c>
      <c r="Q44" s="7">
        <v>39</v>
      </c>
      <c r="R44" s="5">
        <f t="shared" si="5"/>
        <v>1</v>
      </c>
      <c r="S44" s="5">
        <f t="shared" si="6"/>
        <v>1</v>
      </c>
      <c r="T44" s="5">
        <f t="shared" si="7"/>
        <v>1</v>
      </c>
      <c r="U44" s="5">
        <f t="shared" si="8"/>
        <v>1</v>
      </c>
      <c r="V44" s="5">
        <f t="shared" si="9"/>
        <v>1</v>
      </c>
      <c r="W44" s="5">
        <f t="shared" si="10"/>
        <v>1</v>
      </c>
      <c r="X44" s="5">
        <f t="shared" si="11"/>
        <v>0</v>
      </c>
      <c r="Y44" s="5">
        <f t="shared" si="12"/>
        <v>0</v>
      </c>
      <c r="Z44" s="5">
        <f t="shared" si="13"/>
        <v>1</v>
      </c>
      <c r="AA44" s="5">
        <f t="shared" si="14"/>
        <v>1</v>
      </c>
      <c r="AB44" s="6">
        <f t="shared" si="15"/>
        <v>0.8</v>
      </c>
      <c r="AC44" s="6">
        <f t="shared" si="16"/>
        <v>0.19999999999999996</v>
      </c>
      <c r="AD44" s="6">
        <f t="shared" si="17"/>
        <v>0.15999999999999998</v>
      </c>
    </row>
    <row r="45" spans="1:30" ht="78" customHeight="1" x14ac:dyDescent="0.3">
      <c r="A45" s="4" t="s">
        <v>63</v>
      </c>
      <c r="B45" s="42">
        <v>1</v>
      </c>
      <c r="C45" s="42">
        <v>1</v>
      </c>
      <c r="D45" s="42">
        <v>1</v>
      </c>
      <c r="E45" s="42">
        <v>0</v>
      </c>
      <c r="F45" s="42">
        <v>1</v>
      </c>
      <c r="G45" s="42">
        <v>0</v>
      </c>
      <c r="H45" s="42">
        <v>0</v>
      </c>
      <c r="I45" s="42">
        <v>0</v>
      </c>
      <c r="J45" s="42">
        <v>1</v>
      </c>
      <c r="K45" s="42">
        <v>1</v>
      </c>
      <c r="L45" s="44">
        <f t="shared" si="0"/>
        <v>0.4</v>
      </c>
      <c r="M45" s="45" t="str">
        <f t="shared" si="1"/>
        <v>sedang</v>
      </c>
      <c r="N45" s="46">
        <f t="shared" si="4"/>
        <v>0.5</v>
      </c>
      <c r="O45" s="45" t="str">
        <f t="shared" si="2"/>
        <v>soal diterima baik</v>
      </c>
      <c r="Q45" s="7">
        <v>40</v>
      </c>
      <c r="R45" s="5">
        <f t="shared" si="5"/>
        <v>1</v>
      </c>
      <c r="S45" s="5">
        <f t="shared" si="6"/>
        <v>1</v>
      </c>
      <c r="T45" s="5">
        <f t="shared" si="7"/>
        <v>1</v>
      </c>
      <c r="U45" s="5">
        <f t="shared" si="8"/>
        <v>1</v>
      </c>
      <c r="V45" s="5">
        <f t="shared" si="9"/>
        <v>1</v>
      </c>
      <c r="W45" s="5">
        <f t="shared" si="10"/>
        <v>1</v>
      </c>
      <c r="X45" s="5">
        <f t="shared" si="11"/>
        <v>0</v>
      </c>
      <c r="Y45" s="5">
        <f t="shared" si="12"/>
        <v>0</v>
      </c>
      <c r="Z45" s="5">
        <f t="shared" si="13"/>
        <v>0</v>
      </c>
      <c r="AA45" s="5">
        <f t="shared" si="14"/>
        <v>0</v>
      </c>
      <c r="AB45" s="6">
        <f t="shared" si="15"/>
        <v>0.6</v>
      </c>
      <c r="AC45" s="6">
        <f t="shared" si="16"/>
        <v>0.4</v>
      </c>
      <c r="AD45" s="6">
        <f t="shared" si="17"/>
        <v>0.24</v>
      </c>
    </row>
    <row r="46" spans="1:30" ht="57.75" customHeight="1" x14ac:dyDescent="0.3">
      <c r="A46" s="9" t="s">
        <v>64</v>
      </c>
      <c r="B46" s="42">
        <v>1</v>
      </c>
      <c r="C46" s="42">
        <v>1</v>
      </c>
      <c r="D46" s="42">
        <v>1</v>
      </c>
      <c r="E46" s="42">
        <v>0</v>
      </c>
      <c r="F46" s="42">
        <v>1</v>
      </c>
      <c r="G46" s="42">
        <v>0</v>
      </c>
      <c r="H46" s="42">
        <v>0</v>
      </c>
      <c r="I46" s="42">
        <v>0</v>
      </c>
      <c r="J46" s="42">
        <v>0</v>
      </c>
      <c r="K46" s="42">
        <v>0</v>
      </c>
      <c r="L46" s="44">
        <f t="shared" si="0"/>
        <v>0.6</v>
      </c>
      <c r="M46" s="45" t="str">
        <f t="shared" si="1"/>
        <v>sedang</v>
      </c>
      <c r="N46" s="46">
        <f t="shared" si="4"/>
        <v>1</v>
      </c>
      <c r="O46" s="45" t="str">
        <f t="shared" si="2"/>
        <v>soal diterima baik</v>
      </c>
      <c r="Q46" s="7">
        <v>41</v>
      </c>
      <c r="R46" s="5">
        <f t="shared" si="5"/>
        <v>1</v>
      </c>
      <c r="S46" s="5">
        <f t="shared" si="6"/>
        <v>1</v>
      </c>
      <c r="T46" s="5">
        <f t="shared" si="7"/>
        <v>1</v>
      </c>
      <c r="U46" s="5">
        <f t="shared" si="8"/>
        <v>0</v>
      </c>
      <c r="V46" s="5">
        <f t="shared" si="9"/>
        <v>1</v>
      </c>
      <c r="W46" s="5">
        <f t="shared" si="10"/>
        <v>0</v>
      </c>
      <c r="X46" s="5">
        <f t="shared" si="11"/>
        <v>0</v>
      </c>
      <c r="Y46" s="5">
        <f t="shared" si="12"/>
        <v>0</v>
      </c>
      <c r="Z46" s="5">
        <f t="shared" si="13"/>
        <v>1</v>
      </c>
      <c r="AA46" s="5">
        <f t="shared" si="14"/>
        <v>1</v>
      </c>
      <c r="AB46" s="6">
        <f t="shared" si="15"/>
        <v>0.6</v>
      </c>
      <c r="AC46" s="6">
        <f t="shared" si="16"/>
        <v>0.4</v>
      </c>
      <c r="AD46" s="6">
        <f t="shared" si="17"/>
        <v>0.24</v>
      </c>
    </row>
    <row r="47" spans="1:30" ht="85.5" customHeight="1" x14ac:dyDescent="0.3">
      <c r="A47" s="8" t="s">
        <v>65</v>
      </c>
      <c r="B47" s="42">
        <v>0</v>
      </c>
      <c r="C47" s="42">
        <v>0</v>
      </c>
      <c r="D47" s="42">
        <v>0</v>
      </c>
      <c r="E47" s="42">
        <v>1</v>
      </c>
      <c r="F47" s="42">
        <v>0</v>
      </c>
      <c r="G47" s="42">
        <v>1</v>
      </c>
      <c r="H47" s="42">
        <v>1</v>
      </c>
      <c r="I47" s="42">
        <v>1</v>
      </c>
      <c r="J47" s="42">
        <v>0</v>
      </c>
      <c r="K47" s="42">
        <v>0</v>
      </c>
      <c r="L47" s="44">
        <f t="shared" si="0"/>
        <v>0.4</v>
      </c>
      <c r="M47" s="45" t="str">
        <f t="shared" si="1"/>
        <v>sedang</v>
      </c>
      <c r="N47" s="46">
        <f t="shared" si="4"/>
        <v>0.5</v>
      </c>
      <c r="O47" s="45" t="str">
        <f t="shared" si="2"/>
        <v>soal diterima baik</v>
      </c>
      <c r="Q47" s="7">
        <v>42</v>
      </c>
      <c r="R47" s="5">
        <f t="shared" si="5"/>
        <v>1</v>
      </c>
      <c r="S47" s="5">
        <f t="shared" si="6"/>
        <v>1</v>
      </c>
      <c r="T47" s="5">
        <f t="shared" si="7"/>
        <v>1</v>
      </c>
      <c r="U47" s="5">
        <f t="shared" si="8"/>
        <v>0</v>
      </c>
      <c r="V47" s="5">
        <f t="shared" si="9"/>
        <v>1</v>
      </c>
      <c r="W47" s="5">
        <f t="shared" si="10"/>
        <v>0</v>
      </c>
      <c r="X47" s="5">
        <f t="shared" si="11"/>
        <v>0</v>
      </c>
      <c r="Y47" s="5">
        <f t="shared" si="12"/>
        <v>0</v>
      </c>
      <c r="Z47" s="5">
        <f t="shared" si="13"/>
        <v>0</v>
      </c>
      <c r="AA47" s="5">
        <f t="shared" si="14"/>
        <v>0</v>
      </c>
      <c r="AB47" s="6">
        <f t="shared" si="15"/>
        <v>0.4</v>
      </c>
      <c r="AC47" s="6">
        <f t="shared" si="16"/>
        <v>0.6</v>
      </c>
      <c r="AD47" s="6">
        <f t="shared" si="17"/>
        <v>0.24</v>
      </c>
    </row>
    <row r="48" spans="1:30" ht="63" customHeight="1" x14ac:dyDescent="0.3">
      <c r="A48" s="4" t="s">
        <v>66</v>
      </c>
      <c r="B48" s="42">
        <v>1</v>
      </c>
      <c r="C48" s="42">
        <v>1</v>
      </c>
      <c r="D48" s="42">
        <v>1</v>
      </c>
      <c r="E48" s="42">
        <v>1</v>
      </c>
      <c r="F48" s="42">
        <v>1</v>
      </c>
      <c r="G48" s="42">
        <v>1</v>
      </c>
      <c r="H48" s="42">
        <v>0</v>
      </c>
      <c r="I48" s="42">
        <v>0</v>
      </c>
      <c r="J48" s="42">
        <v>0</v>
      </c>
      <c r="K48" s="42">
        <v>0</v>
      </c>
      <c r="L48" s="44">
        <f t="shared" si="0"/>
        <v>0.4</v>
      </c>
      <c r="M48" s="45" t="str">
        <f t="shared" si="1"/>
        <v>sedang</v>
      </c>
      <c r="N48" s="46">
        <f t="shared" si="4"/>
        <v>1</v>
      </c>
      <c r="O48" s="45" t="str">
        <f t="shared" si="2"/>
        <v>soal diterima baik</v>
      </c>
      <c r="Q48" s="7">
        <v>43</v>
      </c>
      <c r="R48" s="5">
        <f t="shared" si="5"/>
        <v>0</v>
      </c>
      <c r="S48" s="5">
        <f t="shared" si="6"/>
        <v>0</v>
      </c>
      <c r="T48" s="5">
        <f t="shared" si="7"/>
        <v>0</v>
      </c>
      <c r="U48" s="5">
        <f t="shared" si="8"/>
        <v>1</v>
      </c>
      <c r="V48" s="5">
        <f t="shared" si="9"/>
        <v>0</v>
      </c>
      <c r="W48" s="5">
        <f t="shared" si="10"/>
        <v>1</v>
      </c>
      <c r="X48" s="5">
        <f t="shared" si="11"/>
        <v>1</v>
      </c>
      <c r="Y48" s="5">
        <f t="shared" si="12"/>
        <v>1</v>
      </c>
      <c r="Z48" s="5">
        <f t="shared" si="13"/>
        <v>0</v>
      </c>
      <c r="AA48" s="5">
        <f t="shared" si="14"/>
        <v>0</v>
      </c>
      <c r="AB48" s="6">
        <f t="shared" si="15"/>
        <v>0.4</v>
      </c>
      <c r="AC48" s="6">
        <f t="shared" si="16"/>
        <v>0.6</v>
      </c>
      <c r="AD48" s="6">
        <f t="shared" si="17"/>
        <v>0.24</v>
      </c>
    </row>
    <row r="49" spans="1:30" ht="78.75" customHeight="1" x14ac:dyDescent="0.3">
      <c r="A49" s="9" t="s">
        <v>67</v>
      </c>
      <c r="B49" s="42">
        <v>0</v>
      </c>
      <c r="C49" s="42">
        <v>0</v>
      </c>
      <c r="D49" s="42">
        <v>1</v>
      </c>
      <c r="E49" s="42">
        <v>0</v>
      </c>
      <c r="F49" s="42">
        <v>1</v>
      </c>
      <c r="G49" s="42">
        <v>0</v>
      </c>
      <c r="H49" s="42">
        <v>0</v>
      </c>
      <c r="I49" s="42">
        <v>0</v>
      </c>
      <c r="J49" s="42">
        <v>0</v>
      </c>
      <c r="K49" s="42">
        <v>0</v>
      </c>
      <c r="L49" s="44">
        <f t="shared" si="0"/>
        <v>0.8</v>
      </c>
      <c r="M49" s="45" t="str">
        <f t="shared" si="1"/>
        <v>mudah</v>
      </c>
      <c r="N49" s="46">
        <f t="shared" si="4"/>
        <v>0.5</v>
      </c>
      <c r="O49" s="45" t="str">
        <f t="shared" si="2"/>
        <v>soal diterima baik</v>
      </c>
      <c r="Q49" s="7">
        <v>44</v>
      </c>
      <c r="R49" s="5">
        <f t="shared" si="5"/>
        <v>1</v>
      </c>
      <c r="S49" s="5">
        <f t="shared" si="6"/>
        <v>1</v>
      </c>
      <c r="T49" s="5">
        <f t="shared" si="7"/>
        <v>1</v>
      </c>
      <c r="U49" s="5">
        <f t="shared" si="8"/>
        <v>1</v>
      </c>
      <c r="V49" s="5">
        <f t="shared" si="9"/>
        <v>1</v>
      </c>
      <c r="W49" s="5">
        <f t="shared" si="10"/>
        <v>1</v>
      </c>
      <c r="X49" s="5">
        <f t="shared" si="11"/>
        <v>0</v>
      </c>
      <c r="Y49" s="5">
        <f t="shared" si="12"/>
        <v>0</v>
      </c>
      <c r="Z49" s="5">
        <f t="shared" si="13"/>
        <v>0</v>
      </c>
      <c r="AA49" s="5">
        <f t="shared" si="14"/>
        <v>0</v>
      </c>
      <c r="AB49" s="6">
        <f t="shared" si="15"/>
        <v>0.6</v>
      </c>
      <c r="AC49" s="6">
        <f t="shared" si="16"/>
        <v>0.4</v>
      </c>
      <c r="AD49" s="6">
        <f t="shared" si="17"/>
        <v>0.24</v>
      </c>
    </row>
    <row r="50" spans="1:30" ht="83.25" customHeight="1" x14ac:dyDescent="0.3">
      <c r="A50" s="9" t="s">
        <v>68</v>
      </c>
      <c r="B50" s="42">
        <v>1</v>
      </c>
      <c r="C50" s="42">
        <v>1</v>
      </c>
      <c r="D50" s="42">
        <v>1</v>
      </c>
      <c r="E50" s="42">
        <v>0</v>
      </c>
      <c r="F50" s="42">
        <v>1</v>
      </c>
      <c r="G50" s="42">
        <v>0</v>
      </c>
      <c r="H50" s="42">
        <v>0</v>
      </c>
      <c r="I50" s="42">
        <v>0</v>
      </c>
      <c r="J50" s="42">
        <v>0</v>
      </c>
      <c r="K50" s="42">
        <v>0</v>
      </c>
      <c r="L50" s="44">
        <f t="shared" si="0"/>
        <v>0.6</v>
      </c>
      <c r="M50" s="45" t="str">
        <f t="shared" si="1"/>
        <v>sedang</v>
      </c>
      <c r="N50" s="46">
        <f t="shared" si="4"/>
        <v>1</v>
      </c>
      <c r="O50" s="45" t="str">
        <f t="shared" si="2"/>
        <v>soal diterima baik</v>
      </c>
      <c r="Q50" s="7">
        <v>45</v>
      </c>
      <c r="R50" s="5">
        <f t="shared" si="5"/>
        <v>0</v>
      </c>
      <c r="S50" s="5">
        <f t="shared" si="6"/>
        <v>0</v>
      </c>
      <c r="T50" s="5">
        <f t="shared" si="7"/>
        <v>1</v>
      </c>
      <c r="U50" s="5">
        <f t="shared" si="8"/>
        <v>0</v>
      </c>
      <c r="V50" s="5">
        <f t="shared" si="9"/>
        <v>1</v>
      </c>
      <c r="W50" s="5">
        <f t="shared" si="10"/>
        <v>0</v>
      </c>
      <c r="X50" s="5">
        <f t="shared" si="11"/>
        <v>0</v>
      </c>
      <c r="Y50" s="5">
        <f t="shared" si="12"/>
        <v>0</v>
      </c>
      <c r="Z50" s="5">
        <f t="shared" si="13"/>
        <v>0</v>
      </c>
      <c r="AA50" s="5">
        <f t="shared" si="14"/>
        <v>0</v>
      </c>
      <c r="AB50" s="6">
        <f t="shared" si="15"/>
        <v>0.2</v>
      </c>
      <c r="AC50" s="6">
        <f t="shared" si="16"/>
        <v>0.8</v>
      </c>
      <c r="AD50" s="6">
        <f t="shared" si="17"/>
        <v>0.16000000000000003</v>
      </c>
    </row>
    <row r="51" spans="1:30" ht="50.25" customHeight="1" x14ac:dyDescent="0.3">
      <c r="A51" s="4" t="s">
        <v>69</v>
      </c>
      <c r="B51" s="42">
        <v>1</v>
      </c>
      <c r="C51" s="42">
        <v>1</v>
      </c>
      <c r="D51" s="42">
        <v>1</v>
      </c>
      <c r="E51" s="42">
        <v>1</v>
      </c>
      <c r="F51" s="42">
        <v>1</v>
      </c>
      <c r="G51" s="42">
        <v>1</v>
      </c>
      <c r="H51" s="42">
        <v>0</v>
      </c>
      <c r="I51" s="42">
        <v>0</v>
      </c>
      <c r="J51" s="42">
        <v>0</v>
      </c>
      <c r="K51" s="42">
        <v>0</v>
      </c>
      <c r="L51" s="44">
        <f t="shared" si="0"/>
        <v>0.4</v>
      </c>
      <c r="M51" s="45" t="str">
        <f t="shared" si="1"/>
        <v>sedang</v>
      </c>
      <c r="N51" s="46">
        <f t="shared" si="4"/>
        <v>1</v>
      </c>
      <c r="O51" s="45" t="str">
        <f t="shared" si="2"/>
        <v>soal diterima baik</v>
      </c>
      <c r="Q51" s="7">
        <v>46</v>
      </c>
      <c r="R51" s="5">
        <f t="shared" si="5"/>
        <v>1</v>
      </c>
      <c r="S51" s="5">
        <f t="shared" si="6"/>
        <v>1</v>
      </c>
      <c r="T51" s="5">
        <f t="shared" si="7"/>
        <v>1</v>
      </c>
      <c r="U51" s="5">
        <f t="shared" si="8"/>
        <v>0</v>
      </c>
      <c r="V51" s="5">
        <f t="shared" si="9"/>
        <v>1</v>
      </c>
      <c r="W51" s="5">
        <f t="shared" si="10"/>
        <v>0</v>
      </c>
      <c r="X51" s="5">
        <f t="shared" si="11"/>
        <v>0</v>
      </c>
      <c r="Y51" s="5">
        <f t="shared" si="12"/>
        <v>0</v>
      </c>
      <c r="Z51" s="5">
        <f t="shared" si="13"/>
        <v>0</v>
      </c>
      <c r="AA51" s="5">
        <f t="shared" si="14"/>
        <v>0</v>
      </c>
      <c r="AB51" s="6">
        <f t="shared" si="15"/>
        <v>0.4</v>
      </c>
      <c r="AC51" s="6">
        <f t="shared" si="16"/>
        <v>0.6</v>
      </c>
      <c r="AD51" s="6">
        <f t="shared" si="17"/>
        <v>0.24</v>
      </c>
    </row>
    <row r="52" spans="1:30" ht="98.25" customHeight="1" x14ac:dyDescent="0.3">
      <c r="A52" s="4" t="s">
        <v>70</v>
      </c>
      <c r="B52" s="42">
        <v>1</v>
      </c>
      <c r="C52" s="42">
        <v>1</v>
      </c>
      <c r="D52" s="42">
        <v>1</v>
      </c>
      <c r="E52" s="42">
        <v>0</v>
      </c>
      <c r="F52" s="42">
        <v>1</v>
      </c>
      <c r="G52" s="42">
        <v>0</v>
      </c>
      <c r="H52" s="42">
        <v>0</v>
      </c>
      <c r="I52" s="42">
        <v>0</v>
      </c>
      <c r="J52" s="42">
        <v>0</v>
      </c>
      <c r="K52" s="42">
        <v>0</v>
      </c>
      <c r="L52" s="44">
        <f t="shared" si="0"/>
        <v>0.6</v>
      </c>
      <c r="M52" s="45" t="str">
        <f t="shared" si="1"/>
        <v>sedang</v>
      </c>
      <c r="N52" s="46">
        <f t="shared" si="4"/>
        <v>1</v>
      </c>
      <c r="O52" s="45" t="str">
        <f t="shared" si="2"/>
        <v>soal diterima baik</v>
      </c>
      <c r="Q52" s="7">
        <v>47</v>
      </c>
      <c r="R52" s="5">
        <f t="shared" si="5"/>
        <v>1</v>
      </c>
      <c r="S52" s="5">
        <f t="shared" si="6"/>
        <v>1</v>
      </c>
      <c r="T52" s="5">
        <f t="shared" si="7"/>
        <v>1</v>
      </c>
      <c r="U52" s="5">
        <f t="shared" si="8"/>
        <v>1</v>
      </c>
      <c r="V52" s="5">
        <f t="shared" si="9"/>
        <v>1</v>
      </c>
      <c r="W52" s="5">
        <f t="shared" si="10"/>
        <v>1</v>
      </c>
      <c r="X52" s="5">
        <f t="shared" si="11"/>
        <v>0</v>
      </c>
      <c r="Y52" s="5">
        <f t="shared" si="12"/>
        <v>0</v>
      </c>
      <c r="Z52" s="5">
        <f t="shared" si="13"/>
        <v>0</v>
      </c>
      <c r="AA52" s="5">
        <f t="shared" si="14"/>
        <v>0</v>
      </c>
      <c r="AB52" s="6">
        <f t="shared" si="15"/>
        <v>0.6</v>
      </c>
      <c r="AC52" s="6">
        <f t="shared" si="16"/>
        <v>0.4</v>
      </c>
      <c r="AD52" s="6">
        <f t="shared" si="17"/>
        <v>0.24</v>
      </c>
    </row>
    <row r="53" spans="1:30" ht="43.5" customHeight="1" x14ac:dyDescent="0.3">
      <c r="A53" s="8" t="s">
        <v>71</v>
      </c>
      <c r="B53" s="42">
        <v>0</v>
      </c>
      <c r="C53" s="42">
        <v>0</v>
      </c>
      <c r="D53" s="42">
        <v>1</v>
      </c>
      <c r="E53" s="42">
        <v>1</v>
      </c>
      <c r="F53" s="42">
        <v>1</v>
      </c>
      <c r="G53" s="42">
        <v>1</v>
      </c>
      <c r="H53" s="42">
        <v>0</v>
      </c>
      <c r="I53" s="42">
        <v>0</v>
      </c>
      <c r="J53" s="42">
        <v>0</v>
      </c>
      <c r="K53" s="42">
        <v>0</v>
      </c>
      <c r="L53" s="44">
        <f t="shared" si="0"/>
        <v>0.6</v>
      </c>
      <c r="M53" s="45" t="str">
        <f t="shared" si="1"/>
        <v>sedang</v>
      </c>
      <c r="N53" s="46">
        <f t="shared" si="4"/>
        <v>0.5</v>
      </c>
      <c r="O53" s="45" t="str">
        <f t="shared" si="2"/>
        <v>soal diterima baik</v>
      </c>
      <c r="Q53" s="7">
        <v>48</v>
      </c>
      <c r="R53" s="5">
        <f t="shared" si="5"/>
        <v>1</v>
      </c>
      <c r="S53" s="5">
        <f t="shared" si="6"/>
        <v>1</v>
      </c>
      <c r="T53" s="5">
        <f t="shared" si="7"/>
        <v>1</v>
      </c>
      <c r="U53" s="5">
        <f t="shared" si="8"/>
        <v>0</v>
      </c>
      <c r="V53" s="5">
        <f t="shared" si="9"/>
        <v>1</v>
      </c>
      <c r="W53" s="5">
        <f t="shared" si="10"/>
        <v>0</v>
      </c>
      <c r="X53" s="5">
        <f t="shared" si="11"/>
        <v>0</v>
      </c>
      <c r="Y53" s="5">
        <f t="shared" si="12"/>
        <v>0</v>
      </c>
      <c r="Z53" s="5">
        <f t="shared" si="13"/>
        <v>0</v>
      </c>
      <c r="AA53" s="5">
        <f t="shared" si="14"/>
        <v>0</v>
      </c>
      <c r="AB53" s="6">
        <f t="shared" si="15"/>
        <v>0.4</v>
      </c>
      <c r="AC53" s="6">
        <f t="shared" si="16"/>
        <v>0.6</v>
      </c>
      <c r="AD53" s="6">
        <f t="shared" si="17"/>
        <v>0.24</v>
      </c>
    </row>
    <row r="54" spans="1:30" ht="61.5" customHeight="1" x14ac:dyDescent="0.3">
      <c r="A54" s="9" t="s">
        <v>72</v>
      </c>
      <c r="B54" s="42">
        <v>1</v>
      </c>
      <c r="C54" s="42">
        <v>1</v>
      </c>
      <c r="D54" s="42">
        <v>1</v>
      </c>
      <c r="E54" s="42">
        <v>0</v>
      </c>
      <c r="F54" s="42">
        <v>1</v>
      </c>
      <c r="G54" s="42">
        <v>0</v>
      </c>
      <c r="H54" s="42">
        <v>1</v>
      </c>
      <c r="I54" s="42">
        <v>1</v>
      </c>
      <c r="J54" s="42">
        <v>0</v>
      </c>
      <c r="K54" s="42">
        <v>0</v>
      </c>
      <c r="L54" s="44">
        <f t="shared" si="0"/>
        <v>0.6</v>
      </c>
      <c r="M54" s="45" t="str">
        <f t="shared" si="1"/>
        <v>sedang</v>
      </c>
      <c r="N54" s="46">
        <f t="shared" si="4"/>
        <v>0.5</v>
      </c>
      <c r="O54" s="45" t="str">
        <f t="shared" si="2"/>
        <v>soal diterima baik</v>
      </c>
      <c r="Q54" s="7">
        <v>49</v>
      </c>
      <c r="R54" s="5">
        <f t="shared" si="5"/>
        <v>0</v>
      </c>
      <c r="S54" s="5">
        <f t="shared" si="6"/>
        <v>0</v>
      </c>
      <c r="T54" s="5">
        <f t="shared" si="7"/>
        <v>1</v>
      </c>
      <c r="U54" s="5">
        <f t="shared" si="8"/>
        <v>1</v>
      </c>
      <c r="V54" s="5">
        <f t="shared" si="9"/>
        <v>1</v>
      </c>
      <c r="W54" s="5">
        <f t="shared" si="10"/>
        <v>1</v>
      </c>
      <c r="X54" s="5">
        <f t="shared" si="11"/>
        <v>0</v>
      </c>
      <c r="Y54" s="5">
        <f t="shared" si="12"/>
        <v>0</v>
      </c>
      <c r="Z54" s="5">
        <f t="shared" si="13"/>
        <v>0</v>
      </c>
      <c r="AA54" s="5">
        <f t="shared" si="14"/>
        <v>0</v>
      </c>
      <c r="AB54" s="6">
        <f t="shared" si="15"/>
        <v>0.4</v>
      </c>
      <c r="AC54" s="6">
        <f t="shared" si="16"/>
        <v>0.6</v>
      </c>
      <c r="AD54" s="6">
        <f t="shared" si="17"/>
        <v>0.24</v>
      </c>
    </row>
    <row r="55" spans="1:30" ht="86.25" customHeight="1" x14ac:dyDescent="0.3">
      <c r="A55" s="8" t="s">
        <v>73</v>
      </c>
      <c r="B55" s="42">
        <v>1</v>
      </c>
      <c r="C55" s="42">
        <v>1</v>
      </c>
      <c r="D55" s="42">
        <v>1</v>
      </c>
      <c r="E55" s="42">
        <v>0</v>
      </c>
      <c r="F55" s="42">
        <v>1</v>
      </c>
      <c r="G55" s="42">
        <v>0</v>
      </c>
      <c r="H55" s="42">
        <v>0</v>
      </c>
      <c r="I55" s="42">
        <v>0</v>
      </c>
      <c r="J55" s="42">
        <v>0</v>
      </c>
      <c r="K55" s="42">
        <v>0</v>
      </c>
      <c r="L55" s="44">
        <f t="shared" si="0"/>
        <v>0.6</v>
      </c>
      <c r="M55" s="45" t="str">
        <f t="shared" si="1"/>
        <v>sedang</v>
      </c>
      <c r="N55" s="46">
        <f t="shared" si="4"/>
        <v>1</v>
      </c>
      <c r="O55" s="45" t="str">
        <f t="shared" si="2"/>
        <v>soal diterima baik</v>
      </c>
      <c r="Q55" s="7">
        <v>50</v>
      </c>
      <c r="R55" s="5">
        <f t="shared" si="5"/>
        <v>1</v>
      </c>
      <c r="S55" s="5">
        <f t="shared" si="6"/>
        <v>1</v>
      </c>
      <c r="T55" s="5">
        <f t="shared" si="7"/>
        <v>1</v>
      </c>
      <c r="U55" s="5">
        <f t="shared" si="8"/>
        <v>0</v>
      </c>
      <c r="V55" s="5">
        <f t="shared" si="9"/>
        <v>1</v>
      </c>
      <c r="W55" s="5">
        <f t="shared" si="10"/>
        <v>0</v>
      </c>
      <c r="X55" s="5">
        <f t="shared" si="11"/>
        <v>1</v>
      </c>
      <c r="Y55" s="5">
        <f t="shared" si="12"/>
        <v>1</v>
      </c>
      <c r="Z55" s="5">
        <f t="shared" si="13"/>
        <v>0</v>
      </c>
      <c r="AA55" s="5">
        <f t="shared" si="14"/>
        <v>0</v>
      </c>
      <c r="AB55" s="6">
        <f t="shared" si="15"/>
        <v>0.6</v>
      </c>
      <c r="AC55" s="6">
        <f t="shared" si="16"/>
        <v>0.4</v>
      </c>
      <c r="AD55" s="6">
        <f t="shared" si="17"/>
        <v>0.24</v>
      </c>
    </row>
    <row r="56" spans="1:30" ht="69" customHeight="1" x14ac:dyDescent="0.3">
      <c r="A56" s="8" t="s">
        <v>74</v>
      </c>
      <c r="B56" s="42">
        <v>0</v>
      </c>
      <c r="C56" s="42">
        <v>0</v>
      </c>
      <c r="D56" s="42">
        <v>1</v>
      </c>
      <c r="E56" s="42">
        <v>1</v>
      </c>
      <c r="F56" s="42">
        <v>1</v>
      </c>
      <c r="G56" s="42">
        <v>1</v>
      </c>
      <c r="H56" s="42">
        <v>0</v>
      </c>
      <c r="I56" s="42">
        <v>0</v>
      </c>
      <c r="J56" s="42">
        <v>0</v>
      </c>
      <c r="K56" s="42">
        <v>0</v>
      </c>
      <c r="L56" s="44">
        <f t="shared" si="0"/>
        <v>0.6</v>
      </c>
      <c r="M56" s="45" t="str">
        <f t="shared" si="1"/>
        <v>sedang</v>
      </c>
      <c r="N56" s="46">
        <f t="shared" si="4"/>
        <v>0.5</v>
      </c>
      <c r="O56" s="45" t="str">
        <f t="shared" si="2"/>
        <v>soal diterima baik</v>
      </c>
      <c r="Q56" s="7">
        <v>51</v>
      </c>
      <c r="R56" s="5">
        <f t="shared" si="5"/>
        <v>1</v>
      </c>
      <c r="S56" s="5">
        <f t="shared" si="6"/>
        <v>1</v>
      </c>
      <c r="T56" s="5">
        <f t="shared" si="7"/>
        <v>1</v>
      </c>
      <c r="U56" s="5">
        <f t="shared" si="8"/>
        <v>0</v>
      </c>
      <c r="V56" s="5">
        <f t="shared" si="9"/>
        <v>1</v>
      </c>
      <c r="W56" s="5">
        <f t="shared" si="10"/>
        <v>0</v>
      </c>
      <c r="X56" s="5">
        <f t="shared" si="11"/>
        <v>0</v>
      </c>
      <c r="Y56" s="5">
        <f t="shared" si="12"/>
        <v>0</v>
      </c>
      <c r="Z56" s="5">
        <f t="shared" si="13"/>
        <v>0</v>
      </c>
      <c r="AA56" s="5">
        <f t="shared" si="14"/>
        <v>0</v>
      </c>
      <c r="AB56" s="6">
        <f t="shared" si="15"/>
        <v>0.4</v>
      </c>
      <c r="AC56" s="6">
        <f t="shared" si="16"/>
        <v>0.6</v>
      </c>
      <c r="AD56" s="6">
        <f t="shared" si="17"/>
        <v>0.24</v>
      </c>
    </row>
    <row r="57" spans="1:30" ht="60.75" customHeight="1" x14ac:dyDescent="0.3">
      <c r="A57" s="8" t="s">
        <v>75</v>
      </c>
      <c r="B57" s="42">
        <v>1</v>
      </c>
      <c r="C57" s="42">
        <v>1</v>
      </c>
      <c r="D57" s="42">
        <v>1</v>
      </c>
      <c r="E57" s="42">
        <v>0</v>
      </c>
      <c r="F57" s="42">
        <v>1</v>
      </c>
      <c r="G57" s="42">
        <v>0</v>
      </c>
      <c r="H57" s="42">
        <v>1</v>
      </c>
      <c r="I57" s="42">
        <v>1</v>
      </c>
      <c r="J57" s="42">
        <v>0</v>
      </c>
      <c r="K57" s="42">
        <v>0</v>
      </c>
      <c r="L57" s="44">
        <f t="shared" si="0"/>
        <v>0.6</v>
      </c>
      <c r="M57" s="45" t="str">
        <f t="shared" si="1"/>
        <v>sedang</v>
      </c>
      <c r="N57" s="46">
        <f t="shared" si="4"/>
        <v>0.5</v>
      </c>
      <c r="O57" s="45" t="str">
        <f t="shared" si="2"/>
        <v>soal diterima baik</v>
      </c>
      <c r="Q57" s="7">
        <v>52</v>
      </c>
      <c r="R57" s="5">
        <f t="shared" si="5"/>
        <v>0</v>
      </c>
      <c r="S57" s="5">
        <f t="shared" si="6"/>
        <v>0</v>
      </c>
      <c r="T57" s="5">
        <f t="shared" si="7"/>
        <v>1</v>
      </c>
      <c r="U57" s="5">
        <f t="shared" si="8"/>
        <v>1</v>
      </c>
      <c r="V57" s="5">
        <f t="shared" si="9"/>
        <v>1</v>
      </c>
      <c r="W57" s="5">
        <f t="shared" si="10"/>
        <v>1</v>
      </c>
      <c r="X57" s="5">
        <f t="shared" si="11"/>
        <v>0</v>
      </c>
      <c r="Y57" s="5">
        <f t="shared" si="12"/>
        <v>0</v>
      </c>
      <c r="Z57" s="5">
        <f t="shared" si="13"/>
        <v>0</v>
      </c>
      <c r="AA57" s="5">
        <f t="shared" si="14"/>
        <v>0</v>
      </c>
      <c r="AB57" s="6">
        <f t="shared" si="15"/>
        <v>0.4</v>
      </c>
      <c r="AC57" s="6">
        <f t="shared" si="16"/>
        <v>0.6</v>
      </c>
      <c r="AD57" s="6">
        <f t="shared" si="17"/>
        <v>0.24</v>
      </c>
    </row>
    <row r="58" spans="1:30" ht="43.5" customHeight="1" x14ac:dyDescent="0.3">
      <c r="A58" s="9" t="s">
        <v>76</v>
      </c>
      <c r="B58" s="42">
        <v>1</v>
      </c>
      <c r="C58" s="42">
        <v>1</v>
      </c>
      <c r="D58" s="42">
        <v>0</v>
      </c>
      <c r="E58" s="42">
        <v>1</v>
      </c>
      <c r="F58" s="42">
        <v>0</v>
      </c>
      <c r="G58" s="42">
        <v>1</v>
      </c>
      <c r="H58" s="42">
        <v>0</v>
      </c>
      <c r="I58" s="42">
        <v>0</v>
      </c>
      <c r="J58" s="42">
        <v>0</v>
      </c>
      <c r="K58" s="42">
        <v>0</v>
      </c>
      <c r="L58" s="44">
        <f t="shared" si="0"/>
        <v>0.6</v>
      </c>
      <c r="M58" s="45" t="str">
        <f t="shared" si="1"/>
        <v>sedang</v>
      </c>
      <c r="N58" s="46">
        <f t="shared" si="4"/>
        <v>0.5</v>
      </c>
      <c r="O58" s="45" t="str">
        <f t="shared" si="2"/>
        <v>soal diterima baik</v>
      </c>
      <c r="Q58" s="7">
        <v>53</v>
      </c>
      <c r="R58" s="5">
        <f t="shared" si="5"/>
        <v>1</v>
      </c>
      <c r="S58" s="5">
        <f t="shared" si="6"/>
        <v>1</v>
      </c>
      <c r="T58" s="5">
        <f t="shared" si="7"/>
        <v>1</v>
      </c>
      <c r="U58" s="5">
        <f t="shared" si="8"/>
        <v>0</v>
      </c>
      <c r="V58" s="5">
        <f t="shared" si="9"/>
        <v>1</v>
      </c>
      <c r="W58" s="5">
        <f t="shared" si="10"/>
        <v>0</v>
      </c>
      <c r="X58" s="5">
        <f t="shared" si="11"/>
        <v>1</v>
      </c>
      <c r="Y58" s="5">
        <f t="shared" si="12"/>
        <v>1</v>
      </c>
      <c r="Z58" s="5">
        <f t="shared" si="13"/>
        <v>0</v>
      </c>
      <c r="AA58" s="5">
        <f t="shared" si="14"/>
        <v>0</v>
      </c>
      <c r="AB58" s="6">
        <f t="shared" si="15"/>
        <v>0.6</v>
      </c>
      <c r="AC58" s="6">
        <f t="shared" si="16"/>
        <v>0.4</v>
      </c>
      <c r="AD58" s="6">
        <f t="shared" si="17"/>
        <v>0.24</v>
      </c>
    </row>
    <row r="59" spans="1:30" ht="49.5" customHeight="1" x14ac:dyDescent="0.3">
      <c r="A59" s="9" t="s">
        <v>77</v>
      </c>
      <c r="B59" s="42">
        <v>1</v>
      </c>
      <c r="C59" s="42">
        <v>1</v>
      </c>
      <c r="D59" s="42">
        <v>1</v>
      </c>
      <c r="E59" s="42">
        <v>1</v>
      </c>
      <c r="F59" s="42">
        <v>1</v>
      </c>
      <c r="G59" s="42">
        <v>1</v>
      </c>
      <c r="H59" s="42">
        <v>0</v>
      </c>
      <c r="I59" s="42">
        <v>0</v>
      </c>
      <c r="J59" s="42">
        <v>0</v>
      </c>
      <c r="K59" s="42">
        <v>0</v>
      </c>
      <c r="L59" s="44">
        <f t="shared" si="0"/>
        <v>0.4</v>
      </c>
      <c r="M59" s="45" t="str">
        <f t="shared" si="1"/>
        <v>sedang</v>
      </c>
      <c r="N59" s="46">
        <f t="shared" si="4"/>
        <v>1</v>
      </c>
      <c r="O59" s="45" t="str">
        <f t="shared" si="2"/>
        <v>soal diterima baik</v>
      </c>
      <c r="Q59" s="7">
        <v>54</v>
      </c>
      <c r="R59" s="5">
        <f t="shared" si="5"/>
        <v>1</v>
      </c>
      <c r="S59" s="5">
        <f t="shared" si="6"/>
        <v>1</v>
      </c>
      <c r="T59" s="5">
        <f t="shared" si="7"/>
        <v>0</v>
      </c>
      <c r="U59" s="5">
        <f t="shared" si="8"/>
        <v>1</v>
      </c>
      <c r="V59" s="5">
        <f t="shared" si="9"/>
        <v>0</v>
      </c>
      <c r="W59" s="5">
        <f t="shared" si="10"/>
        <v>1</v>
      </c>
      <c r="X59" s="5">
        <f t="shared" si="11"/>
        <v>0</v>
      </c>
      <c r="Y59" s="5">
        <f t="shared" si="12"/>
        <v>0</v>
      </c>
      <c r="Z59" s="5">
        <f t="shared" si="13"/>
        <v>0</v>
      </c>
      <c r="AA59" s="5">
        <f t="shared" si="14"/>
        <v>0</v>
      </c>
      <c r="AB59" s="6">
        <f t="shared" si="15"/>
        <v>0.4</v>
      </c>
      <c r="AC59" s="6">
        <f t="shared" si="16"/>
        <v>0.6</v>
      </c>
      <c r="AD59" s="6">
        <f t="shared" si="17"/>
        <v>0.24</v>
      </c>
    </row>
    <row r="60" spans="1:30" ht="50.25" customHeight="1" x14ac:dyDescent="0.3">
      <c r="A60" s="8" t="s">
        <v>78</v>
      </c>
      <c r="B60" s="42">
        <v>1</v>
      </c>
      <c r="C60" s="42">
        <v>1</v>
      </c>
      <c r="D60" s="42">
        <v>0</v>
      </c>
      <c r="E60" s="42">
        <v>1</v>
      </c>
      <c r="F60" s="42">
        <v>0</v>
      </c>
      <c r="G60" s="42">
        <v>1</v>
      </c>
      <c r="H60" s="42">
        <v>0</v>
      </c>
      <c r="I60" s="42">
        <v>0</v>
      </c>
      <c r="J60" s="42">
        <v>0</v>
      </c>
      <c r="K60" s="42">
        <v>0</v>
      </c>
      <c r="L60" s="44">
        <f t="shared" si="0"/>
        <v>0.6</v>
      </c>
      <c r="M60" s="45" t="str">
        <f t="shared" si="1"/>
        <v>sedang</v>
      </c>
      <c r="N60" s="46">
        <f t="shared" si="4"/>
        <v>0.5</v>
      </c>
      <c r="O60" s="45" t="str">
        <f t="shared" si="2"/>
        <v>soal diterima baik</v>
      </c>
      <c r="Q60" s="7">
        <v>55</v>
      </c>
      <c r="R60" s="5">
        <f t="shared" si="5"/>
        <v>1</v>
      </c>
      <c r="S60" s="5">
        <f t="shared" si="6"/>
        <v>1</v>
      </c>
      <c r="T60" s="5">
        <f t="shared" si="7"/>
        <v>1</v>
      </c>
      <c r="U60" s="5">
        <f t="shared" si="8"/>
        <v>1</v>
      </c>
      <c r="V60" s="5">
        <f t="shared" si="9"/>
        <v>1</v>
      </c>
      <c r="W60" s="5">
        <f t="shared" si="10"/>
        <v>1</v>
      </c>
      <c r="X60" s="5">
        <f t="shared" si="11"/>
        <v>0</v>
      </c>
      <c r="Y60" s="5">
        <f t="shared" si="12"/>
        <v>0</v>
      </c>
      <c r="Z60" s="5">
        <f t="shared" si="13"/>
        <v>0</v>
      </c>
      <c r="AA60" s="5">
        <f t="shared" si="14"/>
        <v>0</v>
      </c>
      <c r="AB60" s="6">
        <f t="shared" si="15"/>
        <v>0.6</v>
      </c>
      <c r="AC60" s="6">
        <f t="shared" si="16"/>
        <v>0.4</v>
      </c>
      <c r="AD60" s="6">
        <f t="shared" si="17"/>
        <v>0.24</v>
      </c>
    </row>
    <row r="61" spans="1:30" ht="31.5" customHeight="1" x14ac:dyDescent="0.3">
      <c r="A61" s="4" t="s">
        <v>79</v>
      </c>
      <c r="B61" s="42">
        <v>1</v>
      </c>
      <c r="C61" s="42">
        <v>1</v>
      </c>
      <c r="D61" s="42">
        <v>1</v>
      </c>
      <c r="E61" s="42">
        <v>0</v>
      </c>
      <c r="F61" s="42">
        <v>1</v>
      </c>
      <c r="G61" s="42">
        <v>0</v>
      </c>
      <c r="H61" s="42">
        <v>1</v>
      </c>
      <c r="I61" s="42">
        <v>1</v>
      </c>
      <c r="J61" s="42">
        <v>0</v>
      </c>
      <c r="K61" s="42">
        <v>0</v>
      </c>
      <c r="L61" s="44">
        <f t="shared" si="0"/>
        <v>0.6</v>
      </c>
      <c r="M61" s="45" t="str">
        <f t="shared" si="1"/>
        <v>sedang</v>
      </c>
      <c r="N61" s="46">
        <f t="shared" si="4"/>
        <v>0.5</v>
      </c>
      <c r="O61" s="45" t="str">
        <f t="shared" si="2"/>
        <v>soal diterima baik</v>
      </c>
      <c r="Q61" s="7">
        <v>56</v>
      </c>
      <c r="R61" s="5">
        <f t="shared" si="5"/>
        <v>1</v>
      </c>
      <c r="S61" s="5">
        <f t="shared" si="6"/>
        <v>1</v>
      </c>
      <c r="T61" s="5">
        <f t="shared" si="7"/>
        <v>0</v>
      </c>
      <c r="U61" s="5">
        <f t="shared" si="8"/>
        <v>1</v>
      </c>
      <c r="V61" s="5">
        <f t="shared" si="9"/>
        <v>0</v>
      </c>
      <c r="W61" s="5">
        <f t="shared" si="10"/>
        <v>1</v>
      </c>
      <c r="X61" s="5">
        <f t="shared" si="11"/>
        <v>0</v>
      </c>
      <c r="Y61" s="5">
        <f t="shared" si="12"/>
        <v>0</v>
      </c>
      <c r="Z61" s="5">
        <f t="shared" si="13"/>
        <v>0</v>
      </c>
      <c r="AA61" s="5">
        <f t="shared" si="14"/>
        <v>0</v>
      </c>
      <c r="AB61" s="6">
        <f t="shared" si="15"/>
        <v>0.4</v>
      </c>
      <c r="AC61" s="6">
        <f t="shared" si="16"/>
        <v>0.6</v>
      </c>
      <c r="AD61" s="6">
        <f t="shared" si="17"/>
        <v>0.24</v>
      </c>
    </row>
    <row r="62" spans="1:30" ht="34.5" customHeight="1" x14ac:dyDescent="0.3">
      <c r="A62" s="4" t="s">
        <v>80</v>
      </c>
      <c r="B62" s="42">
        <v>1</v>
      </c>
      <c r="C62" s="42">
        <v>1</v>
      </c>
      <c r="D62" s="42">
        <v>1</v>
      </c>
      <c r="E62" s="42">
        <v>1</v>
      </c>
      <c r="F62" s="42">
        <v>1</v>
      </c>
      <c r="G62" s="42">
        <v>1</v>
      </c>
      <c r="H62" s="42">
        <v>0</v>
      </c>
      <c r="I62" s="42">
        <v>0</v>
      </c>
      <c r="J62" s="42">
        <v>1</v>
      </c>
      <c r="K62" s="42">
        <v>1</v>
      </c>
      <c r="L62" s="44">
        <f t="shared" si="0"/>
        <v>0.2</v>
      </c>
      <c r="M62" s="45" t="str">
        <f t="shared" si="1"/>
        <v>sukar</v>
      </c>
      <c r="N62" s="46">
        <f t="shared" si="4"/>
        <v>0.5</v>
      </c>
      <c r="O62" s="45" t="str">
        <f t="shared" si="2"/>
        <v>soal diterima baik</v>
      </c>
      <c r="Q62" s="7">
        <v>57</v>
      </c>
      <c r="R62" s="5">
        <f t="shared" si="5"/>
        <v>1</v>
      </c>
      <c r="S62" s="5">
        <f t="shared" si="6"/>
        <v>1</v>
      </c>
      <c r="T62" s="5">
        <f t="shared" si="7"/>
        <v>1</v>
      </c>
      <c r="U62" s="5">
        <f t="shared" si="8"/>
        <v>0</v>
      </c>
      <c r="V62" s="5">
        <f t="shared" si="9"/>
        <v>1</v>
      </c>
      <c r="W62" s="5">
        <f t="shared" si="10"/>
        <v>0</v>
      </c>
      <c r="X62" s="5">
        <f t="shared" si="11"/>
        <v>1</v>
      </c>
      <c r="Y62" s="5">
        <f t="shared" si="12"/>
        <v>1</v>
      </c>
      <c r="Z62" s="5">
        <f t="shared" si="13"/>
        <v>0</v>
      </c>
      <c r="AA62" s="5">
        <f t="shared" si="14"/>
        <v>0</v>
      </c>
      <c r="AB62" s="6">
        <f t="shared" si="15"/>
        <v>0.6</v>
      </c>
      <c r="AC62" s="6">
        <f t="shared" si="16"/>
        <v>0.4</v>
      </c>
      <c r="AD62" s="6">
        <f t="shared" si="17"/>
        <v>0.24</v>
      </c>
    </row>
    <row r="63" spans="1:30" ht="95.25" customHeight="1" x14ac:dyDescent="0.3">
      <c r="A63" s="4" t="s">
        <v>81</v>
      </c>
      <c r="B63" s="42">
        <v>1</v>
      </c>
      <c r="C63" s="42">
        <v>1</v>
      </c>
      <c r="D63" s="42">
        <v>1</v>
      </c>
      <c r="E63" s="42">
        <v>1</v>
      </c>
      <c r="F63" s="42">
        <v>1</v>
      </c>
      <c r="G63" s="42">
        <v>1</v>
      </c>
      <c r="H63" s="42">
        <v>0</v>
      </c>
      <c r="I63" s="42">
        <v>0</v>
      </c>
      <c r="J63" s="42">
        <v>0</v>
      </c>
      <c r="K63" s="42">
        <v>0</v>
      </c>
      <c r="L63" s="44">
        <f t="shared" si="0"/>
        <v>0.4</v>
      </c>
      <c r="M63" s="45" t="str">
        <f t="shared" si="1"/>
        <v>sedang</v>
      </c>
      <c r="N63" s="46">
        <f t="shared" si="4"/>
        <v>1</v>
      </c>
      <c r="O63" s="45" t="str">
        <f t="shared" si="2"/>
        <v>soal diterima baik</v>
      </c>
      <c r="Q63" s="7">
        <v>58</v>
      </c>
      <c r="R63" s="5">
        <f t="shared" si="5"/>
        <v>1</v>
      </c>
      <c r="S63" s="5">
        <f t="shared" si="6"/>
        <v>1</v>
      </c>
      <c r="T63" s="5">
        <f t="shared" si="7"/>
        <v>1</v>
      </c>
      <c r="U63" s="5">
        <f t="shared" si="8"/>
        <v>1</v>
      </c>
      <c r="V63" s="5">
        <f t="shared" si="9"/>
        <v>1</v>
      </c>
      <c r="W63" s="5">
        <f t="shared" si="10"/>
        <v>1</v>
      </c>
      <c r="X63" s="5">
        <f t="shared" si="11"/>
        <v>0</v>
      </c>
      <c r="Y63" s="5">
        <f t="shared" si="12"/>
        <v>0</v>
      </c>
      <c r="Z63" s="5">
        <f t="shared" si="13"/>
        <v>1</v>
      </c>
      <c r="AA63" s="5">
        <f t="shared" si="14"/>
        <v>1</v>
      </c>
      <c r="AB63" s="6">
        <f t="shared" si="15"/>
        <v>0.8</v>
      </c>
      <c r="AC63" s="6">
        <f t="shared" si="16"/>
        <v>0.19999999999999996</v>
      </c>
      <c r="AD63" s="6">
        <f t="shared" si="17"/>
        <v>0.15999999999999998</v>
      </c>
    </row>
    <row r="64" spans="1:30" ht="72.75" customHeight="1" x14ac:dyDescent="0.3">
      <c r="A64" s="4" t="s">
        <v>82</v>
      </c>
      <c r="B64" s="42">
        <v>1</v>
      </c>
      <c r="C64" s="42">
        <v>1</v>
      </c>
      <c r="D64" s="42">
        <v>1</v>
      </c>
      <c r="E64" s="42">
        <v>0</v>
      </c>
      <c r="F64" s="42">
        <v>1</v>
      </c>
      <c r="G64" s="42">
        <v>0</v>
      </c>
      <c r="H64" s="42">
        <v>0</v>
      </c>
      <c r="I64" s="42">
        <v>0</v>
      </c>
      <c r="J64" s="42">
        <v>0</v>
      </c>
      <c r="K64" s="42">
        <v>0</v>
      </c>
      <c r="L64" s="44">
        <f t="shared" si="0"/>
        <v>0.6</v>
      </c>
      <c r="M64" s="45" t="str">
        <f t="shared" si="1"/>
        <v>sedang</v>
      </c>
      <c r="N64" s="46">
        <f t="shared" si="4"/>
        <v>1</v>
      </c>
      <c r="O64" s="45" t="str">
        <f t="shared" si="2"/>
        <v>soal diterima baik</v>
      </c>
      <c r="Q64" s="7">
        <v>59</v>
      </c>
      <c r="R64" s="5">
        <f t="shared" si="5"/>
        <v>1</v>
      </c>
      <c r="S64" s="5">
        <f t="shared" si="6"/>
        <v>1</v>
      </c>
      <c r="T64" s="5">
        <f t="shared" si="7"/>
        <v>1</v>
      </c>
      <c r="U64" s="5">
        <f t="shared" si="8"/>
        <v>1</v>
      </c>
      <c r="V64" s="5">
        <f t="shared" si="9"/>
        <v>1</v>
      </c>
      <c r="W64" s="5">
        <f t="shared" si="10"/>
        <v>1</v>
      </c>
      <c r="X64" s="5">
        <f t="shared" si="11"/>
        <v>0</v>
      </c>
      <c r="Y64" s="5">
        <f t="shared" si="12"/>
        <v>0</v>
      </c>
      <c r="Z64" s="5">
        <f t="shared" si="13"/>
        <v>0</v>
      </c>
      <c r="AA64" s="5">
        <f t="shared" si="14"/>
        <v>0</v>
      </c>
      <c r="AB64" s="6">
        <f t="shared" si="15"/>
        <v>0.6</v>
      </c>
      <c r="AC64" s="6">
        <f t="shared" si="16"/>
        <v>0.4</v>
      </c>
      <c r="AD64" s="6">
        <f t="shared" si="17"/>
        <v>0.24</v>
      </c>
    </row>
    <row r="65" spans="1:30" ht="90.75" customHeight="1" x14ac:dyDescent="0.3">
      <c r="A65" s="9" t="s">
        <v>83</v>
      </c>
      <c r="B65" s="42">
        <v>1</v>
      </c>
      <c r="C65" s="42">
        <v>1</v>
      </c>
      <c r="D65" s="42">
        <v>1</v>
      </c>
      <c r="E65" s="42">
        <v>1</v>
      </c>
      <c r="F65" s="42">
        <v>1</v>
      </c>
      <c r="G65" s="42">
        <v>1</v>
      </c>
      <c r="H65" s="42">
        <v>0</v>
      </c>
      <c r="I65" s="42">
        <v>0</v>
      </c>
      <c r="J65" s="42">
        <v>1</v>
      </c>
      <c r="K65" s="42">
        <v>1</v>
      </c>
      <c r="L65" s="44">
        <f t="shared" si="0"/>
        <v>0.2</v>
      </c>
      <c r="M65" s="45" t="str">
        <f t="shared" si="1"/>
        <v>sukar</v>
      </c>
      <c r="N65" s="46">
        <f t="shared" si="4"/>
        <v>0.5</v>
      </c>
      <c r="O65" s="45" t="str">
        <f t="shared" si="2"/>
        <v>soal diterima baik</v>
      </c>
      <c r="Q65" s="7">
        <v>60</v>
      </c>
      <c r="R65" s="5">
        <f t="shared" si="5"/>
        <v>1</v>
      </c>
      <c r="S65" s="5">
        <f t="shared" si="6"/>
        <v>1</v>
      </c>
      <c r="T65" s="5">
        <f t="shared" si="7"/>
        <v>1</v>
      </c>
      <c r="U65" s="5">
        <f t="shared" si="8"/>
        <v>0</v>
      </c>
      <c r="V65" s="5">
        <f t="shared" si="9"/>
        <v>1</v>
      </c>
      <c r="W65" s="5">
        <f t="shared" si="10"/>
        <v>0</v>
      </c>
      <c r="X65" s="5">
        <f t="shared" si="11"/>
        <v>0</v>
      </c>
      <c r="Y65" s="5">
        <f t="shared" si="12"/>
        <v>0</v>
      </c>
      <c r="Z65" s="5">
        <f t="shared" si="13"/>
        <v>0</v>
      </c>
      <c r="AA65" s="5">
        <f t="shared" si="14"/>
        <v>0</v>
      </c>
      <c r="AB65" s="6">
        <f t="shared" si="15"/>
        <v>0.4</v>
      </c>
      <c r="AC65" s="6">
        <f t="shared" si="16"/>
        <v>0.6</v>
      </c>
      <c r="AD65" s="6">
        <f t="shared" si="17"/>
        <v>0.24</v>
      </c>
    </row>
    <row r="66" spans="1:30" ht="80.25" customHeight="1" x14ac:dyDescent="0.3">
      <c r="A66" s="4" t="s">
        <v>84</v>
      </c>
      <c r="B66" s="42">
        <v>1</v>
      </c>
      <c r="C66" s="42">
        <v>1</v>
      </c>
      <c r="D66" s="42">
        <v>0</v>
      </c>
      <c r="E66" s="42">
        <v>0</v>
      </c>
      <c r="F66" s="42">
        <v>0</v>
      </c>
      <c r="G66" s="42">
        <v>0</v>
      </c>
      <c r="H66" s="42">
        <v>0</v>
      </c>
      <c r="I66" s="42">
        <v>0</v>
      </c>
      <c r="J66" s="42">
        <v>0</v>
      </c>
      <c r="K66" s="42">
        <v>0</v>
      </c>
      <c r="L66" s="44">
        <f t="shared" si="0"/>
        <v>0.8</v>
      </c>
      <c r="M66" s="45" t="str">
        <f t="shared" si="1"/>
        <v>mudah</v>
      </c>
      <c r="N66" s="46">
        <f t="shared" si="4"/>
        <v>0.5</v>
      </c>
      <c r="O66" s="45" t="str">
        <f t="shared" si="2"/>
        <v>soal diterima baik</v>
      </c>
      <c r="Q66" s="7">
        <v>61</v>
      </c>
      <c r="R66" s="5">
        <f t="shared" si="5"/>
        <v>1</v>
      </c>
      <c r="S66" s="5">
        <f t="shared" si="6"/>
        <v>1</v>
      </c>
      <c r="T66" s="5">
        <f t="shared" si="7"/>
        <v>1</v>
      </c>
      <c r="U66" s="5">
        <f t="shared" si="8"/>
        <v>1</v>
      </c>
      <c r="V66" s="5">
        <f t="shared" si="9"/>
        <v>1</v>
      </c>
      <c r="W66" s="5">
        <f t="shared" si="10"/>
        <v>1</v>
      </c>
      <c r="X66" s="5">
        <f t="shared" si="11"/>
        <v>0</v>
      </c>
      <c r="Y66" s="5">
        <f t="shared" si="12"/>
        <v>0</v>
      </c>
      <c r="Z66" s="5">
        <f t="shared" si="13"/>
        <v>1</v>
      </c>
      <c r="AA66" s="5">
        <f t="shared" si="14"/>
        <v>1</v>
      </c>
      <c r="AB66" s="6">
        <f t="shared" si="15"/>
        <v>0.8</v>
      </c>
      <c r="AC66" s="6">
        <f t="shared" si="16"/>
        <v>0.19999999999999996</v>
      </c>
      <c r="AD66" s="6">
        <f t="shared" si="17"/>
        <v>0.15999999999999998</v>
      </c>
    </row>
    <row r="67" spans="1:30" ht="78" customHeight="1" x14ac:dyDescent="0.3">
      <c r="A67" s="9" t="s">
        <v>85</v>
      </c>
      <c r="B67" s="42">
        <v>1</v>
      </c>
      <c r="C67" s="42">
        <v>1</v>
      </c>
      <c r="D67" s="42">
        <v>1</v>
      </c>
      <c r="E67" s="42">
        <v>0</v>
      </c>
      <c r="F67" s="42">
        <v>1</v>
      </c>
      <c r="G67" s="42">
        <v>0</v>
      </c>
      <c r="H67" s="42">
        <v>0</v>
      </c>
      <c r="I67" s="42">
        <v>0</v>
      </c>
      <c r="J67" s="42">
        <v>0</v>
      </c>
      <c r="K67" s="42">
        <v>0</v>
      </c>
      <c r="L67" s="44">
        <f t="shared" si="0"/>
        <v>0.6</v>
      </c>
      <c r="M67" s="45" t="str">
        <f t="shared" si="1"/>
        <v>sedang</v>
      </c>
      <c r="N67" s="46">
        <f t="shared" si="4"/>
        <v>1</v>
      </c>
      <c r="O67" s="45" t="str">
        <f t="shared" si="2"/>
        <v>soal diterima baik</v>
      </c>
      <c r="Q67" s="7">
        <v>62</v>
      </c>
      <c r="R67" s="5">
        <f t="shared" si="5"/>
        <v>1</v>
      </c>
      <c r="S67" s="5">
        <f t="shared" si="6"/>
        <v>1</v>
      </c>
      <c r="T67" s="5">
        <f t="shared" si="7"/>
        <v>0</v>
      </c>
      <c r="U67" s="5">
        <f t="shared" si="8"/>
        <v>0</v>
      </c>
      <c r="V67" s="5">
        <f t="shared" si="9"/>
        <v>0</v>
      </c>
      <c r="W67" s="5">
        <f t="shared" si="10"/>
        <v>0</v>
      </c>
      <c r="X67" s="5">
        <f t="shared" si="11"/>
        <v>0</v>
      </c>
      <c r="Y67" s="5">
        <f t="shared" si="12"/>
        <v>0</v>
      </c>
      <c r="Z67" s="5">
        <f t="shared" si="13"/>
        <v>0</v>
      </c>
      <c r="AA67" s="5">
        <f t="shared" si="14"/>
        <v>0</v>
      </c>
      <c r="AB67" s="6">
        <f t="shared" si="15"/>
        <v>0.2</v>
      </c>
      <c r="AC67" s="6">
        <f t="shared" si="16"/>
        <v>0.8</v>
      </c>
      <c r="AD67" s="6">
        <f t="shared" si="17"/>
        <v>0.16000000000000003</v>
      </c>
    </row>
    <row r="68" spans="1:30" ht="64.5" customHeight="1" x14ac:dyDescent="0.3">
      <c r="A68" s="9" t="s">
        <v>86</v>
      </c>
      <c r="B68" s="42">
        <v>1</v>
      </c>
      <c r="C68" s="42">
        <v>1</v>
      </c>
      <c r="D68" s="42">
        <v>1</v>
      </c>
      <c r="E68" s="42">
        <v>1</v>
      </c>
      <c r="F68" s="42">
        <v>1</v>
      </c>
      <c r="G68" s="42">
        <v>1</v>
      </c>
      <c r="H68" s="42">
        <v>0</v>
      </c>
      <c r="I68" s="42">
        <v>0</v>
      </c>
      <c r="J68" s="42">
        <v>0</v>
      </c>
      <c r="K68" s="42">
        <v>0</v>
      </c>
      <c r="L68" s="44">
        <f t="shared" si="0"/>
        <v>0.4</v>
      </c>
      <c r="M68" s="45" t="str">
        <f t="shared" si="1"/>
        <v>sedang</v>
      </c>
      <c r="N68" s="46">
        <f t="shared" si="4"/>
        <v>1</v>
      </c>
      <c r="O68" s="45" t="str">
        <f t="shared" si="2"/>
        <v>soal diterima baik</v>
      </c>
      <c r="Q68" s="7">
        <v>63</v>
      </c>
      <c r="R68" s="5">
        <f t="shared" si="5"/>
        <v>1</v>
      </c>
      <c r="S68" s="5">
        <f t="shared" si="6"/>
        <v>1</v>
      </c>
      <c r="T68" s="5">
        <f t="shared" si="7"/>
        <v>1</v>
      </c>
      <c r="U68" s="5">
        <f t="shared" si="8"/>
        <v>0</v>
      </c>
      <c r="V68" s="5">
        <f t="shared" si="9"/>
        <v>1</v>
      </c>
      <c r="W68" s="5">
        <f t="shared" si="10"/>
        <v>0</v>
      </c>
      <c r="X68" s="5">
        <f t="shared" si="11"/>
        <v>0</v>
      </c>
      <c r="Y68" s="5">
        <f t="shared" si="12"/>
        <v>0</v>
      </c>
      <c r="Z68" s="5">
        <f t="shared" si="13"/>
        <v>0</v>
      </c>
      <c r="AA68" s="5">
        <f t="shared" si="14"/>
        <v>0</v>
      </c>
      <c r="AB68" s="6">
        <f t="shared" si="15"/>
        <v>0.4</v>
      </c>
      <c r="AC68" s="6">
        <f t="shared" si="16"/>
        <v>0.6</v>
      </c>
      <c r="AD68" s="6">
        <f t="shared" si="17"/>
        <v>0.24</v>
      </c>
    </row>
    <row r="69" spans="1:30" ht="85.5" customHeight="1" x14ac:dyDescent="0.3">
      <c r="A69" s="9" t="s">
        <v>87</v>
      </c>
      <c r="B69" s="42">
        <v>1</v>
      </c>
      <c r="C69" s="42">
        <v>1</v>
      </c>
      <c r="D69" s="42">
        <v>1</v>
      </c>
      <c r="E69" s="42">
        <v>1</v>
      </c>
      <c r="F69" s="42">
        <v>1</v>
      </c>
      <c r="G69" s="42">
        <v>1</v>
      </c>
      <c r="H69" s="42">
        <v>1</v>
      </c>
      <c r="I69" s="42">
        <v>1</v>
      </c>
      <c r="J69" s="42">
        <v>0</v>
      </c>
      <c r="K69" s="42">
        <v>0</v>
      </c>
      <c r="L69" s="44">
        <f t="shared" ref="L69:L104" si="18">COUNTIF(B69:K69,$H69)/COUNTA(B69:K69)</f>
        <v>0.8</v>
      </c>
      <c r="M69" s="45" t="str">
        <f t="shared" si="1"/>
        <v>mudah</v>
      </c>
      <c r="N69" s="46">
        <f t="shared" si="4"/>
        <v>0.5</v>
      </c>
      <c r="O69" s="45" t="str">
        <f t="shared" si="2"/>
        <v>soal diterima baik</v>
      </c>
      <c r="Q69" s="7">
        <v>64</v>
      </c>
      <c r="R69" s="5">
        <f t="shared" si="5"/>
        <v>1</v>
      </c>
      <c r="S69" s="5">
        <f t="shared" si="6"/>
        <v>1</v>
      </c>
      <c r="T69" s="5">
        <f t="shared" si="7"/>
        <v>1</v>
      </c>
      <c r="U69" s="5">
        <f t="shared" si="8"/>
        <v>1</v>
      </c>
      <c r="V69" s="5">
        <f t="shared" si="9"/>
        <v>1</v>
      </c>
      <c r="W69" s="5">
        <f t="shared" si="10"/>
        <v>1</v>
      </c>
      <c r="X69" s="5">
        <f t="shared" si="11"/>
        <v>0</v>
      </c>
      <c r="Y69" s="5">
        <f t="shared" si="12"/>
        <v>0</v>
      </c>
      <c r="Z69" s="5">
        <f t="shared" si="13"/>
        <v>0</v>
      </c>
      <c r="AA69" s="5">
        <f t="shared" si="14"/>
        <v>0</v>
      </c>
      <c r="AB69" s="6">
        <f t="shared" si="15"/>
        <v>0.6</v>
      </c>
      <c r="AC69" s="6">
        <f t="shared" si="16"/>
        <v>0.4</v>
      </c>
      <c r="AD69" s="6">
        <f t="shared" si="17"/>
        <v>0.24</v>
      </c>
    </row>
    <row r="70" spans="1:30" ht="42" customHeight="1" x14ac:dyDescent="0.3">
      <c r="A70" s="8" t="s">
        <v>88</v>
      </c>
      <c r="B70" s="42">
        <v>1</v>
      </c>
      <c r="C70" s="42">
        <v>1</v>
      </c>
      <c r="D70" s="42">
        <v>1</v>
      </c>
      <c r="E70" s="42">
        <v>1</v>
      </c>
      <c r="F70" s="42">
        <v>1</v>
      </c>
      <c r="G70" s="42">
        <v>1</v>
      </c>
      <c r="H70" s="42">
        <v>1</v>
      </c>
      <c r="I70" s="42">
        <v>1</v>
      </c>
      <c r="J70" s="42">
        <v>0</v>
      </c>
      <c r="K70" s="42">
        <v>0</v>
      </c>
      <c r="L70" s="44">
        <f t="shared" si="18"/>
        <v>0.8</v>
      </c>
      <c r="M70" s="45" t="str">
        <f t="shared" ref="M70:M104" si="19">IF(L70&lt;0.31,"sukar",IF(L70&lt;0.71,"sedang","mudah"))</f>
        <v>mudah</v>
      </c>
      <c r="N70" s="46">
        <f t="shared" ref="N70:N103" si="20">ABS((SUM(B70:D70,F70)-SUM(H70:K70))*2/8)</f>
        <v>0.5</v>
      </c>
      <c r="O70" s="45" t="str">
        <f t="shared" ref="O70:O104" si="21">IF(N70&lt;0.2,"soal dibuang",IF(N70&lt;0.3,"soal diperbaiki",IF(N70&lt;0.4,"soal diterima tapi perlu diperbaiki","soal diterima baik")))</f>
        <v>soal diterima baik</v>
      </c>
      <c r="Q70" s="7">
        <v>65</v>
      </c>
      <c r="R70" s="5">
        <f t="shared" si="5"/>
        <v>1</v>
      </c>
      <c r="S70" s="5">
        <f t="shared" si="6"/>
        <v>1</v>
      </c>
      <c r="T70" s="5">
        <f t="shared" si="7"/>
        <v>1</v>
      </c>
      <c r="U70" s="5">
        <f t="shared" si="8"/>
        <v>1</v>
      </c>
      <c r="V70" s="5">
        <f t="shared" si="9"/>
        <v>1</v>
      </c>
      <c r="W70" s="5">
        <f t="shared" si="10"/>
        <v>1</v>
      </c>
      <c r="X70" s="5">
        <f t="shared" si="11"/>
        <v>1</v>
      </c>
      <c r="Y70" s="5">
        <f t="shared" si="12"/>
        <v>1</v>
      </c>
      <c r="Z70" s="5">
        <f t="shared" si="13"/>
        <v>0</v>
      </c>
      <c r="AA70" s="5">
        <f t="shared" si="14"/>
        <v>0</v>
      </c>
      <c r="AB70" s="6">
        <f t="shared" si="15"/>
        <v>0.8</v>
      </c>
      <c r="AC70" s="6">
        <f t="shared" si="16"/>
        <v>0.19999999999999996</v>
      </c>
      <c r="AD70" s="6">
        <f t="shared" si="17"/>
        <v>0.15999999999999998</v>
      </c>
    </row>
    <row r="71" spans="1:30" ht="42.75" customHeight="1" x14ac:dyDescent="0.3">
      <c r="A71" s="9" t="s">
        <v>89</v>
      </c>
      <c r="B71" s="42">
        <v>1</v>
      </c>
      <c r="C71" s="42">
        <v>1</v>
      </c>
      <c r="D71" s="42">
        <v>1</v>
      </c>
      <c r="E71" s="42">
        <v>0</v>
      </c>
      <c r="F71" s="42">
        <v>1</v>
      </c>
      <c r="G71" s="42">
        <v>0</v>
      </c>
      <c r="H71" s="42">
        <v>0</v>
      </c>
      <c r="I71" s="42">
        <v>0</v>
      </c>
      <c r="J71" s="42">
        <v>0</v>
      </c>
      <c r="K71" s="42">
        <v>0</v>
      </c>
      <c r="L71" s="44">
        <f t="shared" si="18"/>
        <v>0.6</v>
      </c>
      <c r="M71" s="45" t="str">
        <f t="shared" si="19"/>
        <v>sedang</v>
      </c>
      <c r="N71" s="46">
        <f t="shared" si="20"/>
        <v>1</v>
      </c>
      <c r="O71" s="45" t="str">
        <f t="shared" si="21"/>
        <v>soal diterima baik</v>
      </c>
      <c r="Q71" s="7">
        <v>66</v>
      </c>
      <c r="R71" s="5">
        <f t="shared" ref="R71:R105" si="22">B70</f>
        <v>1</v>
      </c>
      <c r="S71" s="5">
        <f t="shared" ref="S71:S105" si="23">C70</f>
        <v>1</v>
      </c>
      <c r="T71" s="5">
        <f t="shared" ref="T71:T105" si="24">D70</f>
        <v>1</v>
      </c>
      <c r="U71" s="5">
        <f t="shared" ref="U71:U105" si="25">E70</f>
        <v>1</v>
      </c>
      <c r="V71" s="5">
        <f t="shared" ref="V71:V105" si="26">F70</f>
        <v>1</v>
      </c>
      <c r="W71" s="5">
        <f t="shared" ref="W71:W105" si="27">G70</f>
        <v>1</v>
      </c>
      <c r="X71" s="5">
        <f t="shared" ref="X71:X105" si="28">H70</f>
        <v>1</v>
      </c>
      <c r="Y71" s="5">
        <f t="shared" ref="Y71:Y105" si="29">I70</f>
        <v>1</v>
      </c>
      <c r="Z71" s="5">
        <f t="shared" ref="Z71:Z105" si="30">J70</f>
        <v>0</v>
      </c>
      <c r="AA71" s="5">
        <f t="shared" ref="AA71:AA105" si="31">K70</f>
        <v>0</v>
      </c>
      <c r="AB71" s="6">
        <f t="shared" ref="AB71:AB104" si="32">SUM(R71:AA71)/COUNT(R71:AA71)</f>
        <v>0.8</v>
      </c>
      <c r="AC71" s="6">
        <f t="shared" ref="AC71:AC105" si="33">1-AB71</f>
        <v>0.19999999999999996</v>
      </c>
      <c r="AD71" s="6">
        <f t="shared" ref="AD71:AD105" si="34">AB71*AC71</f>
        <v>0.15999999999999998</v>
      </c>
    </row>
    <row r="72" spans="1:30" ht="42.75" customHeight="1" x14ac:dyDescent="0.3">
      <c r="A72" s="9" t="s">
        <v>90</v>
      </c>
      <c r="B72" s="42">
        <v>1</v>
      </c>
      <c r="C72" s="42">
        <v>1</v>
      </c>
      <c r="D72" s="42">
        <v>0</v>
      </c>
      <c r="E72" s="42">
        <v>1</v>
      </c>
      <c r="F72" s="42">
        <v>0</v>
      </c>
      <c r="G72" s="42">
        <v>1</v>
      </c>
      <c r="H72" s="42">
        <v>0</v>
      </c>
      <c r="I72" s="42">
        <v>0</v>
      </c>
      <c r="J72" s="42">
        <v>0</v>
      </c>
      <c r="K72" s="42">
        <v>0</v>
      </c>
      <c r="L72" s="44">
        <f t="shared" si="18"/>
        <v>0.6</v>
      </c>
      <c r="M72" s="45" t="str">
        <f t="shared" si="19"/>
        <v>sedang</v>
      </c>
      <c r="N72" s="46">
        <f t="shared" si="20"/>
        <v>0.5</v>
      </c>
      <c r="O72" s="45" t="str">
        <f t="shared" si="21"/>
        <v>soal diterima baik</v>
      </c>
      <c r="Q72" s="7">
        <v>67</v>
      </c>
      <c r="R72" s="5">
        <f t="shared" si="22"/>
        <v>1</v>
      </c>
      <c r="S72" s="5">
        <f t="shared" si="23"/>
        <v>1</v>
      </c>
      <c r="T72" s="5">
        <f t="shared" si="24"/>
        <v>1</v>
      </c>
      <c r="U72" s="5">
        <f t="shared" si="25"/>
        <v>0</v>
      </c>
      <c r="V72" s="5">
        <f t="shared" si="26"/>
        <v>1</v>
      </c>
      <c r="W72" s="5">
        <f t="shared" si="27"/>
        <v>0</v>
      </c>
      <c r="X72" s="5">
        <f t="shared" si="28"/>
        <v>0</v>
      </c>
      <c r="Y72" s="5">
        <f t="shared" si="29"/>
        <v>0</v>
      </c>
      <c r="Z72" s="5">
        <f t="shared" si="30"/>
        <v>0</v>
      </c>
      <c r="AA72" s="5">
        <f t="shared" si="31"/>
        <v>0</v>
      </c>
      <c r="AB72" s="6">
        <f t="shared" si="32"/>
        <v>0.4</v>
      </c>
      <c r="AC72" s="6">
        <f t="shared" si="33"/>
        <v>0.6</v>
      </c>
      <c r="AD72" s="6">
        <f t="shared" si="34"/>
        <v>0.24</v>
      </c>
    </row>
    <row r="73" spans="1:30" ht="58.5" customHeight="1" x14ac:dyDescent="0.3">
      <c r="A73" s="9" t="s">
        <v>91</v>
      </c>
      <c r="B73" s="42">
        <v>1</v>
      </c>
      <c r="C73" s="42">
        <v>1</v>
      </c>
      <c r="D73" s="42">
        <v>1</v>
      </c>
      <c r="E73" s="42">
        <v>0</v>
      </c>
      <c r="F73" s="42">
        <v>1</v>
      </c>
      <c r="G73" s="42">
        <v>0</v>
      </c>
      <c r="H73" s="42">
        <v>0</v>
      </c>
      <c r="I73" s="42">
        <v>0</v>
      </c>
      <c r="J73" s="42">
        <v>0</v>
      </c>
      <c r="K73" s="42">
        <v>0</v>
      </c>
      <c r="L73" s="44">
        <f t="shared" si="18"/>
        <v>0.6</v>
      </c>
      <c r="M73" s="45" t="str">
        <f t="shared" si="19"/>
        <v>sedang</v>
      </c>
      <c r="N73" s="46">
        <f t="shared" si="20"/>
        <v>1</v>
      </c>
      <c r="O73" s="45" t="str">
        <f t="shared" si="21"/>
        <v>soal diterima baik</v>
      </c>
      <c r="Q73" s="7">
        <v>68</v>
      </c>
      <c r="R73" s="5">
        <f t="shared" si="22"/>
        <v>1</v>
      </c>
      <c r="S73" s="5">
        <f t="shared" si="23"/>
        <v>1</v>
      </c>
      <c r="T73" s="5">
        <f t="shared" si="24"/>
        <v>0</v>
      </c>
      <c r="U73" s="5">
        <f t="shared" si="25"/>
        <v>1</v>
      </c>
      <c r="V73" s="5">
        <f t="shared" si="26"/>
        <v>0</v>
      </c>
      <c r="W73" s="5">
        <f t="shared" si="27"/>
        <v>1</v>
      </c>
      <c r="X73" s="5">
        <f t="shared" si="28"/>
        <v>0</v>
      </c>
      <c r="Y73" s="5">
        <f t="shared" si="29"/>
        <v>0</v>
      </c>
      <c r="Z73" s="5">
        <f t="shared" si="30"/>
        <v>0</v>
      </c>
      <c r="AA73" s="5">
        <f t="shared" si="31"/>
        <v>0</v>
      </c>
      <c r="AB73" s="6">
        <f t="shared" si="32"/>
        <v>0.4</v>
      </c>
      <c r="AC73" s="6">
        <f t="shared" si="33"/>
        <v>0.6</v>
      </c>
      <c r="AD73" s="6">
        <f t="shared" si="34"/>
        <v>0.24</v>
      </c>
    </row>
    <row r="74" spans="1:30" ht="55.5" customHeight="1" x14ac:dyDescent="0.3">
      <c r="A74" s="8" t="s">
        <v>92</v>
      </c>
      <c r="B74" s="42">
        <v>1</v>
      </c>
      <c r="C74" s="42">
        <v>1</v>
      </c>
      <c r="D74" s="42">
        <v>1</v>
      </c>
      <c r="E74" s="42">
        <v>1</v>
      </c>
      <c r="F74" s="42">
        <v>1</v>
      </c>
      <c r="G74" s="42">
        <v>1</v>
      </c>
      <c r="H74" s="42">
        <v>0</v>
      </c>
      <c r="I74" s="42">
        <v>0</v>
      </c>
      <c r="J74" s="42">
        <v>1</v>
      </c>
      <c r="K74" s="42">
        <v>1</v>
      </c>
      <c r="L74" s="44">
        <f t="shared" si="18"/>
        <v>0.2</v>
      </c>
      <c r="M74" s="45" t="str">
        <f t="shared" si="19"/>
        <v>sukar</v>
      </c>
      <c r="N74" s="46">
        <f t="shared" si="20"/>
        <v>0.5</v>
      </c>
      <c r="O74" s="45" t="str">
        <f t="shared" si="21"/>
        <v>soal diterima baik</v>
      </c>
      <c r="Q74" s="7">
        <v>69</v>
      </c>
      <c r="R74" s="5">
        <f t="shared" si="22"/>
        <v>1</v>
      </c>
      <c r="S74" s="5">
        <f t="shared" si="23"/>
        <v>1</v>
      </c>
      <c r="T74" s="5">
        <f t="shared" si="24"/>
        <v>1</v>
      </c>
      <c r="U74" s="5">
        <f t="shared" si="25"/>
        <v>0</v>
      </c>
      <c r="V74" s="5">
        <f t="shared" si="26"/>
        <v>1</v>
      </c>
      <c r="W74" s="5">
        <f t="shared" si="27"/>
        <v>0</v>
      </c>
      <c r="X74" s="5">
        <f t="shared" si="28"/>
        <v>0</v>
      </c>
      <c r="Y74" s="5">
        <f t="shared" si="29"/>
        <v>0</v>
      </c>
      <c r="Z74" s="5">
        <f t="shared" si="30"/>
        <v>0</v>
      </c>
      <c r="AA74" s="5">
        <f t="shared" si="31"/>
        <v>0</v>
      </c>
      <c r="AB74" s="6">
        <f t="shared" si="32"/>
        <v>0.4</v>
      </c>
      <c r="AC74" s="6">
        <f t="shared" si="33"/>
        <v>0.6</v>
      </c>
      <c r="AD74" s="6">
        <f t="shared" si="34"/>
        <v>0.24</v>
      </c>
    </row>
    <row r="75" spans="1:30" ht="79.5" customHeight="1" x14ac:dyDescent="0.3">
      <c r="A75" s="8" t="s">
        <v>93</v>
      </c>
      <c r="B75" s="42">
        <v>1</v>
      </c>
      <c r="C75" s="42">
        <v>1</v>
      </c>
      <c r="D75" s="42">
        <v>1</v>
      </c>
      <c r="E75" s="42">
        <v>1</v>
      </c>
      <c r="F75" s="42">
        <v>1</v>
      </c>
      <c r="G75" s="42">
        <v>1</v>
      </c>
      <c r="H75" s="42">
        <v>0</v>
      </c>
      <c r="I75" s="42">
        <v>0</v>
      </c>
      <c r="J75" s="42">
        <v>1</v>
      </c>
      <c r="K75" s="42">
        <v>1</v>
      </c>
      <c r="L75" s="44">
        <f t="shared" si="18"/>
        <v>0.2</v>
      </c>
      <c r="M75" s="45" t="str">
        <f t="shared" si="19"/>
        <v>sukar</v>
      </c>
      <c r="N75" s="46">
        <f t="shared" si="20"/>
        <v>0.5</v>
      </c>
      <c r="O75" s="45" t="str">
        <f t="shared" si="21"/>
        <v>soal diterima baik</v>
      </c>
      <c r="Q75" s="7">
        <v>70</v>
      </c>
      <c r="R75" s="5">
        <f t="shared" si="22"/>
        <v>1</v>
      </c>
      <c r="S75" s="5">
        <f t="shared" si="23"/>
        <v>1</v>
      </c>
      <c r="T75" s="5">
        <f t="shared" si="24"/>
        <v>1</v>
      </c>
      <c r="U75" s="5">
        <f t="shared" si="25"/>
        <v>1</v>
      </c>
      <c r="V75" s="5">
        <f t="shared" si="26"/>
        <v>1</v>
      </c>
      <c r="W75" s="5">
        <f t="shared" si="27"/>
        <v>1</v>
      </c>
      <c r="X75" s="5">
        <f t="shared" si="28"/>
        <v>0</v>
      </c>
      <c r="Y75" s="5">
        <f t="shared" si="29"/>
        <v>0</v>
      </c>
      <c r="Z75" s="5">
        <f t="shared" si="30"/>
        <v>1</v>
      </c>
      <c r="AA75" s="5">
        <f t="shared" si="31"/>
        <v>1</v>
      </c>
      <c r="AB75" s="6">
        <f t="shared" si="32"/>
        <v>0.8</v>
      </c>
      <c r="AC75" s="6">
        <f t="shared" si="33"/>
        <v>0.19999999999999996</v>
      </c>
      <c r="AD75" s="6">
        <f t="shared" si="34"/>
        <v>0.15999999999999998</v>
      </c>
    </row>
    <row r="76" spans="1:30" ht="47.25" customHeight="1" x14ac:dyDescent="0.3">
      <c r="A76" s="4" t="s">
        <v>94</v>
      </c>
      <c r="B76" s="42">
        <v>1</v>
      </c>
      <c r="C76" s="42">
        <v>1</v>
      </c>
      <c r="D76" s="42">
        <v>0</v>
      </c>
      <c r="E76" s="42">
        <v>0</v>
      </c>
      <c r="F76" s="42">
        <v>0</v>
      </c>
      <c r="G76" s="42">
        <v>0</v>
      </c>
      <c r="H76" s="42">
        <v>0</v>
      </c>
      <c r="I76" s="42">
        <v>0</v>
      </c>
      <c r="J76" s="42">
        <v>0</v>
      </c>
      <c r="K76" s="42">
        <v>0</v>
      </c>
      <c r="L76" s="44">
        <f t="shared" si="18"/>
        <v>0.8</v>
      </c>
      <c r="M76" s="45" t="str">
        <f t="shared" si="19"/>
        <v>mudah</v>
      </c>
      <c r="N76" s="46">
        <f t="shared" si="20"/>
        <v>0.5</v>
      </c>
      <c r="O76" s="45" t="str">
        <f t="shared" si="21"/>
        <v>soal diterima baik</v>
      </c>
      <c r="Q76" s="7">
        <v>71</v>
      </c>
      <c r="R76" s="5">
        <f t="shared" si="22"/>
        <v>1</v>
      </c>
      <c r="S76" s="5">
        <f t="shared" si="23"/>
        <v>1</v>
      </c>
      <c r="T76" s="5">
        <f t="shared" si="24"/>
        <v>1</v>
      </c>
      <c r="U76" s="5">
        <f t="shared" si="25"/>
        <v>1</v>
      </c>
      <c r="V76" s="5">
        <f t="shared" si="26"/>
        <v>1</v>
      </c>
      <c r="W76" s="5">
        <f t="shared" si="27"/>
        <v>1</v>
      </c>
      <c r="X76" s="5">
        <f t="shared" si="28"/>
        <v>0</v>
      </c>
      <c r="Y76" s="5">
        <f t="shared" si="29"/>
        <v>0</v>
      </c>
      <c r="Z76" s="5">
        <f t="shared" si="30"/>
        <v>1</v>
      </c>
      <c r="AA76" s="5">
        <f t="shared" si="31"/>
        <v>1</v>
      </c>
      <c r="AB76" s="6">
        <f t="shared" si="32"/>
        <v>0.8</v>
      </c>
      <c r="AC76" s="6">
        <f t="shared" si="33"/>
        <v>0.19999999999999996</v>
      </c>
      <c r="AD76" s="6">
        <f t="shared" si="34"/>
        <v>0.15999999999999998</v>
      </c>
    </row>
    <row r="77" spans="1:30" ht="47.25" customHeight="1" x14ac:dyDescent="0.3">
      <c r="A77" s="8" t="s">
        <v>95</v>
      </c>
      <c r="B77" s="42">
        <v>1</v>
      </c>
      <c r="C77" s="42">
        <v>1</v>
      </c>
      <c r="D77" s="42">
        <v>1</v>
      </c>
      <c r="E77" s="42">
        <v>1</v>
      </c>
      <c r="F77" s="42">
        <v>1</v>
      </c>
      <c r="G77" s="42">
        <v>1</v>
      </c>
      <c r="H77" s="42">
        <v>1</v>
      </c>
      <c r="I77" s="42">
        <v>1</v>
      </c>
      <c r="J77" s="42">
        <v>0</v>
      </c>
      <c r="K77" s="42">
        <v>0</v>
      </c>
      <c r="L77" s="44">
        <f t="shared" si="18"/>
        <v>0.8</v>
      </c>
      <c r="M77" s="45" t="str">
        <f t="shared" si="19"/>
        <v>mudah</v>
      </c>
      <c r="N77" s="46">
        <f t="shared" si="20"/>
        <v>0.5</v>
      </c>
      <c r="O77" s="45" t="str">
        <f t="shared" si="21"/>
        <v>soal diterima baik</v>
      </c>
      <c r="Q77" s="7">
        <v>72</v>
      </c>
      <c r="R77" s="5">
        <f t="shared" si="22"/>
        <v>1</v>
      </c>
      <c r="S77" s="5">
        <f t="shared" si="23"/>
        <v>1</v>
      </c>
      <c r="T77" s="5">
        <f t="shared" si="24"/>
        <v>0</v>
      </c>
      <c r="U77" s="5">
        <f t="shared" si="25"/>
        <v>0</v>
      </c>
      <c r="V77" s="5">
        <f t="shared" si="26"/>
        <v>0</v>
      </c>
      <c r="W77" s="5">
        <f t="shared" si="27"/>
        <v>0</v>
      </c>
      <c r="X77" s="5">
        <f t="shared" si="28"/>
        <v>0</v>
      </c>
      <c r="Y77" s="5">
        <f t="shared" si="29"/>
        <v>0</v>
      </c>
      <c r="Z77" s="5">
        <f t="shared" si="30"/>
        <v>0</v>
      </c>
      <c r="AA77" s="5">
        <f t="shared" si="31"/>
        <v>0</v>
      </c>
      <c r="AB77" s="6">
        <f t="shared" si="32"/>
        <v>0.2</v>
      </c>
      <c r="AC77" s="6">
        <f t="shared" si="33"/>
        <v>0.8</v>
      </c>
      <c r="AD77" s="6">
        <f t="shared" si="34"/>
        <v>0.16000000000000003</v>
      </c>
    </row>
    <row r="78" spans="1:30" ht="44.25" customHeight="1" x14ac:dyDescent="0.3">
      <c r="A78" s="4" t="s">
        <v>96</v>
      </c>
      <c r="B78" s="42">
        <v>1</v>
      </c>
      <c r="C78" s="42">
        <v>1</v>
      </c>
      <c r="D78" s="42">
        <v>1</v>
      </c>
      <c r="E78" s="42">
        <v>0</v>
      </c>
      <c r="F78" s="42">
        <v>1</v>
      </c>
      <c r="G78" s="42">
        <v>0</v>
      </c>
      <c r="H78" s="42">
        <v>0</v>
      </c>
      <c r="I78" s="42">
        <v>0</v>
      </c>
      <c r="J78" s="42">
        <v>0</v>
      </c>
      <c r="K78" s="42">
        <v>0</v>
      </c>
      <c r="L78" s="44">
        <f t="shared" si="18"/>
        <v>0.6</v>
      </c>
      <c r="M78" s="45" t="str">
        <f t="shared" si="19"/>
        <v>sedang</v>
      </c>
      <c r="N78" s="46">
        <f t="shared" si="20"/>
        <v>1</v>
      </c>
      <c r="O78" s="45" t="str">
        <f t="shared" si="21"/>
        <v>soal diterima baik</v>
      </c>
      <c r="Q78" s="7">
        <v>73</v>
      </c>
      <c r="R78" s="5">
        <f t="shared" si="22"/>
        <v>1</v>
      </c>
      <c r="S78" s="5">
        <f t="shared" si="23"/>
        <v>1</v>
      </c>
      <c r="T78" s="5">
        <f t="shared" si="24"/>
        <v>1</v>
      </c>
      <c r="U78" s="5">
        <f t="shared" si="25"/>
        <v>1</v>
      </c>
      <c r="V78" s="5">
        <f t="shared" si="26"/>
        <v>1</v>
      </c>
      <c r="W78" s="5">
        <f t="shared" si="27"/>
        <v>1</v>
      </c>
      <c r="X78" s="5">
        <f t="shared" si="28"/>
        <v>1</v>
      </c>
      <c r="Y78" s="5">
        <f t="shared" si="29"/>
        <v>1</v>
      </c>
      <c r="Z78" s="5">
        <f t="shared" si="30"/>
        <v>0</v>
      </c>
      <c r="AA78" s="5">
        <f t="shared" si="31"/>
        <v>0</v>
      </c>
      <c r="AB78" s="6">
        <f t="shared" si="32"/>
        <v>0.8</v>
      </c>
      <c r="AC78" s="6">
        <f t="shared" si="33"/>
        <v>0.19999999999999996</v>
      </c>
      <c r="AD78" s="6">
        <f t="shared" si="34"/>
        <v>0.15999999999999998</v>
      </c>
    </row>
    <row r="79" spans="1:30" ht="81" customHeight="1" x14ac:dyDescent="0.3">
      <c r="A79" s="4" t="s">
        <v>97</v>
      </c>
      <c r="B79" s="42">
        <v>0</v>
      </c>
      <c r="C79" s="42">
        <v>0</v>
      </c>
      <c r="D79" s="42">
        <v>1</v>
      </c>
      <c r="E79" s="42">
        <v>1</v>
      </c>
      <c r="F79" s="42">
        <v>1</v>
      </c>
      <c r="G79" s="42">
        <v>1</v>
      </c>
      <c r="H79" s="42">
        <v>0</v>
      </c>
      <c r="I79" s="42">
        <v>0</v>
      </c>
      <c r="J79" s="42">
        <v>0</v>
      </c>
      <c r="K79" s="42">
        <v>0</v>
      </c>
      <c r="L79" s="44">
        <f t="shared" si="18"/>
        <v>0.6</v>
      </c>
      <c r="M79" s="45" t="str">
        <f t="shared" si="19"/>
        <v>sedang</v>
      </c>
      <c r="N79" s="46">
        <f t="shared" si="20"/>
        <v>0.5</v>
      </c>
      <c r="O79" s="45" t="str">
        <f t="shared" si="21"/>
        <v>soal diterima baik</v>
      </c>
      <c r="Q79" s="7">
        <v>74</v>
      </c>
      <c r="R79" s="5">
        <f t="shared" si="22"/>
        <v>1</v>
      </c>
      <c r="S79" s="5">
        <f t="shared" si="23"/>
        <v>1</v>
      </c>
      <c r="T79" s="5">
        <f t="shared" si="24"/>
        <v>1</v>
      </c>
      <c r="U79" s="5">
        <f t="shared" si="25"/>
        <v>0</v>
      </c>
      <c r="V79" s="5">
        <f t="shared" si="26"/>
        <v>1</v>
      </c>
      <c r="W79" s="5">
        <f t="shared" si="27"/>
        <v>0</v>
      </c>
      <c r="X79" s="5">
        <f t="shared" si="28"/>
        <v>0</v>
      </c>
      <c r="Y79" s="5">
        <f t="shared" si="29"/>
        <v>0</v>
      </c>
      <c r="Z79" s="5">
        <f t="shared" si="30"/>
        <v>0</v>
      </c>
      <c r="AA79" s="5">
        <f t="shared" si="31"/>
        <v>0</v>
      </c>
      <c r="AB79" s="6">
        <f t="shared" si="32"/>
        <v>0.4</v>
      </c>
      <c r="AC79" s="6">
        <f t="shared" si="33"/>
        <v>0.6</v>
      </c>
      <c r="AD79" s="6">
        <f t="shared" si="34"/>
        <v>0.24</v>
      </c>
    </row>
    <row r="80" spans="1:30" ht="42" customHeight="1" x14ac:dyDescent="0.3">
      <c r="A80" s="4" t="s">
        <v>98</v>
      </c>
      <c r="B80" s="42">
        <v>1</v>
      </c>
      <c r="C80" s="42">
        <v>1</v>
      </c>
      <c r="D80" s="42">
        <v>1</v>
      </c>
      <c r="E80" s="42">
        <v>0</v>
      </c>
      <c r="F80" s="42">
        <v>1</v>
      </c>
      <c r="G80" s="42">
        <v>0</v>
      </c>
      <c r="H80" s="42">
        <v>0</v>
      </c>
      <c r="I80" s="42">
        <v>0</v>
      </c>
      <c r="J80" s="42">
        <v>0</v>
      </c>
      <c r="K80" s="42">
        <v>0</v>
      </c>
      <c r="L80" s="44">
        <f t="shared" si="18"/>
        <v>0.6</v>
      </c>
      <c r="M80" s="45" t="str">
        <f t="shared" si="19"/>
        <v>sedang</v>
      </c>
      <c r="N80" s="46">
        <f t="shared" si="20"/>
        <v>1</v>
      </c>
      <c r="O80" s="45" t="str">
        <f t="shared" si="21"/>
        <v>soal diterima baik</v>
      </c>
      <c r="Q80" s="7">
        <v>75</v>
      </c>
      <c r="R80" s="5">
        <f t="shared" si="22"/>
        <v>0</v>
      </c>
      <c r="S80" s="5">
        <f t="shared" si="23"/>
        <v>0</v>
      </c>
      <c r="T80" s="5">
        <f t="shared" si="24"/>
        <v>1</v>
      </c>
      <c r="U80" s="5">
        <f t="shared" si="25"/>
        <v>1</v>
      </c>
      <c r="V80" s="5">
        <f t="shared" si="26"/>
        <v>1</v>
      </c>
      <c r="W80" s="5">
        <f t="shared" si="27"/>
        <v>1</v>
      </c>
      <c r="X80" s="5">
        <f t="shared" si="28"/>
        <v>0</v>
      </c>
      <c r="Y80" s="5">
        <f t="shared" si="29"/>
        <v>0</v>
      </c>
      <c r="Z80" s="5">
        <f t="shared" si="30"/>
        <v>0</v>
      </c>
      <c r="AA80" s="5">
        <f t="shared" si="31"/>
        <v>0</v>
      </c>
      <c r="AB80" s="6">
        <f t="shared" si="32"/>
        <v>0.4</v>
      </c>
      <c r="AC80" s="6">
        <f t="shared" si="33"/>
        <v>0.6</v>
      </c>
      <c r="AD80" s="6">
        <f t="shared" si="34"/>
        <v>0.24</v>
      </c>
    </row>
    <row r="81" spans="1:30" ht="62.25" customHeight="1" x14ac:dyDescent="0.3">
      <c r="A81" s="4" t="s">
        <v>99</v>
      </c>
      <c r="B81" s="42">
        <v>0</v>
      </c>
      <c r="C81" s="42">
        <v>0</v>
      </c>
      <c r="D81" s="42">
        <v>1</v>
      </c>
      <c r="E81" s="42">
        <v>0</v>
      </c>
      <c r="F81" s="42">
        <v>1</v>
      </c>
      <c r="G81" s="42">
        <v>0</v>
      </c>
      <c r="H81" s="42">
        <v>0</v>
      </c>
      <c r="I81" s="42">
        <v>0</v>
      </c>
      <c r="J81" s="42">
        <v>0</v>
      </c>
      <c r="K81" s="42">
        <v>0</v>
      </c>
      <c r="L81" s="44">
        <f t="shared" si="18"/>
        <v>0.8</v>
      </c>
      <c r="M81" s="45" t="str">
        <f t="shared" si="19"/>
        <v>mudah</v>
      </c>
      <c r="N81" s="46">
        <f t="shared" si="20"/>
        <v>0.5</v>
      </c>
      <c r="O81" s="45" t="str">
        <f t="shared" si="21"/>
        <v>soal diterima baik</v>
      </c>
      <c r="Q81" s="7">
        <v>76</v>
      </c>
      <c r="R81" s="5">
        <f t="shared" si="22"/>
        <v>1</v>
      </c>
      <c r="S81" s="5">
        <f t="shared" si="23"/>
        <v>1</v>
      </c>
      <c r="T81" s="5">
        <f t="shared" si="24"/>
        <v>1</v>
      </c>
      <c r="U81" s="5">
        <f t="shared" si="25"/>
        <v>0</v>
      </c>
      <c r="V81" s="5">
        <f t="shared" si="26"/>
        <v>1</v>
      </c>
      <c r="W81" s="5">
        <f t="shared" si="27"/>
        <v>0</v>
      </c>
      <c r="X81" s="5">
        <f t="shared" si="28"/>
        <v>0</v>
      </c>
      <c r="Y81" s="5">
        <f t="shared" si="29"/>
        <v>0</v>
      </c>
      <c r="Z81" s="5">
        <f t="shared" si="30"/>
        <v>0</v>
      </c>
      <c r="AA81" s="5">
        <f t="shared" si="31"/>
        <v>0</v>
      </c>
      <c r="AB81" s="6">
        <f t="shared" si="32"/>
        <v>0.4</v>
      </c>
      <c r="AC81" s="6">
        <f t="shared" si="33"/>
        <v>0.6</v>
      </c>
      <c r="AD81" s="6">
        <f t="shared" si="34"/>
        <v>0.24</v>
      </c>
    </row>
    <row r="82" spans="1:30" ht="36" customHeight="1" x14ac:dyDescent="0.3">
      <c r="A82" s="8" t="s">
        <v>100</v>
      </c>
      <c r="B82" s="42">
        <v>1</v>
      </c>
      <c r="C82" s="42">
        <v>1</v>
      </c>
      <c r="D82" s="42">
        <v>1</v>
      </c>
      <c r="E82" s="42">
        <v>1</v>
      </c>
      <c r="F82" s="42">
        <v>1</v>
      </c>
      <c r="G82" s="42">
        <v>1</v>
      </c>
      <c r="H82" s="42">
        <v>0</v>
      </c>
      <c r="I82" s="42">
        <v>0</v>
      </c>
      <c r="J82" s="42">
        <v>1</v>
      </c>
      <c r="K82" s="42">
        <v>1</v>
      </c>
      <c r="L82" s="44">
        <f t="shared" si="18"/>
        <v>0.2</v>
      </c>
      <c r="M82" s="45" t="str">
        <f t="shared" si="19"/>
        <v>sukar</v>
      </c>
      <c r="N82" s="46">
        <f t="shared" si="20"/>
        <v>0.5</v>
      </c>
      <c r="O82" s="45" t="str">
        <f t="shared" si="21"/>
        <v>soal diterima baik</v>
      </c>
      <c r="Q82" s="7">
        <v>77</v>
      </c>
      <c r="R82" s="5">
        <f t="shared" si="22"/>
        <v>0</v>
      </c>
      <c r="S82" s="5">
        <f t="shared" si="23"/>
        <v>0</v>
      </c>
      <c r="T82" s="5">
        <f t="shared" si="24"/>
        <v>1</v>
      </c>
      <c r="U82" s="5">
        <f t="shared" si="25"/>
        <v>0</v>
      </c>
      <c r="V82" s="5">
        <f t="shared" si="26"/>
        <v>1</v>
      </c>
      <c r="W82" s="5">
        <f t="shared" si="27"/>
        <v>0</v>
      </c>
      <c r="X82" s="5">
        <f t="shared" si="28"/>
        <v>0</v>
      </c>
      <c r="Y82" s="5">
        <f t="shared" si="29"/>
        <v>0</v>
      </c>
      <c r="Z82" s="5">
        <f t="shared" si="30"/>
        <v>0</v>
      </c>
      <c r="AA82" s="5">
        <f t="shared" si="31"/>
        <v>0</v>
      </c>
      <c r="AB82" s="6">
        <f t="shared" si="32"/>
        <v>0.2</v>
      </c>
      <c r="AC82" s="6">
        <f t="shared" si="33"/>
        <v>0.8</v>
      </c>
      <c r="AD82" s="6">
        <f t="shared" si="34"/>
        <v>0.16000000000000003</v>
      </c>
    </row>
    <row r="83" spans="1:30" ht="39" customHeight="1" x14ac:dyDescent="0.3">
      <c r="A83" s="4" t="s">
        <v>101</v>
      </c>
      <c r="B83" s="42">
        <v>1</v>
      </c>
      <c r="C83" s="42">
        <v>1</v>
      </c>
      <c r="D83" s="42">
        <v>1</v>
      </c>
      <c r="E83" s="42">
        <v>0</v>
      </c>
      <c r="F83" s="42">
        <v>1</v>
      </c>
      <c r="G83" s="42">
        <v>0</v>
      </c>
      <c r="H83" s="42">
        <v>0</v>
      </c>
      <c r="I83" s="42">
        <v>0</v>
      </c>
      <c r="J83" s="42">
        <v>0</v>
      </c>
      <c r="K83" s="42">
        <v>0</v>
      </c>
      <c r="L83" s="44">
        <f t="shared" si="18"/>
        <v>0.6</v>
      </c>
      <c r="M83" s="45" t="str">
        <f t="shared" si="19"/>
        <v>sedang</v>
      </c>
      <c r="N83" s="46">
        <f t="shared" si="20"/>
        <v>1</v>
      </c>
      <c r="O83" s="45" t="str">
        <f t="shared" si="21"/>
        <v>soal diterima baik</v>
      </c>
      <c r="Q83" s="7">
        <v>78</v>
      </c>
      <c r="R83" s="5">
        <f t="shared" si="22"/>
        <v>1</v>
      </c>
      <c r="S83" s="5">
        <f t="shared" si="23"/>
        <v>1</v>
      </c>
      <c r="T83" s="5">
        <f t="shared" si="24"/>
        <v>1</v>
      </c>
      <c r="U83" s="5">
        <f t="shared" si="25"/>
        <v>1</v>
      </c>
      <c r="V83" s="5">
        <f t="shared" si="26"/>
        <v>1</v>
      </c>
      <c r="W83" s="5">
        <f t="shared" si="27"/>
        <v>1</v>
      </c>
      <c r="X83" s="5">
        <f t="shared" si="28"/>
        <v>0</v>
      </c>
      <c r="Y83" s="5">
        <f t="shared" si="29"/>
        <v>0</v>
      </c>
      <c r="Z83" s="5">
        <f t="shared" si="30"/>
        <v>1</v>
      </c>
      <c r="AA83" s="5">
        <f t="shared" si="31"/>
        <v>1</v>
      </c>
      <c r="AB83" s="6">
        <f t="shared" si="32"/>
        <v>0.8</v>
      </c>
      <c r="AC83" s="6">
        <f t="shared" si="33"/>
        <v>0.19999999999999996</v>
      </c>
      <c r="AD83" s="6">
        <f t="shared" si="34"/>
        <v>0.15999999999999998</v>
      </c>
    </row>
    <row r="84" spans="1:30" ht="53.25" customHeight="1" x14ac:dyDescent="0.3">
      <c r="A84" s="8" t="s">
        <v>102</v>
      </c>
      <c r="B84" s="42">
        <v>1</v>
      </c>
      <c r="C84" s="42">
        <v>1</v>
      </c>
      <c r="D84" s="42">
        <v>1</v>
      </c>
      <c r="E84" s="42">
        <v>0</v>
      </c>
      <c r="F84" s="42">
        <v>1</v>
      </c>
      <c r="G84" s="42">
        <v>0</v>
      </c>
      <c r="H84" s="42">
        <v>0</v>
      </c>
      <c r="I84" s="42">
        <v>0</v>
      </c>
      <c r="J84" s="42">
        <v>1</v>
      </c>
      <c r="K84" s="42">
        <v>1</v>
      </c>
      <c r="L84" s="44">
        <f t="shared" si="18"/>
        <v>0.4</v>
      </c>
      <c r="M84" s="45" t="str">
        <f t="shared" si="19"/>
        <v>sedang</v>
      </c>
      <c r="N84" s="46">
        <f t="shared" si="20"/>
        <v>0.5</v>
      </c>
      <c r="O84" s="45" t="str">
        <f t="shared" si="21"/>
        <v>soal diterima baik</v>
      </c>
      <c r="Q84" s="7">
        <v>79</v>
      </c>
      <c r="R84" s="5">
        <f t="shared" si="22"/>
        <v>1</v>
      </c>
      <c r="S84" s="5">
        <f t="shared" si="23"/>
        <v>1</v>
      </c>
      <c r="T84" s="5">
        <f t="shared" si="24"/>
        <v>1</v>
      </c>
      <c r="U84" s="5">
        <f t="shared" si="25"/>
        <v>0</v>
      </c>
      <c r="V84" s="5">
        <f t="shared" si="26"/>
        <v>1</v>
      </c>
      <c r="W84" s="5">
        <f t="shared" si="27"/>
        <v>0</v>
      </c>
      <c r="X84" s="5">
        <f t="shared" si="28"/>
        <v>0</v>
      </c>
      <c r="Y84" s="5">
        <f t="shared" si="29"/>
        <v>0</v>
      </c>
      <c r="Z84" s="5">
        <f t="shared" si="30"/>
        <v>0</v>
      </c>
      <c r="AA84" s="5">
        <f t="shared" si="31"/>
        <v>0</v>
      </c>
      <c r="AB84" s="6">
        <f t="shared" si="32"/>
        <v>0.4</v>
      </c>
      <c r="AC84" s="6">
        <f t="shared" si="33"/>
        <v>0.6</v>
      </c>
      <c r="AD84" s="6">
        <f t="shared" si="34"/>
        <v>0.24</v>
      </c>
    </row>
    <row r="85" spans="1:30" ht="42" customHeight="1" x14ac:dyDescent="0.3">
      <c r="A85" s="4" t="s">
        <v>103</v>
      </c>
      <c r="B85" s="42">
        <v>1</v>
      </c>
      <c r="C85" s="42">
        <v>1</v>
      </c>
      <c r="D85" s="42">
        <v>1</v>
      </c>
      <c r="E85" s="42">
        <v>1</v>
      </c>
      <c r="F85" s="42">
        <v>1</v>
      </c>
      <c r="G85" s="42">
        <v>1</v>
      </c>
      <c r="H85" s="42">
        <v>0</v>
      </c>
      <c r="I85" s="42">
        <v>0</v>
      </c>
      <c r="J85" s="42">
        <v>1</v>
      </c>
      <c r="K85" s="42">
        <v>1</v>
      </c>
      <c r="L85" s="44">
        <f t="shared" si="18"/>
        <v>0.2</v>
      </c>
      <c r="M85" s="45" t="str">
        <f t="shared" si="19"/>
        <v>sukar</v>
      </c>
      <c r="N85" s="46">
        <f t="shared" si="20"/>
        <v>0.5</v>
      </c>
      <c r="O85" s="45" t="str">
        <f t="shared" si="21"/>
        <v>soal diterima baik</v>
      </c>
      <c r="Q85" s="7">
        <v>80</v>
      </c>
      <c r="R85" s="5">
        <f t="shared" si="22"/>
        <v>1</v>
      </c>
      <c r="S85" s="5">
        <f t="shared" si="23"/>
        <v>1</v>
      </c>
      <c r="T85" s="5">
        <f t="shared" si="24"/>
        <v>1</v>
      </c>
      <c r="U85" s="5">
        <f t="shared" si="25"/>
        <v>0</v>
      </c>
      <c r="V85" s="5">
        <f t="shared" si="26"/>
        <v>1</v>
      </c>
      <c r="W85" s="5">
        <f t="shared" si="27"/>
        <v>0</v>
      </c>
      <c r="X85" s="5">
        <f t="shared" si="28"/>
        <v>0</v>
      </c>
      <c r="Y85" s="5">
        <f t="shared" si="29"/>
        <v>0</v>
      </c>
      <c r="Z85" s="5">
        <f t="shared" si="30"/>
        <v>1</v>
      </c>
      <c r="AA85" s="5">
        <f t="shared" si="31"/>
        <v>1</v>
      </c>
      <c r="AB85" s="6">
        <f t="shared" si="32"/>
        <v>0.6</v>
      </c>
      <c r="AC85" s="6">
        <f t="shared" si="33"/>
        <v>0.4</v>
      </c>
      <c r="AD85" s="6">
        <f t="shared" si="34"/>
        <v>0.24</v>
      </c>
    </row>
    <row r="86" spans="1:30" ht="51" customHeight="1" x14ac:dyDescent="0.3">
      <c r="A86" s="4" t="s">
        <v>104</v>
      </c>
      <c r="B86" s="42">
        <v>1</v>
      </c>
      <c r="C86" s="42">
        <v>1</v>
      </c>
      <c r="D86" s="42">
        <v>1</v>
      </c>
      <c r="E86" s="42">
        <v>1</v>
      </c>
      <c r="F86" s="42">
        <v>1</v>
      </c>
      <c r="G86" s="42">
        <v>1</v>
      </c>
      <c r="H86" s="42">
        <v>0</v>
      </c>
      <c r="I86" s="42">
        <v>0</v>
      </c>
      <c r="J86" s="42">
        <v>1</v>
      </c>
      <c r="K86" s="42">
        <v>1</v>
      </c>
      <c r="L86" s="44">
        <f t="shared" si="18"/>
        <v>0.2</v>
      </c>
      <c r="M86" s="45" t="str">
        <f t="shared" si="19"/>
        <v>sukar</v>
      </c>
      <c r="N86" s="46">
        <f t="shared" si="20"/>
        <v>0.5</v>
      </c>
      <c r="O86" s="45" t="str">
        <f t="shared" si="21"/>
        <v>soal diterima baik</v>
      </c>
      <c r="Q86" s="7">
        <v>81</v>
      </c>
      <c r="R86" s="5">
        <f t="shared" si="22"/>
        <v>1</v>
      </c>
      <c r="S86" s="5">
        <f t="shared" si="23"/>
        <v>1</v>
      </c>
      <c r="T86" s="5">
        <f t="shared" si="24"/>
        <v>1</v>
      </c>
      <c r="U86" s="5">
        <f t="shared" si="25"/>
        <v>1</v>
      </c>
      <c r="V86" s="5">
        <f t="shared" si="26"/>
        <v>1</v>
      </c>
      <c r="W86" s="5">
        <f t="shared" si="27"/>
        <v>1</v>
      </c>
      <c r="X86" s="5">
        <f t="shared" si="28"/>
        <v>0</v>
      </c>
      <c r="Y86" s="5">
        <f t="shared" si="29"/>
        <v>0</v>
      </c>
      <c r="Z86" s="5">
        <f t="shared" si="30"/>
        <v>1</v>
      </c>
      <c r="AA86" s="5">
        <f t="shared" si="31"/>
        <v>1</v>
      </c>
      <c r="AB86" s="6">
        <f t="shared" si="32"/>
        <v>0.8</v>
      </c>
      <c r="AC86" s="6">
        <f t="shared" si="33"/>
        <v>0.19999999999999996</v>
      </c>
      <c r="AD86" s="6">
        <f t="shared" si="34"/>
        <v>0.15999999999999998</v>
      </c>
    </row>
    <row r="87" spans="1:30" ht="51" customHeight="1" x14ac:dyDescent="0.3">
      <c r="A87" s="4" t="s">
        <v>105</v>
      </c>
      <c r="B87" s="42">
        <v>1</v>
      </c>
      <c r="C87" s="42">
        <v>1</v>
      </c>
      <c r="D87" s="42">
        <v>1</v>
      </c>
      <c r="E87" s="42">
        <v>1</v>
      </c>
      <c r="F87" s="42">
        <v>1</v>
      </c>
      <c r="G87" s="42">
        <v>1</v>
      </c>
      <c r="H87" s="42">
        <v>0</v>
      </c>
      <c r="I87" s="42">
        <v>0</v>
      </c>
      <c r="J87" s="42">
        <v>1</v>
      </c>
      <c r="K87" s="42">
        <v>1</v>
      </c>
      <c r="L87" s="44">
        <f t="shared" si="18"/>
        <v>0.2</v>
      </c>
      <c r="M87" s="45" t="str">
        <f t="shared" si="19"/>
        <v>sukar</v>
      </c>
      <c r="N87" s="46">
        <f t="shared" si="20"/>
        <v>0.5</v>
      </c>
      <c r="O87" s="45" t="str">
        <f t="shared" si="21"/>
        <v>soal diterima baik</v>
      </c>
      <c r="Q87" s="7">
        <v>82</v>
      </c>
      <c r="R87" s="5">
        <f t="shared" si="22"/>
        <v>1</v>
      </c>
      <c r="S87" s="5">
        <f t="shared" si="23"/>
        <v>1</v>
      </c>
      <c r="T87" s="5">
        <f t="shared" si="24"/>
        <v>1</v>
      </c>
      <c r="U87" s="5">
        <f t="shared" si="25"/>
        <v>1</v>
      </c>
      <c r="V87" s="5">
        <f t="shared" si="26"/>
        <v>1</v>
      </c>
      <c r="W87" s="5">
        <f t="shared" si="27"/>
        <v>1</v>
      </c>
      <c r="X87" s="5">
        <f t="shared" si="28"/>
        <v>0</v>
      </c>
      <c r="Y87" s="5">
        <f t="shared" si="29"/>
        <v>0</v>
      </c>
      <c r="Z87" s="5">
        <f t="shared" si="30"/>
        <v>1</v>
      </c>
      <c r="AA87" s="5">
        <f t="shared" si="31"/>
        <v>1</v>
      </c>
      <c r="AB87" s="6">
        <f t="shared" si="32"/>
        <v>0.8</v>
      </c>
      <c r="AC87" s="6">
        <f t="shared" si="33"/>
        <v>0.19999999999999996</v>
      </c>
      <c r="AD87" s="6">
        <f t="shared" si="34"/>
        <v>0.15999999999999998</v>
      </c>
    </row>
    <row r="88" spans="1:30" ht="44.25" customHeight="1" x14ac:dyDescent="0.3">
      <c r="A88" s="8" t="s">
        <v>106</v>
      </c>
      <c r="B88" s="42">
        <v>1</v>
      </c>
      <c r="C88" s="42">
        <v>1</v>
      </c>
      <c r="D88" s="42">
        <v>1</v>
      </c>
      <c r="E88" s="42">
        <v>0</v>
      </c>
      <c r="F88" s="42">
        <v>1</v>
      </c>
      <c r="G88" s="42">
        <v>0</v>
      </c>
      <c r="H88" s="42">
        <v>0</v>
      </c>
      <c r="I88" s="42">
        <v>0</v>
      </c>
      <c r="J88" s="42">
        <v>1</v>
      </c>
      <c r="K88" s="42">
        <v>1</v>
      </c>
      <c r="L88" s="44">
        <f t="shared" si="18"/>
        <v>0.4</v>
      </c>
      <c r="M88" s="45" t="str">
        <f t="shared" si="19"/>
        <v>sedang</v>
      </c>
      <c r="N88" s="46">
        <f t="shared" si="20"/>
        <v>0.5</v>
      </c>
      <c r="O88" s="45" t="str">
        <f t="shared" si="21"/>
        <v>soal diterima baik</v>
      </c>
      <c r="Q88" s="7">
        <v>83</v>
      </c>
      <c r="R88" s="5">
        <f t="shared" si="22"/>
        <v>1</v>
      </c>
      <c r="S88" s="5">
        <f t="shared" si="23"/>
        <v>1</v>
      </c>
      <c r="T88" s="5">
        <f t="shared" si="24"/>
        <v>1</v>
      </c>
      <c r="U88" s="5">
        <f t="shared" si="25"/>
        <v>1</v>
      </c>
      <c r="V88" s="5">
        <f t="shared" si="26"/>
        <v>1</v>
      </c>
      <c r="W88" s="5">
        <f t="shared" si="27"/>
        <v>1</v>
      </c>
      <c r="X88" s="5">
        <f t="shared" si="28"/>
        <v>0</v>
      </c>
      <c r="Y88" s="5">
        <f t="shared" si="29"/>
        <v>0</v>
      </c>
      <c r="Z88" s="5">
        <f t="shared" si="30"/>
        <v>1</v>
      </c>
      <c r="AA88" s="5">
        <f t="shared" si="31"/>
        <v>1</v>
      </c>
      <c r="AB88" s="6">
        <f t="shared" si="32"/>
        <v>0.8</v>
      </c>
      <c r="AC88" s="6">
        <f t="shared" si="33"/>
        <v>0.19999999999999996</v>
      </c>
      <c r="AD88" s="6">
        <f t="shared" si="34"/>
        <v>0.15999999999999998</v>
      </c>
    </row>
    <row r="89" spans="1:30" ht="54" customHeight="1" x14ac:dyDescent="0.3">
      <c r="A89" s="9" t="s">
        <v>107</v>
      </c>
      <c r="B89" s="42">
        <v>1</v>
      </c>
      <c r="C89" s="42">
        <v>1</v>
      </c>
      <c r="D89" s="42">
        <v>1</v>
      </c>
      <c r="E89" s="42">
        <v>0</v>
      </c>
      <c r="F89" s="42">
        <v>1</v>
      </c>
      <c r="G89" s="42">
        <v>0</v>
      </c>
      <c r="H89" s="42">
        <v>0</v>
      </c>
      <c r="I89" s="42">
        <v>0</v>
      </c>
      <c r="J89" s="42">
        <v>0</v>
      </c>
      <c r="K89" s="42">
        <v>0</v>
      </c>
      <c r="L89" s="44">
        <f t="shared" si="18"/>
        <v>0.6</v>
      </c>
      <c r="M89" s="45" t="str">
        <f t="shared" si="19"/>
        <v>sedang</v>
      </c>
      <c r="N89" s="46">
        <f t="shared" si="20"/>
        <v>1</v>
      </c>
      <c r="O89" s="45" t="str">
        <f t="shared" si="21"/>
        <v>soal diterima baik</v>
      </c>
      <c r="Q89" s="7">
        <v>84</v>
      </c>
      <c r="R89" s="5">
        <f t="shared" si="22"/>
        <v>1</v>
      </c>
      <c r="S89" s="5">
        <f t="shared" si="23"/>
        <v>1</v>
      </c>
      <c r="T89" s="5">
        <f t="shared" si="24"/>
        <v>1</v>
      </c>
      <c r="U89" s="5">
        <f t="shared" si="25"/>
        <v>0</v>
      </c>
      <c r="V89" s="5">
        <f t="shared" si="26"/>
        <v>1</v>
      </c>
      <c r="W89" s="5">
        <f t="shared" si="27"/>
        <v>0</v>
      </c>
      <c r="X89" s="5">
        <f t="shared" si="28"/>
        <v>0</v>
      </c>
      <c r="Y89" s="5">
        <f t="shared" si="29"/>
        <v>0</v>
      </c>
      <c r="Z89" s="5">
        <f t="shared" si="30"/>
        <v>1</v>
      </c>
      <c r="AA89" s="5">
        <f t="shared" si="31"/>
        <v>1</v>
      </c>
      <c r="AB89" s="6">
        <f t="shared" si="32"/>
        <v>0.6</v>
      </c>
      <c r="AC89" s="6">
        <f t="shared" si="33"/>
        <v>0.4</v>
      </c>
      <c r="AD89" s="6">
        <f t="shared" si="34"/>
        <v>0.24</v>
      </c>
    </row>
    <row r="90" spans="1:30" ht="47.25" customHeight="1" x14ac:dyDescent="0.3">
      <c r="A90" s="4" t="s">
        <v>108</v>
      </c>
      <c r="B90" s="42">
        <v>1</v>
      </c>
      <c r="C90" s="42">
        <v>1</v>
      </c>
      <c r="D90" s="42">
        <v>1</v>
      </c>
      <c r="E90" s="42">
        <v>1</v>
      </c>
      <c r="F90" s="42">
        <v>1</v>
      </c>
      <c r="G90" s="42">
        <v>1</v>
      </c>
      <c r="H90" s="42">
        <v>1</v>
      </c>
      <c r="I90" s="42">
        <v>1</v>
      </c>
      <c r="J90" s="42">
        <v>0</v>
      </c>
      <c r="K90" s="42">
        <v>0</v>
      </c>
      <c r="L90" s="44">
        <f t="shared" si="18"/>
        <v>0.8</v>
      </c>
      <c r="M90" s="45" t="str">
        <f t="shared" si="19"/>
        <v>mudah</v>
      </c>
      <c r="N90" s="46">
        <f t="shared" si="20"/>
        <v>0.5</v>
      </c>
      <c r="O90" s="45" t="str">
        <f t="shared" si="21"/>
        <v>soal diterima baik</v>
      </c>
      <c r="Q90" s="7">
        <v>85</v>
      </c>
      <c r="R90" s="5">
        <f t="shared" si="22"/>
        <v>1</v>
      </c>
      <c r="S90" s="5">
        <f t="shared" si="23"/>
        <v>1</v>
      </c>
      <c r="T90" s="5">
        <f t="shared" si="24"/>
        <v>1</v>
      </c>
      <c r="U90" s="5">
        <f t="shared" si="25"/>
        <v>0</v>
      </c>
      <c r="V90" s="5">
        <f t="shared" si="26"/>
        <v>1</v>
      </c>
      <c r="W90" s="5">
        <f t="shared" si="27"/>
        <v>0</v>
      </c>
      <c r="X90" s="5">
        <f t="shared" si="28"/>
        <v>0</v>
      </c>
      <c r="Y90" s="5">
        <f t="shared" si="29"/>
        <v>0</v>
      </c>
      <c r="Z90" s="5">
        <f t="shared" si="30"/>
        <v>0</v>
      </c>
      <c r="AA90" s="5">
        <f t="shared" si="31"/>
        <v>0</v>
      </c>
      <c r="AB90" s="6">
        <f t="shared" si="32"/>
        <v>0.4</v>
      </c>
      <c r="AC90" s="6">
        <f t="shared" si="33"/>
        <v>0.6</v>
      </c>
      <c r="AD90" s="6">
        <f t="shared" si="34"/>
        <v>0.24</v>
      </c>
    </row>
    <row r="91" spans="1:30" ht="47.25" customHeight="1" x14ac:dyDescent="0.3">
      <c r="A91" s="4" t="s">
        <v>109</v>
      </c>
      <c r="B91" s="42">
        <v>1</v>
      </c>
      <c r="C91" s="42">
        <v>1</v>
      </c>
      <c r="D91" s="42">
        <v>0</v>
      </c>
      <c r="E91" s="42">
        <v>1</v>
      </c>
      <c r="F91" s="42">
        <v>0</v>
      </c>
      <c r="G91" s="42">
        <v>1</v>
      </c>
      <c r="H91" s="42">
        <v>0</v>
      </c>
      <c r="I91" s="42">
        <v>0</v>
      </c>
      <c r="J91" s="42">
        <v>0</v>
      </c>
      <c r="K91" s="42">
        <v>0</v>
      </c>
      <c r="L91" s="44">
        <f t="shared" si="18"/>
        <v>0.6</v>
      </c>
      <c r="M91" s="45" t="str">
        <f t="shared" si="19"/>
        <v>sedang</v>
      </c>
      <c r="N91" s="46">
        <f t="shared" si="20"/>
        <v>0.5</v>
      </c>
      <c r="O91" s="45" t="str">
        <f t="shared" si="21"/>
        <v>soal diterima baik</v>
      </c>
      <c r="Q91" s="7">
        <v>86</v>
      </c>
      <c r="R91" s="5">
        <f t="shared" si="22"/>
        <v>1</v>
      </c>
      <c r="S91" s="5">
        <f t="shared" si="23"/>
        <v>1</v>
      </c>
      <c r="T91" s="5">
        <f t="shared" si="24"/>
        <v>1</v>
      </c>
      <c r="U91" s="5">
        <f t="shared" si="25"/>
        <v>1</v>
      </c>
      <c r="V91" s="5">
        <f t="shared" si="26"/>
        <v>1</v>
      </c>
      <c r="W91" s="5">
        <f t="shared" si="27"/>
        <v>1</v>
      </c>
      <c r="X91" s="5">
        <f t="shared" si="28"/>
        <v>1</v>
      </c>
      <c r="Y91" s="5">
        <f t="shared" si="29"/>
        <v>1</v>
      </c>
      <c r="Z91" s="5">
        <f t="shared" si="30"/>
        <v>0</v>
      </c>
      <c r="AA91" s="5">
        <f t="shared" si="31"/>
        <v>0</v>
      </c>
      <c r="AB91" s="6">
        <f t="shared" si="32"/>
        <v>0.8</v>
      </c>
      <c r="AC91" s="6">
        <f t="shared" si="33"/>
        <v>0.19999999999999996</v>
      </c>
      <c r="AD91" s="6">
        <f t="shared" si="34"/>
        <v>0.15999999999999998</v>
      </c>
    </row>
    <row r="92" spans="1:30" ht="36.75" customHeight="1" x14ac:dyDescent="0.3">
      <c r="A92" s="8" t="s">
        <v>110</v>
      </c>
      <c r="B92" s="42">
        <v>1</v>
      </c>
      <c r="C92" s="42">
        <v>1</v>
      </c>
      <c r="D92" s="42">
        <v>1</v>
      </c>
      <c r="E92" s="42">
        <v>1</v>
      </c>
      <c r="F92" s="42">
        <v>1</v>
      </c>
      <c r="G92" s="42">
        <v>1</v>
      </c>
      <c r="H92" s="42">
        <v>0</v>
      </c>
      <c r="I92" s="42">
        <v>0</v>
      </c>
      <c r="J92" s="42">
        <v>0</v>
      </c>
      <c r="K92" s="42">
        <v>0</v>
      </c>
      <c r="L92" s="44">
        <f t="shared" si="18"/>
        <v>0.4</v>
      </c>
      <c r="M92" s="45" t="str">
        <f t="shared" si="19"/>
        <v>sedang</v>
      </c>
      <c r="N92" s="46">
        <f t="shared" si="20"/>
        <v>1</v>
      </c>
      <c r="O92" s="45" t="str">
        <f t="shared" si="21"/>
        <v>soal diterima baik</v>
      </c>
      <c r="Q92" s="7">
        <v>87</v>
      </c>
      <c r="R92" s="5">
        <f t="shared" si="22"/>
        <v>1</v>
      </c>
      <c r="S92" s="5">
        <f t="shared" si="23"/>
        <v>1</v>
      </c>
      <c r="T92" s="5">
        <f t="shared" si="24"/>
        <v>0</v>
      </c>
      <c r="U92" s="5">
        <f t="shared" si="25"/>
        <v>1</v>
      </c>
      <c r="V92" s="5">
        <f t="shared" si="26"/>
        <v>0</v>
      </c>
      <c r="W92" s="5">
        <f t="shared" si="27"/>
        <v>1</v>
      </c>
      <c r="X92" s="5">
        <f t="shared" si="28"/>
        <v>0</v>
      </c>
      <c r="Y92" s="5">
        <f t="shared" si="29"/>
        <v>0</v>
      </c>
      <c r="Z92" s="5">
        <f t="shared" si="30"/>
        <v>0</v>
      </c>
      <c r="AA92" s="5">
        <f t="shared" si="31"/>
        <v>0</v>
      </c>
      <c r="AB92" s="6">
        <f t="shared" si="32"/>
        <v>0.4</v>
      </c>
      <c r="AC92" s="6">
        <f t="shared" si="33"/>
        <v>0.6</v>
      </c>
      <c r="AD92" s="6">
        <f t="shared" si="34"/>
        <v>0.24</v>
      </c>
    </row>
    <row r="93" spans="1:30" ht="43.5" customHeight="1" x14ac:dyDescent="0.3">
      <c r="A93" s="4" t="s">
        <v>111</v>
      </c>
      <c r="B93" s="42">
        <v>1</v>
      </c>
      <c r="C93" s="42">
        <v>1</v>
      </c>
      <c r="D93" s="42">
        <v>0</v>
      </c>
      <c r="E93" s="42">
        <v>1</v>
      </c>
      <c r="F93" s="42">
        <v>0</v>
      </c>
      <c r="G93" s="42">
        <v>1</v>
      </c>
      <c r="H93" s="42">
        <v>1</v>
      </c>
      <c r="I93" s="42">
        <v>1</v>
      </c>
      <c r="J93" s="42">
        <v>1</v>
      </c>
      <c r="K93" s="42">
        <v>1</v>
      </c>
      <c r="L93" s="44">
        <f t="shared" si="18"/>
        <v>0.8</v>
      </c>
      <c r="M93" s="45" t="str">
        <f t="shared" si="19"/>
        <v>mudah</v>
      </c>
      <c r="N93" s="46">
        <f t="shared" si="20"/>
        <v>0.5</v>
      </c>
      <c r="O93" s="45" t="str">
        <f t="shared" si="21"/>
        <v>soal diterima baik</v>
      </c>
      <c r="Q93" s="7">
        <v>88</v>
      </c>
      <c r="R93" s="5">
        <f t="shared" si="22"/>
        <v>1</v>
      </c>
      <c r="S93" s="5">
        <f t="shared" si="23"/>
        <v>1</v>
      </c>
      <c r="T93" s="5">
        <f t="shared" si="24"/>
        <v>1</v>
      </c>
      <c r="U93" s="5">
        <f t="shared" si="25"/>
        <v>1</v>
      </c>
      <c r="V93" s="5">
        <f t="shared" si="26"/>
        <v>1</v>
      </c>
      <c r="W93" s="5">
        <f t="shared" si="27"/>
        <v>1</v>
      </c>
      <c r="X93" s="5">
        <f t="shared" si="28"/>
        <v>0</v>
      </c>
      <c r="Y93" s="5">
        <f t="shared" si="29"/>
        <v>0</v>
      </c>
      <c r="Z93" s="5">
        <f t="shared" si="30"/>
        <v>0</v>
      </c>
      <c r="AA93" s="5">
        <f t="shared" si="31"/>
        <v>0</v>
      </c>
      <c r="AB93" s="6">
        <f t="shared" si="32"/>
        <v>0.6</v>
      </c>
      <c r="AC93" s="6">
        <f t="shared" si="33"/>
        <v>0.4</v>
      </c>
      <c r="AD93" s="6">
        <f t="shared" si="34"/>
        <v>0.24</v>
      </c>
    </row>
    <row r="94" spans="1:30" ht="54" customHeight="1" x14ac:dyDescent="0.3">
      <c r="A94" s="9" t="s">
        <v>112</v>
      </c>
      <c r="B94" s="42">
        <v>1</v>
      </c>
      <c r="C94" s="42">
        <v>1</v>
      </c>
      <c r="D94" s="42">
        <v>1</v>
      </c>
      <c r="E94" s="42">
        <v>1</v>
      </c>
      <c r="F94" s="42">
        <v>1</v>
      </c>
      <c r="G94" s="42">
        <v>1</v>
      </c>
      <c r="H94" s="42">
        <v>0</v>
      </c>
      <c r="I94" s="42">
        <v>0</v>
      </c>
      <c r="J94" s="42">
        <v>0</v>
      </c>
      <c r="K94" s="42">
        <v>0</v>
      </c>
      <c r="L94" s="44">
        <f t="shared" si="18"/>
        <v>0.4</v>
      </c>
      <c r="M94" s="45" t="str">
        <f t="shared" si="19"/>
        <v>sedang</v>
      </c>
      <c r="N94" s="46">
        <f t="shared" si="20"/>
        <v>1</v>
      </c>
      <c r="O94" s="45" t="str">
        <f t="shared" si="21"/>
        <v>soal diterima baik</v>
      </c>
      <c r="Q94" s="7">
        <v>89</v>
      </c>
      <c r="R94" s="5">
        <f t="shared" si="22"/>
        <v>1</v>
      </c>
      <c r="S94" s="5">
        <f t="shared" si="23"/>
        <v>1</v>
      </c>
      <c r="T94" s="5">
        <f t="shared" si="24"/>
        <v>0</v>
      </c>
      <c r="U94" s="5">
        <f t="shared" si="25"/>
        <v>1</v>
      </c>
      <c r="V94" s="5">
        <f t="shared" si="26"/>
        <v>0</v>
      </c>
      <c r="W94" s="5">
        <f t="shared" si="27"/>
        <v>1</v>
      </c>
      <c r="X94" s="5">
        <f t="shared" si="28"/>
        <v>1</v>
      </c>
      <c r="Y94" s="5">
        <f t="shared" si="29"/>
        <v>1</v>
      </c>
      <c r="Z94" s="5">
        <f t="shared" si="30"/>
        <v>1</v>
      </c>
      <c r="AA94" s="5">
        <f t="shared" si="31"/>
        <v>1</v>
      </c>
      <c r="AB94" s="6">
        <f t="shared" si="32"/>
        <v>0.8</v>
      </c>
      <c r="AC94" s="6">
        <f t="shared" si="33"/>
        <v>0.19999999999999996</v>
      </c>
      <c r="AD94" s="6">
        <f t="shared" si="34"/>
        <v>0.15999999999999998</v>
      </c>
    </row>
    <row r="95" spans="1:30" ht="36.75" customHeight="1" x14ac:dyDescent="0.3">
      <c r="A95" s="8" t="s">
        <v>113</v>
      </c>
      <c r="B95" s="42">
        <v>1</v>
      </c>
      <c r="C95" s="42">
        <v>1</v>
      </c>
      <c r="D95" s="42">
        <v>0</v>
      </c>
      <c r="E95" s="42">
        <v>1</v>
      </c>
      <c r="F95" s="42">
        <v>0</v>
      </c>
      <c r="G95" s="42">
        <v>1</v>
      </c>
      <c r="H95" s="42">
        <v>0</v>
      </c>
      <c r="I95" s="42">
        <v>0</v>
      </c>
      <c r="J95" s="42">
        <v>0</v>
      </c>
      <c r="K95" s="42">
        <v>0</v>
      </c>
      <c r="L95" s="44">
        <f t="shared" si="18"/>
        <v>0.6</v>
      </c>
      <c r="M95" s="45" t="str">
        <f t="shared" si="19"/>
        <v>sedang</v>
      </c>
      <c r="N95" s="46">
        <f t="shared" si="20"/>
        <v>0.5</v>
      </c>
      <c r="O95" s="45" t="str">
        <f t="shared" si="21"/>
        <v>soal diterima baik</v>
      </c>
      <c r="Q95" s="7">
        <v>90</v>
      </c>
      <c r="R95" s="5">
        <f t="shared" si="22"/>
        <v>1</v>
      </c>
      <c r="S95" s="5">
        <f t="shared" si="23"/>
        <v>1</v>
      </c>
      <c r="T95" s="5">
        <f t="shared" si="24"/>
        <v>1</v>
      </c>
      <c r="U95" s="5">
        <f t="shared" si="25"/>
        <v>1</v>
      </c>
      <c r="V95" s="5">
        <f t="shared" si="26"/>
        <v>1</v>
      </c>
      <c r="W95" s="5">
        <f t="shared" si="27"/>
        <v>1</v>
      </c>
      <c r="X95" s="5">
        <f t="shared" si="28"/>
        <v>0</v>
      </c>
      <c r="Y95" s="5">
        <f t="shared" si="29"/>
        <v>0</v>
      </c>
      <c r="Z95" s="5">
        <f t="shared" si="30"/>
        <v>0</v>
      </c>
      <c r="AA95" s="5">
        <f t="shared" si="31"/>
        <v>0</v>
      </c>
      <c r="AB95" s="6">
        <f t="shared" si="32"/>
        <v>0.6</v>
      </c>
      <c r="AC95" s="6">
        <f t="shared" si="33"/>
        <v>0.4</v>
      </c>
      <c r="AD95" s="6">
        <f t="shared" si="34"/>
        <v>0.24</v>
      </c>
    </row>
    <row r="96" spans="1:30" ht="36.75" customHeight="1" x14ac:dyDescent="0.3">
      <c r="A96" s="8" t="s">
        <v>114</v>
      </c>
      <c r="B96" s="42">
        <v>0</v>
      </c>
      <c r="C96" s="42">
        <v>0</v>
      </c>
      <c r="D96" s="42">
        <v>1</v>
      </c>
      <c r="E96" s="42">
        <v>0</v>
      </c>
      <c r="F96" s="42">
        <v>1</v>
      </c>
      <c r="G96" s="42">
        <v>0</v>
      </c>
      <c r="H96" s="42">
        <v>0</v>
      </c>
      <c r="I96" s="42">
        <v>0</v>
      </c>
      <c r="J96" s="42">
        <v>0</v>
      </c>
      <c r="K96" s="42">
        <v>0</v>
      </c>
      <c r="L96" s="44">
        <f t="shared" si="18"/>
        <v>0.8</v>
      </c>
      <c r="M96" s="45" t="str">
        <f t="shared" si="19"/>
        <v>mudah</v>
      </c>
      <c r="N96" s="46">
        <f t="shared" si="20"/>
        <v>0.5</v>
      </c>
      <c r="O96" s="45" t="str">
        <f t="shared" si="21"/>
        <v>soal diterima baik</v>
      </c>
      <c r="Q96" s="7">
        <v>91</v>
      </c>
      <c r="R96" s="5">
        <f t="shared" si="22"/>
        <v>1</v>
      </c>
      <c r="S96" s="5">
        <f t="shared" si="23"/>
        <v>1</v>
      </c>
      <c r="T96" s="5">
        <f t="shared" si="24"/>
        <v>0</v>
      </c>
      <c r="U96" s="5">
        <f t="shared" si="25"/>
        <v>1</v>
      </c>
      <c r="V96" s="5">
        <f t="shared" si="26"/>
        <v>0</v>
      </c>
      <c r="W96" s="5">
        <f t="shared" si="27"/>
        <v>1</v>
      </c>
      <c r="X96" s="5">
        <f t="shared" si="28"/>
        <v>0</v>
      </c>
      <c r="Y96" s="5">
        <f t="shared" si="29"/>
        <v>0</v>
      </c>
      <c r="Z96" s="5">
        <f t="shared" si="30"/>
        <v>0</v>
      </c>
      <c r="AA96" s="5">
        <f t="shared" si="31"/>
        <v>0</v>
      </c>
      <c r="AB96" s="6">
        <f t="shared" si="32"/>
        <v>0.4</v>
      </c>
      <c r="AC96" s="6">
        <f t="shared" si="33"/>
        <v>0.6</v>
      </c>
      <c r="AD96" s="6">
        <f t="shared" si="34"/>
        <v>0.24</v>
      </c>
    </row>
    <row r="97" spans="1:31" ht="37.5" customHeight="1" x14ac:dyDescent="0.3">
      <c r="A97" s="9" t="s">
        <v>115</v>
      </c>
      <c r="B97" s="42">
        <v>1</v>
      </c>
      <c r="C97" s="42">
        <v>1</v>
      </c>
      <c r="D97" s="42">
        <v>1</v>
      </c>
      <c r="E97" s="42">
        <v>0</v>
      </c>
      <c r="F97" s="42">
        <v>1</v>
      </c>
      <c r="G97" s="42">
        <v>0</v>
      </c>
      <c r="H97" s="42">
        <v>0</v>
      </c>
      <c r="I97" s="42">
        <v>0</v>
      </c>
      <c r="J97" s="42">
        <v>0</v>
      </c>
      <c r="K97" s="42">
        <v>0</v>
      </c>
      <c r="L97" s="44">
        <f t="shared" si="18"/>
        <v>0.6</v>
      </c>
      <c r="M97" s="45" t="str">
        <f t="shared" si="19"/>
        <v>sedang</v>
      </c>
      <c r="N97" s="46">
        <f t="shared" si="20"/>
        <v>1</v>
      </c>
      <c r="O97" s="45" t="str">
        <f t="shared" si="21"/>
        <v>soal diterima baik</v>
      </c>
      <c r="Q97" s="7">
        <v>92</v>
      </c>
      <c r="R97" s="5">
        <f t="shared" si="22"/>
        <v>0</v>
      </c>
      <c r="S97" s="5">
        <f t="shared" si="23"/>
        <v>0</v>
      </c>
      <c r="T97" s="5">
        <f t="shared" si="24"/>
        <v>1</v>
      </c>
      <c r="U97" s="5">
        <f t="shared" si="25"/>
        <v>0</v>
      </c>
      <c r="V97" s="5">
        <f t="shared" si="26"/>
        <v>1</v>
      </c>
      <c r="W97" s="5">
        <f t="shared" si="27"/>
        <v>0</v>
      </c>
      <c r="X97" s="5">
        <f t="shared" si="28"/>
        <v>0</v>
      </c>
      <c r="Y97" s="5">
        <f t="shared" si="29"/>
        <v>0</v>
      </c>
      <c r="Z97" s="5">
        <f t="shared" si="30"/>
        <v>0</v>
      </c>
      <c r="AA97" s="5">
        <f t="shared" si="31"/>
        <v>0</v>
      </c>
      <c r="AB97" s="6">
        <f t="shared" si="32"/>
        <v>0.2</v>
      </c>
      <c r="AC97" s="6">
        <f t="shared" si="33"/>
        <v>0.8</v>
      </c>
      <c r="AD97" s="6">
        <f t="shared" si="34"/>
        <v>0.16000000000000003</v>
      </c>
    </row>
    <row r="98" spans="1:31" ht="45.75" customHeight="1" x14ac:dyDescent="0.3">
      <c r="A98" s="8" t="s">
        <v>116</v>
      </c>
      <c r="B98" s="42">
        <v>1</v>
      </c>
      <c r="C98" s="42">
        <v>1</v>
      </c>
      <c r="D98" s="42">
        <v>0</v>
      </c>
      <c r="E98" s="42">
        <v>1</v>
      </c>
      <c r="F98" s="42">
        <v>0</v>
      </c>
      <c r="G98" s="42">
        <v>1</v>
      </c>
      <c r="H98" s="42">
        <v>0</v>
      </c>
      <c r="I98" s="42">
        <v>0</v>
      </c>
      <c r="J98" s="42">
        <v>0</v>
      </c>
      <c r="K98" s="42">
        <v>0</v>
      </c>
      <c r="L98" s="44">
        <f t="shared" si="18"/>
        <v>0.6</v>
      </c>
      <c r="M98" s="45" t="str">
        <f t="shared" si="19"/>
        <v>sedang</v>
      </c>
      <c r="N98" s="46">
        <f t="shared" si="20"/>
        <v>0.5</v>
      </c>
      <c r="O98" s="45" t="str">
        <f t="shared" si="21"/>
        <v>soal diterima baik</v>
      </c>
      <c r="Q98" s="7">
        <v>93</v>
      </c>
      <c r="R98" s="5">
        <f t="shared" si="22"/>
        <v>1</v>
      </c>
      <c r="S98" s="5">
        <f t="shared" si="23"/>
        <v>1</v>
      </c>
      <c r="T98" s="5">
        <f t="shared" si="24"/>
        <v>1</v>
      </c>
      <c r="U98" s="5">
        <f t="shared" si="25"/>
        <v>0</v>
      </c>
      <c r="V98" s="5">
        <f t="shared" si="26"/>
        <v>1</v>
      </c>
      <c r="W98" s="5">
        <f t="shared" si="27"/>
        <v>0</v>
      </c>
      <c r="X98" s="5">
        <f t="shared" si="28"/>
        <v>0</v>
      </c>
      <c r="Y98" s="5">
        <f t="shared" si="29"/>
        <v>0</v>
      </c>
      <c r="Z98" s="5">
        <f t="shared" si="30"/>
        <v>0</v>
      </c>
      <c r="AA98" s="5">
        <f t="shared" si="31"/>
        <v>0</v>
      </c>
      <c r="AB98" s="6">
        <f t="shared" si="32"/>
        <v>0.4</v>
      </c>
      <c r="AC98" s="6">
        <f t="shared" si="33"/>
        <v>0.6</v>
      </c>
      <c r="AD98" s="6">
        <f t="shared" si="34"/>
        <v>0.24</v>
      </c>
    </row>
    <row r="99" spans="1:31" ht="46.5" customHeight="1" x14ac:dyDescent="0.3">
      <c r="A99" s="9" t="s">
        <v>117</v>
      </c>
      <c r="B99" s="42">
        <v>1</v>
      </c>
      <c r="C99" s="42">
        <v>1</v>
      </c>
      <c r="D99" s="42">
        <v>1</v>
      </c>
      <c r="E99" s="42">
        <v>1</v>
      </c>
      <c r="F99" s="42">
        <v>1</v>
      </c>
      <c r="G99" s="42">
        <v>1</v>
      </c>
      <c r="H99" s="42">
        <v>0</v>
      </c>
      <c r="I99" s="42">
        <v>0</v>
      </c>
      <c r="J99" s="42">
        <v>1</v>
      </c>
      <c r="K99" s="42">
        <v>1</v>
      </c>
      <c r="L99" s="44">
        <f t="shared" si="18"/>
        <v>0.2</v>
      </c>
      <c r="M99" s="45" t="str">
        <f t="shared" si="19"/>
        <v>sukar</v>
      </c>
      <c r="N99" s="46">
        <f t="shared" si="20"/>
        <v>0.5</v>
      </c>
      <c r="O99" s="45" t="str">
        <f t="shared" si="21"/>
        <v>soal diterima baik</v>
      </c>
      <c r="Q99" s="7">
        <v>94</v>
      </c>
      <c r="R99" s="5">
        <f t="shared" si="22"/>
        <v>1</v>
      </c>
      <c r="S99" s="5">
        <f t="shared" si="23"/>
        <v>1</v>
      </c>
      <c r="T99" s="5">
        <f t="shared" si="24"/>
        <v>0</v>
      </c>
      <c r="U99" s="5">
        <f t="shared" si="25"/>
        <v>1</v>
      </c>
      <c r="V99" s="5">
        <f t="shared" si="26"/>
        <v>0</v>
      </c>
      <c r="W99" s="5">
        <f t="shared" si="27"/>
        <v>1</v>
      </c>
      <c r="X99" s="5">
        <f t="shared" si="28"/>
        <v>0</v>
      </c>
      <c r="Y99" s="5">
        <f t="shared" si="29"/>
        <v>0</v>
      </c>
      <c r="Z99" s="5">
        <f t="shared" si="30"/>
        <v>0</v>
      </c>
      <c r="AA99" s="5">
        <f t="shared" si="31"/>
        <v>0</v>
      </c>
      <c r="AB99" s="6">
        <f t="shared" si="32"/>
        <v>0.4</v>
      </c>
      <c r="AC99" s="6">
        <f t="shared" si="33"/>
        <v>0.6</v>
      </c>
      <c r="AD99" s="6">
        <f t="shared" si="34"/>
        <v>0.24</v>
      </c>
    </row>
    <row r="100" spans="1:31" ht="27" customHeight="1" x14ac:dyDescent="0.3">
      <c r="A100" s="8" t="s">
        <v>118</v>
      </c>
      <c r="B100" s="42">
        <v>1</v>
      </c>
      <c r="C100" s="42">
        <v>1</v>
      </c>
      <c r="D100" s="42">
        <v>1</v>
      </c>
      <c r="E100" s="42">
        <v>1</v>
      </c>
      <c r="F100" s="42">
        <v>1</v>
      </c>
      <c r="G100" s="42">
        <v>1</v>
      </c>
      <c r="H100" s="42">
        <v>0</v>
      </c>
      <c r="I100" s="42">
        <v>0</v>
      </c>
      <c r="J100" s="42">
        <v>1</v>
      </c>
      <c r="K100" s="42">
        <v>1</v>
      </c>
      <c r="L100" s="44">
        <f t="shared" si="18"/>
        <v>0.2</v>
      </c>
      <c r="M100" s="45" t="str">
        <f t="shared" si="19"/>
        <v>sukar</v>
      </c>
      <c r="N100" s="46">
        <f t="shared" si="20"/>
        <v>0.5</v>
      </c>
      <c r="O100" s="45" t="str">
        <f t="shared" si="21"/>
        <v>soal diterima baik</v>
      </c>
      <c r="Q100" s="7">
        <v>95</v>
      </c>
      <c r="R100" s="5">
        <f t="shared" si="22"/>
        <v>1</v>
      </c>
      <c r="S100" s="5">
        <f t="shared" si="23"/>
        <v>1</v>
      </c>
      <c r="T100" s="5">
        <f t="shared" si="24"/>
        <v>1</v>
      </c>
      <c r="U100" s="5">
        <f t="shared" si="25"/>
        <v>1</v>
      </c>
      <c r="V100" s="5">
        <f t="shared" si="26"/>
        <v>1</v>
      </c>
      <c r="W100" s="5">
        <f t="shared" si="27"/>
        <v>1</v>
      </c>
      <c r="X100" s="5">
        <f t="shared" si="28"/>
        <v>0</v>
      </c>
      <c r="Y100" s="5">
        <f t="shared" si="29"/>
        <v>0</v>
      </c>
      <c r="Z100" s="5">
        <f t="shared" si="30"/>
        <v>1</v>
      </c>
      <c r="AA100" s="5">
        <f t="shared" si="31"/>
        <v>1</v>
      </c>
      <c r="AB100" s="6">
        <f t="shared" si="32"/>
        <v>0.8</v>
      </c>
      <c r="AC100" s="6">
        <f t="shared" si="33"/>
        <v>0.19999999999999996</v>
      </c>
      <c r="AD100" s="6">
        <f t="shared" si="34"/>
        <v>0.15999999999999998</v>
      </c>
    </row>
    <row r="101" spans="1:31" ht="34.5" customHeight="1" x14ac:dyDescent="0.3">
      <c r="A101" s="8" t="s">
        <v>119</v>
      </c>
      <c r="B101" s="42">
        <v>1</v>
      </c>
      <c r="C101" s="42">
        <v>1</v>
      </c>
      <c r="D101" s="42">
        <v>1</v>
      </c>
      <c r="E101" s="42">
        <v>1</v>
      </c>
      <c r="F101" s="42">
        <v>1</v>
      </c>
      <c r="G101" s="42">
        <v>1</v>
      </c>
      <c r="H101" s="42">
        <v>0</v>
      </c>
      <c r="I101" s="42">
        <v>0</v>
      </c>
      <c r="J101" s="42">
        <v>0</v>
      </c>
      <c r="K101" s="42">
        <v>0</v>
      </c>
      <c r="L101" s="44">
        <f t="shared" si="18"/>
        <v>0.4</v>
      </c>
      <c r="M101" s="45" t="str">
        <f t="shared" si="19"/>
        <v>sedang</v>
      </c>
      <c r="N101" s="46">
        <f t="shared" si="20"/>
        <v>1</v>
      </c>
      <c r="O101" s="45" t="str">
        <f t="shared" si="21"/>
        <v>soal diterima baik</v>
      </c>
      <c r="Q101" s="7">
        <v>96</v>
      </c>
      <c r="R101" s="5">
        <f t="shared" si="22"/>
        <v>1</v>
      </c>
      <c r="S101" s="5">
        <f t="shared" si="23"/>
        <v>1</v>
      </c>
      <c r="T101" s="5">
        <f t="shared" si="24"/>
        <v>1</v>
      </c>
      <c r="U101" s="5">
        <f t="shared" si="25"/>
        <v>1</v>
      </c>
      <c r="V101" s="5">
        <f t="shared" si="26"/>
        <v>1</v>
      </c>
      <c r="W101" s="5">
        <f t="shared" si="27"/>
        <v>1</v>
      </c>
      <c r="X101" s="5">
        <f t="shared" si="28"/>
        <v>0</v>
      </c>
      <c r="Y101" s="5">
        <f t="shared" si="29"/>
        <v>0</v>
      </c>
      <c r="Z101" s="5">
        <f t="shared" si="30"/>
        <v>1</v>
      </c>
      <c r="AA101" s="5">
        <f t="shared" si="31"/>
        <v>1</v>
      </c>
      <c r="AB101" s="6">
        <f t="shared" si="32"/>
        <v>0.8</v>
      </c>
      <c r="AC101" s="6">
        <f t="shared" si="33"/>
        <v>0.19999999999999996</v>
      </c>
      <c r="AD101" s="6">
        <f t="shared" si="34"/>
        <v>0.15999999999999998</v>
      </c>
    </row>
    <row r="102" spans="1:31" ht="35.25" customHeight="1" x14ac:dyDescent="0.3">
      <c r="A102" s="9" t="s">
        <v>120</v>
      </c>
      <c r="B102" s="42">
        <v>1</v>
      </c>
      <c r="C102" s="42">
        <v>1</v>
      </c>
      <c r="D102" s="42">
        <v>1</v>
      </c>
      <c r="E102" s="42">
        <v>1</v>
      </c>
      <c r="F102" s="42">
        <v>1</v>
      </c>
      <c r="G102" s="42">
        <v>1</v>
      </c>
      <c r="H102" s="42">
        <v>1</v>
      </c>
      <c r="I102" s="42">
        <v>1</v>
      </c>
      <c r="J102" s="42">
        <v>0</v>
      </c>
      <c r="K102" s="42">
        <v>0</v>
      </c>
      <c r="L102" s="44">
        <f t="shared" si="18"/>
        <v>0.8</v>
      </c>
      <c r="M102" s="45" t="str">
        <f t="shared" si="19"/>
        <v>mudah</v>
      </c>
      <c r="N102" s="46">
        <f t="shared" si="20"/>
        <v>0.5</v>
      </c>
      <c r="O102" s="45" t="str">
        <f t="shared" si="21"/>
        <v>soal diterima baik</v>
      </c>
      <c r="Q102" s="7">
        <v>97</v>
      </c>
      <c r="R102" s="5">
        <f t="shared" si="22"/>
        <v>1</v>
      </c>
      <c r="S102" s="5">
        <f t="shared" si="23"/>
        <v>1</v>
      </c>
      <c r="T102" s="5">
        <f t="shared" si="24"/>
        <v>1</v>
      </c>
      <c r="U102" s="5">
        <f t="shared" si="25"/>
        <v>1</v>
      </c>
      <c r="V102" s="5">
        <f t="shared" si="26"/>
        <v>1</v>
      </c>
      <c r="W102" s="5">
        <f t="shared" si="27"/>
        <v>1</v>
      </c>
      <c r="X102" s="5">
        <f t="shared" si="28"/>
        <v>0</v>
      </c>
      <c r="Y102" s="5">
        <f t="shared" si="29"/>
        <v>0</v>
      </c>
      <c r="Z102" s="5">
        <f t="shared" si="30"/>
        <v>0</v>
      </c>
      <c r="AA102" s="5">
        <f t="shared" si="31"/>
        <v>0</v>
      </c>
      <c r="AB102" s="6">
        <f t="shared" si="32"/>
        <v>0.6</v>
      </c>
      <c r="AC102" s="6">
        <f t="shared" si="33"/>
        <v>0.4</v>
      </c>
      <c r="AD102" s="6">
        <f t="shared" si="34"/>
        <v>0.24</v>
      </c>
    </row>
    <row r="103" spans="1:31" ht="41.25" customHeight="1" x14ac:dyDescent="0.3">
      <c r="A103" s="8" t="s">
        <v>121</v>
      </c>
      <c r="B103" s="42">
        <v>1</v>
      </c>
      <c r="C103" s="42">
        <v>1</v>
      </c>
      <c r="D103" s="42">
        <v>1</v>
      </c>
      <c r="E103" s="42">
        <v>1</v>
      </c>
      <c r="F103" s="42">
        <v>1</v>
      </c>
      <c r="G103" s="42">
        <v>1</v>
      </c>
      <c r="H103" s="42">
        <v>0</v>
      </c>
      <c r="I103" s="42">
        <v>0</v>
      </c>
      <c r="J103" s="42">
        <v>1</v>
      </c>
      <c r="K103" s="42">
        <v>1</v>
      </c>
      <c r="L103" s="44">
        <f t="shared" si="18"/>
        <v>0.2</v>
      </c>
      <c r="M103" s="45" t="str">
        <f t="shared" si="19"/>
        <v>sukar</v>
      </c>
      <c r="N103" s="46">
        <f t="shared" si="20"/>
        <v>0.5</v>
      </c>
      <c r="O103" s="45" t="str">
        <f t="shared" si="21"/>
        <v>soal diterima baik</v>
      </c>
      <c r="Q103" s="7">
        <v>98</v>
      </c>
      <c r="R103" s="5">
        <f t="shared" si="22"/>
        <v>1</v>
      </c>
      <c r="S103" s="5">
        <f t="shared" si="23"/>
        <v>1</v>
      </c>
      <c r="T103" s="5">
        <f t="shared" si="24"/>
        <v>1</v>
      </c>
      <c r="U103" s="5">
        <f t="shared" si="25"/>
        <v>1</v>
      </c>
      <c r="V103" s="5">
        <f t="shared" si="26"/>
        <v>1</v>
      </c>
      <c r="W103" s="5">
        <f t="shared" si="27"/>
        <v>1</v>
      </c>
      <c r="X103" s="5">
        <f t="shared" si="28"/>
        <v>1</v>
      </c>
      <c r="Y103" s="5">
        <f t="shared" si="29"/>
        <v>1</v>
      </c>
      <c r="Z103" s="5">
        <f t="shared" si="30"/>
        <v>0</v>
      </c>
      <c r="AA103" s="5">
        <f t="shared" si="31"/>
        <v>0</v>
      </c>
      <c r="AB103" s="6">
        <f t="shared" si="32"/>
        <v>0.8</v>
      </c>
      <c r="AC103" s="6">
        <f t="shared" si="33"/>
        <v>0.19999999999999996</v>
      </c>
      <c r="AD103" s="6">
        <f t="shared" si="34"/>
        <v>0.15999999999999998</v>
      </c>
    </row>
    <row r="104" spans="1:31" ht="52.5" customHeight="1" x14ac:dyDescent="0.3">
      <c r="A104" s="9" t="s">
        <v>122</v>
      </c>
      <c r="B104" s="42">
        <v>1</v>
      </c>
      <c r="C104" s="42">
        <v>1</v>
      </c>
      <c r="D104" s="42">
        <v>1</v>
      </c>
      <c r="E104" s="42">
        <v>0</v>
      </c>
      <c r="F104" s="42">
        <v>1</v>
      </c>
      <c r="G104" s="42">
        <v>0</v>
      </c>
      <c r="H104" s="42">
        <v>0</v>
      </c>
      <c r="I104" s="42">
        <v>0</v>
      </c>
      <c r="J104" s="42">
        <v>0</v>
      </c>
      <c r="K104" s="42">
        <v>0</v>
      </c>
      <c r="L104" s="44">
        <f t="shared" si="18"/>
        <v>0.6</v>
      </c>
      <c r="M104" s="45" t="str">
        <f t="shared" si="19"/>
        <v>sedang</v>
      </c>
      <c r="N104" s="46">
        <f>ABS((SUM(B104:D104,F104)-SUM(H104:K104))*2/8)</f>
        <v>1</v>
      </c>
      <c r="O104" s="45" t="str">
        <f t="shared" si="21"/>
        <v>soal diterima baik</v>
      </c>
      <c r="Q104" s="7">
        <v>99</v>
      </c>
      <c r="R104" s="5">
        <f t="shared" si="22"/>
        <v>1</v>
      </c>
      <c r="S104" s="5">
        <f t="shared" si="23"/>
        <v>1</v>
      </c>
      <c r="T104" s="5">
        <f t="shared" si="24"/>
        <v>1</v>
      </c>
      <c r="U104" s="5">
        <f t="shared" si="25"/>
        <v>1</v>
      </c>
      <c r="V104" s="5">
        <f t="shared" si="26"/>
        <v>1</v>
      </c>
      <c r="W104" s="5">
        <f t="shared" si="27"/>
        <v>1</v>
      </c>
      <c r="X104" s="5">
        <f t="shared" si="28"/>
        <v>0</v>
      </c>
      <c r="Y104" s="5">
        <f t="shared" si="29"/>
        <v>0</v>
      </c>
      <c r="Z104" s="5">
        <f t="shared" si="30"/>
        <v>1</v>
      </c>
      <c r="AA104" s="5">
        <f t="shared" si="31"/>
        <v>1</v>
      </c>
      <c r="AB104" s="6">
        <f t="shared" si="32"/>
        <v>0.8</v>
      </c>
      <c r="AC104" s="6">
        <f t="shared" si="33"/>
        <v>0.19999999999999996</v>
      </c>
      <c r="AD104" s="6">
        <f t="shared" si="34"/>
        <v>0.15999999999999998</v>
      </c>
    </row>
    <row r="105" spans="1:31" x14ac:dyDescent="0.3">
      <c r="A105" s="10"/>
      <c r="B105" s="11">
        <f>SUM(B5:B104)</f>
        <v>89</v>
      </c>
      <c r="C105" s="11">
        <f t="shared" ref="C105:K105" si="35">SUM(C5:C104)</f>
        <v>89</v>
      </c>
      <c r="D105" s="11">
        <f t="shared" si="35"/>
        <v>78</v>
      </c>
      <c r="E105" s="11">
        <f t="shared" si="35"/>
        <v>55</v>
      </c>
      <c r="F105" s="11">
        <f t="shared" si="35"/>
        <v>78</v>
      </c>
      <c r="G105" s="11">
        <f t="shared" si="35"/>
        <v>55</v>
      </c>
      <c r="H105" s="11">
        <f t="shared" si="35"/>
        <v>18</v>
      </c>
      <c r="I105" s="11">
        <f t="shared" si="35"/>
        <v>18</v>
      </c>
      <c r="J105" s="11">
        <f t="shared" si="35"/>
        <v>23</v>
      </c>
      <c r="K105" s="11">
        <f t="shared" si="35"/>
        <v>23</v>
      </c>
      <c r="L105" s="12"/>
      <c r="M105" s="12"/>
      <c r="N105" s="12"/>
      <c r="O105" s="47">
        <f>COUNTIF(O5:O104,"soal dibuang")</f>
        <v>0</v>
      </c>
      <c r="Q105" s="7">
        <v>100</v>
      </c>
      <c r="R105" s="5">
        <f t="shared" si="22"/>
        <v>1</v>
      </c>
      <c r="S105" s="5">
        <f t="shared" si="23"/>
        <v>1</v>
      </c>
      <c r="T105" s="5">
        <f t="shared" si="24"/>
        <v>1</v>
      </c>
      <c r="U105" s="5">
        <f t="shared" si="25"/>
        <v>0</v>
      </c>
      <c r="V105" s="5">
        <f t="shared" si="26"/>
        <v>1</v>
      </c>
      <c r="W105" s="5">
        <f t="shared" si="27"/>
        <v>0</v>
      </c>
      <c r="X105" s="5">
        <f t="shared" si="28"/>
        <v>0</v>
      </c>
      <c r="Y105" s="5">
        <f t="shared" si="29"/>
        <v>0</v>
      </c>
      <c r="Z105" s="5">
        <f t="shared" si="30"/>
        <v>0</v>
      </c>
      <c r="AA105" s="5">
        <f t="shared" si="31"/>
        <v>0</v>
      </c>
      <c r="AB105" s="6">
        <f>SUM(R105:AA105)/COUNT(R105:AA105)</f>
        <v>0.4</v>
      </c>
      <c r="AC105" s="6">
        <f t="shared" si="33"/>
        <v>0.6</v>
      </c>
      <c r="AD105" s="6">
        <f t="shared" si="34"/>
        <v>0.24</v>
      </c>
    </row>
    <row r="106" spans="1:31" ht="28.2" x14ac:dyDescent="0.3">
      <c r="A106" s="10"/>
      <c r="B106" s="48" t="s">
        <v>4</v>
      </c>
      <c r="C106" s="48" t="s">
        <v>4</v>
      </c>
      <c r="D106" s="48" t="s">
        <v>4</v>
      </c>
      <c r="E106" s="11" t="s">
        <v>4</v>
      </c>
      <c r="F106" s="48" t="s">
        <v>4</v>
      </c>
      <c r="G106" s="11" t="s">
        <v>4</v>
      </c>
      <c r="H106" s="48" t="s">
        <v>5</v>
      </c>
      <c r="I106" s="48" t="s">
        <v>5</v>
      </c>
      <c r="J106" s="48" t="s">
        <v>5</v>
      </c>
      <c r="K106" s="48" t="s">
        <v>5</v>
      </c>
      <c r="L106" s="12"/>
      <c r="M106" s="47">
        <f>COUNTIF(M5:M104,"mudah")</f>
        <v>25</v>
      </c>
      <c r="N106" s="12"/>
      <c r="O106" s="12"/>
      <c r="Q106" s="21" t="s">
        <v>12</v>
      </c>
      <c r="R106" s="24">
        <f>SUM(R6:R105)</f>
        <v>89</v>
      </c>
      <c r="S106" s="24">
        <f t="shared" ref="S106:AA106" si="36">SUM(S6:S105)</f>
        <v>89</v>
      </c>
      <c r="T106" s="24">
        <f t="shared" si="36"/>
        <v>78</v>
      </c>
      <c r="U106" s="24">
        <f t="shared" si="36"/>
        <v>55</v>
      </c>
      <c r="V106" s="24">
        <f t="shared" si="36"/>
        <v>78</v>
      </c>
      <c r="W106" s="24">
        <f t="shared" si="36"/>
        <v>55</v>
      </c>
      <c r="X106" s="24">
        <f t="shared" si="36"/>
        <v>18</v>
      </c>
      <c r="Y106" s="24">
        <f t="shared" si="36"/>
        <v>18</v>
      </c>
      <c r="Z106" s="24">
        <f t="shared" si="36"/>
        <v>23</v>
      </c>
      <c r="AA106" s="24">
        <f t="shared" si="36"/>
        <v>23</v>
      </c>
      <c r="AB106" s="24"/>
      <c r="AC106" s="24"/>
      <c r="AD106" s="25">
        <f>SUM(AD6:AD105)</f>
        <v>20.639999999999993</v>
      </c>
      <c r="AE106" s="24" t="s">
        <v>11</v>
      </c>
    </row>
    <row r="107" spans="1:31" x14ac:dyDescent="0.3">
      <c r="A107" s="10"/>
      <c r="B107" s="11"/>
      <c r="C107" s="11"/>
      <c r="D107" s="11"/>
      <c r="E107" s="11"/>
      <c r="F107" s="11"/>
      <c r="G107" s="11"/>
      <c r="H107" s="11"/>
      <c r="I107" s="11"/>
      <c r="J107" s="11"/>
      <c r="K107" s="11"/>
      <c r="L107" s="12"/>
      <c r="M107" s="47">
        <f>COUNTIF(M5:M104,"sedang")</f>
        <v>58</v>
      </c>
      <c r="N107" s="12"/>
      <c r="O107" s="12"/>
      <c r="Q107" s="10" t="s">
        <v>13</v>
      </c>
      <c r="R107" s="24">
        <f>SUM(R106:AA106)</f>
        <v>526</v>
      </c>
      <c r="S107" s="24"/>
      <c r="T107" s="24"/>
      <c r="U107" s="24"/>
      <c r="V107" s="24"/>
      <c r="W107" s="24"/>
      <c r="X107" s="24"/>
      <c r="Y107" s="24"/>
      <c r="Z107" s="24"/>
      <c r="AA107" s="24"/>
      <c r="AB107" s="24"/>
      <c r="AC107" s="24"/>
      <c r="AD107" s="24"/>
      <c r="AE107" s="1"/>
    </row>
    <row r="108" spans="1:31" ht="30" customHeight="1" x14ac:dyDescent="0.3">
      <c r="A108" s="19"/>
      <c r="B108" s="98" t="s">
        <v>20</v>
      </c>
      <c r="C108" s="98"/>
      <c r="D108" s="98"/>
      <c r="E108" s="40">
        <v>40</v>
      </c>
      <c r="F108" s="11"/>
      <c r="G108" s="11"/>
      <c r="H108" s="11"/>
      <c r="I108" s="11"/>
      <c r="J108" s="11"/>
      <c r="K108" s="11"/>
      <c r="L108" s="12"/>
      <c r="M108" s="12">
        <f>100-M106-M107</f>
        <v>17</v>
      </c>
      <c r="N108" s="12"/>
      <c r="O108" s="12"/>
      <c r="Q108" s="21" t="s">
        <v>14</v>
      </c>
      <c r="R108" s="24">
        <f>$R$107/10</f>
        <v>52.6</v>
      </c>
      <c r="S108" s="24">
        <f t="shared" ref="S108:AA108" si="37">$R$108/10</f>
        <v>5.26</v>
      </c>
      <c r="T108" s="24">
        <f t="shared" si="37"/>
        <v>5.26</v>
      </c>
      <c r="U108" s="24">
        <f t="shared" si="37"/>
        <v>5.26</v>
      </c>
      <c r="V108" s="24">
        <f t="shared" si="37"/>
        <v>5.26</v>
      </c>
      <c r="W108" s="24">
        <f t="shared" si="37"/>
        <v>5.26</v>
      </c>
      <c r="X108" s="24">
        <f>$R$107/10</f>
        <v>52.6</v>
      </c>
      <c r="Y108" s="24">
        <f t="shared" si="37"/>
        <v>5.26</v>
      </c>
      <c r="Z108" s="24">
        <f t="shared" si="37"/>
        <v>5.26</v>
      </c>
      <c r="AA108" s="24">
        <f t="shared" si="37"/>
        <v>5.26</v>
      </c>
      <c r="AB108" s="24"/>
      <c r="AC108" s="24"/>
      <c r="AD108" s="24"/>
      <c r="AE108" s="1"/>
    </row>
    <row r="109" spans="1:31" ht="30" customHeight="1" x14ac:dyDescent="0.3">
      <c r="A109" s="8"/>
      <c r="B109" s="98" t="s">
        <v>21</v>
      </c>
      <c r="C109" s="98"/>
      <c r="D109" s="98"/>
      <c r="E109" s="40">
        <v>30</v>
      </c>
      <c r="F109" s="11"/>
      <c r="G109" s="11"/>
      <c r="H109" s="11"/>
      <c r="I109" s="11"/>
      <c r="J109" s="11"/>
      <c r="K109" s="11"/>
      <c r="L109" s="12"/>
      <c r="M109" s="12"/>
      <c r="N109" s="12"/>
      <c r="O109" s="12"/>
      <c r="Q109" s="21" t="s">
        <v>15</v>
      </c>
      <c r="R109" s="25">
        <f>R106-R108</f>
        <v>36.4</v>
      </c>
      <c r="S109" s="25">
        <f t="shared" ref="S109:AA109" si="38">S106-S108</f>
        <v>83.74</v>
      </c>
      <c r="T109" s="25">
        <f t="shared" si="38"/>
        <v>72.739999999999995</v>
      </c>
      <c r="U109" s="25">
        <f t="shared" si="38"/>
        <v>49.74</v>
      </c>
      <c r="V109" s="25">
        <f t="shared" si="38"/>
        <v>72.739999999999995</v>
      </c>
      <c r="W109" s="25">
        <f t="shared" si="38"/>
        <v>49.74</v>
      </c>
      <c r="X109" s="25">
        <f t="shared" si="38"/>
        <v>-34.6</v>
      </c>
      <c r="Y109" s="25">
        <f t="shared" si="38"/>
        <v>12.74</v>
      </c>
      <c r="Z109" s="25">
        <f t="shared" si="38"/>
        <v>17.740000000000002</v>
      </c>
      <c r="AA109" s="25">
        <f t="shared" si="38"/>
        <v>17.740000000000002</v>
      </c>
      <c r="AB109" s="24"/>
      <c r="AC109" s="24"/>
      <c r="AD109" s="24"/>
      <c r="AE109" s="1"/>
    </row>
    <row r="110" spans="1:31" ht="30" customHeight="1" x14ac:dyDescent="0.3">
      <c r="A110" s="9"/>
      <c r="B110" s="98" t="s">
        <v>22</v>
      </c>
      <c r="C110" s="98"/>
      <c r="D110" s="98"/>
      <c r="E110" s="40">
        <v>30</v>
      </c>
      <c r="F110" s="11"/>
      <c r="G110" s="11"/>
      <c r="H110" s="11"/>
      <c r="I110" s="11"/>
      <c r="J110" s="11"/>
      <c r="K110" s="11"/>
      <c r="L110" s="12"/>
      <c r="M110" s="12"/>
      <c r="N110" s="12"/>
      <c r="O110" s="12"/>
      <c r="Q110" s="21" t="s">
        <v>16</v>
      </c>
      <c r="R110" s="31">
        <f>R109^2</f>
        <v>1324.9599999999998</v>
      </c>
      <c r="S110" s="31">
        <f t="shared" ref="S110:AA110" si="39">S109^2</f>
        <v>7012.3875999999991</v>
      </c>
      <c r="T110" s="31">
        <f t="shared" si="39"/>
        <v>5291.1075999999994</v>
      </c>
      <c r="U110" s="31">
        <f t="shared" si="39"/>
        <v>2474.0676000000003</v>
      </c>
      <c r="V110" s="31">
        <f t="shared" si="39"/>
        <v>5291.1075999999994</v>
      </c>
      <c r="W110" s="31">
        <f t="shared" si="39"/>
        <v>2474.0676000000003</v>
      </c>
      <c r="X110" s="31">
        <f t="shared" si="39"/>
        <v>1197.1600000000001</v>
      </c>
      <c r="Y110" s="31">
        <f t="shared" si="39"/>
        <v>162.30760000000001</v>
      </c>
      <c r="Z110" s="31">
        <f t="shared" si="39"/>
        <v>314.70760000000007</v>
      </c>
      <c r="AA110" s="31">
        <f t="shared" si="39"/>
        <v>314.70760000000007</v>
      </c>
      <c r="AB110" s="24"/>
      <c r="AC110" s="24"/>
      <c r="AD110" s="24"/>
      <c r="AE110" s="1"/>
    </row>
    <row r="111" spans="1:31" x14ac:dyDescent="0.3">
      <c r="Q111" s="21" t="s">
        <v>17</v>
      </c>
      <c r="R111" s="24">
        <f>_xlfn.VAR.S(R106:AA106)</f>
        <v>899.82222222222242</v>
      </c>
      <c r="S111" s="24"/>
      <c r="T111" s="24"/>
      <c r="U111" s="24"/>
      <c r="V111" s="24"/>
      <c r="W111" s="24"/>
      <c r="X111" s="24"/>
      <c r="Y111" s="24"/>
      <c r="Z111" s="24"/>
      <c r="AA111" s="24"/>
      <c r="AB111" s="24"/>
      <c r="AC111" s="24"/>
      <c r="AD111" s="24"/>
      <c r="AE111" s="1"/>
    </row>
    <row r="112" spans="1:31" x14ac:dyDescent="0.3">
      <c r="Q112" s="21" t="s">
        <v>18</v>
      </c>
      <c r="R112" s="24">
        <f>SQRT(R111)</f>
        <v>29.997036890703427</v>
      </c>
      <c r="S112" s="24"/>
      <c r="T112" s="24"/>
      <c r="U112" s="24"/>
      <c r="V112" s="24"/>
      <c r="W112" s="24"/>
      <c r="X112" s="24"/>
      <c r="Y112" s="24"/>
      <c r="Z112" s="24"/>
      <c r="AA112" s="24"/>
      <c r="AB112" s="24"/>
      <c r="AC112" s="24"/>
      <c r="AD112" s="24"/>
      <c r="AE112" s="1"/>
    </row>
    <row r="113" spans="17:31" x14ac:dyDescent="0.3">
      <c r="Q113" s="23" t="s">
        <v>6</v>
      </c>
      <c r="R113" s="32">
        <f>100/(100-1)*(1-AD106/R111)</f>
        <v>0.98693145023284323</v>
      </c>
      <c r="S113" s="32" t="s">
        <v>19</v>
      </c>
      <c r="T113" s="24"/>
      <c r="U113" s="24"/>
      <c r="V113" s="24"/>
      <c r="W113" s="24"/>
      <c r="X113" s="24"/>
      <c r="Y113" s="24"/>
      <c r="Z113" s="24"/>
      <c r="AA113" s="24"/>
      <c r="AB113" s="24"/>
      <c r="AC113" s="24"/>
      <c r="AD113" s="24"/>
      <c r="AE113" s="1"/>
    </row>
  </sheetData>
  <mergeCells count="15">
    <mergeCell ref="B110:D110"/>
    <mergeCell ref="Q4:Q5"/>
    <mergeCell ref="R4:AA4"/>
    <mergeCell ref="AB4:AB5"/>
    <mergeCell ref="B3:K3"/>
    <mergeCell ref="L3:L4"/>
    <mergeCell ref="M3:M4"/>
    <mergeCell ref="N3:N4"/>
    <mergeCell ref="O3:O4"/>
    <mergeCell ref="AC4:AC5"/>
    <mergeCell ref="AD4:AD5"/>
    <mergeCell ref="A1:O1"/>
    <mergeCell ref="B108:D108"/>
    <mergeCell ref="B109:D109"/>
    <mergeCell ref="A3:A4"/>
  </mergeCells>
  <phoneticPr fontId="1" type="noConversion"/>
  <conditionalFormatting sqref="M5:M104 M3:O3 Q3">
    <cfRule type="containsText" dxfId="66" priority="14" operator="containsText" text="sedang">
      <formula>NOT(ISERROR(SEARCH("sedang",M3)))</formula>
    </cfRule>
  </conditionalFormatting>
  <conditionalFormatting sqref="M5:M104">
    <cfRule type="containsText" dxfId="65" priority="13" operator="containsText" text="sukar">
      <formula>NOT(ISERROR(SEARCH("sukar",M5)))</formula>
    </cfRule>
  </conditionalFormatting>
  <conditionalFormatting sqref="M106:M107">
    <cfRule type="containsText" dxfId="64" priority="9" operator="containsText" text="sukar">
      <formula>NOT(ISERROR(SEARCH("sukar",M106)))</formula>
    </cfRule>
    <cfRule type="containsText" dxfId="63" priority="10" operator="containsText" text="sedang">
      <formula>NOT(ISERROR(SEARCH("sedang",M106)))</formula>
    </cfRule>
    <cfRule type="containsText" dxfId="62" priority="11" operator="containsText" text="mudah">
      <formula>NOT(ISERROR(SEARCH("mudah",M106)))</formula>
    </cfRule>
  </conditionalFormatting>
  <conditionalFormatting sqref="M3:O3 Q3 M5:M104">
    <cfRule type="containsText" dxfId="61" priority="15" operator="containsText" text="mudah">
      <formula>NOT(ISERROR(SEARCH("mudah",M3)))</formula>
    </cfRule>
  </conditionalFormatting>
  <conditionalFormatting sqref="O5:O106">
    <cfRule type="containsText" dxfId="60" priority="12" operator="containsText" text="soal dibuang">
      <formula>NOT(ISERROR(SEARCH("soal dibuang",O5)))</formula>
    </cfRule>
  </conditionalFormatting>
  <pageMargins left="0.21" right="0.2" top="0.47244094488188981" bottom="0.35" header="0.31496062992125984" footer="0.21"/>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E281580C-B971-497D-BCDF-26C6F1539A30}">
            <xm:f>P_Target!$A2=Sukar</xm:f>
            <x14:dxf>
              <fill>
                <patternFill>
                  <bgColor rgb="FFFF0000"/>
                </patternFill>
              </fill>
            </x14:dxf>
          </x14:cfRule>
          <x14:cfRule type="expression" priority="2" id="{D71EA6C7-3BA2-4EB4-B1EE-80226C3CFBD1}">
            <xm:f>P_Target!$A2=Sedang</xm:f>
            <x14:dxf>
              <fill>
                <patternFill>
                  <bgColor rgb="FFFFFF00"/>
                </patternFill>
              </fill>
            </x14:dxf>
          </x14:cfRule>
          <x14:cfRule type="expression" priority="3" id="{45B2B9A1-B198-4358-B6BE-155EA48C4026}">
            <xm:f>P_Target!$A2=Mudah</xm:f>
            <x14:dxf>
              <fill>
                <patternFill>
                  <bgColor rgb="FF92D050"/>
                </patternFill>
              </fill>
            </x14:dxf>
          </x14:cfRule>
          <xm:sqref>A5:A104</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5394F-5C38-4D4E-A91A-C556E1A76CCA}">
  <dimension ref="A1:AE113"/>
  <sheetViews>
    <sheetView view="pageBreakPreview" zoomScale="70" zoomScaleNormal="77" zoomScaleSheetLayoutView="70" workbookViewId="0">
      <selection activeCell="G12" sqref="G12"/>
    </sheetView>
  </sheetViews>
  <sheetFormatPr defaultRowHeight="14.4" x14ac:dyDescent="0.3"/>
  <cols>
    <col min="1" max="1" width="40.44140625" style="3" customWidth="1"/>
    <col min="2" max="11" width="5.33203125" style="2" customWidth="1"/>
    <col min="12" max="12" width="12.5546875" customWidth="1"/>
    <col min="13" max="13" width="8.109375" customWidth="1"/>
    <col min="14" max="14" width="10.88671875" customWidth="1"/>
    <col min="15" max="15" width="18.44140625" customWidth="1"/>
    <col min="16" max="16" width="8.5546875" customWidth="1"/>
    <col min="17" max="17" width="14.33203125" style="21" customWidth="1"/>
    <col min="18" max="27" width="8" style="21" customWidth="1"/>
    <col min="28" max="28" width="9.5546875" style="21" customWidth="1"/>
    <col min="29" max="30" width="8.88671875" style="21"/>
  </cols>
  <sheetData>
    <row r="1" spans="1:30" ht="15.75" customHeight="1" x14ac:dyDescent="0.3">
      <c r="A1" s="99" t="s">
        <v>2339</v>
      </c>
      <c r="B1" s="100"/>
      <c r="C1" s="100"/>
      <c r="D1" s="100"/>
      <c r="E1" s="100"/>
      <c r="F1" s="100"/>
      <c r="G1" s="100"/>
      <c r="H1" s="100"/>
      <c r="I1" s="100"/>
      <c r="J1" s="100"/>
      <c r="K1" s="100"/>
      <c r="L1" s="100"/>
      <c r="M1" s="100"/>
      <c r="N1" s="100"/>
      <c r="O1" s="100"/>
    </row>
    <row r="2" spans="1:30" ht="43.2" x14ac:dyDescent="0.3">
      <c r="A2" s="88" t="s">
        <v>1580</v>
      </c>
      <c r="B2" s="87" t="s">
        <v>1596</v>
      </c>
      <c r="C2" s="87" t="s">
        <v>1587</v>
      </c>
      <c r="D2" s="87" t="s">
        <v>1596</v>
      </c>
      <c r="E2" s="87" t="s">
        <v>1596</v>
      </c>
      <c r="F2" s="87" t="s">
        <v>1587</v>
      </c>
      <c r="G2" s="87" t="s">
        <v>1587</v>
      </c>
      <c r="H2" s="87" t="s">
        <v>1596</v>
      </c>
      <c r="I2" s="87" t="s">
        <v>1587</v>
      </c>
      <c r="J2" s="87" t="s">
        <v>1596</v>
      </c>
      <c r="K2" s="87" t="s">
        <v>1587</v>
      </c>
    </row>
    <row r="3" spans="1:30" x14ac:dyDescent="0.3">
      <c r="A3" s="101" t="s">
        <v>0</v>
      </c>
      <c r="B3" s="106" t="s">
        <v>23</v>
      </c>
      <c r="C3" s="106"/>
      <c r="D3" s="106"/>
      <c r="E3" s="106"/>
      <c r="F3" s="106"/>
      <c r="G3" s="106"/>
      <c r="H3" s="106"/>
      <c r="I3" s="106"/>
      <c r="J3" s="106"/>
      <c r="K3" s="106"/>
      <c r="L3" s="102" t="s">
        <v>1</v>
      </c>
      <c r="M3" s="103" t="s">
        <v>2</v>
      </c>
      <c r="N3" s="103" t="s">
        <v>3</v>
      </c>
      <c r="O3" s="104" t="s">
        <v>2</v>
      </c>
      <c r="Q3" s="22" t="s">
        <v>6</v>
      </c>
    </row>
    <row r="4" spans="1:30" x14ac:dyDescent="0.3">
      <c r="A4" s="101"/>
      <c r="B4" s="43">
        <v>1</v>
      </c>
      <c r="C4" s="43">
        <v>2</v>
      </c>
      <c r="D4" s="43">
        <v>3</v>
      </c>
      <c r="E4" s="43">
        <v>4</v>
      </c>
      <c r="F4" s="43">
        <v>5</v>
      </c>
      <c r="G4" s="43">
        <v>6</v>
      </c>
      <c r="H4" s="43">
        <v>7</v>
      </c>
      <c r="I4" s="43">
        <v>8</v>
      </c>
      <c r="J4" s="43">
        <v>9</v>
      </c>
      <c r="K4" s="43">
        <v>10</v>
      </c>
      <c r="L4" s="102"/>
      <c r="M4" s="103"/>
      <c r="N4" s="103"/>
      <c r="O4" s="104"/>
      <c r="Q4" s="97" t="s">
        <v>8</v>
      </c>
      <c r="R4" s="105" t="s">
        <v>23</v>
      </c>
      <c r="S4" s="105"/>
      <c r="T4" s="105"/>
      <c r="U4" s="105"/>
      <c r="V4" s="105"/>
      <c r="W4" s="105"/>
      <c r="X4" s="105"/>
      <c r="Y4" s="105"/>
      <c r="Z4" s="105"/>
      <c r="AA4" s="105"/>
      <c r="AB4" s="97" t="s">
        <v>7</v>
      </c>
      <c r="AC4" s="97" t="s">
        <v>9</v>
      </c>
      <c r="AD4" s="97" t="s">
        <v>10</v>
      </c>
    </row>
    <row r="5" spans="1:30" ht="27.6" x14ac:dyDescent="0.3">
      <c r="A5" s="4" t="s">
        <v>123</v>
      </c>
      <c r="B5" s="42">
        <v>1</v>
      </c>
      <c r="C5" s="42">
        <v>1</v>
      </c>
      <c r="D5" s="42">
        <v>1</v>
      </c>
      <c r="E5" s="42">
        <v>1</v>
      </c>
      <c r="F5" s="42">
        <v>1</v>
      </c>
      <c r="G5" s="42">
        <v>1</v>
      </c>
      <c r="H5" s="42">
        <v>1</v>
      </c>
      <c r="I5" s="42">
        <v>1</v>
      </c>
      <c r="J5" s="42">
        <v>0</v>
      </c>
      <c r="K5" s="42">
        <v>0</v>
      </c>
      <c r="L5" s="44">
        <f t="shared" ref="L5:L68" si="0">COUNTIF(B5:K5,$H5)/COUNTA(B5:K5)</f>
        <v>0.8</v>
      </c>
      <c r="M5" s="45" t="str">
        <f>IF(L5&lt;0.31,"sukar",IF(L5&lt;0.71,"sedang","mudah"))</f>
        <v>mudah</v>
      </c>
      <c r="N5" s="46">
        <f>ABS((SUM(B5:D5,F5)-SUM(H5:K5))*2/8)</f>
        <v>0.5</v>
      </c>
      <c r="O5" s="45" t="str">
        <f>IF(N5&lt;0.2,"soal dibuang",IF(N5&lt;0.3,"soal diperbaiki",IF(N5&lt;0.4,"soal diterima tapi perlu diperbaiki","soal diterima baik")))</f>
        <v>soal diterima baik</v>
      </c>
      <c r="Q5" s="97"/>
      <c r="R5" s="16"/>
      <c r="S5" s="16"/>
      <c r="T5" s="16"/>
      <c r="U5" s="16"/>
      <c r="V5" s="16"/>
      <c r="W5" s="16"/>
      <c r="X5" s="16"/>
      <c r="Y5" s="16"/>
      <c r="Z5" s="16"/>
      <c r="AA5" s="16"/>
      <c r="AB5" s="97"/>
      <c r="AC5" s="97"/>
      <c r="AD5" s="97"/>
    </row>
    <row r="6" spans="1:30" ht="42" customHeight="1" x14ac:dyDescent="0.3">
      <c r="A6" s="8" t="s">
        <v>24</v>
      </c>
      <c r="B6" s="42">
        <v>1</v>
      </c>
      <c r="C6" s="42">
        <v>1</v>
      </c>
      <c r="D6" s="42">
        <v>1</v>
      </c>
      <c r="E6" s="42">
        <v>0</v>
      </c>
      <c r="F6" s="42">
        <v>1</v>
      </c>
      <c r="G6" s="42">
        <v>0</v>
      </c>
      <c r="H6" s="42">
        <v>0</v>
      </c>
      <c r="I6" s="42">
        <v>0</v>
      </c>
      <c r="J6" s="42">
        <v>1</v>
      </c>
      <c r="K6" s="42">
        <v>1</v>
      </c>
      <c r="L6" s="44">
        <f t="shared" si="0"/>
        <v>0.4</v>
      </c>
      <c r="M6" s="45" t="str">
        <f t="shared" ref="M6:M69" si="1">IF(L6&lt;0.31,"sukar",IF(L6&lt;0.71,"sedang","mudah"))</f>
        <v>sedang</v>
      </c>
      <c r="N6" s="46">
        <f>ABS((SUM(B6:D6,F6)-SUM(H6:K6))*2/8)</f>
        <v>0.5</v>
      </c>
      <c r="O6" s="45" t="str">
        <f t="shared" ref="O6:O69" si="2">IF(N6&lt;0.2,"soal dibuang",IF(N6&lt;0.3,"soal diperbaiki",IF(N6&lt;0.4,"soal diterima tapi perlu diperbaiki","soal diterima baik")))</f>
        <v>soal diterima baik</v>
      </c>
      <c r="Q6" s="7">
        <v>1</v>
      </c>
      <c r="R6" s="5">
        <f>B5</f>
        <v>1</v>
      </c>
      <c r="S6" s="5">
        <f t="shared" ref="S6:AA21" si="3">C5</f>
        <v>1</v>
      </c>
      <c r="T6" s="5">
        <f t="shared" si="3"/>
        <v>1</v>
      </c>
      <c r="U6" s="5">
        <f t="shared" si="3"/>
        <v>1</v>
      </c>
      <c r="V6" s="5">
        <f t="shared" si="3"/>
        <v>1</v>
      </c>
      <c r="W6" s="5">
        <f t="shared" si="3"/>
        <v>1</v>
      </c>
      <c r="X6" s="5">
        <f t="shared" si="3"/>
        <v>1</v>
      </c>
      <c r="Y6" s="5">
        <f t="shared" si="3"/>
        <v>1</v>
      </c>
      <c r="Z6" s="5">
        <f t="shared" si="3"/>
        <v>0</v>
      </c>
      <c r="AA6" s="5">
        <f t="shared" si="3"/>
        <v>0</v>
      </c>
      <c r="AB6" s="6">
        <f>SUM(R6:AA6)/COUNT(R6:AA6)</f>
        <v>0.8</v>
      </c>
      <c r="AC6" s="6">
        <f>1-AB6</f>
        <v>0.19999999999999996</v>
      </c>
      <c r="AD6" s="6">
        <f>AB6*AC6</f>
        <v>0.15999999999999998</v>
      </c>
    </row>
    <row r="7" spans="1:30" ht="39" customHeight="1" x14ac:dyDescent="0.3">
      <c r="A7" s="4" t="s">
        <v>25</v>
      </c>
      <c r="B7" s="42">
        <v>1</v>
      </c>
      <c r="C7" s="42">
        <v>1</v>
      </c>
      <c r="D7" s="42">
        <v>1</v>
      </c>
      <c r="E7" s="42">
        <v>0</v>
      </c>
      <c r="F7" s="42">
        <v>1</v>
      </c>
      <c r="G7" s="42">
        <v>0</v>
      </c>
      <c r="H7" s="42">
        <v>0</v>
      </c>
      <c r="I7" s="42">
        <v>0</v>
      </c>
      <c r="J7" s="42">
        <v>0</v>
      </c>
      <c r="K7" s="42">
        <v>0</v>
      </c>
      <c r="L7" s="44">
        <f t="shared" si="0"/>
        <v>0.6</v>
      </c>
      <c r="M7" s="45" t="str">
        <f t="shared" si="1"/>
        <v>sedang</v>
      </c>
      <c r="N7" s="46">
        <f t="shared" ref="N7:N69" si="4">ABS((SUM(B7:D7,F7)-SUM(H7:K7))*2/8)</f>
        <v>1</v>
      </c>
      <c r="O7" s="45" t="str">
        <f t="shared" si="2"/>
        <v>soal diterima baik</v>
      </c>
      <c r="Q7" s="7">
        <v>2</v>
      </c>
      <c r="R7" s="5">
        <f t="shared" ref="R7:AA45" si="5">B6</f>
        <v>1</v>
      </c>
      <c r="S7" s="5">
        <f t="shared" si="3"/>
        <v>1</v>
      </c>
      <c r="T7" s="5">
        <f t="shared" si="3"/>
        <v>1</v>
      </c>
      <c r="U7" s="5">
        <f t="shared" si="3"/>
        <v>0</v>
      </c>
      <c r="V7" s="5">
        <f t="shared" si="3"/>
        <v>1</v>
      </c>
      <c r="W7" s="5">
        <f t="shared" si="3"/>
        <v>0</v>
      </c>
      <c r="X7" s="5">
        <f t="shared" si="3"/>
        <v>0</v>
      </c>
      <c r="Y7" s="5">
        <f t="shared" si="3"/>
        <v>0</v>
      </c>
      <c r="Z7" s="5">
        <f t="shared" si="3"/>
        <v>1</v>
      </c>
      <c r="AA7" s="5">
        <f t="shared" si="3"/>
        <v>1</v>
      </c>
      <c r="AB7" s="6">
        <f t="shared" ref="AB7:AB70" si="6">SUM(R7:AA7)/COUNT(R7:AA7)</f>
        <v>0.6</v>
      </c>
      <c r="AC7" s="6">
        <f t="shared" ref="AC7:AC70" si="7">1-AB7</f>
        <v>0.4</v>
      </c>
      <c r="AD7" s="6">
        <f t="shared" ref="AD7:AD70" si="8">AB7*AC7</f>
        <v>0.24</v>
      </c>
    </row>
    <row r="8" spans="1:30" ht="41.25" customHeight="1" x14ac:dyDescent="0.3">
      <c r="A8" s="4" t="s">
        <v>26</v>
      </c>
      <c r="B8" s="42">
        <v>0</v>
      </c>
      <c r="C8" s="42">
        <v>0</v>
      </c>
      <c r="D8" s="42">
        <v>0</v>
      </c>
      <c r="E8" s="42">
        <v>1</v>
      </c>
      <c r="F8" s="42">
        <v>0</v>
      </c>
      <c r="G8" s="42">
        <v>1</v>
      </c>
      <c r="H8" s="42">
        <v>1</v>
      </c>
      <c r="I8" s="42">
        <v>1</v>
      </c>
      <c r="J8" s="42">
        <v>1</v>
      </c>
      <c r="K8" s="42">
        <v>1</v>
      </c>
      <c r="L8" s="44">
        <f t="shared" si="0"/>
        <v>0.6</v>
      </c>
      <c r="M8" s="45" t="str">
        <f t="shared" si="1"/>
        <v>sedang</v>
      </c>
      <c r="N8" s="46">
        <f t="shared" si="4"/>
        <v>1</v>
      </c>
      <c r="O8" s="45" t="str">
        <f t="shared" si="2"/>
        <v>soal diterima baik</v>
      </c>
      <c r="Q8" s="7">
        <v>3</v>
      </c>
      <c r="R8" s="5">
        <f t="shared" si="5"/>
        <v>1</v>
      </c>
      <c r="S8" s="5">
        <f t="shared" si="3"/>
        <v>1</v>
      </c>
      <c r="T8" s="5">
        <f t="shared" si="3"/>
        <v>1</v>
      </c>
      <c r="U8" s="5">
        <f t="shared" si="3"/>
        <v>0</v>
      </c>
      <c r="V8" s="5">
        <f t="shared" si="3"/>
        <v>1</v>
      </c>
      <c r="W8" s="5">
        <f t="shared" si="3"/>
        <v>0</v>
      </c>
      <c r="X8" s="5">
        <f t="shared" si="3"/>
        <v>0</v>
      </c>
      <c r="Y8" s="5">
        <f t="shared" si="3"/>
        <v>0</v>
      </c>
      <c r="Z8" s="5">
        <f t="shared" si="3"/>
        <v>0</v>
      </c>
      <c r="AA8" s="5">
        <f t="shared" si="3"/>
        <v>0</v>
      </c>
      <c r="AB8" s="6">
        <f t="shared" si="6"/>
        <v>0.4</v>
      </c>
      <c r="AC8" s="6">
        <f t="shared" si="7"/>
        <v>0.6</v>
      </c>
      <c r="AD8" s="6">
        <f t="shared" si="8"/>
        <v>0.24</v>
      </c>
    </row>
    <row r="9" spans="1:30" ht="54.75" customHeight="1" x14ac:dyDescent="0.3">
      <c r="A9" s="8" t="s">
        <v>27</v>
      </c>
      <c r="B9" s="42">
        <v>1</v>
      </c>
      <c r="C9" s="42">
        <v>1</v>
      </c>
      <c r="D9" s="42">
        <v>1</v>
      </c>
      <c r="E9" s="42">
        <v>0</v>
      </c>
      <c r="F9" s="42">
        <v>1</v>
      </c>
      <c r="G9" s="42">
        <v>0</v>
      </c>
      <c r="H9" s="42">
        <v>1</v>
      </c>
      <c r="I9" s="42">
        <v>1</v>
      </c>
      <c r="J9" s="42">
        <v>0</v>
      </c>
      <c r="K9" s="42">
        <v>0</v>
      </c>
      <c r="L9" s="44">
        <f t="shared" si="0"/>
        <v>0.6</v>
      </c>
      <c r="M9" s="45" t="str">
        <f t="shared" si="1"/>
        <v>sedang</v>
      </c>
      <c r="N9" s="46">
        <f t="shared" si="4"/>
        <v>0.5</v>
      </c>
      <c r="O9" s="45" t="str">
        <f t="shared" si="2"/>
        <v>soal diterima baik</v>
      </c>
      <c r="Q9" s="7">
        <v>4</v>
      </c>
      <c r="R9" s="5">
        <f t="shared" si="5"/>
        <v>0</v>
      </c>
      <c r="S9" s="5">
        <f t="shared" si="3"/>
        <v>0</v>
      </c>
      <c r="T9" s="5">
        <f t="shared" si="3"/>
        <v>0</v>
      </c>
      <c r="U9" s="5">
        <f t="shared" si="3"/>
        <v>1</v>
      </c>
      <c r="V9" s="5">
        <f t="shared" si="3"/>
        <v>0</v>
      </c>
      <c r="W9" s="5">
        <f t="shared" si="3"/>
        <v>1</v>
      </c>
      <c r="X9" s="5">
        <f t="shared" si="3"/>
        <v>1</v>
      </c>
      <c r="Y9" s="5">
        <f t="shared" si="3"/>
        <v>1</v>
      </c>
      <c r="Z9" s="5">
        <f t="shared" si="3"/>
        <v>1</v>
      </c>
      <c r="AA9" s="5">
        <f t="shared" si="3"/>
        <v>1</v>
      </c>
      <c r="AB9" s="6">
        <f t="shared" si="6"/>
        <v>0.6</v>
      </c>
      <c r="AC9" s="6">
        <f t="shared" si="7"/>
        <v>0.4</v>
      </c>
      <c r="AD9" s="6">
        <f t="shared" si="8"/>
        <v>0.24</v>
      </c>
    </row>
    <row r="10" spans="1:30" ht="52.5" customHeight="1" x14ac:dyDescent="0.3">
      <c r="A10" s="9" t="s">
        <v>28</v>
      </c>
      <c r="B10" s="42">
        <v>0</v>
      </c>
      <c r="C10" s="42">
        <v>0</v>
      </c>
      <c r="D10" s="42">
        <v>1</v>
      </c>
      <c r="E10" s="42">
        <v>0</v>
      </c>
      <c r="F10" s="42">
        <v>1</v>
      </c>
      <c r="G10" s="42">
        <v>0</v>
      </c>
      <c r="H10" s="42">
        <v>0</v>
      </c>
      <c r="I10" s="42">
        <v>0</v>
      </c>
      <c r="J10" s="42">
        <v>0</v>
      </c>
      <c r="K10" s="42">
        <v>0</v>
      </c>
      <c r="L10" s="44">
        <f t="shared" si="0"/>
        <v>0.8</v>
      </c>
      <c r="M10" s="45" t="str">
        <f t="shared" si="1"/>
        <v>mudah</v>
      </c>
      <c r="N10" s="46">
        <f t="shared" si="4"/>
        <v>0.5</v>
      </c>
      <c r="O10" s="45" t="str">
        <f t="shared" si="2"/>
        <v>soal diterima baik</v>
      </c>
      <c r="Q10" s="7">
        <v>5</v>
      </c>
      <c r="R10" s="5">
        <f t="shared" si="5"/>
        <v>1</v>
      </c>
      <c r="S10" s="5">
        <f t="shared" si="3"/>
        <v>1</v>
      </c>
      <c r="T10" s="5">
        <f t="shared" si="3"/>
        <v>1</v>
      </c>
      <c r="U10" s="5">
        <f t="shared" si="3"/>
        <v>0</v>
      </c>
      <c r="V10" s="5">
        <f t="shared" si="3"/>
        <v>1</v>
      </c>
      <c r="W10" s="5">
        <f t="shared" si="3"/>
        <v>0</v>
      </c>
      <c r="X10" s="5">
        <f t="shared" si="3"/>
        <v>1</v>
      </c>
      <c r="Y10" s="5">
        <f t="shared" si="3"/>
        <v>1</v>
      </c>
      <c r="Z10" s="5">
        <f t="shared" si="3"/>
        <v>0</v>
      </c>
      <c r="AA10" s="5">
        <f t="shared" si="3"/>
        <v>0</v>
      </c>
      <c r="AB10" s="6">
        <f t="shared" si="6"/>
        <v>0.6</v>
      </c>
      <c r="AC10" s="6">
        <f t="shared" si="7"/>
        <v>0.4</v>
      </c>
      <c r="AD10" s="6">
        <f t="shared" si="8"/>
        <v>0.24</v>
      </c>
    </row>
    <row r="11" spans="1:30" ht="46.5" customHeight="1" x14ac:dyDescent="0.3">
      <c r="A11" s="8" t="s">
        <v>29</v>
      </c>
      <c r="B11" s="42">
        <v>1</v>
      </c>
      <c r="C11" s="42">
        <v>1</v>
      </c>
      <c r="D11" s="42">
        <v>1</v>
      </c>
      <c r="E11" s="42">
        <v>0</v>
      </c>
      <c r="F11" s="42">
        <v>1</v>
      </c>
      <c r="G11" s="42">
        <v>0</v>
      </c>
      <c r="H11" s="42">
        <v>0</v>
      </c>
      <c r="I11" s="42">
        <v>0</v>
      </c>
      <c r="J11" s="42">
        <v>1</v>
      </c>
      <c r="K11" s="42">
        <v>1</v>
      </c>
      <c r="L11" s="44">
        <f t="shared" si="0"/>
        <v>0.4</v>
      </c>
      <c r="M11" s="45" t="str">
        <f t="shared" si="1"/>
        <v>sedang</v>
      </c>
      <c r="N11" s="46">
        <f t="shared" si="4"/>
        <v>0.5</v>
      </c>
      <c r="O11" s="45" t="str">
        <f t="shared" si="2"/>
        <v>soal diterima baik</v>
      </c>
      <c r="Q11" s="7">
        <v>6</v>
      </c>
      <c r="R11" s="5">
        <f t="shared" si="5"/>
        <v>0</v>
      </c>
      <c r="S11" s="5">
        <f t="shared" si="3"/>
        <v>0</v>
      </c>
      <c r="T11" s="5">
        <f t="shared" si="3"/>
        <v>1</v>
      </c>
      <c r="U11" s="5">
        <f t="shared" si="3"/>
        <v>0</v>
      </c>
      <c r="V11" s="5">
        <f t="shared" si="3"/>
        <v>1</v>
      </c>
      <c r="W11" s="5">
        <f t="shared" si="3"/>
        <v>0</v>
      </c>
      <c r="X11" s="5">
        <f t="shared" si="3"/>
        <v>0</v>
      </c>
      <c r="Y11" s="5">
        <f t="shared" si="3"/>
        <v>0</v>
      </c>
      <c r="Z11" s="5">
        <f t="shared" si="3"/>
        <v>0</v>
      </c>
      <c r="AA11" s="5">
        <f t="shared" si="3"/>
        <v>0</v>
      </c>
      <c r="AB11" s="6">
        <f t="shared" si="6"/>
        <v>0.2</v>
      </c>
      <c r="AC11" s="6">
        <f t="shared" si="7"/>
        <v>0.8</v>
      </c>
      <c r="AD11" s="6">
        <f t="shared" si="8"/>
        <v>0.16000000000000003</v>
      </c>
    </row>
    <row r="12" spans="1:30" ht="69" customHeight="1" x14ac:dyDescent="0.3">
      <c r="A12" s="4" t="s">
        <v>30</v>
      </c>
      <c r="B12" s="42">
        <v>1</v>
      </c>
      <c r="C12" s="42">
        <v>1</v>
      </c>
      <c r="D12" s="42">
        <v>1</v>
      </c>
      <c r="E12" s="42">
        <v>1</v>
      </c>
      <c r="F12" s="42">
        <v>1</v>
      </c>
      <c r="G12" s="42">
        <v>1</v>
      </c>
      <c r="H12" s="42">
        <v>1</v>
      </c>
      <c r="I12" s="42">
        <v>1</v>
      </c>
      <c r="J12" s="42">
        <v>0</v>
      </c>
      <c r="K12" s="42">
        <v>0</v>
      </c>
      <c r="L12" s="44">
        <f t="shared" si="0"/>
        <v>0.8</v>
      </c>
      <c r="M12" s="45" t="str">
        <f t="shared" si="1"/>
        <v>mudah</v>
      </c>
      <c r="N12" s="46">
        <f t="shared" si="4"/>
        <v>0.5</v>
      </c>
      <c r="O12" s="45" t="str">
        <f t="shared" si="2"/>
        <v>soal diterima baik</v>
      </c>
      <c r="Q12" s="7">
        <v>7</v>
      </c>
      <c r="R12" s="5">
        <f t="shared" si="5"/>
        <v>1</v>
      </c>
      <c r="S12" s="5">
        <f t="shared" si="3"/>
        <v>1</v>
      </c>
      <c r="T12" s="5">
        <f t="shared" si="3"/>
        <v>1</v>
      </c>
      <c r="U12" s="5">
        <f t="shared" si="3"/>
        <v>0</v>
      </c>
      <c r="V12" s="5">
        <f t="shared" si="3"/>
        <v>1</v>
      </c>
      <c r="W12" s="5">
        <f t="shared" si="3"/>
        <v>0</v>
      </c>
      <c r="X12" s="5">
        <f t="shared" si="3"/>
        <v>0</v>
      </c>
      <c r="Y12" s="5">
        <f t="shared" si="3"/>
        <v>0</v>
      </c>
      <c r="Z12" s="5">
        <f t="shared" si="3"/>
        <v>1</v>
      </c>
      <c r="AA12" s="5">
        <f t="shared" si="3"/>
        <v>1</v>
      </c>
      <c r="AB12" s="6">
        <f t="shared" si="6"/>
        <v>0.6</v>
      </c>
      <c r="AC12" s="6">
        <f t="shared" si="7"/>
        <v>0.4</v>
      </c>
      <c r="AD12" s="6">
        <f t="shared" si="8"/>
        <v>0.24</v>
      </c>
    </row>
    <row r="13" spans="1:30" ht="85.5" customHeight="1" x14ac:dyDescent="0.3">
      <c r="A13" s="9" t="s">
        <v>31</v>
      </c>
      <c r="B13" s="42">
        <v>1</v>
      </c>
      <c r="C13" s="42">
        <v>1</v>
      </c>
      <c r="D13" s="42">
        <v>1</v>
      </c>
      <c r="E13" s="42">
        <v>0</v>
      </c>
      <c r="F13" s="42">
        <v>1</v>
      </c>
      <c r="G13" s="42">
        <v>0</v>
      </c>
      <c r="H13" s="42">
        <v>0</v>
      </c>
      <c r="I13" s="42">
        <v>0</v>
      </c>
      <c r="J13" s="42">
        <v>1</v>
      </c>
      <c r="K13" s="42">
        <v>1</v>
      </c>
      <c r="L13" s="44">
        <f t="shared" si="0"/>
        <v>0.4</v>
      </c>
      <c r="M13" s="45" t="str">
        <f t="shared" si="1"/>
        <v>sedang</v>
      </c>
      <c r="N13" s="46">
        <f t="shared" si="4"/>
        <v>0.5</v>
      </c>
      <c r="O13" s="45" t="str">
        <f t="shared" si="2"/>
        <v>soal diterima baik</v>
      </c>
      <c r="Q13" s="7">
        <v>8</v>
      </c>
      <c r="R13" s="5">
        <f t="shared" si="5"/>
        <v>1</v>
      </c>
      <c r="S13" s="5">
        <f t="shared" si="3"/>
        <v>1</v>
      </c>
      <c r="T13" s="5">
        <f t="shared" si="3"/>
        <v>1</v>
      </c>
      <c r="U13" s="5">
        <f t="shared" si="3"/>
        <v>1</v>
      </c>
      <c r="V13" s="5">
        <f t="shared" si="3"/>
        <v>1</v>
      </c>
      <c r="W13" s="5">
        <f t="shared" si="3"/>
        <v>1</v>
      </c>
      <c r="X13" s="5">
        <f t="shared" si="3"/>
        <v>1</v>
      </c>
      <c r="Y13" s="5">
        <f t="shared" si="3"/>
        <v>1</v>
      </c>
      <c r="Z13" s="5">
        <f t="shared" si="3"/>
        <v>0</v>
      </c>
      <c r="AA13" s="5">
        <f t="shared" si="3"/>
        <v>0</v>
      </c>
      <c r="AB13" s="6">
        <f t="shared" si="6"/>
        <v>0.8</v>
      </c>
      <c r="AC13" s="6">
        <f t="shared" si="7"/>
        <v>0.19999999999999996</v>
      </c>
      <c r="AD13" s="6">
        <f t="shared" si="8"/>
        <v>0.15999999999999998</v>
      </c>
    </row>
    <row r="14" spans="1:30" ht="86.25" customHeight="1" x14ac:dyDescent="0.3">
      <c r="A14" s="4" t="s">
        <v>32</v>
      </c>
      <c r="B14" s="42">
        <v>1</v>
      </c>
      <c r="C14" s="42">
        <v>1</v>
      </c>
      <c r="D14" s="42">
        <v>1</v>
      </c>
      <c r="E14" s="42">
        <v>0</v>
      </c>
      <c r="F14" s="42">
        <v>1</v>
      </c>
      <c r="G14" s="42">
        <v>0</v>
      </c>
      <c r="H14" s="42">
        <v>0</v>
      </c>
      <c r="I14" s="42">
        <v>0</v>
      </c>
      <c r="J14" s="42">
        <v>1</v>
      </c>
      <c r="K14" s="42">
        <v>1</v>
      </c>
      <c r="L14" s="44">
        <f t="shared" si="0"/>
        <v>0.4</v>
      </c>
      <c r="M14" s="45" t="str">
        <f t="shared" si="1"/>
        <v>sedang</v>
      </c>
      <c r="N14" s="46">
        <f t="shared" si="4"/>
        <v>0.5</v>
      </c>
      <c r="O14" s="45" t="str">
        <f t="shared" si="2"/>
        <v>soal diterima baik</v>
      </c>
      <c r="Q14" s="7">
        <v>9</v>
      </c>
      <c r="R14" s="5">
        <f t="shared" si="5"/>
        <v>1</v>
      </c>
      <c r="S14" s="5">
        <f t="shared" si="3"/>
        <v>1</v>
      </c>
      <c r="T14" s="5">
        <f t="shared" si="3"/>
        <v>1</v>
      </c>
      <c r="U14" s="5">
        <f t="shared" si="3"/>
        <v>0</v>
      </c>
      <c r="V14" s="5">
        <f t="shared" si="3"/>
        <v>1</v>
      </c>
      <c r="W14" s="5">
        <f t="shared" si="3"/>
        <v>0</v>
      </c>
      <c r="X14" s="5">
        <f t="shared" si="3"/>
        <v>0</v>
      </c>
      <c r="Y14" s="5">
        <f t="shared" si="3"/>
        <v>0</v>
      </c>
      <c r="Z14" s="5">
        <f t="shared" si="3"/>
        <v>1</v>
      </c>
      <c r="AA14" s="5">
        <f t="shared" si="3"/>
        <v>1</v>
      </c>
      <c r="AB14" s="6">
        <f t="shared" si="6"/>
        <v>0.6</v>
      </c>
      <c r="AC14" s="6">
        <f t="shared" si="7"/>
        <v>0.4</v>
      </c>
      <c r="AD14" s="6">
        <f t="shared" si="8"/>
        <v>0.24</v>
      </c>
    </row>
    <row r="15" spans="1:30" ht="56.25" customHeight="1" x14ac:dyDescent="0.3">
      <c r="A15" s="9" t="s">
        <v>33</v>
      </c>
      <c r="B15" s="42">
        <v>0</v>
      </c>
      <c r="C15" s="42">
        <v>0</v>
      </c>
      <c r="D15" s="42">
        <v>1</v>
      </c>
      <c r="E15" s="42">
        <v>1</v>
      </c>
      <c r="F15" s="42">
        <v>1</v>
      </c>
      <c r="G15" s="42">
        <v>1</v>
      </c>
      <c r="H15" s="42">
        <v>1</v>
      </c>
      <c r="I15" s="42">
        <v>1</v>
      </c>
      <c r="J15" s="42">
        <v>1</v>
      </c>
      <c r="K15" s="42">
        <v>1</v>
      </c>
      <c r="L15" s="44">
        <f t="shared" si="0"/>
        <v>0.8</v>
      </c>
      <c r="M15" s="45" t="str">
        <f t="shared" si="1"/>
        <v>mudah</v>
      </c>
      <c r="N15" s="46">
        <f t="shared" si="4"/>
        <v>0.5</v>
      </c>
      <c r="O15" s="45" t="str">
        <f t="shared" si="2"/>
        <v>soal diterima baik</v>
      </c>
      <c r="Q15" s="7">
        <v>10</v>
      </c>
      <c r="R15" s="5">
        <f t="shared" si="5"/>
        <v>1</v>
      </c>
      <c r="S15" s="5">
        <f t="shared" si="3"/>
        <v>1</v>
      </c>
      <c r="T15" s="5">
        <f t="shared" si="3"/>
        <v>1</v>
      </c>
      <c r="U15" s="5">
        <f t="shared" si="3"/>
        <v>0</v>
      </c>
      <c r="V15" s="5">
        <f t="shared" si="3"/>
        <v>1</v>
      </c>
      <c r="W15" s="5">
        <f t="shared" si="3"/>
        <v>0</v>
      </c>
      <c r="X15" s="5">
        <f t="shared" si="3"/>
        <v>0</v>
      </c>
      <c r="Y15" s="5">
        <f t="shared" si="3"/>
        <v>0</v>
      </c>
      <c r="Z15" s="5">
        <f t="shared" si="3"/>
        <v>1</v>
      </c>
      <c r="AA15" s="5">
        <f t="shared" si="3"/>
        <v>1</v>
      </c>
      <c r="AB15" s="6">
        <f t="shared" si="6"/>
        <v>0.6</v>
      </c>
      <c r="AC15" s="6">
        <f t="shared" si="7"/>
        <v>0.4</v>
      </c>
      <c r="AD15" s="6">
        <f t="shared" si="8"/>
        <v>0.24</v>
      </c>
    </row>
    <row r="16" spans="1:30" ht="58.5" customHeight="1" x14ac:dyDescent="0.3">
      <c r="A16" s="8" t="s">
        <v>34</v>
      </c>
      <c r="B16" s="42">
        <v>1</v>
      </c>
      <c r="C16" s="42">
        <v>1</v>
      </c>
      <c r="D16" s="42">
        <v>1</v>
      </c>
      <c r="E16" s="42">
        <v>0</v>
      </c>
      <c r="F16" s="42">
        <v>1</v>
      </c>
      <c r="G16" s="42">
        <v>0</v>
      </c>
      <c r="H16" s="42">
        <v>0</v>
      </c>
      <c r="I16" s="42">
        <v>0</v>
      </c>
      <c r="J16" s="42">
        <v>0</v>
      </c>
      <c r="K16" s="42">
        <v>0</v>
      </c>
      <c r="L16" s="44">
        <f t="shared" si="0"/>
        <v>0.6</v>
      </c>
      <c r="M16" s="45" t="str">
        <f t="shared" si="1"/>
        <v>sedang</v>
      </c>
      <c r="N16" s="46">
        <f t="shared" si="4"/>
        <v>1</v>
      </c>
      <c r="O16" s="45" t="str">
        <f t="shared" si="2"/>
        <v>soal diterima baik</v>
      </c>
      <c r="Q16" s="7">
        <v>11</v>
      </c>
      <c r="R16" s="5">
        <f t="shared" si="5"/>
        <v>0</v>
      </c>
      <c r="S16" s="5">
        <f t="shared" si="3"/>
        <v>0</v>
      </c>
      <c r="T16" s="5">
        <f t="shared" si="3"/>
        <v>1</v>
      </c>
      <c r="U16" s="5">
        <f t="shared" si="3"/>
        <v>1</v>
      </c>
      <c r="V16" s="5">
        <f t="shared" si="3"/>
        <v>1</v>
      </c>
      <c r="W16" s="5">
        <f t="shared" si="3"/>
        <v>1</v>
      </c>
      <c r="X16" s="5">
        <f t="shared" si="3"/>
        <v>1</v>
      </c>
      <c r="Y16" s="5">
        <f t="shared" si="3"/>
        <v>1</v>
      </c>
      <c r="Z16" s="5">
        <f t="shared" si="3"/>
        <v>1</v>
      </c>
      <c r="AA16" s="5">
        <f t="shared" si="3"/>
        <v>1</v>
      </c>
      <c r="AB16" s="6">
        <f t="shared" si="6"/>
        <v>0.8</v>
      </c>
      <c r="AC16" s="6">
        <f t="shared" si="7"/>
        <v>0.19999999999999996</v>
      </c>
      <c r="AD16" s="6">
        <f t="shared" si="8"/>
        <v>0.15999999999999998</v>
      </c>
    </row>
    <row r="17" spans="1:30" ht="53.25" customHeight="1" x14ac:dyDescent="0.3">
      <c r="A17" s="9" t="s">
        <v>35</v>
      </c>
      <c r="B17" s="42">
        <v>1</v>
      </c>
      <c r="C17" s="42">
        <v>1</v>
      </c>
      <c r="D17" s="42">
        <v>0</v>
      </c>
      <c r="E17" s="42">
        <v>0</v>
      </c>
      <c r="F17" s="42">
        <v>0</v>
      </c>
      <c r="G17" s="42">
        <v>0</v>
      </c>
      <c r="H17" s="42">
        <v>0</v>
      </c>
      <c r="I17" s="42">
        <v>0</v>
      </c>
      <c r="J17" s="42">
        <v>0</v>
      </c>
      <c r="K17" s="42">
        <v>0</v>
      </c>
      <c r="L17" s="44">
        <f t="shared" si="0"/>
        <v>0.8</v>
      </c>
      <c r="M17" s="45" t="str">
        <f t="shared" si="1"/>
        <v>mudah</v>
      </c>
      <c r="N17" s="46">
        <f t="shared" si="4"/>
        <v>0.5</v>
      </c>
      <c r="O17" s="45" t="str">
        <f t="shared" si="2"/>
        <v>soal diterima baik</v>
      </c>
      <c r="Q17" s="7">
        <v>12</v>
      </c>
      <c r="R17" s="5">
        <f t="shared" si="5"/>
        <v>1</v>
      </c>
      <c r="S17" s="5">
        <f t="shared" si="3"/>
        <v>1</v>
      </c>
      <c r="T17" s="5">
        <f t="shared" si="3"/>
        <v>1</v>
      </c>
      <c r="U17" s="5">
        <f t="shared" si="3"/>
        <v>0</v>
      </c>
      <c r="V17" s="5">
        <f t="shared" si="3"/>
        <v>1</v>
      </c>
      <c r="W17" s="5">
        <f t="shared" si="3"/>
        <v>0</v>
      </c>
      <c r="X17" s="5">
        <f t="shared" si="3"/>
        <v>0</v>
      </c>
      <c r="Y17" s="5">
        <f t="shared" si="3"/>
        <v>0</v>
      </c>
      <c r="Z17" s="5">
        <f t="shared" si="3"/>
        <v>0</v>
      </c>
      <c r="AA17" s="5">
        <f t="shared" si="3"/>
        <v>0</v>
      </c>
      <c r="AB17" s="6">
        <f t="shared" si="6"/>
        <v>0.4</v>
      </c>
      <c r="AC17" s="6">
        <f t="shared" si="7"/>
        <v>0.6</v>
      </c>
      <c r="AD17" s="6">
        <f t="shared" si="8"/>
        <v>0.24</v>
      </c>
    </row>
    <row r="18" spans="1:30" ht="48.75" customHeight="1" x14ac:dyDescent="0.3">
      <c r="A18" s="4" t="s">
        <v>36</v>
      </c>
      <c r="B18" s="42">
        <v>0</v>
      </c>
      <c r="C18" s="42">
        <v>0</v>
      </c>
      <c r="D18" s="42">
        <v>1</v>
      </c>
      <c r="E18" s="42">
        <v>0</v>
      </c>
      <c r="F18" s="42">
        <v>1</v>
      </c>
      <c r="G18" s="42">
        <v>0</v>
      </c>
      <c r="H18" s="42">
        <v>0</v>
      </c>
      <c r="I18" s="42">
        <v>0</v>
      </c>
      <c r="J18" s="42">
        <v>0</v>
      </c>
      <c r="K18" s="42">
        <v>0</v>
      </c>
      <c r="L18" s="44">
        <f t="shared" si="0"/>
        <v>0.8</v>
      </c>
      <c r="M18" s="45" t="str">
        <f t="shared" si="1"/>
        <v>mudah</v>
      </c>
      <c r="N18" s="46">
        <f t="shared" si="4"/>
        <v>0.5</v>
      </c>
      <c r="O18" s="45" t="str">
        <f t="shared" si="2"/>
        <v>soal diterima baik</v>
      </c>
      <c r="Q18" s="7">
        <v>13</v>
      </c>
      <c r="R18" s="5">
        <f t="shared" si="5"/>
        <v>1</v>
      </c>
      <c r="S18" s="5">
        <f t="shared" si="3"/>
        <v>1</v>
      </c>
      <c r="T18" s="5">
        <f t="shared" si="3"/>
        <v>0</v>
      </c>
      <c r="U18" s="5">
        <f t="shared" si="3"/>
        <v>0</v>
      </c>
      <c r="V18" s="5">
        <f t="shared" si="3"/>
        <v>0</v>
      </c>
      <c r="W18" s="5">
        <f t="shared" si="3"/>
        <v>0</v>
      </c>
      <c r="X18" s="5">
        <f t="shared" si="3"/>
        <v>0</v>
      </c>
      <c r="Y18" s="5">
        <f t="shared" si="3"/>
        <v>0</v>
      </c>
      <c r="Z18" s="5">
        <f t="shared" si="3"/>
        <v>0</v>
      </c>
      <c r="AA18" s="5">
        <f t="shared" si="3"/>
        <v>0</v>
      </c>
      <c r="AB18" s="6">
        <f t="shared" si="6"/>
        <v>0.2</v>
      </c>
      <c r="AC18" s="6">
        <f t="shared" si="7"/>
        <v>0.8</v>
      </c>
      <c r="AD18" s="6">
        <f t="shared" si="8"/>
        <v>0.16000000000000003</v>
      </c>
    </row>
    <row r="19" spans="1:30" ht="27.75" customHeight="1" x14ac:dyDescent="0.3">
      <c r="A19" s="4" t="s">
        <v>37</v>
      </c>
      <c r="B19" s="42">
        <v>0</v>
      </c>
      <c r="C19" s="42">
        <v>0</v>
      </c>
      <c r="D19" s="42">
        <v>1</v>
      </c>
      <c r="E19" s="42">
        <v>1</v>
      </c>
      <c r="F19" s="42">
        <v>1</v>
      </c>
      <c r="G19" s="42">
        <v>1</v>
      </c>
      <c r="H19" s="42">
        <v>0</v>
      </c>
      <c r="I19" s="42">
        <v>0</v>
      </c>
      <c r="J19" s="42">
        <v>0</v>
      </c>
      <c r="K19" s="42">
        <v>0</v>
      </c>
      <c r="L19" s="44">
        <f t="shared" si="0"/>
        <v>0.6</v>
      </c>
      <c r="M19" s="45" t="str">
        <f t="shared" si="1"/>
        <v>sedang</v>
      </c>
      <c r="N19" s="46">
        <f t="shared" si="4"/>
        <v>0.5</v>
      </c>
      <c r="O19" s="45" t="str">
        <f t="shared" si="2"/>
        <v>soal diterima baik</v>
      </c>
      <c r="Q19" s="7">
        <v>14</v>
      </c>
      <c r="R19" s="5">
        <f t="shared" si="5"/>
        <v>0</v>
      </c>
      <c r="S19" s="5">
        <f t="shared" si="3"/>
        <v>0</v>
      </c>
      <c r="T19" s="5">
        <f t="shared" si="3"/>
        <v>1</v>
      </c>
      <c r="U19" s="5">
        <f t="shared" si="3"/>
        <v>0</v>
      </c>
      <c r="V19" s="5">
        <f t="shared" si="3"/>
        <v>1</v>
      </c>
      <c r="W19" s="5">
        <f t="shared" si="3"/>
        <v>0</v>
      </c>
      <c r="X19" s="5">
        <f t="shared" si="3"/>
        <v>0</v>
      </c>
      <c r="Y19" s="5">
        <f t="shared" si="3"/>
        <v>0</v>
      </c>
      <c r="Z19" s="5">
        <f t="shared" si="3"/>
        <v>0</v>
      </c>
      <c r="AA19" s="5">
        <f t="shared" si="3"/>
        <v>0</v>
      </c>
      <c r="AB19" s="6">
        <f t="shared" si="6"/>
        <v>0.2</v>
      </c>
      <c r="AC19" s="6">
        <f t="shared" si="7"/>
        <v>0.8</v>
      </c>
      <c r="AD19" s="6">
        <f t="shared" si="8"/>
        <v>0.16000000000000003</v>
      </c>
    </row>
    <row r="20" spans="1:30" ht="26.25" customHeight="1" x14ac:dyDescent="0.3">
      <c r="A20" s="4" t="s">
        <v>38</v>
      </c>
      <c r="B20" s="42">
        <v>1</v>
      </c>
      <c r="C20" s="42">
        <v>1</v>
      </c>
      <c r="D20" s="42">
        <v>1</v>
      </c>
      <c r="E20" s="42">
        <v>1</v>
      </c>
      <c r="F20" s="42">
        <v>1</v>
      </c>
      <c r="G20" s="42">
        <v>1</v>
      </c>
      <c r="H20" s="42">
        <v>1</v>
      </c>
      <c r="I20" s="42">
        <v>1</v>
      </c>
      <c r="J20" s="42">
        <v>0</v>
      </c>
      <c r="K20" s="42">
        <v>0</v>
      </c>
      <c r="L20" s="44">
        <f t="shared" si="0"/>
        <v>0.8</v>
      </c>
      <c r="M20" s="45" t="str">
        <f t="shared" si="1"/>
        <v>mudah</v>
      </c>
      <c r="N20" s="46">
        <f t="shared" si="4"/>
        <v>0.5</v>
      </c>
      <c r="O20" s="45" t="str">
        <f t="shared" si="2"/>
        <v>soal diterima baik</v>
      </c>
      <c r="Q20" s="7">
        <v>15</v>
      </c>
      <c r="R20" s="5">
        <f t="shared" si="5"/>
        <v>0</v>
      </c>
      <c r="S20" s="5">
        <f t="shared" si="3"/>
        <v>0</v>
      </c>
      <c r="T20" s="5">
        <f t="shared" si="3"/>
        <v>1</v>
      </c>
      <c r="U20" s="5">
        <f t="shared" si="3"/>
        <v>1</v>
      </c>
      <c r="V20" s="5">
        <f t="shared" si="3"/>
        <v>1</v>
      </c>
      <c r="W20" s="5">
        <f t="shared" si="3"/>
        <v>1</v>
      </c>
      <c r="X20" s="5">
        <f t="shared" si="3"/>
        <v>0</v>
      </c>
      <c r="Y20" s="5">
        <f t="shared" si="3"/>
        <v>0</v>
      </c>
      <c r="Z20" s="5">
        <f t="shared" si="3"/>
        <v>0</v>
      </c>
      <c r="AA20" s="5">
        <f t="shared" si="3"/>
        <v>0</v>
      </c>
      <c r="AB20" s="6">
        <f t="shared" si="6"/>
        <v>0.4</v>
      </c>
      <c r="AC20" s="6">
        <f t="shared" si="7"/>
        <v>0.6</v>
      </c>
      <c r="AD20" s="6">
        <f t="shared" si="8"/>
        <v>0.24</v>
      </c>
    </row>
    <row r="21" spans="1:30" ht="57.75" customHeight="1" x14ac:dyDescent="0.3">
      <c r="A21" s="4" t="s">
        <v>39</v>
      </c>
      <c r="B21" s="42">
        <v>1</v>
      </c>
      <c r="C21" s="42">
        <v>1</v>
      </c>
      <c r="D21" s="42">
        <v>0</v>
      </c>
      <c r="E21" s="42">
        <v>1</v>
      </c>
      <c r="F21" s="42">
        <v>0</v>
      </c>
      <c r="G21" s="42">
        <v>1</v>
      </c>
      <c r="H21" s="42">
        <v>1</v>
      </c>
      <c r="I21" s="42">
        <v>1</v>
      </c>
      <c r="J21" s="42">
        <v>1</v>
      </c>
      <c r="K21" s="42">
        <v>1</v>
      </c>
      <c r="L21" s="44">
        <f t="shared" si="0"/>
        <v>0.8</v>
      </c>
      <c r="M21" s="45" t="str">
        <f t="shared" si="1"/>
        <v>mudah</v>
      </c>
      <c r="N21" s="46">
        <f t="shared" si="4"/>
        <v>0.5</v>
      </c>
      <c r="O21" s="45" t="str">
        <f t="shared" si="2"/>
        <v>soal diterima baik</v>
      </c>
      <c r="Q21" s="7">
        <v>16</v>
      </c>
      <c r="R21" s="5">
        <f t="shared" si="5"/>
        <v>1</v>
      </c>
      <c r="S21" s="5">
        <f t="shared" si="3"/>
        <v>1</v>
      </c>
      <c r="T21" s="5">
        <f t="shared" si="3"/>
        <v>1</v>
      </c>
      <c r="U21" s="5">
        <f t="shared" si="3"/>
        <v>1</v>
      </c>
      <c r="V21" s="5">
        <f t="shared" si="3"/>
        <v>1</v>
      </c>
      <c r="W21" s="5">
        <f t="shared" si="3"/>
        <v>1</v>
      </c>
      <c r="X21" s="5">
        <f t="shared" si="3"/>
        <v>1</v>
      </c>
      <c r="Y21" s="5">
        <f t="shared" si="3"/>
        <v>1</v>
      </c>
      <c r="Z21" s="5">
        <f t="shared" si="3"/>
        <v>0</v>
      </c>
      <c r="AA21" s="5">
        <f t="shared" si="3"/>
        <v>0</v>
      </c>
      <c r="AB21" s="6">
        <f t="shared" si="6"/>
        <v>0.8</v>
      </c>
      <c r="AC21" s="6">
        <f t="shared" si="7"/>
        <v>0.19999999999999996</v>
      </c>
      <c r="AD21" s="6">
        <f t="shared" si="8"/>
        <v>0.15999999999999998</v>
      </c>
    </row>
    <row r="22" spans="1:30" ht="26.25" customHeight="1" x14ac:dyDescent="0.3">
      <c r="A22" s="9" t="s">
        <v>40</v>
      </c>
      <c r="B22" s="42">
        <v>1</v>
      </c>
      <c r="C22" s="42">
        <v>1</v>
      </c>
      <c r="D22" s="42">
        <v>0</v>
      </c>
      <c r="E22" s="42">
        <v>0</v>
      </c>
      <c r="F22" s="42">
        <v>0</v>
      </c>
      <c r="G22" s="42">
        <v>0</v>
      </c>
      <c r="H22" s="42">
        <v>0</v>
      </c>
      <c r="I22" s="42">
        <v>0</v>
      </c>
      <c r="J22" s="42">
        <v>0</v>
      </c>
      <c r="K22" s="42">
        <v>0</v>
      </c>
      <c r="L22" s="44">
        <f t="shared" si="0"/>
        <v>0.8</v>
      </c>
      <c r="M22" s="45" t="str">
        <f t="shared" si="1"/>
        <v>mudah</v>
      </c>
      <c r="N22" s="46">
        <f t="shared" si="4"/>
        <v>0.5</v>
      </c>
      <c r="O22" s="45" t="str">
        <f t="shared" si="2"/>
        <v>soal diterima baik</v>
      </c>
      <c r="Q22" s="7">
        <v>17</v>
      </c>
      <c r="R22" s="5">
        <f t="shared" si="5"/>
        <v>1</v>
      </c>
      <c r="S22" s="5">
        <f t="shared" si="5"/>
        <v>1</v>
      </c>
      <c r="T22" s="5">
        <f t="shared" si="5"/>
        <v>0</v>
      </c>
      <c r="U22" s="5">
        <f t="shared" si="5"/>
        <v>1</v>
      </c>
      <c r="V22" s="5">
        <f t="shared" si="5"/>
        <v>0</v>
      </c>
      <c r="W22" s="5">
        <f t="shared" si="5"/>
        <v>1</v>
      </c>
      <c r="X22" s="5">
        <f t="shared" si="5"/>
        <v>1</v>
      </c>
      <c r="Y22" s="5">
        <f t="shared" si="5"/>
        <v>1</v>
      </c>
      <c r="Z22" s="5">
        <f t="shared" si="5"/>
        <v>1</v>
      </c>
      <c r="AA22" s="5">
        <f t="shared" si="5"/>
        <v>1</v>
      </c>
      <c r="AB22" s="6">
        <f t="shared" si="6"/>
        <v>0.8</v>
      </c>
      <c r="AC22" s="6">
        <f t="shared" si="7"/>
        <v>0.19999999999999996</v>
      </c>
      <c r="AD22" s="6">
        <f t="shared" si="8"/>
        <v>0.15999999999999998</v>
      </c>
    </row>
    <row r="23" spans="1:30" ht="54" customHeight="1" x14ac:dyDescent="0.3">
      <c r="A23" s="9" t="s">
        <v>41</v>
      </c>
      <c r="B23" s="42">
        <v>0</v>
      </c>
      <c r="C23" s="42">
        <v>0</v>
      </c>
      <c r="D23" s="42">
        <v>0</v>
      </c>
      <c r="E23" s="42">
        <v>0</v>
      </c>
      <c r="F23" s="42">
        <v>0</v>
      </c>
      <c r="G23" s="42">
        <v>0</v>
      </c>
      <c r="H23" s="42">
        <v>1</v>
      </c>
      <c r="I23" s="42">
        <v>1</v>
      </c>
      <c r="J23" s="42">
        <v>0</v>
      </c>
      <c r="K23" s="42">
        <v>0</v>
      </c>
      <c r="L23" s="44">
        <f t="shared" si="0"/>
        <v>0.2</v>
      </c>
      <c r="M23" s="45" t="str">
        <f t="shared" si="1"/>
        <v>sukar</v>
      </c>
      <c r="N23" s="46">
        <f t="shared" si="4"/>
        <v>0.5</v>
      </c>
      <c r="O23" s="45" t="str">
        <f t="shared" si="2"/>
        <v>soal diterima baik</v>
      </c>
      <c r="Q23" s="7">
        <v>18</v>
      </c>
      <c r="R23" s="5">
        <f t="shared" si="5"/>
        <v>1</v>
      </c>
      <c r="S23" s="5">
        <f t="shared" si="5"/>
        <v>1</v>
      </c>
      <c r="T23" s="5">
        <f t="shared" si="5"/>
        <v>0</v>
      </c>
      <c r="U23" s="5">
        <f t="shared" si="5"/>
        <v>0</v>
      </c>
      <c r="V23" s="5">
        <f t="shared" si="5"/>
        <v>0</v>
      </c>
      <c r="W23" s="5">
        <f t="shared" si="5"/>
        <v>0</v>
      </c>
      <c r="X23" s="5">
        <f t="shared" si="5"/>
        <v>0</v>
      </c>
      <c r="Y23" s="5">
        <f t="shared" si="5"/>
        <v>0</v>
      </c>
      <c r="Z23" s="5">
        <f t="shared" si="5"/>
        <v>0</v>
      </c>
      <c r="AA23" s="5">
        <f t="shared" si="5"/>
        <v>0</v>
      </c>
      <c r="AB23" s="6">
        <f t="shared" si="6"/>
        <v>0.2</v>
      </c>
      <c r="AC23" s="6">
        <f t="shared" si="7"/>
        <v>0.8</v>
      </c>
      <c r="AD23" s="6">
        <f t="shared" si="8"/>
        <v>0.16000000000000003</v>
      </c>
    </row>
    <row r="24" spans="1:30" ht="36.75" customHeight="1" x14ac:dyDescent="0.3">
      <c r="A24" s="9" t="s">
        <v>42</v>
      </c>
      <c r="B24" s="42">
        <v>1</v>
      </c>
      <c r="C24" s="42">
        <v>1</v>
      </c>
      <c r="D24" s="42">
        <v>1</v>
      </c>
      <c r="E24" s="42">
        <v>0</v>
      </c>
      <c r="F24" s="42">
        <v>1</v>
      </c>
      <c r="G24" s="42">
        <v>0</v>
      </c>
      <c r="H24" s="42">
        <v>0</v>
      </c>
      <c r="I24" s="42">
        <v>0</v>
      </c>
      <c r="J24" s="42">
        <v>1</v>
      </c>
      <c r="K24" s="42">
        <v>1</v>
      </c>
      <c r="L24" s="44">
        <f t="shared" si="0"/>
        <v>0.4</v>
      </c>
      <c r="M24" s="45" t="str">
        <f t="shared" si="1"/>
        <v>sedang</v>
      </c>
      <c r="N24" s="46">
        <f t="shared" si="4"/>
        <v>0.5</v>
      </c>
      <c r="O24" s="45" t="str">
        <f t="shared" si="2"/>
        <v>soal diterima baik</v>
      </c>
      <c r="Q24" s="7">
        <v>19</v>
      </c>
      <c r="R24" s="5">
        <f t="shared" si="5"/>
        <v>0</v>
      </c>
      <c r="S24" s="5">
        <f t="shared" si="5"/>
        <v>0</v>
      </c>
      <c r="T24" s="5">
        <f t="shared" si="5"/>
        <v>0</v>
      </c>
      <c r="U24" s="5">
        <f t="shared" si="5"/>
        <v>0</v>
      </c>
      <c r="V24" s="5">
        <f t="shared" si="5"/>
        <v>0</v>
      </c>
      <c r="W24" s="5">
        <f t="shared" si="5"/>
        <v>0</v>
      </c>
      <c r="X24" s="5">
        <f t="shared" si="5"/>
        <v>1</v>
      </c>
      <c r="Y24" s="5">
        <f t="shared" si="5"/>
        <v>1</v>
      </c>
      <c r="Z24" s="5">
        <f t="shared" si="5"/>
        <v>0</v>
      </c>
      <c r="AA24" s="5">
        <f t="shared" si="5"/>
        <v>0</v>
      </c>
      <c r="AB24" s="6">
        <f t="shared" si="6"/>
        <v>0.2</v>
      </c>
      <c r="AC24" s="6">
        <f t="shared" si="7"/>
        <v>0.8</v>
      </c>
      <c r="AD24" s="6">
        <f t="shared" si="8"/>
        <v>0.16000000000000003</v>
      </c>
    </row>
    <row r="25" spans="1:30" ht="38.25" customHeight="1" x14ac:dyDescent="0.3">
      <c r="A25" s="9" t="s">
        <v>43</v>
      </c>
      <c r="B25" s="42">
        <v>1</v>
      </c>
      <c r="C25" s="42">
        <v>1</v>
      </c>
      <c r="D25" s="42">
        <v>1</v>
      </c>
      <c r="E25" s="42">
        <v>1</v>
      </c>
      <c r="F25" s="42">
        <v>1</v>
      </c>
      <c r="G25" s="42">
        <v>1</v>
      </c>
      <c r="H25" s="42">
        <v>0</v>
      </c>
      <c r="I25" s="42">
        <v>0</v>
      </c>
      <c r="J25" s="42">
        <v>0</v>
      </c>
      <c r="K25" s="42">
        <v>0</v>
      </c>
      <c r="L25" s="44">
        <f t="shared" si="0"/>
        <v>0.4</v>
      </c>
      <c r="M25" s="45" t="str">
        <f t="shared" si="1"/>
        <v>sedang</v>
      </c>
      <c r="N25" s="46">
        <f t="shared" si="4"/>
        <v>1</v>
      </c>
      <c r="O25" s="45" t="str">
        <f t="shared" si="2"/>
        <v>soal diterima baik</v>
      </c>
      <c r="Q25" s="7">
        <v>20</v>
      </c>
      <c r="R25" s="5">
        <f t="shared" si="5"/>
        <v>1</v>
      </c>
      <c r="S25" s="5">
        <f t="shared" si="5"/>
        <v>1</v>
      </c>
      <c r="T25" s="5">
        <f t="shared" si="5"/>
        <v>1</v>
      </c>
      <c r="U25" s="5">
        <f t="shared" si="5"/>
        <v>0</v>
      </c>
      <c r="V25" s="5">
        <f t="shared" si="5"/>
        <v>1</v>
      </c>
      <c r="W25" s="5">
        <f t="shared" si="5"/>
        <v>0</v>
      </c>
      <c r="X25" s="5">
        <f t="shared" si="5"/>
        <v>0</v>
      </c>
      <c r="Y25" s="5">
        <f t="shared" si="5"/>
        <v>0</v>
      </c>
      <c r="Z25" s="5">
        <f t="shared" si="5"/>
        <v>1</v>
      </c>
      <c r="AA25" s="5">
        <f t="shared" si="5"/>
        <v>1</v>
      </c>
      <c r="AB25" s="6">
        <f t="shared" si="6"/>
        <v>0.6</v>
      </c>
      <c r="AC25" s="6">
        <f t="shared" si="7"/>
        <v>0.4</v>
      </c>
      <c r="AD25" s="6">
        <f t="shared" si="8"/>
        <v>0.24</v>
      </c>
    </row>
    <row r="26" spans="1:30" ht="38.25" customHeight="1" x14ac:dyDescent="0.3">
      <c r="A26" s="8" t="s">
        <v>44</v>
      </c>
      <c r="B26" s="42">
        <v>1</v>
      </c>
      <c r="C26" s="42">
        <v>1</v>
      </c>
      <c r="D26" s="42">
        <v>1</v>
      </c>
      <c r="E26" s="42">
        <v>1</v>
      </c>
      <c r="F26" s="42">
        <v>1</v>
      </c>
      <c r="G26" s="42">
        <v>1</v>
      </c>
      <c r="H26" s="42">
        <v>0</v>
      </c>
      <c r="I26" s="42">
        <v>0</v>
      </c>
      <c r="J26" s="42">
        <v>1</v>
      </c>
      <c r="K26" s="42">
        <v>1</v>
      </c>
      <c r="L26" s="44">
        <f t="shared" si="0"/>
        <v>0.2</v>
      </c>
      <c r="M26" s="45" t="str">
        <f t="shared" si="1"/>
        <v>sukar</v>
      </c>
      <c r="N26" s="46">
        <f t="shared" si="4"/>
        <v>0.5</v>
      </c>
      <c r="O26" s="45" t="str">
        <f t="shared" si="2"/>
        <v>soal diterima baik</v>
      </c>
      <c r="Q26" s="7">
        <v>21</v>
      </c>
      <c r="R26" s="5">
        <f t="shared" si="5"/>
        <v>1</v>
      </c>
      <c r="S26" s="5">
        <f t="shared" si="5"/>
        <v>1</v>
      </c>
      <c r="T26" s="5">
        <f t="shared" si="5"/>
        <v>1</v>
      </c>
      <c r="U26" s="5">
        <f t="shared" si="5"/>
        <v>1</v>
      </c>
      <c r="V26" s="5">
        <f t="shared" si="5"/>
        <v>1</v>
      </c>
      <c r="W26" s="5">
        <f t="shared" si="5"/>
        <v>1</v>
      </c>
      <c r="X26" s="5">
        <f t="shared" si="5"/>
        <v>0</v>
      </c>
      <c r="Y26" s="5">
        <f t="shared" si="5"/>
        <v>0</v>
      </c>
      <c r="Z26" s="5">
        <f t="shared" si="5"/>
        <v>0</v>
      </c>
      <c r="AA26" s="5">
        <f t="shared" si="5"/>
        <v>0</v>
      </c>
      <c r="AB26" s="6">
        <f t="shared" si="6"/>
        <v>0.6</v>
      </c>
      <c r="AC26" s="6">
        <f t="shared" si="7"/>
        <v>0.4</v>
      </c>
      <c r="AD26" s="6">
        <f t="shared" si="8"/>
        <v>0.24</v>
      </c>
    </row>
    <row r="27" spans="1:30" ht="24.75" customHeight="1" x14ac:dyDescent="0.3">
      <c r="A27" s="4" t="s">
        <v>45</v>
      </c>
      <c r="B27" s="42">
        <v>1</v>
      </c>
      <c r="C27" s="42">
        <v>1</v>
      </c>
      <c r="D27" s="42">
        <v>1</v>
      </c>
      <c r="E27" s="42">
        <v>0</v>
      </c>
      <c r="F27" s="42">
        <v>1</v>
      </c>
      <c r="G27" s="42">
        <v>0</v>
      </c>
      <c r="H27" s="42">
        <v>0</v>
      </c>
      <c r="I27" s="42">
        <v>0</v>
      </c>
      <c r="J27" s="42">
        <v>1</v>
      </c>
      <c r="K27" s="42">
        <v>1</v>
      </c>
      <c r="L27" s="44">
        <f t="shared" si="0"/>
        <v>0.4</v>
      </c>
      <c r="M27" s="45" t="str">
        <f t="shared" si="1"/>
        <v>sedang</v>
      </c>
      <c r="N27" s="46">
        <f t="shared" si="4"/>
        <v>0.5</v>
      </c>
      <c r="O27" s="45" t="str">
        <f t="shared" si="2"/>
        <v>soal diterima baik</v>
      </c>
      <c r="Q27" s="7">
        <v>22</v>
      </c>
      <c r="R27" s="5">
        <f t="shared" si="5"/>
        <v>1</v>
      </c>
      <c r="S27" s="5">
        <f t="shared" si="5"/>
        <v>1</v>
      </c>
      <c r="T27" s="5">
        <f t="shared" si="5"/>
        <v>1</v>
      </c>
      <c r="U27" s="5">
        <f t="shared" si="5"/>
        <v>1</v>
      </c>
      <c r="V27" s="5">
        <f t="shared" si="5"/>
        <v>1</v>
      </c>
      <c r="W27" s="5">
        <f t="shared" si="5"/>
        <v>1</v>
      </c>
      <c r="X27" s="5">
        <f t="shared" si="5"/>
        <v>0</v>
      </c>
      <c r="Y27" s="5">
        <f t="shared" si="5"/>
        <v>0</v>
      </c>
      <c r="Z27" s="5">
        <f t="shared" si="5"/>
        <v>1</v>
      </c>
      <c r="AA27" s="5">
        <f t="shared" si="5"/>
        <v>1</v>
      </c>
      <c r="AB27" s="6">
        <f t="shared" si="6"/>
        <v>0.8</v>
      </c>
      <c r="AC27" s="6">
        <f t="shared" si="7"/>
        <v>0.19999999999999996</v>
      </c>
      <c r="AD27" s="6">
        <f t="shared" si="8"/>
        <v>0.15999999999999998</v>
      </c>
    </row>
    <row r="28" spans="1:30" ht="34.5" customHeight="1" x14ac:dyDescent="0.3">
      <c r="A28" s="4" t="s">
        <v>46</v>
      </c>
      <c r="B28" s="42">
        <v>1</v>
      </c>
      <c r="C28" s="42">
        <v>1</v>
      </c>
      <c r="D28" s="42">
        <v>1</v>
      </c>
      <c r="E28" s="42">
        <v>1</v>
      </c>
      <c r="F28" s="42">
        <v>1</v>
      </c>
      <c r="G28" s="42">
        <v>1</v>
      </c>
      <c r="H28" s="42">
        <v>0</v>
      </c>
      <c r="I28" s="42">
        <v>0</v>
      </c>
      <c r="J28" s="42">
        <v>0</v>
      </c>
      <c r="K28" s="42">
        <v>0</v>
      </c>
      <c r="L28" s="44">
        <f t="shared" si="0"/>
        <v>0.4</v>
      </c>
      <c r="M28" s="45" t="str">
        <f t="shared" si="1"/>
        <v>sedang</v>
      </c>
      <c r="N28" s="46">
        <f t="shared" si="4"/>
        <v>1</v>
      </c>
      <c r="O28" s="45" t="str">
        <f t="shared" si="2"/>
        <v>soal diterima baik</v>
      </c>
      <c r="Q28" s="7">
        <v>23</v>
      </c>
      <c r="R28" s="5">
        <f t="shared" si="5"/>
        <v>1</v>
      </c>
      <c r="S28" s="5">
        <f t="shared" si="5"/>
        <v>1</v>
      </c>
      <c r="T28" s="5">
        <f t="shared" si="5"/>
        <v>1</v>
      </c>
      <c r="U28" s="5">
        <f t="shared" si="5"/>
        <v>0</v>
      </c>
      <c r="V28" s="5">
        <f t="shared" si="5"/>
        <v>1</v>
      </c>
      <c r="W28" s="5">
        <f t="shared" si="5"/>
        <v>0</v>
      </c>
      <c r="X28" s="5">
        <f t="shared" si="5"/>
        <v>0</v>
      </c>
      <c r="Y28" s="5">
        <f t="shared" si="5"/>
        <v>0</v>
      </c>
      <c r="Z28" s="5">
        <f t="shared" si="5"/>
        <v>1</v>
      </c>
      <c r="AA28" s="5">
        <f t="shared" si="5"/>
        <v>1</v>
      </c>
      <c r="AB28" s="6">
        <f t="shared" si="6"/>
        <v>0.6</v>
      </c>
      <c r="AC28" s="6">
        <f t="shared" si="7"/>
        <v>0.4</v>
      </c>
      <c r="AD28" s="6">
        <f t="shared" si="8"/>
        <v>0.24</v>
      </c>
    </row>
    <row r="29" spans="1:30" ht="47.25" customHeight="1" x14ac:dyDescent="0.3">
      <c r="A29" s="4" t="s">
        <v>47</v>
      </c>
      <c r="B29" s="42">
        <v>1</v>
      </c>
      <c r="C29" s="42">
        <v>1</v>
      </c>
      <c r="D29" s="42">
        <v>1</v>
      </c>
      <c r="E29" s="42">
        <v>1</v>
      </c>
      <c r="F29" s="42">
        <v>1</v>
      </c>
      <c r="G29" s="42">
        <v>1</v>
      </c>
      <c r="H29" s="42">
        <v>1</v>
      </c>
      <c r="I29" s="42">
        <v>1</v>
      </c>
      <c r="J29" s="42">
        <v>0</v>
      </c>
      <c r="K29" s="42">
        <v>0</v>
      </c>
      <c r="L29" s="44">
        <f t="shared" si="0"/>
        <v>0.8</v>
      </c>
      <c r="M29" s="45" t="str">
        <f t="shared" si="1"/>
        <v>mudah</v>
      </c>
      <c r="N29" s="46">
        <f t="shared" si="4"/>
        <v>0.5</v>
      </c>
      <c r="O29" s="45" t="str">
        <f t="shared" si="2"/>
        <v>soal diterima baik</v>
      </c>
      <c r="Q29" s="7">
        <v>24</v>
      </c>
      <c r="R29" s="5">
        <f t="shared" si="5"/>
        <v>1</v>
      </c>
      <c r="S29" s="5">
        <f t="shared" si="5"/>
        <v>1</v>
      </c>
      <c r="T29" s="5">
        <f t="shared" si="5"/>
        <v>1</v>
      </c>
      <c r="U29" s="5">
        <f t="shared" si="5"/>
        <v>1</v>
      </c>
      <c r="V29" s="5">
        <f t="shared" si="5"/>
        <v>1</v>
      </c>
      <c r="W29" s="5">
        <f t="shared" si="5"/>
        <v>1</v>
      </c>
      <c r="X29" s="5">
        <f t="shared" si="5"/>
        <v>0</v>
      </c>
      <c r="Y29" s="5">
        <f t="shared" si="5"/>
        <v>0</v>
      </c>
      <c r="Z29" s="5">
        <f t="shared" si="5"/>
        <v>0</v>
      </c>
      <c r="AA29" s="5">
        <f t="shared" si="5"/>
        <v>0</v>
      </c>
      <c r="AB29" s="6">
        <f t="shared" si="6"/>
        <v>0.6</v>
      </c>
      <c r="AC29" s="6">
        <f t="shared" si="7"/>
        <v>0.4</v>
      </c>
      <c r="AD29" s="6">
        <f t="shared" si="8"/>
        <v>0.24</v>
      </c>
    </row>
    <row r="30" spans="1:30" ht="33.75" customHeight="1" x14ac:dyDescent="0.3">
      <c r="A30" s="4" t="s">
        <v>48</v>
      </c>
      <c r="B30" s="42">
        <v>1</v>
      </c>
      <c r="C30" s="42">
        <v>1</v>
      </c>
      <c r="D30" s="42">
        <v>1</v>
      </c>
      <c r="E30" s="42">
        <v>1</v>
      </c>
      <c r="F30" s="42">
        <v>1</v>
      </c>
      <c r="G30" s="42">
        <v>1</v>
      </c>
      <c r="H30" s="42">
        <v>0</v>
      </c>
      <c r="I30" s="42">
        <v>0</v>
      </c>
      <c r="J30" s="42">
        <v>0</v>
      </c>
      <c r="K30" s="42">
        <v>0</v>
      </c>
      <c r="L30" s="44">
        <f t="shared" si="0"/>
        <v>0.4</v>
      </c>
      <c r="M30" s="45" t="str">
        <f t="shared" si="1"/>
        <v>sedang</v>
      </c>
      <c r="N30" s="46">
        <f t="shared" si="4"/>
        <v>1</v>
      </c>
      <c r="O30" s="45" t="str">
        <f t="shared" si="2"/>
        <v>soal diterima baik</v>
      </c>
      <c r="Q30" s="7">
        <v>25</v>
      </c>
      <c r="R30" s="5">
        <f t="shared" si="5"/>
        <v>1</v>
      </c>
      <c r="S30" s="5">
        <f t="shared" si="5"/>
        <v>1</v>
      </c>
      <c r="T30" s="5">
        <f t="shared" si="5"/>
        <v>1</v>
      </c>
      <c r="U30" s="5">
        <f t="shared" si="5"/>
        <v>1</v>
      </c>
      <c r="V30" s="5">
        <f t="shared" si="5"/>
        <v>1</v>
      </c>
      <c r="W30" s="5">
        <f t="shared" si="5"/>
        <v>1</v>
      </c>
      <c r="X30" s="5">
        <f t="shared" si="5"/>
        <v>1</v>
      </c>
      <c r="Y30" s="5">
        <f t="shared" si="5"/>
        <v>1</v>
      </c>
      <c r="Z30" s="5">
        <f t="shared" si="5"/>
        <v>0</v>
      </c>
      <c r="AA30" s="5">
        <f t="shared" si="5"/>
        <v>0</v>
      </c>
      <c r="AB30" s="6">
        <f t="shared" si="6"/>
        <v>0.8</v>
      </c>
      <c r="AC30" s="6">
        <f t="shared" si="7"/>
        <v>0.19999999999999996</v>
      </c>
      <c r="AD30" s="6">
        <f t="shared" si="8"/>
        <v>0.15999999999999998</v>
      </c>
    </row>
    <row r="31" spans="1:30" ht="75.75" customHeight="1" x14ac:dyDescent="0.3">
      <c r="A31" s="8" t="s">
        <v>49</v>
      </c>
      <c r="B31" s="42">
        <v>0</v>
      </c>
      <c r="C31" s="42">
        <v>0</v>
      </c>
      <c r="D31" s="42">
        <v>1</v>
      </c>
      <c r="E31" s="42">
        <v>0</v>
      </c>
      <c r="F31" s="42">
        <v>1</v>
      </c>
      <c r="G31" s="42">
        <v>0</v>
      </c>
      <c r="H31" s="42">
        <v>0</v>
      </c>
      <c r="I31" s="42">
        <v>0</v>
      </c>
      <c r="J31" s="42">
        <v>0</v>
      </c>
      <c r="K31" s="42">
        <v>0</v>
      </c>
      <c r="L31" s="44">
        <f t="shared" si="0"/>
        <v>0.8</v>
      </c>
      <c r="M31" s="45" t="str">
        <f t="shared" si="1"/>
        <v>mudah</v>
      </c>
      <c r="N31" s="46">
        <f t="shared" si="4"/>
        <v>0.5</v>
      </c>
      <c r="O31" s="45" t="str">
        <f t="shared" si="2"/>
        <v>soal diterima baik</v>
      </c>
      <c r="Q31" s="7">
        <v>26</v>
      </c>
      <c r="R31" s="5">
        <f t="shared" si="5"/>
        <v>1</v>
      </c>
      <c r="S31" s="5">
        <f t="shared" si="5"/>
        <v>1</v>
      </c>
      <c r="T31" s="5">
        <f t="shared" si="5"/>
        <v>1</v>
      </c>
      <c r="U31" s="5">
        <f t="shared" si="5"/>
        <v>1</v>
      </c>
      <c r="V31" s="5">
        <f t="shared" si="5"/>
        <v>1</v>
      </c>
      <c r="W31" s="5">
        <f t="shared" si="5"/>
        <v>1</v>
      </c>
      <c r="X31" s="5">
        <f t="shared" si="5"/>
        <v>0</v>
      </c>
      <c r="Y31" s="5">
        <f t="shared" si="5"/>
        <v>0</v>
      </c>
      <c r="Z31" s="5">
        <f t="shared" si="5"/>
        <v>0</v>
      </c>
      <c r="AA31" s="5">
        <f t="shared" si="5"/>
        <v>0</v>
      </c>
      <c r="AB31" s="6">
        <f t="shared" si="6"/>
        <v>0.6</v>
      </c>
      <c r="AC31" s="6">
        <f t="shared" si="7"/>
        <v>0.4</v>
      </c>
      <c r="AD31" s="6">
        <f t="shared" si="8"/>
        <v>0.24</v>
      </c>
    </row>
    <row r="32" spans="1:30" ht="78.75" customHeight="1" x14ac:dyDescent="0.3">
      <c r="A32" s="4" t="s">
        <v>50</v>
      </c>
      <c r="B32" s="42">
        <v>1</v>
      </c>
      <c r="C32" s="42">
        <v>1</v>
      </c>
      <c r="D32" s="42">
        <v>1</v>
      </c>
      <c r="E32" s="42">
        <v>0</v>
      </c>
      <c r="F32" s="42">
        <v>1</v>
      </c>
      <c r="G32" s="42">
        <v>0</v>
      </c>
      <c r="H32" s="42">
        <v>0</v>
      </c>
      <c r="I32" s="42">
        <v>0</v>
      </c>
      <c r="J32" s="42">
        <v>1</v>
      </c>
      <c r="K32" s="42">
        <v>1</v>
      </c>
      <c r="L32" s="44">
        <f t="shared" si="0"/>
        <v>0.4</v>
      </c>
      <c r="M32" s="45" t="str">
        <f t="shared" si="1"/>
        <v>sedang</v>
      </c>
      <c r="N32" s="46">
        <f t="shared" si="4"/>
        <v>0.5</v>
      </c>
      <c r="O32" s="45" t="str">
        <f t="shared" si="2"/>
        <v>soal diterima baik</v>
      </c>
      <c r="Q32" s="7">
        <v>27</v>
      </c>
      <c r="R32" s="5">
        <f t="shared" si="5"/>
        <v>0</v>
      </c>
      <c r="S32" s="5">
        <f t="shared" si="5"/>
        <v>0</v>
      </c>
      <c r="T32" s="5">
        <f t="shared" si="5"/>
        <v>1</v>
      </c>
      <c r="U32" s="5">
        <f t="shared" si="5"/>
        <v>0</v>
      </c>
      <c r="V32" s="5">
        <f t="shared" si="5"/>
        <v>1</v>
      </c>
      <c r="W32" s="5">
        <f t="shared" si="5"/>
        <v>0</v>
      </c>
      <c r="X32" s="5">
        <f t="shared" si="5"/>
        <v>0</v>
      </c>
      <c r="Y32" s="5">
        <f t="shared" si="5"/>
        <v>0</v>
      </c>
      <c r="Z32" s="5">
        <f t="shared" si="5"/>
        <v>0</v>
      </c>
      <c r="AA32" s="5">
        <f t="shared" si="5"/>
        <v>0</v>
      </c>
      <c r="AB32" s="6">
        <f t="shared" si="6"/>
        <v>0.2</v>
      </c>
      <c r="AC32" s="6">
        <f t="shared" si="7"/>
        <v>0.8</v>
      </c>
      <c r="AD32" s="6">
        <f t="shared" si="8"/>
        <v>0.16000000000000003</v>
      </c>
    </row>
    <row r="33" spans="1:30" ht="89.25" customHeight="1" x14ac:dyDescent="0.3">
      <c r="A33" s="8" t="s">
        <v>51</v>
      </c>
      <c r="B33" s="42">
        <v>0</v>
      </c>
      <c r="C33" s="42">
        <v>0</v>
      </c>
      <c r="D33" s="42">
        <v>0</v>
      </c>
      <c r="E33" s="42">
        <v>0</v>
      </c>
      <c r="F33" s="42">
        <v>0</v>
      </c>
      <c r="G33" s="42">
        <v>0</v>
      </c>
      <c r="H33" s="42">
        <v>1</v>
      </c>
      <c r="I33" s="42">
        <v>1</v>
      </c>
      <c r="J33" s="42">
        <v>0</v>
      </c>
      <c r="K33" s="42">
        <v>0</v>
      </c>
      <c r="L33" s="44">
        <f t="shared" si="0"/>
        <v>0.2</v>
      </c>
      <c r="M33" s="45" t="str">
        <f t="shared" si="1"/>
        <v>sukar</v>
      </c>
      <c r="N33" s="46">
        <f t="shared" si="4"/>
        <v>0.5</v>
      </c>
      <c r="O33" s="45" t="str">
        <f t="shared" si="2"/>
        <v>soal diterima baik</v>
      </c>
      <c r="Q33" s="7">
        <v>28</v>
      </c>
      <c r="R33" s="5">
        <f t="shared" si="5"/>
        <v>1</v>
      </c>
      <c r="S33" s="5">
        <f t="shared" si="5"/>
        <v>1</v>
      </c>
      <c r="T33" s="5">
        <f t="shared" si="5"/>
        <v>1</v>
      </c>
      <c r="U33" s="5">
        <f t="shared" si="5"/>
        <v>0</v>
      </c>
      <c r="V33" s="5">
        <f t="shared" si="5"/>
        <v>1</v>
      </c>
      <c r="W33" s="5">
        <f t="shared" si="5"/>
        <v>0</v>
      </c>
      <c r="X33" s="5">
        <f t="shared" si="5"/>
        <v>0</v>
      </c>
      <c r="Y33" s="5">
        <f t="shared" si="5"/>
        <v>0</v>
      </c>
      <c r="Z33" s="5">
        <f t="shared" si="5"/>
        <v>1</v>
      </c>
      <c r="AA33" s="5">
        <f t="shared" si="5"/>
        <v>1</v>
      </c>
      <c r="AB33" s="6">
        <f t="shared" si="6"/>
        <v>0.6</v>
      </c>
      <c r="AC33" s="6">
        <f t="shared" si="7"/>
        <v>0.4</v>
      </c>
      <c r="AD33" s="6">
        <f t="shared" si="8"/>
        <v>0.24</v>
      </c>
    </row>
    <row r="34" spans="1:30" ht="45" customHeight="1" x14ac:dyDescent="0.3">
      <c r="A34" s="8" t="s">
        <v>52</v>
      </c>
      <c r="B34" s="42">
        <v>1</v>
      </c>
      <c r="C34" s="42">
        <v>1</v>
      </c>
      <c r="D34" s="42">
        <v>1</v>
      </c>
      <c r="E34" s="42">
        <v>0</v>
      </c>
      <c r="F34" s="42">
        <v>1</v>
      </c>
      <c r="G34" s="42">
        <v>0</v>
      </c>
      <c r="H34" s="42">
        <v>0</v>
      </c>
      <c r="I34" s="42">
        <v>0</v>
      </c>
      <c r="J34" s="42">
        <v>1</v>
      </c>
      <c r="K34" s="42">
        <v>1</v>
      </c>
      <c r="L34" s="44">
        <f t="shared" si="0"/>
        <v>0.4</v>
      </c>
      <c r="M34" s="45" t="str">
        <f t="shared" si="1"/>
        <v>sedang</v>
      </c>
      <c r="N34" s="46">
        <f t="shared" si="4"/>
        <v>0.5</v>
      </c>
      <c r="O34" s="45" t="str">
        <f t="shared" si="2"/>
        <v>soal diterima baik</v>
      </c>
      <c r="Q34" s="7">
        <v>29</v>
      </c>
      <c r="R34" s="5">
        <f t="shared" si="5"/>
        <v>0</v>
      </c>
      <c r="S34" s="5">
        <f t="shared" si="5"/>
        <v>0</v>
      </c>
      <c r="T34" s="5">
        <f t="shared" si="5"/>
        <v>0</v>
      </c>
      <c r="U34" s="5">
        <f t="shared" si="5"/>
        <v>0</v>
      </c>
      <c r="V34" s="5">
        <f t="shared" si="5"/>
        <v>0</v>
      </c>
      <c r="W34" s="5">
        <f t="shared" si="5"/>
        <v>0</v>
      </c>
      <c r="X34" s="5">
        <f t="shared" si="5"/>
        <v>1</v>
      </c>
      <c r="Y34" s="5">
        <f t="shared" si="5"/>
        <v>1</v>
      </c>
      <c r="Z34" s="5">
        <f t="shared" si="5"/>
        <v>0</v>
      </c>
      <c r="AA34" s="5">
        <f t="shared" si="5"/>
        <v>0</v>
      </c>
      <c r="AB34" s="6">
        <f t="shared" si="6"/>
        <v>0.2</v>
      </c>
      <c r="AC34" s="6">
        <f t="shared" si="7"/>
        <v>0.8</v>
      </c>
      <c r="AD34" s="6">
        <f t="shared" si="8"/>
        <v>0.16000000000000003</v>
      </c>
    </row>
    <row r="35" spans="1:30" ht="51" customHeight="1" x14ac:dyDescent="0.3">
      <c r="A35" s="4" t="s">
        <v>53</v>
      </c>
      <c r="B35" s="42">
        <v>1</v>
      </c>
      <c r="C35" s="42">
        <v>1</v>
      </c>
      <c r="D35" s="42">
        <v>1</v>
      </c>
      <c r="E35" s="42">
        <v>0</v>
      </c>
      <c r="F35" s="42">
        <v>1</v>
      </c>
      <c r="G35" s="42">
        <v>0</v>
      </c>
      <c r="H35" s="42">
        <v>0</v>
      </c>
      <c r="I35" s="42">
        <v>0</v>
      </c>
      <c r="J35" s="42">
        <v>1</v>
      </c>
      <c r="K35" s="42">
        <v>1</v>
      </c>
      <c r="L35" s="44">
        <f t="shared" si="0"/>
        <v>0.4</v>
      </c>
      <c r="M35" s="45" t="str">
        <f t="shared" si="1"/>
        <v>sedang</v>
      </c>
      <c r="N35" s="46">
        <f t="shared" si="4"/>
        <v>0.5</v>
      </c>
      <c r="O35" s="45" t="str">
        <f t="shared" si="2"/>
        <v>soal diterima baik</v>
      </c>
      <c r="Q35" s="7">
        <v>30</v>
      </c>
      <c r="R35" s="5">
        <f t="shared" si="5"/>
        <v>1</v>
      </c>
      <c r="S35" s="5">
        <f t="shared" si="5"/>
        <v>1</v>
      </c>
      <c r="T35" s="5">
        <f t="shared" si="5"/>
        <v>1</v>
      </c>
      <c r="U35" s="5">
        <f t="shared" si="5"/>
        <v>0</v>
      </c>
      <c r="V35" s="5">
        <f t="shared" si="5"/>
        <v>1</v>
      </c>
      <c r="W35" s="5">
        <f t="shared" si="5"/>
        <v>0</v>
      </c>
      <c r="X35" s="5">
        <f t="shared" si="5"/>
        <v>0</v>
      </c>
      <c r="Y35" s="5">
        <f t="shared" si="5"/>
        <v>0</v>
      </c>
      <c r="Z35" s="5">
        <f t="shared" si="5"/>
        <v>1</v>
      </c>
      <c r="AA35" s="5">
        <f t="shared" si="5"/>
        <v>1</v>
      </c>
      <c r="AB35" s="6">
        <f t="shared" si="6"/>
        <v>0.6</v>
      </c>
      <c r="AC35" s="6">
        <f t="shared" si="7"/>
        <v>0.4</v>
      </c>
      <c r="AD35" s="6">
        <f t="shared" si="8"/>
        <v>0.24</v>
      </c>
    </row>
    <row r="36" spans="1:30" ht="42" customHeight="1" x14ac:dyDescent="0.3">
      <c r="A36" s="4" t="s">
        <v>54</v>
      </c>
      <c r="B36" s="42">
        <v>1</v>
      </c>
      <c r="C36" s="42">
        <v>1</v>
      </c>
      <c r="D36" s="42">
        <v>0</v>
      </c>
      <c r="E36" s="42">
        <v>0</v>
      </c>
      <c r="F36" s="42">
        <v>0</v>
      </c>
      <c r="G36" s="42">
        <v>0</v>
      </c>
      <c r="H36" s="42">
        <v>0</v>
      </c>
      <c r="I36" s="42">
        <v>0</v>
      </c>
      <c r="J36" s="42">
        <v>0</v>
      </c>
      <c r="K36" s="42">
        <v>0</v>
      </c>
      <c r="L36" s="44">
        <f t="shared" si="0"/>
        <v>0.8</v>
      </c>
      <c r="M36" s="45" t="str">
        <f t="shared" si="1"/>
        <v>mudah</v>
      </c>
      <c r="N36" s="46">
        <f t="shared" si="4"/>
        <v>0.5</v>
      </c>
      <c r="O36" s="45" t="str">
        <f t="shared" si="2"/>
        <v>soal diterima baik</v>
      </c>
      <c r="Q36" s="7">
        <v>31</v>
      </c>
      <c r="R36" s="5">
        <f t="shared" si="5"/>
        <v>1</v>
      </c>
      <c r="S36" s="5">
        <f t="shared" si="5"/>
        <v>1</v>
      </c>
      <c r="T36" s="5">
        <f t="shared" si="5"/>
        <v>1</v>
      </c>
      <c r="U36" s="5">
        <f t="shared" si="5"/>
        <v>0</v>
      </c>
      <c r="V36" s="5">
        <f t="shared" si="5"/>
        <v>1</v>
      </c>
      <c r="W36" s="5">
        <f t="shared" si="5"/>
        <v>0</v>
      </c>
      <c r="X36" s="5">
        <f t="shared" si="5"/>
        <v>0</v>
      </c>
      <c r="Y36" s="5">
        <f t="shared" si="5"/>
        <v>0</v>
      </c>
      <c r="Z36" s="5">
        <f t="shared" si="5"/>
        <v>1</v>
      </c>
      <c r="AA36" s="5">
        <f t="shared" si="5"/>
        <v>1</v>
      </c>
      <c r="AB36" s="6">
        <f t="shared" si="6"/>
        <v>0.6</v>
      </c>
      <c r="AC36" s="6">
        <f t="shared" si="7"/>
        <v>0.4</v>
      </c>
      <c r="AD36" s="6">
        <f t="shared" si="8"/>
        <v>0.24</v>
      </c>
    </row>
    <row r="37" spans="1:30" ht="57" customHeight="1" x14ac:dyDescent="0.3">
      <c r="A37" s="8" t="s">
        <v>55</v>
      </c>
      <c r="B37" s="42">
        <v>1</v>
      </c>
      <c r="C37" s="42">
        <v>1</v>
      </c>
      <c r="D37" s="42">
        <v>0</v>
      </c>
      <c r="E37" s="42">
        <v>0</v>
      </c>
      <c r="F37" s="42">
        <v>0</v>
      </c>
      <c r="G37" s="42">
        <v>0</v>
      </c>
      <c r="H37" s="42">
        <v>0</v>
      </c>
      <c r="I37" s="42">
        <v>0</v>
      </c>
      <c r="J37" s="42">
        <v>0</v>
      </c>
      <c r="K37" s="42">
        <v>0</v>
      </c>
      <c r="L37" s="44">
        <f t="shared" si="0"/>
        <v>0.8</v>
      </c>
      <c r="M37" s="45" t="str">
        <f t="shared" si="1"/>
        <v>mudah</v>
      </c>
      <c r="N37" s="46">
        <f t="shared" si="4"/>
        <v>0.5</v>
      </c>
      <c r="O37" s="45" t="str">
        <f t="shared" si="2"/>
        <v>soal diterima baik</v>
      </c>
      <c r="Q37" s="7">
        <v>32</v>
      </c>
      <c r="R37" s="5">
        <f t="shared" si="5"/>
        <v>1</v>
      </c>
      <c r="S37" s="5">
        <f t="shared" si="5"/>
        <v>1</v>
      </c>
      <c r="T37" s="5">
        <f t="shared" si="5"/>
        <v>0</v>
      </c>
      <c r="U37" s="5">
        <f t="shared" si="5"/>
        <v>0</v>
      </c>
      <c r="V37" s="5">
        <f t="shared" si="5"/>
        <v>0</v>
      </c>
      <c r="W37" s="5">
        <f t="shared" si="5"/>
        <v>0</v>
      </c>
      <c r="X37" s="5">
        <f t="shared" si="5"/>
        <v>0</v>
      </c>
      <c r="Y37" s="5">
        <f t="shared" si="5"/>
        <v>0</v>
      </c>
      <c r="Z37" s="5">
        <f t="shared" si="5"/>
        <v>0</v>
      </c>
      <c r="AA37" s="5">
        <f t="shared" si="5"/>
        <v>0</v>
      </c>
      <c r="AB37" s="6">
        <f t="shared" si="6"/>
        <v>0.2</v>
      </c>
      <c r="AC37" s="6">
        <f t="shared" si="7"/>
        <v>0.8</v>
      </c>
      <c r="AD37" s="6">
        <f t="shared" si="8"/>
        <v>0.16000000000000003</v>
      </c>
    </row>
    <row r="38" spans="1:30" ht="57" customHeight="1" x14ac:dyDescent="0.3">
      <c r="A38" s="4" t="s">
        <v>56</v>
      </c>
      <c r="B38" s="42">
        <v>1</v>
      </c>
      <c r="C38" s="42">
        <v>1</v>
      </c>
      <c r="D38" s="42">
        <v>1</v>
      </c>
      <c r="E38" s="42">
        <v>0</v>
      </c>
      <c r="F38" s="42">
        <v>1</v>
      </c>
      <c r="G38" s="42">
        <v>0</v>
      </c>
      <c r="H38" s="42">
        <v>1</v>
      </c>
      <c r="I38" s="42">
        <v>1</v>
      </c>
      <c r="J38" s="42">
        <v>0</v>
      </c>
      <c r="K38" s="42">
        <v>0</v>
      </c>
      <c r="L38" s="44">
        <f t="shared" si="0"/>
        <v>0.6</v>
      </c>
      <c r="M38" s="45" t="str">
        <f t="shared" si="1"/>
        <v>sedang</v>
      </c>
      <c r="N38" s="46">
        <f t="shared" si="4"/>
        <v>0.5</v>
      </c>
      <c r="O38" s="45" t="str">
        <f t="shared" si="2"/>
        <v>soal diterima baik</v>
      </c>
      <c r="Q38" s="7">
        <v>33</v>
      </c>
      <c r="R38" s="5">
        <f t="shared" si="5"/>
        <v>1</v>
      </c>
      <c r="S38" s="5">
        <f t="shared" si="5"/>
        <v>1</v>
      </c>
      <c r="T38" s="5">
        <f t="shared" si="5"/>
        <v>0</v>
      </c>
      <c r="U38" s="5">
        <f t="shared" si="5"/>
        <v>0</v>
      </c>
      <c r="V38" s="5">
        <f t="shared" si="5"/>
        <v>0</v>
      </c>
      <c r="W38" s="5">
        <f t="shared" si="5"/>
        <v>0</v>
      </c>
      <c r="X38" s="5">
        <f t="shared" si="5"/>
        <v>0</v>
      </c>
      <c r="Y38" s="5">
        <f t="shared" si="5"/>
        <v>0</v>
      </c>
      <c r="Z38" s="5">
        <f t="shared" si="5"/>
        <v>0</v>
      </c>
      <c r="AA38" s="5">
        <f t="shared" si="5"/>
        <v>0</v>
      </c>
      <c r="AB38" s="6">
        <f t="shared" si="6"/>
        <v>0.2</v>
      </c>
      <c r="AC38" s="6">
        <f t="shared" si="7"/>
        <v>0.8</v>
      </c>
      <c r="AD38" s="6">
        <f t="shared" si="8"/>
        <v>0.16000000000000003</v>
      </c>
    </row>
    <row r="39" spans="1:30" ht="125.25" customHeight="1" x14ac:dyDescent="0.3">
      <c r="A39" s="9" t="s">
        <v>57</v>
      </c>
      <c r="B39" s="42">
        <v>1</v>
      </c>
      <c r="C39" s="42">
        <v>1</v>
      </c>
      <c r="D39" s="42">
        <v>1</v>
      </c>
      <c r="E39" s="42">
        <v>1</v>
      </c>
      <c r="F39" s="42">
        <v>1</v>
      </c>
      <c r="G39" s="42">
        <v>1</v>
      </c>
      <c r="H39" s="42">
        <v>0</v>
      </c>
      <c r="I39" s="42">
        <v>0</v>
      </c>
      <c r="J39" s="42">
        <v>0</v>
      </c>
      <c r="K39" s="42">
        <v>0</v>
      </c>
      <c r="L39" s="44">
        <f t="shared" si="0"/>
        <v>0.4</v>
      </c>
      <c r="M39" s="45" t="str">
        <f t="shared" si="1"/>
        <v>sedang</v>
      </c>
      <c r="N39" s="46">
        <f t="shared" si="4"/>
        <v>1</v>
      </c>
      <c r="O39" s="45" t="str">
        <f t="shared" si="2"/>
        <v>soal diterima baik</v>
      </c>
      <c r="Q39" s="7">
        <v>34</v>
      </c>
      <c r="R39" s="5">
        <f t="shared" si="5"/>
        <v>1</v>
      </c>
      <c r="S39" s="5">
        <f t="shared" si="5"/>
        <v>1</v>
      </c>
      <c r="T39" s="5">
        <f t="shared" si="5"/>
        <v>1</v>
      </c>
      <c r="U39" s="5">
        <f t="shared" si="5"/>
        <v>0</v>
      </c>
      <c r="V39" s="5">
        <f t="shared" si="5"/>
        <v>1</v>
      </c>
      <c r="W39" s="5">
        <f t="shared" si="5"/>
        <v>0</v>
      </c>
      <c r="X39" s="5">
        <f t="shared" si="5"/>
        <v>1</v>
      </c>
      <c r="Y39" s="5">
        <f t="shared" si="5"/>
        <v>1</v>
      </c>
      <c r="Z39" s="5">
        <f t="shared" si="5"/>
        <v>0</v>
      </c>
      <c r="AA39" s="5">
        <f t="shared" si="5"/>
        <v>0</v>
      </c>
      <c r="AB39" s="6">
        <f t="shared" si="6"/>
        <v>0.6</v>
      </c>
      <c r="AC39" s="6">
        <f t="shared" si="7"/>
        <v>0.4</v>
      </c>
      <c r="AD39" s="6">
        <f t="shared" si="8"/>
        <v>0.24</v>
      </c>
    </row>
    <row r="40" spans="1:30" ht="58.5" customHeight="1" x14ac:dyDescent="0.3">
      <c r="A40" s="9" t="s">
        <v>58</v>
      </c>
      <c r="B40" s="42">
        <v>1</v>
      </c>
      <c r="C40" s="42">
        <v>1</v>
      </c>
      <c r="D40" s="42">
        <v>1</v>
      </c>
      <c r="E40" s="42">
        <v>1</v>
      </c>
      <c r="F40" s="42">
        <v>1</v>
      </c>
      <c r="G40" s="42">
        <v>1</v>
      </c>
      <c r="H40" s="42">
        <v>0</v>
      </c>
      <c r="I40" s="42">
        <v>0</v>
      </c>
      <c r="J40" s="42">
        <v>1</v>
      </c>
      <c r="K40" s="42">
        <v>1</v>
      </c>
      <c r="L40" s="44">
        <f t="shared" si="0"/>
        <v>0.2</v>
      </c>
      <c r="M40" s="45" t="str">
        <f t="shared" si="1"/>
        <v>sukar</v>
      </c>
      <c r="N40" s="46">
        <f t="shared" si="4"/>
        <v>0.5</v>
      </c>
      <c r="O40" s="45" t="str">
        <f t="shared" si="2"/>
        <v>soal diterima baik</v>
      </c>
      <c r="Q40" s="7">
        <v>35</v>
      </c>
      <c r="R40" s="5">
        <f t="shared" si="5"/>
        <v>1</v>
      </c>
      <c r="S40" s="5">
        <f t="shared" si="5"/>
        <v>1</v>
      </c>
      <c r="T40" s="5">
        <f t="shared" si="5"/>
        <v>1</v>
      </c>
      <c r="U40" s="5">
        <f t="shared" si="5"/>
        <v>1</v>
      </c>
      <c r="V40" s="5">
        <f t="shared" si="5"/>
        <v>1</v>
      </c>
      <c r="W40" s="5">
        <f t="shared" si="5"/>
        <v>1</v>
      </c>
      <c r="X40" s="5">
        <f t="shared" si="5"/>
        <v>0</v>
      </c>
      <c r="Y40" s="5">
        <f t="shared" si="5"/>
        <v>0</v>
      </c>
      <c r="Z40" s="5">
        <f t="shared" si="5"/>
        <v>0</v>
      </c>
      <c r="AA40" s="5">
        <f t="shared" si="5"/>
        <v>0</v>
      </c>
      <c r="AB40" s="6">
        <f t="shared" si="6"/>
        <v>0.6</v>
      </c>
      <c r="AC40" s="6">
        <f t="shared" si="7"/>
        <v>0.4</v>
      </c>
      <c r="AD40" s="6">
        <f t="shared" si="8"/>
        <v>0.24</v>
      </c>
    </row>
    <row r="41" spans="1:30" ht="41.25" customHeight="1" x14ac:dyDescent="0.3">
      <c r="A41" s="9" t="s">
        <v>59</v>
      </c>
      <c r="B41" s="42">
        <v>1</v>
      </c>
      <c r="C41" s="42">
        <v>1</v>
      </c>
      <c r="D41" s="42">
        <v>1</v>
      </c>
      <c r="E41" s="42">
        <v>0</v>
      </c>
      <c r="F41" s="42">
        <v>1</v>
      </c>
      <c r="G41" s="42">
        <v>0</v>
      </c>
      <c r="H41" s="42">
        <v>0</v>
      </c>
      <c r="I41" s="42">
        <v>0</v>
      </c>
      <c r="J41" s="42">
        <v>1</v>
      </c>
      <c r="K41" s="42">
        <v>1</v>
      </c>
      <c r="L41" s="44">
        <f t="shared" si="0"/>
        <v>0.4</v>
      </c>
      <c r="M41" s="45" t="str">
        <f t="shared" si="1"/>
        <v>sedang</v>
      </c>
      <c r="N41" s="46">
        <f t="shared" si="4"/>
        <v>0.5</v>
      </c>
      <c r="O41" s="45" t="str">
        <f t="shared" si="2"/>
        <v>soal diterima baik</v>
      </c>
      <c r="Q41" s="7">
        <v>36</v>
      </c>
      <c r="R41" s="5">
        <f t="shared" si="5"/>
        <v>1</v>
      </c>
      <c r="S41" s="5">
        <f t="shared" si="5"/>
        <v>1</v>
      </c>
      <c r="T41" s="5">
        <f t="shared" si="5"/>
        <v>1</v>
      </c>
      <c r="U41" s="5">
        <f t="shared" si="5"/>
        <v>1</v>
      </c>
      <c r="V41" s="5">
        <f t="shared" si="5"/>
        <v>1</v>
      </c>
      <c r="W41" s="5">
        <f t="shared" si="5"/>
        <v>1</v>
      </c>
      <c r="X41" s="5">
        <f t="shared" si="5"/>
        <v>0</v>
      </c>
      <c r="Y41" s="5">
        <f t="shared" si="5"/>
        <v>0</v>
      </c>
      <c r="Z41" s="5">
        <f t="shared" si="5"/>
        <v>1</v>
      </c>
      <c r="AA41" s="5">
        <f t="shared" si="5"/>
        <v>1</v>
      </c>
      <c r="AB41" s="6">
        <f t="shared" si="6"/>
        <v>0.8</v>
      </c>
      <c r="AC41" s="6">
        <f t="shared" si="7"/>
        <v>0.19999999999999996</v>
      </c>
      <c r="AD41" s="6">
        <f t="shared" si="8"/>
        <v>0.15999999999999998</v>
      </c>
    </row>
    <row r="42" spans="1:30" ht="46.5" customHeight="1" x14ac:dyDescent="0.3">
      <c r="A42" s="8" t="s">
        <v>60</v>
      </c>
      <c r="B42" s="42">
        <v>0</v>
      </c>
      <c r="C42" s="42">
        <v>0</v>
      </c>
      <c r="D42" s="42">
        <v>1</v>
      </c>
      <c r="E42" s="42">
        <v>1</v>
      </c>
      <c r="F42" s="42">
        <v>1</v>
      </c>
      <c r="G42" s="42">
        <v>1</v>
      </c>
      <c r="H42" s="42">
        <v>0</v>
      </c>
      <c r="I42" s="42">
        <v>0</v>
      </c>
      <c r="J42" s="42">
        <v>0</v>
      </c>
      <c r="K42" s="42">
        <v>0</v>
      </c>
      <c r="L42" s="44">
        <f t="shared" si="0"/>
        <v>0.6</v>
      </c>
      <c r="M42" s="45" t="str">
        <f t="shared" si="1"/>
        <v>sedang</v>
      </c>
      <c r="N42" s="46">
        <f t="shared" si="4"/>
        <v>0.5</v>
      </c>
      <c r="O42" s="45" t="str">
        <f t="shared" si="2"/>
        <v>soal diterima baik</v>
      </c>
      <c r="Q42" s="7">
        <v>37</v>
      </c>
      <c r="R42" s="5">
        <f t="shared" si="5"/>
        <v>1</v>
      </c>
      <c r="S42" s="5">
        <f t="shared" si="5"/>
        <v>1</v>
      </c>
      <c r="T42" s="5">
        <f t="shared" si="5"/>
        <v>1</v>
      </c>
      <c r="U42" s="5">
        <f t="shared" si="5"/>
        <v>0</v>
      </c>
      <c r="V42" s="5">
        <f t="shared" si="5"/>
        <v>1</v>
      </c>
      <c r="W42" s="5">
        <f t="shared" si="5"/>
        <v>0</v>
      </c>
      <c r="X42" s="5">
        <f t="shared" si="5"/>
        <v>0</v>
      </c>
      <c r="Y42" s="5">
        <f t="shared" si="5"/>
        <v>0</v>
      </c>
      <c r="Z42" s="5">
        <f t="shared" si="5"/>
        <v>1</v>
      </c>
      <c r="AA42" s="5">
        <f t="shared" si="5"/>
        <v>1</v>
      </c>
      <c r="AB42" s="6">
        <f t="shared" si="6"/>
        <v>0.6</v>
      </c>
      <c r="AC42" s="6">
        <f t="shared" si="7"/>
        <v>0.4</v>
      </c>
      <c r="AD42" s="6">
        <f t="shared" si="8"/>
        <v>0.24</v>
      </c>
    </row>
    <row r="43" spans="1:30" ht="81.75" customHeight="1" x14ac:dyDescent="0.3">
      <c r="A43" s="4" t="s">
        <v>61</v>
      </c>
      <c r="B43" s="42">
        <v>1</v>
      </c>
      <c r="C43" s="42">
        <v>1</v>
      </c>
      <c r="D43" s="42">
        <v>1</v>
      </c>
      <c r="E43" s="42">
        <v>1</v>
      </c>
      <c r="F43" s="42">
        <v>1</v>
      </c>
      <c r="G43" s="42">
        <v>1</v>
      </c>
      <c r="H43" s="42">
        <v>0</v>
      </c>
      <c r="I43" s="42">
        <v>0</v>
      </c>
      <c r="J43" s="42">
        <v>0</v>
      </c>
      <c r="K43" s="42">
        <v>0</v>
      </c>
      <c r="L43" s="44">
        <f t="shared" si="0"/>
        <v>0.4</v>
      </c>
      <c r="M43" s="45" t="str">
        <f t="shared" si="1"/>
        <v>sedang</v>
      </c>
      <c r="N43" s="46">
        <f>ABS((SUM(B43:D43,F43)-SUM(H43:K43))*2/8)</f>
        <v>1</v>
      </c>
      <c r="O43" s="45" t="str">
        <f t="shared" si="2"/>
        <v>soal diterima baik</v>
      </c>
      <c r="Q43" s="7">
        <v>38</v>
      </c>
      <c r="R43" s="5">
        <f t="shared" si="5"/>
        <v>0</v>
      </c>
      <c r="S43" s="5">
        <f t="shared" si="5"/>
        <v>0</v>
      </c>
      <c r="T43" s="5">
        <f t="shared" si="5"/>
        <v>1</v>
      </c>
      <c r="U43" s="5">
        <f t="shared" si="5"/>
        <v>1</v>
      </c>
      <c r="V43" s="5">
        <f t="shared" si="5"/>
        <v>1</v>
      </c>
      <c r="W43" s="5">
        <f t="shared" si="5"/>
        <v>1</v>
      </c>
      <c r="X43" s="5">
        <f t="shared" si="5"/>
        <v>0</v>
      </c>
      <c r="Y43" s="5">
        <f t="shared" si="5"/>
        <v>0</v>
      </c>
      <c r="Z43" s="5">
        <f t="shared" si="5"/>
        <v>0</v>
      </c>
      <c r="AA43" s="5">
        <f t="shared" si="5"/>
        <v>0</v>
      </c>
      <c r="AB43" s="6">
        <f t="shared" si="6"/>
        <v>0.4</v>
      </c>
      <c r="AC43" s="6">
        <f t="shared" si="7"/>
        <v>0.6</v>
      </c>
      <c r="AD43" s="6">
        <f t="shared" si="8"/>
        <v>0.24</v>
      </c>
    </row>
    <row r="44" spans="1:30" ht="95.25" customHeight="1" x14ac:dyDescent="0.3">
      <c r="A44" s="4" t="s">
        <v>62</v>
      </c>
      <c r="B44" s="42">
        <v>1</v>
      </c>
      <c r="C44" s="42">
        <v>1</v>
      </c>
      <c r="D44" s="42">
        <v>1</v>
      </c>
      <c r="E44" s="42">
        <v>1</v>
      </c>
      <c r="F44" s="42">
        <v>1</v>
      </c>
      <c r="G44" s="42">
        <v>1</v>
      </c>
      <c r="H44" s="42">
        <v>0</v>
      </c>
      <c r="I44" s="42">
        <v>0</v>
      </c>
      <c r="J44" s="42">
        <v>0</v>
      </c>
      <c r="K44" s="42">
        <v>0</v>
      </c>
      <c r="L44" s="44">
        <f t="shared" si="0"/>
        <v>0.4</v>
      </c>
      <c r="M44" s="45" t="str">
        <f t="shared" si="1"/>
        <v>sedang</v>
      </c>
      <c r="N44" s="46">
        <f t="shared" si="4"/>
        <v>1</v>
      </c>
      <c r="O44" s="45" t="str">
        <f t="shared" si="2"/>
        <v>soal diterima baik</v>
      </c>
      <c r="Q44" s="7">
        <v>39</v>
      </c>
      <c r="R44" s="5">
        <f t="shared" si="5"/>
        <v>1</v>
      </c>
      <c r="S44" s="5">
        <f t="shared" si="5"/>
        <v>1</v>
      </c>
      <c r="T44" s="5">
        <f t="shared" si="5"/>
        <v>1</v>
      </c>
      <c r="U44" s="5">
        <f t="shared" si="5"/>
        <v>1</v>
      </c>
      <c r="V44" s="5">
        <f t="shared" si="5"/>
        <v>1</v>
      </c>
      <c r="W44" s="5">
        <f t="shared" si="5"/>
        <v>1</v>
      </c>
      <c r="X44" s="5">
        <f t="shared" si="5"/>
        <v>0</v>
      </c>
      <c r="Y44" s="5">
        <f t="shared" si="5"/>
        <v>0</v>
      </c>
      <c r="Z44" s="5">
        <f t="shared" si="5"/>
        <v>0</v>
      </c>
      <c r="AA44" s="5">
        <f t="shared" si="5"/>
        <v>0</v>
      </c>
      <c r="AB44" s="6">
        <f t="shared" si="6"/>
        <v>0.6</v>
      </c>
      <c r="AC44" s="6">
        <f t="shared" si="7"/>
        <v>0.4</v>
      </c>
      <c r="AD44" s="6">
        <f t="shared" si="8"/>
        <v>0.24</v>
      </c>
    </row>
    <row r="45" spans="1:30" ht="78" customHeight="1" x14ac:dyDescent="0.3">
      <c r="A45" s="4" t="s">
        <v>63</v>
      </c>
      <c r="B45" s="42">
        <v>1</v>
      </c>
      <c r="C45" s="42">
        <v>1</v>
      </c>
      <c r="D45" s="42">
        <v>1</v>
      </c>
      <c r="E45" s="42">
        <v>1</v>
      </c>
      <c r="F45" s="42">
        <v>1</v>
      </c>
      <c r="G45" s="42">
        <v>1</v>
      </c>
      <c r="H45" s="42">
        <v>1</v>
      </c>
      <c r="I45" s="42">
        <v>1</v>
      </c>
      <c r="J45" s="42">
        <v>0</v>
      </c>
      <c r="K45" s="42">
        <v>0</v>
      </c>
      <c r="L45" s="44">
        <f t="shared" si="0"/>
        <v>0.8</v>
      </c>
      <c r="M45" s="45" t="str">
        <f t="shared" si="1"/>
        <v>mudah</v>
      </c>
      <c r="N45" s="46">
        <f t="shared" si="4"/>
        <v>0.5</v>
      </c>
      <c r="O45" s="45" t="str">
        <f t="shared" si="2"/>
        <v>soal diterima baik</v>
      </c>
      <c r="Q45" s="7">
        <v>40</v>
      </c>
      <c r="R45" s="5">
        <f t="shared" si="5"/>
        <v>1</v>
      </c>
      <c r="S45" s="5">
        <f t="shared" si="5"/>
        <v>1</v>
      </c>
      <c r="T45" s="5">
        <f t="shared" si="5"/>
        <v>1</v>
      </c>
      <c r="U45" s="5">
        <f t="shared" si="5"/>
        <v>1</v>
      </c>
      <c r="V45" s="5">
        <f t="shared" si="5"/>
        <v>1</v>
      </c>
      <c r="W45" s="5">
        <f t="shared" si="5"/>
        <v>1</v>
      </c>
      <c r="X45" s="5">
        <f t="shared" si="5"/>
        <v>0</v>
      </c>
      <c r="Y45" s="5">
        <f t="shared" si="5"/>
        <v>0</v>
      </c>
      <c r="Z45" s="5">
        <f t="shared" si="5"/>
        <v>0</v>
      </c>
      <c r="AA45" s="5">
        <f t="shared" si="5"/>
        <v>0</v>
      </c>
      <c r="AB45" s="6">
        <f t="shared" si="6"/>
        <v>0.6</v>
      </c>
      <c r="AC45" s="6">
        <f t="shared" si="7"/>
        <v>0.4</v>
      </c>
      <c r="AD45" s="6">
        <f t="shared" si="8"/>
        <v>0.24</v>
      </c>
    </row>
    <row r="46" spans="1:30" ht="57.75" customHeight="1" x14ac:dyDescent="0.3">
      <c r="A46" s="9" t="s">
        <v>64</v>
      </c>
      <c r="B46" s="42">
        <v>1</v>
      </c>
      <c r="C46" s="42">
        <v>1</v>
      </c>
      <c r="D46" s="42">
        <v>1</v>
      </c>
      <c r="E46" s="42">
        <v>1</v>
      </c>
      <c r="F46" s="42">
        <v>1</v>
      </c>
      <c r="G46" s="42">
        <v>1</v>
      </c>
      <c r="H46" s="42">
        <v>0</v>
      </c>
      <c r="I46" s="42">
        <v>0</v>
      </c>
      <c r="J46" s="42">
        <v>0</v>
      </c>
      <c r="K46" s="42">
        <v>0</v>
      </c>
      <c r="L46" s="44">
        <f t="shared" si="0"/>
        <v>0.4</v>
      </c>
      <c r="M46" s="45" t="str">
        <f t="shared" si="1"/>
        <v>sedang</v>
      </c>
      <c r="N46" s="46">
        <f t="shared" si="4"/>
        <v>1</v>
      </c>
      <c r="O46" s="45" t="str">
        <f t="shared" si="2"/>
        <v>soal diterima baik</v>
      </c>
      <c r="Q46" s="7">
        <v>41</v>
      </c>
      <c r="R46" s="5">
        <f t="shared" ref="R46:AA71" si="9">B45</f>
        <v>1</v>
      </c>
      <c r="S46" s="5">
        <f t="shared" si="9"/>
        <v>1</v>
      </c>
      <c r="T46" s="5">
        <f t="shared" si="9"/>
        <v>1</v>
      </c>
      <c r="U46" s="5">
        <f t="shared" si="9"/>
        <v>1</v>
      </c>
      <c r="V46" s="5">
        <f t="shared" si="9"/>
        <v>1</v>
      </c>
      <c r="W46" s="5">
        <f t="shared" si="9"/>
        <v>1</v>
      </c>
      <c r="X46" s="5">
        <f t="shared" si="9"/>
        <v>1</v>
      </c>
      <c r="Y46" s="5">
        <f t="shared" si="9"/>
        <v>1</v>
      </c>
      <c r="Z46" s="5">
        <f t="shared" si="9"/>
        <v>0</v>
      </c>
      <c r="AA46" s="5">
        <f t="shared" si="9"/>
        <v>0</v>
      </c>
      <c r="AB46" s="6">
        <f t="shared" si="6"/>
        <v>0.8</v>
      </c>
      <c r="AC46" s="6">
        <f t="shared" si="7"/>
        <v>0.19999999999999996</v>
      </c>
      <c r="AD46" s="6">
        <f t="shared" si="8"/>
        <v>0.15999999999999998</v>
      </c>
    </row>
    <row r="47" spans="1:30" ht="85.5" customHeight="1" x14ac:dyDescent="0.3">
      <c r="A47" s="8" t="s">
        <v>65</v>
      </c>
      <c r="B47" s="42">
        <v>1</v>
      </c>
      <c r="C47" s="42">
        <v>1</v>
      </c>
      <c r="D47" s="42">
        <v>0</v>
      </c>
      <c r="E47" s="42">
        <v>1</v>
      </c>
      <c r="F47" s="42">
        <v>0</v>
      </c>
      <c r="G47" s="42">
        <v>1</v>
      </c>
      <c r="H47" s="42">
        <v>1</v>
      </c>
      <c r="I47" s="42">
        <v>1</v>
      </c>
      <c r="J47" s="42">
        <v>1</v>
      </c>
      <c r="K47" s="42">
        <v>1</v>
      </c>
      <c r="L47" s="44">
        <f t="shared" si="0"/>
        <v>0.8</v>
      </c>
      <c r="M47" s="45" t="str">
        <f t="shared" si="1"/>
        <v>mudah</v>
      </c>
      <c r="N47" s="46">
        <f t="shared" si="4"/>
        <v>0.5</v>
      </c>
      <c r="O47" s="45" t="str">
        <f t="shared" si="2"/>
        <v>soal diterima baik</v>
      </c>
      <c r="Q47" s="7">
        <v>42</v>
      </c>
      <c r="R47" s="5">
        <f t="shared" si="9"/>
        <v>1</v>
      </c>
      <c r="S47" s="5">
        <f t="shared" si="9"/>
        <v>1</v>
      </c>
      <c r="T47" s="5">
        <f t="shared" si="9"/>
        <v>1</v>
      </c>
      <c r="U47" s="5">
        <f t="shared" si="9"/>
        <v>1</v>
      </c>
      <c r="V47" s="5">
        <f t="shared" si="9"/>
        <v>1</v>
      </c>
      <c r="W47" s="5">
        <f t="shared" si="9"/>
        <v>1</v>
      </c>
      <c r="X47" s="5">
        <f t="shared" si="9"/>
        <v>0</v>
      </c>
      <c r="Y47" s="5">
        <f t="shared" si="9"/>
        <v>0</v>
      </c>
      <c r="Z47" s="5">
        <f t="shared" si="9"/>
        <v>0</v>
      </c>
      <c r="AA47" s="5">
        <f t="shared" si="9"/>
        <v>0</v>
      </c>
      <c r="AB47" s="6">
        <f t="shared" si="6"/>
        <v>0.6</v>
      </c>
      <c r="AC47" s="6">
        <f t="shared" si="7"/>
        <v>0.4</v>
      </c>
      <c r="AD47" s="6">
        <f t="shared" si="8"/>
        <v>0.24</v>
      </c>
    </row>
    <row r="48" spans="1:30" ht="63" customHeight="1" x14ac:dyDescent="0.3">
      <c r="A48" s="4" t="s">
        <v>66</v>
      </c>
      <c r="B48" s="42">
        <v>1</v>
      </c>
      <c r="C48" s="42">
        <v>1</v>
      </c>
      <c r="D48" s="42">
        <v>1</v>
      </c>
      <c r="E48" s="42">
        <v>1</v>
      </c>
      <c r="F48" s="42">
        <v>1</v>
      </c>
      <c r="G48" s="42">
        <v>1</v>
      </c>
      <c r="H48" s="42">
        <v>0</v>
      </c>
      <c r="I48" s="42">
        <v>0</v>
      </c>
      <c r="J48" s="42">
        <v>0</v>
      </c>
      <c r="K48" s="42">
        <v>0</v>
      </c>
      <c r="L48" s="44">
        <f t="shared" si="0"/>
        <v>0.4</v>
      </c>
      <c r="M48" s="45" t="str">
        <f t="shared" si="1"/>
        <v>sedang</v>
      </c>
      <c r="N48" s="46">
        <f t="shared" si="4"/>
        <v>1</v>
      </c>
      <c r="O48" s="45" t="str">
        <f t="shared" si="2"/>
        <v>soal diterima baik</v>
      </c>
      <c r="Q48" s="7">
        <v>43</v>
      </c>
      <c r="R48" s="5">
        <f t="shared" si="9"/>
        <v>1</v>
      </c>
      <c r="S48" s="5">
        <f t="shared" si="9"/>
        <v>1</v>
      </c>
      <c r="T48" s="5">
        <f t="shared" si="9"/>
        <v>0</v>
      </c>
      <c r="U48" s="5">
        <f t="shared" si="9"/>
        <v>1</v>
      </c>
      <c r="V48" s="5">
        <f t="shared" si="9"/>
        <v>0</v>
      </c>
      <c r="W48" s="5">
        <f t="shared" si="9"/>
        <v>1</v>
      </c>
      <c r="X48" s="5">
        <f t="shared" si="9"/>
        <v>1</v>
      </c>
      <c r="Y48" s="5">
        <f t="shared" si="9"/>
        <v>1</v>
      </c>
      <c r="Z48" s="5">
        <f t="shared" si="9"/>
        <v>1</v>
      </c>
      <c r="AA48" s="5">
        <f t="shared" si="9"/>
        <v>1</v>
      </c>
      <c r="AB48" s="6">
        <f t="shared" si="6"/>
        <v>0.8</v>
      </c>
      <c r="AC48" s="6">
        <f t="shared" si="7"/>
        <v>0.19999999999999996</v>
      </c>
      <c r="AD48" s="6">
        <f t="shared" si="8"/>
        <v>0.15999999999999998</v>
      </c>
    </row>
    <row r="49" spans="1:30" ht="78.75" customHeight="1" x14ac:dyDescent="0.3">
      <c r="A49" s="9" t="s">
        <v>67</v>
      </c>
      <c r="B49" s="42">
        <v>1</v>
      </c>
      <c r="C49" s="42">
        <v>1</v>
      </c>
      <c r="D49" s="42">
        <v>0</v>
      </c>
      <c r="E49" s="42">
        <v>1</v>
      </c>
      <c r="F49" s="42">
        <v>0</v>
      </c>
      <c r="G49" s="42">
        <v>1</v>
      </c>
      <c r="H49" s="42">
        <v>0</v>
      </c>
      <c r="I49" s="42">
        <v>0</v>
      </c>
      <c r="J49" s="42">
        <v>0</v>
      </c>
      <c r="K49" s="42">
        <v>0</v>
      </c>
      <c r="L49" s="44">
        <f t="shared" si="0"/>
        <v>0.6</v>
      </c>
      <c r="M49" s="45" t="str">
        <f t="shared" si="1"/>
        <v>sedang</v>
      </c>
      <c r="N49" s="46">
        <f t="shared" si="4"/>
        <v>0.5</v>
      </c>
      <c r="O49" s="45" t="str">
        <f t="shared" si="2"/>
        <v>soal diterima baik</v>
      </c>
      <c r="Q49" s="7">
        <v>44</v>
      </c>
      <c r="R49" s="5">
        <f t="shared" si="9"/>
        <v>1</v>
      </c>
      <c r="S49" s="5">
        <f t="shared" si="9"/>
        <v>1</v>
      </c>
      <c r="T49" s="5">
        <f t="shared" si="9"/>
        <v>1</v>
      </c>
      <c r="U49" s="5">
        <f t="shared" si="9"/>
        <v>1</v>
      </c>
      <c r="V49" s="5">
        <f t="shared" si="9"/>
        <v>1</v>
      </c>
      <c r="W49" s="5">
        <f t="shared" si="9"/>
        <v>1</v>
      </c>
      <c r="X49" s="5">
        <f t="shared" si="9"/>
        <v>0</v>
      </c>
      <c r="Y49" s="5">
        <f t="shared" si="9"/>
        <v>0</v>
      </c>
      <c r="Z49" s="5">
        <f t="shared" si="9"/>
        <v>0</v>
      </c>
      <c r="AA49" s="5">
        <f t="shared" si="9"/>
        <v>0</v>
      </c>
      <c r="AB49" s="6">
        <f t="shared" si="6"/>
        <v>0.6</v>
      </c>
      <c r="AC49" s="6">
        <f t="shared" si="7"/>
        <v>0.4</v>
      </c>
      <c r="AD49" s="6">
        <f t="shared" si="8"/>
        <v>0.24</v>
      </c>
    </row>
    <row r="50" spans="1:30" ht="83.25" customHeight="1" x14ac:dyDescent="0.3">
      <c r="A50" s="9" t="s">
        <v>68</v>
      </c>
      <c r="B50" s="42">
        <v>0</v>
      </c>
      <c r="C50" s="42">
        <v>0</v>
      </c>
      <c r="D50" s="42">
        <v>1</v>
      </c>
      <c r="E50" s="42">
        <v>0</v>
      </c>
      <c r="F50" s="42">
        <v>1</v>
      </c>
      <c r="G50" s="42">
        <v>0</v>
      </c>
      <c r="H50" s="42">
        <v>0</v>
      </c>
      <c r="I50" s="42">
        <v>0</v>
      </c>
      <c r="J50" s="42">
        <v>0</v>
      </c>
      <c r="K50" s="42">
        <v>0</v>
      </c>
      <c r="L50" s="44">
        <f t="shared" si="0"/>
        <v>0.8</v>
      </c>
      <c r="M50" s="45" t="str">
        <f t="shared" si="1"/>
        <v>mudah</v>
      </c>
      <c r="N50" s="46">
        <f t="shared" si="4"/>
        <v>0.5</v>
      </c>
      <c r="O50" s="45" t="str">
        <f t="shared" si="2"/>
        <v>soal diterima baik</v>
      </c>
      <c r="Q50" s="7">
        <v>45</v>
      </c>
      <c r="R50" s="5">
        <f t="shared" si="9"/>
        <v>1</v>
      </c>
      <c r="S50" s="5">
        <f t="shared" si="9"/>
        <v>1</v>
      </c>
      <c r="T50" s="5">
        <f t="shared" si="9"/>
        <v>0</v>
      </c>
      <c r="U50" s="5">
        <f t="shared" si="9"/>
        <v>1</v>
      </c>
      <c r="V50" s="5">
        <f t="shared" si="9"/>
        <v>0</v>
      </c>
      <c r="W50" s="5">
        <f t="shared" si="9"/>
        <v>1</v>
      </c>
      <c r="X50" s="5">
        <f t="shared" si="9"/>
        <v>0</v>
      </c>
      <c r="Y50" s="5">
        <f t="shared" si="9"/>
        <v>0</v>
      </c>
      <c r="Z50" s="5">
        <f t="shared" si="9"/>
        <v>0</v>
      </c>
      <c r="AA50" s="5">
        <f t="shared" si="9"/>
        <v>0</v>
      </c>
      <c r="AB50" s="6">
        <f t="shared" si="6"/>
        <v>0.4</v>
      </c>
      <c r="AC50" s="6">
        <f t="shared" si="7"/>
        <v>0.6</v>
      </c>
      <c r="AD50" s="6">
        <f t="shared" si="8"/>
        <v>0.24</v>
      </c>
    </row>
    <row r="51" spans="1:30" ht="50.25" customHeight="1" x14ac:dyDescent="0.3">
      <c r="A51" s="4" t="s">
        <v>69</v>
      </c>
      <c r="B51" s="42">
        <v>1</v>
      </c>
      <c r="C51" s="42">
        <v>1</v>
      </c>
      <c r="D51" s="42">
        <v>1</v>
      </c>
      <c r="E51" s="42">
        <v>1</v>
      </c>
      <c r="F51" s="42">
        <v>1</v>
      </c>
      <c r="G51" s="42">
        <v>1</v>
      </c>
      <c r="H51" s="42">
        <v>0</v>
      </c>
      <c r="I51" s="42">
        <v>0</v>
      </c>
      <c r="J51" s="42">
        <v>1</v>
      </c>
      <c r="K51" s="42">
        <v>1</v>
      </c>
      <c r="L51" s="44">
        <f t="shared" si="0"/>
        <v>0.2</v>
      </c>
      <c r="M51" s="45" t="str">
        <f t="shared" si="1"/>
        <v>sukar</v>
      </c>
      <c r="N51" s="46">
        <f t="shared" si="4"/>
        <v>0.5</v>
      </c>
      <c r="O51" s="45" t="str">
        <f t="shared" si="2"/>
        <v>soal diterima baik</v>
      </c>
      <c r="Q51" s="7">
        <v>46</v>
      </c>
      <c r="R51" s="5">
        <f t="shared" si="9"/>
        <v>0</v>
      </c>
      <c r="S51" s="5">
        <f t="shared" si="9"/>
        <v>0</v>
      </c>
      <c r="T51" s="5">
        <f t="shared" si="9"/>
        <v>1</v>
      </c>
      <c r="U51" s="5">
        <f t="shared" si="9"/>
        <v>0</v>
      </c>
      <c r="V51" s="5">
        <f t="shared" si="9"/>
        <v>1</v>
      </c>
      <c r="W51" s="5">
        <f t="shared" si="9"/>
        <v>0</v>
      </c>
      <c r="X51" s="5">
        <f t="shared" si="9"/>
        <v>0</v>
      </c>
      <c r="Y51" s="5">
        <f t="shared" si="9"/>
        <v>0</v>
      </c>
      <c r="Z51" s="5">
        <f t="shared" si="9"/>
        <v>0</v>
      </c>
      <c r="AA51" s="5">
        <f t="shared" si="9"/>
        <v>0</v>
      </c>
      <c r="AB51" s="6">
        <f t="shared" si="6"/>
        <v>0.2</v>
      </c>
      <c r="AC51" s="6">
        <f t="shared" si="7"/>
        <v>0.8</v>
      </c>
      <c r="AD51" s="6">
        <f t="shared" si="8"/>
        <v>0.16000000000000003</v>
      </c>
    </row>
    <row r="52" spans="1:30" ht="98.25" customHeight="1" x14ac:dyDescent="0.3">
      <c r="A52" s="4" t="s">
        <v>70</v>
      </c>
      <c r="B52" s="42">
        <v>1</v>
      </c>
      <c r="C52" s="42">
        <v>1</v>
      </c>
      <c r="D52" s="42">
        <v>1</v>
      </c>
      <c r="E52" s="42">
        <v>0</v>
      </c>
      <c r="F52" s="42">
        <v>1</v>
      </c>
      <c r="G52" s="42">
        <v>0</v>
      </c>
      <c r="H52" s="42">
        <v>0</v>
      </c>
      <c r="I52" s="42">
        <v>0</v>
      </c>
      <c r="J52" s="42">
        <v>1</v>
      </c>
      <c r="K52" s="42">
        <v>1</v>
      </c>
      <c r="L52" s="44">
        <f t="shared" si="0"/>
        <v>0.4</v>
      </c>
      <c r="M52" s="45" t="str">
        <f t="shared" si="1"/>
        <v>sedang</v>
      </c>
      <c r="N52" s="46">
        <f t="shared" si="4"/>
        <v>0.5</v>
      </c>
      <c r="O52" s="45" t="str">
        <f t="shared" si="2"/>
        <v>soal diterima baik</v>
      </c>
      <c r="Q52" s="7">
        <v>47</v>
      </c>
      <c r="R52" s="5">
        <f t="shared" si="9"/>
        <v>1</v>
      </c>
      <c r="S52" s="5">
        <f t="shared" si="9"/>
        <v>1</v>
      </c>
      <c r="T52" s="5">
        <f t="shared" si="9"/>
        <v>1</v>
      </c>
      <c r="U52" s="5">
        <f t="shared" si="9"/>
        <v>1</v>
      </c>
      <c r="V52" s="5">
        <f t="shared" si="9"/>
        <v>1</v>
      </c>
      <c r="W52" s="5">
        <f t="shared" si="9"/>
        <v>1</v>
      </c>
      <c r="X52" s="5">
        <f t="shared" si="9"/>
        <v>0</v>
      </c>
      <c r="Y52" s="5">
        <f t="shared" si="9"/>
        <v>0</v>
      </c>
      <c r="Z52" s="5">
        <f t="shared" si="9"/>
        <v>1</v>
      </c>
      <c r="AA52" s="5">
        <f t="shared" si="9"/>
        <v>1</v>
      </c>
      <c r="AB52" s="6">
        <f t="shared" si="6"/>
        <v>0.8</v>
      </c>
      <c r="AC52" s="6">
        <f t="shared" si="7"/>
        <v>0.19999999999999996</v>
      </c>
      <c r="AD52" s="6">
        <f t="shared" si="8"/>
        <v>0.15999999999999998</v>
      </c>
    </row>
    <row r="53" spans="1:30" ht="43.5" customHeight="1" x14ac:dyDescent="0.3">
      <c r="A53" s="8" t="s">
        <v>71</v>
      </c>
      <c r="B53" s="42">
        <v>1</v>
      </c>
      <c r="C53" s="42">
        <v>1</v>
      </c>
      <c r="D53" s="42">
        <v>0</v>
      </c>
      <c r="E53" s="42">
        <v>1</v>
      </c>
      <c r="F53" s="42">
        <v>0</v>
      </c>
      <c r="G53" s="42">
        <v>1</v>
      </c>
      <c r="H53" s="42">
        <v>0</v>
      </c>
      <c r="I53" s="42">
        <v>0</v>
      </c>
      <c r="J53" s="42">
        <v>0</v>
      </c>
      <c r="K53" s="42">
        <v>0</v>
      </c>
      <c r="L53" s="44">
        <f t="shared" si="0"/>
        <v>0.6</v>
      </c>
      <c r="M53" s="45" t="str">
        <f t="shared" si="1"/>
        <v>sedang</v>
      </c>
      <c r="N53" s="46">
        <f t="shared" si="4"/>
        <v>0.5</v>
      </c>
      <c r="O53" s="45" t="str">
        <f t="shared" si="2"/>
        <v>soal diterima baik</v>
      </c>
      <c r="Q53" s="7">
        <v>48</v>
      </c>
      <c r="R53" s="5">
        <f t="shared" si="9"/>
        <v>1</v>
      </c>
      <c r="S53" s="5">
        <f t="shared" si="9"/>
        <v>1</v>
      </c>
      <c r="T53" s="5">
        <f t="shared" si="9"/>
        <v>1</v>
      </c>
      <c r="U53" s="5">
        <f t="shared" si="9"/>
        <v>0</v>
      </c>
      <c r="V53" s="5">
        <f t="shared" si="9"/>
        <v>1</v>
      </c>
      <c r="W53" s="5">
        <f t="shared" si="9"/>
        <v>0</v>
      </c>
      <c r="X53" s="5">
        <f t="shared" si="9"/>
        <v>0</v>
      </c>
      <c r="Y53" s="5">
        <f t="shared" si="9"/>
        <v>0</v>
      </c>
      <c r="Z53" s="5">
        <f t="shared" si="9"/>
        <v>1</v>
      </c>
      <c r="AA53" s="5">
        <f t="shared" si="9"/>
        <v>1</v>
      </c>
      <c r="AB53" s="6">
        <f t="shared" si="6"/>
        <v>0.6</v>
      </c>
      <c r="AC53" s="6">
        <f t="shared" si="7"/>
        <v>0.4</v>
      </c>
      <c r="AD53" s="6">
        <f t="shared" si="8"/>
        <v>0.24</v>
      </c>
    </row>
    <row r="54" spans="1:30" ht="61.5" customHeight="1" x14ac:dyDescent="0.3">
      <c r="A54" s="9" t="s">
        <v>72</v>
      </c>
      <c r="B54" s="42">
        <v>1</v>
      </c>
      <c r="C54" s="42">
        <v>1</v>
      </c>
      <c r="D54" s="42">
        <v>1</v>
      </c>
      <c r="E54" s="42">
        <v>0</v>
      </c>
      <c r="F54" s="42">
        <v>1</v>
      </c>
      <c r="G54" s="42">
        <v>0</v>
      </c>
      <c r="H54" s="42">
        <v>0</v>
      </c>
      <c r="I54" s="42">
        <v>0</v>
      </c>
      <c r="J54" s="42">
        <v>0</v>
      </c>
      <c r="K54" s="42">
        <v>0</v>
      </c>
      <c r="L54" s="44">
        <f t="shared" si="0"/>
        <v>0.6</v>
      </c>
      <c r="M54" s="45" t="str">
        <f t="shared" si="1"/>
        <v>sedang</v>
      </c>
      <c r="N54" s="46">
        <f t="shared" si="4"/>
        <v>1</v>
      </c>
      <c r="O54" s="45" t="str">
        <f t="shared" si="2"/>
        <v>soal diterima baik</v>
      </c>
      <c r="Q54" s="7">
        <v>49</v>
      </c>
      <c r="R54" s="5">
        <f t="shared" si="9"/>
        <v>1</v>
      </c>
      <c r="S54" s="5">
        <f t="shared" si="9"/>
        <v>1</v>
      </c>
      <c r="T54" s="5">
        <f t="shared" si="9"/>
        <v>0</v>
      </c>
      <c r="U54" s="5">
        <f t="shared" si="9"/>
        <v>1</v>
      </c>
      <c r="V54" s="5">
        <f t="shared" si="9"/>
        <v>0</v>
      </c>
      <c r="W54" s="5">
        <f t="shared" si="9"/>
        <v>1</v>
      </c>
      <c r="X54" s="5">
        <f t="shared" si="9"/>
        <v>0</v>
      </c>
      <c r="Y54" s="5">
        <f t="shared" si="9"/>
        <v>0</v>
      </c>
      <c r="Z54" s="5">
        <f t="shared" si="9"/>
        <v>0</v>
      </c>
      <c r="AA54" s="5">
        <f t="shared" si="9"/>
        <v>0</v>
      </c>
      <c r="AB54" s="6">
        <f t="shared" si="6"/>
        <v>0.4</v>
      </c>
      <c r="AC54" s="6">
        <f t="shared" si="7"/>
        <v>0.6</v>
      </c>
      <c r="AD54" s="6">
        <f t="shared" si="8"/>
        <v>0.24</v>
      </c>
    </row>
    <row r="55" spans="1:30" ht="86.25" customHeight="1" x14ac:dyDescent="0.3">
      <c r="A55" s="8" t="s">
        <v>73</v>
      </c>
      <c r="B55" s="42">
        <v>1</v>
      </c>
      <c r="C55" s="42">
        <v>1</v>
      </c>
      <c r="D55" s="42">
        <v>1</v>
      </c>
      <c r="E55" s="42">
        <v>1</v>
      </c>
      <c r="F55" s="42">
        <v>1</v>
      </c>
      <c r="G55" s="42">
        <v>1</v>
      </c>
      <c r="H55" s="42">
        <v>0</v>
      </c>
      <c r="I55" s="42">
        <v>0</v>
      </c>
      <c r="J55" s="42">
        <v>0</v>
      </c>
      <c r="K55" s="42">
        <v>0</v>
      </c>
      <c r="L55" s="44">
        <f t="shared" si="0"/>
        <v>0.4</v>
      </c>
      <c r="M55" s="45" t="str">
        <f t="shared" si="1"/>
        <v>sedang</v>
      </c>
      <c r="N55" s="46">
        <f t="shared" si="4"/>
        <v>1</v>
      </c>
      <c r="O55" s="45" t="str">
        <f t="shared" si="2"/>
        <v>soal diterima baik</v>
      </c>
      <c r="Q55" s="7">
        <v>50</v>
      </c>
      <c r="R55" s="5">
        <f t="shared" si="9"/>
        <v>1</v>
      </c>
      <c r="S55" s="5">
        <f t="shared" si="9"/>
        <v>1</v>
      </c>
      <c r="T55" s="5">
        <f t="shared" si="9"/>
        <v>1</v>
      </c>
      <c r="U55" s="5">
        <f t="shared" si="9"/>
        <v>0</v>
      </c>
      <c r="V55" s="5">
        <f t="shared" si="9"/>
        <v>1</v>
      </c>
      <c r="W55" s="5">
        <f t="shared" si="9"/>
        <v>0</v>
      </c>
      <c r="X55" s="5">
        <f t="shared" si="9"/>
        <v>0</v>
      </c>
      <c r="Y55" s="5">
        <f t="shared" si="9"/>
        <v>0</v>
      </c>
      <c r="Z55" s="5">
        <f t="shared" si="9"/>
        <v>0</v>
      </c>
      <c r="AA55" s="5">
        <f t="shared" si="9"/>
        <v>0</v>
      </c>
      <c r="AB55" s="6">
        <f t="shared" si="6"/>
        <v>0.4</v>
      </c>
      <c r="AC55" s="6">
        <f t="shared" si="7"/>
        <v>0.6</v>
      </c>
      <c r="AD55" s="6">
        <f t="shared" si="8"/>
        <v>0.24</v>
      </c>
    </row>
    <row r="56" spans="1:30" ht="69" customHeight="1" x14ac:dyDescent="0.3">
      <c r="A56" s="8" t="s">
        <v>74</v>
      </c>
      <c r="B56" s="42">
        <v>0</v>
      </c>
      <c r="C56" s="42">
        <v>0</v>
      </c>
      <c r="D56" s="42">
        <v>0</v>
      </c>
      <c r="E56" s="42">
        <v>0</v>
      </c>
      <c r="F56" s="42">
        <v>0</v>
      </c>
      <c r="G56" s="42">
        <v>0</v>
      </c>
      <c r="H56" s="42">
        <v>1</v>
      </c>
      <c r="I56" s="42">
        <v>1</v>
      </c>
      <c r="J56" s="42">
        <v>1</v>
      </c>
      <c r="K56" s="42">
        <v>1</v>
      </c>
      <c r="L56" s="44">
        <f t="shared" si="0"/>
        <v>0.4</v>
      </c>
      <c r="M56" s="45" t="str">
        <f t="shared" si="1"/>
        <v>sedang</v>
      </c>
      <c r="N56" s="46">
        <f t="shared" si="4"/>
        <v>1</v>
      </c>
      <c r="O56" s="45" t="str">
        <f t="shared" si="2"/>
        <v>soal diterima baik</v>
      </c>
      <c r="Q56" s="7">
        <v>51</v>
      </c>
      <c r="R56" s="5">
        <f t="shared" si="9"/>
        <v>1</v>
      </c>
      <c r="S56" s="5">
        <f t="shared" si="9"/>
        <v>1</v>
      </c>
      <c r="T56" s="5">
        <f t="shared" si="9"/>
        <v>1</v>
      </c>
      <c r="U56" s="5">
        <f t="shared" si="9"/>
        <v>1</v>
      </c>
      <c r="V56" s="5">
        <f t="shared" si="9"/>
        <v>1</v>
      </c>
      <c r="W56" s="5">
        <f t="shared" si="9"/>
        <v>1</v>
      </c>
      <c r="X56" s="5">
        <f t="shared" si="9"/>
        <v>0</v>
      </c>
      <c r="Y56" s="5">
        <f t="shared" si="9"/>
        <v>0</v>
      </c>
      <c r="Z56" s="5">
        <f t="shared" si="9"/>
        <v>0</v>
      </c>
      <c r="AA56" s="5">
        <f t="shared" si="9"/>
        <v>0</v>
      </c>
      <c r="AB56" s="6">
        <f t="shared" si="6"/>
        <v>0.6</v>
      </c>
      <c r="AC56" s="6">
        <f t="shared" si="7"/>
        <v>0.4</v>
      </c>
      <c r="AD56" s="6">
        <f t="shared" si="8"/>
        <v>0.24</v>
      </c>
    </row>
    <row r="57" spans="1:30" ht="60.75" customHeight="1" x14ac:dyDescent="0.3">
      <c r="A57" s="8" t="s">
        <v>75</v>
      </c>
      <c r="B57" s="42">
        <v>1</v>
      </c>
      <c r="C57" s="42">
        <v>1</v>
      </c>
      <c r="D57" s="42">
        <v>1</v>
      </c>
      <c r="E57" s="42">
        <v>1</v>
      </c>
      <c r="F57" s="42">
        <v>1</v>
      </c>
      <c r="G57" s="42">
        <v>1</v>
      </c>
      <c r="H57" s="42">
        <v>0</v>
      </c>
      <c r="I57" s="42">
        <v>0</v>
      </c>
      <c r="J57" s="42">
        <v>1</v>
      </c>
      <c r="K57" s="42">
        <v>1</v>
      </c>
      <c r="L57" s="44">
        <f t="shared" si="0"/>
        <v>0.2</v>
      </c>
      <c r="M57" s="45" t="str">
        <f t="shared" si="1"/>
        <v>sukar</v>
      </c>
      <c r="N57" s="46">
        <f t="shared" si="4"/>
        <v>0.5</v>
      </c>
      <c r="O57" s="45" t="str">
        <f t="shared" si="2"/>
        <v>soal diterima baik</v>
      </c>
      <c r="Q57" s="7">
        <v>52</v>
      </c>
      <c r="R57" s="5">
        <f t="shared" si="9"/>
        <v>0</v>
      </c>
      <c r="S57" s="5">
        <f t="shared" si="9"/>
        <v>0</v>
      </c>
      <c r="T57" s="5">
        <f t="shared" si="9"/>
        <v>0</v>
      </c>
      <c r="U57" s="5">
        <f t="shared" si="9"/>
        <v>0</v>
      </c>
      <c r="V57" s="5">
        <f t="shared" si="9"/>
        <v>0</v>
      </c>
      <c r="W57" s="5">
        <f t="shared" si="9"/>
        <v>0</v>
      </c>
      <c r="X57" s="5">
        <f t="shared" si="9"/>
        <v>1</v>
      </c>
      <c r="Y57" s="5">
        <f t="shared" si="9"/>
        <v>1</v>
      </c>
      <c r="Z57" s="5">
        <f t="shared" si="9"/>
        <v>1</v>
      </c>
      <c r="AA57" s="5">
        <f t="shared" si="9"/>
        <v>1</v>
      </c>
      <c r="AB57" s="6">
        <f t="shared" si="6"/>
        <v>0.4</v>
      </c>
      <c r="AC57" s="6">
        <f t="shared" si="7"/>
        <v>0.6</v>
      </c>
      <c r="AD57" s="6">
        <f t="shared" si="8"/>
        <v>0.24</v>
      </c>
    </row>
    <row r="58" spans="1:30" ht="43.5" customHeight="1" x14ac:dyDescent="0.3">
      <c r="A58" s="9" t="s">
        <v>76</v>
      </c>
      <c r="B58" s="42">
        <v>1</v>
      </c>
      <c r="C58" s="42">
        <v>1</v>
      </c>
      <c r="D58" s="42">
        <v>0</v>
      </c>
      <c r="E58" s="42">
        <v>0</v>
      </c>
      <c r="F58" s="42">
        <v>0</v>
      </c>
      <c r="G58" s="42">
        <v>0</v>
      </c>
      <c r="H58" s="42">
        <v>0</v>
      </c>
      <c r="I58" s="42">
        <v>0</v>
      </c>
      <c r="J58" s="42">
        <v>0</v>
      </c>
      <c r="K58" s="42">
        <v>0</v>
      </c>
      <c r="L58" s="44">
        <f t="shared" si="0"/>
        <v>0.8</v>
      </c>
      <c r="M58" s="45" t="str">
        <f t="shared" si="1"/>
        <v>mudah</v>
      </c>
      <c r="N58" s="46">
        <f t="shared" si="4"/>
        <v>0.5</v>
      </c>
      <c r="O58" s="45" t="str">
        <f t="shared" si="2"/>
        <v>soal diterima baik</v>
      </c>
      <c r="Q58" s="7">
        <v>53</v>
      </c>
      <c r="R58" s="5">
        <f t="shared" si="9"/>
        <v>1</v>
      </c>
      <c r="S58" s="5">
        <f t="shared" si="9"/>
        <v>1</v>
      </c>
      <c r="T58" s="5">
        <f t="shared" si="9"/>
        <v>1</v>
      </c>
      <c r="U58" s="5">
        <f t="shared" si="9"/>
        <v>1</v>
      </c>
      <c r="V58" s="5">
        <f t="shared" si="9"/>
        <v>1</v>
      </c>
      <c r="W58" s="5">
        <f t="shared" si="9"/>
        <v>1</v>
      </c>
      <c r="X58" s="5">
        <f t="shared" si="9"/>
        <v>0</v>
      </c>
      <c r="Y58" s="5">
        <f t="shared" si="9"/>
        <v>0</v>
      </c>
      <c r="Z58" s="5">
        <f t="shared" si="9"/>
        <v>1</v>
      </c>
      <c r="AA58" s="5">
        <f t="shared" si="9"/>
        <v>1</v>
      </c>
      <c r="AB58" s="6">
        <f t="shared" si="6"/>
        <v>0.8</v>
      </c>
      <c r="AC58" s="6">
        <f t="shared" si="7"/>
        <v>0.19999999999999996</v>
      </c>
      <c r="AD58" s="6">
        <f t="shared" si="8"/>
        <v>0.15999999999999998</v>
      </c>
    </row>
    <row r="59" spans="1:30" ht="49.5" customHeight="1" x14ac:dyDescent="0.3">
      <c r="A59" s="9" t="s">
        <v>77</v>
      </c>
      <c r="B59" s="42">
        <v>1</v>
      </c>
      <c r="C59" s="42">
        <v>1</v>
      </c>
      <c r="D59" s="42">
        <v>1</v>
      </c>
      <c r="E59" s="42">
        <v>1</v>
      </c>
      <c r="F59" s="42">
        <v>1</v>
      </c>
      <c r="G59" s="42">
        <v>1</v>
      </c>
      <c r="H59" s="42">
        <v>0</v>
      </c>
      <c r="I59" s="42">
        <v>0</v>
      </c>
      <c r="J59" s="42">
        <v>0</v>
      </c>
      <c r="K59" s="42">
        <v>0</v>
      </c>
      <c r="L59" s="44">
        <f t="shared" si="0"/>
        <v>0.4</v>
      </c>
      <c r="M59" s="45" t="str">
        <f t="shared" si="1"/>
        <v>sedang</v>
      </c>
      <c r="N59" s="46">
        <f t="shared" si="4"/>
        <v>1</v>
      </c>
      <c r="O59" s="45" t="str">
        <f t="shared" si="2"/>
        <v>soal diterima baik</v>
      </c>
      <c r="Q59" s="7">
        <v>54</v>
      </c>
      <c r="R59" s="5">
        <f t="shared" si="9"/>
        <v>1</v>
      </c>
      <c r="S59" s="5">
        <f t="shared" si="9"/>
        <v>1</v>
      </c>
      <c r="T59" s="5">
        <f t="shared" si="9"/>
        <v>0</v>
      </c>
      <c r="U59" s="5">
        <f t="shared" si="9"/>
        <v>0</v>
      </c>
      <c r="V59" s="5">
        <f t="shared" si="9"/>
        <v>0</v>
      </c>
      <c r="W59" s="5">
        <f t="shared" si="9"/>
        <v>0</v>
      </c>
      <c r="X59" s="5">
        <f t="shared" si="9"/>
        <v>0</v>
      </c>
      <c r="Y59" s="5">
        <f t="shared" si="9"/>
        <v>0</v>
      </c>
      <c r="Z59" s="5">
        <f t="shared" si="9"/>
        <v>0</v>
      </c>
      <c r="AA59" s="5">
        <f t="shared" si="9"/>
        <v>0</v>
      </c>
      <c r="AB59" s="6">
        <f t="shared" si="6"/>
        <v>0.2</v>
      </c>
      <c r="AC59" s="6">
        <f t="shared" si="7"/>
        <v>0.8</v>
      </c>
      <c r="AD59" s="6">
        <f t="shared" si="8"/>
        <v>0.16000000000000003</v>
      </c>
    </row>
    <row r="60" spans="1:30" ht="50.25" customHeight="1" x14ac:dyDescent="0.3">
      <c r="A60" s="8" t="s">
        <v>78</v>
      </c>
      <c r="B60" s="42">
        <v>1</v>
      </c>
      <c r="C60" s="42">
        <v>1</v>
      </c>
      <c r="D60" s="42">
        <v>1</v>
      </c>
      <c r="E60" s="42">
        <v>1</v>
      </c>
      <c r="F60" s="42">
        <v>1</v>
      </c>
      <c r="G60" s="42">
        <v>1</v>
      </c>
      <c r="H60" s="42">
        <v>0</v>
      </c>
      <c r="I60" s="42">
        <v>0</v>
      </c>
      <c r="J60" s="42">
        <v>1</v>
      </c>
      <c r="K60" s="42">
        <v>1</v>
      </c>
      <c r="L60" s="44">
        <f t="shared" si="0"/>
        <v>0.2</v>
      </c>
      <c r="M60" s="45" t="str">
        <f t="shared" si="1"/>
        <v>sukar</v>
      </c>
      <c r="N60" s="46">
        <f t="shared" si="4"/>
        <v>0.5</v>
      </c>
      <c r="O60" s="45" t="str">
        <f t="shared" si="2"/>
        <v>soal diterima baik</v>
      </c>
      <c r="Q60" s="7">
        <v>55</v>
      </c>
      <c r="R60" s="5">
        <f t="shared" si="9"/>
        <v>1</v>
      </c>
      <c r="S60" s="5">
        <f t="shared" si="9"/>
        <v>1</v>
      </c>
      <c r="T60" s="5">
        <f t="shared" si="9"/>
        <v>1</v>
      </c>
      <c r="U60" s="5">
        <f t="shared" si="9"/>
        <v>1</v>
      </c>
      <c r="V60" s="5">
        <f t="shared" si="9"/>
        <v>1</v>
      </c>
      <c r="W60" s="5">
        <f t="shared" si="9"/>
        <v>1</v>
      </c>
      <c r="X60" s="5">
        <f t="shared" si="9"/>
        <v>0</v>
      </c>
      <c r="Y60" s="5">
        <f t="shared" si="9"/>
        <v>0</v>
      </c>
      <c r="Z60" s="5">
        <f t="shared" si="9"/>
        <v>0</v>
      </c>
      <c r="AA60" s="5">
        <f t="shared" si="9"/>
        <v>0</v>
      </c>
      <c r="AB60" s="6">
        <f t="shared" si="6"/>
        <v>0.6</v>
      </c>
      <c r="AC60" s="6">
        <f t="shared" si="7"/>
        <v>0.4</v>
      </c>
      <c r="AD60" s="6">
        <f t="shared" si="8"/>
        <v>0.24</v>
      </c>
    </row>
    <row r="61" spans="1:30" ht="31.5" customHeight="1" x14ac:dyDescent="0.3">
      <c r="A61" s="4" t="s">
        <v>79</v>
      </c>
      <c r="B61" s="42">
        <v>1</v>
      </c>
      <c r="C61" s="42">
        <v>1</v>
      </c>
      <c r="D61" s="42">
        <v>1</v>
      </c>
      <c r="E61" s="42">
        <v>0</v>
      </c>
      <c r="F61" s="42">
        <v>1</v>
      </c>
      <c r="G61" s="42">
        <v>0</v>
      </c>
      <c r="H61" s="42">
        <v>0</v>
      </c>
      <c r="I61" s="42">
        <v>0</v>
      </c>
      <c r="J61" s="42">
        <v>0</v>
      </c>
      <c r="K61" s="42">
        <v>0</v>
      </c>
      <c r="L61" s="44">
        <f t="shared" si="0"/>
        <v>0.6</v>
      </c>
      <c r="M61" s="45" t="str">
        <f t="shared" si="1"/>
        <v>sedang</v>
      </c>
      <c r="N61" s="46">
        <f t="shared" si="4"/>
        <v>1</v>
      </c>
      <c r="O61" s="45" t="str">
        <f t="shared" si="2"/>
        <v>soal diterima baik</v>
      </c>
      <c r="Q61" s="7">
        <v>56</v>
      </c>
      <c r="R61" s="5">
        <f t="shared" si="9"/>
        <v>1</v>
      </c>
      <c r="S61" s="5">
        <f t="shared" si="9"/>
        <v>1</v>
      </c>
      <c r="T61" s="5">
        <f t="shared" si="9"/>
        <v>1</v>
      </c>
      <c r="U61" s="5">
        <f t="shared" si="9"/>
        <v>1</v>
      </c>
      <c r="V61" s="5">
        <f t="shared" si="9"/>
        <v>1</v>
      </c>
      <c r="W61" s="5">
        <f t="shared" si="9"/>
        <v>1</v>
      </c>
      <c r="X61" s="5">
        <f t="shared" si="9"/>
        <v>0</v>
      </c>
      <c r="Y61" s="5">
        <f t="shared" si="9"/>
        <v>0</v>
      </c>
      <c r="Z61" s="5">
        <f t="shared" si="9"/>
        <v>1</v>
      </c>
      <c r="AA61" s="5">
        <f t="shared" si="9"/>
        <v>1</v>
      </c>
      <c r="AB61" s="6">
        <f t="shared" si="6"/>
        <v>0.8</v>
      </c>
      <c r="AC61" s="6">
        <f t="shared" si="7"/>
        <v>0.19999999999999996</v>
      </c>
      <c r="AD61" s="6">
        <f t="shared" si="8"/>
        <v>0.15999999999999998</v>
      </c>
    </row>
    <row r="62" spans="1:30" ht="34.5" customHeight="1" x14ac:dyDescent="0.3">
      <c r="A62" s="4" t="s">
        <v>80</v>
      </c>
      <c r="B62" s="42">
        <v>1</v>
      </c>
      <c r="C62" s="42">
        <v>1</v>
      </c>
      <c r="D62" s="42">
        <v>1</v>
      </c>
      <c r="E62" s="42">
        <v>1</v>
      </c>
      <c r="F62" s="42">
        <v>1</v>
      </c>
      <c r="G62" s="42">
        <v>1</v>
      </c>
      <c r="H62" s="42">
        <v>1</v>
      </c>
      <c r="I62" s="42">
        <v>1</v>
      </c>
      <c r="J62" s="42">
        <v>0</v>
      </c>
      <c r="K62" s="42">
        <v>0</v>
      </c>
      <c r="L62" s="44">
        <f t="shared" si="0"/>
        <v>0.8</v>
      </c>
      <c r="M62" s="45" t="str">
        <f t="shared" si="1"/>
        <v>mudah</v>
      </c>
      <c r="N62" s="46">
        <f t="shared" si="4"/>
        <v>0.5</v>
      </c>
      <c r="O62" s="45" t="str">
        <f t="shared" si="2"/>
        <v>soal diterima baik</v>
      </c>
      <c r="Q62" s="7">
        <v>57</v>
      </c>
      <c r="R62" s="5">
        <f t="shared" si="9"/>
        <v>1</v>
      </c>
      <c r="S62" s="5">
        <f t="shared" si="9"/>
        <v>1</v>
      </c>
      <c r="T62" s="5">
        <f t="shared" si="9"/>
        <v>1</v>
      </c>
      <c r="U62" s="5">
        <f t="shared" si="9"/>
        <v>0</v>
      </c>
      <c r="V62" s="5">
        <f t="shared" si="9"/>
        <v>1</v>
      </c>
      <c r="W62" s="5">
        <f t="shared" si="9"/>
        <v>0</v>
      </c>
      <c r="X62" s="5">
        <f t="shared" si="9"/>
        <v>0</v>
      </c>
      <c r="Y62" s="5">
        <f t="shared" si="9"/>
        <v>0</v>
      </c>
      <c r="Z62" s="5">
        <f t="shared" si="9"/>
        <v>0</v>
      </c>
      <c r="AA62" s="5">
        <f t="shared" si="9"/>
        <v>0</v>
      </c>
      <c r="AB62" s="6">
        <f t="shared" si="6"/>
        <v>0.4</v>
      </c>
      <c r="AC62" s="6">
        <f t="shared" si="7"/>
        <v>0.6</v>
      </c>
      <c r="AD62" s="6">
        <f t="shared" si="8"/>
        <v>0.24</v>
      </c>
    </row>
    <row r="63" spans="1:30" ht="95.25" customHeight="1" x14ac:dyDescent="0.3">
      <c r="A63" s="4" t="s">
        <v>81</v>
      </c>
      <c r="B63" s="42">
        <v>1</v>
      </c>
      <c r="C63" s="42">
        <v>1</v>
      </c>
      <c r="D63" s="42">
        <v>0</v>
      </c>
      <c r="E63" s="42">
        <v>0</v>
      </c>
      <c r="F63" s="42">
        <v>0</v>
      </c>
      <c r="G63" s="42">
        <v>0</v>
      </c>
      <c r="H63" s="42">
        <v>0</v>
      </c>
      <c r="I63" s="42">
        <v>0</v>
      </c>
      <c r="J63" s="42">
        <v>0</v>
      </c>
      <c r="K63" s="42">
        <v>0</v>
      </c>
      <c r="L63" s="44">
        <f t="shared" si="0"/>
        <v>0.8</v>
      </c>
      <c r="M63" s="45" t="str">
        <f t="shared" si="1"/>
        <v>mudah</v>
      </c>
      <c r="N63" s="46">
        <f t="shared" si="4"/>
        <v>0.5</v>
      </c>
      <c r="O63" s="45" t="str">
        <f t="shared" si="2"/>
        <v>soal diterima baik</v>
      </c>
      <c r="Q63" s="7">
        <v>58</v>
      </c>
      <c r="R63" s="5">
        <f t="shared" si="9"/>
        <v>1</v>
      </c>
      <c r="S63" s="5">
        <f t="shared" si="9"/>
        <v>1</v>
      </c>
      <c r="T63" s="5">
        <f t="shared" si="9"/>
        <v>1</v>
      </c>
      <c r="U63" s="5">
        <f t="shared" si="9"/>
        <v>1</v>
      </c>
      <c r="V63" s="5">
        <f t="shared" si="9"/>
        <v>1</v>
      </c>
      <c r="W63" s="5">
        <f t="shared" si="9"/>
        <v>1</v>
      </c>
      <c r="X63" s="5">
        <f t="shared" si="9"/>
        <v>1</v>
      </c>
      <c r="Y63" s="5">
        <f t="shared" si="9"/>
        <v>1</v>
      </c>
      <c r="Z63" s="5">
        <f t="shared" si="9"/>
        <v>0</v>
      </c>
      <c r="AA63" s="5">
        <f t="shared" si="9"/>
        <v>0</v>
      </c>
      <c r="AB63" s="6">
        <f t="shared" si="6"/>
        <v>0.8</v>
      </c>
      <c r="AC63" s="6">
        <f t="shared" si="7"/>
        <v>0.19999999999999996</v>
      </c>
      <c r="AD63" s="6">
        <f t="shared" si="8"/>
        <v>0.15999999999999998</v>
      </c>
    </row>
    <row r="64" spans="1:30" ht="72.75" customHeight="1" x14ac:dyDescent="0.3">
      <c r="A64" s="4" t="s">
        <v>82</v>
      </c>
      <c r="B64" s="42">
        <v>1</v>
      </c>
      <c r="C64" s="42">
        <v>1</v>
      </c>
      <c r="D64" s="42">
        <v>1</v>
      </c>
      <c r="E64" s="42">
        <v>1</v>
      </c>
      <c r="F64" s="42">
        <v>1</v>
      </c>
      <c r="G64" s="42">
        <v>1</v>
      </c>
      <c r="H64" s="42">
        <v>0</v>
      </c>
      <c r="I64" s="42">
        <v>0</v>
      </c>
      <c r="J64" s="42">
        <v>0</v>
      </c>
      <c r="K64" s="42">
        <v>0</v>
      </c>
      <c r="L64" s="44">
        <f t="shared" si="0"/>
        <v>0.4</v>
      </c>
      <c r="M64" s="45" t="str">
        <f t="shared" si="1"/>
        <v>sedang</v>
      </c>
      <c r="N64" s="46">
        <f t="shared" si="4"/>
        <v>1</v>
      </c>
      <c r="O64" s="45" t="str">
        <f t="shared" si="2"/>
        <v>soal diterima baik</v>
      </c>
      <c r="Q64" s="7">
        <v>59</v>
      </c>
      <c r="R64" s="5">
        <f t="shared" si="9"/>
        <v>1</v>
      </c>
      <c r="S64" s="5">
        <f t="shared" si="9"/>
        <v>1</v>
      </c>
      <c r="T64" s="5">
        <f t="shared" si="9"/>
        <v>0</v>
      </c>
      <c r="U64" s="5">
        <f t="shared" si="9"/>
        <v>0</v>
      </c>
      <c r="V64" s="5">
        <f t="shared" si="9"/>
        <v>0</v>
      </c>
      <c r="W64" s="5">
        <f t="shared" si="9"/>
        <v>0</v>
      </c>
      <c r="X64" s="5">
        <f t="shared" si="9"/>
        <v>0</v>
      </c>
      <c r="Y64" s="5">
        <f t="shared" si="9"/>
        <v>0</v>
      </c>
      <c r="Z64" s="5">
        <f t="shared" si="9"/>
        <v>0</v>
      </c>
      <c r="AA64" s="5">
        <f t="shared" si="9"/>
        <v>0</v>
      </c>
      <c r="AB64" s="6">
        <f t="shared" si="6"/>
        <v>0.2</v>
      </c>
      <c r="AC64" s="6">
        <f t="shared" si="7"/>
        <v>0.8</v>
      </c>
      <c r="AD64" s="6">
        <f t="shared" si="8"/>
        <v>0.16000000000000003</v>
      </c>
    </row>
    <row r="65" spans="1:30" ht="90.75" customHeight="1" x14ac:dyDescent="0.3">
      <c r="A65" s="9" t="s">
        <v>83</v>
      </c>
      <c r="B65" s="42">
        <v>1</v>
      </c>
      <c r="C65" s="42">
        <v>1</v>
      </c>
      <c r="D65" s="42">
        <v>1</v>
      </c>
      <c r="E65" s="42">
        <v>1</v>
      </c>
      <c r="F65" s="42">
        <v>1</v>
      </c>
      <c r="G65" s="42">
        <v>1</v>
      </c>
      <c r="H65" s="42">
        <v>0</v>
      </c>
      <c r="I65" s="42">
        <v>0</v>
      </c>
      <c r="J65" s="42">
        <v>0</v>
      </c>
      <c r="K65" s="42">
        <v>0</v>
      </c>
      <c r="L65" s="44">
        <f t="shared" si="0"/>
        <v>0.4</v>
      </c>
      <c r="M65" s="45" t="str">
        <f t="shared" si="1"/>
        <v>sedang</v>
      </c>
      <c r="N65" s="46">
        <f t="shared" si="4"/>
        <v>1</v>
      </c>
      <c r="O65" s="45" t="str">
        <f t="shared" si="2"/>
        <v>soal diterima baik</v>
      </c>
      <c r="Q65" s="7">
        <v>60</v>
      </c>
      <c r="R65" s="5">
        <f t="shared" si="9"/>
        <v>1</v>
      </c>
      <c r="S65" s="5">
        <f t="shared" si="9"/>
        <v>1</v>
      </c>
      <c r="T65" s="5">
        <f t="shared" si="9"/>
        <v>1</v>
      </c>
      <c r="U65" s="5">
        <f t="shared" si="9"/>
        <v>1</v>
      </c>
      <c r="V65" s="5">
        <f t="shared" si="9"/>
        <v>1</v>
      </c>
      <c r="W65" s="5">
        <f t="shared" si="9"/>
        <v>1</v>
      </c>
      <c r="X65" s="5">
        <f t="shared" si="9"/>
        <v>0</v>
      </c>
      <c r="Y65" s="5">
        <f t="shared" si="9"/>
        <v>0</v>
      </c>
      <c r="Z65" s="5">
        <f t="shared" si="9"/>
        <v>0</v>
      </c>
      <c r="AA65" s="5">
        <f t="shared" si="9"/>
        <v>0</v>
      </c>
      <c r="AB65" s="6">
        <f t="shared" si="6"/>
        <v>0.6</v>
      </c>
      <c r="AC65" s="6">
        <f t="shared" si="7"/>
        <v>0.4</v>
      </c>
      <c r="AD65" s="6">
        <f t="shared" si="8"/>
        <v>0.24</v>
      </c>
    </row>
    <row r="66" spans="1:30" ht="80.25" customHeight="1" x14ac:dyDescent="0.3">
      <c r="A66" s="4" t="s">
        <v>84</v>
      </c>
      <c r="B66" s="42">
        <v>1</v>
      </c>
      <c r="C66" s="42">
        <v>1</v>
      </c>
      <c r="D66" s="42">
        <v>0</v>
      </c>
      <c r="E66" s="42">
        <v>1</v>
      </c>
      <c r="F66" s="42">
        <v>0</v>
      </c>
      <c r="G66" s="42">
        <v>1</v>
      </c>
      <c r="H66" s="42">
        <v>0</v>
      </c>
      <c r="I66" s="42">
        <v>0</v>
      </c>
      <c r="J66" s="42">
        <v>0</v>
      </c>
      <c r="K66" s="42">
        <v>0</v>
      </c>
      <c r="L66" s="44">
        <f t="shared" si="0"/>
        <v>0.6</v>
      </c>
      <c r="M66" s="45" t="str">
        <f t="shared" si="1"/>
        <v>sedang</v>
      </c>
      <c r="N66" s="46">
        <f t="shared" si="4"/>
        <v>0.5</v>
      </c>
      <c r="O66" s="45" t="str">
        <f t="shared" si="2"/>
        <v>soal diterima baik</v>
      </c>
      <c r="Q66" s="7">
        <v>61</v>
      </c>
      <c r="R66" s="5">
        <f t="shared" si="9"/>
        <v>1</v>
      </c>
      <c r="S66" s="5">
        <f t="shared" si="9"/>
        <v>1</v>
      </c>
      <c r="T66" s="5">
        <f t="shared" si="9"/>
        <v>1</v>
      </c>
      <c r="U66" s="5">
        <f t="shared" si="9"/>
        <v>1</v>
      </c>
      <c r="V66" s="5">
        <f t="shared" si="9"/>
        <v>1</v>
      </c>
      <c r="W66" s="5">
        <f t="shared" si="9"/>
        <v>1</v>
      </c>
      <c r="X66" s="5">
        <f t="shared" si="9"/>
        <v>0</v>
      </c>
      <c r="Y66" s="5">
        <f t="shared" si="9"/>
        <v>0</v>
      </c>
      <c r="Z66" s="5">
        <f t="shared" si="9"/>
        <v>0</v>
      </c>
      <c r="AA66" s="5">
        <f t="shared" si="9"/>
        <v>0</v>
      </c>
      <c r="AB66" s="6">
        <f t="shared" si="6"/>
        <v>0.6</v>
      </c>
      <c r="AC66" s="6">
        <f t="shared" si="7"/>
        <v>0.4</v>
      </c>
      <c r="AD66" s="6">
        <f t="shared" si="8"/>
        <v>0.24</v>
      </c>
    </row>
    <row r="67" spans="1:30" ht="78" customHeight="1" x14ac:dyDescent="0.3">
      <c r="A67" s="9" t="s">
        <v>85</v>
      </c>
      <c r="B67" s="42">
        <v>0</v>
      </c>
      <c r="C67" s="42">
        <v>0</v>
      </c>
      <c r="D67" s="42">
        <v>1</v>
      </c>
      <c r="E67" s="42">
        <v>0</v>
      </c>
      <c r="F67" s="42">
        <v>1</v>
      </c>
      <c r="G67" s="42">
        <v>0</v>
      </c>
      <c r="H67" s="42">
        <v>0</v>
      </c>
      <c r="I67" s="42">
        <v>0</v>
      </c>
      <c r="J67" s="42">
        <v>0</v>
      </c>
      <c r="K67" s="42">
        <v>0</v>
      </c>
      <c r="L67" s="44">
        <f t="shared" si="0"/>
        <v>0.8</v>
      </c>
      <c r="M67" s="45" t="str">
        <f t="shared" si="1"/>
        <v>mudah</v>
      </c>
      <c r="N67" s="46">
        <f t="shared" si="4"/>
        <v>0.5</v>
      </c>
      <c r="O67" s="45" t="str">
        <f t="shared" si="2"/>
        <v>soal diterima baik</v>
      </c>
      <c r="Q67" s="7">
        <v>62</v>
      </c>
      <c r="R67" s="5">
        <f t="shared" si="9"/>
        <v>1</v>
      </c>
      <c r="S67" s="5">
        <f t="shared" si="9"/>
        <v>1</v>
      </c>
      <c r="T67" s="5">
        <f t="shared" si="9"/>
        <v>0</v>
      </c>
      <c r="U67" s="5">
        <f t="shared" si="9"/>
        <v>1</v>
      </c>
      <c r="V67" s="5">
        <f t="shared" si="9"/>
        <v>0</v>
      </c>
      <c r="W67" s="5">
        <f t="shared" si="9"/>
        <v>1</v>
      </c>
      <c r="X67" s="5">
        <f t="shared" si="9"/>
        <v>0</v>
      </c>
      <c r="Y67" s="5">
        <f t="shared" si="9"/>
        <v>0</v>
      </c>
      <c r="Z67" s="5">
        <f t="shared" si="9"/>
        <v>0</v>
      </c>
      <c r="AA67" s="5">
        <f t="shared" si="9"/>
        <v>0</v>
      </c>
      <c r="AB67" s="6">
        <f t="shared" si="6"/>
        <v>0.4</v>
      </c>
      <c r="AC67" s="6">
        <f t="shared" si="7"/>
        <v>0.6</v>
      </c>
      <c r="AD67" s="6">
        <f t="shared" si="8"/>
        <v>0.24</v>
      </c>
    </row>
    <row r="68" spans="1:30" ht="64.5" customHeight="1" x14ac:dyDescent="0.3">
      <c r="A68" s="9" t="s">
        <v>86</v>
      </c>
      <c r="B68" s="42">
        <v>1</v>
      </c>
      <c r="C68" s="42">
        <v>1</v>
      </c>
      <c r="D68" s="42">
        <v>1</v>
      </c>
      <c r="E68" s="42">
        <v>1</v>
      </c>
      <c r="F68" s="42">
        <v>1</v>
      </c>
      <c r="G68" s="42">
        <v>1</v>
      </c>
      <c r="H68" s="42">
        <v>1</v>
      </c>
      <c r="I68" s="42">
        <v>1</v>
      </c>
      <c r="J68" s="42">
        <v>0</v>
      </c>
      <c r="K68" s="42">
        <v>0</v>
      </c>
      <c r="L68" s="44">
        <f t="shared" si="0"/>
        <v>0.8</v>
      </c>
      <c r="M68" s="45" t="str">
        <f t="shared" si="1"/>
        <v>mudah</v>
      </c>
      <c r="N68" s="46">
        <f t="shared" si="4"/>
        <v>0.5</v>
      </c>
      <c r="O68" s="45" t="str">
        <f t="shared" si="2"/>
        <v>soal diterima baik</v>
      </c>
      <c r="Q68" s="7">
        <v>63</v>
      </c>
      <c r="R68" s="5">
        <f t="shared" si="9"/>
        <v>0</v>
      </c>
      <c r="S68" s="5">
        <f t="shared" si="9"/>
        <v>0</v>
      </c>
      <c r="T68" s="5">
        <f t="shared" si="9"/>
        <v>1</v>
      </c>
      <c r="U68" s="5">
        <f t="shared" si="9"/>
        <v>0</v>
      </c>
      <c r="V68" s="5">
        <f t="shared" si="9"/>
        <v>1</v>
      </c>
      <c r="W68" s="5">
        <f t="shared" si="9"/>
        <v>0</v>
      </c>
      <c r="X68" s="5">
        <f t="shared" si="9"/>
        <v>0</v>
      </c>
      <c r="Y68" s="5">
        <f t="shared" si="9"/>
        <v>0</v>
      </c>
      <c r="Z68" s="5">
        <f t="shared" si="9"/>
        <v>0</v>
      </c>
      <c r="AA68" s="5">
        <f t="shared" si="9"/>
        <v>0</v>
      </c>
      <c r="AB68" s="6">
        <f t="shared" si="6"/>
        <v>0.2</v>
      </c>
      <c r="AC68" s="6">
        <f t="shared" si="7"/>
        <v>0.8</v>
      </c>
      <c r="AD68" s="6">
        <f t="shared" si="8"/>
        <v>0.16000000000000003</v>
      </c>
    </row>
    <row r="69" spans="1:30" ht="85.5" customHeight="1" x14ac:dyDescent="0.3">
      <c r="A69" s="9" t="s">
        <v>87</v>
      </c>
      <c r="B69" s="42">
        <v>1</v>
      </c>
      <c r="C69" s="42">
        <v>1</v>
      </c>
      <c r="D69" s="42">
        <v>1</v>
      </c>
      <c r="E69" s="42">
        <v>1</v>
      </c>
      <c r="F69" s="42">
        <v>1</v>
      </c>
      <c r="G69" s="42">
        <v>1</v>
      </c>
      <c r="H69" s="42">
        <v>0</v>
      </c>
      <c r="I69" s="42">
        <v>0</v>
      </c>
      <c r="J69" s="42">
        <v>0</v>
      </c>
      <c r="K69" s="42">
        <v>0</v>
      </c>
      <c r="L69" s="44">
        <f t="shared" ref="L69:L104" si="10">COUNTIF(B69:K69,$H69)/COUNTA(B69:K69)</f>
        <v>0.4</v>
      </c>
      <c r="M69" s="45" t="str">
        <f t="shared" si="1"/>
        <v>sedang</v>
      </c>
      <c r="N69" s="46">
        <f t="shared" si="4"/>
        <v>1</v>
      </c>
      <c r="O69" s="45" t="str">
        <f t="shared" si="2"/>
        <v>soal diterima baik</v>
      </c>
      <c r="Q69" s="7">
        <v>64</v>
      </c>
      <c r="R69" s="5">
        <f t="shared" si="9"/>
        <v>1</v>
      </c>
      <c r="S69" s="5">
        <f t="shared" si="9"/>
        <v>1</v>
      </c>
      <c r="T69" s="5">
        <f t="shared" si="9"/>
        <v>1</v>
      </c>
      <c r="U69" s="5">
        <f t="shared" si="9"/>
        <v>1</v>
      </c>
      <c r="V69" s="5">
        <f t="shared" si="9"/>
        <v>1</v>
      </c>
      <c r="W69" s="5">
        <f t="shared" si="9"/>
        <v>1</v>
      </c>
      <c r="X69" s="5">
        <f t="shared" si="9"/>
        <v>1</v>
      </c>
      <c r="Y69" s="5">
        <f t="shared" si="9"/>
        <v>1</v>
      </c>
      <c r="Z69" s="5">
        <f t="shared" si="9"/>
        <v>0</v>
      </c>
      <c r="AA69" s="5">
        <f t="shared" si="9"/>
        <v>0</v>
      </c>
      <c r="AB69" s="6">
        <f t="shared" si="6"/>
        <v>0.8</v>
      </c>
      <c r="AC69" s="6">
        <f t="shared" si="7"/>
        <v>0.19999999999999996</v>
      </c>
      <c r="AD69" s="6">
        <f t="shared" si="8"/>
        <v>0.15999999999999998</v>
      </c>
    </row>
    <row r="70" spans="1:30" ht="42" customHeight="1" x14ac:dyDescent="0.3">
      <c r="A70" s="8" t="s">
        <v>88</v>
      </c>
      <c r="B70" s="42">
        <v>0</v>
      </c>
      <c r="C70" s="42">
        <v>0</v>
      </c>
      <c r="D70" s="42">
        <v>1</v>
      </c>
      <c r="E70" s="42">
        <v>1</v>
      </c>
      <c r="F70" s="42">
        <v>1</v>
      </c>
      <c r="G70" s="42">
        <v>1</v>
      </c>
      <c r="H70" s="42">
        <v>0</v>
      </c>
      <c r="I70" s="42">
        <v>0</v>
      </c>
      <c r="J70" s="42">
        <v>0</v>
      </c>
      <c r="K70" s="42">
        <v>0</v>
      </c>
      <c r="L70" s="44">
        <f t="shared" si="10"/>
        <v>0.6</v>
      </c>
      <c r="M70" s="45" t="str">
        <f t="shared" ref="M70:M104" si="11">IF(L70&lt;0.31,"sukar",IF(L70&lt;0.71,"sedang","mudah"))</f>
        <v>sedang</v>
      </c>
      <c r="N70" s="46">
        <f t="shared" ref="N70:N103" si="12">ABS((SUM(B70:D70,F70)-SUM(H70:K70))*2/8)</f>
        <v>0.5</v>
      </c>
      <c r="O70" s="45" t="str">
        <f t="shared" ref="O70:O104" si="13">IF(N70&lt;0.2,"soal dibuang",IF(N70&lt;0.3,"soal diperbaiki",IF(N70&lt;0.4,"soal diterima tapi perlu diperbaiki","soal diterima baik")))</f>
        <v>soal diterima baik</v>
      </c>
      <c r="Q70" s="7">
        <v>65</v>
      </c>
      <c r="R70" s="5">
        <f t="shared" si="9"/>
        <v>1</v>
      </c>
      <c r="S70" s="5">
        <f t="shared" si="9"/>
        <v>1</v>
      </c>
      <c r="T70" s="5">
        <f t="shared" si="9"/>
        <v>1</v>
      </c>
      <c r="U70" s="5">
        <f t="shared" si="9"/>
        <v>1</v>
      </c>
      <c r="V70" s="5">
        <f t="shared" si="9"/>
        <v>1</v>
      </c>
      <c r="W70" s="5">
        <f t="shared" si="9"/>
        <v>1</v>
      </c>
      <c r="X70" s="5">
        <f t="shared" si="9"/>
        <v>0</v>
      </c>
      <c r="Y70" s="5">
        <f t="shared" si="9"/>
        <v>0</v>
      </c>
      <c r="Z70" s="5">
        <f t="shared" si="9"/>
        <v>0</v>
      </c>
      <c r="AA70" s="5">
        <f t="shared" si="9"/>
        <v>0</v>
      </c>
      <c r="AB70" s="6">
        <f t="shared" si="6"/>
        <v>0.6</v>
      </c>
      <c r="AC70" s="6">
        <f t="shared" si="7"/>
        <v>0.4</v>
      </c>
      <c r="AD70" s="6">
        <f t="shared" si="8"/>
        <v>0.24</v>
      </c>
    </row>
    <row r="71" spans="1:30" ht="42.75" customHeight="1" x14ac:dyDescent="0.3">
      <c r="A71" s="9" t="s">
        <v>89</v>
      </c>
      <c r="B71" s="42">
        <v>1</v>
      </c>
      <c r="C71" s="42">
        <v>1</v>
      </c>
      <c r="D71" s="42">
        <v>0</v>
      </c>
      <c r="E71" s="42">
        <v>0</v>
      </c>
      <c r="F71" s="42">
        <v>0</v>
      </c>
      <c r="G71" s="42">
        <v>0</v>
      </c>
      <c r="H71" s="42">
        <v>0</v>
      </c>
      <c r="I71" s="42">
        <v>0</v>
      </c>
      <c r="J71" s="42">
        <v>0</v>
      </c>
      <c r="K71" s="42">
        <v>0</v>
      </c>
      <c r="L71" s="44">
        <f t="shared" si="10"/>
        <v>0.8</v>
      </c>
      <c r="M71" s="45" t="str">
        <f t="shared" si="11"/>
        <v>mudah</v>
      </c>
      <c r="N71" s="46">
        <f t="shared" si="12"/>
        <v>0.5</v>
      </c>
      <c r="O71" s="45" t="str">
        <f t="shared" si="13"/>
        <v>soal diterima baik</v>
      </c>
      <c r="Q71" s="7">
        <v>66</v>
      </c>
      <c r="R71" s="5">
        <f t="shared" si="9"/>
        <v>0</v>
      </c>
      <c r="S71" s="5">
        <f t="shared" si="9"/>
        <v>0</v>
      </c>
      <c r="T71" s="5">
        <f t="shared" si="9"/>
        <v>1</v>
      </c>
      <c r="U71" s="5">
        <f t="shared" si="9"/>
        <v>1</v>
      </c>
      <c r="V71" s="5">
        <f t="shared" si="9"/>
        <v>1</v>
      </c>
      <c r="W71" s="5">
        <f t="shared" ref="W71:AA105" si="14">G70</f>
        <v>1</v>
      </c>
      <c r="X71" s="5">
        <f t="shared" si="14"/>
        <v>0</v>
      </c>
      <c r="Y71" s="5">
        <f t="shared" si="14"/>
        <v>0</v>
      </c>
      <c r="Z71" s="5">
        <f t="shared" si="14"/>
        <v>0</v>
      </c>
      <c r="AA71" s="5">
        <f t="shared" si="14"/>
        <v>0</v>
      </c>
      <c r="AB71" s="6">
        <f t="shared" ref="AB71:AB104" si="15">SUM(R71:AA71)/COUNT(R71:AA71)</f>
        <v>0.4</v>
      </c>
      <c r="AC71" s="6">
        <f t="shared" ref="AC71:AC105" si="16">1-AB71</f>
        <v>0.6</v>
      </c>
      <c r="AD71" s="6">
        <f t="shared" ref="AD71:AD105" si="17">AB71*AC71</f>
        <v>0.24</v>
      </c>
    </row>
    <row r="72" spans="1:30" ht="42.75" customHeight="1" x14ac:dyDescent="0.3">
      <c r="A72" s="9" t="s">
        <v>90</v>
      </c>
      <c r="B72" s="42">
        <v>1</v>
      </c>
      <c r="C72" s="42">
        <v>1</v>
      </c>
      <c r="D72" s="42">
        <v>1</v>
      </c>
      <c r="E72" s="42">
        <v>1</v>
      </c>
      <c r="F72" s="42">
        <v>1</v>
      </c>
      <c r="G72" s="42">
        <v>1</v>
      </c>
      <c r="H72" s="42">
        <v>1</v>
      </c>
      <c r="I72" s="42">
        <v>1</v>
      </c>
      <c r="J72" s="42">
        <v>0</v>
      </c>
      <c r="K72" s="42">
        <v>0</v>
      </c>
      <c r="L72" s="44">
        <f t="shared" si="10"/>
        <v>0.8</v>
      </c>
      <c r="M72" s="45" t="str">
        <f t="shared" si="11"/>
        <v>mudah</v>
      </c>
      <c r="N72" s="46">
        <f t="shared" si="12"/>
        <v>0.5</v>
      </c>
      <c r="O72" s="45" t="str">
        <f t="shared" si="13"/>
        <v>soal diterima baik</v>
      </c>
      <c r="Q72" s="7">
        <v>67</v>
      </c>
      <c r="R72" s="5">
        <f t="shared" ref="R72:V105" si="18">B71</f>
        <v>1</v>
      </c>
      <c r="S72" s="5">
        <f t="shared" si="18"/>
        <v>1</v>
      </c>
      <c r="T72" s="5">
        <f t="shared" si="18"/>
        <v>0</v>
      </c>
      <c r="U72" s="5">
        <f t="shared" si="18"/>
        <v>0</v>
      </c>
      <c r="V72" s="5">
        <f t="shared" si="18"/>
        <v>0</v>
      </c>
      <c r="W72" s="5">
        <f t="shared" si="14"/>
        <v>0</v>
      </c>
      <c r="X72" s="5">
        <f t="shared" si="14"/>
        <v>0</v>
      </c>
      <c r="Y72" s="5">
        <f t="shared" si="14"/>
        <v>0</v>
      </c>
      <c r="Z72" s="5">
        <f t="shared" si="14"/>
        <v>0</v>
      </c>
      <c r="AA72" s="5">
        <f t="shared" si="14"/>
        <v>0</v>
      </c>
      <c r="AB72" s="6">
        <f t="shared" si="15"/>
        <v>0.2</v>
      </c>
      <c r="AC72" s="6">
        <f t="shared" si="16"/>
        <v>0.8</v>
      </c>
      <c r="AD72" s="6">
        <f t="shared" si="17"/>
        <v>0.16000000000000003</v>
      </c>
    </row>
    <row r="73" spans="1:30" ht="58.5" customHeight="1" x14ac:dyDescent="0.3">
      <c r="A73" s="9" t="s">
        <v>91</v>
      </c>
      <c r="B73" s="42">
        <v>1</v>
      </c>
      <c r="C73" s="42">
        <v>1</v>
      </c>
      <c r="D73" s="42">
        <v>1</v>
      </c>
      <c r="E73" s="42">
        <v>1</v>
      </c>
      <c r="F73" s="42">
        <v>1</v>
      </c>
      <c r="G73" s="42">
        <v>1</v>
      </c>
      <c r="H73" s="42">
        <v>1</v>
      </c>
      <c r="I73" s="42">
        <v>1</v>
      </c>
      <c r="J73" s="42">
        <v>0</v>
      </c>
      <c r="K73" s="42">
        <v>0</v>
      </c>
      <c r="L73" s="44">
        <f t="shared" si="10"/>
        <v>0.8</v>
      </c>
      <c r="M73" s="45" t="str">
        <f t="shared" si="11"/>
        <v>mudah</v>
      </c>
      <c r="N73" s="46">
        <f t="shared" si="12"/>
        <v>0.5</v>
      </c>
      <c r="O73" s="45" t="str">
        <f t="shared" si="13"/>
        <v>soal diterima baik</v>
      </c>
      <c r="Q73" s="7">
        <v>68</v>
      </c>
      <c r="R73" s="5">
        <f t="shared" si="18"/>
        <v>1</v>
      </c>
      <c r="S73" s="5">
        <f t="shared" si="18"/>
        <v>1</v>
      </c>
      <c r="T73" s="5">
        <f t="shared" si="18"/>
        <v>1</v>
      </c>
      <c r="U73" s="5">
        <f t="shared" si="18"/>
        <v>1</v>
      </c>
      <c r="V73" s="5">
        <f t="shared" si="18"/>
        <v>1</v>
      </c>
      <c r="W73" s="5">
        <f t="shared" si="14"/>
        <v>1</v>
      </c>
      <c r="X73" s="5">
        <f t="shared" si="14"/>
        <v>1</v>
      </c>
      <c r="Y73" s="5">
        <f t="shared" si="14"/>
        <v>1</v>
      </c>
      <c r="Z73" s="5">
        <f t="shared" si="14"/>
        <v>0</v>
      </c>
      <c r="AA73" s="5">
        <f t="shared" si="14"/>
        <v>0</v>
      </c>
      <c r="AB73" s="6">
        <f t="shared" si="15"/>
        <v>0.8</v>
      </c>
      <c r="AC73" s="6">
        <f t="shared" si="16"/>
        <v>0.19999999999999996</v>
      </c>
      <c r="AD73" s="6">
        <f t="shared" si="17"/>
        <v>0.15999999999999998</v>
      </c>
    </row>
    <row r="74" spans="1:30" ht="55.5" customHeight="1" x14ac:dyDescent="0.3">
      <c r="A74" s="8" t="s">
        <v>92</v>
      </c>
      <c r="B74" s="42">
        <v>1</v>
      </c>
      <c r="C74" s="42">
        <v>1</v>
      </c>
      <c r="D74" s="42">
        <v>1</v>
      </c>
      <c r="E74" s="42">
        <v>0</v>
      </c>
      <c r="F74" s="42">
        <v>1</v>
      </c>
      <c r="G74" s="42">
        <v>0</v>
      </c>
      <c r="H74" s="42">
        <v>0</v>
      </c>
      <c r="I74" s="42">
        <v>0</v>
      </c>
      <c r="J74" s="42">
        <v>0</v>
      </c>
      <c r="K74" s="42">
        <v>0</v>
      </c>
      <c r="L74" s="44">
        <f t="shared" si="10"/>
        <v>0.6</v>
      </c>
      <c r="M74" s="45" t="str">
        <f t="shared" si="11"/>
        <v>sedang</v>
      </c>
      <c r="N74" s="46">
        <f t="shared" si="12"/>
        <v>1</v>
      </c>
      <c r="O74" s="45" t="str">
        <f t="shared" si="13"/>
        <v>soal diterima baik</v>
      </c>
      <c r="Q74" s="7">
        <v>69</v>
      </c>
      <c r="R74" s="5">
        <f t="shared" si="18"/>
        <v>1</v>
      </c>
      <c r="S74" s="5">
        <f t="shared" si="18"/>
        <v>1</v>
      </c>
      <c r="T74" s="5">
        <f t="shared" si="18"/>
        <v>1</v>
      </c>
      <c r="U74" s="5">
        <f t="shared" si="18"/>
        <v>1</v>
      </c>
      <c r="V74" s="5">
        <f t="shared" si="18"/>
        <v>1</v>
      </c>
      <c r="W74" s="5">
        <f t="shared" si="14"/>
        <v>1</v>
      </c>
      <c r="X74" s="5">
        <f t="shared" si="14"/>
        <v>1</v>
      </c>
      <c r="Y74" s="5">
        <f t="shared" si="14"/>
        <v>1</v>
      </c>
      <c r="Z74" s="5">
        <f t="shared" si="14"/>
        <v>0</v>
      </c>
      <c r="AA74" s="5">
        <f t="shared" si="14"/>
        <v>0</v>
      </c>
      <c r="AB74" s="6">
        <f t="shared" si="15"/>
        <v>0.8</v>
      </c>
      <c r="AC74" s="6">
        <f t="shared" si="16"/>
        <v>0.19999999999999996</v>
      </c>
      <c r="AD74" s="6">
        <f t="shared" si="17"/>
        <v>0.15999999999999998</v>
      </c>
    </row>
    <row r="75" spans="1:30" ht="79.5" customHeight="1" x14ac:dyDescent="0.3">
      <c r="A75" s="8" t="s">
        <v>93</v>
      </c>
      <c r="B75" s="42">
        <v>0</v>
      </c>
      <c r="C75" s="42">
        <v>0</v>
      </c>
      <c r="D75" s="42">
        <v>1</v>
      </c>
      <c r="E75" s="42">
        <v>1</v>
      </c>
      <c r="F75" s="42">
        <v>1</v>
      </c>
      <c r="G75" s="42">
        <v>1</v>
      </c>
      <c r="H75" s="42">
        <v>1</v>
      </c>
      <c r="I75" s="42">
        <v>1</v>
      </c>
      <c r="J75" s="42">
        <v>1</v>
      </c>
      <c r="K75" s="42">
        <v>1</v>
      </c>
      <c r="L75" s="44">
        <f t="shared" si="10"/>
        <v>0.8</v>
      </c>
      <c r="M75" s="45" t="str">
        <f t="shared" si="11"/>
        <v>mudah</v>
      </c>
      <c r="N75" s="46">
        <f t="shared" si="12"/>
        <v>0.5</v>
      </c>
      <c r="O75" s="45" t="str">
        <f t="shared" si="13"/>
        <v>soal diterima baik</v>
      </c>
      <c r="Q75" s="7">
        <v>70</v>
      </c>
      <c r="R75" s="5">
        <f t="shared" si="18"/>
        <v>1</v>
      </c>
      <c r="S75" s="5">
        <f t="shared" si="18"/>
        <v>1</v>
      </c>
      <c r="T75" s="5">
        <f t="shared" si="18"/>
        <v>1</v>
      </c>
      <c r="U75" s="5">
        <f t="shared" si="18"/>
        <v>0</v>
      </c>
      <c r="V75" s="5">
        <f t="shared" si="18"/>
        <v>1</v>
      </c>
      <c r="W75" s="5">
        <f t="shared" si="14"/>
        <v>0</v>
      </c>
      <c r="X75" s="5">
        <f t="shared" si="14"/>
        <v>0</v>
      </c>
      <c r="Y75" s="5">
        <f t="shared" si="14"/>
        <v>0</v>
      </c>
      <c r="Z75" s="5">
        <f t="shared" si="14"/>
        <v>0</v>
      </c>
      <c r="AA75" s="5">
        <f t="shared" si="14"/>
        <v>0</v>
      </c>
      <c r="AB75" s="6">
        <f t="shared" si="15"/>
        <v>0.4</v>
      </c>
      <c r="AC75" s="6">
        <f t="shared" si="16"/>
        <v>0.6</v>
      </c>
      <c r="AD75" s="6">
        <f t="shared" si="17"/>
        <v>0.24</v>
      </c>
    </row>
    <row r="76" spans="1:30" ht="47.25" customHeight="1" x14ac:dyDescent="0.3">
      <c r="A76" s="4" t="s">
        <v>94</v>
      </c>
      <c r="B76" s="42">
        <v>1</v>
      </c>
      <c r="C76" s="42">
        <v>1</v>
      </c>
      <c r="D76" s="42">
        <v>1</v>
      </c>
      <c r="E76" s="42">
        <v>0</v>
      </c>
      <c r="F76" s="42">
        <v>1</v>
      </c>
      <c r="G76" s="42">
        <v>0</v>
      </c>
      <c r="H76" s="42">
        <v>0</v>
      </c>
      <c r="I76" s="42">
        <v>0</v>
      </c>
      <c r="J76" s="42">
        <v>0</v>
      </c>
      <c r="K76" s="42">
        <v>0</v>
      </c>
      <c r="L76" s="44">
        <f t="shared" si="10"/>
        <v>0.6</v>
      </c>
      <c r="M76" s="45" t="str">
        <f t="shared" si="11"/>
        <v>sedang</v>
      </c>
      <c r="N76" s="46">
        <f t="shared" si="12"/>
        <v>1</v>
      </c>
      <c r="O76" s="45" t="str">
        <f t="shared" si="13"/>
        <v>soal diterima baik</v>
      </c>
      <c r="Q76" s="7">
        <v>71</v>
      </c>
      <c r="R76" s="5">
        <f t="shared" si="18"/>
        <v>0</v>
      </c>
      <c r="S76" s="5">
        <f t="shared" si="18"/>
        <v>0</v>
      </c>
      <c r="T76" s="5">
        <f t="shared" si="18"/>
        <v>1</v>
      </c>
      <c r="U76" s="5">
        <f t="shared" si="18"/>
        <v>1</v>
      </c>
      <c r="V76" s="5">
        <f t="shared" si="18"/>
        <v>1</v>
      </c>
      <c r="W76" s="5">
        <f t="shared" si="14"/>
        <v>1</v>
      </c>
      <c r="X76" s="5">
        <f t="shared" si="14"/>
        <v>1</v>
      </c>
      <c r="Y76" s="5">
        <f t="shared" si="14"/>
        <v>1</v>
      </c>
      <c r="Z76" s="5">
        <f t="shared" si="14"/>
        <v>1</v>
      </c>
      <c r="AA76" s="5">
        <f t="shared" si="14"/>
        <v>1</v>
      </c>
      <c r="AB76" s="6">
        <f t="shared" si="15"/>
        <v>0.8</v>
      </c>
      <c r="AC76" s="6">
        <f t="shared" si="16"/>
        <v>0.19999999999999996</v>
      </c>
      <c r="AD76" s="6">
        <f t="shared" si="17"/>
        <v>0.15999999999999998</v>
      </c>
    </row>
    <row r="77" spans="1:30" ht="47.25" customHeight="1" x14ac:dyDescent="0.3">
      <c r="A77" s="8" t="s">
        <v>95</v>
      </c>
      <c r="B77" s="42">
        <v>1</v>
      </c>
      <c r="C77" s="42">
        <v>1</v>
      </c>
      <c r="D77" s="42">
        <v>1</v>
      </c>
      <c r="E77" s="42">
        <v>1</v>
      </c>
      <c r="F77" s="42">
        <v>1</v>
      </c>
      <c r="G77" s="42">
        <v>1</v>
      </c>
      <c r="H77" s="42">
        <v>0</v>
      </c>
      <c r="I77" s="42">
        <v>0</v>
      </c>
      <c r="J77" s="42">
        <v>1</v>
      </c>
      <c r="K77" s="42">
        <v>1</v>
      </c>
      <c r="L77" s="44">
        <f t="shared" si="10"/>
        <v>0.2</v>
      </c>
      <c r="M77" s="45" t="str">
        <f t="shared" si="11"/>
        <v>sukar</v>
      </c>
      <c r="N77" s="46">
        <f t="shared" si="12"/>
        <v>0.5</v>
      </c>
      <c r="O77" s="45" t="str">
        <f t="shared" si="13"/>
        <v>soal diterima baik</v>
      </c>
      <c r="Q77" s="7">
        <v>72</v>
      </c>
      <c r="R77" s="5">
        <f t="shared" si="18"/>
        <v>1</v>
      </c>
      <c r="S77" s="5">
        <f t="shared" si="18"/>
        <v>1</v>
      </c>
      <c r="T77" s="5">
        <f t="shared" si="18"/>
        <v>1</v>
      </c>
      <c r="U77" s="5">
        <f t="shared" si="18"/>
        <v>0</v>
      </c>
      <c r="V77" s="5">
        <f t="shared" si="18"/>
        <v>1</v>
      </c>
      <c r="W77" s="5">
        <f t="shared" si="14"/>
        <v>0</v>
      </c>
      <c r="X77" s="5">
        <f t="shared" si="14"/>
        <v>0</v>
      </c>
      <c r="Y77" s="5">
        <f t="shared" si="14"/>
        <v>0</v>
      </c>
      <c r="Z77" s="5">
        <f t="shared" si="14"/>
        <v>0</v>
      </c>
      <c r="AA77" s="5">
        <f t="shared" si="14"/>
        <v>0</v>
      </c>
      <c r="AB77" s="6">
        <f t="shared" si="15"/>
        <v>0.4</v>
      </c>
      <c r="AC77" s="6">
        <f t="shared" si="16"/>
        <v>0.6</v>
      </c>
      <c r="AD77" s="6">
        <f t="shared" si="17"/>
        <v>0.24</v>
      </c>
    </row>
    <row r="78" spans="1:30" ht="44.25" customHeight="1" x14ac:dyDescent="0.3">
      <c r="A78" s="4" t="s">
        <v>96</v>
      </c>
      <c r="B78" s="42">
        <v>1</v>
      </c>
      <c r="C78" s="42">
        <v>1</v>
      </c>
      <c r="D78" s="42">
        <v>1</v>
      </c>
      <c r="E78" s="42">
        <v>0</v>
      </c>
      <c r="F78" s="42">
        <v>1</v>
      </c>
      <c r="G78" s="42">
        <v>0</v>
      </c>
      <c r="H78" s="42">
        <v>0</v>
      </c>
      <c r="I78" s="42">
        <v>0</v>
      </c>
      <c r="J78" s="42">
        <v>0</v>
      </c>
      <c r="K78" s="42">
        <v>0</v>
      </c>
      <c r="L78" s="44">
        <f t="shared" si="10"/>
        <v>0.6</v>
      </c>
      <c r="M78" s="45" t="str">
        <f t="shared" si="11"/>
        <v>sedang</v>
      </c>
      <c r="N78" s="46">
        <f t="shared" si="12"/>
        <v>1</v>
      </c>
      <c r="O78" s="45" t="str">
        <f t="shared" si="13"/>
        <v>soal diterima baik</v>
      </c>
      <c r="Q78" s="7">
        <v>73</v>
      </c>
      <c r="R78" s="5">
        <f t="shared" si="18"/>
        <v>1</v>
      </c>
      <c r="S78" s="5">
        <f t="shared" si="18"/>
        <v>1</v>
      </c>
      <c r="T78" s="5">
        <f t="shared" si="18"/>
        <v>1</v>
      </c>
      <c r="U78" s="5">
        <f t="shared" si="18"/>
        <v>1</v>
      </c>
      <c r="V78" s="5">
        <f t="shared" si="18"/>
        <v>1</v>
      </c>
      <c r="W78" s="5">
        <f t="shared" si="14"/>
        <v>1</v>
      </c>
      <c r="X78" s="5">
        <f t="shared" si="14"/>
        <v>0</v>
      </c>
      <c r="Y78" s="5">
        <f t="shared" si="14"/>
        <v>0</v>
      </c>
      <c r="Z78" s="5">
        <f t="shared" si="14"/>
        <v>1</v>
      </c>
      <c r="AA78" s="5">
        <f t="shared" si="14"/>
        <v>1</v>
      </c>
      <c r="AB78" s="6">
        <f t="shared" si="15"/>
        <v>0.8</v>
      </c>
      <c r="AC78" s="6">
        <f t="shared" si="16"/>
        <v>0.19999999999999996</v>
      </c>
      <c r="AD78" s="6">
        <f t="shared" si="17"/>
        <v>0.15999999999999998</v>
      </c>
    </row>
    <row r="79" spans="1:30" ht="81" customHeight="1" x14ac:dyDescent="0.3">
      <c r="A79" s="4" t="s">
        <v>97</v>
      </c>
      <c r="B79" s="42">
        <v>1</v>
      </c>
      <c r="C79" s="42">
        <v>1</v>
      </c>
      <c r="D79" s="42">
        <v>1</v>
      </c>
      <c r="E79" s="42">
        <v>0</v>
      </c>
      <c r="F79" s="42">
        <v>1</v>
      </c>
      <c r="G79" s="42">
        <v>0</v>
      </c>
      <c r="H79" s="42">
        <v>0</v>
      </c>
      <c r="I79" s="42">
        <v>0</v>
      </c>
      <c r="J79" s="42">
        <v>1</v>
      </c>
      <c r="K79" s="42">
        <v>1</v>
      </c>
      <c r="L79" s="44">
        <f t="shared" si="10"/>
        <v>0.4</v>
      </c>
      <c r="M79" s="45" t="str">
        <f t="shared" si="11"/>
        <v>sedang</v>
      </c>
      <c r="N79" s="46">
        <f t="shared" si="12"/>
        <v>0.5</v>
      </c>
      <c r="O79" s="45" t="str">
        <f t="shared" si="13"/>
        <v>soal diterima baik</v>
      </c>
      <c r="Q79" s="7">
        <v>74</v>
      </c>
      <c r="R79" s="5">
        <f t="shared" si="18"/>
        <v>1</v>
      </c>
      <c r="S79" s="5">
        <f t="shared" si="18"/>
        <v>1</v>
      </c>
      <c r="T79" s="5">
        <f t="shared" si="18"/>
        <v>1</v>
      </c>
      <c r="U79" s="5">
        <f t="shared" si="18"/>
        <v>0</v>
      </c>
      <c r="V79" s="5">
        <f t="shared" si="18"/>
        <v>1</v>
      </c>
      <c r="W79" s="5">
        <f t="shared" si="14"/>
        <v>0</v>
      </c>
      <c r="X79" s="5">
        <f t="shared" si="14"/>
        <v>0</v>
      </c>
      <c r="Y79" s="5">
        <f t="shared" si="14"/>
        <v>0</v>
      </c>
      <c r="Z79" s="5">
        <f t="shared" si="14"/>
        <v>0</v>
      </c>
      <c r="AA79" s="5">
        <f t="shared" si="14"/>
        <v>0</v>
      </c>
      <c r="AB79" s="6">
        <f t="shared" si="15"/>
        <v>0.4</v>
      </c>
      <c r="AC79" s="6">
        <f t="shared" si="16"/>
        <v>0.6</v>
      </c>
      <c r="AD79" s="6">
        <f t="shared" si="17"/>
        <v>0.24</v>
      </c>
    </row>
    <row r="80" spans="1:30" ht="42" customHeight="1" x14ac:dyDescent="0.3">
      <c r="A80" s="4" t="s">
        <v>98</v>
      </c>
      <c r="B80" s="42">
        <v>1</v>
      </c>
      <c r="C80" s="42">
        <v>1</v>
      </c>
      <c r="D80" s="42">
        <v>1</v>
      </c>
      <c r="E80" s="42">
        <v>1</v>
      </c>
      <c r="F80" s="42">
        <v>1</v>
      </c>
      <c r="G80" s="42">
        <v>1</v>
      </c>
      <c r="H80" s="42">
        <v>0</v>
      </c>
      <c r="I80" s="42">
        <v>0</v>
      </c>
      <c r="J80" s="42">
        <v>0</v>
      </c>
      <c r="K80" s="42">
        <v>0</v>
      </c>
      <c r="L80" s="44">
        <f t="shared" si="10"/>
        <v>0.4</v>
      </c>
      <c r="M80" s="45" t="str">
        <f t="shared" si="11"/>
        <v>sedang</v>
      </c>
      <c r="N80" s="46">
        <f t="shared" si="12"/>
        <v>1</v>
      </c>
      <c r="O80" s="45" t="str">
        <f t="shared" si="13"/>
        <v>soal diterima baik</v>
      </c>
      <c r="Q80" s="7">
        <v>75</v>
      </c>
      <c r="R80" s="5">
        <f t="shared" si="18"/>
        <v>1</v>
      </c>
      <c r="S80" s="5">
        <f t="shared" si="18"/>
        <v>1</v>
      </c>
      <c r="T80" s="5">
        <f t="shared" si="18"/>
        <v>1</v>
      </c>
      <c r="U80" s="5">
        <f t="shared" si="18"/>
        <v>0</v>
      </c>
      <c r="V80" s="5">
        <f t="shared" si="18"/>
        <v>1</v>
      </c>
      <c r="W80" s="5">
        <f t="shared" si="14"/>
        <v>0</v>
      </c>
      <c r="X80" s="5">
        <f t="shared" si="14"/>
        <v>0</v>
      </c>
      <c r="Y80" s="5">
        <f t="shared" si="14"/>
        <v>0</v>
      </c>
      <c r="Z80" s="5">
        <f t="shared" si="14"/>
        <v>1</v>
      </c>
      <c r="AA80" s="5">
        <f t="shared" si="14"/>
        <v>1</v>
      </c>
      <c r="AB80" s="6">
        <f t="shared" si="15"/>
        <v>0.6</v>
      </c>
      <c r="AC80" s="6">
        <f t="shared" si="16"/>
        <v>0.4</v>
      </c>
      <c r="AD80" s="6">
        <f t="shared" si="17"/>
        <v>0.24</v>
      </c>
    </row>
    <row r="81" spans="1:30" ht="62.25" customHeight="1" x14ac:dyDescent="0.3">
      <c r="A81" s="4" t="s">
        <v>99</v>
      </c>
      <c r="B81" s="42">
        <v>1</v>
      </c>
      <c r="C81" s="42">
        <v>1</v>
      </c>
      <c r="D81" s="42">
        <v>1</v>
      </c>
      <c r="E81" s="42">
        <v>1</v>
      </c>
      <c r="F81" s="42">
        <v>1</v>
      </c>
      <c r="G81" s="42">
        <v>1</v>
      </c>
      <c r="H81" s="42">
        <v>1</v>
      </c>
      <c r="I81" s="42">
        <v>1</v>
      </c>
      <c r="J81" s="42">
        <v>0</v>
      </c>
      <c r="K81" s="42">
        <v>0</v>
      </c>
      <c r="L81" s="44">
        <f t="shared" si="10"/>
        <v>0.8</v>
      </c>
      <c r="M81" s="45" t="str">
        <f t="shared" si="11"/>
        <v>mudah</v>
      </c>
      <c r="N81" s="46">
        <f t="shared" si="12"/>
        <v>0.5</v>
      </c>
      <c r="O81" s="45" t="str">
        <f t="shared" si="13"/>
        <v>soal diterima baik</v>
      </c>
      <c r="Q81" s="7">
        <v>76</v>
      </c>
      <c r="R81" s="5">
        <f t="shared" si="18"/>
        <v>1</v>
      </c>
      <c r="S81" s="5">
        <f t="shared" si="18"/>
        <v>1</v>
      </c>
      <c r="T81" s="5">
        <f t="shared" si="18"/>
        <v>1</v>
      </c>
      <c r="U81" s="5">
        <f t="shared" si="18"/>
        <v>1</v>
      </c>
      <c r="V81" s="5">
        <f t="shared" si="18"/>
        <v>1</v>
      </c>
      <c r="W81" s="5">
        <f t="shared" si="14"/>
        <v>1</v>
      </c>
      <c r="X81" s="5">
        <f t="shared" si="14"/>
        <v>0</v>
      </c>
      <c r="Y81" s="5">
        <f t="shared" si="14"/>
        <v>0</v>
      </c>
      <c r="Z81" s="5">
        <f t="shared" si="14"/>
        <v>0</v>
      </c>
      <c r="AA81" s="5">
        <f t="shared" si="14"/>
        <v>0</v>
      </c>
      <c r="AB81" s="6">
        <f t="shared" si="15"/>
        <v>0.6</v>
      </c>
      <c r="AC81" s="6">
        <f t="shared" si="16"/>
        <v>0.4</v>
      </c>
      <c r="AD81" s="6">
        <f t="shared" si="17"/>
        <v>0.24</v>
      </c>
    </row>
    <row r="82" spans="1:30" ht="36" customHeight="1" x14ac:dyDescent="0.3">
      <c r="A82" s="8" t="s">
        <v>100</v>
      </c>
      <c r="B82" s="42">
        <v>1</v>
      </c>
      <c r="C82" s="42">
        <v>1</v>
      </c>
      <c r="D82" s="42">
        <v>1</v>
      </c>
      <c r="E82" s="42">
        <v>0</v>
      </c>
      <c r="F82" s="42">
        <v>1</v>
      </c>
      <c r="G82" s="42">
        <v>0</v>
      </c>
      <c r="H82" s="42">
        <v>1</v>
      </c>
      <c r="I82" s="42">
        <v>1</v>
      </c>
      <c r="J82" s="42">
        <v>0</v>
      </c>
      <c r="K82" s="42">
        <v>0</v>
      </c>
      <c r="L82" s="44">
        <f t="shared" si="10"/>
        <v>0.6</v>
      </c>
      <c r="M82" s="45" t="str">
        <f t="shared" si="11"/>
        <v>sedang</v>
      </c>
      <c r="N82" s="46">
        <f t="shared" si="12"/>
        <v>0.5</v>
      </c>
      <c r="O82" s="45" t="str">
        <f t="shared" si="13"/>
        <v>soal diterima baik</v>
      </c>
      <c r="Q82" s="7">
        <v>77</v>
      </c>
      <c r="R82" s="5">
        <f t="shared" si="18"/>
        <v>1</v>
      </c>
      <c r="S82" s="5">
        <f t="shared" si="18"/>
        <v>1</v>
      </c>
      <c r="T82" s="5">
        <f t="shared" si="18"/>
        <v>1</v>
      </c>
      <c r="U82" s="5">
        <f t="shared" si="18"/>
        <v>1</v>
      </c>
      <c r="V82" s="5">
        <f t="shared" si="18"/>
        <v>1</v>
      </c>
      <c r="W82" s="5">
        <f t="shared" si="14"/>
        <v>1</v>
      </c>
      <c r="X82" s="5">
        <f t="shared" si="14"/>
        <v>1</v>
      </c>
      <c r="Y82" s="5">
        <f t="shared" si="14"/>
        <v>1</v>
      </c>
      <c r="Z82" s="5">
        <f t="shared" si="14"/>
        <v>0</v>
      </c>
      <c r="AA82" s="5">
        <f t="shared" si="14"/>
        <v>0</v>
      </c>
      <c r="AB82" s="6">
        <f t="shared" si="15"/>
        <v>0.8</v>
      </c>
      <c r="AC82" s="6">
        <f t="shared" si="16"/>
        <v>0.19999999999999996</v>
      </c>
      <c r="AD82" s="6">
        <f t="shared" si="17"/>
        <v>0.15999999999999998</v>
      </c>
    </row>
    <row r="83" spans="1:30" ht="39" customHeight="1" x14ac:dyDescent="0.3">
      <c r="A83" s="4" t="s">
        <v>101</v>
      </c>
      <c r="B83" s="42">
        <v>1</v>
      </c>
      <c r="C83" s="42">
        <v>1</v>
      </c>
      <c r="D83" s="42">
        <v>1</v>
      </c>
      <c r="E83" s="42">
        <v>0</v>
      </c>
      <c r="F83" s="42">
        <v>1</v>
      </c>
      <c r="G83" s="42">
        <v>0</v>
      </c>
      <c r="H83" s="42">
        <v>1</v>
      </c>
      <c r="I83" s="42">
        <v>1</v>
      </c>
      <c r="J83" s="42">
        <v>0</v>
      </c>
      <c r="K83" s="42">
        <v>0</v>
      </c>
      <c r="L83" s="44">
        <f t="shared" si="10"/>
        <v>0.6</v>
      </c>
      <c r="M83" s="45" t="str">
        <f t="shared" si="11"/>
        <v>sedang</v>
      </c>
      <c r="N83" s="46">
        <f t="shared" si="12"/>
        <v>0.5</v>
      </c>
      <c r="O83" s="45" t="str">
        <f t="shared" si="13"/>
        <v>soal diterima baik</v>
      </c>
      <c r="Q83" s="7">
        <v>78</v>
      </c>
      <c r="R83" s="5">
        <f t="shared" si="18"/>
        <v>1</v>
      </c>
      <c r="S83" s="5">
        <f t="shared" si="18"/>
        <v>1</v>
      </c>
      <c r="T83" s="5">
        <f t="shared" si="18"/>
        <v>1</v>
      </c>
      <c r="U83" s="5">
        <f t="shared" si="18"/>
        <v>0</v>
      </c>
      <c r="V83" s="5">
        <f t="shared" si="18"/>
        <v>1</v>
      </c>
      <c r="W83" s="5">
        <f t="shared" si="14"/>
        <v>0</v>
      </c>
      <c r="X83" s="5">
        <f t="shared" si="14"/>
        <v>1</v>
      </c>
      <c r="Y83" s="5">
        <f t="shared" si="14"/>
        <v>1</v>
      </c>
      <c r="Z83" s="5">
        <f t="shared" si="14"/>
        <v>0</v>
      </c>
      <c r="AA83" s="5">
        <f t="shared" si="14"/>
        <v>0</v>
      </c>
      <c r="AB83" s="6">
        <f t="shared" si="15"/>
        <v>0.6</v>
      </c>
      <c r="AC83" s="6">
        <f t="shared" si="16"/>
        <v>0.4</v>
      </c>
      <c r="AD83" s="6">
        <f t="shared" si="17"/>
        <v>0.24</v>
      </c>
    </row>
    <row r="84" spans="1:30" ht="53.25" customHeight="1" x14ac:dyDescent="0.3">
      <c r="A84" s="8" t="s">
        <v>102</v>
      </c>
      <c r="B84" s="42">
        <v>1</v>
      </c>
      <c r="C84" s="42">
        <v>1</v>
      </c>
      <c r="D84" s="42">
        <v>1</v>
      </c>
      <c r="E84" s="42">
        <v>0</v>
      </c>
      <c r="F84" s="42">
        <v>1</v>
      </c>
      <c r="G84" s="42">
        <v>0</v>
      </c>
      <c r="H84" s="42">
        <v>0</v>
      </c>
      <c r="I84" s="42">
        <v>0</v>
      </c>
      <c r="J84" s="42">
        <v>1</v>
      </c>
      <c r="K84" s="42">
        <v>1</v>
      </c>
      <c r="L84" s="44">
        <f t="shared" si="10"/>
        <v>0.4</v>
      </c>
      <c r="M84" s="45" t="str">
        <f t="shared" si="11"/>
        <v>sedang</v>
      </c>
      <c r="N84" s="46">
        <f t="shared" si="12"/>
        <v>0.5</v>
      </c>
      <c r="O84" s="45" t="str">
        <f t="shared" si="13"/>
        <v>soal diterima baik</v>
      </c>
      <c r="Q84" s="7">
        <v>79</v>
      </c>
      <c r="R84" s="5">
        <f t="shared" si="18"/>
        <v>1</v>
      </c>
      <c r="S84" s="5">
        <f t="shared" si="18"/>
        <v>1</v>
      </c>
      <c r="T84" s="5">
        <f t="shared" si="18"/>
        <v>1</v>
      </c>
      <c r="U84" s="5">
        <f t="shared" si="18"/>
        <v>0</v>
      </c>
      <c r="V84" s="5">
        <f t="shared" si="18"/>
        <v>1</v>
      </c>
      <c r="W84" s="5">
        <f t="shared" si="14"/>
        <v>0</v>
      </c>
      <c r="X84" s="5">
        <f t="shared" si="14"/>
        <v>1</v>
      </c>
      <c r="Y84" s="5">
        <f t="shared" si="14"/>
        <v>1</v>
      </c>
      <c r="Z84" s="5">
        <f t="shared" si="14"/>
        <v>0</v>
      </c>
      <c r="AA84" s="5">
        <f t="shared" si="14"/>
        <v>0</v>
      </c>
      <c r="AB84" s="6">
        <f t="shared" si="15"/>
        <v>0.6</v>
      </c>
      <c r="AC84" s="6">
        <f t="shared" si="16"/>
        <v>0.4</v>
      </c>
      <c r="AD84" s="6">
        <f t="shared" si="17"/>
        <v>0.24</v>
      </c>
    </row>
    <row r="85" spans="1:30" ht="42" customHeight="1" x14ac:dyDescent="0.3">
      <c r="A85" s="4" t="s">
        <v>103</v>
      </c>
      <c r="B85" s="42">
        <v>1</v>
      </c>
      <c r="C85" s="42">
        <v>1</v>
      </c>
      <c r="D85" s="42">
        <v>1</v>
      </c>
      <c r="E85" s="42">
        <v>0</v>
      </c>
      <c r="F85" s="42">
        <v>1</v>
      </c>
      <c r="G85" s="42">
        <v>0</v>
      </c>
      <c r="H85" s="42">
        <v>0</v>
      </c>
      <c r="I85" s="42">
        <v>0</v>
      </c>
      <c r="J85" s="42">
        <v>1</v>
      </c>
      <c r="K85" s="42">
        <v>1</v>
      </c>
      <c r="L85" s="44">
        <f t="shared" si="10"/>
        <v>0.4</v>
      </c>
      <c r="M85" s="45" t="str">
        <f t="shared" si="11"/>
        <v>sedang</v>
      </c>
      <c r="N85" s="46">
        <f t="shared" si="12"/>
        <v>0.5</v>
      </c>
      <c r="O85" s="45" t="str">
        <f t="shared" si="13"/>
        <v>soal diterima baik</v>
      </c>
      <c r="Q85" s="7">
        <v>80</v>
      </c>
      <c r="R85" s="5">
        <f t="shared" si="18"/>
        <v>1</v>
      </c>
      <c r="S85" s="5">
        <f t="shared" si="18"/>
        <v>1</v>
      </c>
      <c r="T85" s="5">
        <f t="shared" si="18"/>
        <v>1</v>
      </c>
      <c r="U85" s="5">
        <f t="shared" si="18"/>
        <v>0</v>
      </c>
      <c r="V85" s="5">
        <f t="shared" si="18"/>
        <v>1</v>
      </c>
      <c r="W85" s="5">
        <f t="shared" si="14"/>
        <v>0</v>
      </c>
      <c r="X85" s="5">
        <f t="shared" si="14"/>
        <v>0</v>
      </c>
      <c r="Y85" s="5">
        <f t="shared" si="14"/>
        <v>0</v>
      </c>
      <c r="Z85" s="5">
        <f t="shared" si="14"/>
        <v>1</v>
      </c>
      <c r="AA85" s="5">
        <f t="shared" si="14"/>
        <v>1</v>
      </c>
      <c r="AB85" s="6">
        <f t="shared" si="15"/>
        <v>0.6</v>
      </c>
      <c r="AC85" s="6">
        <f t="shared" si="16"/>
        <v>0.4</v>
      </c>
      <c r="AD85" s="6">
        <f t="shared" si="17"/>
        <v>0.24</v>
      </c>
    </row>
    <row r="86" spans="1:30" ht="51" customHeight="1" x14ac:dyDescent="0.3">
      <c r="A86" s="4" t="s">
        <v>104</v>
      </c>
      <c r="B86" s="42">
        <v>1</v>
      </c>
      <c r="C86" s="42">
        <v>1</v>
      </c>
      <c r="D86" s="42">
        <v>1</v>
      </c>
      <c r="E86" s="42">
        <v>1</v>
      </c>
      <c r="F86" s="42">
        <v>1</v>
      </c>
      <c r="G86" s="42">
        <v>1</v>
      </c>
      <c r="H86" s="42">
        <v>0</v>
      </c>
      <c r="I86" s="42">
        <v>0</v>
      </c>
      <c r="J86" s="42">
        <v>0</v>
      </c>
      <c r="K86" s="42">
        <v>0</v>
      </c>
      <c r="L86" s="44">
        <f t="shared" si="10"/>
        <v>0.4</v>
      </c>
      <c r="M86" s="45" t="str">
        <f t="shared" si="11"/>
        <v>sedang</v>
      </c>
      <c r="N86" s="46">
        <f t="shared" si="12"/>
        <v>1</v>
      </c>
      <c r="O86" s="45" t="str">
        <f t="shared" si="13"/>
        <v>soal diterima baik</v>
      </c>
      <c r="Q86" s="7">
        <v>81</v>
      </c>
      <c r="R86" s="5">
        <f t="shared" si="18"/>
        <v>1</v>
      </c>
      <c r="S86" s="5">
        <f t="shared" si="18"/>
        <v>1</v>
      </c>
      <c r="T86" s="5">
        <f t="shared" si="18"/>
        <v>1</v>
      </c>
      <c r="U86" s="5">
        <f t="shared" si="18"/>
        <v>0</v>
      </c>
      <c r="V86" s="5">
        <f t="shared" si="18"/>
        <v>1</v>
      </c>
      <c r="W86" s="5">
        <f t="shared" si="14"/>
        <v>0</v>
      </c>
      <c r="X86" s="5">
        <f t="shared" si="14"/>
        <v>0</v>
      </c>
      <c r="Y86" s="5">
        <f t="shared" si="14"/>
        <v>0</v>
      </c>
      <c r="Z86" s="5">
        <f t="shared" si="14"/>
        <v>1</v>
      </c>
      <c r="AA86" s="5">
        <f t="shared" si="14"/>
        <v>1</v>
      </c>
      <c r="AB86" s="6">
        <f t="shared" si="15"/>
        <v>0.6</v>
      </c>
      <c r="AC86" s="6">
        <f t="shared" si="16"/>
        <v>0.4</v>
      </c>
      <c r="AD86" s="6">
        <f t="shared" si="17"/>
        <v>0.24</v>
      </c>
    </row>
    <row r="87" spans="1:30" ht="51" customHeight="1" x14ac:dyDescent="0.3">
      <c r="A87" s="4" t="s">
        <v>105</v>
      </c>
      <c r="B87" s="42">
        <v>1</v>
      </c>
      <c r="C87" s="42">
        <v>1</v>
      </c>
      <c r="D87" s="42">
        <v>1</v>
      </c>
      <c r="E87" s="42">
        <v>0</v>
      </c>
      <c r="F87" s="42">
        <v>1</v>
      </c>
      <c r="G87" s="42">
        <v>0</v>
      </c>
      <c r="H87" s="42">
        <v>0</v>
      </c>
      <c r="I87" s="42">
        <v>0</v>
      </c>
      <c r="J87" s="42">
        <v>0</v>
      </c>
      <c r="K87" s="42">
        <v>0</v>
      </c>
      <c r="L87" s="44">
        <f t="shared" si="10"/>
        <v>0.6</v>
      </c>
      <c r="M87" s="45" t="str">
        <f t="shared" si="11"/>
        <v>sedang</v>
      </c>
      <c r="N87" s="46">
        <f t="shared" si="12"/>
        <v>1</v>
      </c>
      <c r="O87" s="45" t="str">
        <f t="shared" si="13"/>
        <v>soal diterima baik</v>
      </c>
      <c r="Q87" s="7">
        <v>82</v>
      </c>
      <c r="R87" s="5">
        <f t="shared" si="18"/>
        <v>1</v>
      </c>
      <c r="S87" s="5">
        <f t="shared" si="18"/>
        <v>1</v>
      </c>
      <c r="T87" s="5">
        <f t="shared" si="18"/>
        <v>1</v>
      </c>
      <c r="U87" s="5">
        <f t="shared" si="18"/>
        <v>1</v>
      </c>
      <c r="V87" s="5">
        <f t="shared" si="18"/>
        <v>1</v>
      </c>
      <c r="W87" s="5">
        <f t="shared" si="14"/>
        <v>1</v>
      </c>
      <c r="X87" s="5">
        <f t="shared" si="14"/>
        <v>0</v>
      </c>
      <c r="Y87" s="5">
        <f t="shared" si="14"/>
        <v>0</v>
      </c>
      <c r="Z87" s="5">
        <f t="shared" si="14"/>
        <v>0</v>
      </c>
      <c r="AA87" s="5">
        <f t="shared" si="14"/>
        <v>0</v>
      </c>
      <c r="AB87" s="6">
        <f t="shared" si="15"/>
        <v>0.6</v>
      </c>
      <c r="AC87" s="6">
        <f t="shared" si="16"/>
        <v>0.4</v>
      </c>
      <c r="AD87" s="6">
        <f t="shared" si="17"/>
        <v>0.24</v>
      </c>
    </row>
    <row r="88" spans="1:30" ht="44.25" customHeight="1" x14ac:dyDescent="0.3">
      <c r="A88" s="8" t="s">
        <v>106</v>
      </c>
      <c r="B88" s="42">
        <v>1</v>
      </c>
      <c r="C88" s="42">
        <v>1</v>
      </c>
      <c r="D88" s="42">
        <v>1</v>
      </c>
      <c r="E88" s="42">
        <v>0</v>
      </c>
      <c r="F88" s="42">
        <v>1</v>
      </c>
      <c r="G88" s="42">
        <v>0</v>
      </c>
      <c r="H88" s="42">
        <v>0</v>
      </c>
      <c r="I88" s="42">
        <v>0</v>
      </c>
      <c r="J88" s="42">
        <v>0</v>
      </c>
      <c r="K88" s="42">
        <v>0</v>
      </c>
      <c r="L88" s="44">
        <f t="shared" si="10"/>
        <v>0.6</v>
      </c>
      <c r="M88" s="45" t="str">
        <f t="shared" si="11"/>
        <v>sedang</v>
      </c>
      <c r="N88" s="46">
        <f t="shared" si="12"/>
        <v>1</v>
      </c>
      <c r="O88" s="45" t="str">
        <f t="shared" si="13"/>
        <v>soal diterima baik</v>
      </c>
      <c r="Q88" s="7">
        <v>83</v>
      </c>
      <c r="R88" s="5">
        <f t="shared" si="18"/>
        <v>1</v>
      </c>
      <c r="S88" s="5">
        <f t="shared" si="18"/>
        <v>1</v>
      </c>
      <c r="T88" s="5">
        <f t="shared" si="18"/>
        <v>1</v>
      </c>
      <c r="U88" s="5">
        <f t="shared" si="18"/>
        <v>0</v>
      </c>
      <c r="V88" s="5">
        <f t="shared" si="18"/>
        <v>1</v>
      </c>
      <c r="W88" s="5">
        <f t="shared" si="14"/>
        <v>0</v>
      </c>
      <c r="X88" s="5">
        <f t="shared" si="14"/>
        <v>0</v>
      </c>
      <c r="Y88" s="5">
        <f t="shared" si="14"/>
        <v>0</v>
      </c>
      <c r="Z88" s="5">
        <f t="shared" si="14"/>
        <v>0</v>
      </c>
      <c r="AA88" s="5">
        <f t="shared" si="14"/>
        <v>0</v>
      </c>
      <c r="AB88" s="6">
        <f t="shared" si="15"/>
        <v>0.4</v>
      </c>
      <c r="AC88" s="6">
        <f t="shared" si="16"/>
        <v>0.6</v>
      </c>
      <c r="AD88" s="6">
        <f t="shared" si="17"/>
        <v>0.24</v>
      </c>
    </row>
    <row r="89" spans="1:30" ht="54" customHeight="1" x14ac:dyDescent="0.3">
      <c r="A89" s="9" t="s">
        <v>107</v>
      </c>
      <c r="B89" s="42">
        <v>1</v>
      </c>
      <c r="C89" s="42">
        <v>1</v>
      </c>
      <c r="D89" s="42">
        <v>1</v>
      </c>
      <c r="E89" s="42">
        <v>0</v>
      </c>
      <c r="F89" s="42">
        <v>1</v>
      </c>
      <c r="G89" s="42">
        <v>0</v>
      </c>
      <c r="H89" s="42">
        <v>0</v>
      </c>
      <c r="I89" s="42">
        <v>0</v>
      </c>
      <c r="J89" s="42">
        <v>1</v>
      </c>
      <c r="K89" s="42">
        <v>1</v>
      </c>
      <c r="L89" s="44">
        <f t="shared" si="10"/>
        <v>0.4</v>
      </c>
      <c r="M89" s="45" t="str">
        <f t="shared" si="11"/>
        <v>sedang</v>
      </c>
      <c r="N89" s="46">
        <f t="shared" si="12"/>
        <v>0.5</v>
      </c>
      <c r="O89" s="45" t="str">
        <f t="shared" si="13"/>
        <v>soal diterima baik</v>
      </c>
      <c r="Q89" s="7">
        <v>84</v>
      </c>
      <c r="R89" s="5">
        <f t="shared" si="18"/>
        <v>1</v>
      </c>
      <c r="S89" s="5">
        <f t="shared" si="18"/>
        <v>1</v>
      </c>
      <c r="T89" s="5">
        <f t="shared" si="18"/>
        <v>1</v>
      </c>
      <c r="U89" s="5">
        <f t="shared" si="18"/>
        <v>0</v>
      </c>
      <c r="V89" s="5">
        <f t="shared" si="18"/>
        <v>1</v>
      </c>
      <c r="W89" s="5">
        <f t="shared" si="14"/>
        <v>0</v>
      </c>
      <c r="X89" s="5">
        <f t="shared" si="14"/>
        <v>0</v>
      </c>
      <c r="Y89" s="5">
        <f t="shared" si="14"/>
        <v>0</v>
      </c>
      <c r="Z89" s="5">
        <f t="shared" si="14"/>
        <v>0</v>
      </c>
      <c r="AA89" s="5">
        <f t="shared" si="14"/>
        <v>0</v>
      </c>
      <c r="AB89" s="6">
        <f t="shared" si="15"/>
        <v>0.4</v>
      </c>
      <c r="AC89" s="6">
        <f t="shared" si="16"/>
        <v>0.6</v>
      </c>
      <c r="AD89" s="6">
        <f t="shared" si="17"/>
        <v>0.24</v>
      </c>
    </row>
    <row r="90" spans="1:30" ht="47.25" customHeight="1" x14ac:dyDescent="0.3">
      <c r="A90" s="4" t="s">
        <v>108</v>
      </c>
      <c r="B90" s="42">
        <v>1</v>
      </c>
      <c r="C90" s="42">
        <v>1</v>
      </c>
      <c r="D90" s="42">
        <v>0</v>
      </c>
      <c r="E90" s="42">
        <v>1</v>
      </c>
      <c r="F90" s="42">
        <v>0</v>
      </c>
      <c r="G90" s="42">
        <v>1</v>
      </c>
      <c r="H90" s="42">
        <v>1</v>
      </c>
      <c r="I90" s="42">
        <v>1</v>
      </c>
      <c r="J90" s="42">
        <v>1</v>
      </c>
      <c r="K90" s="42">
        <v>1</v>
      </c>
      <c r="L90" s="44">
        <f t="shared" si="10"/>
        <v>0.8</v>
      </c>
      <c r="M90" s="45" t="str">
        <f t="shared" si="11"/>
        <v>mudah</v>
      </c>
      <c r="N90" s="46">
        <f t="shared" si="12"/>
        <v>0.5</v>
      </c>
      <c r="O90" s="45" t="str">
        <f t="shared" si="13"/>
        <v>soal diterima baik</v>
      </c>
      <c r="Q90" s="7">
        <v>85</v>
      </c>
      <c r="R90" s="5">
        <f t="shared" si="18"/>
        <v>1</v>
      </c>
      <c r="S90" s="5">
        <f t="shared" si="18"/>
        <v>1</v>
      </c>
      <c r="T90" s="5">
        <f t="shared" si="18"/>
        <v>1</v>
      </c>
      <c r="U90" s="5">
        <f t="shared" si="18"/>
        <v>0</v>
      </c>
      <c r="V90" s="5">
        <f t="shared" si="18"/>
        <v>1</v>
      </c>
      <c r="W90" s="5">
        <f t="shared" si="14"/>
        <v>0</v>
      </c>
      <c r="X90" s="5">
        <f t="shared" si="14"/>
        <v>0</v>
      </c>
      <c r="Y90" s="5">
        <f t="shared" si="14"/>
        <v>0</v>
      </c>
      <c r="Z90" s="5">
        <f t="shared" si="14"/>
        <v>1</v>
      </c>
      <c r="AA90" s="5">
        <f t="shared" si="14"/>
        <v>1</v>
      </c>
      <c r="AB90" s="6">
        <f t="shared" si="15"/>
        <v>0.6</v>
      </c>
      <c r="AC90" s="6">
        <f t="shared" si="16"/>
        <v>0.4</v>
      </c>
      <c r="AD90" s="6">
        <f t="shared" si="17"/>
        <v>0.24</v>
      </c>
    </row>
    <row r="91" spans="1:30" ht="47.25" customHeight="1" x14ac:dyDescent="0.3">
      <c r="A91" s="4" t="s">
        <v>109</v>
      </c>
      <c r="B91" s="42">
        <v>0</v>
      </c>
      <c r="C91" s="42">
        <v>0</v>
      </c>
      <c r="D91" s="42">
        <v>1</v>
      </c>
      <c r="E91" s="42">
        <v>0</v>
      </c>
      <c r="F91" s="42">
        <v>1</v>
      </c>
      <c r="G91" s="42">
        <v>0</v>
      </c>
      <c r="H91" s="42">
        <v>0</v>
      </c>
      <c r="I91" s="42">
        <v>0</v>
      </c>
      <c r="J91" s="42">
        <v>0</v>
      </c>
      <c r="K91" s="42">
        <v>0</v>
      </c>
      <c r="L91" s="44">
        <f t="shared" si="10"/>
        <v>0.8</v>
      </c>
      <c r="M91" s="45" t="str">
        <f t="shared" si="11"/>
        <v>mudah</v>
      </c>
      <c r="N91" s="46">
        <f t="shared" si="12"/>
        <v>0.5</v>
      </c>
      <c r="O91" s="45" t="str">
        <f t="shared" si="13"/>
        <v>soal diterima baik</v>
      </c>
      <c r="Q91" s="7">
        <v>86</v>
      </c>
      <c r="R91" s="5">
        <f t="shared" si="18"/>
        <v>1</v>
      </c>
      <c r="S91" s="5">
        <f t="shared" si="18"/>
        <v>1</v>
      </c>
      <c r="T91" s="5">
        <f t="shared" si="18"/>
        <v>0</v>
      </c>
      <c r="U91" s="5">
        <f t="shared" si="18"/>
        <v>1</v>
      </c>
      <c r="V91" s="5">
        <f t="shared" si="18"/>
        <v>0</v>
      </c>
      <c r="W91" s="5">
        <f t="shared" si="14"/>
        <v>1</v>
      </c>
      <c r="X91" s="5">
        <f t="shared" si="14"/>
        <v>1</v>
      </c>
      <c r="Y91" s="5">
        <f t="shared" si="14"/>
        <v>1</v>
      </c>
      <c r="Z91" s="5">
        <f t="shared" si="14"/>
        <v>1</v>
      </c>
      <c r="AA91" s="5">
        <f t="shared" si="14"/>
        <v>1</v>
      </c>
      <c r="AB91" s="6">
        <f t="shared" si="15"/>
        <v>0.8</v>
      </c>
      <c r="AC91" s="6">
        <f t="shared" si="16"/>
        <v>0.19999999999999996</v>
      </c>
      <c r="AD91" s="6">
        <f t="shared" si="17"/>
        <v>0.15999999999999998</v>
      </c>
    </row>
    <row r="92" spans="1:30" ht="36.75" customHeight="1" x14ac:dyDescent="0.3">
      <c r="A92" s="8" t="s">
        <v>110</v>
      </c>
      <c r="B92" s="42">
        <v>1</v>
      </c>
      <c r="C92" s="42">
        <v>1</v>
      </c>
      <c r="D92" s="42">
        <v>1</v>
      </c>
      <c r="E92" s="42">
        <v>1</v>
      </c>
      <c r="F92" s="42">
        <v>1</v>
      </c>
      <c r="G92" s="42">
        <v>1</v>
      </c>
      <c r="H92" s="42">
        <v>1</v>
      </c>
      <c r="I92" s="42">
        <v>1</v>
      </c>
      <c r="J92" s="42">
        <v>0</v>
      </c>
      <c r="K92" s="42">
        <v>0</v>
      </c>
      <c r="L92" s="44">
        <f t="shared" si="10"/>
        <v>0.8</v>
      </c>
      <c r="M92" s="45" t="str">
        <f t="shared" si="11"/>
        <v>mudah</v>
      </c>
      <c r="N92" s="46">
        <f t="shared" si="12"/>
        <v>0.5</v>
      </c>
      <c r="O92" s="45" t="str">
        <f t="shared" si="13"/>
        <v>soal diterima baik</v>
      </c>
      <c r="Q92" s="7">
        <v>87</v>
      </c>
      <c r="R92" s="5">
        <f t="shared" si="18"/>
        <v>0</v>
      </c>
      <c r="S92" s="5">
        <f t="shared" si="18"/>
        <v>0</v>
      </c>
      <c r="T92" s="5">
        <f t="shared" si="18"/>
        <v>1</v>
      </c>
      <c r="U92" s="5">
        <f t="shared" si="18"/>
        <v>0</v>
      </c>
      <c r="V92" s="5">
        <f t="shared" si="18"/>
        <v>1</v>
      </c>
      <c r="W92" s="5">
        <f t="shared" si="14"/>
        <v>0</v>
      </c>
      <c r="X92" s="5">
        <f t="shared" si="14"/>
        <v>0</v>
      </c>
      <c r="Y92" s="5">
        <f t="shared" si="14"/>
        <v>0</v>
      </c>
      <c r="Z92" s="5">
        <f t="shared" si="14"/>
        <v>0</v>
      </c>
      <c r="AA92" s="5">
        <f t="shared" si="14"/>
        <v>0</v>
      </c>
      <c r="AB92" s="6">
        <f t="shared" si="15"/>
        <v>0.2</v>
      </c>
      <c r="AC92" s="6">
        <f t="shared" si="16"/>
        <v>0.8</v>
      </c>
      <c r="AD92" s="6">
        <f t="shared" si="17"/>
        <v>0.16000000000000003</v>
      </c>
    </row>
    <row r="93" spans="1:30" ht="43.5" customHeight="1" x14ac:dyDescent="0.3">
      <c r="A93" s="4" t="s">
        <v>111</v>
      </c>
      <c r="B93" s="42">
        <v>1</v>
      </c>
      <c r="C93" s="42">
        <v>1</v>
      </c>
      <c r="D93" s="42">
        <v>1</v>
      </c>
      <c r="E93" s="42">
        <v>1</v>
      </c>
      <c r="F93" s="42">
        <v>1</v>
      </c>
      <c r="G93" s="42">
        <v>1</v>
      </c>
      <c r="H93" s="42">
        <v>0</v>
      </c>
      <c r="I93" s="42">
        <v>0</v>
      </c>
      <c r="J93" s="42">
        <v>0</v>
      </c>
      <c r="K93" s="42">
        <v>0</v>
      </c>
      <c r="L93" s="44">
        <f t="shared" si="10"/>
        <v>0.4</v>
      </c>
      <c r="M93" s="45" t="str">
        <f t="shared" si="11"/>
        <v>sedang</v>
      </c>
      <c r="N93" s="46">
        <f t="shared" si="12"/>
        <v>1</v>
      </c>
      <c r="O93" s="45" t="str">
        <f t="shared" si="13"/>
        <v>soal diterima baik</v>
      </c>
      <c r="Q93" s="7">
        <v>88</v>
      </c>
      <c r="R93" s="5">
        <f t="shared" si="18"/>
        <v>1</v>
      </c>
      <c r="S93" s="5">
        <f t="shared" si="18"/>
        <v>1</v>
      </c>
      <c r="T93" s="5">
        <f t="shared" si="18"/>
        <v>1</v>
      </c>
      <c r="U93" s="5">
        <f t="shared" si="18"/>
        <v>1</v>
      </c>
      <c r="V93" s="5">
        <f t="shared" si="18"/>
        <v>1</v>
      </c>
      <c r="W93" s="5">
        <f t="shared" si="14"/>
        <v>1</v>
      </c>
      <c r="X93" s="5">
        <f t="shared" si="14"/>
        <v>1</v>
      </c>
      <c r="Y93" s="5">
        <f t="shared" si="14"/>
        <v>1</v>
      </c>
      <c r="Z93" s="5">
        <f t="shared" si="14"/>
        <v>0</v>
      </c>
      <c r="AA93" s="5">
        <f t="shared" si="14"/>
        <v>0</v>
      </c>
      <c r="AB93" s="6">
        <f t="shared" si="15"/>
        <v>0.8</v>
      </c>
      <c r="AC93" s="6">
        <f t="shared" si="16"/>
        <v>0.19999999999999996</v>
      </c>
      <c r="AD93" s="6">
        <f t="shared" si="17"/>
        <v>0.15999999999999998</v>
      </c>
    </row>
    <row r="94" spans="1:30" ht="54" customHeight="1" x14ac:dyDescent="0.3">
      <c r="A94" s="9" t="s">
        <v>112</v>
      </c>
      <c r="B94" s="42">
        <v>1</v>
      </c>
      <c r="C94" s="42">
        <v>1</v>
      </c>
      <c r="D94" s="42">
        <v>1</v>
      </c>
      <c r="E94" s="42">
        <v>1</v>
      </c>
      <c r="F94" s="42">
        <v>1</v>
      </c>
      <c r="G94" s="42">
        <v>1</v>
      </c>
      <c r="H94" s="42">
        <v>0</v>
      </c>
      <c r="I94" s="42">
        <v>0</v>
      </c>
      <c r="J94" s="42">
        <v>0</v>
      </c>
      <c r="K94" s="42">
        <v>0</v>
      </c>
      <c r="L94" s="44">
        <f t="shared" si="10"/>
        <v>0.4</v>
      </c>
      <c r="M94" s="45" t="str">
        <f t="shared" si="11"/>
        <v>sedang</v>
      </c>
      <c r="N94" s="46">
        <f t="shared" si="12"/>
        <v>1</v>
      </c>
      <c r="O94" s="45" t="str">
        <f t="shared" si="13"/>
        <v>soal diterima baik</v>
      </c>
      <c r="Q94" s="7">
        <v>89</v>
      </c>
      <c r="R94" s="5">
        <f t="shared" si="18"/>
        <v>1</v>
      </c>
      <c r="S94" s="5">
        <f t="shared" si="18"/>
        <v>1</v>
      </c>
      <c r="T94" s="5">
        <f t="shared" si="18"/>
        <v>1</v>
      </c>
      <c r="U94" s="5">
        <f t="shared" si="18"/>
        <v>1</v>
      </c>
      <c r="V94" s="5">
        <f t="shared" si="18"/>
        <v>1</v>
      </c>
      <c r="W94" s="5">
        <f t="shared" si="14"/>
        <v>1</v>
      </c>
      <c r="X94" s="5">
        <f t="shared" si="14"/>
        <v>0</v>
      </c>
      <c r="Y94" s="5">
        <f t="shared" si="14"/>
        <v>0</v>
      </c>
      <c r="Z94" s="5">
        <f t="shared" si="14"/>
        <v>0</v>
      </c>
      <c r="AA94" s="5">
        <f t="shared" si="14"/>
        <v>0</v>
      </c>
      <c r="AB94" s="6">
        <f t="shared" si="15"/>
        <v>0.6</v>
      </c>
      <c r="AC94" s="6">
        <f t="shared" si="16"/>
        <v>0.4</v>
      </c>
      <c r="AD94" s="6">
        <f t="shared" si="17"/>
        <v>0.24</v>
      </c>
    </row>
    <row r="95" spans="1:30" ht="36.75" customHeight="1" x14ac:dyDescent="0.3">
      <c r="A95" s="8" t="s">
        <v>113</v>
      </c>
      <c r="B95" s="42">
        <v>1</v>
      </c>
      <c r="C95" s="42">
        <v>1</v>
      </c>
      <c r="D95" s="42">
        <v>1</v>
      </c>
      <c r="E95" s="42">
        <v>1</v>
      </c>
      <c r="F95" s="42">
        <v>1</v>
      </c>
      <c r="G95" s="42">
        <v>1</v>
      </c>
      <c r="H95" s="42">
        <v>1</v>
      </c>
      <c r="I95" s="42">
        <v>1</v>
      </c>
      <c r="J95" s="42">
        <v>0</v>
      </c>
      <c r="K95" s="42">
        <v>0</v>
      </c>
      <c r="L95" s="44">
        <f t="shared" si="10"/>
        <v>0.8</v>
      </c>
      <c r="M95" s="45" t="str">
        <f t="shared" si="11"/>
        <v>mudah</v>
      </c>
      <c r="N95" s="46">
        <f t="shared" si="12"/>
        <v>0.5</v>
      </c>
      <c r="O95" s="45" t="str">
        <f t="shared" si="13"/>
        <v>soal diterima baik</v>
      </c>
      <c r="Q95" s="7">
        <v>90</v>
      </c>
      <c r="R95" s="5">
        <f t="shared" si="18"/>
        <v>1</v>
      </c>
      <c r="S95" s="5">
        <f t="shared" si="18"/>
        <v>1</v>
      </c>
      <c r="T95" s="5">
        <f t="shared" si="18"/>
        <v>1</v>
      </c>
      <c r="U95" s="5">
        <f t="shared" si="18"/>
        <v>1</v>
      </c>
      <c r="V95" s="5">
        <f t="shared" si="18"/>
        <v>1</v>
      </c>
      <c r="W95" s="5">
        <f t="shared" si="14"/>
        <v>1</v>
      </c>
      <c r="X95" s="5">
        <f t="shared" si="14"/>
        <v>0</v>
      </c>
      <c r="Y95" s="5">
        <f t="shared" si="14"/>
        <v>0</v>
      </c>
      <c r="Z95" s="5">
        <f t="shared" si="14"/>
        <v>0</v>
      </c>
      <c r="AA95" s="5">
        <f t="shared" si="14"/>
        <v>0</v>
      </c>
      <c r="AB95" s="6">
        <f t="shared" si="15"/>
        <v>0.6</v>
      </c>
      <c r="AC95" s="6">
        <f t="shared" si="16"/>
        <v>0.4</v>
      </c>
      <c r="AD95" s="6">
        <f t="shared" si="17"/>
        <v>0.24</v>
      </c>
    </row>
    <row r="96" spans="1:30" ht="36.75" customHeight="1" x14ac:dyDescent="0.3">
      <c r="A96" s="8" t="s">
        <v>114</v>
      </c>
      <c r="B96" s="42">
        <v>1</v>
      </c>
      <c r="C96" s="42">
        <v>1</v>
      </c>
      <c r="D96" s="42">
        <v>1</v>
      </c>
      <c r="E96" s="42">
        <v>1</v>
      </c>
      <c r="F96" s="42">
        <v>1</v>
      </c>
      <c r="G96" s="42">
        <v>1</v>
      </c>
      <c r="H96" s="42">
        <v>1</v>
      </c>
      <c r="I96" s="42">
        <v>1</v>
      </c>
      <c r="J96" s="42">
        <v>0</v>
      </c>
      <c r="K96" s="42">
        <v>0</v>
      </c>
      <c r="L96" s="44">
        <f t="shared" si="10"/>
        <v>0.8</v>
      </c>
      <c r="M96" s="45" t="str">
        <f t="shared" si="11"/>
        <v>mudah</v>
      </c>
      <c r="N96" s="46">
        <f t="shared" si="12"/>
        <v>0.5</v>
      </c>
      <c r="O96" s="45" t="str">
        <f t="shared" si="13"/>
        <v>soal diterima baik</v>
      </c>
      <c r="Q96" s="7">
        <v>91</v>
      </c>
      <c r="R96" s="5">
        <f t="shared" si="18"/>
        <v>1</v>
      </c>
      <c r="S96" s="5">
        <f t="shared" si="18"/>
        <v>1</v>
      </c>
      <c r="T96" s="5">
        <f t="shared" si="18"/>
        <v>1</v>
      </c>
      <c r="U96" s="5">
        <f t="shared" si="18"/>
        <v>1</v>
      </c>
      <c r="V96" s="5">
        <f t="shared" si="18"/>
        <v>1</v>
      </c>
      <c r="W96" s="5">
        <f t="shared" si="14"/>
        <v>1</v>
      </c>
      <c r="X96" s="5">
        <f t="shared" si="14"/>
        <v>1</v>
      </c>
      <c r="Y96" s="5">
        <f t="shared" si="14"/>
        <v>1</v>
      </c>
      <c r="Z96" s="5">
        <f t="shared" si="14"/>
        <v>0</v>
      </c>
      <c r="AA96" s="5">
        <f t="shared" si="14"/>
        <v>0</v>
      </c>
      <c r="AB96" s="6">
        <f t="shared" si="15"/>
        <v>0.8</v>
      </c>
      <c r="AC96" s="6">
        <f t="shared" si="16"/>
        <v>0.19999999999999996</v>
      </c>
      <c r="AD96" s="6">
        <f t="shared" si="17"/>
        <v>0.15999999999999998</v>
      </c>
    </row>
    <row r="97" spans="1:31" ht="37.5" customHeight="1" x14ac:dyDescent="0.3">
      <c r="A97" s="9" t="s">
        <v>115</v>
      </c>
      <c r="B97" s="42">
        <v>0</v>
      </c>
      <c r="C97" s="42">
        <v>0</v>
      </c>
      <c r="D97" s="42">
        <v>1</v>
      </c>
      <c r="E97" s="42">
        <v>1</v>
      </c>
      <c r="F97" s="42">
        <v>1</v>
      </c>
      <c r="G97" s="42">
        <v>1</v>
      </c>
      <c r="H97" s="42">
        <v>1</v>
      </c>
      <c r="I97" s="42">
        <v>1</v>
      </c>
      <c r="J97" s="42">
        <v>1</v>
      </c>
      <c r="K97" s="42">
        <v>1</v>
      </c>
      <c r="L97" s="44">
        <f t="shared" si="10"/>
        <v>0.8</v>
      </c>
      <c r="M97" s="45" t="str">
        <f t="shared" si="11"/>
        <v>mudah</v>
      </c>
      <c r="N97" s="46">
        <f t="shared" si="12"/>
        <v>0.5</v>
      </c>
      <c r="O97" s="45" t="str">
        <f t="shared" si="13"/>
        <v>soal diterima baik</v>
      </c>
      <c r="Q97" s="7">
        <v>92</v>
      </c>
      <c r="R97" s="5">
        <f t="shared" si="18"/>
        <v>1</v>
      </c>
      <c r="S97" s="5">
        <f t="shared" si="18"/>
        <v>1</v>
      </c>
      <c r="T97" s="5">
        <f t="shared" si="18"/>
        <v>1</v>
      </c>
      <c r="U97" s="5">
        <f t="shared" si="18"/>
        <v>1</v>
      </c>
      <c r="V97" s="5">
        <f t="shared" si="18"/>
        <v>1</v>
      </c>
      <c r="W97" s="5">
        <f t="shared" si="14"/>
        <v>1</v>
      </c>
      <c r="X97" s="5">
        <f t="shared" si="14"/>
        <v>1</v>
      </c>
      <c r="Y97" s="5">
        <f t="shared" si="14"/>
        <v>1</v>
      </c>
      <c r="Z97" s="5">
        <f t="shared" si="14"/>
        <v>0</v>
      </c>
      <c r="AA97" s="5">
        <f t="shared" si="14"/>
        <v>0</v>
      </c>
      <c r="AB97" s="6">
        <f t="shared" si="15"/>
        <v>0.8</v>
      </c>
      <c r="AC97" s="6">
        <f t="shared" si="16"/>
        <v>0.19999999999999996</v>
      </c>
      <c r="AD97" s="6">
        <f t="shared" si="17"/>
        <v>0.15999999999999998</v>
      </c>
    </row>
    <row r="98" spans="1:31" ht="45.75" customHeight="1" x14ac:dyDescent="0.3">
      <c r="A98" s="8" t="s">
        <v>116</v>
      </c>
      <c r="B98" s="42">
        <v>1</v>
      </c>
      <c r="C98" s="42">
        <v>1</v>
      </c>
      <c r="D98" s="42">
        <v>0</v>
      </c>
      <c r="E98" s="42">
        <v>1</v>
      </c>
      <c r="F98" s="42">
        <v>0</v>
      </c>
      <c r="G98" s="42">
        <v>1</v>
      </c>
      <c r="H98" s="42">
        <v>0</v>
      </c>
      <c r="I98" s="42">
        <v>0</v>
      </c>
      <c r="J98" s="42">
        <v>0</v>
      </c>
      <c r="K98" s="42">
        <v>0</v>
      </c>
      <c r="L98" s="44">
        <f t="shared" si="10"/>
        <v>0.6</v>
      </c>
      <c r="M98" s="45" t="str">
        <f t="shared" si="11"/>
        <v>sedang</v>
      </c>
      <c r="N98" s="46">
        <f t="shared" si="12"/>
        <v>0.5</v>
      </c>
      <c r="O98" s="45" t="str">
        <f t="shared" si="13"/>
        <v>soal diterima baik</v>
      </c>
      <c r="Q98" s="7">
        <v>93</v>
      </c>
      <c r="R98" s="5">
        <f t="shared" si="18"/>
        <v>0</v>
      </c>
      <c r="S98" s="5">
        <f t="shared" si="18"/>
        <v>0</v>
      </c>
      <c r="T98" s="5">
        <f t="shared" si="18"/>
        <v>1</v>
      </c>
      <c r="U98" s="5">
        <f t="shared" si="18"/>
        <v>1</v>
      </c>
      <c r="V98" s="5">
        <f t="shared" si="18"/>
        <v>1</v>
      </c>
      <c r="W98" s="5">
        <f t="shared" si="14"/>
        <v>1</v>
      </c>
      <c r="X98" s="5">
        <f t="shared" si="14"/>
        <v>1</v>
      </c>
      <c r="Y98" s="5">
        <f t="shared" si="14"/>
        <v>1</v>
      </c>
      <c r="Z98" s="5">
        <f t="shared" si="14"/>
        <v>1</v>
      </c>
      <c r="AA98" s="5">
        <f t="shared" si="14"/>
        <v>1</v>
      </c>
      <c r="AB98" s="6">
        <f t="shared" si="15"/>
        <v>0.8</v>
      </c>
      <c r="AC98" s="6">
        <f t="shared" si="16"/>
        <v>0.19999999999999996</v>
      </c>
      <c r="AD98" s="6">
        <f t="shared" si="17"/>
        <v>0.15999999999999998</v>
      </c>
    </row>
    <row r="99" spans="1:31" ht="46.5" customHeight="1" x14ac:dyDescent="0.3">
      <c r="A99" s="9" t="s">
        <v>117</v>
      </c>
      <c r="B99" s="42">
        <v>1</v>
      </c>
      <c r="C99" s="42">
        <v>1</v>
      </c>
      <c r="D99" s="42">
        <v>1</v>
      </c>
      <c r="E99" s="42">
        <v>0</v>
      </c>
      <c r="F99" s="42">
        <v>1</v>
      </c>
      <c r="G99" s="42">
        <v>0</v>
      </c>
      <c r="H99" s="42">
        <v>0</v>
      </c>
      <c r="I99" s="42">
        <v>0</v>
      </c>
      <c r="J99" s="42">
        <v>0</v>
      </c>
      <c r="K99" s="42">
        <v>0</v>
      </c>
      <c r="L99" s="44">
        <f t="shared" si="10"/>
        <v>0.6</v>
      </c>
      <c r="M99" s="45" t="str">
        <f t="shared" si="11"/>
        <v>sedang</v>
      </c>
      <c r="N99" s="46">
        <f t="shared" si="12"/>
        <v>1</v>
      </c>
      <c r="O99" s="45" t="str">
        <f t="shared" si="13"/>
        <v>soal diterima baik</v>
      </c>
      <c r="Q99" s="7">
        <v>94</v>
      </c>
      <c r="R99" s="5">
        <f t="shared" si="18"/>
        <v>1</v>
      </c>
      <c r="S99" s="5">
        <f t="shared" si="18"/>
        <v>1</v>
      </c>
      <c r="T99" s="5">
        <f t="shared" si="18"/>
        <v>0</v>
      </c>
      <c r="U99" s="5">
        <f t="shared" si="18"/>
        <v>1</v>
      </c>
      <c r="V99" s="5">
        <f t="shared" si="18"/>
        <v>0</v>
      </c>
      <c r="W99" s="5">
        <f t="shared" si="14"/>
        <v>1</v>
      </c>
      <c r="X99" s="5">
        <f t="shared" si="14"/>
        <v>0</v>
      </c>
      <c r="Y99" s="5">
        <f t="shared" si="14"/>
        <v>0</v>
      </c>
      <c r="Z99" s="5">
        <f t="shared" si="14"/>
        <v>0</v>
      </c>
      <c r="AA99" s="5">
        <f t="shared" si="14"/>
        <v>0</v>
      </c>
      <c r="AB99" s="6">
        <f t="shared" si="15"/>
        <v>0.4</v>
      </c>
      <c r="AC99" s="6">
        <f t="shared" si="16"/>
        <v>0.6</v>
      </c>
      <c r="AD99" s="6">
        <f t="shared" si="17"/>
        <v>0.24</v>
      </c>
    </row>
    <row r="100" spans="1:31" ht="27" customHeight="1" x14ac:dyDescent="0.3">
      <c r="A100" s="8" t="s">
        <v>118</v>
      </c>
      <c r="B100" s="42">
        <v>1</v>
      </c>
      <c r="C100" s="42">
        <v>1</v>
      </c>
      <c r="D100" s="42">
        <v>1</v>
      </c>
      <c r="E100" s="42">
        <v>0</v>
      </c>
      <c r="F100" s="42">
        <v>1</v>
      </c>
      <c r="G100" s="42">
        <v>0</v>
      </c>
      <c r="H100" s="42">
        <v>1</v>
      </c>
      <c r="I100" s="42">
        <v>1</v>
      </c>
      <c r="J100" s="42">
        <v>0</v>
      </c>
      <c r="K100" s="42">
        <v>0</v>
      </c>
      <c r="L100" s="44">
        <f t="shared" si="10"/>
        <v>0.6</v>
      </c>
      <c r="M100" s="45" t="str">
        <f t="shared" si="11"/>
        <v>sedang</v>
      </c>
      <c r="N100" s="46">
        <f t="shared" si="12"/>
        <v>0.5</v>
      </c>
      <c r="O100" s="45" t="str">
        <f t="shared" si="13"/>
        <v>soal diterima baik</v>
      </c>
      <c r="Q100" s="7">
        <v>95</v>
      </c>
      <c r="R100" s="5">
        <f t="shared" si="18"/>
        <v>1</v>
      </c>
      <c r="S100" s="5">
        <f t="shared" si="18"/>
        <v>1</v>
      </c>
      <c r="T100" s="5">
        <f t="shared" si="18"/>
        <v>1</v>
      </c>
      <c r="U100" s="5">
        <f t="shared" si="18"/>
        <v>0</v>
      </c>
      <c r="V100" s="5">
        <f t="shared" si="18"/>
        <v>1</v>
      </c>
      <c r="W100" s="5">
        <f t="shared" si="14"/>
        <v>0</v>
      </c>
      <c r="X100" s="5">
        <f t="shared" si="14"/>
        <v>0</v>
      </c>
      <c r="Y100" s="5">
        <f t="shared" si="14"/>
        <v>0</v>
      </c>
      <c r="Z100" s="5">
        <f t="shared" si="14"/>
        <v>0</v>
      </c>
      <c r="AA100" s="5">
        <f t="shared" si="14"/>
        <v>0</v>
      </c>
      <c r="AB100" s="6">
        <f t="shared" si="15"/>
        <v>0.4</v>
      </c>
      <c r="AC100" s="6">
        <f t="shared" si="16"/>
        <v>0.6</v>
      </c>
      <c r="AD100" s="6">
        <f t="shared" si="17"/>
        <v>0.24</v>
      </c>
    </row>
    <row r="101" spans="1:31" ht="34.5" customHeight="1" x14ac:dyDescent="0.3">
      <c r="A101" s="8" t="s">
        <v>119</v>
      </c>
      <c r="B101" s="42">
        <v>0</v>
      </c>
      <c r="C101" s="42">
        <v>0</v>
      </c>
      <c r="D101" s="42">
        <v>1</v>
      </c>
      <c r="E101" s="42">
        <v>0</v>
      </c>
      <c r="F101" s="42">
        <v>1</v>
      </c>
      <c r="G101" s="42">
        <v>0</v>
      </c>
      <c r="H101" s="42">
        <v>0</v>
      </c>
      <c r="I101" s="42">
        <v>0</v>
      </c>
      <c r="J101" s="42">
        <v>0</v>
      </c>
      <c r="K101" s="42">
        <v>0</v>
      </c>
      <c r="L101" s="44">
        <f t="shared" si="10"/>
        <v>0.8</v>
      </c>
      <c r="M101" s="45" t="str">
        <f t="shared" si="11"/>
        <v>mudah</v>
      </c>
      <c r="N101" s="46">
        <f t="shared" si="12"/>
        <v>0.5</v>
      </c>
      <c r="O101" s="45" t="str">
        <f t="shared" si="13"/>
        <v>soal diterima baik</v>
      </c>
      <c r="Q101" s="7">
        <v>96</v>
      </c>
      <c r="R101" s="5">
        <f t="shared" si="18"/>
        <v>1</v>
      </c>
      <c r="S101" s="5">
        <f t="shared" si="18"/>
        <v>1</v>
      </c>
      <c r="T101" s="5">
        <f t="shared" si="18"/>
        <v>1</v>
      </c>
      <c r="U101" s="5">
        <f t="shared" si="18"/>
        <v>0</v>
      </c>
      <c r="V101" s="5">
        <f t="shared" si="18"/>
        <v>1</v>
      </c>
      <c r="W101" s="5">
        <f t="shared" si="14"/>
        <v>0</v>
      </c>
      <c r="X101" s="5">
        <f t="shared" si="14"/>
        <v>1</v>
      </c>
      <c r="Y101" s="5">
        <f t="shared" si="14"/>
        <v>1</v>
      </c>
      <c r="Z101" s="5">
        <f t="shared" si="14"/>
        <v>0</v>
      </c>
      <c r="AA101" s="5">
        <f t="shared" si="14"/>
        <v>0</v>
      </c>
      <c r="AB101" s="6">
        <f t="shared" si="15"/>
        <v>0.6</v>
      </c>
      <c r="AC101" s="6">
        <f t="shared" si="16"/>
        <v>0.4</v>
      </c>
      <c r="AD101" s="6">
        <f t="shared" si="17"/>
        <v>0.24</v>
      </c>
    </row>
    <row r="102" spans="1:31" ht="35.25" customHeight="1" x14ac:dyDescent="0.3">
      <c r="A102" s="9" t="s">
        <v>120</v>
      </c>
      <c r="B102" s="42">
        <v>0</v>
      </c>
      <c r="C102" s="42">
        <v>0</v>
      </c>
      <c r="D102" s="42">
        <v>0</v>
      </c>
      <c r="E102" s="42">
        <v>1</v>
      </c>
      <c r="F102" s="42">
        <v>0</v>
      </c>
      <c r="G102" s="42">
        <v>1</v>
      </c>
      <c r="H102" s="42">
        <v>1</v>
      </c>
      <c r="I102" s="42">
        <v>1</v>
      </c>
      <c r="J102" s="42">
        <v>0</v>
      </c>
      <c r="K102" s="42">
        <v>0</v>
      </c>
      <c r="L102" s="44">
        <f t="shared" si="10"/>
        <v>0.4</v>
      </c>
      <c r="M102" s="45" t="str">
        <f t="shared" si="11"/>
        <v>sedang</v>
      </c>
      <c r="N102" s="46">
        <f t="shared" si="12"/>
        <v>0.5</v>
      </c>
      <c r="O102" s="45" t="str">
        <f t="shared" si="13"/>
        <v>soal diterima baik</v>
      </c>
      <c r="Q102" s="7">
        <v>97</v>
      </c>
      <c r="R102" s="5">
        <f t="shared" si="18"/>
        <v>0</v>
      </c>
      <c r="S102" s="5">
        <f t="shared" si="18"/>
        <v>0</v>
      </c>
      <c r="T102" s="5">
        <f t="shared" si="18"/>
        <v>1</v>
      </c>
      <c r="U102" s="5">
        <f t="shared" si="18"/>
        <v>0</v>
      </c>
      <c r="V102" s="5">
        <f t="shared" si="18"/>
        <v>1</v>
      </c>
      <c r="W102" s="5">
        <f t="shared" si="14"/>
        <v>0</v>
      </c>
      <c r="X102" s="5">
        <f t="shared" si="14"/>
        <v>0</v>
      </c>
      <c r="Y102" s="5">
        <f t="shared" si="14"/>
        <v>0</v>
      </c>
      <c r="Z102" s="5">
        <f t="shared" si="14"/>
        <v>0</v>
      </c>
      <c r="AA102" s="5">
        <f t="shared" si="14"/>
        <v>0</v>
      </c>
      <c r="AB102" s="6">
        <f t="shared" si="15"/>
        <v>0.2</v>
      </c>
      <c r="AC102" s="6">
        <f t="shared" si="16"/>
        <v>0.8</v>
      </c>
      <c r="AD102" s="6">
        <f t="shared" si="17"/>
        <v>0.16000000000000003</v>
      </c>
    </row>
    <row r="103" spans="1:31" ht="41.25" customHeight="1" x14ac:dyDescent="0.3">
      <c r="A103" s="8" t="s">
        <v>121</v>
      </c>
      <c r="B103" s="42">
        <v>1</v>
      </c>
      <c r="C103" s="42">
        <v>1</v>
      </c>
      <c r="D103" s="42">
        <v>1</v>
      </c>
      <c r="E103" s="42">
        <v>0</v>
      </c>
      <c r="F103" s="42">
        <v>1</v>
      </c>
      <c r="G103" s="42">
        <v>0</v>
      </c>
      <c r="H103" s="42">
        <v>0</v>
      </c>
      <c r="I103" s="42">
        <v>0</v>
      </c>
      <c r="J103" s="42">
        <v>1</v>
      </c>
      <c r="K103" s="42">
        <v>1</v>
      </c>
      <c r="L103" s="44">
        <f t="shared" si="10"/>
        <v>0.4</v>
      </c>
      <c r="M103" s="45" t="str">
        <f t="shared" si="11"/>
        <v>sedang</v>
      </c>
      <c r="N103" s="46">
        <f t="shared" si="12"/>
        <v>0.5</v>
      </c>
      <c r="O103" s="45" t="str">
        <f t="shared" si="13"/>
        <v>soal diterima baik</v>
      </c>
      <c r="Q103" s="7">
        <v>98</v>
      </c>
      <c r="R103" s="5">
        <f t="shared" si="18"/>
        <v>0</v>
      </c>
      <c r="S103" s="5">
        <f t="shared" si="18"/>
        <v>0</v>
      </c>
      <c r="T103" s="5">
        <f t="shared" si="18"/>
        <v>0</v>
      </c>
      <c r="U103" s="5">
        <f t="shared" si="18"/>
        <v>1</v>
      </c>
      <c r="V103" s="5">
        <f t="shared" si="18"/>
        <v>0</v>
      </c>
      <c r="W103" s="5">
        <f t="shared" si="14"/>
        <v>1</v>
      </c>
      <c r="X103" s="5">
        <f t="shared" si="14"/>
        <v>1</v>
      </c>
      <c r="Y103" s="5">
        <f t="shared" si="14"/>
        <v>1</v>
      </c>
      <c r="Z103" s="5">
        <f t="shared" si="14"/>
        <v>0</v>
      </c>
      <c r="AA103" s="5">
        <f t="shared" si="14"/>
        <v>0</v>
      </c>
      <c r="AB103" s="6">
        <f t="shared" si="15"/>
        <v>0.4</v>
      </c>
      <c r="AC103" s="6">
        <f t="shared" si="16"/>
        <v>0.6</v>
      </c>
      <c r="AD103" s="6">
        <f t="shared" si="17"/>
        <v>0.24</v>
      </c>
    </row>
    <row r="104" spans="1:31" ht="52.5" customHeight="1" x14ac:dyDescent="0.3">
      <c r="A104" s="9" t="s">
        <v>122</v>
      </c>
      <c r="B104" s="42">
        <v>0</v>
      </c>
      <c r="C104" s="42">
        <v>0</v>
      </c>
      <c r="D104" s="42">
        <v>1</v>
      </c>
      <c r="E104" s="42">
        <v>0</v>
      </c>
      <c r="F104" s="42">
        <v>1</v>
      </c>
      <c r="G104" s="42">
        <v>0</v>
      </c>
      <c r="H104" s="42">
        <v>0</v>
      </c>
      <c r="I104" s="42">
        <v>0</v>
      </c>
      <c r="J104" s="42">
        <v>0</v>
      </c>
      <c r="K104" s="42">
        <v>0</v>
      </c>
      <c r="L104" s="44">
        <f t="shared" si="10"/>
        <v>0.8</v>
      </c>
      <c r="M104" s="45" t="str">
        <f t="shared" si="11"/>
        <v>mudah</v>
      </c>
      <c r="N104" s="46">
        <f>ABS((SUM(B104:D104,F104)-SUM(H104:K104))*2/8)</f>
        <v>0.5</v>
      </c>
      <c r="O104" s="45" t="str">
        <f t="shared" si="13"/>
        <v>soal diterima baik</v>
      </c>
      <c r="Q104" s="7">
        <v>99</v>
      </c>
      <c r="R104" s="5">
        <f t="shared" si="18"/>
        <v>1</v>
      </c>
      <c r="S104" s="5">
        <f t="shared" si="18"/>
        <v>1</v>
      </c>
      <c r="T104" s="5">
        <f t="shared" si="18"/>
        <v>1</v>
      </c>
      <c r="U104" s="5">
        <f t="shared" si="18"/>
        <v>0</v>
      </c>
      <c r="V104" s="5">
        <f t="shared" si="18"/>
        <v>1</v>
      </c>
      <c r="W104" s="5">
        <f t="shared" si="14"/>
        <v>0</v>
      </c>
      <c r="X104" s="5">
        <f t="shared" si="14"/>
        <v>0</v>
      </c>
      <c r="Y104" s="5">
        <f t="shared" si="14"/>
        <v>0</v>
      </c>
      <c r="Z104" s="5">
        <f t="shared" si="14"/>
        <v>1</v>
      </c>
      <c r="AA104" s="5">
        <f t="shared" si="14"/>
        <v>1</v>
      </c>
      <c r="AB104" s="6">
        <f t="shared" si="15"/>
        <v>0.6</v>
      </c>
      <c r="AC104" s="6">
        <f t="shared" si="16"/>
        <v>0.4</v>
      </c>
      <c r="AD104" s="6">
        <f t="shared" si="17"/>
        <v>0.24</v>
      </c>
    </row>
    <row r="105" spans="1:31" x14ac:dyDescent="0.3">
      <c r="A105" s="10"/>
      <c r="B105" s="11">
        <f>SUM(B5:B104)</f>
        <v>81</v>
      </c>
      <c r="C105" s="11">
        <f t="shared" ref="C105:K105" si="19">SUM(C5:C104)</f>
        <v>81</v>
      </c>
      <c r="D105" s="11">
        <f t="shared" si="19"/>
        <v>81</v>
      </c>
      <c r="E105" s="11">
        <f t="shared" si="19"/>
        <v>51</v>
      </c>
      <c r="F105" s="11">
        <f t="shared" si="19"/>
        <v>81</v>
      </c>
      <c r="G105" s="11">
        <f t="shared" si="19"/>
        <v>51</v>
      </c>
      <c r="H105" s="11">
        <f t="shared" si="19"/>
        <v>29</v>
      </c>
      <c r="I105" s="11">
        <f t="shared" si="19"/>
        <v>29</v>
      </c>
      <c r="J105" s="11">
        <f t="shared" si="19"/>
        <v>30</v>
      </c>
      <c r="K105" s="11">
        <f t="shared" si="19"/>
        <v>30</v>
      </c>
      <c r="L105" s="12"/>
      <c r="M105" s="12"/>
      <c r="N105" s="12"/>
      <c r="O105" s="47">
        <f>COUNTIF(O5:O104,"soal dibuang")</f>
        <v>0</v>
      </c>
      <c r="Q105" s="7">
        <v>100</v>
      </c>
      <c r="R105" s="5">
        <f t="shared" si="18"/>
        <v>0</v>
      </c>
      <c r="S105" s="5">
        <f t="shared" si="18"/>
        <v>0</v>
      </c>
      <c r="T105" s="5">
        <f t="shared" si="18"/>
        <v>1</v>
      </c>
      <c r="U105" s="5">
        <f t="shared" si="18"/>
        <v>0</v>
      </c>
      <c r="V105" s="5">
        <f t="shared" si="18"/>
        <v>1</v>
      </c>
      <c r="W105" s="5">
        <f t="shared" si="14"/>
        <v>0</v>
      </c>
      <c r="X105" s="5">
        <f t="shared" si="14"/>
        <v>0</v>
      </c>
      <c r="Y105" s="5">
        <f t="shared" si="14"/>
        <v>0</v>
      </c>
      <c r="Z105" s="5">
        <f t="shared" si="14"/>
        <v>0</v>
      </c>
      <c r="AA105" s="5">
        <f t="shared" si="14"/>
        <v>0</v>
      </c>
      <c r="AB105" s="6">
        <f>SUM(R105:AA105)/COUNT(R105:AA105)</f>
        <v>0.2</v>
      </c>
      <c r="AC105" s="6">
        <f t="shared" si="16"/>
        <v>0.8</v>
      </c>
      <c r="AD105" s="6">
        <f t="shared" si="17"/>
        <v>0.16000000000000003</v>
      </c>
    </row>
    <row r="106" spans="1:31" ht="28.2" x14ac:dyDescent="0.3">
      <c r="A106" s="10"/>
      <c r="B106" s="48" t="s">
        <v>4</v>
      </c>
      <c r="C106" s="48" t="s">
        <v>4</v>
      </c>
      <c r="D106" s="48" t="s">
        <v>4</v>
      </c>
      <c r="E106" s="11" t="s">
        <v>4</v>
      </c>
      <c r="F106" s="48" t="s">
        <v>4</v>
      </c>
      <c r="G106" s="11" t="s">
        <v>4</v>
      </c>
      <c r="H106" s="48" t="s">
        <v>5</v>
      </c>
      <c r="I106" s="48" t="s">
        <v>5</v>
      </c>
      <c r="J106" s="48" t="s">
        <v>5</v>
      </c>
      <c r="K106" s="48" t="s">
        <v>5</v>
      </c>
      <c r="L106" s="12"/>
      <c r="M106" s="47">
        <f>COUNTIF(M5:M104,"mudah")</f>
        <v>34</v>
      </c>
      <c r="N106" s="12"/>
      <c r="O106" s="12"/>
      <c r="Q106" s="21" t="s">
        <v>12</v>
      </c>
      <c r="R106" s="24">
        <f>SUM(R6:R105)</f>
        <v>81</v>
      </c>
      <c r="S106" s="24">
        <f t="shared" ref="S106:AA106" si="20">SUM(S6:S105)</f>
        <v>81</v>
      </c>
      <c r="T106" s="24">
        <f t="shared" si="20"/>
        <v>81</v>
      </c>
      <c r="U106" s="24">
        <f t="shared" si="20"/>
        <v>51</v>
      </c>
      <c r="V106" s="24">
        <f t="shared" si="20"/>
        <v>81</v>
      </c>
      <c r="W106" s="24">
        <f t="shared" si="20"/>
        <v>51</v>
      </c>
      <c r="X106" s="24">
        <f t="shared" si="20"/>
        <v>29</v>
      </c>
      <c r="Y106" s="24">
        <f t="shared" si="20"/>
        <v>29</v>
      </c>
      <c r="Z106" s="24">
        <f t="shared" si="20"/>
        <v>30</v>
      </c>
      <c r="AA106" s="24">
        <f t="shared" si="20"/>
        <v>30</v>
      </c>
      <c r="AB106" s="24"/>
      <c r="AC106" s="24"/>
      <c r="AD106" s="25">
        <f>SUM(AD6:AD105)</f>
        <v>20.63999999999999</v>
      </c>
      <c r="AE106" s="24" t="s">
        <v>11</v>
      </c>
    </row>
    <row r="107" spans="1:31" x14ac:dyDescent="0.3">
      <c r="A107" s="10"/>
      <c r="B107" s="11"/>
      <c r="C107" s="11"/>
      <c r="D107" s="11"/>
      <c r="E107" s="11"/>
      <c r="F107" s="11"/>
      <c r="G107" s="11"/>
      <c r="H107" s="11"/>
      <c r="I107" s="11"/>
      <c r="J107" s="11"/>
      <c r="K107" s="11"/>
      <c r="L107" s="12"/>
      <c r="M107" s="47">
        <f>COUNTIF(M5:M104,"sedang")</f>
        <v>58</v>
      </c>
      <c r="N107" s="12"/>
      <c r="O107" s="12"/>
      <c r="Q107" s="10" t="s">
        <v>13</v>
      </c>
      <c r="R107" s="24">
        <f>SUM(R106:AA106)</f>
        <v>544</v>
      </c>
      <c r="S107" s="24"/>
      <c r="T107" s="24"/>
      <c r="U107" s="24"/>
      <c r="V107" s="24"/>
      <c r="W107" s="24"/>
      <c r="X107" s="24"/>
      <c r="Y107" s="24"/>
      <c r="Z107" s="24"/>
      <c r="AA107" s="24"/>
      <c r="AB107" s="24"/>
      <c r="AC107" s="24"/>
      <c r="AD107" s="24"/>
      <c r="AE107" s="1"/>
    </row>
    <row r="108" spans="1:31" ht="30" customHeight="1" x14ac:dyDescent="0.3">
      <c r="A108" s="19"/>
      <c r="B108" s="98" t="s">
        <v>20</v>
      </c>
      <c r="C108" s="98"/>
      <c r="D108" s="98"/>
      <c r="E108" s="40">
        <v>40</v>
      </c>
      <c r="F108" s="11"/>
      <c r="G108" s="11"/>
      <c r="H108" s="11"/>
      <c r="I108" s="11"/>
      <c r="J108" s="11"/>
      <c r="K108" s="11"/>
      <c r="L108" s="12"/>
      <c r="M108" s="12">
        <f>100-M106-M107</f>
        <v>8</v>
      </c>
      <c r="N108" s="12"/>
      <c r="O108" s="12"/>
      <c r="Q108" s="21" t="s">
        <v>14</v>
      </c>
      <c r="R108" s="24">
        <f>$R$107/10</f>
        <v>54.4</v>
      </c>
      <c r="S108" s="24">
        <f t="shared" ref="S108:AA108" si="21">$R$108/10</f>
        <v>5.4399999999999995</v>
      </c>
      <c r="T108" s="24">
        <f t="shared" si="21"/>
        <v>5.4399999999999995</v>
      </c>
      <c r="U108" s="24">
        <f t="shared" si="21"/>
        <v>5.4399999999999995</v>
      </c>
      <c r="V108" s="24">
        <f t="shared" si="21"/>
        <v>5.4399999999999995</v>
      </c>
      <c r="W108" s="24">
        <f t="shared" si="21"/>
        <v>5.4399999999999995</v>
      </c>
      <c r="X108" s="24">
        <f>$R$107/10</f>
        <v>54.4</v>
      </c>
      <c r="Y108" s="24">
        <f t="shared" si="21"/>
        <v>5.4399999999999995</v>
      </c>
      <c r="Z108" s="24">
        <f t="shared" si="21"/>
        <v>5.4399999999999995</v>
      </c>
      <c r="AA108" s="24">
        <f t="shared" si="21"/>
        <v>5.4399999999999995</v>
      </c>
      <c r="AB108" s="24"/>
      <c r="AC108" s="24"/>
      <c r="AD108" s="24"/>
      <c r="AE108" s="1"/>
    </row>
    <row r="109" spans="1:31" ht="30" customHeight="1" x14ac:dyDescent="0.3">
      <c r="A109" s="8"/>
      <c r="B109" s="98" t="s">
        <v>21</v>
      </c>
      <c r="C109" s="98"/>
      <c r="D109" s="98"/>
      <c r="E109" s="40">
        <v>30</v>
      </c>
      <c r="F109" s="11"/>
      <c r="G109" s="11"/>
      <c r="H109" s="11"/>
      <c r="I109" s="11"/>
      <c r="J109" s="11"/>
      <c r="K109" s="11"/>
      <c r="L109" s="12"/>
      <c r="M109" s="12"/>
      <c r="N109" s="12"/>
      <c r="O109" s="12"/>
      <c r="Q109" s="21" t="s">
        <v>15</v>
      </c>
      <c r="R109" s="25">
        <f>R106-R108</f>
        <v>26.6</v>
      </c>
      <c r="S109" s="25">
        <f t="shared" ref="S109:AA109" si="22">S106-S108</f>
        <v>75.56</v>
      </c>
      <c r="T109" s="25">
        <f t="shared" si="22"/>
        <v>75.56</v>
      </c>
      <c r="U109" s="25">
        <f t="shared" si="22"/>
        <v>45.56</v>
      </c>
      <c r="V109" s="25">
        <f t="shared" si="22"/>
        <v>75.56</v>
      </c>
      <c r="W109" s="25">
        <f t="shared" si="22"/>
        <v>45.56</v>
      </c>
      <c r="X109" s="25">
        <f t="shared" si="22"/>
        <v>-25.4</v>
      </c>
      <c r="Y109" s="25">
        <f t="shared" si="22"/>
        <v>23.560000000000002</v>
      </c>
      <c r="Z109" s="25">
        <f t="shared" si="22"/>
        <v>24.560000000000002</v>
      </c>
      <c r="AA109" s="25">
        <f t="shared" si="22"/>
        <v>24.560000000000002</v>
      </c>
      <c r="AB109" s="24"/>
      <c r="AC109" s="24"/>
      <c r="AD109" s="24"/>
      <c r="AE109" s="1"/>
    </row>
    <row r="110" spans="1:31" ht="30" customHeight="1" x14ac:dyDescent="0.3">
      <c r="A110" s="9"/>
      <c r="B110" s="98" t="s">
        <v>22</v>
      </c>
      <c r="C110" s="98"/>
      <c r="D110" s="98"/>
      <c r="E110" s="40">
        <v>30</v>
      </c>
      <c r="F110" s="11"/>
      <c r="G110" s="11"/>
      <c r="H110" s="11"/>
      <c r="I110" s="11"/>
      <c r="J110" s="11"/>
      <c r="K110" s="11"/>
      <c r="L110" s="12"/>
      <c r="M110" s="12"/>
      <c r="N110" s="12"/>
      <c r="O110" s="12"/>
      <c r="Q110" s="21" t="s">
        <v>16</v>
      </c>
      <c r="R110" s="31">
        <f>R109^2</f>
        <v>707.56000000000006</v>
      </c>
      <c r="S110" s="31">
        <f t="shared" ref="S110:AA110" si="23">S109^2</f>
        <v>5709.3136000000004</v>
      </c>
      <c r="T110" s="31">
        <f t="shared" si="23"/>
        <v>5709.3136000000004</v>
      </c>
      <c r="U110" s="31">
        <f t="shared" si="23"/>
        <v>2075.7136</v>
      </c>
      <c r="V110" s="31">
        <f t="shared" si="23"/>
        <v>5709.3136000000004</v>
      </c>
      <c r="W110" s="31">
        <f t="shared" si="23"/>
        <v>2075.7136</v>
      </c>
      <c r="X110" s="31">
        <f t="shared" si="23"/>
        <v>645.16</v>
      </c>
      <c r="Y110" s="31">
        <f t="shared" si="23"/>
        <v>555.07360000000006</v>
      </c>
      <c r="Z110" s="31">
        <f t="shared" si="23"/>
        <v>603.19360000000006</v>
      </c>
      <c r="AA110" s="31">
        <f t="shared" si="23"/>
        <v>603.19360000000006</v>
      </c>
      <c r="AB110" s="24"/>
      <c r="AC110" s="24"/>
      <c r="AD110" s="24"/>
      <c r="AE110" s="1"/>
    </row>
    <row r="111" spans="1:31" x14ac:dyDescent="0.3">
      <c r="Q111" s="21" t="s">
        <v>17</v>
      </c>
      <c r="R111" s="24">
        <f>_xlfn.VAR.S(R106:AA106)</f>
        <v>592.71111111111122</v>
      </c>
      <c r="S111" s="24"/>
      <c r="T111" s="24"/>
      <c r="U111" s="24"/>
      <c r="V111" s="24"/>
      <c r="W111" s="24"/>
      <c r="X111" s="24"/>
      <c r="Y111" s="24"/>
      <c r="Z111" s="24"/>
      <c r="AA111" s="24"/>
      <c r="AB111" s="24"/>
      <c r="AC111" s="24"/>
      <c r="AD111" s="24"/>
      <c r="AE111" s="1"/>
    </row>
    <row r="112" spans="1:31" x14ac:dyDescent="0.3">
      <c r="Q112" s="21" t="s">
        <v>18</v>
      </c>
      <c r="R112" s="24">
        <f>SQRT(R111)</f>
        <v>24.345658978781231</v>
      </c>
      <c r="S112" s="24"/>
      <c r="T112" s="24"/>
      <c r="U112" s="24"/>
      <c r="V112" s="24"/>
      <c r="W112" s="24"/>
      <c r="X112" s="24"/>
      <c r="Y112" s="24"/>
      <c r="Z112" s="24"/>
      <c r="AA112" s="24"/>
      <c r="AB112" s="24"/>
      <c r="AC112" s="24"/>
      <c r="AD112" s="24"/>
      <c r="AE112" s="1"/>
    </row>
    <row r="113" spans="17:31" x14ac:dyDescent="0.3">
      <c r="Q113" s="23" t="s">
        <v>6</v>
      </c>
      <c r="R113" s="32">
        <f>100/(100-1)*(1-AD106/R111)</f>
        <v>0.97492622687583697</v>
      </c>
      <c r="S113" s="32" t="s">
        <v>19</v>
      </c>
      <c r="T113" s="24"/>
      <c r="U113" s="24"/>
      <c r="V113" s="24"/>
      <c r="W113" s="24"/>
      <c r="X113" s="24"/>
      <c r="Y113" s="24"/>
      <c r="Z113" s="24"/>
      <c r="AA113" s="24"/>
      <c r="AB113" s="24"/>
      <c r="AC113" s="24"/>
      <c r="AD113" s="24"/>
      <c r="AE113" s="1"/>
    </row>
  </sheetData>
  <mergeCells count="15">
    <mergeCell ref="AC4:AC5"/>
    <mergeCell ref="AD4:AD5"/>
    <mergeCell ref="B108:D108"/>
    <mergeCell ref="A1:O1"/>
    <mergeCell ref="A3:A4"/>
    <mergeCell ref="B3:K3"/>
    <mergeCell ref="L3:L4"/>
    <mergeCell ref="M3:M4"/>
    <mergeCell ref="N3:N4"/>
    <mergeCell ref="O3:O4"/>
    <mergeCell ref="B109:D109"/>
    <mergeCell ref="B110:D110"/>
    <mergeCell ref="Q4:Q5"/>
    <mergeCell ref="R4:AA4"/>
    <mergeCell ref="AB4:AB5"/>
  </mergeCells>
  <conditionalFormatting sqref="M5:M104 M3:O3 Q3">
    <cfRule type="containsText" dxfId="56" priority="9" operator="containsText" text="sedang">
      <formula>NOT(ISERROR(SEARCH("sedang",M3)))</formula>
    </cfRule>
  </conditionalFormatting>
  <conditionalFormatting sqref="M5:M104">
    <cfRule type="containsText" dxfId="55" priority="8" operator="containsText" text="sukar">
      <formula>NOT(ISERROR(SEARCH("sukar",M5)))</formula>
    </cfRule>
  </conditionalFormatting>
  <conditionalFormatting sqref="M106:M107">
    <cfRule type="containsText" dxfId="54" priority="4" operator="containsText" text="sukar">
      <formula>NOT(ISERROR(SEARCH("sukar",M106)))</formula>
    </cfRule>
    <cfRule type="containsText" dxfId="53" priority="5" operator="containsText" text="sedang">
      <formula>NOT(ISERROR(SEARCH("sedang",M106)))</formula>
    </cfRule>
    <cfRule type="containsText" dxfId="52" priority="6" operator="containsText" text="mudah">
      <formula>NOT(ISERROR(SEARCH("mudah",M106)))</formula>
    </cfRule>
  </conditionalFormatting>
  <conditionalFormatting sqref="M3:O3 Q3 M5:M104">
    <cfRule type="containsText" dxfId="51" priority="10" operator="containsText" text="mudah">
      <formula>NOT(ISERROR(SEARCH("mudah",M3)))</formula>
    </cfRule>
  </conditionalFormatting>
  <conditionalFormatting sqref="O5:O106">
    <cfRule type="containsText" dxfId="50" priority="7" operator="containsText" text="soal dibuang">
      <formula>NOT(ISERROR(SEARCH("soal dibuang",O5)))</formula>
    </cfRule>
  </conditionalFormatting>
  <pageMargins left="0.21" right="0.2" top="0.47244094488188981" bottom="0.35" header="0.31496062992125984" footer="0.21"/>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BBBA901D-5059-4E45-8F52-0267ACA14957}">
            <xm:f>P_Target!$A2=0.25</xm:f>
            <x14:dxf>
              <fill>
                <patternFill>
                  <bgColor rgb="FFFF0000"/>
                </patternFill>
              </fill>
            </x14:dxf>
          </x14:cfRule>
          <x14:cfRule type="expression" priority="2" id="{8C96DBFE-4182-4EEA-A2EC-E04A3F065FC6}">
            <xm:f>P_Target!$A2=0.5</xm:f>
            <x14:dxf>
              <fill>
                <patternFill>
                  <bgColor rgb="FFFFFF00"/>
                </patternFill>
              </fill>
            </x14:dxf>
          </x14:cfRule>
          <x14:cfRule type="expression" priority="3" id="{1E80ED71-9C17-4DD9-B7B4-28566F47F8B1}">
            <xm:f>P_Target!$A2=0.8</xm:f>
            <x14:dxf>
              <fill>
                <patternFill>
                  <bgColor rgb="FF92D050"/>
                </patternFill>
              </fill>
            </x14:dxf>
          </x14:cfRule>
          <xm:sqref>A5:A104</xm:sqref>
        </x14:conditionalFormatting>
      </x14:conditionalFormatting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A3F96-A40D-4FE4-A0C6-3633AD126841}">
  <dimension ref="A1:AE116"/>
  <sheetViews>
    <sheetView view="pageBreakPreview" zoomScale="77" zoomScaleNormal="77" zoomScaleSheetLayoutView="77" workbookViewId="0">
      <selection sqref="A1:O1"/>
    </sheetView>
  </sheetViews>
  <sheetFormatPr defaultColWidth="9.109375" defaultRowHeight="13.8" x14ac:dyDescent="0.25"/>
  <cols>
    <col min="1" max="1" width="39.44140625" style="10" customWidth="1"/>
    <col min="2" max="11" width="5.5546875" style="11" customWidth="1"/>
    <col min="12" max="12" width="11.6640625" style="12" customWidth="1"/>
    <col min="13" max="13" width="7.88671875" style="12" customWidth="1"/>
    <col min="14" max="14" width="10.5546875" style="12" customWidth="1"/>
    <col min="15" max="15" width="17.5546875" style="12" customWidth="1"/>
    <col min="16" max="16" width="9.109375" style="12"/>
    <col min="17" max="17" width="14" style="12" customWidth="1"/>
    <col min="18" max="27" width="7.88671875" style="12" customWidth="1"/>
    <col min="28" max="28" width="8.6640625" style="12" customWidth="1"/>
    <col min="29" max="30" width="9.33203125" style="12" bestFit="1" customWidth="1"/>
    <col min="31" max="16384" width="9.109375" style="12"/>
  </cols>
  <sheetData>
    <row r="1" spans="1:31" ht="15" x14ac:dyDescent="0.25">
      <c r="A1" s="99" t="s">
        <v>2340</v>
      </c>
      <c r="B1" s="100"/>
      <c r="C1" s="100"/>
      <c r="D1" s="100"/>
      <c r="E1" s="100"/>
      <c r="F1" s="100"/>
      <c r="G1" s="100"/>
      <c r="H1" s="100"/>
      <c r="I1" s="100"/>
      <c r="J1" s="100"/>
      <c r="K1" s="100"/>
      <c r="L1" s="100"/>
      <c r="M1" s="100"/>
      <c r="N1" s="100"/>
      <c r="O1" s="100"/>
    </row>
    <row r="2" spans="1:31" ht="43.2" x14ac:dyDescent="0.3">
      <c r="A2" s="88" t="s">
        <v>1580</v>
      </c>
      <c r="B2" s="89" t="s">
        <v>1596</v>
      </c>
      <c r="C2" s="89" t="s">
        <v>1587</v>
      </c>
      <c r="D2" s="89" t="s">
        <v>1596</v>
      </c>
      <c r="E2" s="89" t="s">
        <v>1596</v>
      </c>
      <c r="F2" s="89" t="s">
        <v>1587</v>
      </c>
      <c r="G2" s="89" t="s">
        <v>1587</v>
      </c>
      <c r="H2" s="89" t="s">
        <v>1596</v>
      </c>
      <c r="I2" s="89" t="s">
        <v>1587</v>
      </c>
      <c r="J2" s="89" t="s">
        <v>1596</v>
      </c>
      <c r="K2" s="89" t="s">
        <v>1587</v>
      </c>
    </row>
    <row r="3" spans="1:31" x14ac:dyDescent="0.25">
      <c r="A3" s="101" t="s">
        <v>0</v>
      </c>
      <c r="B3" s="101" t="s">
        <v>23</v>
      </c>
      <c r="C3" s="101"/>
      <c r="D3" s="101"/>
      <c r="E3" s="101"/>
      <c r="F3" s="101"/>
      <c r="G3" s="101"/>
      <c r="H3" s="101"/>
      <c r="I3" s="101"/>
      <c r="J3" s="101"/>
      <c r="K3" s="101"/>
      <c r="L3" s="101" t="s">
        <v>1</v>
      </c>
      <c r="M3" s="101" t="s">
        <v>2</v>
      </c>
      <c r="N3" s="101" t="s">
        <v>3</v>
      </c>
      <c r="O3" s="27"/>
      <c r="Q3" s="22" t="s">
        <v>6</v>
      </c>
    </row>
    <row r="4" spans="1:31" ht="15" customHeight="1" x14ac:dyDescent="0.25">
      <c r="A4" s="101"/>
      <c r="B4" s="15">
        <v>1</v>
      </c>
      <c r="C4" s="15">
        <v>2</v>
      </c>
      <c r="D4" s="15">
        <v>3</v>
      </c>
      <c r="E4" s="15">
        <v>4</v>
      </c>
      <c r="F4" s="15">
        <v>5</v>
      </c>
      <c r="G4" s="15">
        <v>6</v>
      </c>
      <c r="H4" s="15">
        <v>7</v>
      </c>
      <c r="I4" s="15">
        <v>8</v>
      </c>
      <c r="J4" s="15">
        <v>9</v>
      </c>
      <c r="K4" s="15">
        <v>10</v>
      </c>
      <c r="L4" s="101"/>
      <c r="M4" s="101"/>
      <c r="N4" s="101"/>
      <c r="O4" s="16" t="s">
        <v>2</v>
      </c>
      <c r="Q4" s="97" t="s">
        <v>8</v>
      </c>
      <c r="R4" s="105" t="s">
        <v>23</v>
      </c>
      <c r="S4" s="105"/>
      <c r="T4" s="105"/>
      <c r="U4" s="105"/>
      <c r="V4" s="105"/>
      <c r="W4" s="105"/>
      <c r="X4" s="105"/>
      <c r="Y4" s="105"/>
      <c r="Z4" s="105"/>
      <c r="AA4" s="105"/>
      <c r="AB4" s="107" t="s">
        <v>7</v>
      </c>
      <c r="AC4" s="107" t="s">
        <v>9</v>
      </c>
      <c r="AD4" s="107" t="s">
        <v>10</v>
      </c>
      <c r="AE4" s="21"/>
    </row>
    <row r="5" spans="1:31" ht="27.6" x14ac:dyDescent="0.3">
      <c r="A5" s="8" t="s">
        <v>132</v>
      </c>
      <c r="B5" s="42">
        <v>1</v>
      </c>
      <c r="C5" s="42">
        <v>1</v>
      </c>
      <c r="D5" s="42">
        <v>0</v>
      </c>
      <c r="E5" s="42">
        <v>0</v>
      </c>
      <c r="F5" s="42">
        <v>0</v>
      </c>
      <c r="G5" s="42">
        <v>0</v>
      </c>
      <c r="H5" s="42">
        <v>0</v>
      </c>
      <c r="I5" s="42">
        <v>0</v>
      </c>
      <c r="J5" s="42">
        <v>0</v>
      </c>
      <c r="K5" s="42">
        <v>0</v>
      </c>
      <c r="L5" s="6">
        <f>SUM(B5:K5)/10</f>
        <v>0.2</v>
      </c>
      <c r="M5" s="7" t="str">
        <f>IF(L5&lt;0.31,"sukar",IF(L5&lt;0.71,"sedang","mudah"))</f>
        <v>sukar</v>
      </c>
      <c r="N5" s="6">
        <f>ABS((SUM(B5:F5)-SUM(G5:K5))*2/10)</f>
        <v>0.4</v>
      </c>
      <c r="O5" s="7"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108"/>
      <c r="AC5" s="108"/>
      <c r="AD5" s="108"/>
      <c r="AE5" s="21"/>
    </row>
    <row r="6" spans="1:31" ht="14.4" x14ac:dyDescent="0.3">
      <c r="A6" s="8" t="s">
        <v>128</v>
      </c>
      <c r="B6" s="42">
        <v>1</v>
      </c>
      <c r="C6" s="42">
        <v>1</v>
      </c>
      <c r="D6" s="42">
        <v>1</v>
      </c>
      <c r="E6" s="42">
        <v>1</v>
      </c>
      <c r="F6" s="42">
        <v>1</v>
      </c>
      <c r="G6" s="42">
        <v>1</v>
      </c>
      <c r="H6" s="42">
        <v>0</v>
      </c>
      <c r="I6" s="42">
        <v>0</v>
      </c>
      <c r="J6" s="42">
        <v>1</v>
      </c>
      <c r="K6" s="42">
        <v>1</v>
      </c>
      <c r="L6" s="6">
        <f t="shared" ref="L6:L69" si="0">SUM(B6:K6)/10</f>
        <v>0.8</v>
      </c>
      <c r="M6" s="7" t="str">
        <f t="shared" ref="M6:M69" si="1">IF(L6&lt;0.31,"sukar",IF(L6&lt;0.71,"sedang","mudah"))</f>
        <v>mudah</v>
      </c>
      <c r="N6" s="6">
        <f t="shared" ref="N6:N69" si="2">ABS((SUM(B6:F6)-SUM(G6:K6))*2/10)</f>
        <v>0.4</v>
      </c>
      <c r="O6" s="7" t="str">
        <f t="shared" ref="O6:O69" si="3">IF(N6&lt;0.2,"soal dibuang",IF(N6&lt;0.3,"soal diperbaiki",IF(N6&lt;0.4,"soal diterima tapi perlu diperbaiki","soal diterima baik")))</f>
        <v>soal diterima baik</v>
      </c>
      <c r="Q6" s="7">
        <v>1</v>
      </c>
      <c r="R6" s="14">
        <f>B5</f>
        <v>1</v>
      </c>
      <c r="S6" s="14">
        <f t="shared" ref="S6:AA21" si="4">C5</f>
        <v>1</v>
      </c>
      <c r="T6" s="14">
        <f t="shared" si="4"/>
        <v>0</v>
      </c>
      <c r="U6" s="14">
        <f t="shared" si="4"/>
        <v>0</v>
      </c>
      <c r="V6" s="14">
        <f t="shared" si="4"/>
        <v>0</v>
      </c>
      <c r="W6" s="14">
        <f t="shared" si="4"/>
        <v>0</v>
      </c>
      <c r="X6" s="14">
        <f t="shared" si="4"/>
        <v>0</v>
      </c>
      <c r="Y6" s="14">
        <f t="shared" si="4"/>
        <v>0</v>
      </c>
      <c r="Z6" s="14">
        <f t="shared" si="4"/>
        <v>0</v>
      </c>
      <c r="AA6" s="14">
        <f t="shared" si="4"/>
        <v>0</v>
      </c>
      <c r="AB6" s="6">
        <f>SUM(R6:AA6)/COUNT(R6:AA6)</f>
        <v>0.2</v>
      </c>
      <c r="AC6" s="6">
        <f>1-AB6</f>
        <v>0.8</v>
      </c>
      <c r="AD6" s="6">
        <f>AB6*AC6</f>
        <v>0.16000000000000003</v>
      </c>
      <c r="AE6" s="21"/>
    </row>
    <row r="7" spans="1:31" ht="27.6" x14ac:dyDescent="0.3">
      <c r="A7" s="8" t="s">
        <v>129</v>
      </c>
      <c r="B7" s="42">
        <v>1</v>
      </c>
      <c r="C7" s="42">
        <v>1</v>
      </c>
      <c r="D7" s="42">
        <v>1</v>
      </c>
      <c r="E7" s="42">
        <v>1</v>
      </c>
      <c r="F7" s="42">
        <v>1</v>
      </c>
      <c r="G7" s="42">
        <v>1</v>
      </c>
      <c r="H7" s="42">
        <v>0</v>
      </c>
      <c r="I7" s="42">
        <v>0</v>
      </c>
      <c r="J7" s="42">
        <v>1</v>
      </c>
      <c r="K7" s="42">
        <v>1</v>
      </c>
      <c r="L7" s="6">
        <f t="shared" si="0"/>
        <v>0.8</v>
      </c>
      <c r="M7" s="7" t="str">
        <f t="shared" si="1"/>
        <v>mudah</v>
      </c>
      <c r="N7" s="6">
        <f t="shared" si="2"/>
        <v>0.4</v>
      </c>
      <c r="O7" s="7" t="str">
        <f t="shared" si="3"/>
        <v>soal diterima baik</v>
      </c>
      <c r="Q7" s="7">
        <v>2</v>
      </c>
      <c r="R7" s="14">
        <f t="shared" ref="R7:AA45" si="5">B6</f>
        <v>1</v>
      </c>
      <c r="S7" s="14">
        <f t="shared" si="4"/>
        <v>1</v>
      </c>
      <c r="T7" s="14">
        <f t="shared" si="4"/>
        <v>1</v>
      </c>
      <c r="U7" s="14">
        <f t="shared" si="4"/>
        <v>1</v>
      </c>
      <c r="V7" s="14">
        <f t="shared" si="4"/>
        <v>1</v>
      </c>
      <c r="W7" s="14">
        <f t="shared" si="4"/>
        <v>1</v>
      </c>
      <c r="X7" s="14">
        <f t="shared" si="4"/>
        <v>0</v>
      </c>
      <c r="Y7" s="14">
        <f t="shared" si="4"/>
        <v>0</v>
      </c>
      <c r="Z7" s="14">
        <f t="shared" si="4"/>
        <v>1</v>
      </c>
      <c r="AA7" s="14">
        <f t="shared" si="4"/>
        <v>1</v>
      </c>
      <c r="AB7" s="6">
        <f t="shared" ref="AB7:AB70" si="6">SUM(R7:AA7)/COUNT(R7:AA7)</f>
        <v>0.8</v>
      </c>
      <c r="AC7" s="6">
        <f t="shared" ref="AC7:AC70" si="7">1-AB7</f>
        <v>0.19999999999999996</v>
      </c>
      <c r="AD7" s="6">
        <f t="shared" ref="AD7:AD70" si="8">AB7*AC7</f>
        <v>0.15999999999999998</v>
      </c>
      <c r="AE7" s="21"/>
    </row>
    <row r="8" spans="1:31" ht="35.25" customHeight="1" x14ac:dyDescent="0.3">
      <c r="A8" s="8" t="s">
        <v>130</v>
      </c>
      <c r="B8" s="42">
        <v>1</v>
      </c>
      <c r="C8" s="42">
        <v>1</v>
      </c>
      <c r="D8" s="42">
        <v>1</v>
      </c>
      <c r="E8" s="42">
        <v>0</v>
      </c>
      <c r="F8" s="42">
        <v>1</v>
      </c>
      <c r="G8" s="42">
        <v>0</v>
      </c>
      <c r="H8" s="42">
        <v>0</v>
      </c>
      <c r="I8" s="42">
        <v>0</v>
      </c>
      <c r="J8" s="42">
        <v>1</v>
      </c>
      <c r="K8" s="42">
        <v>1</v>
      </c>
      <c r="L8" s="6">
        <f t="shared" si="0"/>
        <v>0.6</v>
      </c>
      <c r="M8" s="7" t="str">
        <f t="shared" si="1"/>
        <v>sedang</v>
      </c>
      <c r="N8" s="6">
        <f t="shared" si="2"/>
        <v>0.4</v>
      </c>
      <c r="O8" s="7" t="str">
        <f t="shared" si="3"/>
        <v>soal diterima baik</v>
      </c>
      <c r="Q8" s="7">
        <v>3</v>
      </c>
      <c r="R8" s="14">
        <f t="shared" si="5"/>
        <v>1</v>
      </c>
      <c r="S8" s="14">
        <f t="shared" si="4"/>
        <v>1</v>
      </c>
      <c r="T8" s="14">
        <f t="shared" si="4"/>
        <v>1</v>
      </c>
      <c r="U8" s="14">
        <f t="shared" si="4"/>
        <v>1</v>
      </c>
      <c r="V8" s="14">
        <f t="shared" si="4"/>
        <v>1</v>
      </c>
      <c r="W8" s="14">
        <f t="shared" si="4"/>
        <v>1</v>
      </c>
      <c r="X8" s="14">
        <f t="shared" si="4"/>
        <v>0</v>
      </c>
      <c r="Y8" s="14">
        <f t="shared" si="4"/>
        <v>0</v>
      </c>
      <c r="Z8" s="14">
        <f t="shared" si="4"/>
        <v>1</v>
      </c>
      <c r="AA8" s="14">
        <f t="shared" si="4"/>
        <v>1</v>
      </c>
      <c r="AB8" s="6">
        <f t="shared" si="6"/>
        <v>0.8</v>
      </c>
      <c r="AC8" s="6">
        <f t="shared" si="7"/>
        <v>0.19999999999999996</v>
      </c>
      <c r="AD8" s="6">
        <f t="shared" si="8"/>
        <v>0.15999999999999998</v>
      </c>
      <c r="AE8" s="21"/>
    </row>
    <row r="9" spans="1:31" ht="67.5" customHeight="1" x14ac:dyDescent="0.3">
      <c r="A9" s="9" t="s">
        <v>133</v>
      </c>
      <c r="B9" s="42">
        <v>1</v>
      </c>
      <c r="C9" s="42">
        <v>1</v>
      </c>
      <c r="D9" s="42">
        <v>0</v>
      </c>
      <c r="E9" s="42">
        <v>1</v>
      </c>
      <c r="F9" s="42">
        <v>0</v>
      </c>
      <c r="G9" s="42">
        <v>1</v>
      </c>
      <c r="H9" s="42">
        <v>0</v>
      </c>
      <c r="I9" s="42">
        <v>0</v>
      </c>
      <c r="J9" s="42">
        <v>0</v>
      </c>
      <c r="K9" s="42">
        <v>0</v>
      </c>
      <c r="L9" s="6">
        <f t="shared" si="0"/>
        <v>0.4</v>
      </c>
      <c r="M9" s="7" t="str">
        <f t="shared" si="1"/>
        <v>sedang</v>
      </c>
      <c r="N9" s="6">
        <f t="shared" si="2"/>
        <v>0.4</v>
      </c>
      <c r="O9" s="7" t="str">
        <f t="shared" si="3"/>
        <v>soal diterima baik</v>
      </c>
      <c r="Q9" s="7">
        <v>4</v>
      </c>
      <c r="R9" s="14">
        <f t="shared" si="5"/>
        <v>1</v>
      </c>
      <c r="S9" s="14">
        <f t="shared" si="4"/>
        <v>1</v>
      </c>
      <c r="T9" s="14">
        <f t="shared" si="4"/>
        <v>1</v>
      </c>
      <c r="U9" s="14">
        <f t="shared" si="4"/>
        <v>0</v>
      </c>
      <c r="V9" s="14">
        <f t="shared" si="4"/>
        <v>1</v>
      </c>
      <c r="W9" s="14">
        <f t="shared" si="4"/>
        <v>0</v>
      </c>
      <c r="X9" s="14">
        <f t="shared" si="4"/>
        <v>0</v>
      </c>
      <c r="Y9" s="14">
        <f t="shared" si="4"/>
        <v>0</v>
      </c>
      <c r="Z9" s="14">
        <f t="shared" si="4"/>
        <v>1</v>
      </c>
      <c r="AA9" s="14">
        <f t="shared" si="4"/>
        <v>1</v>
      </c>
      <c r="AB9" s="6">
        <f t="shared" si="6"/>
        <v>0.6</v>
      </c>
      <c r="AC9" s="6">
        <f t="shared" si="7"/>
        <v>0.4</v>
      </c>
      <c r="AD9" s="6">
        <f t="shared" si="8"/>
        <v>0.24</v>
      </c>
      <c r="AE9" s="21"/>
    </row>
    <row r="10" spans="1:31" ht="27.6" x14ac:dyDescent="0.3">
      <c r="A10" s="4" t="s">
        <v>134</v>
      </c>
      <c r="B10" s="42">
        <v>1</v>
      </c>
      <c r="C10" s="42">
        <v>1</v>
      </c>
      <c r="D10" s="42">
        <v>1</v>
      </c>
      <c r="E10" s="42">
        <v>1</v>
      </c>
      <c r="F10" s="42">
        <v>1</v>
      </c>
      <c r="G10" s="42">
        <v>1</v>
      </c>
      <c r="H10" s="42">
        <v>0</v>
      </c>
      <c r="I10" s="42">
        <v>0</v>
      </c>
      <c r="J10" s="42">
        <v>0</v>
      </c>
      <c r="K10" s="42">
        <v>0</v>
      </c>
      <c r="L10" s="6">
        <f t="shared" si="0"/>
        <v>0.6</v>
      </c>
      <c r="M10" s="7" t="str">
        <f t="shared" si="1"/>
        <v>sedang</v>
      </c>
      <c r="N10" s="6">
        <f t="shared" si="2"/>
        <v>0.8</v>
      </c>
      <c r="O10" s="7" t="str">
        <f t="shared" si="3"/>
        <v>soal diterima baik</v>
      </c>
      <c r="Q10" s="7">
        <v>5</v>
      </c>
      <c r="R10" s="14">
        <f t="shared" si="5"/>
        <v>1</v>
      </c>
      <c r="S10" s="14">
        <f t="shared" si="4"/>
        <v>1</v>
      </c>
      <c r="T10" s="14">
        <f t="shared" si="4"/>
        <v>0</v>
      </c>
      <c r="U10" s="14">
        <f t="shared" si="4"/>
        <v>1</v>
      </c>
      <c r="V10" s="14">
        <f t="shared" si="4"/>
        <v>0</v>
      </c>
      <c r="W10" s="14">
        <f t="shared" si="4"/>
        <v>1</v>
      </c>
      <c r="X10" s="14">
        <f t="shared" si="4"/>
        <v>0</v>
      </c>
      <c r="Y10" s="14">
        <f t="shared" si="4"/>
        <v>0</v>
      </c>
      <c r="Z10" s="14">
        <f t="shared" si="4"/>
        <v>0</v>
      </c>
      <c r="AA10" s="14">
        <f t="shared" si="4"/>
        <v>0</v>
      </c>
      <c r="AB10" s="6">
        <f t="shared" si="6"/>
        <v>0.4</v>
      </c>
      <c r="AC10" s="6">
        <f t="shared" si="7"/>
        <v>0.6</v>
      </c>
      <c r="AD10" s="6">
        <f t="shared" si="8"/>
        <v>0.24</v>
      </c>
      <c r="AE10" s="21"/>
    </row>
    <row r="11" spans="1:31" ht="41.4" x14ac:dyDescent="0.3">
      <c r="A11" s="4" t="s">
        <v>135</v>
      </c>
      <c r="B11" s="42">
        <v>1</v>
      </c>
      <c r="C11" s="42">
        <v>1</v>
      </c>
      <c r="D11" s="42">
        <v>1</v>
      </c>
      <c r="E11" s="42">
        <v>0</v>
      </c>
      <c r="F11" s="42">
        <v>1</v>
      </c>
      <c r="G11" s="42">
        <v>0</v>
      </c>
      <c r="H11" s="42">
        <v>1</v>
      </c>
      <c r="I11" s="42">
        <v>1</v>
      </c>
      <c r="J11" s="42">
        <v>0</v>
      </c>
      <c r="K11" s="42">
        <v>0</v>
      </c>
      <c r="L11" s="6">
        <f t="shared" si="0"/>
        <v>0.6</v>
      </c>
      <c r="M11" s="7" t="str">
        <f t="shared" si="1"/>
        <v>sedang</v>
      </c>
      <c r="N11" s="6">
        <f t="shared" si="2"/>
        <v>0.4</v>
      </c>
      <c r="O11" s="7" t="str">
        <f t="shared" si="3"/>
        <v>soal diterima baik</v>
      </c>
      <c r="Q11" s="7">
        <v>6</v>
      </c>
      <c r="R11" s="14">
        <f t="shared" si="5"/>
        <v>1</v>
      </c>
      <c r="S11" s="14">
        <f t="shared" si="4"/>
        <v>1</v>
      </c>
      <c r="T11" s="14">
        <f t="shared" si="4"/>
        <v>1</v>
      </c>
      <c r="U11" s="14">
        <f t="shared" si="4"/>
        <v>1</v>
      </c>
      <c r="V11" s="14">
        <f t="shared" si="4"/>
        <v>1</v>
      </c>
      <c r="W11" s="14">
        <f t="shared" si="4"/>
        <v>1</v>
      </c>
      <c r="X11" s="14">
        <f t="shared" si="4"/>
        <v>0</v>
      </c>
      <c r="Y11" s="14">
        <f t="shared" si="4"/>
        <v>0</v>
      </c>
      <c r="Z11" s="14">
        <f t="shared" si="4"/>
        <v>0</v>
      </c>
      <c r="AA11" s="14">
        <f t="shared" si="4"/>
        <v>0</v>
      </c>
      <c r="AB11" s="6">
        <f t="shared" si="6"/>
        <v>0.6</v>
      </c>
      <c r="AC11" s="6">
        <f t="shared" si="7"/>
        <v>0.4</v>
      </c>
      <c r="AD11" s="6">
        <f t="shared" si="8"/>
        <v>0.24</v>
      </c>
      <c r="AE11" s="21"/>
    </row>
    <row r="12" spans="1:31" ht="41.4" x14ac:dyDescent="0.3">
      <c r="A12" s="4" t="s">
        <v>136</v>
      </c>
      <c r="B12" s="42">
        <v>1</v>
      </c>
      <c r="C12" s="42">
        <v>1</v>
      </c>
      <c r="D12" s="42">
        <v>0</v>
      </c>
      <c r="E12" s="42">
        <v>1</v>
      </c>
      <c r="F12" s="42">
        <v>0</v>
      </c>
      <c r="G12" s="42">
        <v>1</v>
      </c>
      <c r="H12" s="42">
        <v>0</v>
      </c>
      <c r="I12" s="42">
        <v>0</v>
      </c>
      <c r="J12" s="42">
        <v>0</v>
      </c>
      <c r="K12" s="42">
        <v>0</v>
      </c>
      <c r="L12" s="6">
        <f t="shared" si="0"/>
        <v>0.4</v>
      </c>
      <c r="M12" s="7" t="str">
        <f t="shared" si="1"/>
        <v>sedang</v>
      </c>
      <c r="N12" s="6">
        <f t="shared" si="2"/>
        <v>0.4</v>
      </c>
      <c r="O12" s="7" t="str">
        <f t="shared" si="3"/>
        <v>soal diterima baik</v>
      </c>
      <c r="Q12" s="7">
        <v>7</v>
      </c>
      <c r="R12" s="14">
        <f t="shared" si="5"/>
        <v>1</v>
      </c>
      <c r="S12" s="14">
        <f t="shared" si="4"/>
        <v>1</v>
      </c>
      <c r="T12" s="14">
        <f t="shared" si="4"/>
        <v>1</v>
      </c>
      <c r="U12" s="14">
        <f t="shared" si="4"/>
        <v>0</v>
      </c>
      <c r="V12" s="14">
        <f t="shared" si="4"/>
        <v>1</v>
      </c>
      <c r="W12" s="14">
        <f t="shared" si="4"/>
        <v>0</v>
      </c>
      <c r="X12" s="14">
        <f t="shared" si="4"/>
        <v>1</v>
      </c>
      <c r="Y12" s="14">
        <f t="shared" si="4"/>
        <v>1</v>
      </c>
      <c r="Z12" s="14">
        <f t="shared" si="4"/>
        <v>0</v>
      </c>
      <c r="AA12" s="14">
        <f t="shared" si="4"/>
        <v>0</v>
      </c>
      <c r="AB12" s="6">
        <f t="shared" si="6"/>
        <v>0.6</v>
      </c>
      <c r="AC12" s="6">
        <f t="shared" si="7"/>
        <v>0.4</v>
      </c>
      <c r="AD12" s="6">
        <f t="shared" si="8"/>
        <v>0.24</v>
      </c>
      <c r="AE12" s="21"/>
    </row>
    <row r="13" spans="1:31" ht="33.75" customHeight="1" x14ac:dyDescent="0.3">
      <c r="A13" s="8" t="s">
        <v>137</v>
      </c>
      <c r="B13" s="42">
        <v>1</v>
      </c>
      <c r="C13" s="42">
        <v>1</v>
      </c>
      <c r="D13" s="42">
        <v>1</v>
      </c>
      <c r="E13" s="42">
        <v>1</v>
      </c>
      <c r="F13" s="42">
        <v>1</v>
      </c>
      <c r="G13" s="42">
        <v>1</v>
      </c>
      <c r="H13" s="42">
        <v>1</v>
      </c>
      <c r="I13" s="42">
        <v>1</v>
      </c>
      <c r="J13" s="42">
        <v>0</v>
      </c>
      <c r="K13" s="42">
        <v>0</v>
      </c>
      <c r="L13" s="6">
        <f t="shared" si="0"/>
        <v>0.8</v>
      </c>
      <c r="M13" s="7" t="str">
        <f t="shared" si="1"/>
        <v>mudah</v>
      </c>
      <c r="N13" s="6">
        <f t="shared" si="2"/>
        <v>0.4</v>
      </c>
      <c r="O13" s="7" t="str">
        <f t="shared" si="3"/>
        <v>soal diterima baik</v>
      </c>
      <c r="Q13" s="7">
        <v>8</v>
      </c>
      <c r="R13" s="14">
        <f t="shared" si="5"/>
        <v>1</v>
      </c>
      <c r="S13" s="14">
        <f t="shared" si="4"/>
        <v>1</v>
      </c>
      <c r="T13" s="14">
        <f t="shared" si="4"/>
        <v>0</v>
      </c>
      <c r="U13" s="14">
        <f t="shared" si="4"/>
        <v>1</v>
      </c>
      <c r="V13" s="14">
        <f t="shared" si="4"/>
        <v>0</v>
      </c>
      <c r="W13" s="14">
        <f t="shared" si="4"/>
        <v>1</v>
      </c>
      <c r="X13" s="14">
        <f t="shared" si="4"/>
        <v>0</v>
      </c>
      <c r="Y13" s="14">
        <f t="shared" si="4"/>
        <v>0</v>
      </c>
      <c r="Z13" s="14">
        <f t="shared" si="4"/>
        <v>0</v>
      </c>
      <c r="AA13" s="14">
        <f t="shared" si="4"/>
        <v>0</v>
      </c>
      <c r="AB13" s="6">
        <f t="shared" si="6"/>
        <v>0.4</v>
      </c>
      <c r="AC13" s="6">
        <f t="shared" si="7"/>
        <v>0.6</v>
      </c>
      <c r="AD13" s="6">
        <f t="shared" si="8"/>
        <v>0.24</v>
      </c>
      <c r="AE13" s="21"/>
    </row>
    <row r="14" spans="1:31" ht="33" customHeight="1" x14ac:dyDescent="0.3">
      <c r="A14" s="8" t="s">
        <v>138</v>
      </c>
      <c r="B14" s="42">
        <v>1</v>
      </c>
      <c r="C14" s="42">
        <v>1</v>
      </c>
      <c r="D14" s="42">
        <v>0</v>
      </c>
      <c r="E14" s="42">
        <v>1</v>
      </c>
      <c r="F14" s="42">
        <v>0</v>
      </c>
      <c r="G14" s="42">
        <v>1</v>
      </c>
      <c r="H14" s="42">
        <v>1</v>
      </c>
      <c r="I14" s="42">
        <v>1</v>
      </c>
      <c r="J14" s="42">
        <v>1</v>
      </c>
      <c r="K14" s="42">
        <v>1</v>
      </c>
      <c r="L14" s="6">
        <f t="shared" si="0"/>
        <v>0.8</v>
      </c>
      <c r="M14" s="7" t="str">
        <f t="shared" si="1"/>
        <v>mudah</v>
      </c>
      <c r="N14" s="6">
        <f t="shared" si="2"/>
        <v>0.4</v>
      </c>
      <c r="O14" s="7" t="str">
        <f t="shared" si="3"/>
        <v>soal diterima baik</v>
      </c>
      <c r="Q14" s="7">
        <v>9</v>
      </c>
      <c r="R14" s="14">
        <f t="shared" si="5"/>
        <v>1</v>
      </c>
      <c r="S14" s="14">
        <f t="shared" si="4"/>
        <v>1</v>
      </c>
      <c r="T14" s="14">
        <f t="shared" si="4"/>
        <v>1</v>
      </c>
      <c r="U14" s="14">
        <f t="shared" si="4"/>
        <v>1</v>
      </c>
      <c r="V14" s="14">
        <f t="shared" si="4"/>
        <v>1</v>
      </c>
      <c r="W14" s="14">
        <f t="shared" si="4"/>
        <v>1</v>
      </c>
      <c r="X14" s="14">
        <f t="shared" si="4"/>
        <v>1</v>
      </c>
      <c r="Y14" s="14">
        <f t="shared" si="4"/>
        <v>1</v>
      </c>
      <c r="Z14" s="14">
        <f t="shared" si="4"/>
        <v>0</v>
      </c>
      <c r="AA14" s="14">
        <f t="shared" si="4"/>
        <v>0</v>
      </c>
      <c r="AB14" s="6">
        <f t="shared" si="6"/>
        <v>0.8</v>
      </c>
      <c r="AC14" s="6">
        <f t="shared" si="7"/>
        <v>0.19999999999999996</v>
      </c>
      <c r="AD14" s="6">
        <f t="shared" si="8"/>
        <v>0.15999999999999998</v>
      </c>
      <c r="AE14" s="21"/>
    </row>
    <row r="15" spans="1:31" ht="33" customHeight="1" x14ac:dyDescent="0.3">
      <c r="A15" s="8" t="s">
        <v>139</v>
      </c>
      <c r="B15" s="42">
        <v>1</v>
      </c>
      <c r="C15" s="42">
        <v>1</v>
      </c>
      <c r="D15" s="42">
        <v>1</v>
      </c>
      <c r="E15" s="42">
        <v>0</v>
      </c>
      <c r="F15" s="42">
        <v>1</v>
      </c>
      <c r="G15" s="42">
        <v>0</v>
      </c>
      <c r="H15" s="42">
        <v>1</v>
      </c>
      <c r="I15" s="42">
        <v>1</v>
      </c>
      <c r="J15" s="42">
        <v>0</v>
      </c>
      <c r="K15" s="42">
        <v>0</v>
      </c>
      <c r="L15" s="6">
        <f t="shared" si="0"/>
        <v>0.6</v>
      </c>
      <c r="M15" s="7" t="str">
        <f t="shared" si="1"/>
        <v>sedang</v>
      </c>
      <c r="N15" s="6">
        <f t="shared" si="2"/>
        <v>0.4</v>
      </c>
      <c r="O15" s="7" t="str">
        <f t="shared" si="3"/>
        <v>soal diterima baik</v>
      </c>
      <c r="Q15" s="7">
        <v>10</v>
      </c>
      <c r="R15" s="14">
        <f t="shared" si="5"/>
        <v>1</v>
      </c>
      <c r="S15" s="14">
        <f t="shared" si="4"/>
        <v>1</v>
      </c>
      <c r="T15" s="14">
        <f t="shared" si="4"/>
        <v>0</v>
      </c>
      <c r="U15" s="14">
        <f t="shared" si="4"/>
        <v>1</v>
      </c>
      <c r="V15" s="14">
        <f t="shared" si="4"/>
        <v>0</v>
      </c>
      <c r="W15" s="14">
        <f t="shared" si="4"/>
        <v>1</v>
      </c>
      <c r="X15" s="14">
        <f t="shared" si="4"/>
        <v>1</v>
      </c>
      <c r="Y15" s="14">
        <f t="shared" si="4"/>
        <v>1</v>
      </c>
      <c r="Z15" s="14">
        <f t="shared" si="4"/>
        <v>1</v>
      </c>
      <c r="AA15" s="14">
        <f t="shared" si="4"/>
        <v>1</v>
      </c>
      <c r="AB15" s="6">
        <f t="shared" si="6"/>
        <v>0.8</v>
      </c>
      <c r="AC15" s="6">
        <f t="shared" si="7"/>
        <v>0.19999999999999996</v>
      </c>
      <c r="AD15" s="6">
        <f t="shared" si="8"/>
        <v>0.15999999999999998</v>
      </c>
      <c r="AE15" s="21"/>
    </row>
    <row r="16" spans="1:31" ht="33" customHeight="1" x14ac:dyDescent="0.3">
      <c r="A16" s="9" t="s">
        <v>140</v>
      </c>
      <c r="B16" s="42">
        <v>1</v>
      </c>
      <c r="C16" s="42">
        <v>1</v>
      </c>
      <c r="D16" s="42">
        <v>1</v>
      </c>
      <c r="E16" s="42">
        <v>1</v>
      </c>
      <c r="F16" s="42">
        <v>1</v>
      </c>
      <c r="G16" s="42">
        <v>1</v>
      </c>
      <c r="H16" s="42">
        <v>0</v>
      </c>
      <c r="I16" s="42">
        <v>0</v>
      </c>
      <c r="J16" s="42">
        <v>0</v>
      </c>
      <c r="K16" s="42">
        <v>0</v>
      </c>
      <c r="L16" s="6">
        <f t="shared" si="0"/>
        <v>0.6</v>
      </c>
      <c r="M16" s="7" t="str">
        <f t="shared" si="1"/>
        <v>sedang</v>
      </c>
      <c r="N16" s="6">
        <f t="shared" si="2"/>
        <v>0.8</v>
      </c>
      <c r="O16" s="7" t="str">
        <f t="shared" si="3"/>
        <v>soal diterima baik</v>
      </c>
      <c r="Q16" s="7">
        <v>11</v>
      </c>
      <c r="R16" s="14">
        <f t="shared" si="5"/>
        <v>1</v>
      </c>
      <c r="S16" s="14">
        <f t="shared" si="4"/>
        <v>1</v>
      </c>
      <c r="T16" s="14">
        <f t="shared" si="4"/>
        <v>1</v>
      </c>
      <c r="U16" s="14">
        <f t="shared" si="4"/>
        <v>0</v>
      </c>
      <c r="V16" s="14">
        <f t="shared" si="4"/>
        <v>1</v>
      </c>
      <c r="W16" s="14">
        <f t="shared" si="4"/>
        <v>0</v>
      </c>
      <c r="X16" s="14">
        <f t="shared" si="4"/>
        <v>1</v>
      </c>
      <c r="Y16" s="14">
        <f t="shared" si="4"/>
        <v>1</v>
      </c>
      <c r="Z16" s="14">
        <f t="shared" si="4"/>
        <v>0</v>
      </c>
      <c r="AA16" s="14">
        <f t="shared" si="4"/>
        <v>0</v>
      </c>
      <c r="AB16" s="6">
        <f t="shared" si="6"/>
        <v>0.6</v>
      </c>
      <c r="AC16" s="6">
        <f t="shared" si="7"/>
        <v>0.4</v>
      </c>
      <c r="AD16" s="6">
        <f t="shared" si="8"/>
        <v>0.24</v>
      </c>
      <c r="AE16" s="21"/>
    </row>
    <row r="17" spans="1:31" ht="69" x14ac:dyDescent="0.3">
      <c r="A17" s="9" t="s">
        <v>141</v>
      </c>
      <c r="B17" s="42">
        <v>1</v>
      </c>
      <c r="C17" s="42">
        <v>1</v>
      </c>
      <c r="D17" s="42">
        <v>1</v>
      </c>
      <c r="E17" s="42">
        <v>1</v>
      </c>
      <c r="F17" s="42">
        <v>1</v>
      </c>
      <c r="G17" s="42">
        <v>1</v>
      </c>
      <c r="H17" s="42">
        <v>0</v>
      </c>
      <c r="I17" s="42">
        <v>0</v>
      </c>
      <c r="J17" s="42">
        <v>1</v>
      </c>
      <c r="K17" s="42">
        <v>1</v>
      </c>
      <c r="L17" s="6">
        <f t="shared" si="0"/>
        <v>0.8</v>
      </c>
      <c r="M17" s="7" t="str">
        <f t="shared" si="1"/>
        <v>mudah</v>
      </c>
      <c r="N17" s="6">
        <f t="shared" si="2"/>
        <v>0.4</v>
      </c>
      <c r="O17" s="7" t="str">
        <f t="shared" si="3"/>
        <v>soal diterima baik</v>
      </c>
      <c r="Q17" s="7">
        <v>12</v>
      </c>
      <c r="R17" s="14">
        <f t="shared" si="5"/>
        <v>1</v>
      </c>
      <c r="S17" s="14">
        <f t="shared" si="4"/>
        <v>1</v>
      </c>
      <c r="T17" s="14">
        <f t="shared" si="4"/>
        <v>1</v>
      </c>
      <c r="U17" s="14">
        <f t="shared" si="4"/>
        <v>1</v>
      </c>
      <c r="V17" s="14">
        <f t="shared" si="4"/>
        <v>1</v>
      </c>
      <c r="W17" s="14">
        <f t="shared" si="4"/>
        <v>1</v>
      </c>
      <c r="X17" s="14">
        <f t="shared" si="4"/>
        <v>0</v>
      </c>
      <c r="Y17" s="14">
        <f t="shared" si="4"/>
        <v>0</v>
      </c>
      <c r="Z17" s="14">
        <f t="shared" si="4"/>
        <v>0</v>
      </c>
      <c r="AA17" s="14">
        <f t="shared" si="4"/>
        <v>0</v>
      </c>
      <c r="AB17" s="6">
        <f t="shared" si="6"/>
        <v>0.6</v>
      </c>
      <c r="AC17" s="6">
        <f t="shared" si="7"/>
        <v>0.4</v>
      </c>
      <c r="AD17" s="6">
        <f t="shared" si="8"/>
        <v>0.24</v>
      </c>
      <c r="AE17" s="21"/>
    </row>
    <row r="18" spans="1:31" ht="69" x14ac:dyDescent="0.3">
      <c r="A18" s="4" t="s">
        <v>142</v>
      </c>
      <c r="B18" s="42">
        <v>0</v>
      </c>
      <c r="C18" s="42">
        <v>0</v>
      </c>
      <c r="D18" s="42">
        <v>1</v>
      </c>
      <c r="E18" s="42">
        <v>0</v>
      </c>
      <c r="F18" s="42">
        <v>1</v>
      </c>
      <c r="G18" s="42">
        <v>0</v>
      </c>
      <c r="H18" s="42">
        <v>1</v>
      </c>
      <c r="I18" s="42">
        <v>1</v>
      </c>
      <c r="J18" s="42">
        <v>1</v>
      </c>
      <c r="K18" s="42">
        <v>1</v>
      </c>
      <c r="L18" s="6">
        <f t="shared" si="0"/>
        <v>0.6</v>
      </c>
      <c r="M18" s="7" t="str">
        <f t="shared" si="1"/>
        <v>sedang</v>
      </c>
      <c r="N18" s="6">
        <f t="shared" si="2"/>
        <v>0.4</v>
      </c>
      <c r="O18" s="7" t="str">
        <f t="shared" si="3"/>
        <v>soal diterima baik</v>
      </c>
      <c r="Q18" s="7">
        <v>13</v>
      </c>
      <c r="R18" s="14">
        <f t="shared" si="5"/>
        <v>1</v>
      </c>
      <c r="S18" s="14">
        <f t="shared" si="4"/>
        <v>1</v>
      </c>
      <c r="T18" s="14">
        <f t="shared" si="4"/>
        <v>1</v>
      </c>
      <c r="U18" s="14">
        <f t="shared" si="4"/>
        <v>1</v>
      </c>
      <c r="V18" s="14">
        <f t="shared" si="4"/>
        <v>1</v>
      </c>
      <c r="W18" s="14">
        <f t="shared" si="4"/>
        <v>1</v>
      </c>
      <c r="X18" s="14">
        <f t="shared" si="4"/>
        <v>0</v>
      </c>
      <c r="Y18" s="14">
        <f t="shared" si="4"/>
        <v>0</v>
      </c>
      <c r="Z18" s="14">
        <f t="shared" si="4"/>
        <v>1</v>
      </c>
      <c r="AA18" s="14">
        <f t="shared" si="4"/>
        <v>1</v>
      </c>
      <c r="AB18" s="6">
        <f t="shared" si="6"/>
        <v>0.8</v>
      </c>
      <c r="AC18" s="6">
        <f t="shared" si="7"/>
        <v>0.19999999999999996</v>
      </c>
      <c r="AD18" s="6">
        <f t="shared" si="8"/>
        <v>0.15999999999999998</v>
      </c>
      <c r="AE18" s="21"/>
    </row>
    <row r="19" spans="1:31" ht="27.6" x14ac:dyDescent="0.3">
      <c r="A19" s="4" t="s">
        <v>143</v>
      </c>
      <c r="B19" s="42">
        <v>1</v>
      </c>
      <c r="C19" s="42">
        <v>1</v>
      </c>
      <c r="D19" s="42">
        <v>0</v>
      </c>
      <c r="E19" s="42">
        <v>1</v>
      </c>
      <c r="F19" s="42">
        <v>0</v>
      </c>
      <c r="G19" s="42">
        <v>1</v>
      </c>
      <c r="H19" s="42">
        <v>0</v>
      </c>
      <c r="I19" s="42">
        <v>0</v>
      </c>
      <c r="J19" s="42">
        <v>0</v>
      </c>
      <c r="K19" s="42">
        <v>0</v>
      </c>
      <c r="L19" s="6">
        <f t="shared" si="0"/>
        <v>0.4</v>
      </c>
      <c r="M19" s="7" t="str">
        <f t="shared" si="1"/>
        <v>sedang</v>
      </c>
      <c r="N19" s="6">
        <f t="shared" si="2"/>
        <v>0.4</v>
      </c>
      <c r="O19" s="7" t="str">
        <f t="shared" si="3"/>
        <v>soal diterima baik</v>
      </c>
      <c r="Q19" s="7">
        <v>14</v>
      </c>
      <c r="R19" s="14">
        <f t="shared" si="5"/>
        <v>0</v>
      </c>
      <c r="S19" s="14">
        <f t="shared" si="4"/>
        <v>0</v>
      </c>
      <c r="T19" s="14">
        <f t="shared" si="4"/>
        <v>1</v>
      </c>
      <c r="U19" s="14">
        <f t="shared" si="4"/>
        <v>0</v>
      </c>
      <c r="V19" s="14">
        <f t="shared" si="4"/>
        <v>1</v>
      </c>
      <c r="W19" s="14">
        <f t="shared" si="4"/>
        <v>0</v>
      </c>
      <c r="X19" s="14">
        <f t="shared" si="4"/>
        <v>1</v>
      </c>
      <c r="Y19" s="14">
        <f t="shared" si="4"/>
        <v>1</v>
      </c>
      <c r="Z19" s="14">
        <f t="shared" si="4"/>
        <v>1</v>
      </c>
      <c r="AA19" s="14">
        <f t="shared" si="4"/>
        <v>1</v>
      </c>
      <c r="AB19" s="6">
        <f t="shared" si="6"/>
        <v>0.6</v>
      </c>
      <c r="AC19" s="6">
        <f t="shared" si="7"/>
        <v>0.4</v>
      </c>
      <c r="AD19" s="6">
        <f t="shared" si="8"/>
        <v>0.24</v>
      </c>
      <c r="AE19" s="21"/>
    </row>
    <row r="20" spans="1:31" ht="14.4" x14ac:dyDescent="0.3">
      <c r="A20" s="4" t="s">
        <v>144</v>
      </c>
      <c r="B20" s="42">
        <v>1</v>
      </c>
      <c r="C20" s="42">
        <v>1</v>
      </c>
      <c r="D20" s="42">
        <v>1</v>
      </c>
      <c r="E20" s="42">
        <v>1</v>
      </c>
      <c r="F20" s="42">
        <v>1</v>
      </c>
      <c r="G20" s="42">
        <v>1</v>
      </c>
      <c r="H20" s="42">
        <v>0</v>
      </c>
      <c r="I20" s="42">
        <v>0</v>
      </c>
      <c r="J20" s="42">
        <v>1</v>
      </c>
      <c r="K20" s="42">
        <v>1</v>
      </c>
      <c r="L20" s="6">
        <f t="shared" si="0"/>
        <v>0.8</v>
      </c>
      <c r="M20" s="7" t="str">
        <f t="shared" si="1"/>
        <v>mudah</v>
      </c>
      <c r="N20" s="6">
        <f t="shared" si="2"/>
        <v>0.4</v>
      </c>
      <c r="O20" s="7" t="str">
        <f t="shared" si="3"/>
        <v>soal diterima baik</v>
      </c>
      <c r="Q20" s="7">
        <v>15</v>
      </c>
      <c r="R20" s="14">
        <f t="shared" si="5"/>
        <v>1</v>
      </c>
      <c r="S20" s="14">
        <f t="shared" si="4"/>
        <v>1</v>
      </c>
      <c r="T20" s="14">
        <f t="shared" si="4"/>
        <v>0</v>
      </c>
      <c r="U20" s="14">
        <f t="shared" si="4"/>
        <v>1</v>
      </c>
      <c r="V20" s="14">
        <f t="shared" si="4"/>
        <v>0</v>
      </c>
      <c r="W20" s="14">
        <f t="shared" si="4"/>
        <v>1</v>
      </c>
      <c r="X20" s="14">
        <f t="shared" si="4"/>
        <v>0</v>
      </c>
      <c r="Y20" s="14">
        <f t="shared" si="4"/>
        <v>0</v>
      </c>
      <c r="Z20" s="14">
        <f t="shared" si="4"/>
        <v>0</v>
      </c>
      <c r="AA20" s="14">
        <f t="shared" si="4"/>
        <v>0</v>
      </c>
      <c r="AB20" s="6">
        <f t="shared" si="6"/>
        <v>0.4</v>
      </c>
      <c r="AC20" s="6">
        <f t="shared" si="7"/>
        <v>0.6</v>
      </c>
      <c r="AD20" s="6">
        <f t="shared" si="8"/>
        <v>0.24</v>
      </c>
      <c r="AE20" s="21"/>
    </row>
    <row r="21" spans="1:31" ht="14.4" x14ac:dyDescent="0.3">
      <c r="A21" s="4" t="s">
        <v>131</v>
      </c>
      <c r="B21" s="42">
        <v>1</v>
      </c>
      <c r="C21" s="42">
        <v>1</v>
      </c>
      <c r="D21" s="42">
        <v>1</v>
      </c>
      <c r="E21" s="42">
        <v>1</v>
      </c>
      <c r="F21" s="42">
        <v>1</v>
      </c>
      <c r="G21" s="42">
        <v>1</v>
      </c>
      <c r="H21" s="42">
        <v>0</v>
      </c>
      <c r="I21" s="42">
        <v>0</v>
      </c>
      <c r="J21" s="42">
        <v>0</v>
      </c>
      <c r="K21" s="42">
        <v>0</v>
      </c>
      <c r="L21" s="6">
        <f t="shared" si="0"/>
        <v>0.6</v>
      </c>
      <c r="M21" s="7" t="str">
        <f t="shared" si="1"/>
        <v>sedang</v>
      </c>
      <c r="N21" s="6">
        <f t="shared" si="2"/>
        <v>0.8</v>
      </c>
      <c r="O21" s="7" t="str">
        <f t="shared" si="3"/>
        <v>soal diterima baik</v>
      </c>
      <c r="Q21" s="7">
        <v>16</v>
      </c>
      <c r="R21" s="14">
        <f t="shared" si="5"/>
        <v>1</v>
      </c>
      <c r="S21" s="14">
        <f t="shared" si="4"/>
        <v>1</v>
      </c>
      <c r="T21" s="14">
        <f t="shared" si="4"/>
        <v>1</v>
      </c>
      <c r="U21" s="14">
        <f t="shared" si="4"/>
        <v>1</v>
      </c>
      <c r="V21" s="14">
        <f t="shared" si="4"/>
        <v>1</v>
      </c>
      <c r="W21" s="14">
        <f t="shared" si="4"/>
        <v>1</v>
      </c>
      <c r="X21" s="14">
        <f t="shared" si="4"/>
        <v>0</v>
      </c>
      <c r="Y21" s="14">
        <f t="shared" si="4"/>
        <v>0</v>
      </c>
      <c r="Z21" s="14">
        <f t="shared" si="4"/>
        <v>1</v>
      </c>
      <c r="AA21" s="14">
        <f t="shared" si="4"/>
        <v>1</v>
      </c>
      <c r="AB21" s="6">
        <f t="shared" si="6"/>
        <v>0.8</v>
      </c>
      <c r="AC21" s="6">
        <f t="shared" si="7"/>
        <v>0.19999999999999996</v>
      </c>
      <c r="AD21" s="6">
        <f t="shared" si="8"/>
        <v>0.15999999999999998</v>
      </c>
      <c r="AE21" s="21"/>
    </row>
    <row r="22" spans="1:31" ht="27.6" x14ac:dyDescent="0.3">
      <c r="A22" s="4" t="s">
        <v>145</v>
      </c>
      <c r="B22" s="42">
        <v>1</v>
      </c>
      <c r="C22" s="42">
        <v>1</v>
      </c>
      <c r="D22" s="42">
        <v>1</v>
      </c>
      <c r="E22" s="42">
        <v>1</v>
      </c>
      <c r="F22" s="42">
        <v>1</v>
      </c>
      <c r="G22" s="42">
        <v>1</v>
      </c>
      <c r="H22" s="42">
        <v>0</v>
      </c>
      <c r="I22" s="42">
        <v>0</v>
      </c>
      <c r="J22" s="42">
        <v>0</v>
      </c>
      <c r="K22" s="42">
        <v>0</v>
      </c>
      <c r="L22" s="6">
        <f t="shared" si="0"/>
        <v>0.6</v>
      </c>
      <c r="M22" s="7" t="str">
        <f t="shared" si="1"/>
        <v>sedang</v>
      </c>
      <c r="N22" s="6">
        <f t="shared" si="2"/>
        <v>0.8</v>
      </c>
      <c r="O22" s="7" t="str">
        <f t="shared" si="3"/>
        <v>soal diterima baik</v>
      </c>
      <c r="Q22" s="7">
        <v>17</v>
      </c>
      <c r="R22" s="14">
        <f t="shared" si="5"/>
        <v>1</v>
      </c>
      <c r="S22" s="14">
        <f t="shared" si="5"/>
        <v>1</v>
      </c>
      <c r="T22" s="14">
        <f t="shared" si="5"/>
        <v>1</v>
      </c>
      <c r="U22" s="14">
        <f t="shared" si="5"/>
        <v>1</v>
      </c>
      <c r="V22" s="14">
        <f t="shared" si="5"/>
        <v>1</v>
      </c>
      <c r="W22" s="14">
        <f t="shared" si="5"/>
        <v>1</v>
      </c>
      <c r="X22" s="14">
        <f t="shared" si="5"/>
        <v>0</v>
      </c>
      <c r="Y22" s="14">
        <f t="shared" si="5"/>
        <v>0</v>
      </c>
      <c r="Z22" s="14">
        <f t="shared" si="5"/>
        <v>0</v>
      </c>
      <c r="AA22" s="14">
        <f t="shared" si="5"/>
        <v>0</v>
      </c>
      <c r="AB22" s="6">
        <f t="shared" si="6"/>
        <v>0.6</v>
      </c>
      <c r="AC22" s="6">
        <f t="shared" si="7"/>
        <v>0.4</v>
      </c>
      <c r="AD22" s="6">
        <f t="shared" si="8"/>
        <v>0.24</v>
      </c>
      <c r="AE22" s="21"/>
    </row>
    <row r="23" spans="1:31" ht="27.6" x14ac:dyDescent="0.3">
      <c r="A23" s="8" t="s">
        <v>146</v>
      </c>
      <c r="B23" s="42">
        <v>1</v>
      </c>
      <c r="C23" s="42">
        <v>1</v>
      </c>
      <c r="D23" s="42">
        <v>1</v>
      </c>
      <c r="E23" s="42">
        <v>1</v>
      </c>
      <c r="F23" s="42">
        <v>1</v>
      </c>
      <c r="G23" s="42">
        <v>1</v>
      </c>
      <c r="H23" s="42">
        <v>0</v>
      </c>
      <c r="I23" s="42">
        <v>0</v>
      </c>
      <c r="J23" s="42">
        <v>0</v>
      </c>
      <c r="K23" s="42">
        <v>0</v>
      </c>
      <c r="L23" s="6">
        <f t="shared" si="0"/>
        <v>0.6</v>
      </c>
      <c r="M23" s="7" t="str">
        <f t="shared" si="1"/>
        <v>sedang</v>
      </c>
      <c r="N23" s="6">
        <f t="shared" si="2"/>
        <v>0.8</v>
      </c>
      <c r="O23" s="7" t="str">
        <f t="shared" si="3"/>
        <v>soal diterima baik</v>
      </c>
      <c r="Q23" s="7">
        <v>18</v>
      </c>
      <c r="R23" s="14">
        <f t="shared" si="5"/>
        <v>1</v>
      </c>
      <c r="S23" s="14">
        <f t="shared" si="5"/>
        <v>1</v>
      </c>
      <c r="T23" s="14">
        <f t="shared" si="5"/>
        <v>1</v>
      </c>
      <c r="U23" s="14">
        <f t="shared" si="5"/>
        <v>1</v>
      </c>
      <c r="V23" s="14">
        <f t="shared" si="5"/>
        <v>1</v>
      </c>
      <c r="W23" s="14">
        <f t="shared" si="5"/>
        <v>1</v>
      </c>
      <c r="X23" s="14">
        <f t="shared" si="5"/>
        <v>0</v>
      </c>
      <c r="Y23" s="14">
        <f t="shared" si="5"/>
        <v>0</v>
      </c>
      <c r="Z23" s="14">
        <f t="shared" si="5"/>
        <v>0</v>
      </c>
      <c r="AA23" s="14">
        <f t="shared" si="5"/>
        <v>0</v>
      </c>
      <c r="AB23" s="6">
        <f t="shared" si="6"/>
        <v>0.6</v>
      </c>
      <c r="AC23" s="6">
        <f t="shared" si="7"/>
        <v>0.4</v>
      </c>
      <c r="AD23" s="6">
        <f t="shared" si="8"/>
        <v>0.24</v>
      </c>
      <c r="AE23" s="21"/>
    </row>
    <row r="24" spans="1:31" ht="41.4" x14ac:dyDescent="0.3">
      <c r="A24" s="9" t="s">
        <v>147</v>
      </c>
      <c r="B24" s="42">
        <v>1</v>
      </c>
      <c r="C24" s="42">
        <v>1</v>
      </c>
      <c r="D24" s="42">
        <v>1</v>
      </c>
      <c r="E24" s="42">
        <v>1</v>
      </c>
      <c r="F24" s="42">
        <v>1</v>
      </c>
      <c r="G24" s="42">
        <v>1</v>
      </c>
      <c r="H24" s="42">
        <v>1</v>
      </c>
      <c r="I24" s="42">
        <v>1</v>
      </c>
      <c r="J24" s="42">
        <v>0</v>
      </c>
      <c r="K24" s="42">
        <v>0</v>
      </c>
      <c r="L24" s="6">
        <f t="shared" si="0"/>
        <v>0.8</v>
      </c>
      <c r="M24" s="7" t="str">
        <f t="shared" si="1"/>
        <v>mudah</v>
      </c>
      <c r="N24" s="6">
        <f t="shared" si="2"/>
        <v>0.4</v>
      </c>
      <c r="O24" s="7" t="str">
        <f t="shared" si="3"/>
        <v>soal diterima baik</v>
      </c>
      <c r="Q24" s="7">
        <v>19</v>
      </c>
      <c r="R24" s="14">
        <f t="shared" si="5"/>
        <v>1</v>
      </c>
      <c r="S24" s="14">
        <f t="shared" si="5"/>
        <v>1</v>
      </c>
      <c r="T24" s="14">
        <f t="shared" si="5"/>
        <v>1</v>
      </c>
      <c r="U24" s="14">
        <f t="shared" si="5"/>
        <v>1</v>
      </c>
      <c r="V24" s="14">
        <f t="shared" si="5"/>
        <v>1</v>
      </c>
      <c r="W24" s="14">
        <f t="shared" si="5"/>
        <v>1</v>
      </c>
      <c r="X24" s="14">
        <f t="shared" si="5"/>
        <v>0</v>
      </c>
      <c r="Y24" s="14">
        <f t="shared" si="5"/>
        <v>0</v>
      </c>
      <c r="Z24" s="14">
        <f t="shared" si="5"/>
        <v>0</v>
      </c>
      <c r="AA24" s="14">
        <f t="shared" si="5"/>
        <v>0</v>
      </c>
      <c r="AB24" s="6">
        <f t="shared" si="6"/>
        <v>0.6</v>
      </c>
      <c r="AC24" s="6">
        <f t="shared" si="7"/>
        <v>0.4</v>
      </c>
      <c r="AD24" s="6">
        <f t="shared" si="8"/>
        <v>0.24</v>
      </c>
      <c r="AE24" s="21"/>
    </row>
    <row r="25" spans="1:31" ht="41.4" x14ac:dyDescent="0.3">
      <c r="A25" s="9" t="s">
        <v>148</v>
      </c>
      <c r="B25" s="42">
        <v>0</v>
      </c>
      <c r="C25" s="42">
        <v>0</v>
      </c>
      <c r="D25" s="42">
        <v>0</v>
      </c>
      <c r="E25" s="42">
        <v>0</v>
      </c>
      <c r="F25" s="42">
        <v>0</v>
      </c>
      <c r="G25" s="42">
        <v>0</v>
      </c>
      <c r="H25" s="42">
        <v>1</v>
      </c>
      <c r="I25" s="42">
        <v>1</v>
      </c>
      <c r="J25" s="42">
        <v>1</v>
      </c>
      <c r="K25" s="42">
        <v>1</v>
      </c>
      <c r="L25" s="6">
        <f t="shared" si="0"/>
        <v>0.4</v>
      </c>
      <c r="M25" s="7" t="str">
        <f t="shared" si="1"/>
        <v>sedang</v>
      </c>
      <c r="N25" s="6">
        <f t="shared" si="2"/>
        <v>0.8</v>
      </c>
      <c r="O25" s="7" t="str">
        <f t="shared" si="3"/>
        <v>soal diterima baik</v>
      </c>
      <c r="Q25" s="7">
        <v>20</v>
      </c>
      <c r="R25" s="14">
        <f t="shared" si="5"/>
        <v>1</v>
      </c>
      <c r="S25" s="14">
        <f t="shared" si="5"/>
        <v>1</v>
      </c>
      <c r="T25" s="14">
        <f t="shared" si="5"/>
        <v>1</v>
      </c>
      <c r="U25" s="14">
        <f t="shared" si="5"/>
        <v>1</v>
      </c>
      <c r="V25" s="14">
        <f t="shared" si="5"/>
        <v>1</v>
      </c>
      <c r="W25" s="14">
        <f t="shared" si="5"/>
        <v>1</v>
      </c>
      <c r="X25" s="14">
        <f t="shared" si="5"/>
        <v>1</v>
      </c>
      <c r="Y25" s="14">
        <f t="shared" si="5"/>
        <v>1</v>
      </c>
      <c r="Z25" s="14">
        <f t="shared" si="5"/>
        <v>0</v>
      </c>
      <c r="AA25" s="14">
        <f t="shared" si="5"/>
        <v>0</v>
      </c>
      <c r="AB25" s="6">
        <f t="shared" si="6"/>
        <v>0.8</v>
      </c>
      <c r="AC25" s="6">
        <f t="shared" si="7"/>
        <v>0.19999999999999996</v>
      </c>
      <c r="AD25" s="6">
        <f t="shared" si="8"/>
        <v>0.15999999999999998</v>
      </c>
      <c r="AE25" s="21"/>
    </row>
    <row r="26" spans="1:31" ht="27.6" x14ac:dyDescent="0.3">
      <c r="A26" s="9" t="s">
        <v>149</v>
      </c>
      <c r="B26" s="42">
        <v>1</v>
      </c>
      <c r="C26" s="42">
        <v>1</v>
      </c>
      <c r="D26" s="42">
        <v>1</v>
      </c>
      <c r="E26" s="42">
        <v>1</v>
      </c>
      <c r="F26" s="42">
        <v>1</v>
      </c>
      <c r="G26" s="42">
        <v>1</v>
      </c>
      <c r="H26" s="42">
        <v>0</v>
      </c>
      <c r="I26" s="42">
        <v>0</v>
      </c>
      <c r="J26" s="42">
        <v>0</v>
      </c>
      <c r="K26" s="42">
        <v>0</v>
      </c>
      <c r="L26" s="6">
        <f t="shared" si="0"/>
        <v>0.6</v>
      </c>
      <c r="M26" s="7" t="str">
        <f t="shared" si="1"/>
        <v>sedang</v>
      </c>
      <c r="N26" s="6">
        <f t="shared" si="2"/>
        <v>0.8</v>
      </c>
      <c r="O26" s="7" t="str">
        <f t="shared" si="3"/>
        <v>soal diterima baik</v>
      </c>
      <c r="Q26" s="7">
        <v>21</v>
      </c>
      <c r="R26" s="14">
        <f t="shared" si="5"/>
        <v>0</v>
      </c>
      <c r="S26" s="14">
        <f t="shared" si="5"/>
        <v>0</v>
      </c>
      <c r="T26" s="14">
        <f t="shared" si="5"/>
        <v>0</v>
      </c>
      <c r="U26" s="14">
        <f t="shared" si="5"/>
        <v>0</v>
      </c>
      <c r="V26" s="14">
        <f t="shared" si="5"/>
        <v>0</v>
      </c>
      <c r="W26" s="14">
        <f t="shared" si="5"/>
        <v>0</v>
      </c>
      <c r="X26" s="14">
        <f t="shared" si="5"/>
        <v>1</v>
      </c>
      <c r="Y26" s="14">
        <f t="shared" si="5"/>
        <v>1</v>
      </c>
      <c r="Z26" s="14">
        <f t="shared" si="5"/>
        <v>1</v>
      </c>
      <c r="AA26" s="14">
        <f t="shared" si="5"/>
        <v>1</v>
      </c>
      <c r="AB26" s="6">
        <f t="shared" si="6"/>
        <v>0.4</v>
      </c>
      <c r="AC26" s="6">
        <f t="shared" si="7"/>
        <v>0.6</v>
      </c>
      <c r="AD26" s="6">
        <f t="shared" si="8"/>
        <v>0.24</v>
      </c>
      <c r="AE26" s="21"/>
    </row>
    <row r="27" spans="1:31" ht="27.6" x14ac:dyDescent="0.3">
      <c r="A27" s="8" t="s">
        <v>150</v>
      </c>
      <c r="B27" s="42">
        <v>1</v>
      </c>
      <c r="C27" s="42">
        <v>1</v>
      </c>
      <c r="D27" s="42">
        <v>0</v>
      </c>
      <c r="E27" s="42">
        <v>1</v>
      </c>
      <c r="F27" s="42">
        <v>0</v>
      </c>
      <c r="G27" s="42">
        <v>1</v>
      </c>
      <c r="H27" s="42">
        <v>0</v>
      </c>
      <c r="I27" s="42">
        <v>0</v>
      </c>
      <c r="J27" s="42">
        <v>0</v>
      </c>
      <c r="K27" s="42">
        <v>0</v>
      </c>
      <c r="L27" s="6">
        <f t="shared" si="0"/>
        <v>0.4</v>
      </c>
      <c r="M27" s="7" t="str">
        <f t="shared" si="1"/>
        <v>sedang</v>
      </c>
      <c r="N27" s="6">
        <f t="shared" si="2"/>
        <v>0.4</v>
      </c>
      <c r="O27" s="7" t="str">
        <f t="shared" si="3"/>
        <v>soal diterima baik</v>
      </c>
      <c r="Q27" s="7">
        <v>22</v>
      </c>
      <c r="R27" s="14">
        <f t="shared" si="5"/>
        <v>1</v>
      </c>
      <c r="S27" s="14">
        <f t="shared" si="5"/>
        <v>1</v>
      </c>
      <c r="T27" s="14">
        <f t="shared" si="5"/>
        <v>1</v>
      </c>
      <c r="U27" s="14">
        <f t="shared" si="5"/>
        <v>1</v>
      </c>
      <c r="V27" s="14">
        <f t="shared" si="5"/>
        <v>1</v>
      </c>
      <c r="W27" s="14">
        <f t="shared" si="5"/>
        <v>1</v>
      </c>
      <c r="X27" s="14">
        <f t="shared" si="5"/>
        <v>0</v>
      </c>
      <c r="Y27" s="14">
        <f t="shared" si="5"/>
        <v>0</v>
      </c>
      <c r="Z27" s="14">
        <f t="shared" si="5"/>
        <v>0</v>
      </c>
      <c r="AA27" s="14">
        <f t="shared" si="5"/>
        <v>0</v>
      </c>
      <c r="AB27" s="6">
        <f t="shared" si="6"/>
        <v>0.6</v>
      </c>
      <c r="AC27" s="6">
        <f t="shared" si="7"/>
        <v>0.4</v>
      </c>
      <c r="AD27" s="6">
        <f t="shared" si="8"/>
        <v>0.24</v>
      </c>
      <c r="AE27" s="21"/>
    </row>
    <row r="28" spans="1:31" ht="55.2" x14ac:dyDescent="0.3">
      <c r="A28" s="4" t="s">
        <v>151</v>
      </c>
      <c r="B28" s="42">
        <v>1</v>
      </c>
      <c r="C28" s="42">
        <v>1</v>
      </c>
      <c r="D28" s="42">
        <v>1</v>
      </c>
      <c r="E28" s="42">
        <v>1</v>
      </c>
      <c r="F28" s="42">
        <v>1</v>
      </c>
      <c r="G28" s="42">
        <v>1</v>
      </c>
      <c r="H28" s="42">
        <v>1</v>
      </c>
      <c r="I28" s="42">
        <v>1</v>
      </c>
      <c r="J28" s="42">
        <v>0</v>
      </c>
      <c r="K28" s="42">
        <v>0</v>
      </c>
      <c r="L28" s="6">
        <f t="shared" si="0"/>
        <v>0.8</v>
      </c>
      <c r="M28" s="7" t="str">
        <f t="shared" si="1"/>
        <v>mudah</v>
      </c>
      <c r="N28" s="6">
        <f t="shared" si="2"/>
        <v>0.4</v>
      </c>
      <c r="O28" s="7" t="str">
        <f t="shared" si="3"/>
        <v>soal diterima baik</v>
      </c>
      <c r="Q28" s="7">
        <v>23</v>
      </c>
      <c r="R28" s="14">
        <f t="shared" si="5"/>
        <v>1</v>
      </c>
      <c r="S28" s="14">
        <f t="shared" si="5"/>
        <v>1</v>
      </c>
      <c r="T28" s="14">
        <f t="shared" si="5"/>
        <v>0</v>
      </c>
      <c r="U28" s="14">
        <f t="shared" si="5"/>
        <v>1</v>
      </c>
      <c r="V28" s="14">
        <f t="shared" si="5"/>
        <v>0</v>
      </c>
      <c r="W28" s="14">
        <f t="shared" si="5"/>
        <v>1</v>
      </c>
      <c r="X28" s="14">
        <f t="shared" si="5"/>
        <v>0</v>
      </c>
      <c r="Y28" s="14">
        <f t="shared" si="5"/>
        <v>0</v>
      </c>
      <c r="Z28" s="14">
        <f t="shared" si="5"/>
        <v>0</v>
      </c>
      <c r="AA28" s="14">
        <f t="shared" si="5"/>
        <v>0</v>
      </c>
      <c r="AB28" s="6">
        <f t="shared" si="6"/>
        <v>0.4</v>
      </c>
      <c r="AC28" s="6">
        <f t="shared" si="7"/>
        <v>0.6</v>
      </c>
      <c r="AD28" s="6">
        <f t="shared" si="8"/>
        <v>0.24</v>
      </c>
      <c r="AE28" s="21"/>
    </row>
    <row r="29" spans="1:31" ht="69" x14ac:dyDescent="0.3">
      <c r="A29" s="4" t="s">
        <v>152</v>
      </c>
      <c r="B29" s="42">
        <v>1</v>
      </c>
      <c r="C29" s="42">
        <v>1</v>
      </c>
      <c r="D29" s="42">
        <v>1</v>
      </c>
      <c r="E29" s="42">
        <v>0</v>
      </c>
      <c r="F29" s="42">
        <v>1</v>
      </c>
      <c r="G29" s="42">
        <v>0</v>
      </c>
      <c r="H29" s="42">
        <v>0</v>
      </c>
      <c r="I29" s="42">
        <v>0</v>
      </c>
      <c r="J29" s="42">
        <v>1</v>
      </c>
      <c r="K29" s="42">
        <v>1</v>
      </c>
      <c r="L29" s="6">
        <f t="shared" si="0"/>
        <v>0.6</v>
      </c>
      <c r="M29" s="7" t="str">
        <f t="shared" si="1"/>
        <v>sedang</v>
      </c>
      <c r="N29" s="6">
        <f t="shared" si="2"/>
        <v>0.4</v>
      </c>
      <c r="O29" s="7" t="str">
        <f t="shared" si="3"/>
        <v>soal diterima baik</v>
      </c>
      <c r="Q29" s="7">
        <v>24</v>
      </c>
      <c r="R29" s="14">
        <f t="shared" si="5"/>
        <v>1</v>
      </c>
      <c r="S29" s="14">
        <f t="shared" si="5"/>
        <v>1</v>
      </c>
      <c r="T29" s="14">
        <f t="shared" si="5"/>
        <v>1</v>
      </c>
      <c r="U29" s="14">
        <f t="shared" si="5"/>
        <v>1</v>
      </c>
      <c r="V29" s="14">
        <f t="shared" si="5"/>
        <v>1</v>
      </c>
      <c r="W29" s="14">
        <f t="shared" si="5"/>
        <v>1</v>
      </c>
      <c r="X29" s="14">
        <f t="shared" si="5"/>
        <v>1</v>
      </c>
      <c r="Y29" s="14">
        <f t="shared" si="5"/>
        <v>1</v>
      </c>
      <c r="Z29" s="14">
        <f t="shared" si="5"/>
        <v>0</v>
      </c>
      <c r="AA29" s="14">
        <f t="shared" si="5"/>
        <v>0</v>
      </c>
      <c r="AB29" s="6">
        <f t="shared" si="6"/>
        <v>0.8</v>
      </c>
      <c r="AC29" s="6">
        <f t="shared" si="7"/>
        <v>0.19999999999999996</v>
      </c>
      <c r="AD29" s="6">
        <f t="shared" si="8"/>
        <v>0.15999999999999998</v>
      </c>
      <c r="AE29" s="21"/>
    </row>
    <row r="30" spans="1:31" ht="69" x14ac:dyDescent="0.3">
      <c r="A30" s="9" t="s">
        <v>153</v>
      </c>
      <c r="B30" s="42">
        <v>1</v>
      </c>
      <c r="C30" s="42">
        <v>1</v>
      </c>
      <c r="D30" s="42">
        <v>1</v>
      </c>
      <c r="E30" s="42">
        <v>0</v>
      </c>
      <c r="F30" s="42">
        <v>1</v>
      </c>
      <c r="G30" s="42">
        <v>0</v>
      </c>
      <c r="H30" s="42">
        <v>0</v>
      </c>
      <c r="I30" s="42">
        <v>0</v>
      </c>
      <c r="J30" s="42">
        <v>0</v>
      </c>
      <c r="K30" s="42">
        <v>0</v>
      </c>
      <c r="L30" s="6">
        <f t="shared" si="0"/>
        <v>0.4</v>
      </c>
      <c r="M30" s="7" t="str">
        <f t="shared" si="1"/>
        <v>sedang</v>
      </c>
      <c r="N30" s="6">
        <f t="shared" si="2"/>
        <v>0.8</v>
      </c>
      <c r="O30" s="7" t="str">
        <f t="shared" si="3"/>
        <v>soal diterima baik</v>
      </c>
      <c r="Q30" s="7">
        <v>25</v>
      </c>
      <c r="R30" s="14">
        <f t="shared" si="5"/>
        <v>1</v>
      </c>
      <c r="S30" s="14">
        <f t="shared" si="5"/>
        <v>1</v>
      </c>
      <c r="T30" s="14">
        <f t="shared" si="5"/>
        <v>1</v>
      </c>
      <c r="U30" s="14">
        <f t="shared" si="5"/>
        <v>0</v>
      </c>
      <c r="V30" s="14">
        <f t="shared" si="5"/>
        <v>1</v>
      </c>
      <c r="W30" s="14">
        <f t="shared" si="5"/>
        <v>0</v>
      </c>
      <c r="X30" s="14">
        <f t="shared" si="5"/>
        <v>0</v>
      </c>
      <c r="Y30" s="14">
        <f t="shared" si="5"/>
        <v>0</v>
      </c>
      <c r="Z30" s="14">
        <f t="shared" si="5"/>
        <v>1</v>
      </c>
      <c r="AA30" s="14">
        <f t="shared" si="5"/>
        <v>1</v>
      </c>
      <c r="AB30" s="6">
        <f t="shared" si="6"/>
        <v>0.6</v>
      </c>
      <c r="AC30" s="6">
        <f t="shared" si="7"/>
        <v>0.4</v>
      </c>
      <c r="AD30" s="6">
        <f t="shared" si="8"/>
        <v>0.24</v>
      </c>
      <c r="AE30" s="21"/>
    </row>
    <row r="31" spans="1:31" ht="69" x14ac:dyDescent="0.3">
      <c r="A31" s="9" t="s">
        <v>154</v>
      </c>
      <c r="B31" s="42">
        <v>1</v>
      </c>
      <c r="C31" s="42">
        <v>1</v>
      </c>
      <c r="D31" s="42">
        <v>1</v>
      </c>
      <c r="E31" s="42">
        <v>1</v>
      </c>
      <c r="F31" s="42">
        <v>1</v>
      </c>
      <c r="G31" s="42">
        <v>1</v>
      </c>
      <c r="H31" s="42">
        <v>0</v>
      </c>
      <c r="I31" s="42">
        <v>0</v>
      </c>
      <c r="J31" s="42">
        <v>1</v>
      </c>
      <c r="K31" s="42">
        <v>1</v>
      </c>
      <c r="L31" s="6">
        <f t="shared" si="0"/>
        <v>0.8</v>
      </c>
      <c r="M31" s="7" t="str">
        <f t="shared" si="1"/>
        <v>mudah</v>
      </c>
      <c r="N31" s="6">
        <f t="shared" si="2"/>
        <v>0.4</v>
      </c>
      <c r="O31" s="7" t="str">
        <f t="shared" si="3"/>
        <v>soal diterima baik</v>
      </c>
      <c r="Q31" s="7">
        <v>26</v>
      </c>
      <c r="R31" s="14">
        <f t="shared" si="5"/>
        <v>1</v>
      </c>
      <c r="S31" s="14">
        <f t="shared" si="5"/>
        <v>1</v>
      </c>
      <c r="T31" s="14">
        <f t="shared" si="5"/>
        <v>1</v>
      </c>
      <c r="U31" s="14">
        <f t="shared" si="5"/>
        <v>0</v>
      </c>
      <c r="V31" s="14">
        <f t="shared" si="5"/>
        <v>1</v>
      </c>
      <c r="W31" s="14">
        <f t="shared" si="5"/>
        <v>0</v>
      </c>
      <c r="X31" s="14">
        <f t="shared" si="5"/>
        <v>0</v>
      </c>
      <c r="Y31" s="14">
        <f t="shared" si="5"/>
        <v>0</v>
      </c>
      <c r="Z31" s="14">
        <f t="shared" si="5"/>
        <v>0</v>
      </c>
      <c r="AA31" s="14">
        <f t="shared" si="5"/>
        <v>0</v>
      </c>
      <c r="AB31" s="6">
        <f t="shared" si="6"/>
        <v>0.4</v>
      </c>
      <c r="AC31" s="6">
        <f t="shared" si="7"/>
        <v>0.6</v>
      </c>
      <c r="AD31" s="6">
        <f t="shared" si="8"/>
        <v>0.24</v>
      </c>
      <c r="AE31" s="21"/>
    </row>
    <row r="32" spans="1:31" ht="69" x14ac:dyDescent="0.3">
      <c r="A32" s="9" t="s">
        <v>155</v>
      </c>
      <c r="B32" s="42">
        <v>1</v>
      </c>
      <c r="C32" s="42">
        <v>1</v>
      </c>
      <c r="D32" s="42">
        <v>1</v>
      </c>
      <c r="E32" s="42">
        <v>0</v>
      </c>
      <c r="F32" s="42">
        <v>1</v>
      </c>
      <c r="G32" s="42">
        <v>0</v>
      </c>
      <c r="H32" s="42">
        <v>0</v>
      </c>
      <c r="I32" s="42">
        <v>0</v>
      </c>
      <c r="J32" s="42">
        <v>0</v>
      </c>
      <c r="K32" s="42">
        <v>0</v>
      </c>
      <c r="L32" s="6">
        <f t="shared" si="0"/>
        <v>0.4</v>
      </c>
      <c r="M32" s="7" t="str">
        <f t="shared" si="1"/>
        <v>sedang</v>
      </c>
      <c r="N32" s="6">
        <f t="shared" si="2"/>
        <v>0.8</v>
      </c>
      <c r="O32" s="7" t="str">
        <f t="shared" si="3"/>
        <v>soal diterima baik</v>
      </c>
      <c r="Q32" s="7">
        <v>27</v>
      </c>
      <c r="R32" s="14">
        <f t="shared" si="5"/>
        <v>1</v>
      </c>
      <c r="S32" s="14">
        <f t="shared" si="5"/>
        <v>1</v>
      </c>
      <c r="T32" s="14">
        <f t="shared" si="5"/>
        <v>1</v>
      </c>
      <c r="U32" s="14">
        <f t="shared" si="5"/>
        <v>1</v>
      </c>
      <c r="V32" s="14">
        <f t="shared" si="5"/>
        <v>1</v>
      </c>
      <c r="W32" s="14">
        <f t="shared" si="5"/>
        <v>1</v>
      </c>
      <c r="X32" s="14">
        <f t="shared" si="5"/>
        <v>0</v>
      </c>
      <c r="Y32" s="14">
        <f t="shared" si="5"/>
        <v>0</v>
      </c>
      <c r="Z32" s="14">
        <f t="shared" si="5"/>
        <v>1</v>
      </c>
      <c r="AA32" s="14">
        <f t="shared" si="5"/>
        <v>1</v>
      </c>
      <c r="AB32" s="6">
        <f t="shared" si="6"/>
        <v>0.8</v>
      </c>
      <c r="AC32" s="6">
        <f t="shared" si="7"/>
        <v>0.19999999999999996</v>
      </c>
      <c r="AD32" s="6">
        <f t="shared" si="8"/>
        <v>0.15999999999999998</v>
      </c>
      <c r="AE32" s="21"/>
    </row>
    <row r="33" spans="1:31" ht="27.6" x14ac:dyDescent="0.3">
      <c r="A33" s="4" t="s">
        <v>156</v>
      </c>
      <c r="B33" s="42">
        <v>1</v>
      </c>
      <c r="C33" s="42">
        <v>1</v>
      </c>
      <c r="D33" s="42">
        <v>1</v>
      </c>
      <c r="E33" s="42">
        <v>1</v>
      </c>
      <c r="F33" s="42">
        <v>1</v>
      </c>
      <c r="G33" s="42">
        <v>1</v>
      </c>
      <c r="H33" s="42">
        <v>0</v>
      </c>
      <c r="I33" s="42">
        <v>0</v>
      </c>
      <c r="J33" s="42">
        <v>0</v>
      </c>
      <c r="K33" s="42">
        <v>0</v>
      </c>
      <c r="L33" s="6">
        <f t="shared" si="0"/>
        <v>0.6</v>
      </c>
      <c r="M33" s="7" t="str">
        <f t="shared" si="1"/>
        <v>sedang</v>
      </c>
      <c r="N33" s="6">
        <f t="shared" si="2"/>
        <v>0.8</v>
      </c>
      <c r="O33" s="7" t="str">
        <f t="shared" si="3"/>
        <v>soal diterima baik</v>
      </c>
      <c r="Q33" s="7">
        <v>28</v>
      </c>
      <c r="R33" s="14">
        <f t="shared" si="5"/>
        <v>1</v>
      </c>
      <c r="S33" s="14">
        <f t="shared" si="5"/>
        <v>1</v>
      </c>
      <c r="T33" s="14">
        <f t="shared" si="5"/>
        <v>1</v>
      </c>
      <c r="U33" s="14">
        <f t="shared" si="5"/>
        <v>0</v>
      </c>
      <c r="V33" s="14">
        <f t="shared" si="5"/>
        <v>1</v>
      </c>
      <c r="W33" s="14">
        <f t="shared" si="5"/>
        <v>0</v>
      </c>
      <c r="X33" s="14">
        <f t="shared" si="5"/>
        <v>0</v>
      </c>
      <c r="Y33" s="14">
        <f t="shared" si="5"/>
        <v>0</v>
      </c>
      <c r="Z33" s="14">
        <f t="shared" si="5"/>
        <v>0</v>
      </c>
      <c r="AA33" s="14">
        <f t="shared" si="5"/>
        <v>0</v>
      </c>
      <c r="AB33" s="6">
        <f t="shared" si="6"/>
        <v>0.4</v>
      </c>
      <c r="AC33" s="6">
        <f t="shared" si="7"/>
        <v>0.6</v>
      </c>
      <c r="AD33" s="6">
        <f t="shared" si="8"/>
        <v>0.24</v>
      </c>
      <c r="AE33" s="21"/>
    </row>
    <row r="34" spans="1:31" ht="41.4" x14ac:dyDescent="0.3">
      <c r="A34" s="4" t="s">
        <v>157</v>
      </c>
      <c r="B34" s="42">
        <v>1</v>
      </c>
      <c r="C34" s="42">
        <v>1</v>
      </c>
      <c r="D34" s="42">
        <v>1</v>
      </c>
      <c r="E34" s="42">
        <v>0</v>
      </c>
      <c r="F34" s="42">
        <v>1</v>
      </c>
      <c r="G34" s="42">
        <v>0</v>
      </c>
      <c r="H34" s="42">
        <v>1</v>
      </c>
      <c r="I34" s="42">
        <v>1</v>
      </c>
      <c r="J34" s="42">
        <v>0</v>
      </c>
      <c r="K34" s="42">
        <v>0</v>
      </c>
      <c r="L34" s="6">
        <f t="shared" si="0"/>
        <v>0.6</v>
      </c>
      <c r="M34" s="7" t="str">
        <f t="shared" si="1"/>
        <v>sedang</v>
      </c>
      <c r="N34" s="6">
        <f t="shared" si="2"/>
        <v>0.4</v>
      </c>
      <c r="O34" s="7" t="str">
        <f t="shared" si="3"/>
        <v>soal diterima baik</v>
      </c>
      <c r="Q34" s="7">
        <v>29</v>
      </c>
      <c r="R34" s="14">
        <f t="shared" si="5"/>
        <v>1</v>
      </c>
      <c r="S34" s="14">
        <f t="shared" si="5"/>
        <v>1</v>
      </c>
      <c r="T34" s="14">
        <f t="shared" si="5"/>
        <v>1</v>
      </c>
      <c r="U34" s="14">
        <f t="shared" si="5"/>
        <v>1</v>
      </c>
      <c r="V34" s="14">
        <f t="shared" si="5"/>
        <v>1</v>
      </c>
      <c r="W34" s="14">
        <f t="shared" si="5"/>
        <v>1</v>
      </c>
      <c r="X34" s="14">
        <f t="shared" si="5"/>
        <v>0</v>
      </c>
      <c r="Y34" s="14">
        <f t="shared" si="5"/>
        <v>0</v>
      </c>
      <c r="Z34" s="14">
        <f t="shared" si="5"/>
        <v>0</v>
      </c>
      <c r="AA34" s="14">
        <f t="shared" si="5"/>
        <v>0</v>
      </c>
      <c r="AB34" s="6">
        <f t="shared" si="6"/>
        <v>0.6</v>
      </c>
      <c r="AC34" s="6">
        <f t="shared" si="7"/>
        <v>0.4</v>
      </c>
      <c r="AD34" s="6">
        <f t="shared" si="8"/>
        <v>0.24</v>
      </c>
      <c r="AE34" s="21"/>
    </row>
    <row r="35" spans="1:31" ht="55.2" x14ac:dyDescent="0.3">
      <c r="A35" s="8" t="s">
        <v>158</v>
      </c>
      <c r="B35" s="42">
        <v>0</v>
      </c>
      <c r="C35" s="42">
        <v>0</v>
      </c>
      <c r="D35" s="42">
        <v>1</v>
      </c>
      <c r="E35" s="42">
        <v>1</v>
      </c>
      <c r="F35" s="42">
        <v>1</v>
      </c>
      <c r="G35" s="42">
        <v>1</v>
      </c>
      <c r="H35" s="42">
        <v>0</v>
      </c>
      <c r="I35" s="42">
        <v>0</v>
      </c>
      <c r="J35" s="42">
        <v>0</v>
      </c>
      <c r="K35" s="42">
        <v>0</v>
      </c>
      <c r="L35" s="6">
        <f t="shared" si="0"/>
        <v>0.4</v>
      </c>
      <c r="M35" s="7" t="str">
        <f t="shared" si="1"/>
        <v>sedang</v>
      </c>
      <c r="N35" s="6">
        <f t="shared" si="2"/>
        <v>0.4</v>
      </c>
      <c r="O35" s="7" t="str">
        <f t="shared" si="3"/>
        <v>soal diterima baik</v>
      </c>
      <c r="Q35" s="7">
        <v>30</v>
      </c>
      <c r="R35" s="14">
        <f t="shared" si="5"/>
        <v>1</v>
      </c>
      <c r="S35" s="14">
        <f t="shared" si="5"/>
        <v>1</v>
      </c>
      <c r="T35" s="14">
        <f t="shared" si="5"/>
        <v>1</v>
      </c>
      <c r="U35" s="14">
        <f t="shared" si="5"/>
        <v>0</v>
      </c>
      <c r="V35" s="14">
        <f t="shared" si="5"/>
        <v>1</v>
      </c>
      <c r="W35" s="14">
        <f t="shared" si="5"/>
        <v>0</v>
      </c>
      <c r="X35" s="14">
        <f t="shared" si="5"/>
        <v>1</v>
      </c>
      <c r="Y35" s="14">
        <f t="shared" si="5"/>
        <v>1</v>
      </c>
      <c r="Z35" s="14">
        <f t="shared" si="5"/>
        <v>0</v>
      </c>
      <c r="AA35" s="14">
        <f t="shared" si="5"/>
        <v>0</v>
      </c>
      <c r="AB35" s="6">
        <f t="shared" si="6"/>
        <v>0.6</v>
      </c>
      <c r="AC35" s="6">
        <f t="shared" si="7"/>
        <v>0.4</v>
      </c>
      <c r="AD35" s="6">
        <f t="shared" si="8"/>
        <v>0.24</v>
      </c>
      <c r="AE35" s="21"/>
    </row>
    <row r="36" spans="1:31" ht="55.2" x14ac:dyDescent="0.3">
      <c r="A36" s="4" t="s">
        <v>159</v>
      </c>
      <c r="B36" s="42">
        <v>1</v>
      </c>
      <c r="C36" s="42">
        <v>1</v>
      </c>
      <c r="D36" s="42">
        <v>1</v>
      </c>
      <c r="E36" s="42">
        <v>0</v>
      </c>
      <c r="F36" s="42">
        <v>1</v>
      </c>
      <c r="G36" s="42">
        <v>0</v>
      </c>
      <c r="H36" s="42">
        <v>1</v>
      </c>
      <c r="I36" s="42">
        <v>1</v>
      </c>
      <c r="J36" s="42">
        <v>0</v>
      </c>
      <c r="K36" s="42">
        <v>0</v>
      </c>
      <c r="L36" s="6">
        <f t="shared" si="0"/>
        <v>0.6</v>
      </c>
      <c r="M36" s="7" t="str">
        <f t="shared" si="1"/>
        <v>sedang</v>
      </c>
      <c r="N36" s="6">
        <f t="shared" si="2"/>
        <v>0.4</v>
      </c>
      <c r="O36" s="7" t="str">
        <f t="shared" si="3"/>
        <v>soal diterima baik</v>
      </c>
      <c r="Q36" s="7">
        <v>31</v>
      </c>
      <c r="R36" s="14">
        <f t="shared" si="5"/>
        <v>0</v>
      </c>
      <c r="S36" s="14">
        <f t="shared" si="5"/>
        <v>0</v>
      </c>
      <c r="T36" s="14">
        <f t="shared" si="5"/>
        <v>1</v>
      </c>
      <c r="U36" s="14">
        <f t="shared" si="5"/>
        <v>1</v>
      </c>
      <c r="V36" s="14">
        <f t="shared" si="5"/>
        <v>1</v>
      </c>
      <c r="W36" s="14">
        <f t="shared" si="5"/>
        <v>1</v>
      </c>
      <c r="X36" s="14">
        <f t="shared" si="5"/>
        <v>0</v>
      </c>
      <c r="Y36" s="14">
        <f t="shared" si="5"/>
        <v>0</v>
      </c>
      <c r="Z36" s="14">
        <f t="shared" si="5"/>
        <v>0</v>
      </c>
      <c r="AA36" s="14">
        <f t="shared" si="5"/>
        <v>0</v>
      </c>
      <c r="AB36" s="6">
        <f t="shared" si="6"/>
        <v>0.4</v>
      </c>
      <c r="AC36" s="6">
        <f t="shared" si="7"/>
        <v>0.6</v>
      </c>
      <c r="AD36" s="6">
        <f t="shared" si="8"/>
        <v>0.24</v>
      </c>
      <c r="AE36" s="21"/>
    </row>
    <row r="37" spans="1:31" ht="69" x14ac:dyDescent="0.3">
      <c r="A37" s="4" t="s">
        <v>160</v>
      </c>
      <c r="B37" s="42">
        <v>1</v>
      </c>
      <c r="C37" s="42">
        <v>1</v>
      </c>
      <c r="D37" s="42">
        <v>1</v>
      </c>
      <c r="E37" s="42">
        <v>0</v>
      </c>
      <c r="F37" s="42">
        <v>1</v>
      </c>
      <c r="G37" s="42">
        <v>0</v>
      </c>
      <c r="H37" s="42">
        <v>0</v>
      </c>
      <c r="I37" s="42">
        <v>0</v>
      </c>
      <c r="J37" s="42">
        <v>0</v>
      </c>
      <c r="K37" s="42">
        <v>0</v>
      </c>
      <c r="L37" s="6">
        <f t="shared" si="0"/>
        <v>0.4</v>
      </c>
      <c r="M37" s="7" t="str">
        <f t="shared" si="1"/>
        <v>sedang</v>
      </c>
      <c r="N37" s="6">
        <f t="shared" si="2"/>
        <v>0.8</v>
      </c>
      <c r="O37" s="7" t="str">
        <f t="shared" si="3"/>
        <v>soal diterima baik</v>
      </c>
      <c r="Q37" s="7">
        <v>32</v>
      </c>
      <c r="R37" s="14">
        <f t="shared" si="5"/>
        <v>1</v>
      </c>
      <c r="S37" s="14">
        <f t="shared" si="5"/>
        <v>1</v>
      </c>
      <c r="T37" s="14">
        <f t="shared" si="5"/>
        <v>1</v>
      </c>
      <c r="U37" s="14">
        <f t="shared" si="5"/>
        <v>0</v>
      </c>
      <c r="V37" s="14">
        <f t="shared" si="5"/>
        <v>1</v>
      </c>
      <c r="W37" s="14">
        <f t="shared" si="5"/>
        <v>0</v>
      </c>
      <c r="X37" s="14">
        <f t="shared" si="5"/>
        <v>1</v>
      </c>
      <c r="Y37" s="14">
        <f t="shared" si="5"/>
        <v>1</v>
      </c>
      <c r="Z37" s="14">
        <f t="shared" si="5"/>
        <v>0</v>
      </c>
      <c r="AA37" s="14">
        <f t="shared" si="5"/>
        <v>0</v>
      </c>
      <c r="AB37" s="6">
        <f t="shared" si="6"/>
        <v>0.6</v>
      </c>
      <c r="AC37" s="6">
        <f t="shared" si="7"/>
        <v>0.4</v>
      </c>
      <c r="AD37" s="6">
        <f t="shared" si="8"/>
        <v>0.24</v>
      </c>
      <c r="AE37" s="21"/>
    </row>
    <row r="38" spans="1:31" ht="69" x14ac:dyDescent="0.3">
      <c r="A38" s="8" t="s">
        <v>161</v>
      </c>
      <c r="B38" s="42">
        <v>1</v>
      </c>
      <c r="C38" s="42">
        <v>1</v>
      </c>
      <c r="D38" s="42">
        <v>1</v>
      </c>
      <c r="E38" s="42">
        <v>0</v>
      </c>
      <c r="F38" s="42">
        <v>1</v>
      </c>
      <c r="G38" s="42">
        <v>0</v>
      </c>
      <c r="H38" s="42">
        <v>0</v>
      </c>
      <c r="I38" s="42">
        <v>0</v>
      </c>
      <c r="J38" s="42">
        <v>1</v>
      </c>
      <c r="K38" s="42">
        <v>1</v>
      </c>
      <c r="L38" s="6">
        <f t="shared" si="0"/>
        <v>0.6</v>
      </c>
      <c r="M38" s="7" t="str">
        <f t="shared" si="1"/>
        <v>sedang</v>
      </c>
      <c r="N38" s="6">
        <f t="shared" si="2"/>
        <v>0.4</v>
      </c>
      <c r="O38" s="7" t="str">
        <f t="shared" si="3"/>
        <v>soal diterima baik</v>
      </c>
      <c r="Q38" s="7">
        <v>33</v>
      </c>
      <c r="R38" s="14">
        <f t="shared" si="5"/>
        <v>1</v>
      </c>
      <c r="S38" s="14">
        <f t="shared" si="5"/>
        <v>1</v>
      </c>
      <c r="T38" s="14">
        <f t="shared" si="5"/>
        <v>1</v>
      </c>
      <c r="U38" s="14">
        <f t="shared" si="5"/>
        <v>0</v>
      </c>
      <c r="V38" s="14">
        <f t="shared" si="5"/>
        <v>1</v>
      </c>
      <c r="W38" s="14">
        <f t="shared" si="5"/>
        <v>0</v>
      </c>
      <c r="X38" s="14">
        <f t="shared" si="5"/>
        <v>0</v>
      </c>
      <c r="Y38" s="14">
        <f t="shared" si="5"/>
        <v>0</v>
      </c>
      <c r="Z38" s="14">
        <f t="shared" si="5"/>
        <v>0</v>
      </c>
      <c r="AA38" s="14">
        <f t="shared" si="5"/>
        <v>0</v>
      </c>
      <c r="AB38" s="6">
        <f t="shared" si="6"/>
        <v>0.4</v>
      </c>
      <c r="AC38" s="6">
        <f t="shared" si="7"/>
        <v>0.6</v>
      </c>
      <c r="AD38" s="6">
        <f t="shared" si="8"/>
        <v>0.24</v>
      </c>
      <c r="AE38" s="21"/>
    </row>
    <row r="39" spans="1:31" ht="63.75" customHeight="1" x14ac:dyDescent="0.3">
      <c r="A39" s="9" t="s">
        <v>162</v>
      </c>
      <c r="B39" s="42">
        <v>1</v>
      </c>
      <c r="C39" s="42">
        <v>1</v>
      </c>
      <c r="D39" s="42">
        <v>1</v>
      </c>
      <c r="E39" s="42">
        <v>1</v>
      </c>
      <c r="F39" s="42">
        <v>1</v>
      </c>
      <c r="G39" s="42">
        <v>1</v>
      </c>
      <c r="H39" s="42">
        <v>0</v>
      </c>
      <c r="I39" s="42">
        <v>0</v>
      </c>
      <c r="J39" s="42">
        <v>0</v>
      </c>
      <c r="K39" s="42">
        <v>0</v>
      </c>
      <c r="L39" s="6">
        <f t="shared" si="0"/>
        <v>0.6</v>
      </c>
      <c r="M39" s="7" t="str">
        <f t="shared" si="1"/>
        <v>sedang</v>
      </c>
      <c r="N39" s="6">
        <f t="shared" si="2"/>
        <v>0.8</v>
      </c>
      <c r="O39" s="7" t="str">
        <f t="shared" si="3"/>
        <v>soal diterima baik</v>
      </c>
      <c r="Q39" s="7">
        <v>34</v>
      </c>
      <c r="R39" s="14">
        <f t="shared" si="5"/>
        <v>1</v>
      </c>
      <c r="S39" s="14">
        <f t="shared" si="5"/>
        <v>1</v>
      </c>
      <c r="T39" s="14">
        <f t="shared" si="5"/>
        <v>1</v>
      </c>
      <c r="U39" s="14">
        <f t="shared" si="5"/>
        <v>0</v>
      </c>
      <c r="V39" s="14">
        <f t="shared" si="5"/>
        <v>1</v>
      </c>
      <c r="W39" s="14">
        <f t="shared" si="5"/>
        <v>0</v>
      </c>
      <c r="X39" s="14">
        <f t="shared" si="5"/>
        <v>0</v>
      </c>
      <c r="Y39" s="14">
        <f t="shared" si="5"/>
        <v>0</v>
      </c>
      <c r="Z39" s="14">
        <f t="shared" si="5"/>
        <v>1</v>
      </c>
      <c r="AA39" s="14">
        <f t="shared" si="5"/>
        <v>1</v>
      </c>
      <c r="AB39" s="6">
        <f t="shared" si="6"/>
        <v>0.6</v>
      </c>
      <c r="AC39" s="6">
        <f t="shared" si="7"/>
        <v>0.4</v>
      </c>
      <c r="AD39" s="6">
        <f t="shared" si="8"/>
        <v>0.24</v>
      </c>
      <c r="AE39" s="21"/>
    </row>
    <row r="40" spans="1:31" ht="48" customHeight="1" x14ac:dyDescent="0.3">
      <c r="A40" s="9" t="s">
        <v>163</v>
      </c>
      <c r="B40" s="42">
        <v>1</v>
      </c>
      <c r="C40" s="42">
        <v>1</v>
      </c>
      <c r="D40" s="42">
        <v>1</v>
      </c>
      <c r="E40" s="42">
        <v>0</v>
      </c>
      <c r="F40" s="42">
        <v>1</v>
      </c>
      <c r="G40" s="42">
        <v>0</v>
      </c>
      <c r="H40" s="42">
        <v>0</v>
      </c>
      <c r="I40" s="42">
        <v>0</v>
      </c>
      <c r="J40" s="42">
        <v>0</v>
      </c>
      <c r="K40" s="42">
        <v>0</v>
      </c>
      <c r="L40" s="6">
        <f t="shared" si="0"/>
        <v>0.4</v>
      </c>
      <c r="M40" s="7" t="str">
        <f t="shared" si="1"/>
        <v>sedang</v>
      </c>
      <c r="N40" s="6">
        <f t="shared" si="2"/>
        <v>0.8</v>
      </c>
      <c r="O40" s="7" t="str">
        <f t="shared" si="3"/>
        <v>soal diterima baik</v>
      </c>
      <c r="Q40" s="7">
        <v>35</v>
      </c>
      <c r="R40" s="14">
        <f t="shared" si="5"/>
        <v>1</v>
      </c>
      <c r="S40" s="14">
        <f t="shared" si="5"/>
        <v>1</v>
      </c>
      <c r="T40" s="14">
        <f t="shared" si="5"/>
        <v>1</v>
      </c>
      <c r="U40" s="14">
        <f t="shared" si="5"/>
        <v>1</v>
      </c>
      <c r="V40" s="14">
        <f t="shared" si="5"/>
        <v>1</v>
      </c>
      <c r="W40" s="14">
        <f t="shared" si="5"/>
        <v>1</v>
      </c>
      <c r="X40" s="14">
        <f t="shared" si="5"/>
        <v>0</v>
      </c>
      <c r="Y40" s="14">
        <f t="shared" si="5"/>
        <v>0</v>
      </c>
      <c r="Z40" s="14">
        <f t="shared" si="5"/>
        <v>0</v>
      </c>
      <c r="AA40" s="14">
        <f t="shared" si="5"/>
        <v>0</v>
      </c>
      <c r="AB40" s="6">
        <f t="shared" si="6"/>
        <v>0.6</v>
      </c>
      <c r="AC40" s="6">
        <f t="shared" si="7"/>
        <v>0.4</v>
      </c>
      <c r="AD40" s="6">
        <f t="shared" si="8"/>
        <v>0.24</v>
      </c>
      <c r="AE40" s="21"/>
    </row>
    <row r="41" spans="1:31" ht="50.25" customHeight="1" x14ac:dyDescent="0.3">
      <c r="A41" s="4" t="s">
        <v>164</v>
      </c>
      <c r="B41" s="42">
        <v>1</v>
      </c>
      <c r="C41" s="42">
        <v>1</v>
      </c>
      <c r="D41" s="42">
        <v>1</v>
      </c>
      <c r="E41" s="42">
        <v>1</v>
      </c>
      <c r="F41" s="42">
        <v>1</v>
      </c>
      <c r="G41" s="42">
        <v>1</v>
      </c>
      <c r="H41" s="42">
        <v>1</v>
      </c>
      <c r="I41" s="42">
        <v>1</v>
      </c>
      <c r="J41" s="42">
        <v>0</v>
      </c>
      <c r="K41" s="42">
        <v>0</v>
      </c>
      <c r="L41" s="6">
        <f t="shared" si="0"/>
        <v>0.8</v>
      </c>
      <c r="M41" s="7" t="str">
        <f t="shared" si="1"/>
        <v>mudah</v>
      </c>
      <c r="N41" s="6">
        <f t="shared" si="2"/>
        <v>0.4</v>
      </c>
      <c r="O41" s="7" t="str">
        <f t="shared" si="3"/>
        <v>soal diterima baik</v>
      </c>
      <c r="Q41" s="7">
        <v>36</v>
      </c>
      <c r="R41" s="14">
        <f t="shared" si="5"/>
        <v>1</v>
      </c>
      <c r="S41" s="14">
        <f t="shared" si="5"/>
        <v>1</v>
      </c>
      <c r="T41" s="14">
        <f t="shared" si="5"/>
        <v>1</v>
      </c>
      <c r="U41" s="14">
        <f t="shared" si="5"/>
        <v>0</v>
      </c>
      <c r="V41" s="14">
        <f t="shared" si="5"/>
        <v>1</v>
      </c>
      <c r="W41" s="14">
        <f t="shared" si="5"/>
        <v>0</v>
      </c>
      <c r="X41" s="14">
        <f t="shared" si="5"/>
        <v>0</v>
      </c>
      <c r="Y41" s="14">
        <f t="shared" si="5"/>
        <v>0</v>
      </c>
      <c r="Z41" s="14">
        <f t="shared" si="5"/>
        <v>0</v>
      </c>
      <c r="AA41" s="14">
        <f t="shared" si="5"/>
        <v>0</v>
      </c>
      <c r="AB41" s="6">
        <f t="shared" si="6"/>
        <v>0.4</v>
      </c>
      <c r="AC41" s="6">
        <f t="shared" si="7"/>
        <v>0.6</v>
      </c>
      <c r="AD41" s="6">
        <f t="shared" si="8"/>
        <v>0.24</v>
      </c>
      <c r="AE41" s="21"/>
    </row>
    <row r="42" spans="1:31" ht="27.6" x14ac:dyDescent="0.3">
      <c r="A42" s="9" t="s">
        <v>165</v>
      </c>
      <c r="B42" s="42">
        <v>1</v>
      </c>
      <c r="C42" s="42">
        <v>1</v>
      </c>
      <c r="D42" s="42">
        <v>1</v>
      </c>
      <c r="E42" s="42">
        <v>1</v>
      </c>
      <c r="F42" s="42">
        <v>1</v>
      </c>
      <c r="G42" s="42">
        <v>1</v>
      </c>
      <c r="H42" s="42">
        <v>0</v>
      </c>
      <c r="I42" s="42">
        <v>0</v>
      </c>
      <c r="J42" s="42">
        <v>0</v>
      </c>
      <c r="K42" s="42">
        <v>0</v>
      </c>
      <c r="L42" s="6">
        <f t="shared" si="0"/>
        <v>0.6</v>
      </c>
      <c r="M42" s="7" t="str">
        <f t="shared" si="1"/>
        <v>sedang</v>
      </c>
      <c r="N42" s="6">
        <f t="shared" si="2"/>
        <v>0.8</v>
      </c>
      <c r="O42" s="7" t="str">
        <f t="shared" si="3"/>
        <v>soal diterima baik</v>
      </c>
      <c r="Q42" s="7">
        <v>37</v>
      </c>
      <c r="R42" s="14">
        <f t="shared" si="5"/>
        <v>1</v>
      </c>
      <c r="S42" s="14">
        <f t="shared" si="5"/>
        <v>1</v>
      </c>
      <c r="T42" s="14">
        <f t="shared" si="5"/>
        <v>1</v>
      </c>
      <c r="U42" s="14">
        <f t="shared" si="5"/>
        <v>1</v>
      </c>
      <c r="V42" s="14">
        <f t="shared" si="5"/>
        <v>1</v>
      </c>
      <c r="W42" s="14">
        <f t="shared" si="5"/>
        <v>1</v>
      </c>
      <c r="X42" s="14">
        <f t="shared" si="5"/>
        <v>1</v>
      </c>
      <c r="Y42" s="14">
        <f t="shared" si="5"/>
        <v>1</v>
      </c>
      <c r="Z42" s="14">
        <f t="shared" si="5"/>
        <v>0</v>
      </c>
      <c r="AA42" s="14">
        <f t="shared" si="5"/>
        <v>0</v>
      </c>
      <c r="AB42" s="6">
        <f t="shared" si="6"/>
        <v>0.8</v>
      </c>
      <c r="AC42" s="6">
        <f t="shared" si="7"/>
        <v>0.19999999999999996</v>
      </c>
      <c r="AD42" s="6">
        <f t="shared" si="8"/>
        <v>0.15999999999999998</v>
      </c>
      <c r="AE42" s="21"/>
    </row>
    <row r="43" spans="1:31" ht="55.2" x14ac:dyDescent="0.3">
      <c r="A43" s="8" t="s">
        <v>166</v>
      </c>
      <c r="B43" s="42">
        <v>1</v>
      </c>
      <c r="C43" s="42">
        <v>1</v>
      </c>
      <c r="D43" s="42">
        <v>1</v>
      </c>
      <c r="E43" s="42">
        <v>0</v>
      </c>
      <c r="F43" s="42">
        <v>1</v>
      </c>
      <c r="G43" s="42">
        <v>0</v>
      </c>
      <c r="H43" s="42">
        <v>0</v>
      </c>
      <c r="I43" s="42">
        <v>0</v>
      </c>
      <c r="J43" s="42">
        <v>0</v>
      </c>
      <c r="K43" s="42">
        <v>0</v>
      </c>
      <c r="L43" s="6">
        <f t="shared" si="0"/>
        <v>0.4</v>
      </c>
      <c r="M43" s="7" t="str">
        <f t="shared" si="1"/>
        <v>sedang</v>
      </c>
      <c r="N43" s="6">
        <f t="shared" si="2"/>
        <v>0.8</v>
      </c>
      <c r="O43" s="7" t="str">
        <f t="shared" si="3"/>
        <v>soal diterima baik</v>
      </c>
      <c r="Q43" s="7">
        <v>38</v>
      </c>
      <c r="R43" s="14">
        <f t="shared" si="5"/>
        <v>1</v>
      </c>
      <c r="S43" s="14">
        <f t="shared" si="5"/>
        <v>1</v>
      </c>
      <c r="T43" s="14">
        <f t="shared" si="5"/>
        <v>1</v>
      </c>
      <c r="U43" s="14">
        <f t="shared" si="5"/>
        <v>1</v>
      </c>
      <c r="V43" s="14">
        <f t="shared" si="5"/>
        <v>1</v>
      </c>
      <c r="W43" s="14">
        <f t="shared" si="5"/>
        <v>1</v>
      </c>
      <c r="X43" s="14">
        <f t="shared" si="5"/>
        <v>0</v>
      </c>
      <c r="Y43" s="14">
        <f t="shared" si="5"/>
        <v>0</v>
      </c>
      <c r="Z43" s="14">
        <f t="shared" si="5"/>
        <v>0</v>
      </c>
      <c r="AA43" s="14">
        <f t="shared" si="5"/>
        <v>0</v>
      </c>
      <c r="AB43" s="6">
        <f t="shared" si="6"/>
        <v>0.6</v>
      </c>
      <c r="AC43" s="6">
        <f t="shared" si="7"/>
        <v>0.4</v>
      </c>
      <c r="AD43" s="6">
        <f t="shared" si="8"/>
        <v>0.24</v>
      </c>
      <c r="AE43" s="21"/>
    </row>
    <row r="44" spans="1:31" ht="69" x14ac:dyDescent="0.3">
      <c r="A44" s="9" t="s">
        <v>167</v>
      </c>
      <c r="B44" s="42">
        <v>1</v>
      </c>
      <c r="C44" s="42">
        <v>1</v>
      </c>
      <c r="D44" s="42">
        <v>1</v>
      </c>
      <c r="E44" s="42">
        <v>1</v>
      </c>
      <c r="F44" s="42">
        <v>1</v>
      </c>
      <c r="G44" s="42">
        <v>1</v>
      </c>
      <c r="H44" s="42">
        <v>1</v>
      </c>
      <c r="I44" s="42">
        <v>1</v>
      </c>
      <c r="J44" s="42">
        <v>0</v>
      </c>
      <c r="K44" s="42">
        <v>0</v>
      </c>
      <c r="L44" s="6">
        <f t="shared" si="0"/>
        <v>0.8</v>
      </c>
      <c r="M44" s="7" t="str">
        <f t="shared" si="1"/>
        <v>mudah</v>
      </c>
      <c r="N44" s="6">
        <f t="shared" si="2"/>
        <v>0.4</v>
      </c>
      <c r="O44" s="7" t="str">
        <f t="shared" si="3"/>
        <v>soal diterima baik</v>
      </c>
      <c r="Q44" s="7">
        <v>39</v>
      </c>
      <c r="R44" s="14">
        <f t="shared" si="5"/>
        <v>1</v>
      </c>
      <c r="S44" s="14">
        <f t="shared" si="5"/>
        <v>1</v>
      </c>
      <c r="T44" s="14">
        <f t="shared" si="5"/>
        <v>1</v>
      </c>
      <c r="U44" s="14">
        <f t="shared" si="5"/>
        <v>0</v>
      </c>
      <c r="V44" s="14">
        <f t="shared" si="5"/>
        <v>1</v>
      </c>
      <c r="W44" s="14">
        <f t="shared" si="5"/>
        <v>0</v>
      </c>
      <c r="X44" s="14">
        <f t="shared" si="5"/>
        <v>0</v>
      </c>
      <c r="Y44" s="14">
        <f t="shared" si="5"/>
        <v>0</v>
      </c>
      <c r="Z44" s="14">
        <f t="shared" si="5"/>
        <v>0</v>
      </c>
      <c r="AA44" s="14">
        <f t="shared" si="5"/>
        <v>0</v>
      </c>
      <c r="AB44" s="6">
        <f t="shared" si="6"/>
        <v>0.4</v>
      </c>
      <c r="AC44" s="6">
        <f t="shared" si="7"/>
        <v>0.6</v>
      </c>
      <c r="AD44" s="6">
        <f t="shared" si="8"/>
        <v>0.24</v>
      </c>
      <c r="AE44" s="21"/>
    </row>
    <row r="45" spans="1:31" ht="27.6" x14ac:dyDescent="0.3">
      <c r="A45" s="8" t="s">
        <v>168</v>
      </c>
      <c r="B45" s="42">
        <v>1</v>
      </c>
      <c r="C45" s="42">
        <v>1</v>
      </c>
      <c r="D45" s="42">
        <v>0</v>
      </c>
      <c r="E45" s="42">
        <v>1</v>
      </c>
      <c r="F45" s="42">
        <v>0</v>
      </c>
      <c r="G45" s="42">
        <v>1</v>
      </c>
      <c r="H45" s="42">
        <v>0</v>
      </c>
      <c r="I45" s="42">
        <v>0</v>
      </c>
      <c r="J45" s="42">
        <v>0</v>
      </c>
      <c r="K45" s="42">
        <v>0</v>
      </c>
      <c r="L45" s="6">
        <f t="shared" si="0"/>
        <v>0.4</v>
      </c>
      <c r="M45" s="7" t="str">
        <f t="shared" si="1"/>
        <v>sedang</v>
      </c>
      <c r="N45" s="6">
        <f t="shared" si="2"/>
        <v>0.4</v>
      </c>
      <c r="O45" s="7" t="str">
        <f t="shared" si="3"/>
        <v>soal diterima baik</v>
      </c>
      <c r="Q45" s="7">
        <v>40</v>
      </c>
      <c r="R45" s="14">
        <f t="shared" si="5"/>
        <v>1</v>
      </c>
      <c r="S45" s="14">
        <f t="shared" si="5"/>
        <v>1</v>
      </c>
      <c r="T45" s="14">
        <f t="shared" si="5"/>
        <v>1</v>
      </c>
      <c r="U45" s="14">
        <f t="shared" si="5"/>
        <v>1</v>
      </c>
      <c r="V45" s="14">
        <f t="shared" si="5"/>
        <v>1</v>
      </c>
      <c r="W45" s="14">
        <f t="shared" si="5"/>
        <v>1</v>
      </c>
      <c r="X45" s="14">
        <f t="shared" si="5"/>
        <v>1</v>
      </c>
      <c r="Y45" s="14">
        <f t="shared" si="5"/>
        <v>1</v>
      </c>
      <c r="Z45" s="14">
        <f t="shared" si="5"/>
        <v>0</v>
      </c>
      <c r="AA45" s="14">
        <f t="shared" si="5"/>
        <v>0</v>
      </c>
      <c r="AB45" s="6">
        <f t="shared" si="6"/>
        <v>0.8</v>
      </c>
      <c r="AC45" s="6">
        <f t="shared" si="7"/>
        <v>0.19999999999999996</v>
      </c>
      <c r="AD45" s="6">
        <f t="shared" si="8"/>
        <v>0.15999999999999998</v>
      </c>
      <c r="AE45" s="21"/>
    </row>
    <row r="46" spans="1:31" ht="69" x14ac:dyDescent="0.3">
      <c r="A46" s="9" t="s">
        <v>169</v>
      </c>
      <c r="B46" s="42">
        <v>1</v>
      </c>
      <c r="C46" s="42">
        <v>1</v>
      </c>
      <c r="D46" s="42">
        <v>0</v>
      </c>
      <c r="E46" s="42">
        <v>1</v>
      </c>
      <c r="F46" s="42">
        <v>0</v>
      </c>
      <c r="G46" s="42">
        <v>1</v>
      </c>
      <c r="H46" s="42">
        <v>0</v>
      </c>
      <c r="I46" s="42">
        <v>0</v>
      </c>
      <c r="J46" s="42">
        <v>0</v>
      </c>
      <c r="K46" s="42">
        <v>0</v>
      </c>
      <c r="L46" s="6">
        <f t="shared" si="0"/>
        <v>0.4</v>
      </c>
      <c r="M46" s="7" t="str">
        <f t="shared" si="1"/>
        <v>sedang</v>
      </c>
      <c r="N46" s="6">
        <f t="shared" si="2"/>
        <v>0.4</v>
      </c>
      <c r="O46" s="7" t="str">
        <f t="shared" si="3"/>
        <v>soal diterima baik</v>
      </c>
      <c r="Q46" s="7">
        <v>41</v>
      </c>
      <c r="R46" s="14">
        <f t="shared" ref="R46:AA71" si="9">B45</f>
        <v>1</v>
      </c>
      <c r="S46" s="14">
        <f t="shared" si="9"/>
        <v>1</v>
      </c>
      <c r="T46" s="14">
        <f t="shared" si="9"/>
        <v>0</v>
      </c>
      <c r="U46" s="14">
        <f t="shared" si="9"/>
        <v>1</v>
      </c>
      <c r="V46" s="14">
        <f t="shared" si="9"/>
        <v>0</v>
      </c>
      <c r="W46" s="14">
        <f t="shared" si="9"/>
        <v>1</v>
      </c>
      <c r="X46" s="14">
        <f t="shared" si="9"/>
        <v>0</v>
      </c>
      <c r="Y46" s="14">
        <f t="shared" si="9"/>
        <v>0</v>
      </c>
      <c r="Z46" s="14">
        <f t="shared" si="9"/>
        <v>0</v>
      </c>
      <c r="AA46" s="14">
        <f t="shared" si="9"/>
        <v>0</v>
      </c>
      <c r="AB46" s="6">
        <f t="shared" si="6"/>
        <v>0.4</v>
      </c>
      <c r="AC46" s="6">
        <f t="shared" si="7"/>
        <v>0.6</v>
      </c>
      <c r="AD46" s="6">
        <f t="shared" si="8"/>
        <v>0.24</v>
      </c>
      <c r="AE46" s="21"/>
    </row>
    <row r="47" spans="1:31" ht="96.6" x14ac:dyDescent="0.3">
      <c r="A47" s="8" t="s">
        <v>170</v>
      </c>
      <c r="B47" s="42">
        <v>1</v>
      </c>
      <c r="C47" s="42">
        <v>1</v>
      </c>
      <c r="D47" s="42">
        <v>0</v>
      </c>
      <c r="E47" s="42">
        <v>1</v>
      </c>
      <c r="F47" s="42">
        <v>0</v>
      </c>
      <c r="G47" s="42">
        <v>1</v>
      </c>
      <c r="H47" s="42">
        <v>0</v>
      </c>
      <c r="I47" s="42">
        <v>0</v>
      </c>
      <c r="J47" s="42">
        <v>0</v>
      </c>
      <c r="K47" s="42">
        <v>0</v>
      </c>
      <c r="L47" s="6">
        <f t="shared" si="0"/>
        <v>0.4</v>
      </c>
      <c r="M47" s="7" t="str">
        <f t="shared" si="1"/>
        <v>sedang</v>
      </c>
      <c r="N47" s="6">
        <f t="shared" si="2"/>
        <v>0.4</v>
      </c>
      <c r="O47" s="7" t="str">
        <f t="shared" si="3"/>
        <v>soal diterima baik</v>
      </c>
      <c r="Q47" s="7">
        <v>42</v>
      </c>
      <c r="R47" s="14">
        <f t="shared" si="9"/>
        <v>1</v>
      </c>
      <c r="S47" s="14">
        <f t="shared" si="9"/>
        <v>1</v>
      </c>
      <c r="T47" s="14">
        <f t="shared" si="9"/>
        <v>0</v>
      </c>
      <c r="U47" s="14">
        <f t="shared" si="9"/>
        <v>1</v>
      </c>
      <c r="V47" s="14">
        <f t="shared" si="9"/>
        <v>0</v>
      </c>
      <c r="W47" s="14">
        <f t="shared" si="9"/>
        <v>1</v>
      </c>
      <c r="X47" s="14">
        <f t="shared" si="9"/>
        <v>0</v>
      </c>
      <c r="Y47" s="14">
        <f t="shared" si="9"/>
        <v>0</v>
      </c>
      <c r="Z47" s="14">
        <f t="shared" si="9"/>
        <v>0</v>
      </c>
      <c r="AA47" s="14">
        <f t="shared" si="9"/>
        <v>0</v>
      </c>
      <c r="AB47" s="6">
        <f t="shared" si="6"/>
        <v>0.4</v>
      </c>
      <c r="AC47" s="6">
        <f t="shared" si="7"/>
        <v>0.6</v>
      </c>
      <c r="AD47" s="6">
        <f t="shared" si="8"/>
        <v>0.24</v>
      </c>
      <c r="AE47" s="21"/>
    </row>
    <row r="48" spans="1:31" ht="96.6" x14ac:dyDescent="0.3">
      <c r="A48" s="4" t="s">
        <v>171</v>
      </c>
      <c r="B48" s="42">
        <v>1</v>
      </c>
      <c r="C48" s="42">
        <v>1</v>
      </c>
      <c r="D48" s="42">
        <v>1</v>
      </c>
      <c r="E48" s="42">
        <v>0</v>
      </c>
      <c r="F48" s="42">
        <v>1</v>
      </c>
      <c r="G48" s="42">
        <v>0</v>
      </c>
      <c r="H48" s="42">
        <v>0</v>
      </c>
      <c r="I48" s="42">
        <v>0</v>
      </c>
      <c r="J48" s="42">
        <v>1</v>
      </c>
      <c r="K48" s="42">
        <v>1</v>
      </c>
      <c r="L48" s="6">
        <f t="shared" si="0"/>
        <v>0.6</v>
      </c>
      <c r="M48" s="7" t="str">
        <f t="shared" si="1"/>
        <v>sedang</v>
      </c>
      <c r="N48" s="6">
        <f t="shared" si="2"/>
        <v>0.4</v>
      </c>
      <c r="O48" s="7" t="str">
        <f t="shared" si="3"/>
        <v>soal diterima baik</v>
      </c>
      <c r="Q48" s="7">
        <v>43</v>
      </c>
      <c r="R48" s="14">
        <f t="shared" si="9"/>
        <v>1</v>
      </c>
      <c r="S48" s="14">
        <f t="shared" si="9"/>
        <v>1</v>
      </c>
      <c r="T48" s="14">
        <f t="shared" si="9"/>
        <v>0</v>
      </c>
      <c r="U48" s="14">
        <f t="shared" si="9"/>
        <v>1</v>
      </c>
      <c r="V48" s="14">
        <f t="shared" si="9"/>
        <v>0</v>
      </c>
      <c r="W48" s="14">
        <f t="shared" si="9"/>
        <v>1</v>
      </c>
      <c r="X48" s="14">
        <f t="shared" si="9"/>
        <v>0</v>
      </c>
      <c r="Y48" s="14">
        <f t="shared" si="9"/>
        <v>0</v>
      </c>
      <c r="Z48" s="14">
        <f t="shared" si="9"/>
        <v>0</v>
      </c>
      <c r="AA48" s="14">
        <f t="shared" si="9"/>
        <v>0</v>
      </c>
      <c r="AB48" s="6">
        <f t="shared" si="6"/>
        <v>0.4</v>
      </c>
      <c r="AC48" s="6">
        <f t="shared" si="7"/>
        <v>0.6</v>
      </c>
      <c r="AD48" s="6">
        <f t="shared" si="8"/>
        <v>0.24</v>
      </c>
      <c r="AE48" s="21"/>
    </row>
    <row r="49" spans="1:31" ht="96.6" x14ac:dyDescent="0.3">
      <c r="A49" s="8" t="s">
        <v>172</v>
      </c>
      <c r="B49" s="42">
        <v>1</v>
      </c>
      <c r="C49" s="42">
        <v>1</v>
      </c>
      <c r="D49" s="42">
        <v>1</v>
      </c>
      <c r="E49" s="42">
        <v>1</v>
      </c>
      <c r="F49" s="42">
        <v>1</v>
      </c>
      <c r="G49" s="42">
        <v>1</v>
      </c>
      <c r="H49" s="42">
        <v>0</v>
      </c>
      <c r="I49" s="42">
        <v>0</v>
      </c>
      <c r="J49" s="42">
        <v>0</v>
      </c>
      <c r="K49" s="42">
        <v>0</v>
      </c>
      <c r="L49" s="6">
        <f t="shared" si="0"/>
        <v>0.6</v>
      </c>
      <c r="M49" s="7" t="str">
        <f t="shared" si="1"/>
        <v>sedang</v>
      </c>
      <c r="N49" s="6">
        <f t="shared" si="2"/>
        <v>0.8</v>
      </c>
      <c r="O49" s="7" t="str">
        <f t="shared" si="3"/>
        <v>soal diterima baik</v>
      </c>
      <c r="Q49" s="7">
        <v>44</v>
      </c>
      <c r="R49" s="14">
        <f t="shared" si="9"/>
        <v>1</v>
      </c>
      <c r="S49" s="14">
        <f t="shared" si="9"/>
        <v>1</v>
      </c>
      <c r="T49" s="14">
        <f t="shared" si="9"/>
        <v>1</v>
      </c>
      <c r="U49" s="14">
        <f t="shared" si="9"/>
        <v>0</v>
      </c>
      <c r="V49" s="14">
        <f t="shared" si="9"/>
        <v>1</v>
      </c>
      <c r="W49" s="14">
        <f t="shared" si="9"/>
        <v>0</v>
      </c>
      <c r="X49" s="14">
        <f t="shared" si="9"/>
        <v>0</v>
      </c>
      <c r="Y49" s="14">
        <f t="shared" si="9"/>
        <v>0</v>
      </c>
      <c r="Z49" s="14">
        <f t="shared" si="9"/>
        <v>1</v>
      </c>
      <c r="AA49" s="14">
        <f t="shared" si="9"/>
        <v>1</v>
      </c>
      <c r="AB49" s="6">
        <f t="shared" si="6"/>
        <v>0.6</v>
      </c>
      <c r="AC49" s="6">
        <f t="shared" si="7"/>
        <v>0.4</v>
      </c>
      <c r="AD49" s="6">
        <f t="shared" si="8"/>
        <v>0.24</v>
      </c>
      <c r="AE49" s="21"/>
    </row>
    <row r="50" spans="1:31" ht="27.6" x14ac:dyDescent="0.3">
      <c r="A50" s="9" t="s">
        <v>173</v>
      </c>
      <c r="B50" s="42">
        <v>1</v>
      </c>
      <c r="C50" s="42">
        <v>1</v>
      </c>
      <c r="D50" s="42">
        <v>1</v>
      </c>
      <c r="E50" s="42">
        <v>1</v>
      </c>
      <c r="F50" s="42">
        <v>1</v>
      </c>
      <c r="G50" s="42">
        <v>1</v>
      </c>
      <c r="H50" s="42">
        <v>1</v>
      </c>
      <c r="I50" s="42">
        <v>1</v>
      </c>
      <c r="J50" s="42">
        <v>0</v>
      </c>
      <c r="K50" s="42">
        <v>0</v>
      </c>
      <c r="L50" s="6">
        <f t="shared" si="0"/>
        <v>0.8</v>
      </c>
      <c r="M50" s="7" t="str">
        <f t="shared" si="1"/>
        <v>mudah</v>
      </c>
      <c r="N50" s="6">
        <f t="shared" si="2"/>
        <v>0.4</v>
      </c>
      <c r="O50" s="7" t="str">
        <f t="shared" si="3"/>
        <v>soal diterima baik</v>
      </c>
      <c r="Q50" s="7">
        <v>45</v>
      </c>
      <c r="R50" s="14">
        <f t="shared" si="9"/>
        <v>1</v>
      </c>
      <c r="S50" s="14">
        <f t="shared" si="9"/>
        <v>1</v>
      </c>
      <c r="T50" s="14">
        <f t="shared" si="9"/>
        <v>1</v>
      </c>
      <c r="U50" s="14">
        <f t="shared" si="9"/>
        <v>1</v>
      </c>
      <c r="V50" s="14">
        <f t="shared" si="9"/>
        <v>1</v>
      </c>
      <c r="W50" s="14">
        <f t="shared" si="9"/>
        <v>1</v>
      </c>
      <c r="X50" s="14">
        <f t="shared" si="9"/>
        <v>0</v>
      </c>
      <c r="Y50" s="14">
        <f t="shared" si="9"/>
        <v>0</v>
      </c>
      <c r="Z50" s="14">
        <f t="shared" si="9"/>
        <v>0</v>
      </c>
      <c r="AA50" s="14">
        <f t="shared" si="9"/>
        <v>0</v>
      </c>
      <c r="AB50" s="6">
        <f t="shared" si="6"/>
        <v>0.6</v>
      </c>
      <c r="AC50" s="6">
        <f t="shared" si="7"/>
        <v>0.4</v>
      </c>
      <c r="AD50" s="6">
        <f t="shared" si="8"/>
        <v>0.24</v>
      </c>
      <c r="AE50" s="21"/>
    </row>
    <row r="51" spans="1:31" ht="27.6" x14ac:dyDescent="0.3">
      <c r="A51" s="9" t="s">
        <v>174</v>
      </c>
      <c r="B51" s="42">
        <v>1</v>
      </c>
      <c r="C51" s="42">
        <v>1</v>
      </c>
      <c r="D51" s="42">
        <v>0</v>
      </c>
      <c r="E51" s="42">
        <v>0</v>
      </c>
      <c r="F51" s="42">
        <v>0</v>
      </c>
      <c r="G51" s="42">
        <v>0</v>
      </c>
      <c r="H51" s="42">
        <v>1</v>
      </c>
      <c r="I51" s="42">
        <v>1</v>
      </c>
      <c r="J51" s="42">
        <v>1</v>
      </c>
      <c r="K51" s="42">
        <v>1</v>
      </c>
      <c r="L51" s="6">
        <f t="shared" si="0"/>
        <v>0.6</v>
      </c>
      <c r="M51" s="7" t="str">
        <f t="shared" si="1"/>
        <v>sedang</v>
      </c>
      <c r="N51" s="6">
        <f t="shared" si="2"/>
        <v>0.4</v>
      </c>
      <c r="O51" s="7" t="str">
        <f t="shared" si="3"/>
        <v>soal diterima baik</v>
      </c>
      <c r="Q51" s="7">
        <v>46</v>
      </c>
      <c r="R51" s="14">
        <f t="shared" si="9"/>
        <v>1</v>
      </c>
      <c r="S51" s="14">
        <f t="shared" si="9"/>
        <v>1</v>
      </c>
      <c r="T51" s="14">
        <f t="shared" si="9"/>
        <v>1</v>
      </c>
      <c r="U51" s="14">
        <f t="shared" si="9"/>
        <v>1</v>
      </c>
      <c r="V51" s="14">
        <f t="shared" si="9"/>
        <v>1</v>
      </c>
      <c r="W51" s="14">
        <f t="shared" si="9"/>
        <v>1</v>
      </c>
      <c r="X51" s="14">
        <f t="shared" si="9"/>
        <v>1</v>
      </c>
      <c r="Y51" s="14">
        <f t="shared" si="9"/>
        <v>1</v>
      </c>
      <c r="Z51" s="14">
        <f t="shared" si="9"/>
        <v>0</v>
      </c>
      <c r="AA51" s="14">
        <f t="shared" si="9"/>
        <v>0</v>
      </c>
      <c r="AB51" s="6">
        <f t="shared" si="6"/>
        <v>0.8</v>
      </c>
      <c r="AC51" s="6">
        <f t="shared" si="7"/>
        <v>0.19999999999999996</v>
      </c>
      <c r="AD51" s="6">
        <f t="shared" si="8"/>
        <v>0.15999999999999998</v>
      </c>
      <c r="AE51" s="21"/>
    </row>
    <row r="52" spans="1:31" ht="27.6" x14ac:dyDescent="0.3">
      <c r="A52" s="8" t="s">
        <v>175</v>
      </c>
      <c r="B52" s="42">
        <v>1</v>
      </c>
      <c r="C52" s="42">
        <v>1</v>
      </c>
      <c r="D52" s="42">
        <v>1</v>
      </c>
      <c r="E52" s="42">
        <v>1</v>
      </c>
      <c r="F52" s="42">
        <v>1</v>
      </c>
      <c r="G52" s="42">
        <v>1</v>
      </c>
      <c r="H52" s="42">
        <v>1</v>
      </c>
      <c r="I52" s="42">
        <v>1</v>
      </c>
      <c r="J52" s="42">
        <v>0</v>
      </c>
      <c r="K52" s="42">
        <v>0</v>
      </c>
      <c r="L52" s="6">
        <f t="shared" si="0"/>
        <v>0.8</v>
      </c>
      <c r="M52" s="7" t="str">
        <f t="shared" si="1"/>
        <v>mudah</v>
      </c>
      <c r="N52" s="6">
        <f t="shared" si="2"/>
        <v>0.4</v>
      </c>
      <c r="O52" s="7" t="str">
        <f t="shared" si="3"/>
        <v>soal diterima baik</v>
      </c>
      <c r="Q52" s="7">
        <v>47</v>
      </c>
      <c r="R52" s="14">
        <f t="shared" si="9"/>
        <v>1</v>
      </c>
      <c r="S52" s="14">
        <f t="shared" si="9"/>
        <v>1</v>
      </c>
      <c r="T52" s="14">
        <f t="shared" si="9"/>
        <v>0</v>
      </c>
      <c r="U52" s="14">
        <f t="shared" si="9"/>
        <v>0</v>
      </c>
      <c r="V52" s="14">
        <f t="shared" si="9"/>
        <v>0</v>
      </c>
      <c r="W52" s="14">
        <f t="shared" si="9"/>
        <v>0</v>
      </c>
      <c r="X52" s="14">
        <f t="shared" si="9"/>
        <v>1</v>
      </c>
      <c r="Y52" s="14">
        <f t="shared" si="9"/>
        <v>1</v>
      </c>
      <c r="Z52" s="14">
        <f t="shared" si="9"/>
        <v>1</v>
      </c>
      <c r="AA52" s="14">
        <f t="shared" si="9"/>
        <v>1</v>
      </c>
      <c r="AB52" s="6">
        <f t="shared" si="6"/>
        <v>0.6</v>
      </c>
      <c r="AC52" s="6">
        <f t="shared" si="7"/>
        <v>0.4</v>
      </c>
      <c r="AD52" s="6">
        <f t="shared" si="8"/>
        <v>0.24</v>
      </c>
      <c r="AE52" s="21"/>
    </row>
    <row r="53" spans="1:31" ht="55.2" x14ac:dyDescent="0.3">
      <c r="A53" s="9" t="s">
        <v>176</v>
      </c>
      <c r="B53" s="42">
        <v>1</v>
      </c>
      <c r="C53" s="42">
        <v>1</v>
      </c>
      <c r="D53" s="42">
        <v>1</v>
      </c>
      <c r="E53" s="42">
        <v>1</v>
      </c>
      <c r="F53" s="42">
        <v>1</v>
      </c>
      <c r="G53" s="42">
        <v>1</v>
      </c>
      <c r="H53" s="42">
        <v>1</v>
      </c>
      <c r="I53" s="42">
        <v>1</v>
      </c>
      <c r="J53" s="42">
        <v>0</v>
      </c>
      <c r="K53" s="42">
        <v>0</v>
      </c>
      <c r="L53" s="6">
        <f t="shared" si="0"/>
        <v>0.8</v>
      </c>
      <c r="M53" s="7" t="str">
        <f t="shared" si="1"/>
        <v>mudah</v>
      </c>
      <c r="N53" s="6">
        <f t="shared" si="2"/>
        <v>0.4</v>
      </c>
      <c r="O53" s="7" t="str">
        <f t="shared" si="3"/>
        <v>soal diterima baik</v>
      </c>
      <c r="Q53" s="7">
        <v>48</v>
      </c>
      <c r="R53" s="14">
        <f t="shared" si="9"/>
        <v>1</v>
      </c>
      <c r="S53" s="14">
        <f t="shared" si="9"/>
        <v>1</v>
      </c>
      <c r="T53" s="14">
        <f t="shared" si="9"/>
        <v>1</v>
      </c>
      <c r="U53" s="14">
        <f t="shared" si="9"/>
        <v>1</v>
      </c>
      <c r="V53" s="14">
        <f t="shared" si="9"/>
        <v>1</v>
      </c>
      <c r="W53" s="14">
        <f t="shared" si="9"/>
        <v>1</v>
      </c>
      <c r="X53" s="14">
        <f t="shared" si="9"/>
        <v>1</v>
      </c>
      <c r="Y53" s="14">
        <f t="shared" si="9"/>
        <v>1</v>
      </c>
      <c r="Z53" s="14">
        <f t="shared" si="9"/>
        <v>0</v>
      </c>
      <c r="AA53" s="14">
        <f t="shared" si="9"/>
        <v>0</v>
      </c>
      <c r="AB53" s="6">
        <f t="shared" si="6"/>
        <v>0.8</v>
      </c>
      <c r="AC53" s="6">
        <f t="shared" si="7"/>
        <v>0.19999999999999996</v>
      </c>
      <c r="AD53" s="6">
        <f t="shared" si="8"/>
        <v>0.15999999999999998</v>
      </c>
      <c r="AE53" s="21"/>
    </row>
    <row r="54" spans="1:31" ht="27.6" x14ac:dyDescent="0.3">
      <c r="A54" s="9" t="s">
        <v>177</v>
      </c>
      <c r="B54" s="42">
        <v>1</v>
      </c>
      <c r="C54" s="42">
        <v>1</v>
      </c>
      <c r="D54" s="42">
        <v>1</v>
      </c>
      <c r="E54" s="42">
        <v>0</v>
      </c>
      <c r="F54" s="42">
        <v>1</v>
      </c>
      <c r="G54" s="42">
        <v>0</v>
      </c>
      <c r="H54" s="42">
        <v>0</v>
      </c>
      <c r="I54" s="42">
        <v>0</v>
      </c>
      <c r="J54" s="42">
        <v>0</v>
      </c>
      <c r="K54" s="42">
        <v>0</v>
      </c>
      <c r="L54" s="6">
        <f t="shared" si="0"/>
        <v>0.4</v>
      </c>
      <c r="M54" s="7" t="str">
        <f t="shared" si="1"/>
        <v>sedang</v>
      </c>
      <c r="N54" s="6">
        <f t="shared" si="2"/>
        <v>0.8</v>
      </c>
      <c r="O54" s="7" t="str">
        <f t="shared" si="3"/>
        <v>soal diterima baik</v>
      </c>
      <c r="Q54" s="7">
        <v>49</v>
      </c>
      <c r="R54" s="14">
        <f t="shared" si="9"/>
        <v>1</v>
      </c>
      <c r="S54" s="14">
        <f t="shared" si="9"/>
        <v>1</v>
      </c>
      <c r="T54" s="14">
        <f t="shared" si="9"/>
        <v>1</v>
      </c>
      <c r="U54" s="14">
        <f t="shared" si="9"/>
        <v>1</v>
      </c>
      <c r="V54" s="14">
        <f t="shared" si="9"/>
        <v>1</v>
      </c>
      <c r="W54" s="14">
        <f t="shared" si="9"/>
        <v>1</v>
      </c>
      <c r="X54" s="14">
        <f t="shared" si="9"/>
        <v>1</v>
      </c>
      <c r="Y54" s="14">
        <f t="shared" si="9"/>
        <v>1</v>
      </c>
      <c r="Z54" s="14">
        <f t="shared" si="9"/>
        <v>0</v>
      </c>
      <c r="AA54" s="14">
        <f t="shared" si="9"/>
        <v>0</v>
      </c>
      <c r="AB54" s="6">
        <f t="shared" si="6"/>
        <v>0.8</v>
      </c>
      <c r="AC54" s="6">
        <f t="shared" si="7"/>
        <v>0.19999999999999996</v>
      </c>
      <c r="AD54" s="6">
        <f t="shared" si="8"/>
        <v>0.15999999999999998</v>
      </c>
      <c r="AE54" s="21"/>
    </row>
    <row r="55" spans="1:31" ht="27.6" x14ac:dyDescent="0.3">
      <c r="A55" s="8" t="s">
        <v>178</v>
      </c>
      <c r="B55" s="42">
        <v>1</v>
      </c>
      <c r="C55" s="42">
        <v>1</v>
      </c>
      <c r="D55" s="42">
        <v>1</v>
      </c>
      <c r="E55" s="42">
        <v>1</v>
      </c>
      <c r="F55" s="42">
        <v>1</v>
      </c>
      <c r="G55" s="42">
        <v>1</v>
      </c>
      <c r="H55" s="42">
        <v>0</v>
      </c>
      <c r="I55" s="42">
        <v>0</v>
      </c>
      <c r="J55" s="42">
        <v>1</v>
      </c>
      <c r="K55" s="42">
        <v>1</v>
      </c>
      <c r="L55" s="6">
        <f t="shared" si="0"/>
        <v>0.8</v>
      </c>
      <c r="M55" s="7" t="str">
        <f t="shared" si="1"/>
        <v>mudah</v>
      </c>
      <c r="N55" s="6">
        <f t="shared" si="2"/>
        <v>0.4</v>
      </c>
      <c r="O55" s="7" t="str">
        <f t="shared" si="3"/>
        <v>soal diterima baik</v>
      </c>
      <c r="Q55" s="7">
        <v>50</v>
      </c>
      <c r="R55" s="14">
        <f t="shared" si="9"/>
        <v>1</v>
      </c>
      <c r="S55" s="14">
        <f t="shared" si="9"/>
        <v>1</v>
      </c>
      <c r="T55" s="14">
        <f t="shared" si="9"/>
        <v>1</v>
      </c>
      <c r="U55" s="14">
        <f t="shared" si="9"/>
        <v>0</v>
      </c>
      <c r="V55" s="14">
        <f t="shared" si="9"/>
        <v>1</v>
      </c>
      <c r="W55" s="14">
        <f t="shared" si="9"/>
        <v>0</v>
      </c>
      <c r="X55" s="14">
        <f t="shared" si="9"/>
        <v>0</v>
      </c>
      <c r="Y55" s="14">
        <f t="shared" si="9"/>
        <v>0</v>
      </c>
      <c r="Z55" s="14">
        <f t="shared" si="9"/>
        <v>0</v>
      </c>
      <c r="AA55" s="14">
        <f t="shared" si="9"/>
        <v>0</v>
      </c>
      <c r="AB55" s="6">
        <f t="shared" si="6"/>
        <v>0.4</v>
      </c>
      <c r="AC55" s="6">
        <f t="shared" si="7"/>
        <v>0.6</v>
      </c>
      <c r="AD55" s="6">
        <f t="shared" si="8"/>
        <v>0.24</v>
      </c>
      <c r="AE55" s="21"/>
    </row>
    <row r="56" spans="1:31" ht="27.6" x14ac:dyDescent="0.3">
      <c r="A56" s="9" t="s">
        <v>179</v>
      </c>
      <c r="B56" s="42">
        <v>1</v>
      </c>
      <c r="C56" s="42">
        <v>1</v>
      </c>
      <c r="D56" s="42">
        <v>1</v>
      </c>
      <c r="E56" s="42">
        <v>0</v>
      </c>
      <c r="F56" s="42">
        <v>1</v>
      </c>
      <c r="G56" s="42">
        <v>0</v>
      </c>
      <c r="H56" s="42">
        <v>0</v>
      </c>
      <c r="I56" s="42">
        <v>0</v>
      </c>
      <c r="J56" s="42">
        <v>1</v>
      </c>
      <c r="K56" s="42">
        <v>1</v>
      </c>
      <c r="L56" s="6">
        <f t="shared" si="0"/>
        <v>0.6</v>
      </c>
      <c r="M56" s="7" t="str">
        <f t="shared" si="1"/>
        <v>sedang</v>
      </c>
      <c r="N56" s="6">
        <f t="shared" si="2"/>
        <v>0.4</v>
      </c>
      <c r="O56" s="7" t="str">
        <f t="shared" si="3"/>
        <v>soal diterima baik</v>
      </c>
      <c r="Q56" s="7">
        <v>51</v>
      </c>
      <c r="R56" s="14">
        <f t="shared" si="9"/>
        <v>1</v>
      </c>
      <c r="S56" s="14">
        <f t="shared" si="9"/>
        <v>1</v>
      </c>
      <c r="T56" s="14">
        <f t="shared" si="9"/>
        <v>1</v>
      </c>
      <c r="U56" s="14">
        <f t="shared" si="9"/>
        <v>1</v>
      </c>
      <c r="V56" s="14">
        <f t="shared" si="9"/>
        <v>1</v>
      </c>
      <c r="W56" s="14">
        <f t="shared" si="9"/>
        <v>1</v>
      </c>
      <c r="X56" s="14">
        <f t="shared" si="9"/>
        <v>0</v>
      </c>
      <c r="Y56" s="14">
        <f t="shared" si="9"/>
        <v>0</v>
      </c>
      <c r="Z56" s="14">
        <f t="shared" si="9"/>
        <v>1</v>
      </c>
      <c r="AA56" s="14">
        <f t="shared" si="9"/>
        <v>1</v>
      </c>
      <c r="AB56" s="6">
        <f t="shared" si="6"/>
        <v>0.8</v>
      </c>
      <c r="AC56" s="6">
        <f t="shared" si="7"/>
        <v>0.19999999999999996</v>
      </c>
      <c r="AD56" s="6">
        <f t="shared" si="8"/>
        <v>0.15999999999999998</v>
      </c>
      <c r="AE56" s="21"/>
    </row>
    <row r="57" spans="1:31" ht="27.6" x14ac:dyDescent="0.3">
      <c r="A57" s="4" t="s">
        <v>180</v>
      </c>
      <c r="B57" s="42">
        <v>1</v>
      </c>
      <c r="C57" s="42">
        <v>1</v>
      </c>
      <c r="D57" s="42">
        <v>1</v>
      </c>
      <c r="E57" s="42">
        <v>1</v>
      </c>
      <c r="F57" s="42">
        <v>1</v>
      </c>
      <c r="G57" s="42">
        <v>1</v>
      </c>
      <c r="H57" s="42">
        <v>0</v>
      </c>
      <c r="I57" s="42">
        <v>0</v>
      </c>
      <c r="J57" s="42">
        <v>0</v>
      </c>
      <c r="K57" s="42">
        <v>0</v>
      </c>
      <c r="L57" s="6">
        <f t="shared" si="0"/>
        <v>0.6</v>
      </c>
      <c r="M57" s="7" t="str">
        <f t="shared" si="1"/>
        <v>sedang</v>
      </c>
      <c r="N57" s="6">
        <f t="shared" si="2"/>
        <v>0.8</v>
      </c>
      <c r="O57" s="7" t="str">
        <f t="shared" si="3"/>
        <v>soal diterima baik</v>
      </c>
      <c r="Q57" s="7">
        <v>52</v>
      </c>
      <c r="R57" s="14">
        <f t="shared" si="9"/>
        <v>1</v>
      </c>
      <c r="S57" s="14">
        <f t="shared" si="9"/>
        <v>1</v>
      </c>
      <c r="T57" s="14">
        <f t="shared" si="9"/>
        <v>1</v>
      </c>
      <c r="U57" s="14">
        <f t="shared" si="9"/>
        <v>0</v>
      </c>
      <c r="V57" s="14">
        <f t="shared" si="9"/>
        <v>1</v>
      </c>
      <c r="W57" s="14">
        <f t="shared" si="9"/>
        <v>0</v>
      </c>
      <c r="X57" s="14">
        <f t="shared" si="9"/>
        <v>0</v>
      </c>
      <c r="Y57" s="14">
        <f t="shared" si="9"/>
        <v>0</v>
      </c>
      <c r="Z57" s="14">
        <f t="shared" si="9"/>
        <v>1</v>
      </c>
      <c r="AA57" s="14">
        <f t="shared" si="9"/>
        <v>1</v>
      </c>
      <c r="AB57" s="6">
        <f t="shared" si="6"/>
        <v>0.6</v>
      </c>
      <c r="AC57" s="6">
        <f t="shared" si="7"/>
        <v>0.4</v>
      </c>
      <c r="AD57" s="6">
        <f t="shared" si="8"/>
        <v>0.24</v>
      </c>
      <c r="AE57" s="21"/>
    </row>
    <row r="58" spans="1:31" ht="69" x14ac:dyDescent="0.3">
      <c r="A58" s="4" t="s">
        <v>181</v>
      </c>
      <c r="B58" s="42">
        <v>1</v>
      </c>
      <c r="C58" s="42">
        <v>1</v>
      </c>
      <c r="D58" s="42">
        <v>1</v>
      </c>
      <c r="E58" s="42">
        <v>1</v>
      </c>
      <c r="F58" s="42">
        <v>1</v>
      </c>
      <c r="G58" s="42">
        <v>1</v>
      </c>
      <c r="H58" s="42">
        <v>1</v>
      </c>
      <c r="I58" s="42">
        <v>1</v>
      </c>
      <c r="J58" s="42">
        <v>0</v>
      </c>
      <c r="K58" s="42">
        <v>0</v>
      </c>
      <c r="L58" s="6">
        <f t="shared" si="0"/>
        <v>0.8</v>
      </c>
      <c r="M58" s="7" t="str">
        <f t="shared" si="1"/>
        <v>mudah</v>
      </c>
      <c r="N58" s="6">
        <f t="shared" si="2"/>
        <v>0.4</v>
      </c>
      <c r="O58" s="7" t="str">
        <f t="shared" si="3"/>
        <v>soal diterima baik</v>
      </c>
      <c r="Q58" s="7">
        <v>53</v>
      </c>
      <c r="R58" s="14">
        <f t="shared" si="9"/>
        <v>1</v>
      </c>
      <c r="S58" s="14">
        <f t="shared" si="9"/>
        <v>1</v>
      </c>
      <c r="T58" s="14">
        <f t="shared" si="9"/>
        <v>1</v>
      </c>
      <c r="U58" s="14">
        <f t="shared" si="9"/>
        <v>1</v>
      </c>
      <c r="V58" s="14">
        <f t="shared" si="9"/>
        <v>1</v>
      </c>
      <c r="W58" s="14">
        <f t="shared" si="9"/>
        <v>1</v>
      </c>
      <c r="X58" s="14">
        <f t="shared" si="9"/>
        <v>0</v>
      </c>
      <c r="Y58" s="14">
        <f t="shared" si="9"/>
        <v>0</v>
      </c>
      <c r="Z58" s="14">
        <f t="shared" si="9"/>
        <v>0</v>
      </c>
      <c r="AA58" s="14">
        <f t="shared" si="9"/>
        <v>0</v>
      </c>
      <c r="AB58" s="6">
        <f t="shared" si="6"/>
        <v>0.6</v>
      </c>
      <c r="AC58" s="6">
        <f t="shared" si="7"/>
        <v>0.4</v>
      </c>
      <c r="AD58" s="6">
        <f t="shared" si="8"/>
        <v>0.24</v>
      </c>
      <c r="AE58" s="21"/>
    </row>
    <row r="59" spans="1:31" ht="69" x14ac:dyDescent="0.3">
      <c r="A59" s="4" t="s">
        <v>182</v>
      </c>
      <c r="B59" s="42">
        <v>1</v>
      </c>
      <c r="C59" s="42">
        <v>1</v>
      </c>
      <c r="D59" s="42">
        <v>0</v>
      </c>
      <c r="E59" s="42">
        <v>0</v>
      </c>
      <c r="F59" s="42">
        <v>0</v>
      </c>
      <c r="G59" s="42">
        <v>0</v>
      </c>
      <c r="H59" s="42">
        <v>0</v>
      </c>
      <c r="I59" s="42">
        <v>0</v>
      </c>
      <c r="J59" s="42">
        <v>0</v>
      </c>
      <c r="K59" s="42">
        <v>0</v>
      </c>
      <c r="L59" s="6">
        <f t="shared" si="0"/>
        <v>0.2</v>
      </c>
      <c r="M59" s="7" t="str">
        <f t="shared" si="1"/>
        <v>sukar</v>
      </c>
      <c r="N59" s="6">
        <f t="shared" si="2"/>
        <v>0.4</v>
      </c>
      <c r="O59" s="7" t="str">
        <f t="shared" si="3"/>
        <v>soal diterima baik</v>
      </c>
      <c r="Q59" s="7">
        <v>54</v>
      </c>
      <c r="R59" s="14">
        <f t="shared" si="9"/>
        <v>1</v>
      </c>
      <c r="S59" s="14">
        <f t="shared" si="9"/>
        <v>1</v>
      </c>
      <c r="T59" s="14">
        <f t="shared" si="9"/>
        <v>1</v>
      </c>
      <c r="U59" s="14">
        <f t="shared" si="9"/>
        <v>1</v>
      </c>
      <c r="V59" s="14">
        <f t="shared" si="9"/>
        <v>1</v>
      </c>
      <c r="W59" s="14">
        <f t="shared" si="9"/>
        <v>1</v>
      </c>
      <c r="X59" s="14">
        <f t="shared" si="9"/>
        <v>1</v>
      </c>
      <c r="Y59" s="14">
        <f t="shared" si="9"/>
        <v>1</v>
      </c>
      <c r="Z59" s="14">
        <f t="shared" si="9"/>
        <v>0</v>
      </c>
      <c r="AA59" s="14">
        <f t="shared" si="9"/>
        <v>0</v>
      </c>
      <c r="AB59" s="6">
        <f t="shared" si="6"/>
        <v>0.8</v>
      </c>
      <c r="AC59" s="6">
        <f t="shared" si="7"/>
        <v>0.19999999999999996</v>
      </c>
      <c r="AD59" s="6">
        <f t="shared" si="8"/>
        <v>0.15999999999999998</v>
      </c>
      <c r="AE59" s="21"/>
    </row>
    <row r="60" spans="1:31" ht="69" x14ac:dyDescent="0.3">
      <c r="A60" s="4" t="s">
        <v>183</v>
      </c>
      <c r="B60" s="42">
        <v>1</v>
      </c>
      <c r="C60" s="42">
        <v>1</v>
      </c>
      <c r="D60" s="42">
        <v>1</v>
      </c>
      <c r="E60" s="42">
        <v>1</v>
      </c>
      <c r="F60" s="42">
        <v>1</v>
      </c>
      <c r="G60" s="42">
        <v>1</v>
      </c>
      <c r="H60" s="42">
        <v>0</v>
      </c>
      <c r="I60" s="42">
        <v>0</v>
      </c>
      <c r="J60" s="42">
        <v>0</v>
      </c>
      <c r="K60" s="42">
        <v>0</v>
      </c>
      <c r="L60" s="6">
        <f t="shared" si="0"/>
        <v>0.6</v>
      </c>
      <c r="M60" s="7" t="str">
        <f t="shared" si="1"/>
        <v>sedang</v>
      </c>
      <c r="N60" s="6">
        <f t="shared" si="2"/>
        <v>0.8</v>
      </c>
      <c r="O60" s="7" t="str">
        <f t="shared" si="3"/>
        <v>soal diterima baik</v>
      </c>
      <c r="Q60" s="7">
        <v>55</v>
      </c>
      <c r="R60" s="14">
        <f t="shared" si="9"/>
        <v>1</v>
      </c>
      <c r="S60" s="14">
        <f t="shared" si="9"/>
        <v>1</v>
      </c>
      <c r="T60" s="14">
        <f t="shared" si="9"/>
        <v>0</v>
      </c>
      <c r="U60" s="14">
        <f t="shared" si="9"/>
        <v>0</v>
      </c>
      <c r="V60" s="14">
        <f t="shared" si="9"/>
        <v>0</v>
      </c>
      <c r="W60" s="14">
        <f t="shared" si="9"/>
        <v>0</v>
      </c>
      <c r="X60" s="14">
        <f t="shared" si="9"/>
        <v>0</v>
      </c>
      <c r="Y60" s="14">
        <f t="shared" si="9"/>
        <v>0</v>
      </c>
      <c r="Z60" s="14">
        <f t="shared" si="9"/>
        <v>0</v>
      </c>
      <c r="AA60" s="14">
        <f t="shared" si="9"/>
        <v>0</v>
      </c>
      <c r="AB60" s="6">
        <f t="shared" si="6"/>
        <v>0.2</v>
      </c>
      <c r="AC60" s="6">
        <f t="shared" si="7"/>
        <v>0.8</v>
      </c>
      <c r="AD60" s="6">
        <f t="shared" si="8"/>
        <v>0.16000000000000003</v>
      </c>
      <c r="AE60" s="21"/>
    </row>
    <row r="61" spans="1:31" ht="69" x14ac:dyDescent="0.3">
      <c r="A61" s="4" t="s">
        <v>184</v>
      </c>
      <c r="B61" s="42">
        <v>1</v>
      </c>
      <c r="C61" s="42">
        <v>1</v>
      </c>
      <c r="D61" s="42">
        <v>1</v>
      </c>
      <c r="E61" s="42">
        <v>1</v>
      </c>
      <c r="F61" s="42">
        <v>1</v>
      </c>
      <c r="G61" s="42">
        <v>1</v>
      </c>
      <c r="H61" s="42">
        <v>0</v>
      </c>
      <c r="I61" s="42">
        <v>0</v>
      </c>
      <c r="J61" s="42">
        <v>1</v>
      </c>
      <c r="K61" s="42">
        <v>1</v>
      </c>
      <c r="L61" s="6">
        <f t="shared" si="0"/>
        <v>0.8</v>
      </c>
      <c r="M61" s="7" t="str">
        <f t="shared" si="1"/>
        <v>mudah</v>
      </c>
      <c r="N61" s="6">
        <f t="shared" si="2"/>
        <v>0.4</v>
      </c>
      <c r="O61" s="7" t="str">
        <f t="shared" si="3"/>
        <v>soal diterima baik</v>
      </c>
      <c r="Q61" s="7">
        <v>56</v>
      </c>
      <c r="R61" s="14">
        <f t="shared" si="9"/>
        <v>1</v>
      </c>
      <c r="S61" s="14">
        <f t="shared" si="9"/>
        <v>1</v>
      </c>
      <c r="T61" s="14">
        <f t="shared" si="9"/>
        <v>1</v>
      </c>
      <c r="U61" s="14">
        <f t="shared" si="9"/>
        <v>1</v>
      </c>
      <c r="V61" s="14">
        <f t="shared" si="9"/>
        <v>1</v>
      </c>
      <c r="W61" s="14">
        <f t="shared" si="9"/>
        <v>1</v>
      </c>
      <c r="X61" s="14">
        <f t="shared" si="9"/>
        <v>0</v>
      </c>
      <c r="Y61" s="14">
        <f t="shared" si="9"/>
        <v>0</v>
      </c>
      <c r="Z61" s="14">
        <f t="shared" si="9"/>
        <v>0</v>
      </c>
      <c r="AA61" s="14">
        <f t="shared" si="9"/>
        <v>0</v>
      </c>
      <c r="AB61" s="6">
        <f t="shared" si="6"/>
        <v>0.6</v>
      </c>
      <c r="AC61" s="6">
        <f t="shared" si="7"/>
        <v>0.4</v>
      </c>
      <c r="AD61" s="6">
        <f t="shared" si="8"/>
        <v>0.24</v>
      </c>
      <c r="AE61" s="21"/>
    </row>
    <row r="62" spans="1:31" ht="55.2" x14ac:dyDescent="0.3">
      <c r="A62" s="4" t="s">
        <v>185</v>
      </c>
      <c r="B62" s="42">
        <v>0</v>
      </c>
      <c r="C62" s="42">
        <v>0</v>
      </c>
      <c r="D62" s="42">
        <v>1</v>
      </c>
      <c r="E62" s="42">
        <v>1</v>
      </c>
      <c r="F62" s="42">
        <v>1</v>
      </c>
      <c r="G62" s="42">
        <v>1</v>
      </c>
      <c r="H62" s="42">
        <v>0</v>
      </c>
      <c r="I62" s="42">
        <v>0</v>
      </c>
      <c r="J62" s="42">
        <v>0</v>
      </c>
      <c r="K62" s="42">
        <v>0</v>
      </c>
      <c r="L62" s="6">
        <f t="shared" si="0"/>
        <v>0.4</v>
      </c>
      <c r="M62" s="7" t="str">
        <f t="shared" si="1"/>
        <v>sedang</v>
      </c>
      <c r="N62" s="6">
        <f t="shared" si="2"/>
        <v>0.4</v>
      </c>
      <c r="O62" s="7" t="str">
        <f t="shared" si="3"/>
        <v>soal diterima baik</v>
      </c>
      <c r="Q62" s="7">
        <v>57</v>
      </c>
      <c r="R62" s="14">
        <f t="shared" si="9"/>
        <v>1</v>
      </c>
      <c r="S62" s="14">
        <f t="shared" si="9"/>
        <v>1</v>
      </c>
      <c r="T62" s="14">
        <f t="shared" si="9"/>
        <v>1</v>
      </c>
      <c r="U62" s="14">
        <f t="shared" si="9"/>
        <v>1</v>
      </c>
      <c r="V62" s="14">
        <f t="shared" si="9"/>
        <v>1</v>
      </c>
      <c r="W62" s="14">
        <f t="shared" si="9"/>
        <v>1</v>
      </c>
      <c r="X62" s="14">
        <f t="shared" si="9"/>
        <v>0</v>
      </c>
      <c r="Y62" s="14">
        <f t="shared" si="9"/>
        <v>0</v>
      </c>
      <c r="Z62" s="14">
        <f t="shared" si="9"/>
        <v>1</v>
      </c>
      <c r="AA62" s="14">
        <f t="shared" si="9"/>
        <v>1</v>
      </c>
      <c r="AB62" s="6">
        <f t="shared" si="6"/>
        <v>0.8</v>
      </c>
      <c r="AC62" s="6">
        <f t="shared" si="7"/>
        <v>0.19999999999999996</v>
      </c>
      <c r="AD62" s="6">
        <f t="shared" si="8"/>
        <v>0.15999999999999998</v>
      </c>
      <c r="AE62" s="21"/>
    </row>
    <row r="63" spans="1:31" ht="55.2" x14ac:dyDescent="0.3">
      <c r="A63" s="4" t="s">
        <v>186</v>
      </c>
      <c r="B63" s="42">
        <v>1</v>
      </c>
      <c r="C63" s="42">
        <v>1</v>
      </c>
      <c r="D63" s="42">
        <v>1</v>
      </c>
      <c r="E63" s="42">
        <v>0</v>
      </c>
      <c r="F63" s="42">
        <v>1</v>
      </c>
      <c r="G63" s="42">
        <v>0</v>
      </c>
      <c r="H63" s="42">
        <v>0</v>
      </c>
      <c r="I63" s="42">
        <v>0</v>
      </c>
      <c r="J63" s="42">
        <v>0</v>
      </c>
      <c r="K63" s="42">
        <v>0</v>
      </c>
      <c r="L63" s="6">
        <f t="shared" si="0"/>
        <v>0.4</v>
      </c>
      <c r="M63" s="7" t="str">
        <f t="shared" si="1"/>
        <v>sedang</v>
      </c>
      <c r="N63" s="6">
        <f t="shared" si="2"/>
        <v>0.8</v>
      </c>
      <c r="O63" s="7" t="str">
        <f t="shared" si="3"/>
        <v>soal diterima baik</v>
      </c>
      <c r="Q63" s="7">
        <v>58</v>
      </c>
      <c r="R63" s="14">
        <f t="shared" si="9"/>
        <v>0</v>
      </c>
      <c r="S63" s="14">
        <f t="shared" si="9"/>
        <v>0</v>
      </c>
      <c r="T63" s="14">
        <f t="shared" si="9"/>
        <v>1</v>
      </c>
      <c r="U63" s="14">
        <f t="shared" si="9"/>
        <v>1</v>
      </c>
      <c r="V63" s="14">
        <f t="shared" si="9"/>
        <v>1</v>
      </c>
      <c r="W63" s="14">
        <f t="shared" si="9"/>
        <v>1</v>
      </c>
      <c r="X63" s="14">
        <f t="shared" si="9"/>
        <v>0</v>
      </c>
      <c r="Y63" s="14">
        <f t="shared" si="9"/>
        <v>0</v>
      </c>
      <c r="Z63" s="14">
        <f t="shared" si="9"/>
        <v>0</v>
      </c>
      <c r="AA63" s="14">
        <f t="shared" si="9"/>
        <v>0</v>
      </c>
      <c r="AB63" s="6">
        <f t="shared" si="6"/>
        <v>0.4</v>
      </c>
      <c r="AC63" s="6">
        <f t="shared" si="7"/>
        <v>0.6</v>
      </c>
      <c r="AD63" s="6">
        <f t="shared" si="8"/>
        <v>0.24</v>
      </c>
      <c r="AE63" s="21"/>
    </row>
    <row r="64" spans="1:31" ht="55.2" x14ac:dyDescent="0.3">
      <c r="A64" s="8" t="s">
        <v>187</v>
      </c>
      <c r="B64" s="42">
        <v>1</v>
      </c>
      <c r="C64" s="42">
        <v>1</v>
      </c>
      <c r="D64" s="42">
        <v>1</v>
      </c>
      <c r="E64" s="42">
        <v>1</v>
      </c>
      <c r="F64" s="42">
        <v>1</v>
      </c>
      <c r="G64" s="42">
        <v>1</v>
      </c>
      <c r="H64" s="42">
        <v>0</v>
      </c>
      <c r="I64" s="42">
        <v>0</v>
      </c>
      <c r="J64" s="42">
        <v>1</v>
      </c>
      <c r="K64" s="42">
        <v>1</v>
      </c>
      <c r="L64" s="6">
        <f t="shared" si="0"/>
        <v>0.8</v>
      </c>
      <c r="M64" s="7" t="str">
        <f t="shared" si="1"/>
        <v>mudah</v>
      </c>
      <c r="N64" s="6">
        <f t="shared" si="2"/>
        <v>0.4</v>
      </c>
      <c r="O64" s="7" t="str">
        <f t="shared" si="3"/>
        <v>soal diterima baik</v>
      </c>
      <c r="Q64" s="7">
        <v>59</v>
      </c>
      <c r="R64" s="14">
        <f t="shared" si="9"/>
        <v>1</v>
      </c>
      <c r="S64" s="14">
        <f t="shared" si="9"/>
        <v>1</v>
      </c>
      <c r="T64" s="14">
        <f t="shared" si="9"/>
        <v>1</v>
      </c>
      <c r="U64" s="14">
        <f t="shared" si="9"/>
        <v>0</v>
      </c>
      <c r="V64" s="14">
        <f t="shared" si="9"/>
        <v>1</v>
      </c>
      <c r="W64" s="14">
        <f t="shared" si="9"/>
        <v>0</v>
      </c>
      <c r="X64" s="14">
        <f t="shared" si="9"/>
        <v>0</v>
      </c>
      <c r="Y64" s="14">
        <f t="shared" si="9"/>
        <v>0</v>
      </c>
      <c r="Z64" s="14">
        <f t="shared" si="9"/>
        <v>0</v>
      </c>
      <c r="AA64" s="14">
        <f t="shared" si="9"/>
        <v>0</v>
      </c>
      <c r="AB64" s="6">
        <f t="shared" si="6"/>
        <v>0.4</v>
      </c>
      <c r="AC64" s="6">
        <f t="shared" si="7"/>
        <v>0.6</v>
      </c>
      <c r="AD64" s="6">
        <f t="shared" si="8"/>
        <v>0.24</v>
      </c>
      <c r="AE64" s="21"/>
    </row>
    <row r="65" spans="1:31" ht="69" x14ac:dyDescent="0.3">
      <c r="A65" s="8" t="s">
        <v>188</v>
      </c>
      <c r="B65" s="42">
        <v>1</v>
      </c>
      <c r="C65" s="42">
        <v>1</v>
      </c>
      <c r="D65" s="42">
        <v>1</v>
      </c>
      <c r="E65" s="42">
        <v>1</v>
      </c>
      <c r="F65" s="42">
        <v>1</v>
      </c>
      <c r="G65" s="42">
        <v>1</v>
      </c>
      <c r="H65" s="42">
        <v>1</v>
      </c>
      <c r="I65" s="42">
        <v>1</v>
      </c>
      <c r="J65" s="42">
        <v>0</v>
      </c>
      <c r="K65" s="42">
        <v>0</v>
      </c>
      <c r="L65" s="6">
        <f t="shared" si="0"/>
        <v>0.8</v>
      </c>
      <c r="M65" s="7" t="str">
        <f t="shared" si="1"/>
        <v>mudah</v>
      </c>
      <c r="N65" s="6">
        <f t="shared" si="2"/>
        <v>0.4</v>
      </c>
      <c r="O65" s="7" t="str">
        <f t="shared" si="3"/>
        <v>soal diterima baik</v>
      </c>
      <c r="Q65" s="7">
        <v>60</v>
      </c>
      <c r="R65" s="14">
        <f t="shared" si="9"/>
        <v>1</v>
      </c>
      <c r="S65" s="14">
        <f t="shared" si="9"/>
        <v>1</v>
      </c>
      <c r="T65" s="14">
        <f t="shared" si="9"/>
        <v>1</v>
      </c>
      <c r="U65" s="14">
        <f t="shared" si="9"/>
        <v>1</v>
      </c>
      <c r="V65" s="14">
        <f t="shared" si="9"/>
        <v>1</v>
      </c>
      <c r="W65" s="14">
        <f t="shared" si="9"/>
        <v>1</v>
      </c>
      <c r="X65" s="14">
        <f t="shared" si="9"/>
        <v>0</v>
      </c>
      <c r="Y65" s="14">
        <f t="shared" si="9"/>
        <v>0</v>
      </c>
      <c r="Z65" s="14">
        <f t="shared" si="9"/>
        <v>1</v>
      </c>
      <c r="AA65" s="14">
        <f t="shared" si="9"/>
        <v>1</v>
      </c>
      <c r="AB65" s="6">
        <f t="shared" si="6"/>
        <v>0.8</v>
      </c>
      <c r="AC65" s="6">
        <f t="shared" si="7"/>
        <v>0.19999999999999996</v>
      </c>
      <c r="AD65" s="6">
        <f t="shared" si="8"/>
        <v>0.15999999999999998</v>
      </c>
      <c r="AE65" s="21"/>
    </row>
    <row r="66" spans="1:31" ht="69" x14ac:dyDescent="0.3">
      <c r="A66" s="8" t="s">
        <v>189</v>
      </c>
      <c r="B66" s="42">
        <v>1</v>
      </c>
      <c r="C66" s="42">
        <v>1</v>
      </c>
      <c r="D66" s="42">
        <v>1</v>
      </c>
      <c r="E66" s="42">
        <v>1</v>
      </c>
      <c r="F66" s="42">
        <v>1</v>
      </c>
      <c r="G66" s="42">
        <v>1</v>
      </c>
      <c r="H66" s="42">
        <v>0</v>
      </c>
      <c r="I66" s="42">
        <v>0</v>
      </c>
      <c r="J66" s="42">
        <v>1</v>
      </c>
      <c r="K66" s="42">
        <v>1</v>
      </c>
      <c r="L66" s="6">
        <f t="shared" si="0"/>
        <v>0.8</v>
      </c>
      <c r="M66" s="7" t="str">
        <f t="shared" si="1"/>
        <v>mudah</v>
      </c>
      <c r="N66" s="6">
        <f t="shared" si="2"/>
        <v>0.4</v>
      </c>
      <c r="O66" s="7" t="str">
        <f t="shared" si="3"/>
        <v>soal diterima baik</v>
      </c>
      <c r="Q66" s="7">
        <v>61</v>
      </c>
      <c r="R66" s="14">
        <f t="shared" si="9"/>
        <v>1</v>
      </c>
      <c r="S66" s="14">
        <f t="shared" si="9"/>
        <v>1</v>
      </c>
      <c r="T66" s="14">
        <f t="shared" si="9"/>
        <v>1</v>
      </c>
      <c r="U66" s="14">
        <f t="shared" si="9"/>
        <v>1</v>
      </c>
      <c r="V66" s="14">
        <f t="shared" si="9"/>
        <v>1</v>
      </c>
      <c r="W66" s="14">
        <f t="shared" si="9"/>
        <v>1</v>
      </c>
      <c r="X66" s="14">
        <f t="shared" si="9"/>
        <v>1</v>
      </c>
      <c r="Y66" s="14">
        <f t="shared" si="9"/>
        <v>1</v>
      </c>
      <c r="Z66" s="14">
        <f t="shared" si="9"/>
        <v>0</v>
      </c>
      <c r="AA66" s="14">
        <f t="shared" si="9"/>
        <v>0</v>
      </c>
      <c r="AB66" s="6">
        <f t="shared" si="6"/>
        <v>0.8</v>
      </c>
      <c r="AC66" s="6">
        <f t="shared" si="7"/>
        <v>0.19999999999999996</v>
      </c>
      <c r="AD66" s="6">
        <f t="shared" si="8"/>
        <v>0.15999999999999998</v>
      </c>
      <c r="AE66" s="21"/>
    </row>
    <row r="67" spans="1:31" ht="27.6" x14ac:dyDescent="0.3">
      <c r="A67" s="9" t="s">
        <v>190</v>
      </c>
      <c r="B67" s="42">
        <v>1</v>
      </c>
      <c r="C67" s="42">
        <v>1</v>
      </c>
      <c r="D67" s="42">
        <v>1</v>
      </c>
      <c r="E67" s="42">
        <v>1</v>
      </c>
      <c r="F67" s="42">
        <v>1</v>
      </c>
      <c r="G67" s="42">
        <v>1</v>
      </c>
      <c r="H67" s="42">
        <v>0</v>
      </c>
      <c r="I67" s="42">
        <v>0</v>
      </c>
      <c r="J67" s="42">
        <v>0</v>
      </c>
      <c r="K67" s="42">
        <v>0</v>
      </c>
      <c r="L67" s="6">
        <f t="shared" si="0"/>
        <v>0.6</v>
      </c>
      <c r="M67" s="7" t="str">
        <f t="shared" si="1"/>
        <v>sedang</v>
      </c>
      <c r="N67" s="6">
        <f t="shared" si="2"/>
        <v>0.8</v>
      </c>
      <c r="O67" s="7" t="str">
        <f t="shared" si="3"/>
        <v>soal diterima baik</v>
      </c>
      <c r="Q67" s="7">
        <v>62</v>
      </c>
      <c r="R67" s="14">
        <f t="shared" si="9"/>
        <v>1</v>
      </c>
      <c r="S67" s="14">
        <f t="shared" si="9"/>
        <v>1</v>
      </c>
      <c r="T67" s="14">
        <f t="shared" si="9"/>
        <v>1</v>
      </c>
      <c r="U67" s="14">
        <f t="shared" si="9"/>
        <v>1</v>
      </c>
      <c r="V67" s="14">
        <f t="shared" si="9"/>
        <v>1</v>
      </c>
      <c r="W67" s="14">
        <f t="shared" si="9"/>
        <v>1</v>
      </c>
      <c r="X67" s="14">
        <f t="shared" si="9"/>
        <v>0</v>
      </c>
      <c r="Y67" s="14">
        <f t="shared" si="9"/>
        <v>0</v>
      </c>
      <c r="Z67" s="14">
        <f t="shared" si="9"/>
        <v>1</v>
      </c>
      <c r="AA67" s="14">
        <f t="shared" si="9"/>
        <v>1</v>
      </c>
      <c r="AB67" s="6">
        <f t="shared" si="6"/>
        <v>0.8</v>
      </c>
      <c r="AC67" s="6">
        <f t="shared" si="7"/>
        <v>0.19999999999999996</v>
      </c>
      <c r="AD67" s="6">
        <f t="shared" si="8"/>
        <v>0.15999999999999998</v>
      </c>
      <c r="AE67" s="21"/>
    </row>
    <row r="68" spans="1:31" ht="69" x14ac:dyDescent="0.3">
      <c r="A68" s="4" t="s">
        <v>191</v>
      </c>
      <c r="B68" s="42">
        <v>0</v>
      </c>
      <c r="C68" s="42">
        <v>0</v>
      </c>
      <c r="D68" s="42">
        <v>1</v>
      </c>
      <c r="E68" s="42">
        <v>0</v>
      </c>
      <c r="F68" s="42">
        <v>1</v>
      </c>
      <c r="G68" s="42">
        <v>0</v>
      </c>
      <c r="H68" s="42">
        <v>0</v>
      </c>
      <c r="I68" s="42">
        <v>0</v>
      </c>
      <c r="J68" s="42">
        <v>0</v>
      </c>
      <c r="K68" s="42">
        <v>0</v>
      </c>
      <c r="L68" s="6">
        <f t="shared" si="0"/>
        <v>0.2</v>
      </c>
      <c r="M68" s="7" t="str">
        <f t="shared" si="1"/>
        <v>sukar</v>
      </c>
      <c r="N68" s="6">
        <f t="shared" si="2"/>
        <v>0.4</v>
      </c>
      <c r="O68" s="7" t="str">
        <f t="shared" si="3"/>
        <v>soal diterima baik</v>
      </c>
      <c r="Q68" s="7">
        <v>63</v>
      </c>
      <c r="R68" s="14">
        <f t="shared" si="9"/>
        <v>1</v>
      </c>
      <c r="S68" s="14">
        <f t="shared" si="9"/>
        <v>1</v>
      </c>
      <c r="T68" s="14">
        <f t="shared" si="9"/>
        <v>1</v>
      </c>
      <c r="U68" s="14">
        <f t="shared" si="9"/>
        <v>1</v>
      </c>
      <c r="V68" s="14">
        <f t="shared" si="9"/>
        <v>1</v>
      </c>
      <c r="W68" s="14">
        <f t="shared" si="9"/>
        <v>1</v>
      </c>
      <c r="X68" s="14">
        <f t="shared" si="9"/>
        <v>0</v>
      </c>
      <c r="Y68" s="14">
        <f t="shared" si="9"/>
        <v>0</v>
      </c>
      <c r="Z68" s="14">
        <f t="shared" si="9"/>
        <v>0</v>
      </c>
      <c r="AA68" s="14">
        <f t="shared" si="9"/>
        <v>0</v>
      </c>
      <c r="AB68" s="6">
        <f t="shared" si="6"/>
        <v>0.6</v>
      </c>
      <c r="AC68" s="6">
        <f t="shared" si="7"/>
        <v>0.4</v>
      </c>
      <c r="AD68" s="6">
        <f t="shared" si="8"/>
        <v>0.24</v>
      </c>
      <c r="AE68" s="21"/>
    </row>
    <row r="69" spans="1:31" ht="69" x14ac:dyDescent="0.3">
      <c r="A69" s="4" t="s">
        <v>192</v>
      </c>
      <c r="B69" s="42">
        <v>1</v>
      </c>
      <c r="C69" s="42">
        <v>1</v>
      </c>
      <c r="D69" s="42">
        <v>1</v>
      </c>
      <c r="E69" s="42">
        <v>1</v>
      </c>
      <c r="F69" s="42">
        <v>1</v>
      </c>
      <c r="G69" s="42">
        <v>1</v>
      </c>
      <c r="H69" s="42">
        <v>0</v>
      </c>
      <c r="I69" s="42">
        <v>0</v>
      </c>
      <c r="J69" s="42">
        <v>0</v>
      </c>
      <c r="K69" s="42">
        <v>0</v>
      </c>
      <c r="L69" s="6">
        <f t="shared" si="0"/>
        <v>0.6</v>
      </c>
      <c r="M69" s="7" t="str">
        <f t="shared" si="1"/>
        <v>sedang</v>
      </c>
      <c r="N69" s="6">
        <f t="shared" si="2"/>
        <v>0.8</v>
      </c>
      <c r="O69" s="7" t="str">
        <f t="shared" si="3"/>
        <v>soal diterima baik</v>
      </c>
      <c r="Q69" s="7">
        <v>64</v>
      </c>
      <c r="R69" s="14">
        <f t="shared" si="9"/>
        <v>0</v>
      </c>
      <c r="S69" s="14">
        <f t="shared" si="9"/>
        <v>0</v>
      </c>
      <c r="T69" s="14">
        <f t="shared" si="9"/>
        <v>1</v>
      </c>
      <c r="U69" s="14">
        <f t="shared" si="9"/>
        <v>0</v>
      </c>
      <c r="V69" s="14">
        <f t="shared" si="9"/>
        <v>1</v>
      </c>
      <c r="W69" s="14">
        <f t="shared" si="9"/>
        <v>0</v>
      </c>
      <c r="X69" s="14">
        <f t="shared" si="9"/>
        <v>0</v>
      </c>
      <c r="Y69" s="14">
        <f t="shared" si="9"/>
        <v>0</v>
      </c>
      <c r="Z69" s="14">
        <f t="shared" si="9"/>
        <v>0</v>
      </c>
      <c r="AA69" s="14">
        <f t="shared" si="9"/>
        <v>0</v>
      </c>
      <c r="AB69" s="6">
        <f t="shared" si="6"/>
        <v>0.2</v>
      </c>
      <c r="AC69" s="6">
        <f t="shared" si="7"/>
        <v>0.8</v>
      </c>
      <c r="AD69" s="6">
        <f t="shared" si="8"/>
        <v>0.16000000000000003</v>
      </c>
      <c r="AE69" s="21"/>
    </row>
    <row r="70" spans="1:31" ht="69" x14ac:dyDescent="0.3">
      <c r="A70" s="9" t="s">
        <v>193</v>
      </c>
      <c r="B70" s="42">
        <v>1</v>
      </c>
      <c r="C70" s="42">
        <v>1</v>
      </c>
      <c r="D70" s="42">
        <v>1</v>
      </c>
      <c r="E70" s="42">
        <v>1</v>
      </c>
      <c r="F70" s="42">
        <v>1</v>
      </c>
      <c r="G70" s="42">
        <v>1</v>
      </c>
      <c r="H70" s="42">
        <v>0</v>
      </c>
      <c r="I70" s="42">
        <v>0</v>
      </c>
      <c r="J70" s="42">
        <v>0</v>
      </c>
      <c r="K70" s="42">
        <v>0</v>
      </c>
      <c r="L70" s="6">
        <f t="shared" ref="L70:L104" si="10">SUM(B70:K70)/10</f>
        <v>0.6</v>
      </c>
      <c r="M70" s="7" t="str">
        <f t="shared" ref="M70:M104" si="11">IF(L70&lt;0.31,"sukar",IF(L70&lt;0.71,"sedang","mudah"))</f>
        <v>sedang</v>
      </c>
      <c r="N70" s="6">
        <f t="shared" ref="N70:N104" si="12">ABS((SUM(B70:F70)-SUM(G70:K70))*2/10)</f>
        <v>0.8</v>
      </c>
      <c r="O70" s="7" t="str">
        <f t="shared" ref="O70:O104" si="13">IF(N70&lt;0.2,"soal dibuang",IF(N70&lt;0.3,"soal diperbaiki",IF(N70&lt;0.4,"soal diterima tapi perlu diperbaiki","soal diterima baik")))</f>
        <v>soal diterima baik</v>
      </c>
      <c r="Q70" s="7">
        <v>65</v>
      </c>
      <c r="R70" s="14">
        <f t="shared" si="9"/>
        <v>1</v>
      </c>
      <c r="S70" s="14">
        <f t="shared" si="9"/>
        <v>1</v>
      </c>
      <c r="T70" s="14">
        <f t="shared" si="9"/>
        <v>1</v>
      </c>
      <c r="U70" s="14">
        <f t="shared" si="9"/>
        <v>1</v>
      </c>
      <c r="V70" s="14">
        <f t="shared" si="9"/>
        <v>1</v>
      </c>
      <c r="W70" s="14">
        <f t="shared" si="9"/>
        <v>1</v>
      </c>
      <c r="X70" s="14">
        <f t="shared" si="9"/>
        <v>0</v>
      </c>
      <c r="Y70" s="14">
        <f t="shared" si="9"/>
        <v>0</v>
      </c>
      <c r="Z70" s="14">
        <f t="shared" si="9"/>
        <v>0</v>
      </c>
      <c r="AA70" s="14">
        <f t="shared" si="9"/>
        <v>0</v>
      </c>
      <c r="AB70" s="6">
        <f t="shared" si="6"/>
        <v>0.6</v>
      </c>
      <c r="AC70" s="6">
        <f t="shared" si="7"/>
        <v>0.4</v>
      </c>
      <c r="AD70" s="6">
        <f t="shared" si="8"/>
        <v>0.24</v>
      </c>
      <c r="AE70" s="21"/>
    </row>
    <row r="71" spans="1:31" ht="41.4" x14ac:dyDescent="0.3">
      <c r="A71" s="9" t="s">
        <v>194</v>
      </c>
      <c r="B71" s="42">
        <v>1</v>
      </c>
      <c r="C71" s="42">
        <v>1</v>
      </c>
      <c r="D71" s="42">
        <v>1</v>
      </c>
      <c r="E71" s="42">
        <v>1</v>
      </c>
      <c r="F71" s="42">
        <v>1</v>
      </c>
      <c r="G71" s="42">
        <v>1</v>
      </c>
      <c r="H71" s="42">
        <v>0</v>
      </c>
      <c r="I71" s="42">
        <v>0</v>
      </c>
      <c r="J71" s="42">
        <v>0</v>
      </c>
      <c r="K71" s="42">
        <v>0</v>
      </c>
      <c r="L71" s="6">
        <f t="shared" si="10"/>
        <v>0.6</v>
      </c>
      <c r="M71" s="7" t="str">
        <f t="shared" si="11"/>
        <v>sedang</v>
      </c>
      <c r="N71" s="6">
        <f t="shared" si="12"/>
        <v>0.8</v>
      </c>
      <c r="O71" s="7" t="str">
        <f t="shared" si="13"/>
        <v>soal diterima baik</v>
      </c>
      <c r="Q71" s="7">
        <v>66</v>
      </c>
      <c r="R71" s="14">
        <f t="shared" si="9"/>
        <v>1</v>
      </c>
      <c r="S71" s="14">
        <f t="shared" si="9"/>
        <v>1</v>
      </c>
      <c r="T71" s="14">
        <f t="shared" si="9"/>
        <v>1</v>
      </c>
      <c r="U71" s="14">
        <f t="shared" si="9"/>
        <v>1</v>
      </c>
      <c r="V71" s="14">
        <f t="shared" si="9"/>
        <v>1</v>
      </c>
      <c r="W71" s="14">
        <f t="shared" ref="W71:AA105" si="14">G70</f>
        <v>1</v>
      </c>
      <c r="X71" s="14">
        <f t="shared" si="14"/>
        <v>0</v>
      </c>
      <c r="Y71" s="14">
        <f t="shared" si="14"/>
        <v>0</v>
      </c>
      <c r="Z71" s="14">
        <f t="shared" si="14"/>
        <v>0</v>
      </c>
      <c r="AA71" s="14">
        <f t="shared" si="14"/>
        <v>0</v>
      </c>
      <c r="AB71" s="6">
        <f t="shared" ref="AB71:AB104" si="15">SUM(R71:AA71)/COUNT(R71:AA71)</f>
        <v>0.6</v>
      </c>
      <c r="AC71" s="6">
        <f t="shared" ref="AC71:AC105" si="16">1-AB71</f>
        <v>0.4</v>
      </c>
      <c r="AD71" s="6">
        <f t="shared" ref="AD71:AD105" si="17">AB71*AC71</f>
        <v>0.24</v>
      </c>
      <c r="AE71" s="21"/>
    </row>
    <row r="72" spans="1:31" ht="55.2" x14ac:dyDescent="0.3">
      <c r="A72" s="4" t="s">
        <v>195</v>
      </c>
      <c r="B72" s="42">
        <v>1</v>
      </c>
      <c r="C72" s="42">
        <v>1</v>
      </c>
      <c r="D72" s="42">
        <v>1</v>
      </c>
      <c r="E72" s="42">
        <v>0</v>
      </c>
      <c r="F72" s="42">
        <v>1</v>
      </c>
      <c r="G72" s="42">
        <v>0</v>
      </c>
      <c r="H72" s="42">
        <v>0</v>
      </c>
      <c r="I72" s="42">
        <v>0</v>
      </c>
      <c r="J72" s="42">
        <v>0</v>
      </c>
      <c r="K72" s="42">
        <v>0</v>
      </c>
      <c r="L72" s="6">
        <f t="shared" si="10"/>
        <v>0.4</v>
      </c>
      <c r="M72" s="7" t="str">
        <f t="shared" si="11"/>
        <v>sedang</v>
      </c>
      <c r="N72" s="6">
        <f t="shared" si="12"/>
        <v>0.8</v>
      </c>
      <c r="O72" s="7" t="str">
        <f t="shared" si="13"/>
        <v>soal diterima baik</v>
      </c>
      <c r="Q72" s="7">
        <v>67</v>
      </c>
      <c r="R72" s="14">
        <f t="shared" ref="R72:V105" si="18">B71</f>
        <v>1</v>
      </c>
      <c r="S72" s="14">
        <f t="shared" si="18"/>
        <v>1</v>
      </c>
      <c r="T72" s="14">
        <f t="shared" si="18"/>
        <v>1</v>
      </c>
      <c r="U72" s="14">
        <f t="shared" si="18"/>
        <v>1</v>
      </c>
      <c r="V72" s="14">
        <f t="shared" si="18"/>
        <v>1</v>
      </c>
      <c r="W72" s="14">
        <f t="shared" si="14"/>
        <v>1</v>
      </c>
      <c r="X72" s="14">
        <f t="shared" si="14"/>
        <v>0</v>
      </c>
      <c r="Y72" s="14">
        <f t="shared" si="14"/>
        <v>0</v>
      </c>
      <c r="Z72" s="14">
        <f t="shared" si="14"/>
        <v>0</v>
      </c>
      <c r="AA72" s="14">
        <f t="shared" si="14"/>
        <v>0</v>
      </c>
      <c r="AB72" s="6">
        <f t="shared" si="15"/>
        <v>0.6</v>
      </c>
      <c r="AC72" s="6">
        <f t="shared" si="16"/>
        <v>0.4</v>
      </c>
      <c r="AD72" s="6">
        <f t="shared" si="17"/>
        <v>0.24</v>
      </c>
      <c r="AE72" s="21"/>
    </row>
    <row r="73" spans="1:31" ht="69" x14ac:dyDescent="0.3">
      <c r="A73" s="9" t="s">
        <v>196</v>
      </c>
      <c r="B73" s="42">
        <v>1</v>
      </c>
      <c r="C73" s="42">
        <v>1</v>
      </c>
      <c r="D73" s="42">
        <v>0</v>
      </c>
      <c r="E73" s="42">
        <v>0</v>
      </c>
      <c r="F73" s="42">
        <v>0</v>
      </c>
      <c r="G73" s="42">
        <v>0</v>
      </c>
      <c r="H73" s="42">
        <v>0</v>
      </c>
      <c r="I73" s="42">
        <v>0</v>
      </c>
      <c r="J73" s="42">
        <v>0</v>
      </c>
      <c r="K73" s="42">
        <v>0</v>
      </c>
      <c r="L73" s="6">
        <f t="shared" si="10"/>
        <v>0.2</v>
      </c>
      <c r="M73" s="7" t="str">
        <f t="shared" si="11"/>
        <v>sukar</v>
      </c>
      <c r="N73" s="6">
        <f t="shared" si="12"/>
        <v>0.4</v>
      </c>
      <c r="O73" s="7" t="str">
        <f t="shared" si="13"/>
        <v>soal diterima baik</v>
      </c>
      <c r="Q73" s="7">
        <v>68</v>
      </c>
      <c r="R73" s="14">
        <f t="shared" si="18"/>
        <v>1</v>
      </c>
      <c r="S73" s="14">
        <f t="shared" si="18"/>
        <v>1</v>
      </c>
      <c r="T73" s="14">
        <f t="shared" si="18"/>
        <v>1</v>
      </c>
      <c r="U73" s="14">
        <f t="shared" si="18"/>
        <v>0</v>
      </c>
      <c r="V73" s="14">
        <f t="shared" si="18"/>
        <v>1</v>
      </c>
      <c r="W73" s="14">
        <f t="shared" si="14"/>
        <v>0</v>
      </c>
      <c r="X73" s="14">
        <f t="shared" si="14"/>
        <v>0</v>
      </c>
      <c r="Y73" s="14">
        <f t="shared" si="14"/>
        <v>0</v>
      </c>
      <c r="Z73" s="14">
        <f t="shared" si="14"/>
        <v>0</v>
      </c>
      <c r="AA73" s="14">
        <f t="shared" si="14"/>
        <v>0</v>
      </c>
      <c r="AB73" s="6">
        <f t="shared" si="15"/>
        <v>0.4</v>
      </c>
      <c r="AC73" s="6">
        <f t="shared" si="16"/>
        <v>0.6</v>
      </c>
      <c r="AD73" s="6">
        <f t="shared" si="17"/>
        <v>0.24</v>
      </c>
      <c r="AE73" s="21"/>
    </row>
    <row r="74" spans="1:31" ht="69" x14ac:dyDescent="0.3">
      <c r="A74" s="9" t="s">
        <v>197</v>
      </c>
      <c r="B74" s="42">
        <v>1</v>
      </c>
      <c r="C74" s="42">
        <v>1</v>
      </c>
      <c r="D74" s="42">
        <v>1</v>
      </c>
      <c r="E74" s="42">
        <v>0</v>
      </c>
      <c r="F74" s="42">
        <v>1</v>
      </c>
      <c r="G74" s="42">
        <v>0</v>
      </c>
      <c r="H74" s="42">
        <v>0</v>
      </c>
      <c r="I74" s="42">
        <v>0</v>
      </c>
      <c r="J74" s="42">
        <v>0</v>
      </c>
      <c r="K74" s="42">
        <v>0</v>
      </c>
      <c r="L74" s="6">
        <f t="shared" si="10"/>
        <v>0.4</v>
      </c>
      <c r="M74" s="7" t="str">
        <f t="shared" si="11"/>
        <v>sedang</v>
      </c>
      <c r="N74" s="6">
        <f t="shared" si="12"/>
        <v>0.8</v>
      </c>
      <c r="O74" s="7" t="str">
        <f t="shared" si="13"/>
        <v>soal diterima baik</v>
      </c>
      <c r="Q74" s="7">
        <v>69</v>
      </c>
      <c r="R74" s="14">
        <f t="shared" si="18"/>
        <v>1</v>
      </c>
      <c r="S74" s="14">
        <f t="shared" si="18"/>
        <v>1</v>
      </c>
      <c r="T74" s="14">
        <f t="shared" si="18"/>
        <v>0</v>
      </c>
      <c r="U74" s="14">
        <f t="shared" si="18"/>
        <v>0</v>
      </c>
      <c r="V74" s="14">
        <f t="shared" si="18"/>
        <v>0</v>
      </c>
      <c r="W74" s="14">
        <f t="shared" si="14"/>
        <v>0</v>
      </c>
      <c r="X74" s="14">
        <f t="shared" si="14"/>
        <v>0</v>
      </c>
      <c r="Y74" s="14">
        <f t="shared" si="14"/>
        <v>0</v>
      </c>
      <c r="Z74" s="14">
        <f t="shared" si="14"/>
        <v>0</v>
      </c>
      <c r="AA74" s="14">
        <f t="shared" si="14"/>
        <v>0</v>
      </c>
      <c r="AB74" s="6">
        <f t="shared" si="15"/>
        <v>0.2</v>
      </c>
      <c r="AC74" s="6">
        <f t="shared" si="16"/>
        <v>0.8</v>
      </c>
      <c r="AD74" s="6">
        <f t="shared" si="17"/>
        <v>0.16000000000000003</v>
      </c>
      <c r="AE74" s="21"/>
    </row>
    <row r="75" spans="1:31" ht="69" x14ac:dyDescent="0.3">
      <c r="A75" s="8" t="s">
        <v>198</v>
      </c>
      <c r="B75" s="42">
        <v>1</v>
      </c>
      <c r="C75" s="42">
        <v>1</v>
      </c>
      <c r="D75" s="42">
        <v>1</v>
      </c>
      <c r="E75" s="42">
        <v>1</v>
      </c>
      <c r="F75" s="42">
        <v>1</v>
      </c>
      <c r="G75" s="42">
        <v>1</v>
      </c>
      <c r="H75" s="42">
        <v>0</v>
      </c>
      <c r="I75" s="42">
        <v>0</v>
      </c>
      <c r="J75" s="42">
        <v>0</v>
      </c>
      <c r="K75" s="42">
        <v>0</v>
      </c>
      <c r="L75" s="6">
        <f t="shared" si="10"/>
        <v>0.6</v>
      </c>
      <c r="M75" s="7" t="str">
        <f t="shared" si="11"/>
        <v>sedang</v>
      </c>
      <c r="N75" s="6">
        <f t="shared" si="12"/>
        <v>0.8</v>
      </c>
      <c r="O75" s="7" t="str">
        <f t="shared" si="13"/>
        <v>soal diterima baik</v>
      </c>
      <c r="Q75" s="7">
        <v>70</v>
      </c>
      <c r="R75" s="14">
        <f t="shared" si="18"/>
        <v>1</v>
      </c>
      <c r="S75" s="14">
        <f t="shared" si="18"/>
        <v>1</v>
      </c>
      <c r="T75" s="14">
        <f t="shared" si="18"/>
        <v>1</v>
      </c>
      <c r="U75" s="14">
        <f t="shared" si="18"/>
        <v>0</v>
      </c>
      <c r="V75" s="14">
        <f t="shared" si="18"/>
        <v>1</v>
      </c>
      <c r="W75" s="14">
        <f t="shared" si="14"/>
        <v>0</v>
      </c>
      <c r="X75" s="14">
        <f t="shared" si="14"/>
        <v>0</v>
      </c>
      <c r="Y75" s="14">
        <f t="shared" si="14"/>
        <v>0</v>
      </c>
      <c r="Z75" s="14">
        <f t="shared" si="14"/>
        <v>0</v>
      </c>
      <c r="AA75" s="14">
        <f t="shared" si="14"/>
        <v>0</v>
      </c>
      <c r="AB75" s="6">
        <f t="shared" si="15"/>
        <v>0.4</v>
      </c>
      <c r="AC75" s="6">
        <f t="shared" si="16"/>
        <v>0.6</v>
      </c>
      <c r="AD75" s="6">
        <f t="shared" si="17"/>
        <v>0.24</v>
      </c>
      <c r="AE75" s="21"/>
    </row>
    <row r="76" spans="1:31" ht="55.2" x14ac:dyDescent="0.3">
      <c r="A76" s="4" t="s">
        <v>199</v>
      </c>
      <c r="B76" s="42">
        <v>1</v>
      </c>
      <c r="C76" s="42">
        <v>1</v>
      </c>
      <c r="D76" s="42">
        <v>1</v>
      </c>
      <c r="E76" s="42">
        <v>1</v>
      </c>
      <c r="F76" s="42">
        <v>1</v>
      </c>
      <c r="G76" s="42">
        <v>1</v>
      </c>
      <c r="H76" s="42">
        <v>0</v>
      </c>
      <c r="I76" s="42">
        <v>0</v>
      </c>
      <c r="J76" s="42">
        <v>0</v>
      </c>
      <c r="K76" s="42">
        <v>0</v>
      </c>
      <c r="L76" s="6">
        <f t="shared" si="10"/>
        <v>0.6</v>
      </c>
      <c r="M76" s="7" t="str">
        <f t="shared" si="11"/>
        <v>sedang</v>
      </c>
      <c r="N76" s="6">
        <f t="shared" si="12"/>
        <v>0.8</v>
      </c>
      <c r="O76" s="7" t="str">
        <f t="shared" si="13"/>
        <v>soal diterima baik</v>
      </c>
      <c r="Q76" s="7">
        <v>71</v>
      </c>
      <c r="R76" s="14">
        <f t="shared" si="18"/>
        <v>1</v>
      </c>
      <c r="S76" s="14">
        <f t="shared" si="18"/>
        <v>1</v>
      </c>
      <c r="T76" s="14">
        <f t="shared" si="18"/>
        <v>1</v>
      </c>
      <c r="U76" s="14">
        <f t="shared" si="18"/>
        <v>1</v>
      </c>
      <c r="V76" s="14">
        <f t="shared" si="18"/>
        <v>1</v>
      </c>
      <c r="W76" s="14">
        <f t="shared" si="14"/>
        <v>1</v>
      </c>
      <c r="X76" s="14">
        <f t="shared" si="14"/>
        <v>0</v>
      </c>
      <c r="Y76" s="14">
        <f t="shared" si="14"/>
        <v>0</v>
      </c>
      <c r="Z76" s="14">
        <f t="shared" si="14"/>
        <v>0</v>
      </c>
      <c r="AA76" s="14">
        <f t="shared" si="14"/>
        <v>0</v>
      </c>
      <c r="AB76" s="6">
        <f t="shared" si="15"/>
        <v>0.6</v>
      </c>
      <c r="AC76" s="6">
        <f t="shared" si="16"/>
        <v>0.4</v>
      </c>
      <c r="AD76" s="6">
        <f t="shared" si="17"/>
        <v>0.24</v>
      </c>
      <c r="AE76" s="21"/>
    </row>
    <row r="77" spans="1:31" ht="55.2" x14ac:dyDescent="0.3">
      <c r="A77" s="9" t="s">
        <v>200</v>
      </c>
      <c r="B77" s="42">
        <v>1</v>
      </c>
      <c r="C77" s="42">
        <v>1</v>
      </c>
      <c r="D77" s="42">
        <v>1</v>
      </c>
      <c r="E77" s="42">
        <v>0</v>
      </c>
      <c r="F77" s="42">
        <v>1</v>
      </c>
      <c r="G77" s="42">
        <v>0</v>
      </c>
      <c r="H77" s="42">
        <v>0</v>
      </c>
      <c r="I77" s="42">
        <v>0</v>
      </c>
      <c r="J77" s="42">
        <v>0</v>
      </c>
      <c r="K77" s="42">
        <v>0</v>
      </c>
      <c r="L77" s="6">
        <f t="shared" si="10"/>
        <v>0.4</v>
      </c>
      <c r="M77" s="7" t="str">
        <f t="shared" si="11"/>
        <v>sedang</v>
      </c>
      <c r="N77" s="6">
        <f t="shared" si="12"/>
        <v>0.8</v>
      </c>
      <c r="O77" s="7" t="str">
        <f t="shared" si="13"/>
        <v>soal diterima baik</v>
      </c>
      <c r="Q77" s="7">
        <v>72</v>
      </c>
      <c r="R77" s="14">
        <f t="shared" si="18"/>
        <v>1</v>
      </c>
      <c r="S77" s="14">
        <f t="shared" si="18"/>
        <v>1</v>
      </c>
      <c r="T77" s="14">
        <f t="shared" si="18"/>
        <v>1</v>
      </c>
      <c r="U77" s="14">
        <f t="shared" si="18"/>
        <v>1</v>
      </c>
      <c r="V77" s="14">
        <f t="shared" si="18"/>
        <v>1</v>
      </c>
      <c r="W77" s="14">
        <f t="shared" si="14"/>
        <v>1</v>
      </c>
      <c r="X77" s="14">
        <f t="shared" si="14"/>
        <v>0</v>
      </c>
      <c r="Y77" s="14">
        <f t="shared" si="14"/>
        <v>0</v>
      </c>
      <c r="Z77" s="14">
        <f t="shared" si="14"/>
        <v>0</v>
      </c>
      <c r="AA77" s="14">
        <f t="shared" si="14"/>
        <v>0</v>
      </c>
      <c r="AB77" s="6">
        <f t="shared" si="15"/>
        <v>0.6</v>
      </c>
      <c r="AC77" s="6">
        <f t="shared" si="16"/>
        <v>0.4</v>
      </c>
      <c r="AD77" s="6">
        <f t="shared" si="17"/>
        <v>0.24</v>
      </c>
      <c r="AE77" s="21"/>
    </row>
    <row r="78" spans="1:31" ht="55.2" x14ac:dyDescent="0.3">
      <c r="A78" s="4" t="s">
        <v>201</v>
      </c>
      <c r="B78" s="42">
        <v>1</v>
      </c>
      <c r="C78" s="42">
        <v>1</v>
      </c>
      <c r="D78" s="42">
        <v>1</v>
      </c>
      <c r="E78" s="42">
        <v>0</v>
      </c>
      <c r="F78" s="42">
        <v>1</v>
      </c>
      <c r="G78" s="42">
        <v>0</v>
      </c>
      <c r="H78" s="42">
        <v>1</v>
      </c>
      <c r="I78" s="42">
        <v>1</v>
      </c>
      <c r="J78" s="42">
        <v>0</v>
      </c>
      <c r="K78" s="42">
        <v>0</v>
      </c>
      <c r="L78" s="6">
        <f t="shared" si="10"/>
        <v>0.6</v>
      </c>
      <c r="M78" s="7" t="str">
        <f t="shared" si="11"/>
        <v>sedang</v>
      </c>
      <c r="N78" s="6">
        <f t="shared" si="12"/>
        <v>0.4</v>
      </c>
      <c r="O78" s="7" t="str">
        <f t="shared" si="13"/>
        <v>soal diterima baik</v>
      </c>
      <c r="Q78" s="7">
        <v>73</v>
      </c>
      <c r="R78" s="14">
        <f t="shared" si="18"/>
        <v>1</v>
      </c>
      <c r="S78" s="14">
        <f t="shared" si="18"/>
        <v>1</v>
      </c>
      <c r="T78" s="14">
        <f t="shared" si="18"/>
        <v>1</v>
      </c>
      <c r="U78" s="14">
        <f t="shared" si="18"/>
        <v>0</v>
      </c>
      <c r="V78" s="14">
        <f t="shared" si="18"/>
        <v>1</v>
      </c>
      <c r="W78" s="14">
        <f t="shared" si="14"/>
        <v>0</v>
      </c>
      <c r="X78" s="14">
        <f t="shared" si="14"/>
        <v>0</v>
      </c>
      <c r="Y78" s="14">
        <f t="shared" si="14"/>
        <v>0</v>
      </c>
      <c r="Z78" s="14">
        <f t="shared" si="14"/>
        <v>0</v>
      </c>
      <c r="AA78" s="14">
        <f t="shared" si="14"/>
        <v>0</v>
      </c>
      <c r="AB78" s="6">
        <f t="shared" si="15"/>
        <v>0.4</v>
      </c>
      <c r="AC78" s="6">
        <f t="shared" si="16"/>
        <v>0.6</v>
      </c>
      <c r="AD78" s="6">
        <f t="shared" si="17"/>
        <v>0.24</v>
      </c>
      <c r="AE78" s="21"/>
    </row>
    <row r="79" spans="1:31" ht="55.2" x14ac:dyDescent="0.3">
      <c r="A79" s="9" t="s">
        <v>202</v>
      </c>
      <c r="B79" s="42">
        <v>1</v>
      </c>
      <c r="C79" s="42">
        <v>1</v>
      </c>
      <c r="D79" s="42">
        <v>1</v>
      </c>
      <c r="E79" s="42">
        <v>1</v>
      </c>
      <c r="F79" s="42">
        <v>1</v>
      </c>
      <c r="G79" s="42">
        <v>1</v>
      </c>
      <c r="H79" s="42">
        <v>0</v>
      </c>
      <c r="I79" s="42">
        <v>0</v>
      </c>
      <c r="J79" s="42">
        <v>0</v>
      </c>
      <c r="K79" s="42">
        <v>0</v>
      </c>
      <c r="L79" s="6">
        <f t="shared" si="10"/>
        <v>0.6</v>
      </c>
      <c r="M79" s="7" t="str">
        <f t="shared" si="11"/>
        <v>sedang</v>
      </c>
      <c r="N79" s="6">
        <f t="shared" si="12"/>
        <v>0.8</v>
      </c>
      <c r="O79" s="7" t="str">
        <f t="shared" si="13"/>
        <v>soal diterima baik</v>
      </c>
      <c r="Q79" s="7">
        <v>74</v>
      </c>
      <c r="R79" s="14">
        <f t="shared" si="18"/>
        <v>1</v>
      </c>
      <c r="S79" s="14">
        <f t="shared" si="18"/>
        <v>1</v>
      </c>
      <c r="T79" s="14">
        <f t="shared" si="18"/>
        <v>1</v>
      </c>
      <c r="U79" s="14">
        <f t="shared" si="18"/>
        <v>0</v>
      </c>
      <c r="V79" s="14">
        <f t="shared" si="18"/>
        <v>1</v>
      </c>
      <c r="W79" s="14">
        <f t="shared" si="14"/>
        <v>0</v>
      </c>
      <c r="X79" s="14">
        <f t="shared" si="14"/>
        <v>1</v>
      </c>
      <c r="Y79" s="14">
        <f t="shared" si="14"/>
        <v>1</v>
      </c>
      <c r="Z79" s="14">
        <f t="shared" si="14"/>
        <v>0</v>
      </c>
      <c r="AA79" s="14">
        <f t="shared" si="14"/>
        <v>0</v>
      </c>
      <c r="AB79" s="6">
        <f t="shared" si="15"/>
        <v>0.6</v>
      </c>
      <c r="AC79" s="6">
        <f t="shared" si="16"/>
        <v>0.4</v>
      </c>
      <c r="AD79" s="6">
        <f t="shared" si="17"/>
        <v>0.24</v>
      </c>
      <c r="AE79" s="21"/>
    </row>
    <row r="80" spans="1:31" ht="27.6" x14ac:dyDescent="0.3">
      <c r="A80" s="8" t="s">
        <v>203</v>
      </c>
      <c r="B80" s="42">
        <v>1</v>
      </c>
      <c r="C80" s="42">
        <v>1</v>
      </c>
      <c r="D80" s="42">
        <v>0</v>
      </c>
      <c r="E80" s="42">
        <v>1</v>
      </c>
      <c r="F80" s="42">
        <v>0</v>
      </c>
      <c r="G80" s="42">
        <v>1</v>
      </c>
      <c r="H80" s="42">
        <v>0</v>
      </c>
      <c r="I80" s="42">
        <v>0</v>
      </c>
      <c r="J80" s="42">
        <v>0</v>
      </c>
      <c r="K80" s="42">
        <v>0</v>
      </c>
      <c r="L80" s="6">
        <f t="shared" si="10"/>
        <v>0.4</v>
      </c>
      <c r="M80" s="7" t="str">
        <f t="shared" si="11"/>
        <v>sedang</v>
      </c>
      <c r="N80" s="6">
        <f t="shared" si="12"/>
        <v>0.4</v>
      </c>
      <c r="O80" s="7" t="str">
        <f t="shared" si="13"/>
        <v>soal diterima baik</v>
      </c>
      <c r="Q80" s="7">
        <v>75</v>
      </c>
      <c r="R80" s="14">
        <f t="shared" si="18"/>
        <v>1</v>
      </c>
      <c r="S80" s="14">
        <f t="shared" si="18"/>
        <v>1</v>
      </c>
      <c r="T80" s="14">
        <f t="shared" si="18"/>
        <v>1</v>
      </c>
      <c r="U80" s="14">
        <f t="shared" si="18"/>
        <v>1</v>
      </c>
      <c r="V80" s="14">
        <f t="shared" si="18"/>
        <v>1</v>
      </c>
      <c r="W80" s="14">
        <f t="shared" si="14"/>
        <v>1</v>
      </c>
      <c r="X80" s="14">
        <f t="shared" si="14"/>
        <v>0</v>
      </c>
      <c r="Y80" s="14">
        <f t="shared" si="14"/>
        <v>0</v>
      </c>
      <c r="Z80" s="14">
        <f t="shared" si="14"/>
        <v>0</v>
      </c>
      <c r="AA80" s="14">
        <f t="shared" si="14"/>
        <v>0</v>
      </c>
      <c r="AB80" s="6">
        <f t="shared" si="15"/>
        <v>0.6</v>
      </c>
      <c r="AC80" s="6">
        <f t="shared" si="16"/>
        <v>0.4</v>
      </c>
      <c r="AD80" s="6">
        <f t="shared" si="17"/>
        <v>0.24</v>
      </c>
      <c r="AE80" s="21"/>
    </row>
    <row r="81" spans="1:31" ht="69" x14ac:dyDescent="0.3">
      <c r="A81" s="8" t="s">
        <v>204</v>
      </c>
      <c r="B81" s="42">
        <v>1</v>
      </c>
      <c r="C81" s="42">
        <v>1</v>
      </c>
      <c r="D81" s="42">
        <v>1</v>
      </c>
      <c r="E81" s="42">
        <v>0</v>
      </c>
      <c r="F81" s="42">
        <v>1</v>
      </c>
      <c r="G81" s="42">
        <v>0</v>
      </c>
      <c r="H81" s="42">
        <v>0</v>
      </c>
      <c r="I81" s="42">
        <v>0</v>
      </c>
      <c r="J81" s="42">
        <v>0</v>
      </c>
      <c r="K81" s="42">
        <v>0</v>
      </c>
      <c r="L81" s="6">
        <f t="shared" si="10"/>
        <v>0.4</v>
      </c>
      <c r="M81" s="7" t="str">
        <f t="shared" si="11"/>
        <v>sedang</v>
      </c>
      <c r="N81" s="6">
        <f t="shared" si="12"/>
        <v>0.8</v>
      </c>
      <c r="O81" s="7" t="str">
        <f t="shared" si="13"/>
        <v>soal diterima baik</v>
      </c>
      <c r="Q81" s="7">
        <v>76</v>
      </c>
      <c r="R81" s="14">
        <f t="shared" si="18"/>
        <v>1</v>
      </c>
      <c r="S81" s="14">
        <f t="shared" si="18"/>
        <v>1</v>
      </c>
      <c r="T81" s="14">
        <f t="shared" si="18"/>
        <v>0</v>
      </c>
      <c r="U81" s="14">
        <f t="shared" si="18"/>
        <v>1</v>
      </c>
      <c r="V81" s="14">
        <f t="shared" si="18"/>
        <v>0</v>
      </c>
      <c r="W81" s="14">
        <f t="shared" si="14"/>
        <v>1</v>
      </c>
      <c r="X81" s="14">
        <f t="shared" si="14"/>
        <v>0</v>
      </c>
      <c r="Y81" s="14">
        <f t="shared" si="14"/>
        <v>0</v>
      </c>
      <c r="Z81" s="14">
        <f t="shared" si="14"/>
        <v>0</v>
      </c>
      <c r="AA81" s="14">
        <f t="shared" si="14"/>
        <v>0</v>
      </c>
      <c r="AB81" s="6">
        <f t="shared" si="15"/>
        <v>0.4</v>
      </c>
      <c r="AC81" s="6">
        <f t="shared" si="16"/>
        <v>0.6</v>
      </c>
      <c r="AD81" s="6">
        <f t="shared" si="17"/>
        <v>0.24</v>
      </c>
      <c r="AE81" s="21"/>
    </row>
    <row r="82" spans="1:31" ht="27.6" x14ac:dyDescent="0.3">
      <c r="A82" s="4" t="s">
        <v>205</v>
      </c>
      <c r="B82" s="42">
        <v>1</v>
      </c>
      <c r="C82" s="42">
        <v>1</v>
      </c>
      <c r="D82" s="42">
        <v>1</v>
      </c>
      <c r="E82" s="42">
        <v>1</v>
      </c>
      <c r="F82" s="42">
        <v>1</v>
      </c>
      <c r="G82" s="42">
        <v>1</v>
      </c>
      <c r="H82" s="42">
        <v>1</v>
      </c>
      <c r="I82" s="42">
        <v>1</v>
      </c>
      <c r="J82" s="42">
        <v>0</v>
      </c>
      <c r="K82" s="42">
        <v>0</v>
      </c>
      <c r="L82" s="6">
        <f t="shared" si="10"/>
        <v>0.8</v>
      </c>
      <c r="M82" s="7" t="str">
        <f t="shared" si="11"/>
        <v>mudah</v>
      </c>
      <c r="N82" s="6">
        <f t="shared" si="12"/>
        <v>0.4</v>
      </c>
      <c r="O82" s="7" t="str">
        <f t="shared" si="13"/>
        <v>soal diterima baik</v>
      </c>
      <c r="Q82" s="7">
        <v>77</v>
      </c>
      <c r="R82" s="14">
        <f t="shared" si="18"/>
        <v>1</v>
      </c>
      <c r="S82" s="14">
        <f t="shared" si="18"/>
        <v>1</v>
      </c>
      <c r="T82" s="14">
        <f t="shared" si="18"/>
        <v>1</v>
      </c>
      <c r="U82" s="14">
        <f t="shared" si="18"/>
        <v>0</v>
      </c>
      <c r="V82" s="14">
        <f t="shared" si="18"/>
        <v>1</v>
      </c>
      <c r="W82" s="14">
        <f t="shared" si="14"/>
        <v>0</v>
      </c>
      <c r="X82" s="14">
        <f t="shared" si="14"/>
        <v>0</v>
      </c>
      <c r="Y82" s="14">
        <f t="shared" si="14"/>
        <v>0</v>
      </c>
      <c r="Z82" s="14">
        <f t="shared" si="14"/>
        <v>0</v>
      </c>
      <c r="AA82" s="14">
        <f t="shared" si="14"/>
        <v>0</v>
      </c>
      <c r="AB82" s="6">
        <f t="shared" si="15"/>
        <v>0.4</v>
      </c>
      <c r="AC82" s="6">
        <f t="shared" si="16"/>
        <v>0.6</v>
      </c>
      <c r="AD82" s="6">
        <f t="shared" si="17"/>
        <v>0.24</v>
      </c>
      <c r="AE82" s="21"/>
    </row>
    <row r="83" spans="1:31" ht="41.4" x14ac:dyDescent="0.3">
      <c r="A83" s="8" t="s">
        <v>206</v>
      </c>
      <c r="B83" s="42">
        <v>1</v>
      </c>
      <c r="C83" s="42">
        <v>1</v>
      </c>
      <c r="D83" s="42">
        <v>1</v>
      </c>
      <c r="E83" s="42">
        <v>1</v>
      </c>
      <c r="F83" s="42">
        <v>1</v>
      </c>
      <c r="G83" s="42">
        <v>1</v>
      </c>
      <c r="H83" s="42">
        <v>1</v>
      </c>
      <c r="I83" s="42">
        <v>1</v>
      </c>
      <c r="J83" s="42">
        <v>0</v>
      </c>
      <c r="K83" s="42">
        <v>0</v>
      </c>
      <c r="L83" s="6">
        <f t="shared" si="10"/>
        <v>0.8</v>
      </c>
      <c r="M83" s="7" t="str">
        <f t="shared" si="11"/>
        <v>mudah</v>
      </c>
      <c r="N83" s="6">
        <f t="shared" si="12"/>
        <v>0.4</v>
      </c>
      <c r="O83" s="7" t="str">
        <f t="shared" si="13"/>
        <v>soal diterima baik</v>
      </c>
      <c r="Q83" s="7">
        <v>78</v>
      </c>
      <c r="R83" s="14">
        <f t="shared" si="18"/>
        <v>1</v>
      </c>
      <c r="S83" s="14">
        <f t="shared" si="18"/>
        <v>1</v>
      </c>
      <c r="T83" s="14">
        <f t="shared" si="18"/>
        <v>1</v>
      </c>
      <c r="U83" s="14">
        <f t="shared" si="18"/>
        <v>1</v>
      </c>
      <c r="V83" s="14">
        <f t="shared" si="18"/>
        <v>1</v>
      </c>
      <c r="W83" s="14">
        <f t="shared" si="14"/>
        <v>1</v>
      </c>
      <c r="X83" s="14">
        <f t="shared" si="14"/>
        <v>1</v>
      </c>
      <c r="Y83" s="14">
        <f t="shared" si="14"/>
        <v>1</v>
      </c>
      <c r="Z83" s="14">
        <f t="shared" si="14"/>
        <v>0</v>
      </c>
      <c r="AA83" s="14">
        <f t="shared" si="14"/>
        <v>0</v>
      </c>
      <c r="AB83" s="6">
        <f t="shared" si="15"/>
        <v>0.8</v>
      </c>
      <c r="AC83" s="6">
        <f t="shared" si="16"/>
        <v>0.19999999999999996</v>
      </c>
      <c r="AD83" s="6">
        <f t="shared" si="17"/>
        <v>0.15999999999999998</v>
      </c>
      <c r="AE83" s="21"/>
    </row>
    <row r="84" spans="1:31" ht="27.6" x14ac:dyDescent="0.3">
      <c r="A84" s="8" t="s">
        <v>207</v>
      </c>
      <c r="B84" s="42">
        <v>1</v>
      </c>
      <c r="C84" s="42">
        <v>1</v>
      </c>
      <c r="D84" s="42">
        <v>1</v>
      </c>
      <c r="E84" s="42">
        <v>0</v>
      </c>
      <c r="F84" s="42">
        <v>1</v>
      </c>
      <c r="G84" s="42">
        <v>0</v>
      </c>
      <c r="H84" s="42">
        <v>0</v>
      </c>
      <c r="I84" s="42">
        <v>0</v>
      </c>
      <c r="J84" s="42">
        <v>1</v>
      </c>
      <c r="K84" s="42">
        <v>1</v>
      </c>
      <c r="L84" s="6">
        <f t="shared" si="10"/>
        <v>0.6</v>
      </c>
      <c r="M84" s="7" t="str">
        <f t="shared" si="11"/>
        <v>sedang</v>
      </c>
      <c r="N84" s="6">
        <f t="shared" si="12"/>
        <v>0.4</v>
      </c>
      <c r="O84" s="7" t="str">
        <f t="shared" si="13"/>
        <v>soal diterima baik</v>
      </c>
      <c r="Q84" s="7">
        <v>79</v>
      </c>
      <c r="R84" s="14">
        <f t="shared" si="18"/>
        <v>1</v>
      </c>
      <c r="S84" s="14">
        <f t="shared" si="18"/>
        <v>1</v>
      </c>
      <c r="T84" s="14">
        <f t="shared" si="18"/>
        <v>1</v>
      </c>
      <c r="U84" s="14">
        <f t="shared" si="18"/>
        <v>1</v>
      </c>
      <c r="V84" s="14">
        <f t="shared" si="18"/>
        <v>1</v>
      </c>
      <c r="W84" s="14">
        <f t="shared" si="14"/>
        <v>1</v>
      </c>
      <c r="X84" s="14">
        <f t="shared" si="14"/>
        <v>1</v>
      </c>
      <c r="Y84" s="14">
        <f t="shared" si="14"/>
        <v>1</v>
      </c>
      <c r="Z84" s="14">
        <f t="shared" si="14"/>
        <v>0</v>
      </c>
      <c r="AA84" s="14">
        <f t="shared" si="14"/>
        <v>0</v>
      </c>
      <c r="AB84" s="6">
        <f t="shared" si="15"/>
        <v>0.8</v>
      </c>
      <c r="AC84" s="6">
        <f t="shared" si="16"/>
        <v>0.19999999999999996</v>
      </c>
      <c r="AD84" s="6">
        <f t="shared" si="17"/>
        <v>0.15999999999999998</v>
      </c>
      <c r="AE84" s="21"/>
    </row>
    <row r="85" spans="1:31" ht="79.5" customHeight="1" x14ac:dyDescent="0.3">
      <c r="A85" s="4" t="s">
        <v>208</v>
      </c>
      <c r="B85" s="42">
        <v>1</v>
      </c>
      <c r="C85" s="42">
        <v>1</v>
      </c>
      <c r="D85" s="42">
        <v>1</v>
      </c>
      <c r="E85" s="42">
        <v>0</v>
      </c>
      <c r="F85" s="42">
        <v>1</v>
      </c>
      <c r="G85" s="42">
        <v>0</v>
      </c>
      <c r="H85" s="42">
        <v>1</v>
      </c>
      <c r="I85" s="42">
        <v>1</v>
      </c>
      <c r="J85" s="42">
        <v>0</v>
      </c>
      <c r="K85" s="42">
        <v>0</v>
      </c>
      <c r="L85" s="6">
        <f t="shared" si="10"/>
        <v>0.6</v>
      </c>
      <c r="M85" s="7" t="str">
        <f t="shared" si="11"/>
        <v>sedang</v>
      </c>
      <c r="N85" s="6">
        <f t="shared" si="12"/>
        <v>0.4</v>
      </c>
      <c r="O85" s="7" t="str">
        <f t="shared" si="13"/>
        <v>soal diterima baik</v>
      </c>
      <c r="Q85" s="7">
        <v>80</v>
      </c>
      <c r="R85" s="14">
        <f t="shared" si="18"/>
        <v>1</v>
      </c>
      <c r="S85" s="14">
        <f t="shared" si="18"/>
        <v>1</v>
      </c>
      <c r="T85" s="14">
        <f t="shared" si="18"/>
        <v>1</v>
      </c>
      <c r="U85" s="14">
        <f t="shared" si="18"/>
        <v>0</v>
      </c>
      <c r="V85" s="14">
        <f t="shared" si="18"/>
        <v>1</v>
      </c>
      <c r="W85" s="14">
        <f t="shared" si="14"/>
        <v>0</v>
      </c>
      <c r="X85" s="14">
        <f t="shared" si="14"/>
        <v>0</v>
      </c>
      <c r="Y85" s="14">
        <f t="shared" si="14"/>
        <v>0</v>
      </c>
      <c r="Z85" s="14">
        <f t="shared" si="14"/>
        <v>1</v>
      </c>
      <c r="AA85" s="14">
        <f t="shared" si="14"/>
        <v>1</v>
      </c>
      <c r="AB85" s="6">
        <f t="shared" si="15"/>
        <v>0.6</v>
      </c>
      <c r="AC85" s="6">
        <f t="shared" si="16"/>
        <v>0.4</v>
      </c>
      <c r="AD85" s="6">
        <f t="shared" si="17"/>
        <v>0.24</v>
      </c>
      <c r="AE85" s="21"/>
    </row>
    <row r="86" spans="1:31" ht="55.2" x14ac:dyDescent="0.3">
      <c r="A86" s="4" t="s">
        <v>209</v>
      </c>
      <c r="B86" s="42">
        <v>1</v>
      </c>
      <c r="C86" s="42">
        <v>1</v>
      </c>
      <c r="D86" s="42">
        <v>1</v>
      </c>
      <c r="E86" s="42">
        <v>1</v>
      </c>
      <c r="F86" s="42">
        <v>1</v>
      </c>
      <c r="G86" s="42">
        <v>1</v>
      </c>
      <c r="H86" s="42">
        <v>0</v>
      </c>
      <c r="I86" s="42">
        <v>0</v>
      </c>
      <c r="J86" s="42">
        <v>0</v>
      </c>
      <c r="K86" s="42">
        <v>0</v>
      </c>
      <c r="L86" s="6">
        <f t="shared" si="10"/>
        <v>0.6</v>
      </c>
      <c r="M86" s="7" t="str">
        <f t="shared" si="11"/>
        <v>sedang</v>
      </c>
      <c r="N86" s="6">
        <f t="shared" si="12"/>
        <v>0.8</v>
      </c>
      <c r="O86" s="7" t="str">
        <f t="shared" si="13"/>
        <v>soal diterima baik</v>
      </c>
      <c r="Q86" s="7">
        <v>81</v>
      </c>
      <c r="R86" s="14">
        <f t="shared" si="18"/>
        <v>1</v>
      </c>
      <c r="S86" s="14">
        <f t="shared" si="18"/>
        <v>1</v>
      </c>
      <c r="T86" s="14">
        <f t="shared" si="18"/>
        <v>1</v>
      </c>
      <c r="U86" s="14">
        <f t="shared" si="18"/>
        <v>0</v>
      </c>
      <c r="V86" s="14">
        <f t="shared" si="18"/>
        <v>1</v>
      </c>
      <c r="W86" s="14">
        <f t="shared" si="14"/>
        <v>0</v>
      </c>
      <c r="X86" s="14">
        <f t="shared" si="14"/>
        <v>1</v>
      </c>
      <c r="Y86" s="14">
        <f t="shared" si="14"/>
        <v>1</v>
      </c>
      <c r="Z86" s="14">
        <f t="shared" si="14"/>
        <v>0</v>
      </c>
      <c r="AA86" s="14">
        <f t="shared" si="14"/>
        <v>0</v>
      </c>
      <c r="AB86" s="6">
        <f t="shared" si="15"/>
        <v>0.6</v>
      </c>
      <c r="AC86" s="6">
        <f t="shared" si="16"/>
        <v>0.4</v>
      </c>
      <c r="AD86" s="6">
        <f t="shared" si="17"/>
        <v>0.24</v>
      </c>
      <c r="AE86" s="21"/>
    </row>
    <row r="87" spans="1:31" ht="55.2" x14ac:dyDescent="0.3">
      <c r="A87" s="8" t="s">
        <v>210</v>
      </c>
      <c r="B87" s="42">
        <v>1</v>
      </c>
      <c r="C87" s="42">
        <v>1</v>
      </c>
      <c r="D87" s="42">
        <v>1</v>
      </c>
      <c r="E87" s="42">
        <v>1</v>
      </c>
      <c r="F87" s="42">
        <v>1</v>
      </c>
      <c r="G87" s="42">
        <v>1</v>
      </c>
      <c r="H87" s="42">
        <v>0</v>
      </c>
      <c r="I87" s="42">
        <v>0</v>
      </c>
      <c r="J87" s="42">
        <v>1</v>
      </c>
      <c r="K87" s="42">
        <v>1</v>
      </c>
      <c r="L87" s="6">
        <f t="shared" si="10"/>
        <v>0.8</v>
      </c>
      <c r="M87" s="7" t="str">
        <f t="shared" si="11"/>
        <v>mudah</v>
      </c>
      <c r="N87" s="6">
        <f t="shared" si="12"/>
        <v>0.4</v>
      </c>
      <c r="O87" s="7" t="str">
        <f t="shared" si="13"/>
        <v>soal diterima baik</v>
      </c>
      <c r="Q87" s="7">
        <v>82</v>
      </c>
      <c r="R87" s="14">
        <f t="shared" si="18"/>
        <v>1</v>
      </c>
      <c r="S87" s="14">
        <f t="shared" si="18"/>
        <v>1</v>
      </c>
      <c r="T87" s="14">
        <f t="shared" si="18"/>
        <v>1</v>
      </c>
      <c r="U87" s="14">
        <f t="shared" si="18"/>
        <v>1</v>
      </c>
      <c r="V87" s="14">
        <f t="shared" si="18"/>
        <v>1</v>
      </c>
      <c r="W87" s="14">
        <f t="shared" si="14"/>
        <v>1</v>
      </c>
      <c r="X87" s="14">
        <f t="shared" si="14"/>
        <v>0</v>
      </c>
      <c r="Y87" s="14">
        <f t="shared" si="14"/>
        <v>0</v>
      </c>
      <c r="Z87" s="14">
        <f t="shared" si="14"/>
        <v>0</v>
      </c>
      <c r="AA87" s="14">
        <f t="shared" si="14"/>
        <v>0</v>
      </c>
      <c r="AB87" s="6">
        <f t="shared" si="15"/>
        <v>0.6</v>
      </c>
      <c r="AC87" s="6">
        <f t="shared" si="16"/>
        <v>0.4</v>
      </c>
      <c r="AD87" s="6">
        <f t="shared" si="17"/>
        <v>0.24</v>
      </c>
      <c r="AE87" s="21"/>
    </row>
    <row r="88" spans="1:31" ht="55.2" x14ac:dyDescent="0.3">
      <c r="A88" s="8" t="s">
        <v>211</v>
      </c>
      <c r="B88" s="42">
        <v>1</v>
      </c>
      <c r="C88" s="42">
        <v>1</v>
      </c>
      <c r="D88" s="42">
        <v>1</v>
      </c>
      <c r="E88" s="42">
        <v>0</v>
      </c>
      <c r="F88" s="42">
        <v>1</v>
      </c>
      <c r="G88" s="42">
        <v>0</v>
      </c>
      <c r="H88" s="42">
        <v>0</v>
      </c>
      <c r="I88" s="42">
        <v>0</v>
      </c>
      <c r="J88" s="42">
        <v>0</v>
      </c>
      <c r="K88" s="42">
        <v>0</v>
      </c>
      <c r="L88" s="6">
        <f t="shared" si="10"/>
        <v>0.4</v>
      </c>
      <c r="M88" s="7" t="str">
        <f t="shared" si="11"/>
        <v>sedang</v>
      </c>
      <c r="N88" s="6">
        <f t="shared" si="12"/>
        <v>0.8</v>
      </c>
      <c r="O88" s="7" t="str">
        <f t="shared" si="13"/>
        <v>soal diterima baik</v>
      </c>
      <c r="Q88" s="7">
        <v>83</v>
      </c>
      <c r="R88" s="14">
        <f t="shared" si="18"/>
        <v>1</v>
      </c>
      <c r="S88" s="14">
        <f t="shared" si="18"/>
        <v>1</v>
      </c>
      <c r="T88" s="14">
        <f t="shared" si="18"/>
        <v>1</v>
      </c>
      <c r="U88" s="14">
        <f t="shared" si="18"/>
        <v>1</v>
      </c>
      <c r="V88" s="14">
        <f t="shared" si="18"/>
        <v>1</v>
      </c>
      <c r="W88" s="14">
        <f t="shared" si="14"/>
        <v>1</v>
      </c>
      <c r="X88" s="14">
        <f t="shared" si="14"/>
        <v>0</v>
      </c>
      <c r="Y88" s="14">
        <f t="shared" si="14"/>
        <v>0</v>
      </c>
      <c r="Z88" s="14">
        <f t="shared" si="14"/>
        <v>1</v>
      </c>
      <c r="AA88" s="14">
        <f t="shared" si="14"/>
        <v>1</v>
      </c>
      <c r="AB88" s="6">
        <f t="shared" si="15"/>
        <v>0.8</v>
      </c>
      <c r="AC88" s="6">
        <f t="shared" si="16"/>
        <v>0.19999999999999996</v>
      </c>
      <c r="AD88" s="6">
        <f t="shared" si="17"/>
        <v>0.15999999999999998</v>
      </c>
      <c r="AE88" s="21"/>
    </row>
    <row r="89" spans="1:31" ht="55.2" x14ac:dyDescent="0.3">
      <c r="A89" s="4" t="s">
        <v>212</v>
      </c>
      <c r="B89" s="42">
        <v>1</v>
      </c>
      <c r="C89" s="42">
        <v>1</v>
      </c>
      <c r="D89" s="42">
        <v>0</v>
      </c>
      <c r="E89" s="42">
        <v>0</v>
      </c>
      <c r="F89" s="42">
        <v>0</v>
      </c>
      <c r="G89" s="42">
        <v>0</v>
      </c>
      <c r="H89" s="42">
        <v>0</v>
      </c>
      <c r="I89" s="42">
        <v>0</v>
      </c>
      <c r="J89" s="42">
        <v>0</v>
      </c>
      <c r="K89" s="42">
        <v>0</v>
      </c>
      <c r="L89" s="6">
        <f t="shared" si="10"/>
        <v>0.2</v>
      </c>
      <c r="M89" s="7" t="str">
        <f t="shared" si="11"/>
        <v>sukar</v>
      </c>
      <c r="N89" s="6">
        <f t="shared" si="12"/>
        <v>0.4</v>
      </c>
      <c r="O89" s="7" t="str">
        <f t="shared" si="13"/>
        <v>soal diterima baik</v>
      </c>
      <c r="Q89" s="7">
        <v>84</v>
      </c>
      <c r="R89" s="14">
        <f t="shared" si="18"/>
        <v>1</v>
      </c>
      <c r="S89" s="14">
        <f t="shared" si="18"/>
        <v>1</v>
      </c>
      <c r="T89" s="14">
        <f t="shared" si="18"/>
        <v>1</v>
      </c>
      <c r="U89" s="14">
        <f t="shared" si="18"/>
        <v>0</v>
      </c>
      <c r="V89" s="14">
        <f t="shared" si="18"/>
        <v>1</v>
      </c>
      <c r="W89" s="14">
        <f t="shared" si="14"/>
        <v>0</v>
      </c>
      <c r="X89" s="14">
        <f t="shared" si="14"/>
        <v>0</v>
      </c>
      <c r="Y89" s="14">
        <f t="shared" si="14"/>
        <v>0</v>
      </c>
      <c r="Z89" s="14">
        <f t="shared" si="14"/>
        <v>0</v>
      </c>
      <c r="AA89" s="14">
        <f t="shared" si="14"/>
        <v>0</v>
      </c>
      <c r="AB89" s="6">
        <f t="shared" si="15"/>
        <v>0.4</v>
      </c>
      <c r="AC89" s="6">
        <f t="shared" si="16"/>
        <v>0.6</v>
      </c>
      <c r="AD89" s="6">
        <f t="shared" si="17"/>
        <v>0.24</v>
      </c>
      <c r="AE89" s="21"/>
    </row>
    <row r="90" spans="1:31" ht="69" x14ac:dyDescent="0.3">
      <c r="A90" s="4" t="s">
        <v>213</v>
      </c>
      <c r="B90" s="42">
        <v>1</v>
      </c>
      <c r="C90" s="42">
        <v>1</v>
      </c>
      <c r="D90" s="42">
        <v>1</v>
      </c>
      <c r="E90" s="42">
        <v>1</v>
      </c>
      <c r="F90" s="42">
        <v>1</v>
      </c>
      <c r="G90" s="42">
        <v>1</v>
      </c>
      <c r="H90" s="42">
        <v>0</v>
      </c>
      <c r="I90" s="42">
        <v>0</v>
      </c>
      <c r="J90" s="42">
        <v>0</v>
      </c>
      <c r="K90" s="42">
        <v>0</v>
      </c>
      <c r="L90" s="6">
        <f t="shared" si="10"/>
        <v>0.6</v>
      </c>
      <c r="M90" s="7" t="str">
        <f t="shared" si="11"/>
        <v>sedang</v>
      </c>
      <c r="N90" s="6">
        <f t="shared" si="12"/>
        <v>0.8</v>
      </c>
      <c r="O90" s="7" t="str">
        <f t="shared" si="13"/>
        <v>soal diterima baik</v>
      </c>
      <c r="Q90" s="7">
        <v>85</v>
      </c>
      <c r="R90" s="14">
        <f t="shared" si="18"/>
        <v>1</v>
      </c>
      <c r="S90" s="14">
        <f t="shared" si="18"/>
        <v>1</v>
      </c>
      <c r="T90" s="14">
        <f t="shared" si="18"/>
        <v>0</v>
      </c>
      <c r="U90" s="14">
        <f t="shared" si="18"/>
        <v>0</v>
      </c>
      <c r="V90" s="14">
        <f t="shared" si="18"/>
        <v>0</v>
      </c>
      <c r="W90" s="14">
        <f t="shared" si="14"/>
        <v>0</v>
      </c>
      <c r="X90" s="14">
        <f t="shared" si="14"/>
        <v>0</v>
      </c>
      <c r="Y90" s="14">
        <f t="shared" si="14"/>
        <v>0</v>
      </c>
      <c r="Z90" s="14">
        <f t="shared" si="14"/>
        <v>0</v>
      </c>
      <c r="AA90" s="14">
        <f t="shared" si="14"/>
        <v>0</v>
      </c>
      <c r="AB90" s="6">
        <f t="shared" si="15"/>
        <v>0.2</v>
      </c>
      <c r="AC90" s="6">
        <f t="shared" si="16"/>
        <v>0.8</v>
      </c>
      <c r="AD90" s="6">
        <f t="shared" si="17"/>
        <v>0.16000000000000003</v>
      </c>
      <c r="AE90" s="21"/>
    </row>
    <row r="91" spans="1:31" ht="69" x14ac:dyDescent="0.3">
      <c r="A91" s="4" t="s">
        <v>214</v>
      </c>
      <c r="B91" s="42">
        <v>1</v>
      </c>
      <c r="C91" s="42">
        <v>1</v>
      </c>
      <c r="D91" s="42">
        <v>1</v>
      </c>
      <c r="E91" s="42">
        <v>1</v>
      </c>
      <c r="F91" s="42">
        <v>1</v>
      </c>
      <c r="G91" s="42">
        <v>1</v>
      </c>
      <c r="H91" s="42">
        <v>0</v>
      </c>
      <c r="I91" s="42">
        <v>0</v>
      </c>
      <c r="J91" s="42">
        <v>1</v>
      </c>
      <c r="K91" s="42">
        <v>1</v>
      </c>
      <c r="L91" s="6">
        <f t="shared" si="10"/>
        <v>0.8</v>
      </c>
      <c r="M91" s="7" t="str">
        <f t="shared" si="11"/>
        <v>mudah</v>
      </c>
      <c r="N91" s="6">
        <f t="shared" si="12"/>
        <v>0.4</v>
      </c>
      <c r="O91" s="7" t="str">
        <f t="shared" si="13"/>
        <v>soal diterima baik</v>
      </c>
      <c r="Q91" s="7">
        <v>86</v>
      </c>
      <c r="R91" s="14">
        <f t="shared" si="18"/>
        <v>1</v>
      </c>
      <c r="S91" s="14">
        <f t="shared" si="18"/>
        <v>1</v>
      </c>
      <c r="T91" s="14">
        <f t="shared" si="18"/>
        <v>1</v>
      </c>
      <c r="U91" s="14">
        <f t="shared" si="18"/>
        <v>1</v>
      </c>
      <c r="V91" s="14">
        <f t="shared" si="18"/>
        <v>1</v>
      </c>
      <c r="W91" s="14">
        <f t="shared" si="14"/>
        <v>1</v>
      </c>
      <c r="X91" s="14">
        <f t="shared" si="14"/>
        <v>0</v>
      </c>
      <c r="Y91" s="14">
        <f t="shared" si="14"/>
        <v>0</v>
      </c>
      <c r="Z91" s="14">
        <f t="shared" si="14"/>
        <v>0</v>
      </c>
      <c r="AA91" s="14">
        <f t="shared" si="14"/>
        <v>0</v>
      </c>
      <c r="AB91" s="6">
        <f t="shared" si="15"/>
        <v>0.6</v>
      </c>
      <c r="AC91" s="6">
        <f t="shared" si="16"/>
        <v>0.4</v>
      </c>
      <c r="AD91" s="6">
        <f t="shared" si="17"/>
        <v>0.24</v>
      </c>
      <c r="AE91" s="21"/>
    </row>
    <row r="92" spans="1:31" ht="69" x14ac:dyDescent="0.3">
      <c r="A92" s="9" t="s">
        <v>215</v>
      </c>
      <c r="B92" s="42">
        <v>1</v>
      </c>
      <c r="C92" s="42">
        <v>1</v>
      </c>
      <c r="D92" s="42">
        <v>1</v>
      </c>
      <c r="E92" s="42">
        <v>1</v>
      </c>
      <c r="F92" s="42">
        <v>1</v>
      </c>
      <c r="G92" s="42">
        <v>1</v>
      </c>
      <c r="H92" s="42">
        <v>0</v>
      </c>
      <c r="I92" s="42">
        <v>0</v>
      </c>
      <c r="J92" s="42">
        <v>0</v>
      </c>
      <c r="K92" s="42">
        <v>0</v>
      </c>
      <c r="L92" s="6">
        <f t="shared" si="10"/>
        <v>0.6</v>
      </c>
      <c r="M92" s="7" t="str">
        <f t="shared" si="11"/>
        <v>sedang</v>
      </c>
      <c r="N92" s="6">
        <f t="shared" si="12"/>
        <v>0.8</v>
      </c>
      <c r="O92" s="7" t="str">
        <f t="shared" si="13"/>
        <v>soal diterima baik</v>
      </c>
      <c r="Q92" s="7">
        <v>87</v>
      </c>
      <c r="R92" s="14">
        <f t="shared" si="18"/>
        <v>1</v>
      </c>
      <c r="S92" s="14">
        <f t="shared" si="18"/>
        <v>1</v>
      </c>
      <c r="T92" s="14">
        <f t="shared" si="18"/>
        <v>1</v>
      </c>
      <c r="U92" s="14">
        <f t="shared" si="18"/>
        <v>1</v>
      </c>
      <c r="V92" s="14">
        <f t="shared" si="18"/>
        <v>1</v>
      </c>
      <c r="W92" s="14">
        <f t="shared" si="14"/>
        <v>1</v>
      </c>
      <c r="X92" s="14">
        <f t="shared" si="14"/>
        <v>0</v>
      </c>
      <c r="Y92" s="14">
        <f t="shared" si="14"/>
        <v>0</v>
      </c>
      <c r="Z92" s="14">
        <f t="shared" si="14"/>
        <v>1</v>
      </c>
      <c r="AA92" s="14">
        <f t="shared" si="14"/>
        <v>1</v>
      </c>
      <c r="AB92" s="6">
        <f t="shared" si="15"/>
        <v>0.8</v>
      </c>
      <c r="AC92" s="6">
        <f t="shared" si="16"/>
        <v>0.19999999999999996</v>
      </c>
      <c r="AD92" s="6">
        <f t="shared" si="17"/>
        <v>0.15999999999999998</v>
      </c>
      <c r="AE92" s="21"/>
    </row>
    <row r="93" spans="1:31" ht="69" x14ac:dyDescent="0.3">
      <c r="A93" s="4" t="s">
        <v>216</v>
      </c>
      <c r="B93" s="42">
        <v>1</v>
      </c>
      <c r="C93" s="42">
        <v>1</v>
      </c>
      <c r="D93" s="42">
        <v>1</v>
      </c>
      <c r="E93" s="42">
        <v>1</v>
      </c>
      <c r="F93" s="42">
        <v>1</v>
      </c>
      <c r="G93" s="42">
        <v>1</v>
      </c>
      <c r="H93" s="42">
        <v>0</v>
      </c>
      <c r="I93" s="42">
        <v>0</v>
      </c>
      <c r="J93" s="42">
        <v>0</v>
      </c>
      <c r="K93" s="42">
        <v>0</v>
      </c>
      <c r="L93" s="6">
        <f t="shared" si="10"/>
        <v>0.6</v>
      </c>
      <c r="M93" s="7" t="str">
        <f t="shared" si="11"/>
        <v>sedang</v>
      </c>
      <c r="N93" s="6">
        <f t="shared" si="12"/>
        <v>0.8</v>
      </c>
      <c r="O93" s="7" t="str">
        <f t="shared" si="13"/>
        <v>soal diterima baik</v>
      </c>
      <c r="Q93" s="7">
        <v>88</v>
      </c>
      <c r="R93" s="14">
        <f t="shared" si="18"/>
        <v>1</v>
      </c>
      <c r="S93" s="14">
        <f t="shared" si="18"/>
        <v>1</v>
      </c>
      <c r="T93" s="14">
        <f t="shared" si="18"/>
        <v>1</v>
      </c>
      <c r="U93" s="14">
        <f t="shared" si="18"/>
        <v>1</v>
      </c>
      <c r="V93" s="14">
        <f t="shared" si="18"/>
        <v>1</v>
      </c>
      <c r="W93" s="14">
        <f t="shared" si="14"/>
        <v>1</v>
      </c>
      <c r="X93" s="14">
        <f t="shared" si="14"/>
        <v>0</v>
      </c>
      <c r="Y93" s="14">
        <f t="shared" si="14"/>
        <v>0</v>
      </c>
      <c r="Z93" s="14">
        <f t="shared" si="14"/>
        <v>0</v>
      </c>
      <c r="AA93" s="14">
        <f t="shared" si="14"/>
        <v>0</v>
      </c>
      <c r="AB93" s="6">
        <f t="shared" si="15"/>
        <v>0.6</v>
      </c>
      <c r="AC93" s="6">
        <f t="shared" si="16"/>
        <v>0.4</v>
      </c>
      <c r="AD93" s="6">
        <f t="shared" si="17"/>
        <v>0.24</v>
      </c>
      <c r="AE93" s="21"/>
    </row>
    <row r="94" spans="1:31" ht="69" x14ac:dyDescent="0.3">
      <c r="A94" s="8" t="s">
        <v>217</v>
      </c>
      <c r="B94" s="42">
        <v>1</v>
      </c>
      <c r="C94" s="42">
        <v>1</v>
      </c>
      <c r="D94" s="42">
        <v>0</v>
      </c>
      <c r="E94" s="42">
        <v>0</v>
      </c>
      <c r="F94" s="42">
        <v>0</v>
      </c>
      <c r="G94" s="42">
        <v>0</v>
      </c>
      <c r="H94" s="42">
        <v>0</v>
      </c>
      <c r="I94" s="42">
        <v>0</v>
      </c>
      <c r="J94" s="42">
        <v>0</v>
      </c>
      <c r="K94" s="42">
        <v>0</v>
      </c>
      <c r="L94" s="6">
        <f t="shared" si="10"/>
        <v>0.2</v>
      </c>
      <c r="M94" s="7" t="str">
        <f t="shared" si="11"/>
        <v>sukar</v>
      </c>
      <c r="N94" s="6">
        <f t="shared" si="12"/>
        <v>0.4</v>
      </c>
      <c r="O94" s="7" t="str">
        <f t="shared" si="13"/>
        <v>soal diterima baik</v>
      </c>
      <c r="Q94" s="7">
        <v>89</v>
      </c>
      <c r="R94" s="14">
        <f t="shared" si="18"/>
        <v>1</v>
      </c>
      <c r="S94" s="14">
        <f t="shared" si="18"/>
        <v>1</v>
      </c>
      <c r="T94" s="14">
        <f t="shared" si="18"/>
        <v>1</v>
      </c>
      <c r="U94" s="14">
        <f t="shared" si="18"/>
        <v>1</v>
      </c>
      <c r="V94" s="14">
        <f t="shared" si="18"/>
        <v>1</v>
      </c>
      <c r="W94" s="14">
        <f t="shared" si="14"/>
        <v>1</v>
      </c>
      <c r="X94" s="14">
        <f t="shared" si="14"/>
        <v>0</v>
      </c>
      <c r="Y94" s="14">
        <f t="shared" si="14"/>
        <v>0</v>
      </c>
      <c r="Z94" s="14">
        <f t="shared" si="14"/>
        <v>0</v>
      </c>
      <c r="AA94" s="14">
        <f t="shared" si="14"/>
        <v>0</v>
      </c>
      <c r="AB94" s="6">
        <f t="shared" si="15"/>
        <v>0.6</v>
      </c>
      <c r="AC94" s="6">
        <f t="shared" si="16"/>
        <v>0.4</v>
      </c>
      <c r="AD94" s="6">
        <f t="shared" si="17"/>
        <v>0.24</v>
      </c>
      <c r="AE94" s="21"/>
    </row>
    <row r="95" spans="1:31" ht="79.5" customHeight="1" x14ac:dyDescent="0.3">
      <c r="A95" s="4" t="s">
        <v>218</v>
      </c>
      <c r="B95" s="42">
        <v>1</v>
      </c>
      <c r="C95" s="42">
        <v>1</v>
      </c>
      <c r="D95" s="42">
        <v>1</v>
      </c>
      <c r="E95" s="42">
        <v>0</v>
      </c>
      <c r="F95" s="42">
        <v>1</v>
      </c>
      <c r="G95" s="42">
        <v>0</v>
      </c>
      <c r="H95" s="42">
        <v>0</v>
      </c>
      <c r="I95" s="42">
        <v>0</v>
      </c>
      <c r="J95" s="42">
        <v>1</v>
      </c>
      <c r="K95" s="42">
        <v>1</v>
      </c>
      <c r="L95" s="6">
        <f t="shared" si="10"/>
        <v>0.6</v>
      </c>
      <c r="M95" s="7" t="str">
        <f t="shared" si="11"/>
        <v>sedang</v>
      </c>
      <c r="N95" s="6">
        <f t="shared" si="12"/>
        <v>0.4</v>
      </c>
      <c r="O95" s="7" t="str">
        <f t="shared" si="13"/>
        <v>soal diterima baik</v>
      </c>
      <c r="Q95" s="7">
        <v>90</v>
      </c>
      <c r="R95" s="14">
        <f t="shared" si="18"/>
        <v>1</v>
      </c>
      <c r="S95" s="14">
        <f t="shared" si="18"/>
        <v>1</v>
      </c>
      <c r="T95" s="14">
        <f t="shared" si="18"/>
        <v>0</v>
      </c>
      <c r="U95" s="14">
        <f t="shared" si="18"/>
        <v>0</v>
      </c>
      <c r="V95" s="14">
        <f t="shared" si="18"/>
        <v>0</v>
      </c>
      <c r="W95" s="14">
        <f t="shared" si="14"/>
        <v>0</v>
      </c>
      <c r="X95" s="14">
        <f t="shared" si="14"/>
        <v>0</v>
      </c>
      <c r="Y95" s="14">
        <f t="shared" si="14"/>
        <v>0</v>
      </c>
      <c r="Z95" s="14">
        <f t="shared" si="14"/>
        <v>0</v>
      </c>
      <c r="AA95" s="14">
        <f t="shared" si="14"/>
        <v>0</v>
      </c>
      <c r="AB95" s="6">
        <f t="shared" si="15"/>
        <v>0.2</v>
      </c>
      <c r="AC95" s="6">
        <f t="shared" si="16"/>
        <v>0.8</v>
      </c>
      <c r="AD95" s="6">
        <f t="shared" si="17"/>
        <v>0.16000000000000003</v>
      </c>
      <c r="AE95" s="21"/>
    </row>
    <row r="96" spans="1:31" ht="69" x14ac:dyDescent="0.3">
      <c r="A96" s="4" t="s">
        <v>219</v>
      </c>
      <c r="B96" s="42">
        <v>1</v>
      </c>
      <c r="C96" s="42">
        <v>1</v>
      </c>
      <c r="D96" s="42">
        <v>0</v>
      </c>
      <c r="E96" s="42">
        <v>0</v>
      </c>
      <c r="F96" s="42">
        <v>0</v>
      </c>
      <c r="G96" s="42">
        <v>0</v>
      </c>
      <c r="H96" s="42">
        <v>0</v>
      </c>
      <c r="I96" s="42">
        <v>0</v>
      </c>
      <c r="J96" s="42">
        <v>0</v>
      </c>
      <c r="K96" s="42">
        <v>0</v>
      </c>
      <c r="L96" s="6">
        <f t="shared" si="10"/>
        <v>0.2</v>
      </c>
      <c r="M96" s="7" t="str">
        <f t="shared" si="11"/>
        <v>sukar</v>
      </c>
      <c r="N96" s="6">
        <f t="shared" si="12"/>
        <v>0.4</v>
      </c>
      <c r="O96" s="7" t="str">
        <f t="shared" si="13"/>
        <v>soal diterima baik</v>
      </c>
      <c r="Q96" s="7">
        <v>91</v>
      </c>
      <c r="R96" s="14">
        <f t="shared" si="18"/>
        <v>1</v>
      </c>
      <c r="S96" s="14">
        <f t="shared" si="18"/>
        <v>1</v>
      </c>
      <c r="T96" s="14">
        <f t="shared" si="18"/>
        <v>1</v>
      </c>
      <c r="U96" s="14">
        <f t="shared" si="18"/>
        <v>0</v>
      </c>
      <c r="V96" s="14">
        <f t="shared" si="18"/>
        <v>1</v>
      </c>
      <c r="W96" s="14">
        <f t="shared" si="14"/>
        <v>0</v>
      </c>
      <c r="X96" s="14">
        <f t="shared" si="14"/>
        <v>0</v>
      </c>
      <c r="Y96" s="14">
        <f t="shared" si="14"/>
        <v>0</v>
      </c>
      <c r="Z96" s="14">
        <f t="shared" si="14"/>
        <v>1</v>
      </c>
      <c r="AA96" s="14">
        <f t="shared" si="14"/>
        <v>1</v>
      </c>
      <c r="AB96" s="6">
        <f t="shared" si="15"/>
        <v>0.6</v>
      </c>
      <c r="AC96" s="6">
        <f t="shared" si="16"/>
        <v>0.4</v>
      </c>
      <c r="AD96" s="6">
        <f t="shared" si="17"/>
        <v>0.24</v>
      </c>
      <c r="AE96" s="21"/>
    </row>
    <row r="97" spans="1:31" ht="82.8" x14ac:dyDescent="0.3">
      <c r="A97" s="4" t="s">
        <v>220</v>
      </c>
      <c r="B97" s="42">
        <v>1</v>
      </c>
      <c r="C97" s="42">
        <v>1</v>
      </c>
      <c r="D97" s="42">
        <v>1</v>
      </c>
      <c r="E97" s="42">
        <v>1</v>
      </c>
      <c r="F97" s="42">
        <v>1</v>
      </c>
      <c r="G97" s="42">
        <v>1</v>
      </c>
      <c r="H97" s="42">
        <v>0</v>
      </c>
      <c r="I97" s="42">
        <v>0</v>
      </c>
      <c r="J97" s="42">
        <v>1</v>
      </c>
      <c r="K97" s="42">
        <v>1</v>
      </c>
      <c r="L97" s="6">
        <f t="shared" si="10"/>
        <v>0.8</v>
      </c>
      <c r="M97" s="7" t="str">
        <f t="shared" si="11"/>
        <v>mudah</v>
      </c>
      <c r="N97" s="6">
        <f t="shared" si="12"/>
        <v>0.4</v>
      </c>
      <c r="O97" s="7" t="str">
        <f t="shared" si="13"/>
        <v>soal diterima baik</v>
      </c>
      <c r="Q97" s="7">
        <v>92</v>
      </c>
      <c r="R97" s="14">
        <f t="shared" si="18"/>
        <v>1</v>
      </c>
      <c r="S97" s="14">
        <f t="shared" si="18"/>
        <v>1</v>
      </c>
      <c r="T97" s="14">
        <f t="shared" si="18"/>
        <v>0</v>
      </c>
      <c r="U97" s="14">
        <f t="shared" si="18"/>
        <v>0</v>
      </c>
      <c r="V97" s="14">
        <f t="shared" si="18"/>
        <v>0</v>
      </c>
      <c r="W97" s="14">
        <f t="shared" si="14"/>
        <v>0</v>
      </c>
      <c r="X97" s="14">
        <f t="shared" si="14"/>
        <v>0</v>
      </c>
      <c r="Y97" s="14">
        <f t="shared" si="14"/>
        <v>0</v>
      </c>
      <c r="Z97" s="14">
        <f t="shared" si="14"/>
        <v>0</v>
      </c>
      <c r="AA97" s="14">
        <f t="shared" si="14"/>
        <v>0</v>
      </c>
      <c r="AB97" s="6">
        <f t="shared" si="15"/>
        <v>0.2</v>
      </c>
      <c r="AC97" s="6">
        <f t="shared" si="16"/>
        <v>0.8</v>
      </c>
      <c r="AD97" s="6">
        <f t="shared" si="17"/>
        <v>0.16000000000000003</v>
      </c>
      <c r="AE97" s="21"/>
    </row>
    <row r="98" spans="1:31" ht="41.4" x14ac:dyDescent="0.3">
      <c r="A98" s="4" t="s">
        <v>116</v>
      </c>
      <c r="B98" s="42">
        <v>1</v>
      </c>
      <c r="C98" s="42">
        <v>1</v>
      </c>
      <c r="D98" s="42">
        <v>1</v>
      </c>
      <c r="E98" s="42">
        <v>1</v>
      </c>
      <c r="F98" s="42">
        <v>1</v>
      </c>
      <c r="G98" s="42">
        <v>1</v>
      </c>
      <c r="H98" s="42">
        <v>0</v>
      </c>
      <c r="I98" s="42">
        <v>0</v>
      </c>
      <c r="J98" s="42">
        <v>0</v>
      </c>
      <c r="K98" s="42">
        <v>0</v>
      </c>
      <c r="L98" s="6">
        <f t="shared" si="10"/>
        <v>0.6</v>
      </c>
      <c r="M98" s="7" t="str">
        <f t="shared" si="11"/>
        <v>sedang</v>
      </c>
      <c r="N98" s="6">
        <f t="shared" si="12"/>
        <v>0.8</v>
      </c>
      <c r="O98" s="7" t="str">
        <f t="shared" si="13"/>
        <v>soal diterima baik</v>
      </c>
      <c r="Q98" s="7">
        <v>93</v>
      </c>
      <c r="R98" s="14">
        <f t="shared" si="18"/>
        <v>1</v>
      </c>
      <c r="S98" s="14">
        <f t="shared" si="18"/>
        <v>1</v>
      </c>
      <c r="T98" s="14">
        <f t="shared" si="18"/>
        <v>1</v>
      </c>
      <c r="U98" s="14">
        <f t="shared" si="18"/>
        <v>1</v>
      </c>
      <c r="V98" s="14">
        <f t="shared" si="18"/>
        <v>1</v>
      </c>
      <c r="W98" s="14">
        <f t="shared" si="14"/>
        <v>1</v>
      </c>
      <c r="X98" s="14">
        <f t="shared" si="14"/>
        <v>0</v>
      </c>
      <c r="Y98" s="14">
        <f t="shared" si="14"/>
        <v>0</v>
      </c>
      <c r="Z98" s="14">
        <f t="shared" si="14"/>
        <v>1</v>
      </c>
      <c r="AA98" s="14">
        <f t="shared" si="14"/>
        <v>1</v>
      </c>
      <c r="AB98" s="6">
        <f t="shared" si="15"/>
        <v>0.8</v>
      </c>
      <c r="AC98" s="6">
        <f t="shared" si="16"/>
        <v>0.19999999999999996</v>
      </c>
      <c r="AD98" s="6">
        <f t="shared" si="17"/>
        <v>0.15999999999999998</v>
      </c>
      <c r="AE98" s="21"/>
    </row>
    <row r="99" spans="1:31" ht="27.6" x14ac:dyDescent="0.3">
      <c r="A99" s="8" t="s">
        <v>117</v>
      </c>
      <c r="B99" s="42">
        <v>1</v>
      </c>
      <c r="C99" s="42">
        <v>1</v>
      </c>
      <c r="D99" s="42">
        <v>1</v>
      </c>
      <c r="E99" s="42">
        <v>1</v>
      </c>
      <c r="F99" s="42">
        <v>1</v>
      </c>
      <c r="G99" s="42">
        <v>1</v>
      </c>
      <c r="H99" s="42">
        <v>0</v>
      </c>
      <c r="I99" s="42">
        <v>0</v>
      </c>
      <c r="J99" s="42">
        <v>0</v>
      </c>
      <c r="K99" s="42">
        <v>0</v>
      </c>
      <c r="L99" s="6">
        <f t="shared" si="10"/>
        <v>0.6</v>
      </c>
      <c r="M99" s="7" t="str">
        <f t="shared" si="11"/>
        <v>sedang</v>
      </c>
      <c r="N99" s="6">
        <f t="shared" si="12"/>
        <v>0.8</v>
      </c>
      <c r="O99" s="7" t="str">
        <f t="shared" si="13"/>
        <v>soal diterima baik</v>
      </c>
      <c r="Q99" s="7">
        <v>94</v>
      </c>
      <c r="R99" s="14">
        <f t="shared" si="18"/>
        <v>1</v>
      </c>
      <c r="S99" s="14">
        <f t="shared" si="18"/>
        <v>1</v>
      </c>
      <c r="T99" s="14">
        <f t="shared" si="18"/>
        <v>1</v>
      </c>
      <c r="U99" s="14">
        <f t="shared" si="18"/>
        <v>1</v>
      </c>
      <c r="V99" s="14">
        <f t="shared" si="18"/>
        <v>1</v>
      </c>
      <c r="W99" s="14">
        <f t="shared" si="14"/>
        <v>1</v>
      </c>
      <c r="X99" s="14">
        <f t="shared" si="14"/>
        <v>0</v>
      </c>
      <c r="Y99" s="14">
        <f t="shared" si="14"/>
        <v>0</v>
      </c>
      <c r="Z99" s="14">
        <f t="shared" si="14"/>
        <v>0</v>
      </c>
      <c r="AA99" s="14">
        <f t="shared" si="14"/>
        <v>0</v>
      </c>
      <c r="AB99" s="6">
        <f t="shared" si="15"/>
        <v>0.6</v>
      </c>
      <c r="AC99" s="6">
        <f t="shared" si="16"/>
        <v>0.4</v>
      </c>
      <c r="AD99" s="6">
        <f t="shared" si="17"/>
        <v>0.24</v>
      </c>
      <c r="AE99" s="21"/>
    </row>
    <row r="100" spans="1:31" ht="124.2" x14ac:dyDescent="0.3">
      <c r="A100" s="4" t="s">
        <v>221</v>
      </c>
      <c r="B100" s="42">
        <v>0</v>
      </c>
      <c r="C100" s="42">
        <v>0</v>
      </c>
      <c r="D100" s="42">
        <v>1</v>
      </c>
      <c r="E100" s="42">
        <v>0</v>
      </c>
      <c r="F100" s="42">
        <v>1</v>
      </c>
      <c r="G100" s="42">
        <v>0</v>
      </c>
      <c r="H100" s="42">
        <v>0</v>
      </c>
      <c r="I100" s="42">
        <v>0</v>
      </c>
      <c r="J100" s="42">
        <v>0</v>
      </c>
      <c r="K100" s="42">
        <v>0</v>
      </c>
      <c r="L100" s="6">
        <f t="shared" si="10"/>
        <v>0.2</v>
      </c>
      <c r="M100" s="7" t="str">
        <f t="shared" si="11"/>
        <v>sukar</v>
      </c>
      <c r="N100" s="6">
        <f t="shared" si="12"/>
        <v>0.4</v>
      </c>
      <c r="O100" s="7" t="str">
        <f t="shared" si="13"/>
        <v>soal diterima baik</v>
      </c>
      <c r="Q100" s="7">
        <v>95</v>
      </c>
      <c r="R100" s="14">
        <f t="shared" si="18"/>
        <v>1</v>
      </c>
      <c r="S100" s="14">
        <f t="shared" si="18"/>
        <v>1</v>
      </c>
      <c r="T100" s="14">
        <f t="shared" si="18"/>
        <v>1</v>
      </c>
      <c r="U100" s="14">
        <f t="shared" si="18"/>
        <v>1</v>
      </c>
      <c r="V100" s="14">
        <f t="shared" si="18"/>
        <v>1</v>
      </c>
      <c r="W100" s="14">
        <f t="shared" si="14"/>
        <v>1</v>
      </c>
      <c r="X100" s="14">
        <f t="shared" si="14"/>
        <v>0</v>
      </c>
      <c r="Y100" s="14">
        <f t="shared" si="14"/>
        <v>0</v>
      </c>
      <c r="Z100" s="14">
        <f t="shared" si="14"/>
        <v>0</v>
      </c>
      <c r="AA100" s="14">
        <f t="shared" si="14"/>
        <v>0</v>
      </c>
      <c r="AB100" s="6">
        <f t="shared" si="15"/>
        <v>0.6</v>
      </c>
      <c r="AC100" s="6">
        <f t="shared" si="16"/>
        <v>0.4</v>
      </c>
      <c r="AD100" s="6">
        <f t="shared" si="17"/>
        <v>0.24</v>
      </c>
      <c r="AE100" s="21"/>
    </row>
    <row r="101" spans="1:31" ht="124.2" x14ac:dyDescent="0.3">
      <c r="A101" s="8" t="s">
        <v>222</v>
      </c>
      <c r="B101" s="42">
        <v>1</v>
      </c>
      <c r="C101" s="42">
        <v>1</v>
      </c>
      <c r="D101" s="42">
        <v>0</v>
      </c>
      <c r="E101" s="42">
        <v>0</v>
      </c>
      <c r="F101" s="42">
        <v>0</v>
      </c>
      <c r="G101" s="42">
        <v>0</v>
      </c>
      <c r="H101" s="42">
        <v>0</v>
      </c>
      <c r="I101" s="42">
        <v>0</v>
      </c>
      <c r="J101" s="42">
        <v>0</v>
      </c>
      <c r="K101" s="42">
        <v>0</v>
      </c>
      <c r="L101" s="6">
        <f t="shared" si="10"/>
        <v>0.2</v>
      </c>
      <c r="M101" s="7" t="str">
        <f t="shared" si="11"/>
        <v>sukar</v>
      </c>
      <c r="N101" s="6">
        <f t="shared" si="12"/>
        <v>0.4</v>
      </c>
      <c r="O101" s="7" t="str">
        <f t="shared" si="13"/>
        <v>soal diterima baik</v>
      </c>
      <c r="Q101" s="7">
        <v>96</v>
      </c>
      <c r="R101" s="14">
        <f t="shared" si="18"/>
        <v>0</v>
      </c>
      <c r="S101" s="14">
        <f t="shared" si="18"/>
        <v>0</v>
      </c>
      <c r="T101" s="14">
        <f t="shared" si="18"/>
        <v>1</v>
      </c>
      <c r="U101" s="14">
        <f t="shared" si="18"/>
        <v>0</v>
      </c>
      <c r="V101" s="14">
        <f t="shared" si="18"/>
        <v>1</v>
      </c>
      <c r="W101" s="14">
        <f t="shared" si="14"/>
        <v>0</v>
      </c>
      <c r="X101" s="14">
        <f t="shared" si="14"/>
        <v>0</v>
      </c>
      <c r="Y101" s="14">
        <f t="shared" si="14"/>
        <v>0</v>
      </c>
      <c r="Z101" s="14">
        <f t="shared" si="14"/>
        <v>0</v>
      </c>
      <c r="AA101" s="14">
        <f t="shared" si="14"/>
        <v>0</v>
      </c>
      <c r="AB101" s="6">
        <f t="shared" si="15"/>
        <v>0.2</v>
      </c>
      <c r="AC101" s="6">
        <f t="shared" si="16"/>
        <v>0.8</v>
      </c>
      <c r="AD101" s="6">
        <f t="shared" si="17"/>
        <v>0.16000000000000003</v>
      </c>
      <c r="AE101" s="21"/>
    </row>
    <row r="102" spans="1:31" ht="52.5" customHeight="1" x14ac:dyDescent="0.3">
      <c r="A102" s="8" t="s">
        <v>120</v>
      </c>
      <c r="B102" s="42">
        <v>0</v>
      </c>
      <c r="C102" s="42">
        <v>0</v>
      </c>
      <c r="D102" s="42">
        <v>1</v>
      </c>
      <c r="E102" s="42">
        <v>0</v>
      </c>
      <c r="F102" s="42">
        <v>1</v>
      </c>
      <c r="G102" s="42">
        <v>0</v>
      </c>
      <c r="H102" s="42">
        <v>1</v>
      </c>
      <c r="I102" s="42">
        <v>1</v>
      </c>
      <c r="J102" s="42">
        <v>1</v>
      </c>
      <c r="K102" s="42">
        <v>1</v>
      </c>
      <c r="L102" s="6">
        <f t="shared" si="10"/>
        <v>0.6</v>
      </c>
      <c r="M102" s="7" t="str">
        <f t="shared" si="11"/>
        <v>sedang</v>
      </c>
      <c r="N102" s="6">
        <f t="shared" si="12"/>
        <v>0.4</v>
      </c>
      <c r="O102" s="7" t="str">
        <f t="shared" si="13"/>
        <v>soal diterima baik</v>
      </c>
      <c r="Q102" s="7">
        <v>97</v>
      </c>
      <c r="R102" s="14">
        <f t="shared" si="18"/>
        <v>1</v>
      </c>
      <c r="S102" s="14">
        <f t="shared" si="18"/>
        <v>1</v>
      </c>
      <c r="T102" s="14">
        <f t="shared" si="18"/>
        <v>0</v>
      </c>
      <c r="U102" s="14">
        <f t="shared" si="18"/>
        <v>0</v>
      </c>
      <c r="V102" s="14">
        <f t="shared" si="18"/>
        <v>0</v>
      </c>
      <c r="W102" s="14">
        <f t="shared" si="14"/>
        <v>0</v>
      </c>
      <c r="X102" s="14">
        <f t="shared" si="14"/>
        <v>0</v>
      </c>
      <c r="Y102" s="14">
        <f t="shared" si="14"/>
        <v>0</v>
      </c>
      <c r="Z102" s="14">
        <f t="shared" si="14"/>
        <v>0</v>
      </c>
      <c r="AA102" s="14">
        <f t="shared" si="14"/>
        <v>0</v>
      </c>
      <c r="AB102" s="6">
        <f t="shared" si="15"/>
        <v>0.2</v>
      </c>
      <c r="AC102" s="6">
        <f t="shared" si="16"/>
        <v>0.8</v>
      </c>
      <c r="AD102" s="6">
        <f t="shared" si="17"/>
        <v>0.16000000000000003</v>
      </c>
      <c r="AE102" s="21"/>
    </row>
    <row r="103" spans="1:31" ht="41.4" x14ac:dyDescent="0.3">
      <c r="A103" s="4" t="s">
        <v>223</v>
      </c>
      <c r="B103" s="42">
        <v>1</v>
      </c>
      <c r="C103" s="42">
        <v>1</v>
      </c>
      <c r="D103" s="42">
        <v>1</v>
      </c>
      <c r="E103" s="42">
        <v>1</v>
      </c>
      <c r="F103" s="42">
        <v>1</v>
      </c>
      <c r="G103" s="42">
        <v>1</v>
      </c>
      <c r="H103" s="42">
        <v>0</v>
      </c>
      <c r="I103" s="42">
        <v>0</v>
      </c>
      <c r="J103" s="42">
        <v>0</v>
      </c>
      <c r="K103" s="42">
        <v>0</v>
      </c>
      <c r="L103" s="6">
        <f t="shared" si="10"/>
        <v>0.6</v>
      </c>
      <c r="M103" s="7" t="str">
        <f t="shared" si="11"/>
        <v>sedang</v>
      </c>
      <c r="N103" s="6">
        <f t="shared" si="12"/>
        <v>0.8</v>
      </c>
      <c r="O103" s="7" t="str">
        <f t="shared" si="13"/>
        <v>soal diterima baik</v>
      </c>
      <c r="Q103" s="7">
        <v>98</v>
      </c>
      <c r="R103" s="14">
        <f t="shared" si="18"/>
        <v>0</v>
      </c>
      <c r="S103" s="14">
        <f t="shared" si="18"/>
        <v>0</v>
      </c>
      <c r="T103" s="14">
        <f t="shared" si="18"/>
        <v>1</v>
      </c>
      <c r="U103" s="14">
        <f t="shared" si="18"/>
        <v>0</v>
      </c>
      <c r="V103" s="14">
        <f t="shared" si="18"/>
        <v>1</v>
      </c>
      <c r="W103" s="14">
        <f t="shared" si="14"/>
        <v>0</v>
      </c>
      <c r="X103" s="14">
        <f t="shared" si="14"/>
        <v>1</v>
      </c>
      <c r="Y103" s="14">
        <f t="shared" si="14"/>
        <v>1</v>
      </c>
      <c r="Z103" s="14">
        <f t="shared" si="14"/>
        <v>1</v>
      </c>
      <c r="AA103" s="14">
        <f t="shared" si="14"/>
        <v>1</v>
      </c>
      <c r="AB103" s="6">
        <f t="shared" si="15"/>
        <v>0.6</v>
      </c>
      <c r="AC103" s="6">
        <f t="shared" si="16"/>
        <v>0.4</v>
      </c>
      <c r="AD103" s="6">
        <f t="shared" si="17"/>
        <v>0.24</v>
      </c>
      <c r="AE103" s="21"/>
    </row>
    <row r="104" spans="1:31" ht="46.5" customHeight="1" x14ac:dyDescent="0.3">
      <c r="A104" s="8" t="s">
        <v>224</v>
      </c>
      <c r="B104" s="42">
        <v>1</v>
      </c>
      <c r="C104" s="42">
        <v>1</v>
      </c>
      <c r="D104" s="42">
        <v>1</v>
      </c>
      <c r="E104" s="42">
        <v>0</v>
      </c>
      <c r="F104" s="42">
        <v>1</v>
      </c>
      <c r="G104" s="42">
        <v>0</v>
      </c>
      <c r="H104" s="42">
        <v>0</v>
      </c>
      <c r="I104" s="42">
        <v>0</v>
      </c>
      <c r="J104" s="42">
        <v>1</v>
      </c>
      <c r="K104" s="42">
        <v>1</v>
      </c>
      <c r="L104" s="6">
        <f t="shared" si="10"/>
        <v>0.6</v>
      </c>
      <c r="M104" s="7" t="str">
        <f t="shared" si="11"/>
        <v>sedang</v>
      </c>
      <c r="N104" s="6">
        <f t="shared" si="12"/>
        <v>0.4</v>
      </c>
      <c r="O104" s="7" t="str">
        <f t="shared" si="13"/>
        <v>soal diterima baik</v>
      </c>
      <c r="Q104" s="7">
        <v>99</v>
      </c>
      <c r="R104" s="14">
        <f t="shared" si="18"/>
        <v>1</v>
      </c>
      <c r="S104" s="14">
        <f t="shared" si="18"/>
        <v>1</v>
      </c>
      <c r="T104" s="14">
        <f t="shared" si="18"/>
        <v>1</v>
      </c>
      <c r="U104" s="14">
        <f t="shared" si="18"/>
        <v>1</v>
      </c>
      <c r="V104" s="14">
        <f t="shared" si="18"/>
        <v>1</v>
      </c>
      <c r="W104" s="14">
        <f t="shared" si="14"/>
        <v>1</v>
      </c>
      <c r="X104" s="14">
        <f t="shared" si="14"/>
        <v>0</v>
      </c>
      <c r="Y104" s="14">
        <f t="shared" si="14"/>
        <v>0</v>
      </c>
      <c r="Z104" s="14">
        <f t="shared" si="14"/>
        <v>0</v>
      </c>
      <c r="AA104" s="14">
        <f t="shared" si="14"/>
        <v>0</v>
      </c>
      <c r="AB104" s="6">
        <f t="shared" si="15"/>
        <v>0.6</v>
      </c>
      <c r="AC104" s="6">
        <f t="shared" si="16"/>
        <v>0.4</v>
      </c>
      <c r="AD104" s="6">
        <f t="shared" si="17"/>
        <v>0.24</v>
      </c>
      <c r="AE104" s="21"/>
    </row>
    <row r="105" spans="1:31" x14ac:dyDescent="0.25">
      <c r="B105" s="18">
        <f>SUM(B5:B104)</f>
        <v>93</v>
      </c>
      <c r="C105" s="18">
        <f t="shared" ref="C105:K105" si="19">SUM(C5:C104)</f>
        <v>93</v>
      </c>
      <c r="D105" s="18">
        <f t="shared" si="19"/>
        <v>82</v>
      </c>
      <c r="E105" s="18">
        <f t="shared" si="19"/>
        <v>61</v>
      </c>
      <c r="F105" s="18">
        <f t="shared" si="19"/>
        <v>82</v>
      </c>
      <c r="G105" s="18">
        <f t="shared" si="19"/>
        <v>61</v>
      </c>
      <c r="H105" s="18">
        <f t="shared" si="19"/>
        <v>23</v>
      </c>
      <c r="I105" s="18">
        <f t="shared" si="19"/>
        <v>23</v>
      </c>
      <c r="J105" s="18">
        <f t="shared" si="19"/>
        <v>25</v>
      </c>
      <c r="K105" s="18">
        <f t="shared" si="19"/>
        <v>25</v>
      </c>
      <c r="L105" s="24"/>
      <c r="M105" s="21"/>
      <c r="N105" s="21"/>
      <c r="O105" s="26">
        <f>COUNTIF(O5:O104,"soal dibuang")</f>
        <v>0</v>
      </c>
      <c r="Q105" s="7">
        <v>100</v>
      </c>
      <c r="R105" s="14">
        <f t="shared" si="18"/>
        <v>1</v>
      </c>
      <c r="S105" s="14">
        <f t="shared" si="18"/>
        <v>1</v>
      </c>
      <c r="T105" s="14">
        <f t="shared" si="18"/>
        <v>1</v>
      </c>
      <c r="U105" s="14">
        <f t="shared" si="18"/>
        <v>0</v>
      </c>
      <c r="V105" s="14">
        <f t="shared" si="18"/>
        <v>1</v>
      </c>
      <c r="W105" s="14">
        <f t="shared" si="14"/>
        <v>0</v>
      </c>
      <c r="X105" s="14">
        <f t="shared" si="14"/>
        <v>0</v>
      </c>
      <c r="Y105" s="14">
        <f t="shared" si="14"/>
        <v>0</v>
      </c>
      <c r="Z105" s="14">
        <f t="shared" si="14"/>
        <v>1</v>
      </c>
      <c r="AA105" s="14">
        <f t="shared" si="14"/>
        <v>1</v>
      </c>
      <c r="AB105" s="6">
        <f>SUM(R105:AA105)/COUNT(R105:AA105)</f>
        <v>0.6</v>
      </c>
      <c r="AC105" s="6">
        <f t="shared" si="16"/>
        <v>0.4</v>
      </c>
      <c r="AD105" s="6">
        <f t="shared" si="17"/>
        <v>0.24</v>
      </c>
      <c r="AE105" s="21"/>
    </row>
    <row r="106" spans="1:31" ht="27.6" x14ac:dyDescent="0.25">
      <c r="B106" s="17" t="s">
        <v>5</v>
      </c>
      <c r="C106" s="17" t="s">
        <v>5</v>
      </c>
      <c r="D106" s="17" t="s">
        <v>5</v>
      </c>
      <c r="E106" s="17" t="s">
        <v>5</v>
      </c>
      <c r="F106" s="17" t="s">
        <v>5</v>
      </c>
      <c r="G106" s="17" t="s">
        <v>4</v>
      </c>
      <c r="H106" s="17" t="s">
        <v>4</v>
      </c>
      <c r="I106" s="17" t="s">
        <v>4</v>
      </c>
      <c r="J106" s="17" t="s">
        <v>4</v>
      </c>
      <c r="K106" s="17" t="s">
        <v>4</v>
      </c>
      <c r="L106" s="24"/>
      <c r="M106" s="26">
        <f>COUNTIF(M5:M104,"mudah")</f>
        <v>25</v>
      </c>
      <c r="N106" s="21"/>
      <c r="O106" s="21"/>
      <c r="Q106" s="24" t="s">
        <v>12</v>
      </c>
      <c r="R106" s="24">
        <f>SUM(R6:R105)</f>
        <v>93</v>
      </c>
      <c r="S106" s="24">
        <f t="shared" ref="S106:AA106" si="20">SUM(S6:S105)</f>
        <v>93</v>
      </c>
      <c r="T106" s="24">
        <f t="shared" si="20"/>
        <v>82</v>
      </c>
      <c r="U106" s="24">
        <f t="shared" si="20"/>
        <v>61</v>
      </c>
      <c r="V106" s="24">
        <f t="shared" si="20"/>
        <v>82</v>
      </c>
      <c r="W106" s="24">
        <f t="shared" si="20"/>
        <v>61</v>
      </c>
      <c r="X106" s="24">
        <f t="shared" si="20"/>
        <v>23</v>
      </c>
      <c r="Y106" s="24">
        <f t="shared" si="20"/>
        <v>23</v>
      </c>
      <c r="Z106" s="24">
        <f t="shared" si="20"/>
        <v>25</v>
      </c>
      <c r="AA106" s="24">
        <f t="shared" si="20"/>
        <v>25</v>
      </c>
      <c r="AB106" s="24"/>
      <c r="AC106" s="24"/>
      <c r="AD106" s="25">
        <f>SUM(AD6:AD105)</f>
        <v>21.279999999999987</v>
      </c>
      <c r="AE106" s="24" t="s">
        <v>11</v>
      </c>
    </row>
    <row r="107" spans="1:31" x14ac:dyDescent="0.25">
      <c r="B107" s="10"/>
      <c r="C107" s="10"/>
      <c r="D107" s="10"/>
      <c r="E107" s="10"/>
      <c r="F107" s="10"/>
      <c r="G107" s="10"/>
      <c r="H107" s="10"/>
      <c r="I107" s="10"/>
      <c r="J107" s="10"/>
      <c r="K107" s="10"/>
      <c r="L107" s="21"/>
      <c r="M107" s="26">
        <f>COUNTIF(M5:M104,"sedang")</f>
        <v>66</v>
      </c>
      <c r="N107" s="21"/>
      <c r="O107" s="21"/>
      <c r="Q107" s="21" t="s">
        <v>13</v>
      </c>
      <c r="R107" s="24">
        <f>SUM(R106:AA106)</f>
        <v>568</v>
      </c>
      <c r="S107" s="24"/>
      <c r="T107" s="24"/>
      <c r="U107" s="24"/>
      <c r="V107" s="24"/>
      <c r="W107" s="24"/>
      <c r="X107" s="24"/>
      <c r="Y107" s="24"/>
      <c r="Z107" s="24"/>
      <c r="AA107" s="24"/>
      <c r="AB107" s="21"/>
      <c r="AC107" s="21"/>
      <c r="AD107" s="21"/>
      <c r="AE107" s="21"/>
    </row>
    <row r="108" spans="1:31" ht="24.75" customHeight="1" x14ac:dyDescent="0.25">
      <c r="A108" s="28"/>
      <c r="B108" s="109" t="s">
        <v>20</v>
      </c>
      <c r="C108" s="109"/>
      <c r="D108" s="109"/>
      <c r="E108" s="14">
        <v>40</v>
      </c>
      <c r="M108" s="24">
        <f>100-M106-M107</f>
        <v>9</v>
      </c>
      <c r="Q108" s="21" t="s">
        <v>14</v>
      </c>
      <c r="R108" s="24">
        <f>$R$107/10</f>
        <v>56.8</v>
      </c>
      <c r="S108" s="24">
        <f t="shared" ref="S108:AA108" si="21">$R$111/10</f>
        <v>91.484444444444435</v>
      </c>
      <c r="T108" s="24">
        <f t="shared" si="21"/>
        <v>91.484444444444435</v>
      </c>
      <c r="U108" s="24">
        <f t="shared" si="21"/>
        <v>91.484444444444435</v>
      </c>
      <c r="V108" s="24">
        <f t="shared" si="21"/>
        <v>91.484444444444435</v>
      </c>
      <c r="W108" s="24">
        <f t="shared" si="21"/>
        <v>91.484444444444435</v>
      </c>
      <c r="X108" s="24">
        <f>$R$107/10</f>
        <v>56.8</v>
      </c>
      <c r="Y108" s="24">
        <f t="shared" si="21"/>
        <v>91.484444444444435</v>
      </c>
      <c r="Z108" s="24">
        <f t="shared" si="21"/>
        <v>91.484444444444435</v>
      </c>
      <c r="AA108" s="24">
        <f t="shared" si="21"/>
        <v>91.484444444444435</v>
      </c>
      <c r="AB108" s="21"/>
      <c r="AC108" s="21"/>
      <c r="AD108" s="21"/>
      <c r="AE108" s="21"/>
    </row>
    <row r="109" spans="1:31" ht="24.75" customHeight="1" x14ac:dyDescent="0.25">
      <c r="A109" s="29"/>
      <c r="B109" s="109" t="s">
        <v>21</v>
      </c>
      <c r="C109" s="109"/>
      <c r="D109" s="109"/>
      <c r="E109" s="14">
        <v>30</v>
      </c>
      <c r="Q109" s="21" t="s">
        <v>15</v>
      </c>
      <c r="R109" s="25">
        <f>R106-R108</f>
        <v>36.200000000000003</v>
      </c>
      <c r="S109" s="25">
        <f t="shared" ref="S109:AA109" si="22">S106-S108</f>
        <v>1.5155555555555651</v>
      </c>
      <c r="T109" s="25">
        <f t="shared" si="22"/>
        <v>-9.4844444444444349</v>
      </c>
      <c r="U109" s="25">
        <f t="shared" si="22"/>
        <v>-30.484444444444435</v>
      </c>
      <c r="V109" s="25">
        <f t="shared" si="22"/>
        <v>-9.4844444444444349</v>
      </c>
      <c r="W109" s="25">
        <f t="shared" si="22"/>
        <v>-30.484444444444435</v>
      </c>
      <c r="X109" s="25">
        <f t="shared" si="22"/>
        <v>-33.799999999999997</v>
      </c>
      <c r="Y109" s="25">
        <f t="shared" si="22"/>
        <v>-68.484444444444435</v>
      </c>
      <c r="Z109" s="25">
        <f t="shared" si="22"/>
        <v>-66.484444444444435</v>
      </c>
      <c r="AA109" s="25">
        <f t="shared" si="22"/>
        <v>-66.484444444444435</v>
      </c>
      <c r="AB109" s="21"/>
      <c r="AC109" s="21"/>
      <c r="AD109" s="21"/>
      <c r="AE109" s="21"/>
    </row>
    <row r="110" spans="1:31" ht="24.75" customHeight="1" x14ac:dyDescent="0.25">
      <c r="A110" s="30"/>
      <c r="B110" s="109" t="s">
        <v>22</v>
      </c>
      <c r="C110" s="109"/>
      <c r="D110" s="109"/>
      <c r="E110" s="14">
        <v>30</v>
      </c>
      <c r="Q110" s="21" t="s">
        <v>16</v>
      </c>
      <c r="R110" s="31">
        <f>R109^2</f>
        <v>1310.4400000000003</v>
      </c>
      <c r="S110" s="31">
        <f t="shared" ref="S110:AA110" si="23">S109^2</f>
        <v>2.2969086419753375</v>
      </c>
      <c r="T110" s="31">
        <f t="shared" si="23"/>
        <v>89.954686419752903</v>
      </c>
      <c r="U110" s="31">
        <f t="shared" si="23"/>
        <v>929.30135308641923</v>
      </c>
      <c r="V110" s="31">
        <f t="shared" si="23"/>
        <v>89.954686419752903</v>
      </c>
      <c r="W110" s="31">
        <f t="shared" si="23"/>
        <v>929.30135308641923</v>
      </c>
      <c r="X110" s="31">
        <f t="shared" si="23"/>
        <v>1142.4399999999998</v>
      </c>
      <c r="Y110" s="31">
        <f t="shared" si="23"/>
        <v>4690.1191308641964</v>
      </c>
      <c r="Z110" s="31">
        <f t="shared" si="23"/>
        <v>4420.1813530864183</v>
      </c>
      <c r="AA110" s="31">
        <f t="shared" si="23"/>
        <v>4420.1813530864183</v>
      </c>
      <c r="AB110" s="21"/>
      <c r="AC110" s="21"/>
      <c r="AD110" s="21"/>
      <c r="AE110" s="21"/>
    </row>
    <row r="111" spans="1:31" x14ac:dyDescent="0.25">
      <c r="Q111" s="21" t="s">
        <v>17</v>
      </c>
      <c r="R111" s="24">
        <f>_xlfn.VAR.S(R106:AA106)</f>
        <v>914.84444444444432</v>
      </c>
      <c r="S111" s="21"/>
      <c r="T111" s="21"/>
      <c r="U111" s="21"/>
      <c r="V111" s="21"/>
      <c r="W111" s="21"/>
      <c r="X111" s="21"/>
      <c r="Y111" s="21"/>
      <c r="Z111" s="21"/>
      <c r="AA111" s="21"/>
      <c r="AB111" s="21"/>
      <c r="AC111" s="21"/>
      <c r="AD111" s="21"/>
      <c r="AE111" s="21"/>
    </row>
    <row r="112" spans="1:31" x14ac:dyDescent="0.25">
      <c r="Q112" s="21" t="s">
        <v>18</v>
      </c>
      <c r="R112" s="24">
        <f>SQRT(R111)</f>
        <v>30.246395561197772</v>
      </c>
      <c r="S112" s="21"/>
      <c r="T112" s="21"/>
      <c r="U112" s="21"/>
      <c r="V112" s="21"/>
      <c r="W112" s="21"/>
      <c r="X112" s="21"/>
      <c r="Y112" s="21"/>
      <c r="Z112" s="21"/>
      <c r="AA112" s="21"/>
      <c r="AB112" s="21"/>
      <c r="AC112" s="21"/>
      <c r="AD112" s="21"/>
      <c r="AE112" s="21"/>
    </row>
    <row r="113" spans="1:31" x14ac:dyDescent="0.25">
      <c r="Q113" s="23" t="s">
        <v>6</v>
      </c>
      <c r="R113" s="32">
        <f>100/(100-1)*(1-AD106/R111)</f>
        <v>0.98660526760021527</v>
      </c>
      <c r="S113" s="23" t="s">
        <v>19</v>
      </c>
      <c r="T113" s="21"/>
      <c r="U113" s="21"/>
      <c r="V113" s="21"/>
      <c r="W113" s="21"/>
      <c r="X113" s="21"/>
      <c r="Y113" s="21"/>
      <c r="Z113" s="21"/>
      <c r="AA113" s="21"/>
      <c r="AB113" s="21"/>
      <c r="AC113" s="21"/>
      <c r="AD113" s="21"/>
      <c r="AE113" s="21"/>
    </row>
    <row r="115" spans="1:31" customFormat="1" ht="14.4" x14ac:dyDescent="0.3">
      <c r="A115" s="3"/>
      <c r="B115" s="2"/>
      <c r="C115" s="2"/>
      <c r="D115" s="2"/>
      <c r="E115" s="2"/>
      <c r="F115" s="2"/>
      <c r="G115" s="2"/>
      <c r="H115" s="2"/>
      <c r="I115" s="2"/>
      <c r="J115" s="2"/>
      <c r="K115" s="2"/>
    </row>
    <row r="116" spans="1:31" customFormat="1" ht="14.4" x14ac:dyDescent="0.3">
      <c r="A116" s="3"/>
      <c r="B116" s="2"/>
      <c r="C116" s="2"/>
      <c r="D116" s="2"/>
      <c r="E116" s="2"/>
      <c r="F116" s="2"/>
      <c r="G116" s="2"/>
      <c r="H116" s="2"/>
      <c r="I116" s="2"/>
      <c r="J116" s="2"/>
      <c r="K116" s="2"/>
    </row>
  </sheetData>
  <mergeCells count="14">
    <mergeCell ref="A1:O1"/>
    <mergeCell ref="B3:K3"/>
    <mergeCell ref="A3:A4"/>
    <mergeCell ref="L3:L4"/>
    <mergeCell ref="M3:M4"/>
    <mergeCell ref="N3:N4"/>
    <mergeCell ref="AC4:AC5"/>
    <mergeCell ref="AD4:AD5"/>
    <mergeCell ref="B108:D108"/>
    <mergeCell ref="B109:D109"/>
    <mergeCell ref="B110:D110"/>
    <mergeCell ref="R4:AA4"/>
    <mergeCell ref="Q4:Q5"/>
    <mergeCell ref="AB4:AB5"/>
  </mergeCells>
  <conditionalFormatting sqref="M5:M104 Q3 O4">
    <cfRule type="containsText" dxfId="46" priority="12" operator="containsText" text="sedang">
      <formula>NOT(ISERROR(SEARCH("sedang",M3)))</formula>
    </cfRule>
  </conditionalFormatting>
  <conditionalFormatting sqref="M5:M104">
    <cfRule type="containsText" dxfId="45" priority="11" operator="containsText" text="sukar">
      <formula>NOT(ISERROR(SEARCH("sukar",M5)))</formula>
    </cfRule>
  </conditionalFormatting>
  <conditionalFormatting sqref="M106:M107">
    <cfRule type="containsText" dxfId="44" priority="5" operator="containsText" text="sukar">
      <formula>NOT(ISERROR(SEARCH("sukar",M106)))</formula>
    </cfRule>
    <cfRule type="containsText" dxfId="43" priority="6" operator="containsText" text="sedang">
      <formula>NOT(ISERROR(SEARCH("sedang",M106)))</formula>
    </cfRule>
    <cfRule type="containsText" dxfId="42" priority="7" operator="containsText" text="mudah">
      <formula>NOT(ISERROR(SEARCH("mudah",M106)))</formula>
    </cfRule>
  </conditionalFormatting>
  <conditionalFormatting sqref="O5:O106">
    <cfRule type="containsText" dxfId="41" priority="10" operator="containsText" text="soal dibuang">
      <formula>NOT(ISERROR(SEARCH("soal dibuang",O5)))</formula>
    </cfRule>
  </conditionalFormatting>
  <conditionalFormatting sqref="Q3 O4 M5:M104">
    <cfRule type="containsText" dxfId="40" priority="13" operator="containsText" text="mudah">
      <formula>NOT(ISERROR(SEARCH("mudah",M3)))</formula>
    </cfRule>
  </conditionalFormatting>
  <pageMargins left="0.2" right="0.22" top="0.47244094488188981" bottom="0.32" header="0.31496062992125984" footer="0.17"/>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C98F0115-ED5F-4540-9C2C-9EA704E0C629}">
            <xm:f>P_Target!$B2="Sukar"</xm:f>
            <x14:dxf>
              <fill>
                <patternFill>
                  <bgColor rgb="FFFF0000"/>
                </patternFill>
              </fill>
            </x14:dxf>
          </x14:cfRule>
          <x14:cfRule type="expression" priority="2" id="{6F99EFEC-838F-48DE-807D-36083EAE2258}">
            <xm:f>P_Target!$B2="Sedang"</xm:f>
            <x14:dxf>
              <fill>
                <patternFill>
                  <bgColor rgb="FFFFFF00"/>
                </patternFill>
              </fill>
            </x14:dxf>
          </x14:cfRule>
          <x14:cfRule type="expression" priority="3" id="{EFBF13F4-8FF3-4A6D-B608-7E998B9B3EBA}">
            <xm:f>P_Target!$B2="Mudah"</xm:f>
            <x14:dxf>
              <fill>
                <patternFill>
                  <bgColor rgb="FF92D050"/>
                </patternFill>
              </fill>
            </x14:dxf>
          </x14:cfRule>
          <xm:sqref>A5:A104</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F144F-8A50-4195-B104-535DE8744F31}">
  <dimension ref="A1:AE116"/>
  <sheetViews>
    <sheetView view="pageBreakPreview" zoomScale="77" zoomScaleNormal="77" zoomScaleSheetLayoutView="77" workbookViewId="0">
      <selection sqref="A1:O1"/>
    </sheetView>
  </sheetViews>
  <sheetFormatPr defaultColWidth="9.109375" defaultRowHeight="13.8" x14ac:dyDescent="0.25"/>
  <cols>
    <col min="1" max="1" width="39.44140625" style="10" customWidth="1"/>
    <col min="2" max="11" width="5.5546875" style="11" customWidth="1"/>
    <col min="12" max="12" width="11.6640625" style="12" customWidth="1"/>
    <col min="13" max="13" width="7.88671875" style="12" customWidth="1"/>
    <col min="14" max="14" width="10.5546875" style="12" customWidth="1"/>
    <col min="15" max="15" width="17.5546875" style="12" customWidth="1"/>
    <col min="16" max="16" width="9.109375" style="12"/>
    <col min="17" max="17" width="14" style="12" customWidth="1"/>
    <col min="18" max="27" width="7.88671875" style="12" customWidth="1"/>
    <col min="28" max="28" width="8.6640625" style="12" customWidth="1"/>
    <col min="29" max="30" width="9.33203125" style="12" bestFit="1" customWidth="1"/>
    <col min="31" max="16384" width="9.109375" style="12"/>
  </cols>
  <sheetData>
    <row r="1" spans="1:31" ht="15" x14ac:dyDescent="0.25">
      <c r="A1" s="99" t="s">
        <v>2341</v>
      </c>
      <c r="B1" s="100"/>
      <c r="C1" s="100"/>
      <c r="D1" s="100"/>
      <c r="E1" s="100"/>
      <c r="F1" s="100"/>
      <c r="G1" s="100"/>
      <c r="H1" s="100"/>
      <c r="I1" s="100"/>
      <c r="J1" s="100"/>
      <c r="K1" s="100"/>
      <c r="L1" s="100"/>
      <c r="M1" s="100"/>
      <c r="N1" s="100"/>
      <c r="O1" s="100"/>
    </row>
    <row r="2" spans="1:31" ht="43.2" x14ac:dyDescent="0.3">
      <c r="A2" s="88" t="s">
        <v>1580</v>
      </c>
      <c r="B2" s="89" t="s">
        <v>1596</v>
      </c>
      <c r="C2" s="89" t="s">
        <v>1587</v>
      </c>
      <c r="D2" s="89" t="s">
        <v>1596</v>
      </c>
      <c r="E2" s="89" t="s">
        <v>1596</v>
      </c>
      <c r="F2" s="89" t="s">
        <v>1587</v>
      </c>
      <c r="G2" s="89" t="s">
        <v>1587</v>
      </c>
      <c r="H2" s="89" t="s">
        <v>1596</v>
      </c>
      <c r="I2" s="89" t="s">
        <v>1587</v>
      </c>
      <c r="J2" s="89" t="s">
        <v>1596</v>
      </c>
      <c r="K2" s="89" t="s">
        <v>1587</v>
      </c>
    </row>
    <row r="3" spans="1:31" x14ac:dyDescent="0.25">
      <c r="A3" s="101" t="s">
        <v>0</v>
      </c>
      <c r="B3" s="101" t="s">
        <v>23</v>
      </c>
      <c r="C3" s="101"/>
      <c r="D3" s="101"/>
      <c r="E3" s="101"/>
      <c r="F3" s="101"/>
      <c r="G3" s="101"/>
      <c r="H3" s="101"/>
      <c r="I3" s="101"/>
      <c r="J3" s="101"/>
      <c r="K3" s="101"/>
      <c r="L3" s="101" t="s">
        <v>1</v>
      </c>
      <c r="M3" s="101" t="s">
        <v>2</v>
      </c>
      <c r="N3" s="101" t="s">
        <v>3</v>
      </c>
      <c r="O3" s="27"/>
      <c r="Q3" s="22" t="s">
        <v>6</v>
      </c>
    </row>
    <row r="4" spans="1:31" ht="15" customHeight="1" x14ac:dyDescent="0.25">
      <c r="A4" s="101"/>
      <c r="B4" s="15">
        <v>1</v>
      </c>
      <c r="C4" s="15">
        <v>2</v>
      </c>
      <c r="D4" s="15">
        <v>3</v>
      </c>
      <c r="E4" s="15">
        <v>4</v>
      </c>
      <c r="F4" s="15">
        <v>5</v>
      </c>
      <c r="G4" s="15">
        <v>6</v>
      </c>
      <c r="H4" s="15">
        <v>7</v>
      </c>
      <c r="I4" s="15">
        <v>8</v>
      </c>
      <c r="J4" s="15">
        <v>9</v>
      </c>
      <c r="K4" s="15">
        <v>10</v>
      </c>
      <c r="L4" s="101"/>
      <c r="M4" s="101"/>
      <c r="N4" s="101"/>
      <c r="O4" s="16" t="s">
        <v>2</v>
      </c>
      <c r="Q4" s="97" t="s">
        <v>8</v>
      </c>
      <c r="R4" s="105" t="s">
        <v>23</v>
      </c>
      <c r="S4" s="105"/>
      <c r="T4" s="105"/>
      <c r="U4" s="105"/>
      <c r="V4" s="105"/>
      <c r="W4" s="105"/>
      <c r="X4" s="105"/>
      <c r="Y4" s="105"/>
      <c r="Z4" s="105"/>
      <c r="AA4" s="105"/>
      <c r="AB4" s="107" t="s">
        <v>7</v>
      </c>
      <c r="AC4" s="107" t="s">
        <v>9</v>
      </c>
      <c r="AD4" s="107" t="s">
        <v>10</v>
      </c>
      <c r="AE4" s="21"/>
    </row>
    <row r="5" spans="1:31" ht="27.6" x14ac:dyDescent="0.3">
      <c r="A5" s="8" t="s">
        <v>132</v>
      </c>
      <c r="B5" s="42">
        <v>0</v>
      </c>
      <c r="C5" s="42">
        <v>0</v>
      </c>
      <c r="D5" s="42">
        <v>1</v>
      </c>
      <c r="E5" s="42">
        <v>0</v>
      </c>
      <c r="F5" s="42">
        <v>1</v>
      </c>
      <c r="G5" s="42">
        <v>0</v>
      </c>
      <c r="H5" s="42">
        <v>0</v>
      </c>
      <c r="I5" s="42">
        <v>0</v>
      </c>
      <c r="J5" s="42">
        <v>0</v>
      </c>
      <c r="K5" s="42">
        <v>0</v>
      </c>
      <c r="L5" s="6">
        <f>SUM(B5:K5)/10</f>
        <v>0.2</v>
      </c>
      <c r="M5" s="7" t="str">
        <f>IF(L5&lt;0.31,"sukar",IF(L5&lt;0.71,"sedang","mudah"))</f>
        <v>sukar</v>
      </c>
      <c r="N5" s="6">
        <f>ABS((SUM(B5:F5)-SUM(G5:K5))*2/10)</f>
        <v>0.4</v>
      </c>
      <c r="O5" s="7"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108"/>
      <c r="AC5" s="108"/>
      <c r="AD5" s="108"/>
      <c r="AE5" s="21"/>
    </row>
    <row r="6" spans="1:31" ht="14.4" x14ac:dyDescent="0.3">
      <c r="A6" s="8" t="s">
        <v>128</v>
      </c>
      <c r="B6" s="42">
        <v>1</v>
      </c>
      <c r="C6" s="42">
        <v>1</v>
      </c>
      <c r="D6" s="42">
        <v>0</v>
      </c>
      <c r="E6" s="42">
        <v>1</v>
      </c>
      <c r="F6" s="42">
        <v>0</v>
      </c>
      <c r="G6" s="42">
        <v>1</v>
      </c>
      <c r="H6" s="42">
        <v>0</v>
      </c>
      <c r="I6" s="42">
        <v>0</v>
      </c>
      <c r="J6" s="42">
        <v>0</v>
      </c>
      <c r="K6" s="42">
        <v>0</v>
      </c>
      <c r="L6" s="6">
        <f t="shared" ref="L6:L69" si="0">SUM(B6:K6)/10</f>
        <v>0.4</v>
      </c>
      <c r="M6" s="7" t="str">
        <f t="shared" ref="M6:M69" si="1">IF(L6&lt;0.31,"sukar",IF(L6&lt;0.71,"sedang","mudah"))</f>
        <v>sedang</v>
      </c>
      <c r="N6" s="6">
        <f t="shared" ref="N6:N69" si="2">ABS((SUM(B6:F6)-SUM(G6:K6))*2/10)</f>
        <v>0.4</v>
      </c>
      <c r="O6" s="7" t="str">
        <f t="shared" ref="O6:O69" si="3">IF(N6&lt;0.2,"soal dibuang",IF(N6&lt;0.3,"soal diperbaiki",IF(N6&lt;0.4,"soal diterima tapi perlu diperbaiki","soal diterima baik")))</f>
        <v>soal diterima baik</v>
      </c>
      <c r="Q6" s="7">
        <v>1</v>
      </c>
      <c r="R6" s="14">
        <f>B5</f>
        <v>0</v>
      </c>
      <c r="S6" s="14">
        <f t="shared" ref="S6:AA21" si="4">C5</f>
        <v>0</v>
      </c>
      <c r="T6" s="14">
        <f t="shared" si="4"/>
        <v>1</v>
      </c>
      <c r="U6" s="14">
        <f t="shared" si="4"/>
        <v>0</v>
      </c>
      <c r="V6" s="14">
        <f t="shared" si="4"/>
        <v>1</v>
      </c>
      <c r="W6" s="14">
        <f t="shared" si="4"/>
        <v>0</v>
      </c>
      <c r="X6" s="14">
        <f t="shared" si="4"/>
        <v>0</v>
      </c>
      <c r="Y6" s="14">
        <f t="shared" si="4"/>
        <v>0</v>
      </c>
      <c r="Z6" s="14">
        <f t="shared" si="4"/>
        <v>0</v>
      </c>
      <c r="AA6" s="14">
        <f t="shared" si="4"/>
        <v>0</v>
      </c>
      <c r="AB6" s="6">
        <f>SUM(R6:AA6)/COUNT(R6:AA6)</f>
        <v>0.2</v>
      </c>
      <c r="AC6" s="6">
        <f>1-AB6</f>
        <v>0.8</v>
      </c>
      <c r="AD6" s="6">
        <f>AB6*AC6</f>
        <v>0.16000000000000003</v>
      </c>
      <c r="AE6" s="21"/>
    </row>
    <row r="7" spans="1:31" ht="27.6" x14ac:dyDescent="0.3">
      <c r="A7" s="8" t="s">
        <v>129</v>
      </c>
      <c r="B7" s="42">
        <v>1</v>
      </c>
      <c r="C7" s="42">
        <v>1</v>
      </c>
      <c r="D7" s="42">
        <v>1</v>
      </c>
      <c r="E7" s="42">
        <v>1</v>
      </c>
      <c r="F7" s="42">
        <v>1</v>
      </c>
      <c r="G7" s="42">
        <v>1</v>
      </c>
      <c r="H7" s="42">
        <v>0</v>
      </c>
      <c r="I7" s="42">
        <v>0</v>
      </c>
      <c r="J7" s="42">
        <v>0</v>
      </c>
      <c r="K7" s="42">
        <v>0</v>
      </c>
      <c r="L7" s="6">
        <f t="shared" si="0"/>
        <v>0.6</v>
      </c>
      <c r="M7" s="7" t="str">
        <f t="shared" si="1"/>
        <v>sedang</v>
      </c>
      <c r="N7" s="6">
        <f t="shared" si="2"/>
        <v>0.8</v>
      </c>
      <c r="O7" s="7" t="str">
        <f t="shared" si="3"/>
        <v>soal diterima baik</v>
      </c>
      <c r="Q7" s="7">
        <v>2</v>
      </c>
      <c r="R7" s="14">
        <f t="shared" ref="R7:AA45" si="5">B6</f>
        <v>1</v>
      </c>
      <c r="S7" s="14">
        <f t="shared" si="4"/>
        <v>1</v>
      </c>
      <c r="T7" s="14">
        <f t="shared" si="4"/>
        <v>0</v>
      </c>
      <c r="U7" s="14">
        <f t="shared" si="4"/>
        <v>1</v>
      </c>
      <c r="V7" s="14">
        <f t="shared" si="4"/>
        <v>0</v>
      </c>
      <c r="W7" s="14">
        <f t="shared" si="4"/>
        <v>1</v>
      </c>
      <c r="X7" s="14">
        <f t="shared" si="4"/>
        <v>0</v>
      </c>
      <c r="Y7" s="14">
        <f t="shared" si="4"/>
        <v>0</v>
      </c>
      <c r="Z7" s="14">
        <f t="shared" si="4"/>
        <v>0</v>
      </c>
      <c r="AA7" s="14">
        <f t="shared" si="4"/>
        <v>0</v>
      </c>
      <c r="AB7" s="6">
        <f t="shared" ref="AB7:AB70" si="6">SUM(R7:AA7)/COUNT(R7:AA7)</f>
        <v>0.4</v>
      </c>
      <c r="AC7" s="6">
        <f t="shared" ref="AC7:AC70" si="7">1-AB7</f>
        <v>0.6</v>
      </c>
      <c r="AD7" s="6">
        <f t="shared" ref="AD7:AD70" si="8">AB7*AC7</f>
        <v>0.24</v>
      </c>
      <c r="AE7" s="21"/>
    </row>
    <row r="8" spans="1:31" ht="35.25" customHeight="1" x14ac:dyDescent="0.3">
      <c r="A8" s="8" t="s">
        <v>130</v>
      </c>
      <c r="B8" s="42">
        <v>0</v>
      </c>
      <c r="C8" s="42">
        <v>0</v>
      </c>
      <c r="D8" s="42">
        <v>1</v>
      </c>
      <c r="E8" s="42">
        <v>0</v>
      </c>
      <c r="F8" s="42">
        <v>1</v>
      </c>
      <c r="G8" s="42">
        <v>0</v>
      </c>
      <c r="H8" s="42">
        <v>0</v>
      </c>
      <c r="I8" s="42">
        <v>0</v>
      </c>
      <c r="J8" s="42">
        <v>0</v>
      </c>
      <c r="K8" s="42">
        <v>0</v>
      </c>
      <c r="L8" s="6">
        <f t="shared" si="0"/>
        <v>0.2</v>
      </c>
      <c r="M8" s="7" t="str">
        <f t="shared" si="1"/>
        <v>sukar</v>
      </c>
      <c r="N8" s="6">
        <f t="shared" si="2"/>
        <v>0.4</v>
      </c>
      <c r="O8" s="7" t="str">
        <f t="shared" si="3"/>
        <v>soal diterima baik</v>
      </c>
      <c r="Q8" s="7">
        <v>3</v>
      </c>
      <c r="R8" s="14">
        <f t="shared" si="5"/>
        <v>1</v>
      </c>
      <c r="S8" s="14">
        <f t="shared" si="4"/>
        <v>1</v>
      </c>
      <c r="T8" s="14">
        <f t="shared" si="4"/>
        <v>1</v>
      </c>
      <c r="U8" s="14">
        <f t="shared" si="4"/>
        <v>1</v>
      </c>
      <c r="V8" s="14">
        <f t="shared" si="4"/>
        <v>1</v>
      </c>
      <c r="W8" s="14">
        <f t="shared" si="4"/>
        <v>1</v>
      </c>
      <c r="X8" s="14">
        <f t="shared" si="4"/>
        <v>0</v>
      </c>
      <c r="Y8" s="14">
        <f t="shared" si="4"/>
        <v>0</v>
      </c>
      <c r="Z8" s="14">
        <f t="shared" si="4"/>
        <v>0</v>
      </c>
      <c r="AA8" s="14">
        <f t="shared" si="4"/>
        <v>0</v>
      </c>
      <c r="AB8" s="6">
        <f t="shared" si="6"/>
        <v>0.6</v>
      </c>
      <c r="AC8" s="6">
        <f t="shared" si="7"/>
        <v>0.4</v>
      </c>
      <c r="AD8" s="6">
        <f t="shared" si="8"/>
        <v>0.24</v>
      </c>
      <c r="AE8" s="21"/>
    </row>
    <row r="9" spans="1:31" ht="67.5" customHeight="1" x14ac:dyDescent="0.3">
      <c r="A9" s="9" t="s">
        <v>133</v>
      </c>
      <c r="B9" s="42">
        <v>1</v>
      </c>
      <c r="C9" s="42">
        <v>1</v>
      </c>
      <c r="D9" s="42">
        <v>0</v>
      </c>
      <c r="E9" s="42">
        <v>1</v>
      </c>
      <c r="F9" s="42">
        <v>0</v>
      </c>
      <c r="G9" s="42">
        <v>1</v>
      </c>
      <c r="H9" s="42">
        <v>0</v>
      </c>
      <c r="I9" s="42">
        <v>0</v>
      </c>
      <c r="J9" s="42">
        <v>0</v>
      </c>
      <c r="K9" s="42">
        <v>0</v>
      </c>
      <c r="L9" s="6">
        <f t="shared" si="0"/>
        <v>0.4</v>
      </c>
      <c r="M9" s="7" t="str">
        <f t="shared" si="1"/>
        <v>sedang</v>
      </c>
      <c r="N9" s="6">
        <f t="shared" si="2"/>
        <v>0.4</v>
      </c>
      <c r="O9" s="7" t="str">
        <f t="shared" si="3"/>
        <v>soal diterima baik</v>
      </c>
      <c r="Q9" s="7">
        <v>4</v>
      </c>
      <c r="R9" s="14">
        <f t="shared" si="5"/>
        <v>0</v>
      </c>
      <c r="S9" s="14">
        <f t="shared" si="4"/>
        <v>0</v>
      </c>
      <c r="T9" s="14">
        <f t="shared" si="4"/>
        <v>1</v>
      </c>
      <c r="U9" s="14">
        <f t="shared" si="4"/>
        <v>0</v>
      </c>
      <c r="V9" s="14">
        <f t="shared" si="4"/>
        <v>1</v>
      </c>
      <c r="W9" s="14">
        <f t="shared" si="4"/>
        <v>0</v>
      </c>
      <c r="X9" s="14">
        <f t="shared" si="4"/>
        <v>0</v>
      </c>
      <c r="Y9" s="14">
        <f t="shared" si="4"/>
        <v>0</v>
      </c>
      <c r="Z9" s="14">
        <f t="shared" si="4"/>
        <v>0</v>
      </c>
      <c r="AA9" s="14">
        <f t="shared" si="4"/>
        <v>0</v>
      </c>
      <c r="AB9" s="6">
        <f t="shared" si="6"/>
        <v>0.2</v>
      </c>
      <c r="AC9" s="6">
        <f t="shared" si="7"/>
        <v>0.8</v>
      </c>
      <c r="AD9" s="6">
        <f t="shared" si="8"/>
        <v>0.16000000000000003</v>
      </c>
      <c r="AE9" s="21"/>
    </row>
    <row r="10" spans="1:31" ht="27.6" x14ac:dyDescent="0.3">
      <c r="A10" s="4" t="s">
        <v>134</v>
      </c>
      <c r="B10" s="42">
        <v>1</v>
      </c>
      <c r="C10" s="42">
        <v>1</v>
      </c>
      <c r="D10" s="42">
        <v>1</v>
      </c>
      <c r="E10" s="42">
        <v>1</v>
      </c>
      <c r="F10" s="42">
        <v>1</v>
      </c>
      <c r="G10" s="42">
        <v>1</v>
      </c>
      <c r="H10" s="42">
        <v>1</v>
      </c>
      <c r="I10" s="42">
        <v>1</v>
      </c>
      <c r="J10" s="42">
        <v>0</v>
      </c>
      <c r="K10" s="42">
        <v>0</v>
      </c>
      <c r="L10" s="6">
        <f t="shared" si="0"/>
        <v>0.8</v>
      </c>
      <c r="M10" s="7" t="str">
        <f t="shared" si="1"/>
        <v>mudah</v>
      </c>
      <c r="N10" s="6">
        <f t="shared" si="2"/>
        <v>0.4</v>
      </c>
      <c r="O10" s="7" t="str">
        <f t="shared" si="3"/>
        <v>soal diterima baik</v>
      </c>
      <c r="Q10" s="7">
        <v>5</v>
      </c>
      <c r="R10" s="14">
        <f t="shared" si="5"/>
        <v>1</v>
      </c>
      <c r="S10" s="14">
        <f t="shared" si="4"/>
        <v>1</v>
      </c>
      <c r="T10" s="14">
        <f t="shared" si="4"/>
        <v>0</v>
      </c>
      <c r="U10" s="14">
        <f t="shared" si="4"/>
        <v>1</v>
      </c>
      <c r="V10" s="14">
        <f t="shared" si="4"/>
        <v>0</v>
      </c>
      <c r="W10" s="14">
        <f t="shared" si="4"/>
        <v>1</v>
      </c>
      <c r="X10" s="14">
        <f t="shared" si="4"/>
        <v>0</v>
      </c>
      <c r="Y10" s="14">
        <f t="shared" si="4"/>
        <v>0</v>
      </c>
      <c r="Z10" s="14">
        <f t="shared" si="4"/>
        <v>0</v>
      </c>
      <c r="AA10" s="14">
        <f t="shared" si="4"/>
        <v>0</v>
      </c>
      <c r="AB10" s="6">
        <f t="shared" si="6"/>
        <v>0.4</v>
      </c>
      <c r="AC10" s="6">
        <f t="shared" si="7"/>
        <v>0.6</v>
      </c>
      <c r="AD10" s="6">
        <f t="shared" si="8"/>
        <v>0.24</v>
      </c>
      <c r="AE10" s="21"/>
    </row>
    <row r="11" spans="1:31" ht="41.4" x14ac:dyDescent="0.3">
      <c r="A11" s="4" t="s">
        <v>135</v>
      </c>
      <c r="B11" s="42">
        <v>1</v>
      </c>
      <c r="C11" s="42">
        <v>1</v>
      </c>
      <c r="D11" s="42">
        <v>1</v>
      </c>
      <c r="E11" s="42">
        <v>1</v>
      </c>
      <c r="F11" s="42">
        <v>1</v>
      </c>
      <c r="G11" s="42">
        <v>1</v>
      </c>
      <c r="H11" s="42">
        <v>0</v>
      </c>
      <c r="I11" s="42">
        <v>0</v>
      </c>
      <c r="J11" s="42">
        <v>1</v>
      </c>
      <c r="K11" s="42">
        <v>1</v>
      </c>
      <c r="L11" s="6">
        <f t="shared" si="0"/>
        <v>0.8</v>
      </c>
      <c r="M11" s="7" t="str">
        <f t="shared" si="1"/>
        <v>mudah</v>
      </c>
      <c r="N11" s="6">
        <f t="shared" si="2"/>
        <v>0.4</v>
      </c>
      <c r="O11" s="7" t="str">
        <f t="shared" si="3"/>
        <v>soal diterima baik</v>
      </c>
      <c r="Q11" s="7">
        <v>6</v>
      </c>
      <c r="R11" s="14">
        <f t="shared" si="5"/>
        <v>1</v>
      </c>
      <c r="S11" s="14">
        <f t="shared" si="4"/>
        <v>1</v>
      </c>
      <c r="T11" s="14">
        <f t="shared" si="4"/>
        <v>1</v>
      </c>
      <c r="U11" s="14">
        <f t="shared" si="4"/>
        <v>1</v>
      </c>
      <c r="V11" s="14">
        <f t="shared" si="4"/>
        <v>1</v>
      </c>
      <c r="W11" s="14">
        <f t="shared" si="4"/>
        <v>1</v>
      </c>
      <c r="X11" s="14">
        <f t="shared" si="4"/>
        <v>1</v>
      </c>
      <c r="Y11" s="14">
        <f t="shared" si="4"/>
        <v>1</v>
      </c>
      <c r="Z11" s="14">
        <f t="shared" si="4"/>
        <v>0</v>
      </c>
      <c r="AA11" s="14">
        <f t="shared" si="4"/>
        <v>0</v>
      </c>
      <c r="AB11" s="6">
        <f t="shared" si="6"/>
        <v>0.8</v>
      </c>
      <c r="AC11" s="6">
        <f t="shared" si="7"/>
        <v>0.19999999999999996</v>
      </c>
      <c r="AD11" s="6">
        <f t="shared" si="8"/>
        <v>0.15999999999999998</v>
      </c>
      <c r="AE11" s="21"/>
    </row>
    <row r="12" spans="1:31" ht="41.4" x14ac:dyDescent="0.3">
      <c r="A12" s="4" t="s">
        <v>136</v>
      </c>
      <c r="B12" s="42">
        <v>1</v>
      </c>
      <c r="C12" s="42">
        <v>1</v>
      </c>
      <c r="D12" s="42">
        <v>1</v>
      </c>
      <c r="E12" s="42">
        <v>1</v>
      </c>
      <c r="F12" s="42">
        <v>1</v>
      </c>
      <c r="G12" s="42">
        <v>1</v>
      </c>
      <c r="H12" s="42">
        <v>0</v>
      </c>
      <c r="I12" s="42">
        <v>0</v>
      </c>
      <c r="J12" s="42">
        <v>0</v>
      </c>
      <c r="K12" s="42">
        <v>0</v>
      </c>
      <c r="L12" s="6">
        <f t="shared" si="0"/>
        <v>0.6</v>
      </c>
      <c r="M12" s="7" t="str">
        <f t="shared" si="1"/>
        <v>sedang</v>
      </c>
      <c r="N12" s="6">
        <f t="shared" si="2"/>
        <v>0.8</v>
      </c>
      <c r="O12" s="7" t="str">
        <f t="shared" si="3"/>
        <v>soal diterima baik</v>
      </c>
      <c r="Q12" s="7">
        <v>7</v>
      </c>
      <c r="R12" s="14">
        <f t="shared" si="5"/>
        <v>1</v>
      </c>
      <c r="S12" s="14">
        <f t="shared" si="4"/>
        <v>1</v>
      </c>
      <c r="T12" s="14">
        <f t="shared" si="4"/>
        <v>1</v>
      </c>
      <c r="U12" s="14">
        <f t="shared" si="4"/>
        <v>1</v>
      </c>
      <c r="V12" s="14">
        <f t="shared" si="4"/>
        <v>1</v>
      </c>
      <c r="W12" s="14">
        <f t="shared" si="4"/>
        <v>1</v>
      </c>
      <c r="X12" s="14">
        <f t="shared" si="4"/>
        <v>0</v>
      </c>
      <c r="Y12" s="14">
        <f t="shared" si="4"/>
        <v>0</v>
      </c>
      <c r="Z12" s="14">
        <f t="shared" si="4"/>
        <v>1</v>
      </c>
      <c r="AA12" s="14">
        <f t="shared" si="4"/>
        <v>1</v>
      </c>
      <c r="AB12" s="6">
        <f t="shared" si="6"/>
        <v>0.8</v>
      </c>
      <c r="AC12" s="6">
        <f t="shared" si="7"/>
        <v>0.19999999999999996</v>
      </c>
      <c r="AD12" s="6">
        <f t="shared" si="8"/>
        <v>0.15999999999999998</v>
      </c>
      <c r="AE12" s="21"/>
    </row>
    <row r="13" spans="1:31" ht="33.75" customHeight="1" x14ac:dyDescent="0.3">
      <c r="A13" s="8" t="s">
        <v>137</v>
      </c>
      <c r="B13" s="42">
        <v>1</v>
      </c>
      <c r="C13" s="42">
        <v>1</v>
      </c>
      <c r="D13" s="42">
        <v>1</v>
      </c>
      <c r="E13" s="42">
        <v>0</v>
      </c>
      <c r="F13" s="42">
        <v>1</v>
      </c>
      <c r="G13" s="42">
        <v>0</v>
      </c>
      <c r="H13" s="42">
        <v>0</v>
      </c>
      <c r="I13" s="42">
        <v>0</v>
      </c>
      <c r="J13" s="42">
        <v>0</v>
      </c>
      <c r="K13" s="42">
        <v>0</v>
      </c>
      <c r="L13" s="6">
        <f t="shared" si="0"/>
        <v>0.4</v>
      </c>
      <c r="M13" s="7" t="str">
        <f t="shared" si="1"/>
        <v>sedang</v>
      </c>
      <c r="N13" s="6">
        <f t="shared" si="2"/>
        <v>0.8</v>
      </c>
      <c r="O13" s="7" t="str">
        <f t="shared" si="3"/>
        <v>soal diterima baik</v>
      </c>
      <c r="Q13" s="7">
        <v>8</v>
      </c>
      <c r="R13" s="14">
        <f t="shared" si="5"/>
        <v>1</v>
      </c>
      <c r="S13" s="14">
        <f t="shared" si="4"/>
        <v>1</v>
      </c>
      <c r="T13" s="14">
        <f t="shared" si="4"/>
        <v>1</v>
      </c>
      <c r="U13" s="14">
        <f t="shared" si="4"/>
        <v>1</v>
      </c>
      <c r="V13" s="14">
        <f t="shared" si="4"/>
        <v>1</v>
      </c>
      <c r="W13" s="14">
        <f t="shared" si="4"/>
        <v>1</v>
      </c>
      <c r="X13" s="14">
        <f t="shared" si="4"/>
        <v>0</v>
      </c>
      <c r="Y13" s="14">
        <f t="shared" si="4"/>
        <v>0</v>
      </c>
      <c r="Z13" s="14">
        <f t="shared" si="4"/>
        <v>0</v>
      </c>
      <c r="AA13" s="14">
        <f t="shared" si="4"/>
        <v>0</v>
      </c>
      <c r="AB13" s="6">
        <f t="shared" si="6"/>
        <v>0.6</v>
      </c>
      <c r="AC13" s="6">
        <f t="shared" si="7"/>
        <v>0.4</v>
      </c>
      <c r="AD13" s="6">
        <f t="shared" si="8"/>
        <v>0.24</v>
      </c>
      <c r="AE13" s="21"/>
    </row>
    <row r="14" spans="1:31" ht="33" customHeight="1" x14ac:dyDescent="0.3">
      <c r="A14" s="8" t="s">
        <v>138</v>
      </c>
      <c r="B14" s="42">
        <v>0</v>
      </c>
      <c r="C14" s="42">
        <v>0</v>
      </c>
      <c r="D14" s="42">
        <v>1</v>
      </c>
      <c r="E14" s="42">
        <v>1</v>
      </c>
      <c r="F14" s="42">
        <v>1</v>
      </c>
      <c r="G14" s="42">
        <v>1</v>
      </c>
      <c r="H14" s="42">
        <v>0</v>
      </c>
      <c r="I14" s="42">
        <v>0</v>
      </c>
      <c r="J14" s="42">
        <v>0</v>
      </c>
      <c r="K14" s="42">
        <v>0</v>
      </c>
      <c r="L14" s="6">
        <f t="shared" si="0"/>
        <v>0.4</v>
      </c>
      <c r="M14" s="7" t="str">
        <f t="shared" si="1"/>
        <v>sedang</v>
      </c>
      <c r="N14" s="6">
        <f t="shared" si="2"/>
        <v>0.4</v>
      </c>
      <c r="O14" s="7" t="str">
        <f t="shared" si="3"/>
        <v>soal diterima baik</v>
      </c>
      <c r="Q14" s="7">
        <v>9</v>
      </c>
      <c r="R14" s="14">
        <f t="shared" si="5"/>
        <v>1</v>
      </c>
      <c r="S14" s="14">
        <f t="shared" si="4"/>
        <v>1</v>
      </c>
      <c r="T14" s="14">
        <f t="shared" si="4"/>
        <v>1</v>
      </c>
      <c r="U14" s="14">
        <f t="shared" si="4"/>
        <v>0</v>
      </c>
      <c r="V14" s="14">
        <f t="shared" si="4"/>
        <v>1</v>
      </c>
      <c r="W14" s="14">
        <f t="shared" si="4"/>
        <v>0</v>
      </c>
      <c r="X14" s="14">
        <f t="shared" si="4"/>
        <v>0</v>
      </c>
      <c r="Y14" s="14">
        <f t="shared" si="4"/>
        <v>0</v>
      </c>
      <c r="Z14" s="14">
        <f t="shared" si="4"/>
        <v>0</v>
      </c>
      <c r="AA14" s="14">
        <f t="shared" si="4"/>
        <v>0</v>
      </c>
      <c r="AB14" s="6">
        <f t="shared" si="6"/>
        <v>0.4</v>
      </c>
      <c r="AC14" s="6">
        <f t="shared" si="7"/>
        <v>0.6</v>
      </c>
      <c r="AD14" s="6">
        <f t="shared" si="8"/>
        <v>0.24</v>
      </c>
      <c r="AE14" s="21"/>
    </row>
    <row r="15" spans="1:31" ht="33" customHeight="1" x14ac:dyDescent="0.3">
      <c r="A15" s="8" t="s">
        <v>139</v>
      </c>
      <c r="B15" s="42">
        <v>1</v>
      </c>
      <c r="C15" s="42">
        <v>1</v>
      </c>
      <c r="D15" s="42">
        <v>0</v>
      </c>
      <c r="E15" s="42">
        <v>0</v>
      </c>
      <c r="F15" s="42">
        <v>0</v>
      </c>
      <c r="G15" s="42">
        <v>0</v>
      </c>
      <c r="H15" s="42">
        <v>0</v>
      </c>
      <c r="I15" s="42">
        <v>0</v>
      </c>
      <c r="J15" s="42">
        <v>0</v>
      </c>
      <c r="K15" s="42">
        <v>0</v>
      </c>
      <c r="L15" s="6">
        <f t="shared" si="0"/>
        <v>0.2</v>
      </c>
      <c r="M15" s="7" t="str">
        <f t="shared" si="1"/>
        <v>sukar</v>
      </c>
      <c r="N15" s="6">
        <f t="shared" si="2"/>
        <v>0.4</v>
      </c>
      <c r="O15" s="7" t="str">
        <f t="shared" si="3"/>
        <v>soal diterima baik</v>
      </c>
      <c r="Q15" s="7">
        <v>10</v>
      </c>
      <c r="R15" s="14">
        <f t="shared" si="5"/>
        <v>0</v>
      </c>
      <c r="S15" s="14">
        <f t="shared" si="4"/>
        <v>0</v>
      </c>
      <c r="T15" s="14">
        <f t="shared" si="4"/>
        <v>1</v>
      </c>
      <c r="U15" s="14">
        <f t="shared" si="4"/>
        <v>1</v>
      </c>
      <c r="V15" s="14">
        <f t="shared" si="4"/>
        <v>1</v>
      </c>
      <c r="W15" s="14">
        <f t="shared" si="4"/>
        <v>1</v>
      </c>
      <c r="X15" s="14">
        <f t="shared" si="4"/>
        <v>0</v>
      </c>
      <c r="Y15" s="14">
        <f t="shared" si="4"/>
        <v>0</v>
      </c>
      <c r="Z15" s="14">
        <f t="shared" si="4"/>
        <v>0</v>
      </c>
      <c r="AA15" s="14">
        <f t="shared" si="4"/>
        <v>0</v>
      </c>
      <c r="AB15" s="6">
        <f t="shared" si="6"/>
        <v>0.4</v>
      </c>
      <c r="AC15" s="6">
        <f t="shared" si="7"/>
        <v>0.6</v>
      </c>
      <c r="AD15" s="6">
        <f t="shared" si="8"/>
        <v>0.24</v>
      </c>
      <c r="AE15" s="21"/>
    </row>
    <row r="16" spans="1:31" ht="33" customHeight="1" x14ac:dyDescent="0.3">
      <c r="A16" s="9" t="s">
        <v>140</v>
      </c>
      <c r="B16" s="42">
        <v>0</v>
      </c>
      <c r="C16" s="42">
        <v>0</v>
      </c>
      <c r="D16" s="42">
        <v>0</v>
      </c>
      <c r="E16" s="42">
        <v>0</v>
      </c>
      <c r="F16" s="42">
        <v>0</v>
      </c>
      <c r="G16" s="42">
        <v>0</v>
      </c>
      <c r="H16" s="42">
        <v>0</v>
      </c>
      <c r="I16" s="42">
        <v>0</v>
      </c>
      <c r="J16" s="42">
        <v>1</v>
      </c>
      <c r="K16" s="42">
        <v>1</v>
      </c>
      <c r="L16" s="6">
        <f t="shared" si="0"/>
        <v>0.2</v>
      </c>
      <c r="M16" s="7" t="str">
        <f t="shared" si="1"/>
        <v>sukar</v>
      </c>
      <c r="N16" s="6">
        <f t="shared" si="2"/>
        <v>0.4</v>
      </c>
      <c r="O16" s="7" t="str">
        <f t="shared" si="3"/>
        <v>soal diterima baik</v>
      </c>
      <c r="Q16" s="7">
        <v>11</v>
      </c>
      <c r="R16" s="14">
        <f t="shared" si="5"/>
        <v>1</v>
      </c>
      <c r="S16" s="14">
        <f t="shared" si="4"/>
        <v>1</v>
      </c>
      <c r="T16" s="14">
        <f t="shared" si="4"/>
        <v>0</v>
      </c>
      <c r="U16" s="14">
        <f t="shared" si="4"/>
        <v>0</v>
      </c>
      <c r="V16" s="14">
        <f t="shared" si="4"/>
        <v>0</v>
      </c>
      <c r="W16" s="14">
        <f t="shared" si="4"/>
        <v>0</v>
      </c>
      <c r="X16" s="14">
        <f t="shared" si="4"/>
        <v>0</v>
      </c>
      <c r="Y16" s="14">
        <f t="shared" si="4"/>
        <v>0</v>
      </c>
      <c r="Z16" s="14">
        <f t="shared" si="4"/>
        <v>0</v>
      </c>
      <c r="AA16" s="14">
        <f t="shared" si="4"/>
        <v>0</v>
      </c>
      <c r="AB16" s="6">
        <f t="shared" si="6"/>
        <v>0.2</v>
      </c>
      <c r="AC16" s="6">
        <f t="shared" si="7"/>
        <v>0.8</v>
      </c>
      <c r="AD16" s="6">
        <f t="shared" si="8"/>
        <v>0.16000000000000003</v>
      </c>
      <c r="AE16" s="21"/>
    </row>
    <row r="17" spans="1:31" ht="69" x14ac:dyDescent="0.3">
      <c r="A17" s="9" t="s">
        <v>141</v>
      </c>
      <c r="B17" s="42">
        <v>1</v>
      </c>
      <c r="C17" s="42">
        <v>1</v>
      </c>
      <c r="D17" s="42">
        <v>1</v>
      </c>
      <c r="E17" s="42">
        <v>1</v>
      </c>
      <c r="F17" s="42">
        <v>1</v>
      </c>
      <c r="G17" s="42">
        <v>1</v>
      </c>
      <c r="H17" s="42">
        <v>0</v>
      </c>
      <c r="I17" s="42">
        <v>0</v>
      </c>
      <c r="J17" s="42">
        <v>1</v>
      </c>
      <c r="K17" s="42">
        <v>1</v>
      </c>
      <c r="L17" s="6">
        <f t="shared" si="0"/>
        <v>0.8</v>
      </c>
      <c r="M17" s="7" t="str">
        <f t="shared" si="1"/>
        <v>mudah</v>
      </c>
      <c r="N17" s="6">
        <f t="shared" si="2"/>
        <v>0.4</v>
      </c>
      <c r="O17" s="7" t="str">
        <f t="shared" si="3"/>
        <v>soal diterima baik</v>
      </c>
      <c r="Q17" s="7">
        <v>12</v>
      </c>
      <c r="R17" s="14">
        <f t="shared" si="5"/>
        <v>0</v>
      </c>
      <c r="S17" s="14">
        <f t="shared" si="4"/>
        <v>0</v>
      </c>
      <c r="T17" s="14">
        <f t="shared" si="4"/>
        <v>0</v>
      </c>
      <c r="U17" s="14">
        <f t="shared" si="4"/>
        <v>0</v>
      </c>
      <c r="V17" s="14">
        <f t="shared" si="4"/>
        <v>0</v>
      </c>
      <c r="W17" s="14">
        <f t="shared" si="4"/>
        <v>0</v>
      </c>
      <c r="X17" s="14">
        <f t="shared" si="4"/>
        <v>0</v>
      </c>
      <c r="Y17" s="14">
        <f t="shared" si="4"/>
        <v>0</v>
      </c>
      <c r="Z17" s="14">
        <f t="shared" si="4"/>
        <v>1</v>
      </c>
      <c r="AA17" s="14">
        <f t="shared" si="4"/>
        <v>1</v>
      </c>
      <c r="AB17" s="6">
        <f t="shared" si="6"/>
        <v>0.2</v>
      </c>
      <c r="AC17" s="6">
        <f t="shared" si="7"/>
        <v>0.8</v>
      </c>
      <c r="AD17" s="6">
        <f t="shared" si="8"/>
        <v>0.16000000000000003</v>
      </c>
      <c r="AE17" s="21"/>
    </row>
    <row r="18" spans="1:31" ht="69" x14ac:dyDescent="0.3">
      <c r="A18" s="4" t="s">
        <v>142</v>
      </c>
      <c r="B18" s="42">
        <v>1</v>
      </c>
      <c r="C18" s="42">
        <v>1</v>
      </c>
      <c r="D18" s="42">
        <v>1</v>
      </c>
      <c r="E18" s="42">
        <v>0</v>
      </c>
      <c r="F18" s="42">
        <v>1</v>
      </c>
      <c r="G18" s="42">
        <v>0</v>
      </c>
      <c r="H18" s="42">
        <v>0</v>
      </c>
      <c r="I18" s="42">
        <v>0</v>
      </c>
      <c r="J18" s="42">
        <v>1</v>
      </c>
      <c r="K18" s="42">
        <v>1</v>
      </c>
      <c r="L18" s="6">
        <f t="shared" si="0"/>
        <v>0.6</v>
      </c>
      <c r="M18" s="7" t="str">
        <f t="shared" si="1"/>
        <v>sedang</v>
      </c>
      <c r="N18" s="6">
        <f t="shared" si="2"/>
        <v>0.4</v>
      </c>
      <c r="O18" s="7" t="str">
        <f t="shared" si="3"/>
        <v>soal diterima baik</v>
      </c>
      <c r="Q18" s="7">
        <v>13</v>
      </c>
      <c r="R18" s="14">
        <f t="shared" si="5"/>
        <v>1</v>
      </c>
      <c r="S18" s="14">
        <f t="shared" si="4"/>
        <v>1</v>
      </c>
      <c r="T18" s="14">
        <f t="shared" si="4"/>
        <v>1</v>
      </c>
      <c r="U18" s="14">
        <f t="shared" si="4"/>
        <v>1</v>
      </c>
      <c r="V18" s="14">
        <f t="shared" si="4"/>
        <v>1</v>
      </c>
      <c r="W18" s="14">
        <f t="shared" si="4"/>
        <v>1</v>
      </c>
      <c r="X18" s="14">
        <f t="shared" si="4"/>
        <v>0</v>
      </c>
      <c r="Y18" s="14">
        <f t="shared" si="4"/>
        <v>0</v>
      </c>
      <c r="Z18" s="14">
        <f t="shared" si="4"/>
        <v>1</v>
      </c>
      <c r="AA18" s="14">
        <f t="shared" si="4"/>
        <v>1</v>
      </c>
      <c r="AB18" s="6">
        <f t="shared" si="6"/>
        <v>0.8</v>
      </c>
      <c r="AC18" s="6">
        <f t="shared" si="7"/>
        <v>0.19999999999999996</v>
      </c>
      <c r="AD18" s="6">
        <f t="shared" si="8"/>
        <v>0.15999999999999998</v>
      </c>
      <c r="AE18" s="21"/>
    </row>
    <row r="19" spans="1:31" ht="27.6" x14ac:dyDescent="0.3">
      <c r="A19" s="4" t="s">
        <v>143</v>
      </c>
      <c r="B19" s="42">
        <v>1</v>
      </c>
      <c r="C19" s="42">
        <v>1</v>
      </c>
      <c r="D19" s="42">
        <v>1</v>
      </c>
      <c r="E19" s="42">
        <v>0</v>
      </c>
      <c r="F19" s="42">
        <v>1</v>
      </c>
      <c r="G19" s="42">
        <v>0</v>
      </c>
      <c r="H19" s="42">
        <v>1</v>
      </c>
      <c r="I19" s="42">
        <v>1</v>
      </c>
      <c r="J19" s="42">
        <v>0</v>
      </c>
      <c r="K19" s="42">
        <v>0</v>
      </c>
      <c r="L19" s="6">
        <f t="shared" si="0"/>
        <v>0.6</v>
      </c>
      <c r="M19" s="7" t="str">
        <f t="shared" si="1"/>
        <v>sedang</v>
      </c>
      <c r="N19" s="6">
        <f t="shared" si="2"/>
        <v>0.4</v>
      </c>
      <c r="O19" s="7" t="str">
        <f t="shared" si="3"/>
        <v>soal diterima baik</v>
      </c>
      <c r="Q19" s="7">
        <v>14</v>
      </c>
      <c r="R19" s="14">
        <f t="shared" si="5"/>
        <v>1</v>
      </c>
      <c r="S19" s="14">
        <f t="shared" si="4"/>
        <v>1</v>
      </c>
      <c r="T19" s="14">
        <f t="shared" si="4"/>
        <v>1</v>
      </c>
      <c r="U19" s="14">
        <f t="shared" si="4"/>
        <v>0</v>
      </c>
      <c r="V19" s="14">
        <f t="shared" si="4"/>
        <v>1</v>
      </c>
      <c r="W19" s="14">
        <f t="shared" si="4"/>
        <v>0</v>
      </c>
      <c r="X19" s="14">
        <f t="shared" si="4"/>
        <v>0</v>
      </c>
      <c r="Y19" s="14">
        <f t="shared" si="4"/>
        <v>0</v>
      </c>
      <c r="Z19" s="14">
        <f t="shared" si="4"/>
        <v>1</v>
      </c>
      <c r="AA19" s="14">
        <f t="shared" si="4"/>
        <v>1</v>
      </c>
      <c r="AB19" s="6">
        <f t="shared" si="6"/>
        <v>0.6</v>
      </c>
      <c r="AC19" s="6">
        <f t="shared" si="7"/>
        <v>0.4</v>
      </c>
      <c r="AD19" s="6">
        <f t="shared" si="8"/>
        <v>0.24</v>
      </c>
      <c r="AE19" s="21"/>
    </row>
    <row r="20" spans="1:31" ht="14.4" x14ac:dyDescent="0.3">
      <c r="A20" s="4" t="s">
        <v>144</v>
      </c>
      <c r="B20" s="42">
        <v>1</v>
      </c>
      <c r="C20" s="42">
        <v>1</v>
      </c>
      <c r="D20" s="42">
        <v>1</v>
      </c>
      <c r="E20" s="42">
        <v>1</v>
      </c>
      <c r="F20" s="42">
        <v>1</v>
      </c>
      <c r="G20" s="42">
        <v>1</v>
      </c>
      <c r="H20" s="42">
        <v>0</v>
      </c>
      <c r="I20" s="42">
        <v>0</v>
      </c>
      <c r="J20" s="42">
        <v>0</v>
      </c>
      <c r="K20" s="42">
        <v>0</v>
      </c>
      <c r="L20" s="6">
        <f t="shared" si="0"/>
        <v>0.6</v>
      </c>
      <c r="M20" s="7" t="str">
        <f t="shared" si="1"/>
        <v>sedang</v>
      </c>
      <c r="N20" s="6">
        <f t="shared" si="2"/>
        <v>0.8</v>
      </c>
      <c r="O20" s="7" t="str">
        <f t="shared" si="3"/>
        <v>soal diterima baik</v>
      </c>
      <c r="Q20" s="7">
        <v>15</v>
      </c>
      <c r="R20" s="14">
        <f t="shared" si="5"/>
        <v>1</v>
      </c>
      <c r="S20" s="14">
        <f t="shared" si="4"/>
        <v>1</v>
      </c>
      <c r="T20" s="14">
        <f t="shared" si="4"/>
        <v>1</v>
      </c>
      <c r="U20" s="14">
        <f t="shared" si="4"/>
        <v>0</v>
      </c>
      <c r="V20" s="14">
        <f t="shared" si="4"/>
        <v>1</v>
      </c>
      <c r="W20" s="14">
        <f t="shared" si="4"/>
        <v>0</v>
      </c>
      <c r="X20" s="14">
        <f t="shared" si="4"/>
        <v>1</v>
      </c>
      <c r="Y20" s="14">
        <f t="shared" si="4"/>
        <v>1</v>
      </c>
      <c r="Z20" s="14">
        <f t="shared" si="4"/>
        <v>0</v>
      </c>
      <c r="AA20" s="14">
        <f t="shared" si="4"/>
        <v>0</v>
      </c>
      <c r="AB20" s="6">
        <f t="shared" si="6"/>
        <v>0.6</v>
      </c>
      <c r="AC20" s="6">
        <f t="shared" si="7"/>
        <v>0.4</v>
      </c>
      <c r="AD20" s="6">
        <f t="shared" si="8"/>
        <v>0.24</v>
      </c>
      <c r="AE20" s="21"/>
    </row>
    <row r="21" spans="1:31" ht="14.4" x14ac:dyDescent="0.3">
      <c r="A21" s="4" t="s">
        <v>131</v>
      </c>
      <c r="B21" s="42">
        <v>1</v>
      </c>
      <c r="C21" s="42">
        <v>1</v>
      </c>
      <c r="D21" s="42">
        <v>1</v>
      </c>
      <c r="E21" s="42">
        <v>1</v>
      </c>
      <c r="F21" s="42">
        <v>1</v>
      </c>
      <c r="G21" s="42">
        <v>1</v>
      </c>
      <c r="H21" s="42">
        <v>0</v>
      </c>
      <c r="I21" s="42">
        <v>0</v>
      </c>
      <c r="J21" s="42">
        <v>0</v>
      </c>
      <c r="K21" s="42">
        <v>0</v>
      </c>
      <c r="L21" s="6">
        <f t="shared" si="0"/>
        <v>0.6</v>
      </c>
      <c r="M21" s="7" t="str">
        <f t="shared" si="1"/>
        <v>sedang</v>
      </c>
      <c r="N21" s="6">
        <f t="shared" si="2"/>
        <v>0.8</v>
      </c>
      <c r="O21" s="7" t="str">
        <f t="shared" si="3"/>
        <v>soal diterima baik</v>
      </c>
      <c r="Q21" s="7">
        <v>16</v>
      </c>
      <c r="R21" s="14">
        <f t="shared" si="5"/>
        <v>1</v>
      </c>
      <c r="S21" s="14">
        <f t="shared" si="4"/>
        <v>1</v>
      </c>
      <c r="T21" s="14">
        <f t="shared" si="4"/>
        <v>1</v>
      </c>
      <c r="U21" s="14">
        <f t="shared" si="4"/>
        <v>1</v>
      </c>
      <c r="V21" s="14">
        <f t="shared" si="4"/>
        <v>1</v>
      </c>
      <c r="W21" s="14">
        <f t="shared" si="4"/>
        <v>1</v>
      </c>
      <c r="X21" s="14">
        <f t="shared" si="4"/>
        <v>0</v>
      </c>
      <c r="Y21" s="14">
        <f t="shared" si="4"/>
        <v>0</v>
      </c>
      <c r="Z21" s="14">
        <f t="shared" si="4"/>
        <v>0</v>
      </c>
      <c r="AA21" s="14">
        <f t="shared" si="4"/>
        <v>0</v>
      </c>
      <c r="AB21" s="6">
        <f t="shared" si="6"/>
        <v>0.6</v>
      </c>
      <c r="AC21" s="6">
        <f t="shared" si="7"/>
        <v>0.4</v>
      </c>
      <c r="AD21" s="6">
        <f t="shared" si="8"/>
        <v>0.24</v>
      </c>
      <c r="AE21" s="21"/>
    </row>
    <row r="22" spans="1:31" ht="27.6" x14ac:dyDescent="0.3">
      <c r="A22" s="4" t="s">
        <v>145</v>
      </c>
      <c r="B22" s="42">
        <v>1</v>
      </c>
      <c r="C22" s="42">
        <v>1</v>
      </c>
      <c r="D22" s="42">
        <v>1</v>
      </c>
      <c r="E22" s="42">
        <v>1</v>
      </c>
      <c r="F22" s="42">
        <v>1</v>
      </c>
      <c r="G22" s="42">
        <v>1</v>
      </c>
      <c r="H22" s="42">
        <v>0</v>
      </c>
      <c r="I22" s="42">
        <v>0</v>
      </c>
      <c r="J22" s="42">
        <v>0</v>
      </c>
      <c r="K22" s="42">
        <v>0</v>
      </c>
      <c r="L22" s="6">
        <f t="shared" si="0"/>
        <v>0.6</v>
      </c>
      <c r="M22" s="7" t="str">
        <f t="shared" si="1"/>
        <v>sedang</v>
      </c>
      <c r="N22" s="6">
        <f t="shared" si="2"/>
        <v>0.8</v>
      </c>
      <c r="O22" s="7" t="str">
        <f t="shared" si="3"/>
        <v>soal diterima baik</v>
      </c>
      <c r="Q22" s="7">
        <v>17</v>
      </c>
      <c r="R22" s="14">
        <f t="shared" si="5"/>
        <v>1</v>
      </c>
      <c r="S22" s="14">
        <f t="shared" si="5"/>
        <v>1</v>
      </c>
      <c r="T22" s="14">
        <f t="shared" si="5"/>
        <v>1</v>
      </c>
      <c r="U22" s="14">
        <f t="shared" si="5"/>
        <v>1</v>
      </c>
      <c r="V22" s="14">
        <f t="shared" si="5"/>
        <v>1</v>
      </c>
      <c r="W22" s="14">
        <f t="shared" si="5"/>
        <v>1</v>
      </c>
      <c r="X22" s="14">
        <f t="shared" si="5"/>
        <v>0</v>
      </c>
      <c r="Y22" s="14">
        <f t="shared" si="5"/>
        <v>0</v>
      </c>
      <c r="Z22" s="14">
        <f t="shared" si="5"/>
        <v>0</v>
      </c>
      <c r="AA22" s="14">
        <f t="shared" si="5"/>
        <v>0</v>
      </c>
      <c r="AB22" s="6">
        <f t="shared" si="6"/>
        <v>0.6</v>
      </c>
      <c r="AC22" s="6">
        <f t="shared" si="7"/>
        <v>0.4</v>
      </c>
      <c r="AD22" s="6">
        <f t="shared" si="8"/>
        <v>0.24</v>
      </c>
      <c r="AE22" s="21"/>
    </row>
    <row r="23" spans="1:31" ht="27.6" x14ac:dyDescent="0.3">
      <c r="A23" s="8" t="s">
        <v>146</v>
      </c>
      <c r="B23" s="42">
        <v>1</v>
      </c>
      <c r="C23" s="42">
        <v>1</v>
      </c>
      <c r="D23" s="42">
        <v>1</v>
      </c>
      <c r="E23" s="42">
        <v>1</v>
      </c>
      <c r="F23" s="42">
        <v>1</v>
      </c>
      <c r="G23" s="42">
        <v>1</v>
      </c>
      <c r="H23" s="42">
        <v>0</v>
      </c>
      <c r="I23" s="42">
        <v>0</v>
      </c>
      <c r="J23" s="42">
        <v>0</v>
      </c>
      <c r="K23" s="42">
        <v>0</v>
      </c>
      <c r="L23" s="6">
        <f t="shared" si="0"/>
        <v>0.6</v>
      </c>
      <c r="M23" s="7" t="str">
        <f t="shared" si="1"/>
        <v>sedang</v>
      </c>
      <c r="N23" s="6">
        <f t="shared" si="2"/>
        <v>0.8</v>
      </c>
      <c r="O23" s="7" t="str">
        <f t="shared" si="3"/>
        <v>soal diterima baik</v>
      </c>
      <c r="Q23" s="7">
        <v>18</v>
      </c>
      <c r="R23" s="14">
        <f t="shared" si="5"/>
        <v>1</v>
      </c>
      <c r="S23" s="14">
        <f t="shared" si="5"/>
        <v>1</v>
      </c>
      <c r="T23" s="14">
        <f t="shared" si="5"/>
        <v>1</v>
      </c>
      <c r="U23" s="14">
        <f t="shared" si="5"/>
        <v>1</v>
      </c>
      <c r="V23" s="14">
        <f t="shared" si="5"/>
        <v>1</v>
      </c>
      <c r="W23" s="14">
        <f t="shared" si="5"/>
        <v>1</v>
      </c>
      <c r="X23" s="14">
        <f t="shared" si="5"/>
        <v>0</v>
      </c>
      <c r="Y23" s="14">
        <f t="shared" si="5"/>
        <v>0</v>
      </c>
      <c r="Z23" s="14">
        <f t="shared" si="5"/>
        <v>0</v>
      </c>
      <c r="AA23" s="14">
        <f t="shared" si="5"/>
        <v>0</v>
      </c>
      <c r="AB23" s="6">
        <f t="shared" si="6"/>
        <v>0.6</v>
      </c>
      <c r="AC23" s="6">
        <f t="shared" si="7"/>
        <v>0.4</v>
      </c>
      <c r="AD23" s="6">
        <f t="shared" si="8"/>
        <v>0.24</v>
      </c>
      <c r="AE23" s="21"/>
    </row>
    <row r="24" spans="1:31" ht="41.4" x14ac:dyDescent="0.3">
      <c r="A24" s="9" t="s">
        <v>147</v>
      </c>
      <c r="B24" s="42">
        <v>1</v>
      </c>
      <c r="C24" s="42">
        <v>1</v>
      </c>
      <c r="D24" s="42">
        <v>1</v>
      </c>
      <c r="E24" s="42">
        <v>0</v>
      </c>
      <c r="F24" s="42">
        <v>1</v>
      </c>
      <c r="G24" s="42">
        <v>0</v>
      </c>
      <c r="H24" s="42">
        <v>0</v>
      </c>
      <c r="I24" s="42">
        <v>0</v>
      </c>
      <c r="J24" s="42">
        <v>0</v>
      </c>
      <c r="K24" s="42">
        <v>0</v>
      </c>
      <c r="L24" s="6">
        <f t="shared" si="0"/>
        <v>0.4</v>
      </c>
      <c r="M24" s="7" t="str">
        <f t="shared" si="1"/>
        <v>sedang</v>
      </c>
      <c r="N24" s="6">
        <f t="shared" si="2"/>
        <v>0.8</v>
      </c>
      <c r="O24" s="7" t="str">
        <f t="shared" si="3"/>
        <v>soal diterima baik</v>
      </c>
      <c r="Q24" s="7">
        <v>19</v>
      </c>
      <c r="R24" s="14">
        <f t="shared" si="5"/>
        <v>1</v>
      </c>
      <c r="S24" s="14">
        <f t="shared" si="5"/>
        <v>1</v>
      </c>
      <c r="T24" s="14">
        <f t="shared" si="5"/>
        <v>1</v>
      </c>
      <c r="U24" s="14">
        <f t="shared" si="5"/>
        <v>1</v>
      </c>
      <c r="V24" s="14">
        <f t="shared" si="5"/>
        <v>1</v>
      </c>
      <c r="W24" s="14">
        <f t="shared" si="5"/>
        <v>1</v>
      </c>
      <c r="X24" s="14">
        <f t="shared" si="5"/>
        <v>0</v>
      </c>
      <c r="Y24" s="14">
        <f t="shared" si="5"/>
        <v>0</v>
      </c>
      <c r="Z24" s="14">
        <f t="shared" si="5"/>
        <v>0</v>
      </c>
      <c r="AA24" s="14">
        <f t="shared" si="5"/>
        <v>0</v>
      </c>
      <c r="AB24" s="6">
        <f t="shared" si="6"/>
        <v>0.6</v>
      </c>
      <c r="AC24" s="6">
        <f t="shared" si="7"/>
        <v>0.4</v>
      </c>
      <c r="AD24" s="6">
        <f t="shared" si="8"/>
        <v>0.24</v>
      </c>
      <c r="AE24" s="21"/>
    </row>
    <row r="25" spans="1:31" ht="41.4" x14ac:dyDescent="0.3">
      <c r="A25" s="9" t="s">
        <v>148</v>
      </c>
      <c r="B25" s="42">
        <v>1</v>
      </c>
      <c r="C25" s="42">
        <v>1</v>
      </c>
      <c r="D25" s="42">
        <v>1</v>
      </c>
      <c r="E25" s="42">
        <v>0</v>
      </c>
      <c r="F25" s="42">
        <v>1</v>
      </c>
      <c r="G25" s="42">
        <v>0</v>
      </c>
      <c r="H25" s="42">
        <v>0</v>
      </c>
      <c r="I25" s="42">
        <v>0</v>
      </c>
      <c r="J25" s="42">
        <v>1</v>
      </c>
      <c r="K25" s="42">
        <v>1</v>
      </c>
      <c r="L25" s="6">
        <f t="shared" si="0"/>
        <v>0.6</v>
      </c>
      <c r="M25" s="7" t="str">
        <f t="shared" si="1"/>
        <v>sedang</v>
      </c>
      <c r="N25" s="6">
        <f t="shared" si="2"/>
        <v>0.4</v>
      </c>
      <c r="O25" s="7" t="str">
        <f t="shared" si="3"/>
        <v>soal diterima baik</v>
      </c>
      <c r="Q25" s="7">
        <v>20</v>
      </c>
      <c r="R25" s="14">
        <f t="shared" si="5"/>
        <v>1</v>
      </c>
      <c r="S25" s="14">
        <f t="shared" si="5"/>
        <v>1</v>
      </c>
      <c r="T25" s="14">
        <f t="shared" si="5"/>
        <v>1</v>
      </c>
      <c r="U25" s="14">
        <f t="shared" si="5"/>
        <v>0</v>
      </c>
      <c r="V25" s="14">
        <f t="shared" si="5"/>
        <v>1</v>
      </c>
      <c r="W25" s="14">
        <f t="shared" si="5"/>
        <v>0</v>
      </c>
      <c r="X25" s="14">
        <f t="shared" si="5"/>
        <v>0</v>
      </c>
      <c r="Y25" s="14">
        <f t="shared" si="5"/>
        <v>0</v>
      </c>
      <c r="Z25" s="14">
        <f t="shared" si="5"/>
        <v>0</v>
      </c>
      <c r="AA25" s="14">
        <f t="shared" si="5"/>
        <v>0</v>
      </c>
      <c r="AB25" s="6">
        <f t="shared" si="6"/>
        <v>0.4</v>
      </c>
      <c r="AC25" s="6">
        <f t="shared" si="7"/>
        <v>0.6</v>
      </c>
      <c r="AD25" s="6">
        <f t="shared" si="8"/>
        <v>0.24</v>
      </c>
      <c r="AE25" s="21"/>
    </row>
    <row r="26" spans="1:31" ht="27.6" x14ac:dyDescent="0.3">
      <c r="A26" s="9" t="s">
        <v>149</v>
      </c>
      <c r="B26" s="42">
        <v>0</v>
      </c>
      <c r="C26" s="42">
        <v>0</v>
      </c>
      <c r="D26" s="42">
        <v>1</v>
      </c>
      <c r="E26" s="42">
        <v>0</v>
      </c>
      <c r="F26" s="42">
        <v>1</v>
      </c>
      <c r="G26" s="42">
        <v>0</v>
      </c>
      <c r="H26" s="42">
        <v>1</v>
      </c>
      <c r="I26" s="42">
        <v>1</v>
      </c>
      <c r="J26" s="42">
        <v>1</v>
      </c>
      <c r="K26" s="42">
        <v>1</v>
      </c>
      <c r="L26" s="6">
        <f t="shared" si="0"/>
        <v>0.6</v>
      </c>
      <c r="M26" s="7" t="str">
        <f t="shared" si="1"/>
        <v>sedang</v>
      </c>
      <c r="N26" s="6">
        <f t="shared" si="2"/>
        <v>0.4</v>
      </c>
      <c r="O26" s="7" t="str">
        <f t="shared" si="3"/>
        <v>soal diterima baik</v>
      </c>
      <c r="Q26" s="7">
        <v>21</v>
      </c>
      <c r="R26" s="14">
        <f t="shared" si="5"/>
        <v>1</v>
      </c>
      <c r="S26" s="14">
        <f t="shared" si="5"/>
        <v>1</v>
      </c>
      <c r="T26" s="14">
        <f t="shared" si="5"/>
        <v>1</v>
      </c>
      <c r="U26" s="14">
        <f t="shared" si="5"/>
        <v>0</v>
      </c>
      <c r="V26" s="14">
        <f t="shared" si="5"/>
        <v>1</v>
      </c>
      <c r="W26" s="14">
        <f t="shared" si="5"/>
        <v>0</v>
      </c>
      <c r="X26" s="14">
        <f t="shared" si="5"/>
        <v>0</v>
      </c>
      <c r="Y26" s="14">
        <f t="shared" si="5"/>
        <v>0</v>
      </c>
      <c r="Z26" s="14">
        <f t="shared" si="5"/>
        <v>1</v>
      </c>
      <c r="AA26" s="14">
        <f t="shared" si="5"/>
        <v>1</v>
      </c>
      <c r="AB26" s="6">
        <f t="shared" si="6"/>
        <v>0.6</v>
      </c>
      <c r="AC26" s="6">
        <f t="shared" si="7"/>
        <v>0.4</v>
      </c>
      <c r="AD26" s="6">
        <f t="shared" si="8"/>
        <v>0.24</v>
      </c>
      <c r="AE26" s="21"/>
    </row>
    <row r="27" spans="1:31" ht="27.6" x14ac:dyDescent="0.3">
      <c r="A27" s="8" t="s">
        <v>150</v>
      </c>
      <c r="B27" s="42">
        <v>1</v>
      </c>
      <c r="C27" s="42">
        <v>1</v>
      </c>
      <c r="D27" s="42">
        <v>1</v>
      </c>
      <c r="E27" s="42">
        <v>1</v>
      </c>
      <c r="F27" s="42">
        <v>1</v>
      </c>
      <c r="G27" s="42">
        <v>1</v>
      </c>
      <c r="H27" s="42">
        <v>0</v>
      </c>
      <c r="I27" s="42">
        <v>0</v>
      </c>
      <c r="J27" s="42">
        <v>1</v>
      </c>
      <c r="K27" s="42">
        <v>1</v>
      </c>
      <c r="L27" s="6">
        <f t="shared" si="0"/>
        <v>0.8</v>
      </c>
      <c r="M27" s="7" t="str">
        <f t="shared" si="1"/>
        <v>mudah</v>
      </c>
      <c r="N27" s="6">
        <f t="shared" si="2"/>
        <v>0.4</v>
      </c>
      <c r="O27" s="7" t="str">
        <f t="shared" si="3"/>
        <v>soal diterima baik</v>
      </c>
      <c r="Q27" s="7">
        <v>22</v>
      </c>
      <c r="R27" s="14">
        <f t="shared" si="5"/>
        <v>0</v>
      </c>
      <c r="S27" s="14">
        <f t="shared" si="5"/>
        <v>0</v>
      </c>
      <c r="T27" s="14">
        <f t="shared" si="5"/>
        <v>1</v>
      </c>
      <c r="U27" s="14">
        <f t="shared" si="5"/>
        <v>0</v>
      </c>
      <c r="V27" s="14">
        <f t="shared" si="5"/>
        <v>1</v>
      </c>
      <c r="W27" s="14">
        <f t="shared" si="5"/>
        <v>0</v>
      </c>
      <c r="X27" s="14">
        <f t="shared" si="5"/>
        <v>1</v>
      </c>
      <c r="Y27" s="14">
        <f t="shared" si="5"/>
        <v>1</v>
      </c>
      <c r="Z27" s="14">
        <f t="shared" si="5"/>
        <v>1</v>
      </c>
      <c r="AA27" s="14">
        <f t="shared" si="5"/>
        <v>1</v>
      </c>
      <c r="AB27" s="6">
        <f t="shared" si="6"/>
        <v>0.6</v>
      </c>
      <c r="AC27" s="6">
        <f t="shared" si="7"/>
        <v>0.4</v>
      </c>
      <c r="AD27" s="6">
        <f t="shared" si="8"/>
        <v>0.24</v>
      </c>
      <c r="AE27" s="21"/>
    </row>
    <row r="28" spans="1:31" ht="55.2" x14ac:dyDescent="0.3">
      <c r="A28" s="4" t="s">
        <v>151</v>
      </c>
      <c r="B28" s="42">
        <v>1</v>
      </c>
      <c r="C28" s="42">
        <v>1</v>
      </c>
      <c r="D28" s="42">
        <v>1</v>
      </c>
      <c r="E28" s="42">
        <v>0</v>
      </c>
      <c r="F28" s="42">
        <v>1</v>
      </c>
      <c r="G28" s="42">
        <v>0</v>
      </c>
      <c r="H28" s="42">
        <v>0</v>
      </c>
      <c r="I28" s="42">
        <v>0</v>
      </c>
      <c r="J28" s="42">
        <v>0</v>
      </c>
      <c r="K28" s="42">
        <v>0</v>
      </c>
      <c r="L28" s="6">
        <f t="shared" si="0"/>
        <v>0.4</v>
      </c>
      <c r="M28" s="7" t="str">
        <f t="shared" si="1"/>
        <v>sedang</v>
      </c>
      <c r="N28" s="6">
        <f t="shared" si="2"/>
        <v>0.8</v>
      </c>
      <c r="O28" s="7" t="str">
        <f t="shared" si="3"/>
        <v>soal diterima baik</v>
      </c>
      <c r="Q28" s="7">
        <v>23</v>
      </c>
      <c r="R28" s="14">
        <f t="shared" si="5"/>
        <v>1</v>
      </c>
      <c r="S28" s="14">
        <f t="shared" si="5"/>
        <v>1</v>
      </c>
      <c r="T28" s="14">
        <f t="shared" si="5"/>
        <v>1</v>
      </c>
      <c r="U28" s="14">
        <f t="shared" si="5"/>
        <v>1</v>
      </c>
      <c r="V28" s="14">
        <f t="shared" si="5"/>
        <v>1</v>
      </c>
      <c r="W28" s="14">
        <f t="shared" si="5"/>
        <v>1</v>
      </c>
      <c r="X28" s="14">
        <f t="shared" si="5"/>
        <v>0</v>
      </c>
      <c r="Y28" s="14">
        <f t="shared" si="5"/>
        <v>0</v>
      </c>
      <c r="Z28" s="14">
        <f t="shared" si="5"/>
        <v>1</v>
      </c>
      <c r="AA28" s="14">
        <f t="shared" si="5"/>
        <v>1</v>
      </c>
      <c r="AB28" s="6">
        <f t="shared" si="6"/>
        <v>0.8</v>
      </c>
      <c r="AC28" s="6">
        <f t="shared" si="7"/>
        <v>0.19999999999999996</v>
      </c>
      <c r="AD28" s="6">
        <f t="shared" si="8"/>
        <v>0.15999999999999998</v>
      </c>
      <c r="AE28" s="21"/>
    </row>
    <row r="29" spans="1:31" ht="69" x14ac:dyDescent="0.3">
      <c r="A29" s="4" t="s">
        <v>152</v>
      </c>
      <c r="B29" s="42">
        <v>0</v>
      </c>
      <c r="C29" s="42">
        <v>0</v>
      </c>
      <c r="D29" s="42">
        <v>1</v>
      </c>
      <c r="E29" s="42">
        <v>0</v>
      </c>
      <c r="F29" s="42">
        <v>1</v>
      </c>
      <c r="G29" s="42">
        <v>0</v>
      </c>
      <c r="H29" s="42">
        <v>0</v>
      </c>
      <c r="I29" s="42">
        <v>0</v>
      </c>
      <c r="J29" s="42">
        <v>0</v>
      </c>
      <c r="K29" s="42">
        <v>0</v>
      </c>
      <c r="L29" s="6">
        <f t="shared" si="0"/>
        <v>0.2</v>
      </c>
      <c r="M29" s="7" t="str">
        <f t="shared" si="1"/>
        <v>sukar</v>
      </c>
      <c r="N29" s="6">
        <f t="shared" si="2"/>
        <v>0.4</v>
      </c>
      <c r="O29" s="7" t="str">
        <f t="shared" si="3"/>
        <v>soal diterima baik</v>
      </c>
      <c r="Q29" s="7">
        <v>24</v>
      </c>
      <c r="R29" s="14">
        <f t="shared" si="5"/>
        <v>1</v>
      </c>
      <c r="S29" s="14">
        <f t="shared" si="5"/>
        <v>1</v>
      </c>
      <c r="T29" s="14">
        <f t="shared" si="5"/>
        <v>1</v>
      </c>
      <c r="U29" s="14">
        <f t="shared" si="5"/>
        <v>0</v>
      </c>
      <c r="V29" s="14">
        <f t="shared" si="5"/>
        <v>1</v>
      </c>
      <c r="W29" s="14">
        <f t="shared" si="5"/>
        <v>0</v>
      </c>
      <c r="X29" s="14">
        <f t="shared" si="5"/>
        <v>0</v>
      </c>
      <c r="Y29" s="14">
        <f t="shared" si="5"/>
        <v>0</v>
      </c>
      <c r="Z29" s="14">
        <f t="shared" si="5"/>
        <v>0</v>
      </c>
      <c r="AA29" s="14">
        <f t="shared" si="5"/>
        <v>0</v>
      </c>
      <c r="AB29" s="6">
        <f t="shared" si="6"/>
        <v>0.4</v>
      </c>
      <c r="AC29" s="6">
        <f t="shared" si="7"/>
        <v>0.6</v>
      </c>
      <c r="AD29" s="6">
        <f t="shared" si="8"/>
        <v>0.24</v>
      </c>
      <c r="AE29" s="21"/>
    </row>
    <row r="30" spans="1:31" ht="69" x14ac:dyDescent="0.3">
      <c r="A30" s="9" t="s">
        <v>153</v>
      </c>
      <c r="B30" s="42">
        <v>0</v>
      </c>
      <c r="C30" s="42">
        <v>0</v>
      </c>
      <c r="D30" s="42">
        <v>1</v>
      </c>
      <c r="E30" s="42">
        <v>0</v>
      </c>
      <c r="F30" s="42">
        <v>1</v>
      </c>
      <c r="G30" s="42">
        <v>0</v>
      </c>
      <c r="H30" s="42">
        <v>0</v>
      </c>
      <c r="I30" s="42">
        <v>0</v>
      </c>
      <c r="J30" s="42">
        <v>0</v>
      </c>
      <c r="K30" s="42">
        <v>0</v>
      </c>
      <c r="L30" s="6">
        <f t="shared" si="0"/>
        <v>0.2</v>
      </c>
      <c r="M30" s="7" t="str">
        <f t="shared" si="1"/>
        <v>sukar</v>
      </c>
      <c r="N30" s="6">
        <f t="shared" si="2"/>
        <v>0.4</v>
      </c>
      <c r="O30" s="7" t="str">
        <f t="shared" si="3"/>
        <v>soal diterima baik</v>
      </c>
      <c r="Q30" s="7">
        <v>25</v>
      </c>
      <c r="R30" s="14">
        <f t="shared" si="5"/>
        <v>0</v>
      </c>
      <c r="S30" s="14">
        <f t="shared" si="5"/>
        <v>0</v>
      </c>
      <c r="T30" s="14">
        <f t="shared" si="5"/>
        <v>1</v>
      </c>
      <c r="U30" s="14">
        <f t="shared" si="5"/>
        <v>0</v>
      </c>
      <c r="V30" s="14">
        <f t="shared" si="5"/>
        <v>1</v>
      </c>
      <c r="W30" s="14">
        <f t="shared" si="5"/>
        <v>0</v>
      </c>
      <c r="X30" s="14">
        <f t="shared" si="5"/>
        <v>0</v>
      </c>
      <c r="Y30" s="14">
        <f t="shared" si="5"/>
        <v>0</v>
      </c>
      <c r="Z30" s="14">
        <f t="shared" si="5"/>
        <v>0</v>
      </c>
      <c r="AA30" s="14">
        <f t="shared" si="5"/>
        <v>0</v>
      </c>
      <c r="AB30" s="6">
        <f t="shared" si="6"/>
        <v>0.2</v>
      </c>
      <c r="AC30" s="6">
        <f t="shared" si="7"/>
        <v>0.8</v>
      </c>
      <c r="AD30" s="6">
        <f t="shared" si="8"/>
        <v>0.16000000000000003</v>
      </c>
      <c r="AE30" s="21"/>
    </row>
    <row r="31" spans="1:31" ht="69" x14ac:dyDescent="0.3">
      <c r="A31" s="9" t="s">
        <v>154</v>
      </c>
      <c r="B31" s="42">
        <v>1</v>
      </c>
      <c r="C31" s="42">
        <v>1</v>
      </c>
      <c r="D31" s="42">
        <v>1</v>
      </c>
      <c r="E31" s="42">
        <v>1</v>
      </c>
      <c r="F31" s="42">
        <v>1</v>
      </c>
      <c r="G31" s="42">
        <v>1</v>
      </c>
      <c r="H31" s="42">
        <v>0</v>
      </c>
      <c r="I31" s="42">
        <v>0</v>
      </c>
      <c r="J31" s="42">
        <v>1</v>
      </c>
      <c r="K31" s="42">
        <v>1</v>
      </c>
      <c r="L31" s="6">
        <f t="shared" si="0"/>
        <v>0.8</v>
      </c>
      <c r="M31" s="7" t="str">
        <f t="shared" si="1"/>
        <v>mudah</v>
      </c>
      <c r="N31" s="6">
        <f t="shared" si="2"/>
        <v>0.4</v>
      </c>
      <c r="O31" s="7" t="str">
        <f t="shared" si="3"/>
        <v>soal diterima baik</v>
      </c>
      <c r="Q31" s="7">
        <v>26</v>
      </c>
      <c r="R31" s="14">
        <f t="shared" si="5"/>
        <v>0</v>
      </c>
      <c r="S31" s="14">
        <f t="shared" si="5"/>
        <v>0</v>
      </c>
      <c r="T31" s="14">
        <f t="shared" si="5"/>
        <v>1</v>
      </c>
      <c r="U31" s="14">
        <f t="shared" si="5"/>
        <v>0</v>
      </c>
      <c r="V31" s="14">
        <f t="shared" si="5"/>
        <v>1</v>
      </c>
      <c r="W31" s="14">
        <f t="shared" si="5"/>
        <v>0</v>
      </c>
      <c r="X31" s="14">
        <f t="shared" si="5"/>
        <v>0</v>
      </c>
      <c r="Y31" s="14">
        <f t="shared" si="5"/>
        <v>0</v>
      </c>
      <c r="Z31" s="14">
        <f t="shared" si="5"/>
        <v>0</v>
      </c>
      <c r="AA31" s="14">
        <f t="shared" si="5"/>
        <v>0</v>
      </c>
      <c r="AB31" s="6">
        <f t="shared" si="6"/>
        <v>0.2</v>
      </c>
      <c r="AC31" s="6">
        <f t="shared" si="7"/>
        <v>0.8</v>
      </c>
      <c r="AD31" s="6">
        <f t="shared" si="8"/>
        <v>0.16000000000000003</v>
      </c>
      <c r="AE31" s="21"/>
    </row>
    <row r="32" spans="1:31" ht="69" x14ac:dyDescent="0.3">
      <c r="A32" s="9" t="s">
        <v>155</v>
      </c>
      <c r="B32" s="42">
        <v>1</v>
      </c>
      <c r="C32" s="42">
        <v>1</v>
      </c>
      <c r="D32" s="42">
        <v>1</v>
      </c>
      <c r="E32" s="42">
        <v>0</v>
      </c>
      <c r="F32" s="42">
        <v>1</v>
      </c>
      <c r="G32" s="42">
        <v>0</v>
      </c>
      <c r="H32" s="42">
        <v>0</v>
      </c>
      <c r="I32" s="42">
        <v>0</v>
      </c>
      <c r="J32" s="42">
        <v>0</v>
      </c>
      <c r="K32" s="42">
        <v>0</v>
      </c>
      <c r="L32" s="6">
        <f t="shared" si="0"/>
        <v>0.4</v>
      </c>
      <c r="M32" s="7" t="str">
        <f t="shared" si="1"/>
        <v>sedang</v>
      </c>
      <c r="N32" s="6">
        <f t="shared" si="2"/>
        <v>0.8</v>
      </c>
      <c r="O32" s="7" t="str">
        <f t="shared" si="3"/>
        <v>soal diterima baik</v>
      </c>
      <c r="Q32" s="7">
        <v>27</v>
      </c>
      <c r="R32" s="14">
        <f t="shared" si="5"/>
        <v>1</v>
      </c>
      <c r="S32" s="14">
        <f t="shared" si="5"/>
        <v>1</v>
      </c>
      <c r="T32" s="14">
        <f t="shared" si="5"/>
        <v>1</v>
      </c>
      <c r="U32" s="14">
        <f t="shared" si="5"/>
        <v>1</v>
      </c>
      <c r="V32" s="14">
        <f t="shared" si="5"/>
        <v>1</v>
      </c>
      <c r="W32" s="14">
        <f t="shared" si="5"/>
        <v>1</v>
      </c>
      <c r="X32" s="14">
        <f t="shared" si="5"/>
        <v>0</v>
      </c>
      <c r="Y32" s="14">
        <f t="shared" si="5"/>
        <v>0</v>
      </c>
      <c r="Z32" s="14">
        <f t="shared" si="5"/>
        <v>1</v>
      </c>
      <c r="AA32" s="14">
        <f t="shared" si="5"/>
        <v>1</v>
      </c>
      <c r="AB32" s="6">
        <f t="shared" si="6"/>
        <v>0.8</v>
      </c>
      <c r="AC32" s="6">
        <f t="shared" si="7"/>
        <v>0.19999999999999996</v>
      </c>
      <c r="AD32" s="6">
        <f t="shared" si="8"/>
        <v>0.15999999999999998</v>
      </c>
      <c r="AE32" s="21"/>
    </row>
    <row r="33" spans="1:31" ht="27.6" x14ac:dyDescent="0.3">
      <c r="A33" s="4" t="s">
        <v>156</v>
      </c>
      <c r="B33" s="42">
        <v>1</v>
      </c>
      <c r="C33" s="42">
        <v>1</v>
      </c>
      <c r="D33" s="42">
        <v>1</v>
      </c>
      <c r="E33" s="42">
        <v>1</v>
      </c>
      <c r="F33" s="42">
        <v>1</v>
      </c>
      <c r="G33" s="42">
        <v>1</v>
      </c>
      <c r="H33" s="42">
        <v>0</v>
      </c>
      <c r="I33" s="42">
        <v>0</v>
      </c>
      <c r="J33" s="42">
        <v>0</v>
      </c>
      <c r="K33" s="42">
        <v>0</v>
      </c>
      <c r="L33" s="6">
        <f t="shared" si="0"/>
        <v>0.6</v>
      </c>
      <c r="M33" s="7" t="str">
        <f t="shared" si="1"/>
        <v>sedang</v>
      </c>
      <c r="N33" s="6">
        <f t="shared" si="2"/>
        <v>0.8</v>
      </c>
      <c r="O33" s="7" t="str">
        <f t="shared" si="3"/>
        <v>soal diterima baik</v>
      </c>
      <c r="Q33" s="7">
        <v>28</v>
      </c>
      <c r="R33" s="14">
        <f t="shared" si="5"/>
        <v>1</v>
      </c>
      <c r="S33" s="14">
        <f t="shared" si="5"/>
        <v>1</v>
      </c>
      <c r="T33" s="14">
        <f t="shared" si="5"/>
        <v>1</v>
      </c>
      <c r="U33" s="14">
        <f t="shared" si="5"/>
        <v>0</v>
      </c>
      <c r="V33" s="14">
        <f t="shared" si="5"/>
        <v>1</v>
      </c>
      <c r="W33" s="14">
        <f t="shared" si="5"/>
        <v>0</v>
      </c>
      <c r="X33" s="14">
        <f t="shared" si="5"/>
        <v>0</v>
      </c>
      <c r="Y33" s="14">
        <f t="shared" si="5"/>
        <v>0</v>
      </c>
      <c r="Z33" s="14">
        <f t="shared" si="5"/>
        <v>0</v>
      </c>
      <c r="AA33" s="14">
        <f t="shared" si="5"/>
        <v>0</v>
      </c>
      <c r="AB33" s="6">
        <f t="shared" si="6"/>
        <v>0.4</v>
      </c>
      <c r="AC33" s="6">
        <f t="shared" si="7"/>
        <v>0.6</v>
      </c>
      <c r="AD33" s="6">
        <f t="shared" si="8"/>
        <v>0.24</v>
      </c>
      <c r="AE33" s="21"/>
    </row>
    <row r="34" spans="1:31" ht="41.4" x14ac:dyDescent="0.3">
      <c r="A34" s="4" t="s">
        <v>157</v>
      </c>
      <c r="B34" s="42">
        <v>1</v>
      </c>
      <c r="C34" s="42">
        <v>1</v>
      </c>
      <c r="D34" s="42">
        <v>1</v>
      </c>
      <c r="E34" s="42">
        <v>0</v>
      </c>
      <c r="F34" s="42">
        <v>1</v>
      </c>
      <c r="G34" s="42">
        <v>0</v>
      </c>
      <c r="H34" s="42">
        <v>0</v>
      </c>
      <c r="I34" s="42">
        <v>0</v>
      </c>
      <c r="J34" s="42">
        <v>0</v>
      </c>
      <c r="K34" s="42">
        <v>0</v>
      </c>
      <c r="L34" s="6">
        <f t="shared" si="0"/>
        <v>0.4</v>
      </c>
      <c r="M34" s="7" t="str">
        <f t="shared" si="1"/>
        <v>sedang</v>
      </c>
      <c r="N34" s="6">
        <f t="shared" si="2"/>
        <v>0.8</v>
      </c>
      <c r="O34" s="7" t="str">
        <f t="shared" si="3"/>
        <v>soal diterima baik</v>
      </c>
      <c r="Q34" s="7">
        <v>29</v>
      </c>
      <c r="R34" s="14">
        <f t="shared" si="5"/>
        <v>1</v>
      </c>
      <c r="S34" s="14">
        <f t="shared" si="5"/>
        <v>1</v>
      </c>
      <c r="T34" s="14">
        <f t="shared" si="5"/>
        <v>1</v>
      </c>
      <c r="U34" s="14">
        <f t="shared" si="5"/>
        <v>1</v>
      </c>
      <c r="V34" s="14">
        <f t="shared" si="5"/>
        <v>1</v>
      </c>
      <c r="W34" s="14">
        <f t="shared" si="5"/>
        <v>1</v>
      </c>
      <c r="X34" s="14">
        <f t="shared" si="5"/>
        <v>0</v>
      </c>
      <c r="Y34" s="14">
        <f t="shared" si="5"/>
        <v>0</v>
      </c>
      <c r="Z34" s="14">
        <f t="shared" si="5"/>
        <v>0</v>
      </c>
      <c r="AA34" s="14">
        <f t="shared" si="5"/>
        <v>0</v>
      </c>
      <c r="AB34" s="6">
        <f t="shared" si="6"/>
        <v>0.6</v>
      </c>
      <c r="AC34" s="6">
        <f t="shared" si="7"/>
        <v>0.4</v>
      </c>
      <c r="AD34" s="6">
        <f t="shared" si="8"/>
        <v>0.24</v>
      </c>
      <c r="AE34" s="21"/>
    </row>
    <row r="35" spans="1:31" ht="55.2" x14ac:dyDescent="0.3">
      <c r="A35" s="8" t="s">
        <v>158</v>
      </c>
      <c r="B35" s="42">
        <v>1</v>
      </c>
      <c r="C35" s="42">
        <v>1</v>
      </c>
      <c r="D35" s="42">
        <v>1</v>
      </c>
      <c r="E35" s="42">
        <v>1</v>
      </c>
      <c r="F35" s="42">
        <v>1</v>
      </c>
      <c r="G35" s="42">
        <v>1</v>
      </c>
      <c r="H35" s="42">
        <v>0</v>
      </c>
      <c r="I35" s="42">
        <v>0</v>
      </c>
      <c r="J35" s="42">
        <v>0</v>
      </c>
      <c r="K35" s="42">
        <v>0</v>
      </c>
      <c r="L35" s="6">
        <f t="shared" si="0"/>
        <v>0.6</v>
      </c>
      <c r="M35" s="7" t="str">
        <f t="shared" si="1"/>
        <v>sedang</v>
      </c>
      <c r="N35" s="6">
        <f t="shared" si="2"/>
        <v>0.8</v>
      </c>
      <c r="O35" s="7" t="str">
        <f t="shared" si="3"/>
        <v>soal diterima baik</v>
      </c>
      <c r="Q35" s="7">
        <v>30</v>
      </c>
      <c r="R35" s="14">
        <f t="shared" si="5"/>
        <v>1</v>
      </c>
      <c r="S35" s="14">
        <f t="shared" si="5"/>
        <v>1</v>
      </c>
      <c r="T35" s="14">
        <f t="shared" si="5"/>
        <v>1</v>
      </c>
      <c r="U35" s="14">
        <f t="shared" si="5"/>
        <v>0</v>
      </c>
      <c r="V35" s="14">
        <f t="shared" si="5"/>
        <v>1</v>
      </c>
      <c r="W35" s="14">
        <f t="shared" si="5"/>
        <v>0</v>
      </c>
      <c r="X35" s="14">
        <f t="shared" si="5"/>
        <v>0</v>
      </c>
      <c r="Y35" s="14">
        <f t="shared" si="5"/>
        <v>0</v>
      </c>
      <c r="Z35" s="14">
        <f t="shared" si="5"/>
        <v>0</v>
      </c>
      <c r="AA35" s="14">
        <f t="shared" si="5"/>
        <v>0</v>
      </c>
      <c r="AB35" s="6">
        <f t="shared" si="6"/>
        <v>0.4</v>
      </c>
      <c r="AC35" s="6">
        <f t="shared" si="7"/>
        <v>0.6</v>
      </c>
      <c r="AD35" s="6">
        <f t="shared" si="8"/>
        <v>0.24</v>
      </c>
      <c r="AE35" s="21"/>
    </row>
    <row r="36" spans="1:31" ht="55.2" x14ac:dyDescent="0.3">
      <c r="A36" s="4" t="s">
        <v>159</v>
      </c>
      <c r="B36" s="42">
        <v>1</v>
      </c>
      <c r="C36" s="42">
        <v>1</v>
      </c>
      <c r="D36" s="42">
        <v>1</v>
      </c>
      <c r="E36" s="42">
        <v>0</v>
      </c>
      <c r="F36" s="42">
        <v>1</v>
      </c>
      <c r="G36" s="42">
        <v>0</v>
      </c>
      <c r="H36" s="42">
        <v>0</v>
      </c>
      <c r="I36" s="42">
        <v>0</v>
      </c>
      <c r="J36" s="42">
        <v>1</v>
      </c>
      <c r="K36" s="42">
        <v>1</v>
      </c>
      <c r="L36" s="6">
        <f t="shared" si="0"/>
        <v>0.6</v>
      </c>
      <c r="M36" s="7" t="str">
        <f t="shared" si="1"/>
        <v>sedang</v>
      </c>
      <c r="N36" s="6">
        <f t="shared" si="2"/>
        <v>0.4</v>
      </c>
      <c r="O36" s="7" t="str">
        <f t="shared" si="3"/>
        <v>soal diterima baik</v>
      </c>
      <c r="Q36" s="7">
        <v>31</v>
      </c>
      <c r="R36" s="14">
        <f t="shared" si="5"/>
        <v>1</v>
      </c>
      <c r="S36" s="14">
        <f t="shared" si="5"/>
        <v>1</v>
      </c>
      <c r="T36" s="14">
        <f t="shared" si="5"/>
        <v>1</v>
      </c>
      <c r="U36" s="14">
        <f t="shared" si="5"/>
        <v>1</v>
      </c>
      <c r="V36" s="14">
        <f t="shared" si="5"/>
        <v>1</v>
      </c>
      <c r="W36" s="14">
        <f t="shared" si="5"/>
        <v>1</v>
      </c>
      <c r="X36" s="14">
        <f t="shared" si="5"/>
        <v>0</v>
      </c>
      <c r="Y36" s="14">
        <f t="shared" si="5"/>
        <v>0</v>
      </c>
      <c r="Z36" s="14">
        <f t="shared" si="5"/>
        <v>0</v>
      </c>
      <c r="AA36" s="14">
        <f t="shared" si="5"/>
        <v>0</v>
      </c>
      <c r="AB36" s="6">
        <f t="shared" si="6"/>
        <v>0.6</v>
      </c>
      <c r="AC36" s="6">
        <f t="shared" si="7"/>
        <v>0.4</v>
      </c>
      <c r="AD36" s="6">
        <f t="shared" si="8"/>
        <v>0.24</v>
      </c>
      <c r="AE36" s="21"/>
    </row>
    <row r="37" spans="1:31" ht="69" x14ac:dyDescent="0.3">
      <c r="A37" s="4" t="s">
        <v>160</v>
      </c>
      <c r="B37" s="42">
        <v>1</v>
      </c>
      <c r="C37" s="42">
        <v>1</v>
      </c>
      <c r="D37" s="42">
        <v>1</v>
      </c>
      <c r="E37" s="42">
        <v>1</v>
      </c>
      <c r="F37" s="42">
        <v>1</v>
      </c>
      <c r="G37" s="42">
        <v>1</v>
      </c>
      <c r="H37" s="42">
        <v>0</v>
      </c>
      <c r="I37" s="42">
        <v>0</v>
      </c>
      <c r="J37" s="42">
        <v>1</v>
      </c>
      <c r="K37" s="42">
        <v>1</v>
      </c>
      <c r="L37" s="6">
        <f t="shared" si="0"/>
        <v>0.8</v>
      </c>
      <c r="M37" s="7" t="str">
        <f t="shared" si="1"/>
        <v>mudah</v>
      </c>
      <c r="N37" s="6">
        <f t="shared" si="2"/>
        <v>0.4</v>
      </c>
      <c r="O37" s="7" t="str">
        <f t="shared" si="3"/>
        <v>soal diterima baik</v>
      </c>
      <c r="Q37" s="7">
        <v>32</v>
      </c>
      <c r="R37" s="14">
        <f t="shared" si="5"/>
        <v>1</v>
      </c>
      <c r="S37" s="14">
        <f t="shared" si="5"/>
        <v>1</v>
      </c>
      <c r="T37" s="14">
        <f t="shared" si="5"/>
        <v>1</v>
      </c>
      <c r="U37" s="14">
        <f t="shared" si="5"/>
        <v>0</v>
      </c>
      <c r="V37" s="14">
        <f t="shared" si="5"/>
        <v>1</v>
      </c>
      <c r="W37" s="14">
        <f t="shared" si="5"/>
        <v>0</v>
      </c>
      <c r="X37" s="14">
        <f t="shared" si="5"/>
        <v>0</v>
      </c>
      <c r="Y37" s="14">
        <f t="shared" si="5"/>
        <v>0</v>
      </c>
      <c r="Z37" s="14">
        <f t="shared" si="5"/>
        <v>1</v>
      </c>
      <c r="AA37" s="14">
        <f t="shared" si="5"/>
        <v>1</v>
      </c>
      <c r="AB37" s="6">
        <f t="shared" si="6"/>
        <v>0.6</v>
      </c>
      <c r="AC37" s="6">
        <f t="shared" si="7"/>
        <v>0.4</v>
      </c>
      <c r="AD37" s="6">
        <f t="shared" si="8"/>
        <v>0.24</v>
      </c>
      <c r="AE37" s="21"/>
    </row>
    <row r="38" spans="1:31" ht="69" x14ac:dyDescent="0.3">
      <c r="A38" s="8" t="s">
        <v>161</v>
      </c>
      <c r="B38" s="42">
        <v>1</v>
      </c>
      <c r="C38" s="42">
        <v>1</v>
      </c>
      <c r="D38" s="42">
        <v>1</v>
      </c>
      <c r="E38" s="42">
        <v>1</v>
      </c>
      <c r="F38" s="42">
        <v>1</v>
      </c>
      <c r="G38" s="42">
        <v>1</v>
      </c>
      <c r="H38" s="42">
        <v>0</v>
      </c>
      <c r="I38" s="42">
        <v>0</v>
      </c>
      <c r="J38" s="42">
        <v>0</v>
      </c>
      <c r="K38" s="42">
        <v>0</v>
      </c>
      <c r="L38" s="6">
        <f t="shared" si="0"/>
        <v>0.6</v>
      </c>
      <c r="M38" s="7" t="str">
        <f t="shared" si="1"/>
        <v>sedang</v>
      </c>
      <c r="N38" s="6">
        <f t="shared" si="2"/>
        <v>0.8</v>
      </c>
      <c r="O38" s="7" t="str">
        <f t="shared" si="3"/>
        <v>soal diterima baik</v>
      </c>
      <c r="Q38" s="7">
        <v>33</v>
      </c>
      <c r="R38" s="14">
        <f t="shared" si="5"/>
        <v>1</v>
      </c>
      <c r="S38" s="14">
        <f t="shared" si="5"/>
        <v>1</v>
      </c>
      <c r="T38" s="14">
        <f t="shared" si="5"/>
        <v>1</v>
      </c>
      <c r="U38" s="14">
        <f t="shared" si="5"/>
        <v>1</v>
      </c>
      <c r="V38" s="14">
        <f t="shared" si="5"/>
        <v>1</v>
      </c>
      <c r="W38" s="14">
        <f t="shared" si="5"/>
        <v>1</v>
      </c>
      <c r="X38" s="14">
        <f t="shared" si="5"/>
        <v>0</v>
      </c>
      <c r="Y38" s="14">
        <f t="shared" si="5"/>
        <v>0</v>
      </c>
      <c r="Z38" s="14">
        <f t="shared" si="5"/>
        <v>1</v>
      </c>
      <c r="AA38" s="14">
        <f t="shared" si="5"/>
        <v>1</v>
      </c>
      <c r="AB38" s="6">
        <f t="shared" si="6"/>
        <v>0.8</v>
      </c>
      <c r="AC38" s="6">
        <f t="shared" si="7"/>
        <v>0.19999999999999996</v>
      </c>
      <c r="AD38" s="6">
        <f t="shared" si="8"/>
        <v>0.15999999999999998</v>
      </c>
      <c r="AE38" s="21"/>
    </row>
    <row r="39" spans="1:31" ht="63.75" customHeight="1" x14ac:dyDescent="0.3">
      <c r="A39" s="9" t="s">
        <v>162</v>
      </c>
      <c r="B39" s="42">
        <v>1</v>
      </c>
      <c r="C39" s="42">
        <v>1</v>
      </c>
      <c r="D39" s="42">
        <v>1</v>
      </c>
      <c r="E39" s="42">
        <v>1</v>
      </c>
      <c r="F39" s="42">
        <v>1</v>
      </c>
      <c r="G39" s="42">
        <v>1</v>
      </c>
      <c r="H39" s="42">
        <v>0</v>
      </c>
      <c r="I39" s="42">
        <v>0</v>
      </c>
      <c r="J39" s="42">
        <v>0</v>
      </c>
      <c r="K39" s="42">
        <v>0</v>
      </c>
      <c r="L39" s="6">
        <f t="shared" si="0"/>
        <v>0.6</v>
      </c>
      <c r="M39" s="7" t="str">
        <f t="shared" si="1"/>
        <v>sedang</v>
      </c>
      <c r="N39" s="6">
        <f t="shared" si="2"/>
        <v>0.8</v>
      </c>
      <c r="O39" s="7" t="str">
        <f t="shared" si="3"/>
        <v>soal diterima baik</v>
      </c>
      <c r="Q39" s="7">
        <v>34</v>
      </c>
      <c r="R39" s="14">
        <f t="shared" si="5"/>
        <v>1</v>
      </c>
      <c r="S39" s="14">
        <f t="shared" si="5"/>
        <v>1</v>
      </c>
      <c r="T39" s="14">
        <f t="shared" si="5"/>
        <v>1</v>
      </c>
      <c r="U39" s="14">
        <f t="shared" si="5"/>
        <v>1</v>
      </c>
      <c r="V39" s="14">
        <f t="shared" si="5"/>
        <v>1</v>
      </c>
      <c r="W39" s="14">
        <f t="shared" si="5"/>
        <v>1</v>
      </c>
      <c r="X39" s="14">
        <f t="shared" si="5"/>
        <v>0</v>
      </c>
      <c r="Y39" s="14">
        <f t="shared" si="5"/>
        <v>0</v>
      </c>
      <c r="Z39" s="14">
        <f t="shared" si="5"/>
        <v>0</v>
      </c>
      <c r="AA39" s="14">
        <f t="shared" si="5"/>
        <v>0</v>
      </c>
      <c r="AB39" s="6">
        <f t="shared" si="6"/>
        <v>0.6</v>
      </c>
      <c r="AC39" s="6">
        <f t="shared" si="7"/>
        <v>0.4</v>
      </c>
      <c r="AD39" s="6">
        <f t="shared" si="8"/>
        <v>0.24</v>
      </c>
      <c r="AE39" s="21"/>
    </row>
    <row r="40" spans="1:31" ht="48" customHeight="1" x14ac:dyDescent="0.3">
      <c r="A40" s="9" t="s">
        <v>163</v>
      </c>
      <c r="B40" s="42">
        <v>1</v>
      </c>
      <c r="C40" s="42">
        <v>1</v>
      </c>
      <c r="D40" s="42">
        <v>1</v>
      </c>
      <c r="E40" s="42">
        <v>1</v>
      </c>
      <c r="F40" s="42">
        <v>1</v>
      </c>
      <c r="G40" s="42">
        <v>1</v>
      </c>
      <c r="H40" s="42">
        <v>0</v>
      </c>
      <c r="I40" s="42">
        <v>0</v>
      </c>
      <c r="J40" s="42">
        <v>1</v>
      </c>
      <c r="K40" s="42">
        <v>1</v>
      </c>
      <c r="L40" s="6">
        <f t="shared" si="0"/>
        <v>0.8</v>
      </c>
      <c r="M40" s="7" t="str">
        <f t="shared" si="1"/>
        <v>mudah</v>
      </c>
      <c r="N40" s="6">
        <f t="shared" si="2"/>
        <v>0.4</v>
      </c>
      <c r="O40" s="7" t="str">
        <f t="shared" si="3"/>
        <v>soal diterima baik</v>
      </c>
      <c r="Q40" s="7">
        <v>35</v>
      </c>
      <c r="R40" s="14">
        <f t="shared" si="5"/>
        <v>1</v>
      </c>
      <c r="S40" s="14">
        <f t="shared" si="5"/>
        <v>1</v>
      </c>
      <c r="T40" s="14">
        <f t="shared" si="5"/>
        <v>1</v>
      </c>
      <c r="U40" s="14">
        <f t="shared" si="5"/>
        <v>1</v>
      </c>
      <c r="V40" s="14">
        <f t="shared" si="5"/>
        <v>1</v>
      </c>
      <c r="W40" s="14">
        <f t="shared" si="5"/>
        <v>1</v>
      </c>
      <c r="X40" s="14">
        <f t="shared" si="5"/>
        <v>0</v>
      </c>
      <c r="Y40" s="14">
        <f t="shared" si="5"/>
        <v>0</v>
      </c>
      <c r="Z40" s="14">
        <f t="shared" si="5"/>
        <v>0</v>
      </c>
      <c r="AA40" s="14">
        <f t="shared" si="5"/>
        <v>0</v>
      </c>
      <c r="AB40" s="6">
        <f t="shared" si="6"/>
        <v>0.6</v>
      </c>
      <c r="AC40" s="6">
        <f t="shared" si="7"/>
        <v>0.4</v>
      </c>
      <c r="AD40" s="6">
        <f t="shared" si="8"/>
        <v>0.24</v>
      </c>
      <c r="AE40" s="21"/>
    </row>
    <row r="41" spans="1:31" ht="50.25" customHeight="1" x14ac:dyDescent="0.3">
      <c r="A41" s="4" t="s">
        <v>164</v>
      </c>
      <c r="B41" s="42">
        <v>1</v>
      </c>
      <c r="C41" s="42">
        <v>1</v>
      </c>
      <c r="D41" s="42">
        <v>1</v>
      </c>
      <c r="E41" s="42">
        <v>1</v>
      </c>
      <c r="F41" s="42">
        <v>1</v>
      </c>
      <c r="G41" s="42">
        <v>1</v>
      </c>
      <c r="H41" s="42">
        <v>1</v>
      </c>
      <c r="I41" s="42">
        <v>1</v>
      </c>
      <c r="J41" s="42">
        <v>0</v>
      </c>
      <c r="K41" s="42">
        <v>0</v>
      </c>
      <c r="L41" s="6">
        <f t="shared" si="0"/>
        <v>0.8</v>
      </c>
      <c r="M41" s="7" t="str">
        <f t="shared" si="1"/>
        <v>mudah</v>
      </c>
      <c r="N41" s="6">
        <f t="shared" si="2"/>
        <v>0.4</v>
      </c>
      <c r="O41" s="7" t="str">
        <f t="shared" si="3"/>
        <v>soal diterima baik</v>
      </c>
      <c r="Q41" s="7">
        <v>36</v>
      </c>
      <c r="R41" s="14">
        <f t="shared" si="5"/>
        <v>1</v>
      </c>
      <c r="S41" s="14">
        <f t="shared" si="5"/>
        <v>1</v>
      </c>
      <c r="T41" s="14">
        <f t="shared" si="5"/>
        <v>1</v>
      </c>
      <c r="U41" s="14">
        <f t="shared" si="5"/>
        <v>1</v>
      </c>
      <c r="V41" s="14">
        <f t="shared" si="5"/>
        <v>1</v>
      </c>
      <c r="W41" s="14">
        <f t="shared" si="5"/>
        <v>1</v>
      </c>
      <c r="X41" s="14">
        <f t="shared" si="5"/>
        <v>0</v>
      </c>
      <c r="Y41" s="14">
        <f t="shared" si="5"/>
        <v>0</v>
      </c>
      <c r="Z41" s="14">
        <f t="shared" si="5"/>
        <v>1</v>
      </c>
      <c r="AA41" s="14">
        <f t="shared" si="5"/>
        <v>1</v>
      </c>
      <c r="AB41" s="6">
        <f t="shared" si="6"/>
        <v>0.8</v>
      </c>
      <c r="AC41" s="6">
        <f t="shared" si="7"/>
        <v>0.19999999999999996</v>
      </c>
      <c r="AD41" s="6">
        <f t="shared" si="8"/>
        <v>0.15999999999999998</v>
      </c>
      <c r="AE41" s="21"/>
    </row>
    <row r="42" spans="1:31" ht="27.6" x14ac:dyDescent="0.3">
      <c r="A42" s="9" t="s">
        <v>165</v>
      </c>
      <c r="B42" s="42">
        <v>1</v>
      </c>
      <c r="C42" s="42">
        <v>1</v>
      </c>
      <c r="D42" s="42">
        <v>0</v>
      </c>
      <c r="E42" s="42">
        <v>0</v>
      </c>
      <c r="F42" s="42">
        <v>0</v>
      </c>
      <c r="G42" s="42">
        <v>0</v>
      </c>
      <c r="H42" s="42">
        <v>0</v>
      </c>
      <c r="I42" s="42">
        <v>0</v>
      </c>
      <c r="J42" s="42">
        <v>0</v>
      </c>
      <c r="K42" s="42">
        <v>0</v>
      </c>
      <c r="L42" s="6">
        <f t="shared" si="0"/>
        <v>0.2</v>
      </c>
      <c r="M42" s="7" t="str">
        <f t="shared" si="1"/>
        <v>sukar</v>
      </c>
      <c r="N42" s="6">
        <f t="shared" si="2"/>
        <v>0.4</v>
      </c>
      <c r="O42" s="7" t="str">
        <f t="shared" si="3"/>
        <v>soal diterima baik</v>
      </c>
      <c r="Q42" s="7">
        <v>37</v>
      </c>
      <c r="R42" s="14">
        <f t="shared" si="5"/>
        <v>1</v>
      </c>
      <c r="S42" s="14">
        <f t="shared" si="5"/>
        <v>1</v>
      </c>
      <c r="T42" s="14">
        <f t="shared" si="5"/>
        <v>1</v>
      </c>
      <c r="U42" s="14">
        <f t="shared" si="5"/>
        <v>1</v>
      </c>
      <c r="V42" s="14">
        <f t="shared" si="5"/>
        <v>1</v>
      </c>
      <c r="W42" s="14">
        <f t="shared" si="5"/>
        <v>1</v>
      </c>
      <c r="X42" s="14">
        <f t="shared" si="5"/>
        <v>1</v>
      </c>
      <c r="Y42" s="14">
        <f t="shared" si="5"/>
        <v>1</v>
      </c>
      <c r="Z42" s="14">
        <f t="shared" si="5"/>
        <v>0</v>
      </c>
      <c r="AA42" s="14">
        <f t="shared" si="5"/>
        <v>0</v>
      </c>
      <c r="AB42" s="6">
        <f t="shared" si="6"/>
        <v>0.8</v>
      </c>
      <c r="AC42" s="6">
        <f t="shared" si="7"/>
        <v>0.19999999999999996</v>
      </c>
      <c r="AD42" s="6">
        <f t="shared" si="8"/>
        <v>0.15999999999999998</v>
      </c>
      <c r="AE42" s="21"/>
    </row>
    <row r="43" spans="1:31" ht="55.2" x14ac:dyDescent="0.3">
      <c r="A43" s="8" t="s">
        <v>166</v>
      </c>
      <c r="B43" s="42">
        <v>1</v>
      </c>
      <c r="C43" s="42">
        <v>1</v>
      </c>
      <c r="D43" s="42">
        <v>0</v>
      </c>
      <c r="E43" s="42">
        <v>0</v>
      </c>
      <c r="F43" s="42">
        <v>0</v>
      </c>
      <c r="G43" s="42">
        <v>0</v>
      </c>
      <c r="H43" s="42">
        <v>0</v>
      </c>
      <c r="I43" s="42">
        <v>0</v>
      </c>
      <c r="J43" s="42">
        <v>0</v>
      </c>
      <c r="K43" s="42">
        <v>0</v>
      </c>
      <c r="L43" s="6">
        <f t="shared" si="0"/>
        <v>0.2</v>
      </c>
      <c r="M43" s="7" t="str">
        <f t="shared" si="1"/>
        <v>sukar</v>
      </c>
      <c r="N43" s="6">
        <f t="shared" si="2"/>
        <v>0.4</v>
      </c>
      <c r="O43" s="7" t="str">
        <f t="shared" si="3"/>
        <v>soal diterima baik</v>
      </c>
      <c r="Q43" s="7">
        <v>38</v>
      </c>
      <c r="R43" s="14">
        <f t="shared" si="5"/>
        <v>1</v>
      </c>
      <c r="S43" s="14">
        <f t="shared" si="5"/>
        <v>1</v>
      </c>
      <c r="T43" s="14">
        <f t="shared" si="5"/>
        <v>0</v>
      </c>
      <c r="U43" s="14">
        <f t="shared" si="5"/>
        <v>0</v>
      </c>
      <c r="V43" s="14">
        <f t="shared" si="5"/>
        <v>0</v>
      </c>
      <c r="W43" s="14">
        <f t="shared" si="5"/>
        <v>0</v>
      </c>
      <c r="X43" s="14">
        <f t="shared" si="5"/>
        <v>0</v>
      </c>
      <c r="Y43" s="14">
        <f t="shared" si="5"/>
        <v>0</v>
      </c>
      <c r="Z43" s="14">
        <f t="shared" si="5"/>
        <v>0</v>
      </c>
      <c r="AA43" s="14">
        <f t="shared" si="5"/>
        <v>0</v>
      </c>
      <c r="AB43" s="6">
        <f t="shared" si="6"/>
        <v>0.2</v>
      </c>
      <c r="AC43" s="6">
        <f t="shared" si="7"/>
        <v>0.8</v>
      </c>
      <c r="AD43" s="6">
        <f t="shared" si="8"/>
        <v>0.16000000000000003</v>
      </c>
      <c r="AE43" s="21"/>
    </row>
    <row r="44" spans="1:31" ht="69" x14ac:dyDescent="0.3">
      <c r="A44" s="9" t="s">
        <v>167</v>
      </c>
      <c r="B44" s="42">
        <v>1</v>
      </c>
      <c r="C44" s="42">
        <v>1</v>
      </c>
      <c r="D44" s="42">
        <v>1</v>
      </c>
      <c r="E44" s="42">
        <v>1</v>
      </c>
      <c r="F44" s="42">
        <v>1</v>
      </c>
      <c r="G44" s="42">
        <v>1</v>
      </c>
      <c r="H44" s="42">
        <v>0</v>
      </c>
      <c r="I44" s="42">
        <v>0</v>
      </c>
      <c r="J44" s="42">
        <v>0</v>
      </c>
      <c r="K44" s="42">
        <v>0</v>
      </c>
      <c r="L44" s="6">
        <f t="shared" si="0"/>
        <v>0.6</v>
      </c>
      <c r="M44" s="7" t="str">
        <f t="shared" si="1"/>
        <v>sedang</v>
      </c>
      <c r="N44" s="6">
        <f t="shared" si="2"/>
        <v>0.8</v>
      </c>
      <c r="O44" s="7" t="str">
        <f t="shared" si="3"/>
        <v>soal diterima baik</v>
      </c>
      <c r="Q44" s="7">
        <v>39</v>
      </c>
      <c r="R44" s="14">
        <f t="shared" si="5"/>
        <v>1</v>
      </c>
      <c r="S44" s="14">
        <f t="shared" si="5"/>
        <v>1</v>
      </c>
      <c r="T44" s="14">
        <f t="shared" si="5"/>
        <v>0</v>
      </c>
      <c r="U44" s="14">
        <f t="shared" si="5"/>
        <v>0</v>
      </c>
      <c r="V44" s="14">
        <f t="shared" si="5"/>
        <v>0</v>
      </c>
      <c r="W44" s="14">
        <f t="shared" si="5"/>
        <v>0</v>
      </c>
      <c r="X44" s="14">
        <f t="shared" si="5"/>
        <v>0</v>
      </c>
      <c r="Y44" s="14">
        <f t="shared" si="5"/>
        <v>0</v>
      </c>
      <c r="Z44" s="14">
        <f t="shared" si="5"/>
        <v>0</v>
      </c>
      <c r="AA44" s="14">
        <f t="shared" si="5"/>
        <v>0</v>
      </c>
      <c r="AB44" s="6">
        <f t="shared" si="6"/>
        <v>0.2</v>
      </c>
      <c r="AC44" s="6">
        <f t="shared" si="7"/>
        <v>0.8</v>
      </c>
      <c r="AD44" s="6">
        <f t="shared" si="8"/>
        <v>0.16000000000000003</v>
      </c>
      <c r="AE44" s="21"/>
    </row>
    <row r="45" spans="1:31" ht="27.6" x14ac:dyDescent="0.3">
      <c r="A45" s="8" t="s">
        <v>168</v>
      </c>
      <c r="B45" s="42">
        <v>1</v>
      </c>
      <c r="C45" s="42">
        <v>1</v>
      </c>
      <c r="D45" s="42">
        <v>1</v>
      </c>
      <c r="E45" s="42">
        <v>0</v>
      </c>
      <c r="F45" s="42">
        <v>1</v>
      </c>
      <c r="G45" s="42">
        <v>0</v>
      </c>
      <c r="H45" s="42">
        <v>0</v>
      </c>
      <c r="I45" s="42">
        <v>0</v>
      </c>
      <c r="J45" s="42">
        <v>0</v>
      </c>
      <c r="K45" s="42">
        <v>0</v>
      </c>
      <c r="L45" s="6">
        <f t="shared" si="0"/>
        <v>0.4</v>
      </c>
      <c r="M45" s="7" t="str">
        <f t="shared" si="1"/>
        <v>sedang</v>
      </c>
      <c r="N45" s="6">
        <f t="shared" si="2"/>
        <v>0.8</v>
      </c>
      <c r="O45" s="7" t="str">
        <f t="shared" si="3"/>
        <v>soal diterima baik</v>
      </c>
      <c r="Q45" s="7">
        <v>40</v>
      </c>
      <c r="R45" s="14">
        <f t="shared" si="5"/>
        <v>1</v>
      </c>
      <c r="S45" s="14">
        <f t="shared" si="5"/>
        <v>1</v>
      </c>
      <c r="T45" s="14">
        <f t="shared" si="5"/>
        <v>1</v>
      </c>
      <c r="U45" s="14">
        <f t="shared" si="5"/>
        <v>1</v>
      </c>
      <c r="V45" s="14">
        <f t="shared" si="5"/>
        <v>1</v>
      </c>
      <c r="W45" s="14">
        <f t="shared" si="5"/>
        <v>1</v>
      </c>
      <c r="X45" s="14">
        <f t="shared" si="5"/>
        <v>0</v>
      </c>
      <c r="Y45" s="14">
        <f t="shared" si="5"/>
        <v>0</v>
      </c>
      <c r="Z45" s="14">
        <f t="shared" si="5"/>
        <v>0</v>
      </c>
      <c r="AA45" s="14">
        <f t="shared" si="5"/>
        <v>0</v>
      </c>
      <c r="AB45" s="6">
        <f t="shared" si="6"/>
        <v>0.6</v>
      </c>
      <c r="AC45" s="6">
        <f t="shared" si="7"/>
        <v>0.4</v>
      </c>
      <c r="AD45" s="6">
        <f t="shared" si="8"/>
        <v>0.24</v>
      </c>
      <c r="AE45" s="21"/>
    </row>
    <row r="46" spans="1:31" ht="69" x14ac:dyDescent="0.3">
      <c r="A46" s="9" t="s">
        <v>169</v>
      </c>
      <c r="B46" s="42">
        <v>0</v>
      </c>
      <c r="C46" s="42">
        <v>0</v>
      </c>
      <c r="D46" s="42">
        <v>1</v>
      </c>
      <c r="E46" s="42">
        <v>0</v>
      </c>
      <c r="F46" s="42">
        <v>1</v>
      </c>
      <c r="G46" s="42">
        <v>0</v>
      </c>
      <c r="H46" s="42">
        <v>0</v>
      </c>
      <c r="I46" s="42">
        <v>0</v>
      </c>
      <c r="J46" s="42">
        <v>0</v>
      </c>
      <c r="K46" s="42">
        <v>0</v>
      </c>
      <c r="L46" s="6">
        <f t="shared" si="0"/>
        <v>0.2</v>
      </c>
      <c r="M46" s="7" t="str">
        <f t="shared" si="1"/>
        <v>sukar</v>
      </c>
      <c r="N46" s="6">
        <f t="shared" si="2"/>
        <v>0.4</v>
      </c>
      <c r="O46" s="7" t="str">
        <f t="shared" si="3"/>
        <v>soal diterima baik</v>
      </c>
      <c r="Q46" s="7">
        <v>41</v>
      </c>
      <c r="R46" s="14">
        <f t="shared" ref="R46:AA71" si="9">B45</f>
        <v>1</v>
      </c>
      <c r="S46" s="14">
        <f t="shared" si="9"/>
        <v>1</v>
      </c>
      <c r="T46" s="14">
        <f t="shared" si="9"/>
        <v>1</v>
      </c>
      <c r="U46" s="14">
        <f t="shared" si="9"/>
        <v>0</v>
      </c>
      <c r="V46" s="14">
        <f t="shared" si="9"/>
        <v>1</v>
      </c>
      <c r="W46" s="14">
        <f t="shared" si="9"/>
        <v>0</v>
      </c>
      <c r="X46" s="14">
        <f t="shared" si="9"/>
        <v>0</v>
      </c>
      <c r="Y46" s="14">
        <f t="shared" si="9"/>
        <v>0</v>
      </c>
      <c r="Z46" s="14">
        <f t="shared" si="9"/>
        <v>0</v>
      </c>
      <c r="AA46" s="14">
        <f t="shared" si="9"/>
        <v>0</v>
      </c>
      <c r="AB46" s="6">
        <f t="shared" si="6"/>
        <v>0.4</v>
      </c>
      <c r="AC46" s="6">
        <f t="shared" si="7"/>
        <v>0.6</v>
      </c>
      <c r="AD46" s="6">
        <f t="shared" si="8"/>
        <v>0.24</v>
      </c>
      <c r="AE46" s="21"/>
    </row>
    <row r="47" spans="1:31" ht="96.6" x14ac:dyDescent="0.3">
      <c r="A47" s="8" t="s">
        <v>170</v>
      </c>
      <c r="B47" s="42">
        <v>1</v>
      </c>
      <c r="C47" s="42">
        <v>1</v>
      </c>
      <c r="D47" s="42">
        <v>0</v>
      </c>
      <c r="E47" s="42">
        <v>1</v>
      </c>
      <c r="F47" s="42">
        <v>0</v>
      </c>
      <c r="G47" s="42">
        <v>1</v>
      </c>
      <c r="H47" s="42">
        <v>1</v>
      </c>
      <c r="I47" s="42">
        <v>1</v>
      </c>
      <c r="J47" s="42">
        <v>1</v>
      </c>
      <c r="K47" s="42">
        <v>1</v>
      </c>
      <c r="L47" s="6">
        <f t="shared" si="0"/>
        <v>0.8</v>
      </c>
      <c r="M47" s="7" t="str">
        <f t="shared" si="1"/>
        <v>mudah</v>
      </c>
      <c r="N47" s="6">
        <f t="shared" si="2"/>
        <v>0.4</v>
      </c>
      <c r="O47" s="7" t="str">
        <f t="shared" si="3"/>
        <v>soal diterima baik</v>
      </c>
      <c r="Q47" s="7">
        <v>42</v>
      </c>
      <c r="R47" s="14">
        <f t="shared" si="9"/>
        <v>0</v>
      </c>
      <c r="S47" s="14">
        <f t="shared" si="9"/>
        <v>0</v>
      </c>
      <c r="T47" s="14">
        <f t="shared" si="9"/>
        <v>1</v>
      </c>
      <c r="U47" s="14">
        <f t="shared" si="9"/>
        <v>0</v>
      </c>
      <c r="V47" s="14">
        <f t="shared" si="9"/>
        <v>1</v>
      </c>
      <c r="W47" s="14">
        <f t="shared" si="9"/>
        <v>0</v>
      </c>
      <c r="X47" s="14">
        <f t="shared" si="9"/>
        <v>0</v>
      </c>
      <c r="Y47" s="14">
        <f t="shared" si="9"/>
        <v>0</v>
      </c>
      <c r="Z47" s="14">
        <f t="shared" si="9"/>
        <v>0</v>
      </c>
      <c r="AA47" s="14">
        <f t="shared" si="9"/>
        <v>0</v>
      </c>
      <c r="AB47" s="6">
        <f t="shared" si="6"/>
        <v>0.2</v>
      </c>
      <c r="AC47" s="6">
        <f t="shared" si="7"/>
        <v>0.8</v>
      </c>
      <c r="AD47" s="6">
        <f t="shared" si="8"/>
        <v>0.16000000000000003</v>
      </c>
      <c r="AE47" s="21"/>
    </row>
    <row r="48" spans="1:31" ht="96.6" x14ac:dyDescent="0.3">
      <c r="A48" s="4" t="s">
        <v>171</v>
      </c>
      <c r="B48" s="42">
        <v>1</v>
      </c>
      <c r="C48" s="42">
        <v>1</v>
      </c>
      <c r="D48" s="42">
        <v>1</v>
      </c>
      <c r="E48" s="42">
        <v>0</v>
      </c>
      <c r="F48" s="42">
        <v>1</v>
      </c>
      <c r="G48" s="42">
        <v>0</v>
      </c>
      <c r="H48" s="42">
        <v>0</v>
      </c>
      <c r="I48" s="42">
        <v>0</v>
      </c>
      <c r="J48" s="42">
        <v>0</v>
      </c>
      <c r="K48" s="42">
        <v>0</v>
      </c>
      <c r="L48" s="6">
        <f t="shared" si="0"/>
        <v>0.4</v>
      </c>
      <c r="M48" s="7" t="str">
        <f t="shared" si="1"/>
        <v>sedang</v>
      </c>
      <c r="N48" s="6">
        <f t="shared" si="2"/>
        <v>0.8</v>
      </c>
      <c r="O48" s="7" t="str">
        <f t="shared" si="3"/>
        <v>soal diterima baik</v>
      </c>
      <c r="Q48" s="7">
        <v>43</v>
      </c>
      <c r="R48" s="14">
        <f t="shared" si="9"/>
        <v>1</v>
      </c>
      <c r="S48" s="14">
        <f t="shared" si="9"/>
        <v>1</v>
      </c>
      <c r="T48" s="14">
        <f t="shared" si="9"/>
        <v>0</v>
      </c>
      <c r="U48" s="14">
        <f t="shared" si="9"/>
        <v>1</v>
      </c>
      <c r="V48" s="14">
        <f t="shared" si="9"/>
        <v>0</v>
      </c>
      <c r="W48" s="14">
        <f t="shared" si="9"/>
        <v>1</v>
      </c>
      <c r="X48" s="14">
        <f t="shared" si="9"/>
        <v>1</v>
      </c>
      <c r="Y48" s="14">
        <f t="shared" si="9"/>
        <v>1</v>
      </c>
      <c r="Z48" s="14">
        <f t="shared" si="9"/>
        <v>1</v>
      </c>
      <c r="AA48" s="14">
        <f t="shared" si="9"/>
        <v>1</v>
      </c>
      <c r="AB48" s="6">
        <f t="shared" si="6"/>
        <v>0.8</v>
      </c>
      <c r="AC48" s="6">
        <f t="shared" si="7"/>
        <v>0.19999999999999996</v>
      </c>
      <c r="AD48" s="6">
        <f t="shared" si="8"/>
        <v>0.15999999999999998</v>
      </c>
      <c r="AE48" s="21"/>
    </row>
    <row r="49" spans="1:31" ht="96.6" x14ac:dyDescent="0.3">
      <c r="A49" s="8" t="s">
        <v>172</v>
      </c>
      <c r="B49" s="42">
        <v>0</v>
      </c>
      <c r="C49" s="42">
        <v>0</v>
      </c>
      <c r="D49" s="42">
        <v>1</v>
      </c>
      <c r="E49" s="42">
        <v>0</v>
      </c>
      <c r="F49" s="42">
        <v>1</v>
      </c>
      <c r="G49" s="42">
        <v>0</v>
      </c>
      <c r="H49" s="42">
        <v>0</v>
      </c>
      <c r="I49" s="42">
        <v>0</v>
      </c>
      <c r="J49" s="42">
        <v>0</v>
      </c>
      <c r="K49" s="42">
        <v>0</v>
      </c>
      <c r="L49" s="6">
        <f t="shared" si="0"/>
        <v>0.2</v>
      </c>
      <c r="M49" s="7" t="str">
        <f t="shared" si="1"/>
        <v>sukar</v>
      </c>
      <c r="N49" s="6">
        <f t="shared" si="2"/>
        <v>0.4</v>
      </c>
      <c r="O49" s="7" t="str">
        <f t="shared" si="3"/>
        <v>soal diterima baik</v>
      </c>
      <c r="Q49" s="7">
        <v>44</v>
      </c>
      <c r="R49" s="14">
        <f t="shared" si="9"/>
        <v>1</v>
      </c>
      <c r="S49" s="14">
        <f t="shared" si="9"/>
        <v>1</v>
      </c>
      <c r="T49" s="14">
        <f t="shared" si="9"/>
        <v>1</v>
      </c>
      <c r="U49" s="14">
        <f t="shared" si="9"/>
        <v>0</v>
      </c>
      <c r="V49" s="14">
        <f t="shared" si="9"/>
        <v>1</v>
      </c>
      <c r="W49" s="14">
        <f t="shared" si="9"/>
        <v>0</v>
      </c>
      <c r="X49" s="14">
        <f t="shared" si="9"/>
        <v>0</v>
      </c>
      <c r="Y49" s="14">
        <f t="shared" si="9"/>
        <v>0</v>
      </c>
      <c r="Z49" s="14">
        <f t="shared" si="9"/>
        <v>0</v>
      </c>
      <c r="AA49" s="14">
        <f t="shared" si="9"/>
        <v>0</v>
      </c>
      <c r="AB49" s="6">
        <f t="shared" si="6"/>
        <v>0.4</v>
      </c>
      <c r="AC49" s="6">
        <f t="shared" si="7"/>
        <v>0.6</v>
      </c>
      <c r="AD49" s="6">
        <f t="shared" si="8"/>
        <v>0.24</v>
      </c>
      <c r="AE49" s="21"/>
    </row>
    <row r="50" spans="1:31" ht="27.6" x14ac:dyDescent="0.3">
      <c r="A50" s="9" t="s">
        <v>173</v>
      </c>
      <c r="B50" s="42">
        <v>1</v>
      </c>
      <c r="C50" s="42">
        <v>1</v>
      </c>
      <c r="D50" s="42">
        <v>0</v>
      </c>
      <c r="E50" s="42">
        <v>0</v>
      </c>
      <c r="F50" s="42">
        <v>0</v>
      </c>
      <c r="G50" s="42">
        <v>0</v>
      </c>
      <c r="H50" s="42">
        <v>0</v>
      </c>
      <c r="I50" s="42">
        <v>0</v>
      </c>
      <c r="J50" s="42">
        <v>0</v>
      </c>
      <c r="K50" s="42">
        <v>0</v>
      </c>
      <c r="L50" s="6">
        <f t="shared" si="0"/>
        <v>0.2</v>
      </c>
      <c r="M50" s="7" t="str">
        <f t="shared" si="1"/>
        <v>sukar</v>
      </c>
      <c r="N50" s="6">
        <f t="shared" si="2"/>
        <v>0.4</v>
      </c>
      <c r="O50" s="7" t="str">
        <f t="shared" si="3"/>
        <v>soal diterima baik</v>
      </c>
      <c r="Q50" s="7">
        <v>45</v>
      </c>
      <c r="R50" s="14">
        <f t="shared" si="9"/>
        <v>0</v>
      </c>
      <c r="S50" s="14">
        <f t="shared" si="9"/>
        <v>0</v>
      </c>
      <c r="T50" s="14">
        <f t="shared" si="9"/>
        <v>1</v>
      </c>
      <c r="U50" s="14">
        <f t="shared" si="9"/>
        <v>0</v>
      </c>
      <c r="V50" s="14">
        <f t="shared" si="9"/>
        <v>1</v>
      </c>
      <c r="W50" s="14">
        <f t="shared" si="9"/>
        <v>0</v>
      </c>
      <c r="X50" s="14">
        <f t="shared" si="9"/>
        <v>0</v>
      </c>
      <c r="Y50" s="14">
        <f t="shared" si="9"/>
        <v>0</v>
      </c>
      <c r="Z50" s="14">
        <f t="shared" si="9"/>
        <v>0</v>
      </c>
      <c r="AA50" s="14">
        <f t="shared" si="9"/>
        <v>0</v>
      </c>
      <c r="AB50" s="6">
        <f t="shared" si="6"/>
        <v>0.2</v>
      </c>
      <c r="AC50" s="6">
        <f t="shared" si="7"/>
        <v>0.8</v>
      </c>
      <c r="AD50" s="6">
        <f t="shared" si="8"/>
        <v>0.16000000000000003</v>
      </c>
      <c r="AE50" s="21"/>
    </row>
    <row r="51" spans="1:31" ht="27.6" x14ac:dyDescent="0.3">
      <c r="A51" s="9" t="s">
        <v>174</v>
      </c>
      <c r="B51" s="42">
        <v>1</v>
      </c>
      <c r="C51" s="42">
        <v>1</v>
      </c>
      <c r="D51" s="42">
        <v>1</v>
      </c>
      <c r="E51" s="42">
        <v>0</v>
      </c>
      <c r="F51" s="42">
        <v>1</v>
      </c>
      <c r="G51" s="42">
        <v>0</v>
      </c>
      <c r="H51" s="42">
        <v>0</v>
      </c>
      <c r="I51" s="42">
        <v>0</v>
      </c>
      <c r="J51" s="42">
        <v>0</v>
      </c>
      <c r="K51" s="42">
        <v>0</v>
      </c>
      <c r="L51" s="6">
        <f t="shared" si="0"/>
        <v>0.4</v>
      </c>
      <c r="M51" s="7" t="str">
        <f t="shared" si="1"/>
        <v>sedang</v>
      </c>
      <c r="N51" s="6">
        <f t="shared" si="2"/>
        <v>0.8</v>
      </c>
      <c r="O51" s="7" t="str">
        <f t="shared" si="3"/>
        <v>soal diterima baik</v>
      </c>
      <c r="Q51" s="7">
        <v>46</v>
      </c>
      <c r="R51" s="14">
        <f t="shared" si="9"/>
        <v>1</v>
      </c>
      <c r="S51" s="14">
        <f t="shared" si="9"/>
        <v>1</v>
      </c>
      <c r="T51" s="14">
        <f t="shared" si="9"/>
        <v>0</v>
      </c>
      <c r="U51" s="14">
        <f t="shared" si="9"/>
        <v>0</v>
      </c>
      <c r="V51" s="14">
        <f t="shared" si="9"/>
        <v>0</v>
      </c>
      <c r="W51" s="14">
        <f t="shared" si="9"/>
        <v>0</v>
      </c>
      <c r="X51" s="14">
        <f t="shared" si="9"/>
        <v>0</v>
      </c>
      <c r="Y51" s="14">
        <f t="shared" si="9"/>
        <v>0</v>
      </c>
      <c r="Z51" s="14">
        <f t="shared" si="9"/>
        <v>0</v>
      </c>
      <c r="AA51" s="14">
        <f t="shared" si="9"/>
        <v>0</v>
      </c>
      <c r="AB51" s="6">
        <f t="shared" si="6"/>
        <v>0.2</v>
      </c>
      <c r="AC51" s="6">
        <f t="shared" si="7"/>
        <v>0.8</v>
      </c>
      <c r="AD51" s="6">
        <f t="shared" si="8"/>
        <v>0.16000000000000003</v>
      </c>
      <c r="AE51" s="21"/>
    </row>
    <row r="52" spans="1:31" ht="27.6" x14ac:dyDescent="0.3">
      <c r="A52" s="8" t="s">
        <v>175</v>
      </c>
      <c r="B52" s="42">
        <v>1</v>
      </c>
      <c r="C52" s="42">
        <v>1</v>
      </c>
      <c r="D52" s="42">
        <v>1</v>
      </c>
      <c r="E52" s="42">
        <v>0</v>
      </c>
      <c r="F52" s="42">
        <v>1</v>
      </c>
      <c r="G52" s="42">
        <v>0</v>
      </c>
      <c r="H52" s="42">
        <v>0</v>
      </c>
      <c r="I52" s="42">
        <v>0</v>
      </c>
      <c r="J52" s="42">
        <v>0</v>
      </c>
      <c r="K52" s="42">
        <v>0</v>
      </c>
      <c r="L52" s="6">
        <f t="shared" si="0"/>
        <v>0.4</v>
      </c>
      <c r="M52" s="7" t="str">
        <f t="shared" si="1"/>
        <v>sedang</v>
      </c>
      <c r="N52" s="6">
        <f t="shared" si="2"/>
        <v>0.8</v>
      </c>
      <c r="O52" s="7" t="str">
        <f t="shared" si="3"/>
        <v>soal diterima baik</v>
      </c>
      <c r="Q52" s="7">
        <v>47</v>
      </c>
      <c r="R52" s="14">
        <f t="shared" si="9"/>
        <v>1</v>
      </c>
      <c r="S52" s="14">
        <f t="shared" si="9"/>
        <v>1</v>
      </c>
      <c r="T52" s="14">
        <f t="shared" si="9"/>
        <v>1</v>
      </c>
      <c r="U52" s="14">
        <f t="shared" si="9"/>
        <v>0</v>
      </c>
      <c r="V52" s="14">
        <f t="shared" si="9"/>
        <v>1</v>
      </c>
      <c r="W52" s="14">
        <f t="shared" si="9"/>
        <v>0</v>
      </c>
      <c r="X52" s="14">
        <f t="shared" si="9"/>
        <v>0</v>
      </c>
      <c r="Y52" s="14">
        <f t="shared" si="9"/>
        <v>0</v>
      </c>
      <c r="Z52" s="14">
        <f t="shared" si="9"/>
        <v>0</v>
      </c>
      <c r="AA52" s="14">
        <f t="shared" si="9"/>
        <v>0</v>
      </c>
      <c r="AB52" s="6">
        <f t="shared" si="6"/>
        <v>0.4</v>
      </c>
      <c r="AC52" s="6">
        <f t="shared" si="7"/>
        <v>0.6</v>
      </c>
      <c r="AD52" s="6">
        <f t="shared" si="8"/>
        <v>0.24</v>
      </c>
      <c r="AE52" s="21"/>
    </row>
    <row r="53" spans="1:31" ht="55.2" x14ac:dyDescent="0.3">
      <c r="A53" s="9" t="s">
        <v>176</v>
      </c>
      <c r="B53" s="42">
        <v>1</v>
      </c>
      <c r="C53" s="42">
        <v>1</v>
      </c>
      <c r="D53" s="42">
        <v>0</v>
      </c>
      <c r="E53" s="42">
        <v>1</v>
      </c>
      <c r="F53" s="42">
        <v>0</v>
      </c>
      <c r="G53" s="42">
        <v>1</v>
      </c>
      <c r="H53" s="42">
        <v>1</v>
      </c>
      <c r="I53" s="42">
        <v>1</v>
      </c>
      <c r="J53" s="42">
        <v>1</v>
      </c>
      <c r="K53" s="42">
        <v>1</v>
      </c>
      <c r="L53" s="6">
        <f t="shared" si="0"/>
        <v>0.8</v>
      </c>
      <c r="M53" s="7" t="str">
        <f t="shared" si="1"/>
        <v>mudah</v>
      </c>
      <c r="N53" s="6">
        <f t="shared" si="2"/>
        <v>0.4</v>
      </c>
      <c r="O53" s="7" t="str">
        <f t="shared" si="3"/>
        <v>soal diterima baik</v>
      </c>
      <c r="Q53" s="7">
        <v>48</v>
      </c>
      <c r="R53" s="14">
        <f t="shared" si="9"/>
        <v>1</v>
      </c>
      <c r="S53" s="14">
        <f t="shared" si="9"/>
        <v>1</v>
      </c>
      <c r="T53" s="14">
        <f t="shared" si="9"/>
        <v>1</v>
      </c>
      <c r="U53" s="14">
        <f t="shared" si="9"/>
        <v>0</v>
      </c>
      <c r="V53" s="14">
        <f t="shared" si="9"/>
        <v>1</v>
      </c>
      <c r="W53" s="14">
        <f t="shared" si="9"/>
        <v>0</v>
      </c>
      <c r="X53" s="14">
        <f t="shared" si="9"/>
        <v>0</v>
      </c>
      <c r="Y53" s="14">
        <f t="shared" si="9"/>
        <v>0</v>
      </c>
      <c r="Z53" s="14">
        <f t="shared" si="9"/>
        <v>0</v>
      </c>
      <c r="AA53" s="14">
        <f t="shared" si="9"/>
        <v>0</v>
      </c>
      <c r="AB53" s="6">
        <f t="shared" si="6"/>
        <v>0.4</v>
      </c>
      <c r="AC53" s="6">
        <f t="shared" si="7"/>
        <v>0.6</v>
      </c>
      <c r="AD53" s="6">
        <f t="shared" si="8"/>
        <v>0.24</v>
      </c>
      <c r="AE53" s="21"/>
    </row>
    <row r="54" spans="1:31" ht="27.6" x14ac:dyDescent="0.3">
      <c r="A54" s="9" t="s">
        <v>177</v>
      </c>
      <c r="B54" s="42">
        <v>1</v>
      </c>
      <c r="C54" s="42">
        <v>1</v>
      </c>
      <c r="D54" s="42">
        <v>1</v>
      </c>
      <c r="E54" s="42">
        <v>1</v>
      </c>
      <c r="F54" s="42">
        <v>1</v>
      </c>
      <c r="G54" s="42">
        <v>1</v>
      </c>
      <c r="H54" s="42">
        <v>1</v>
      </c>
      <c r="I54" s="42">
        <v>1</v>
      </c>
      <c r="J54" s="42">
        <v>0</v>
      </c>
      <c r="K54" s="42">
        <v>0</v>
      </c>
      <c r="L54" s="6">
        <f t="shared" si="0"/>
        <v>0.8</v>
      </c>
      <c r="M54" s="7" t="str">
        <f t="shared" si="1"/>
        <v>mudah</v>
      </c>
      <c r="N54" s="6">
        <f t="shared" si="2"/>
        <v>0.4</v>
      </c>
      <c r="O54" s="7" t="str">
        <f t="shared" si="3"/>
        <v>soal diterima baik</v>
      </c>
      <c r="Q54" s="7">
        <v>49</v>
      </c>
      <c r="R54" s="14">
        <f t="shared" si="9"/>
        <v>1</v>
      </c>
      <c r="S54" s="14">
        <f t="shared" si="9"/>
        <v>1</v>
      </c>
      <c r="T54" s="14">
        <f t="shared" si="9"/>
        <v>0</v>
      </c>
      <c r="U54" s="14">
        <f t="shared" si="9"/>
        <v>1</v>
      </c>
      <c r="V54" s="14">
        <f t="shared" si="9"/>
        <v>0</v>
      </c>
      <c r="W54" s="14">
        <f t="shared" si="9"/>
        <v>1</v>
      </c>
      <c r="X54" s="14">
        <f t="shared" si="9"/>
        <v>1</v>
      </c>
      <c r="Y54" s="14">
        <f t="shared" si="9"/>
        <v>1</v>
      </c>
      <c r="Z54" s="14">
        <f t="shared" si="9"/>
        <v>1</v>
      </c>
      <c r="AA54" s="14">
        <f t="shared" si="9"/>
        <v>1</v>
      </c>
      <c r="AB54" s="6">
        <f t="shared" si="6"/>
        <v>0.8</v>
      </c>
      <c r="AC54" s="6">
        <f t="shared" si="7"/>
        <v>0.19999999999999996</v>
      </c>
      <c r="AD54" s="6">
        <f t="shared" si="8"/>
        <v>0.15999999999999998</v>
      </c>
      <c r="AE54" s="21"/>
    </row>
    <row r="55" spans="1:31" ht="27.6" x14ac:dyDescent="0.3">
      <c r="A55" s="8" t="s">
        <v>178</v>
      </c>
      <c r="B55" s="42">
        <v>1</v>
      </c>
      <c r="C55" s="42">
        <v>1</v>
      </c>
      <c r="D55" s="42">
        <v>0</v>
      </c>
      <c r="E55" s="42">
        <v>0</v>
      </c>
      <c r="F55" s="42">
        <v>0</v>
      </c>
      <c r="G55" s="42">
        <v>0</v>
      </c>
      <c r="H55" s="42">
        <v>0</v>
      </c>
      <c r="I55" s="42">
        <v>0</v>
      </c>
      <c r="J55" s="42">
        <v>0</v>
      </c>
      <c r="K55" s="42">
        <v>0</v>
      </c>
      <c r="L55" s="6">
        <f t="shared" si="0"/>
        <v>0.2</v>
      </c>
      <c r="M55" s="7" t="str">
        <f t="shared" si="1"/>
        <v>sukar</v>
      </c>
      <c r="N55" s="6">
        <f t="shared" si="2"/>
        <v>0.4</v>
      </c>
      <c r="O55" s="7" t="str">
        <f t="shared" si="3"/>
        <v>soal diterima baik</v>
      </c>
      <c r="Q55" s="7">
        <v>50</v>
      </c>
      <c r="R55" s="14">
        <f t="shared" si="9"/>
        <v>1</v>
      </c>
      <c r="S55" s="14">
        <f t="shared" si="9"/>
        <v>1</v>
      </c>
      <c r="T55" s="14">
        <f t="shared" si="9"/>
        <v>1</v>
      </c>
      <c r="U55" s="14">
        <f t="shared" si="9"/>
        <v>1</v>
      </c>
      <c r="V55" s="14">
        <f t="shared" si="9"/>
        <v>1</v>
      </c>
      <c r="W55" s="14">
        <f t="shared" si="9"/>
        <v>1</v>
      </c>
      <c r="X55" s="14">
        <f t="shared" si="9"/>
        <v>1</v>
      </c>
      <c r="Y55" s="14">
        <f t="shared" si="9"/>
        <v>1</v>
      </c>
      <c r="Z55" s="14">
        <f t="shared" si="9"/>
        <v>0</v>
      </c>
      <c r="AA55" s="14">
        <f t="shared" si="9"/>
        <v>0</v>
      </c>
      <c r="AB55" s="6">
        <f t="shared" si="6"/>
        <v>0.8</v>
      </c>
      <c r="AC55" s="6">
        <f t="shared" si="7"/>
        <v>0.19999999999999996</v>
      </c>
      <c r="AD55" s="6">
        <f t="shared" si="8"/>
        <v>0.15999999999999998</v>
      </c>
      <c r="AE55" s="21"/>
    </row>
    <row r="56" spans="1:31" ht="27.6" x14ac:dyDescent="0.3">
      <c r="A56" s="9" t="s">
        <v>179</v>
      </c>
      <c r="B56" s="42">
        <v>1</v>
      </c>
      <c r="C56" s="42">
        <v>1</v>
      </c>
      <c r="D56" s="42">
        <v>0</v>
      </c>
      <c r="E56" s="42">
        <v>0</v>
      </c>
      <c r="F56" s="42">
        <v>0</v>
      </c>
      <c r="G56" s="42">
        <v>0</v>
      </c>
      <c r="H56" s="42">
        <v>0</v>
      </c>
      <c r="I56" s="42">
        <v>0</v>
      </c>
      <c r="J56" s="42">
        <v>0</v>
      </c>
      <c r="K56" s="42">
        <v>0</v>
      </c>
      <c r="L56" s="6">
        <f t="shared" si="0"/>
        <v>0.2</v>
      </c>
      <c r="M56" s="7" t="str">
        <f t="shared" si="1"/>
        <v>sukar</v>
      </c>
      <c r="N56" s="6">
        <f t="shared" si="2"/>
        <v>0.4</v>
      </c>
      <c r="O56" s="7" t="str">
        <f t="shared" si="3"/>
        <v>soal diterima baik</v>
      </c>
      <c r="Q56" s="7">
        <v>51</v>
      </c>
      <c r="R56" s="14">
        <f t="shared" si="9"/>
        <v>1</v>
      </c>
      <c r="S56" s="14">
        <f t="shared" si="9"/>
        <v>1</v>
      </c>
      <c r="T56" s="14">
        <f t="shared" si="9"/>
        <v>0</v>
      </c>
      <c r="U56" s="14">
        <f t="shared" si="9"/>
        <v>0</v>
      </c>
      <c r="V56" s="14">
        <f t="shared" si="9"/>
        <v>0</v>
      </c>
      <c r="W56" s="14">
        <f t="shared" si="9"/>
        <v>0</v>
      </c>
      <c r="X56" s="14">
        <f t="shared" si="9"/>
        <v>0</v>
      </c>
      <c r="Y56" s="14">
        <f t="shared" si="9"/>
        <v>0</v>
      </c>
      <c r="Z56" s="14">
        <f t="shared" si="9"/>
        <v>0</v>
      </c>
      <c r="AA56" s="14">
        <f t="shared" si="9"/>
        <v>0</v>
      </c>
      <c r="AB56" s="6">
        <f t="shared" si="6"/>
        <v>0.2</v>
      </c>
      <c r="AC56" s="6">
        <f t="shared" si="7"/>
        <v>0.8</v>
      </c>
      <c r="AD56" s="6">
        <f t="shared" si="8"/>
        <v>0.16000000000000003</v>
      </c>
      <c r="AE56" s="21"/>
    </row>
    <row r="57" spans="1:31" ht="27.6" x14ac:dyDescent="0.3">
      <c r="A57" s="4" t="s">
        <v>180</v>
      </c>
      <c r="B57" s="42">
        <v>1</v>
      </c>
      <c r="C57" s="42">
        <v>1</v>
      </c>
      <c r="D57" s="42">
        <v>1</v>
      </c>
      <c r="E57" s="42">
        <v>1</v>
      </c>
      <c r="F57" s="42">
        <v>1</v>
      </c>
      <c r="G57" s="42">
        <v>1</v>
      </c>
      <c r="H57" s="42">
        <v>0</v>
      </c>
      <c r="I57" s="42">
        <v>0</v>
      </c>
      <c r="J57" s="42">
        <v>1</v>
      </c>
      <c r="K57" s="42">
        <v>1</v>
      </c>
      <c r="L57" s="6">
        <f t="shared" si="0"/>
        <v>0.8</v>
      </c>
      <c r="M57" s="7" t="str">
        <f t="shared" si="1"/>
        <v>mudah</v>
      </c>
      <c r="N57" s="6">
        <f t="shared" si="2"/>
        <v>0.4</v>
      </c>
      <c r="O57" s="7" t="str">
        <f t="shared" si="3"/>
        <v>soal diterima baik</v>
      </c>
      <c r="Q57" s="7">
        <v>52</v>
      </c>
      <c r="R57" s="14">
        <f t="shared" si="9"/>
        <v>1</v>
      </c>
      <c r="S57" s="14">
        <f t="shared" si="9"/>
        <v>1</v>
      </c>
      <c r="T57" s="14">
        <f t="shared" si="9"/>
        <v>0</v>
      </c>
      <c r="U57" s="14">
        <f t="shared" si="9"/>
        <v>0</v>
      </c>
      <c r="V57" s="14">
        <f t="shared" si="9"/>
        <v>0</v>
      </c>
      <c r="W57" s="14">
        <f t="shared" si="9"/>
        <v>0</v>
      </c>
      <c r="X57" s="14">
        <f t="shared" si="9"/>
        <v>0</v>
      </c>
      <c r="Y57" s="14">
        <f t="shared" si="9"/>
        <v>0</v>
      </c>
      <c r="Z57" s="14">
        <f t="shared" si="9"/>
        <v>0</v>
      </c>
      <c r="AA57" s="14">
        <f t="shared" si="9"/>
        <v>0</v>
      </c>
      <c r="AB57" s="6">
        <f t="shared" si="6"/>
        <v>0.2</v>
      </c>
      <c r="AC57" s="6">
        <f t="shared" si="7"/>
        <v>0.8</v>
      </c>
      <c r="AD57" s="6">
        <f t="shared" si="8"/>
        <v>0.16000000000000003</v>
      </c>
      <c r="AE57" s="21"/>
    </row>
    <row r="58" spans="1:31" ht="69" x14ac:dyDescent="0.3">
      <c r="A58" s="4" t="s">
        <v>181</v>
      </c>
      <c r="B58" s="42">
        <v>1</v>
      </c>
      <c r="C58" s="42">
        <v>1</v>
      </c>
      <c r="D58" s="42">
        <v>1</v>
      </c>
      <c r="E58" s="42">
        <v>1</v>
      </c>
      <c r="F58" s="42">
        <v>1</v>
      </c>
      <c r="G58" s="42">
        <v>1</v>
      </c>
      <c r="H58" s="42">
        <v>1</v>
      </c>
      <c r="I58" s="42">
        <v>1</v>
      </c>
      <c r="J58" s="42">
        <v>0</v>
      </c>
      <c r="K58" s="42">
        <v>0</v>
      </c>
      <c r="L58" s="6">
        <f t="shared" si="0"/>
        <v>0.8</v>
      </c>
      <c r="M58" s="7" t="str">
        <f t="shared" si="1"/>
        <v>mudah</v>
      </c>
      <c r="N58" s="6">
        <f t="shared" si="2"/>
        <v>0.4</v>
      </c>
      <c r="O58" s="7" t="str">
        <f t="shared" si="3"/>
        <v>soal diterima baik</v>
      </c>
      <c r="Q58" s="7">
        <v>53</v>
      </c>
      <c r="R58" s="14">
        <f t="shared" si="9"/>
        <v>1</v>
      </c>
      <c r="S58" s="14">
        <f t="shared" si="9"/>
        <v>1</v>
      </c>
      <c r="T58" s="14">
        <f t="shared" si="9"/>
        <v>1</v>
      </c>
      <c r="U58" s="14">
        <f t="shared" si="9"/>
        <v>1</v>
      </c>
      <c r="V58" s="14">
        <f t="shared" si="9"/>
        <v>1</v>
      </c>
      <c r="W58" s="14">
        <f t="shared" si="9"/>
        <v>1</v>
      </c>
      <c r="X58" s="14">
        <f t="shared" si="9"/>
        <v>0</v>
      </c>
      <c r="Y58" s="14">
        <f t="shared" si="9"/>
        <v>0</v>
      </c>
      <c r="Z58" s="14">
        <f t="shared" si="9"/>
        <v>1</v>
      </c>
      <c r="AA58" s="14">
        <f t="shared" si="9"/>
        <v>1</v>
      </c>
      <c r="AB58" s="6">
        <f t="shared" si="6"/>
        <v>0.8</v>
      </c>
      <c r="AC58" s="6">
        <f t="shared" si="7"/>
        <v>0.19999999999999996</v>
      </c>
      <c r="AD58" s="6">
        <f t="shared" si="8"/>
        <v>0.15999999999999998</v>
      </c>
      <c r="AE58" s="21"/>
    </row>
    <row r="59" spans="1:31" ht="69" x14ac:dyDescent="0.3">
      <c r="A59" s="4" t="s">
        <v>182</v>
      </c>
      <c r="B59" s="42">
        <v>0</v>
      </c>
      <c r="C59" s="42">
        <v>0</v>
      </c>
      <c r="D59" s="42">
        <v>1</v>
      </c>
      <c r="E59" s="42">
        <v>1</v>
      </c>
      <c r="F59" s="42">
        <v>1</v>
      </c>
      <c r="G59" s="42">
        <v>1</v>
      </c>
      <c r="H59" s="42">
        <v>0</v>
      </c>
      <c r="I59" s="42">
        <v>0</v>
      </c>
      <c r="J59" s="42">
        <v>0</v>
      </c>
      <c r="K59" s="42">
        <v>0</v>
      </c>
      <c r="L59" s="6">
        <f t="shared" si="0"/>
        <v>0.4</v>
      </c>
      <c r="M59" s="7" t="str">
        <f t="shared" si="1"/>
        <v>sedang</v>
      </c>
      <c r="N59" s="6">
        <f t="shared" si="2"/>
        <v>0.4</v>
      </c>
      <c r="O59" s="7" t="str">
        <f t="shared" si="3"/>
        <v>soal diterima baik</v>
      </c>
      <c r="Q59" s="7">
        <v>54</v>
      </c>
      <c r="R59" s="14">
        <f t="shared" si="9"/>
        <v>1</v>
      </c>
      <c r="S59" s="14">
        <f t="shared" si="9"/>
        <v>1</v>
      </c>
      <c r="T59" s="14">
        <f t="shared" si="9"/>
        <v>1</v>
      </c>
      <c r="U59" s="14">
        <f t="shared" si="9"/>
        <v>1</v>
      </c>
      <c r="V59" s="14">
        <f t="shared" si="9"/>
        <v>1</v>
      </c>
      <c r="W59" s="14">
        <f t="shared" si="9"/>
        <v>1</v>
      </c>
      <c r="X59" s="14">
        <f t="shared" si="9"/>
        <v>1</v>
      </c>
      <c r="Y59" s="14">
        <f t="shared" si="9"/>
        <v>1</v>
      </c>
      <c r="Z59" s="14">
        <f t="shared" si="9"/>
        <v>0</v>
      </c>
      <c r="AA59" s="14">
        <f t="shared" si="9"/>
        <v>0</v>
      </c>
      <c r="AB59" s="6">
        <f t="shared" si="6"/>
        <v>0.8</v>
      </c>
      <c r="AC59" s="6">
        <f t="shared" si="7"/>
        <v>0.19999999999999996</v>
      </c>
      <c r="AD59" s="6">
        <f t="shared" si="8"/>
        <v>0.15999999999999998</v>
      </c>
      <c r="AE59" s="21"/>
    </row>
    <row r="60" spans="1:31" ht="69" x14ac:dyDescent="0.3">
      <c r="A60" s="4" t="s">
        <v>183</v>
      </c>
      <c r="B60" s="42">
        <v>1</v>
      </c>
      <c r="C60" s="42">
        <v>1</v>
      </c>
      <c r="D60" s="42">
        <v>1</v>
      </c>
      <c r="E60" s="42">
        <v>1</v>
      </c>
      <c r="F60" s="42">
        <v>1</v>
      </c>
      <c r="G60" s="42">
        <v>1</v>
      </c>
      <c r="H60" s="42">
        <v>1</v>
      </c>
      <c r="I60" s="42">
        <v>1</v>
      </c>
      <c r="J60" s="42">
        <v>0</v>
      </c>
      <c r="K60" s="42">
        <v>0</v>
      </c>
      <c r="L60" s="6">
        <f t="shared" si="0"/>
        <v>0.8</v>
      </c>
      <c r="M60" s="7" t="str">
        <f t="shared" si="1"/>
        <v>mudah</v>
      </c>
      <c r="N60" s="6">
        <f t="shared" si="2"/>
        <v>0.4</v>
      </c>
      <c r="O60" s="7" t="str">
        <f t="shared" si="3"/>
        <v>soal diterima baik</v>
      </c>
      <c r="Q60" s="7">
        <v>55</v>
      </c>
      <c r="R60" s="14">
        <f t="shared" si="9"/>
        <v>0</v>
      </c>
      <c r="S60" s="14">
        <f t="shared" si="9"/>
        <v>0</v>
      </c>
      <c r="T60" s="14">
        <f t="shared" si="9"/>
        <v>1</v>
      </c>
      <c r="U60" s="14">
        <f t="shared" si="9"/>
        <v>1</v>
      </c>
      <c r="V60" s="14">
        <f t="shared" si="9"/>
        <v>1</v>
      </c>
      <c r="W60" s="14">
        <f t="shared" si="9"/>
        <v>1</v>
      </c>
      <c r="X60" s="14">
        <f t="shared" si="9"/>
        <v>0</v>
      </c>
      <c r="Y60" s="14">
        <f t="shared" si="9"/>
        <v>0</v>
      </c>
      <c r="Z60" s="14">
        <f t="shared" si="9"/>
        <v>0</v>
      </c>
      <c r="AA60" s="14">
        <f t="shared" si="9"/>
        <v>0</v>
      </c>
      <c r="AB60" s="6">
        <f t="shared" si="6"/>
        <v>0.4</v>
      </c>
      <c r="AC60" s="6">
        <f t="shared" si="7"/>
        <v>0.6</v>
      </c>
      <c r="AD60" s="6">
        <f t="shared" si="8"/>
        <v>0.24</v>
      </c>
      <c r="AE60" s="21"/>
    </row>
    <row r="61" spans="1:31" ht="69" x14ac:dyDescent="0.3">
      <c r="A61" s="4" t="s">
        <v>184</v>
      </c>
      <c r="B61" s="42">
        <v>1</v>
      </c>
      <c r="C61" s="42">
        <v>1</v>
      </c>
      <c r="D61" s="42">
        <v>1</v>
      </c>
      <c r="E61" s="42">
        <v>0</v>
      </c>
      <c r="F61" s="42">
        <v>1</v>
      </c>
      <c r="G61" s="42">
        <v>0</v>
      </c>
      <c r="H61" s="42">
        <v>0</v>
      </c>
      <c r="I61" s="42">
        <v>0</v>
      </c>
      <c r="J61" s="42">
        <v>0</v>
      </c>
      <c r="K61" s="42">
        <v>0</v>
      </c>
      <c r="L61" s="6">
        <f t="shared" si="0"/>
        <v>0.4</v>
      </c>
      <c r="M61" s="7" t="str">
        <f t="shared" si="1"/>
        <v>sedang</v>
      </c>
      <c r="N61" s="6">
        <f t="shared" si="2"/>
        <v>0.8</v>
      </c>
      <c r="O61" s="7" t="str">
        <f t="shared" si="3"/>
        <v>soal diterima baik</v>
      </c>
      <c r="Q61" s="7">
        <v>56</v>
      </c>
      <c r="R61" s="14">
        <f t="shared" si="9"/>
        <v>1</v>
      </c>
      <c r="S61" s="14">
        <f t="shared" si="9"/>
        <v>1</v>
      </c>
      <c r="T61" s="14">
        <f t="shared" si="9"/>
        <v>1</v>
      </c>
      <c r="U61" s="14">
        <f t="shared" si="9"/>
        <v>1</v>
      </c>
      <c r="V61" s="14">
        <f t="shared" si="9"/>
        <v>1</v>
      </c>
      <c r="W61" s="14">
        <f t="shared" si="9"/>
        <v>1</v>
      </c>
      <c r="X61" s="14">
        <f t="shared" si="9"/>
        <v>1</v>
      </c>
      <c r="Y61" s="14">
        <f t="shared" si="9"/>
        <v>1</v>
      </c>
      <c r="Z61" s="14">
        <f t="shared" si="9"/>
        <v>0</v>
      </c>
      <c r="AA61" s="14">
        <f t="shared" si="9"/>
        <v>0</v>
      </c>
      <c r="AB61" s="6">
        <f t="shared" si="6"/>
        <v>0.8</v>
      </c>
      <c r="AC61" s="6">
        <f t="shared" si="7"/>
        <v>0.19999999999999996</v>
      </c>
      <c r="AD61" s="6">
        <f t="shared" si="8"/>
        <v>0.15999999999999998</v>
      </c>
      <c r="AE61" s="21"/>
    </row>
    <row r="62" spans="1:31" ht="55.2" x14ac:dyDescent="0.3">
      <c r="A62" s="4" t="s">
        <v>185</v>
      </c>
      <c r="B62" s="42">
        <v>1</v>
      </c>
      <c r="C62" s="42">
        <v>1</v>
      </c>
      <c r="D62" s="42">
        <v>0</v>
      </c>
      <c r="E62" s="42">
        <v>1</v>
      </c>
      <c r="F62" s="42">
        <v>0</v>
      </c>
      <c r="G62" s="42">
        <v>1</v>
      </c>
      <c r="H62" s="42">
        <v>0</v>
      </c>
      <c r="I62" s="42">
        <v>0</v>
      </c>
      <c r="J62" s="42">
        <v>0</v>
      </c>
      <c r="K62" s="42">
        <v>0</v>
      </c>
      <c r="L62" s="6">
        <f t="shared" si="0"/>
        <v>0.4</v>
      </c>
      <c r="M62" s="7" t="str">
        <f t="shared" si="1"/>
        <v>sedang</v>
      </c>
      <c r="N62" s="6">
        <f t="shared" si="2"/>
        <v>0.4</v>
      </c>
      <c r="O62" s="7" t="str">
        <f t="shared" si="3"/>
        <v>soal diterima baik</v>
      </c>
      <c r="Q62" s="7">
        <v>57</v>
      </c>
      <c r="R62" s="14">
        <f t="shared" si="9"/>
        <v>1</v>
      </c>
      <c r="S62" s="14">
        <f t="shared" si="9"/>
        <v>1</v>
      </c>
      <c r="T62" s="14">
        <f t="shared" si="9"/>
        <v>1</v>
      </c>
      <c r="U62" s="14">
        <f t="shared" si="9"/>
        <v>0</v>
      </c>
      <c r="V62" s="14">
        <f t="shared" si="9"/>
        <v>1</v>
      </c>
      <c r="W62" s="14">
        <f t="shared" si="9"/>
        <v>0</v>
      </c>
      <c r="X62" s="14">
        <f t="shared" si="9"/>
        <v>0</v>
      </c>
      <c r="Y62" s="14">
        <f t="shared" si="9"/>
        <v>0</v>
      </c>
      <c r="Z62" s="14">
        <f t="shared" si="9"/>
        <v>0</v>
      </c>
      <c r="AA62" s="14">
        <f t="shared" si="9"/>
        <v>0</v>
      </c>
      <c r="AB62" s="6">
        <f t="shared" si="6"/>
        <v>0.4</v>
      </c>
      <c r="AC62" s="6">
        <f t="shared" si="7"/>
        <v>0.6</v>
      </c>
      <c r="AD62" s="6">
        <f t="shared" si="8"/>
        <v>0.24</v>
      </c>
      <c r="AE62" s="21"/>
    </row>
    <row r="63" spans="1:31" ht="55.2" x14ac:dyDescent="0.3">
      <c r="A63" s="4" t="s">
        <v>186</v>
      </c>
      <c r="B63" s="42">
        <v>1</v>
      </c>
      <c r="C63" s="42">
        <v>1</v>
      </c>
      <c r="D63" s="42">
        <v>1</v>
      </c>
      <c r="E63" s="42">
        <v>1</v>
      </c>
      <c r="F63" s="42">
        <v>1</v>
      </c>
      <c r="G63" s="42">
        <v>1</v>
      </c>
      <c r="H63" s="42">
        <v>1</v>
      </c>
      <c r="I63" s="42">
        <v>1</v>
      </c>
      <c r="J63" s="42">
        <v>0</v>
      </c>
      <c r="K63" s="42">
        <v>0</v>
      </c>
      <c r="L63" s="6">
        <f t="shared" si="0"/>
        <v>0.8</v>
      </c>
      <c r="M63" s="7" t="str">
        <f t="shared" si="1"/>
        <v>mudah</v>
      </c>
      <c r="N63" s="6">
        <f t="shared" si="2"/>
        <v>0.4</v>
      </c>
      <c r="O63" s="7" t="str">
        <f t="shared" si="3"/>
        <v>soal diterima baik</v>
      </c>
      <c r="Q63" s="7">
        <v>58</v>
      </c>
      <c r="R63" s="14">
        <f t="shared" si="9"/>
        <v>1</v>
      </c>
      <c r="S63" s="14">
        <f t="shared" si="9"/>
        <v>1</v>
      </c>
      <c r="T63" s="14">
        <f t="shared" si="9"/>
        <v>0</v>
      </c>
      <c r="U63" s="14">
        <f t="shared" si="9"/>
        <v>1</v>
      </c>
      <c r="V63" s="14">
        <f t="shared" si="9"/>
        <v>0</v>
      </c>
      <c r="W63" s="14">
        <f t="shared" si="9"/>
        <v>1</v>
      </c>
      <c r="X63" s="14">
        <f t="shared" si="9"/>
        <v>0</v>
      </c>
      <c r="Y63" s="14">
        <f t="shared" si="9"/>
        <v>0</v>
      </c>
      <c r="Z63" s="14">
        <f t="shared" si="9"/>
        <v>0</v>
      </c>
      <c r="AA63" s="14">
        <f t="shared" si="9"/>
        <v>0</v>
      </c>
      <c r="AB63" s="6">
        <f t="shared" si="6"/>
        <v>0.4</v>
      </c>
      <c r="AC63" s="6">
        <f t="shared" si="7"/>
        <v>0.6</v>
      </c>
      <c r="AD63" s="6">
        <f t="shared" si="8"/>
        <v>0.24</v>
      </c>
      <c r="AE63" s="21"/>
    </row>
    <row r="64" spans="1:31" ht="55.2" x14ac:dyDescent="0.3">
      <c r="A64" s="8" t="s">
        <v>187</v>
      </c>
      <c r="B64" s="42">
        <v>1</v>
      </c>
      <c r="C64" s="42">
        <v>1</v>
      </c>
      <c r="D64" s="42">
        <v>1</v>
      </c>
      <c r="E64" s="42">
        <v>0</v>
      </c>
      <c r="F64" s="42">
        <v>1</v>
      </c>
      <c r="G64" s="42">
        <v>0</v>
      </c>
      <c r="H64" s="42">
        <v>0</v>
      </c>
      <c r="I64" s="42">
        <v>0</v>
      </c>
      <c r="J64" s="42">
        <v>0</v>
      </c>
      <c r="K64" s="42">
        <v>0</v>
      </c>
      <c r="L64" s="6">
        <f t="shared" si="0"/>
        <v>0.4</v>
      </c>
      <c r="M64" s="7" t="str">
        <f t="shared" si="1"/>
        <v>sedang</v>
      </c>
      <c r="N64" s="6">
        <f t="shared" si="2"/>
        <v>0.8</v>
      </c>
      <c r="O64" s="7" t="str">
        <f t="shared" si="3"/>
        <v>soal diterima baik</v>
      </c>
      <c r="Q64" s="7">
        <v>59</v>
      </c>
      <c r="R64" s="14">
        <f t="shared" si="9"/>
        <v>1</v>
      </c>
      <c r="S64" s="14">
        <f t="shared" si="9"/>
        <v>1</v>
      </c>
      <c r="T64" s="14">
        <f t="shared" si="9"/>
        <v>1</v>
      </c>
      <c r="U64" s="14">
        <f t="shared" si="9"/>
        <v>1</v>
      </c>
      <c r="V64" s="14">
        <f t="shared" si="9"/>
        <v>1</v>
      </c>
      <c r="W64" s="14">
        <f t="shared" si="9"/>
        <v>1</v>
      </c>
      <c r="X64" s="14">
        <f t="shared" si="9"/>
        <v>1</v>
      </c>
      <c r="Y64" s="14">
        <f t="shared" si="9"/>
        <v>1</v>
      </c>
      <c r="Z64" s="14">
        <f t="shared" si="9"/>
        <v>0</v>
      </c>
      <c r="AA64" s="14">
        <f t="shared" si="9"/>
        <v>0</v>
      </c>
      <c r="AB64" s="6">
        <f t="shared" si="6"/>
        <v>0.8</v>
      </c>
      <c r="AC64" s="6">
        <f t="shared" si="7"/>
        <v>0.19999999999999996</v>
      </c>
      <c r="AD64" s="6">
        <f t="shared" si="8"/>
        <v>0.15999999999999998</v>
      </c>
      <c r="AE64" s="21"/>
    </row>
    <row r="65" spans="1:31" ht="69" x14ac:dyDescent="0.3">
      <c r="A65" s="8" t="s">
        <v>188</v>
      </c>
      <c r="B65" s="42">
        <v>0</v>
      </c>
      <c r="C65" s="42">
        <v>0</v>
      </c>
      <c r="D65" s="42">
        <v>1</v>
      </c>
      <c r="E65" s="42">
        <v>0</v>
      </c>
      <c r="F65" s="42">
        <v>1</v>
      </c>
      <c r="G65" s="42">
        <v>0</v>
      </c>
      <c r="H65" s="42">
        <v>0</v>
      </c>
      <c r="I65" s="42">
        <v>0</v>
      </c>
      <c r="J65" s="42">
        <v>0</v>
      </c>
      <c r="K65" s="42">
        <v>0</v>
      </c>
      <c r="L65" s="6">
        <f t="shared" si="0"/>
        <v>0.2</v>
      </c>
      <c r="M65" s="7" t="str">
        <f t="shared" si="1"/>
        <v>sukar</v>
      </c>
      <c r="N65" s="6">
        <f t="shared" si="2"/>
        <v>0.4</v>
      </c>
      <c r="O65" s="7" t="str">
        <f t="shared" si="3"/>
        <v>soal diterima baik</v>
      </c>
      <c r="Q65" s="7">
        <v>60</v>
      </c>
      <c r="R65" s="14">
        <f t="shared" si="9"/>
        <v>1</v>
      </c>
      <c r="S65" s="14">
        <f t="shared" si="9"/>
        <v>1</v>
      </c>
      <c r="T65" s="14">
        <f t="shared" si="9"/>
        <v>1</v>
      </c>
      <c r="U65" s="14">
        <f t="shared" si="9"/>
        <v>0</v>
      </c>
      <c r="V65" s="14">
        <f t="shared" si="9"/>
        <v>1</v>
      </c>
      <c r="W65" s="14">
        <f t="shared" si="9"/>
        <v>0</v>
      </c>
      <c r="X65" s="14">
        <f t="shared" si="9"/>
        <v>0</v>
      </c>
      <c r="Y65" s="14">
        <f t="shared" si="9"/>
        <v>0</v>
      </c>
      <c r="Z65" s="14">
        <f t="shared" si="9"/>
        <v>0</v>
      </c>
      <c r="AA65" s="14">
        <f t="shared" si="9"/>
        <v>0</v>
      </c>
      <c r="AB65" s="6">
        <f t="shared" si="6"/>
        <v>0.4</v>
      </c>
      <c r="AC65" s="6">
        <f t="shared" si="7"/>
        <v>0.6</v>
      </c>
      <c r="AD65" s="6">
        <f t="shared" si="8"/>
        <v>0.24</v>
      </c>
      <c r="AE65" s="21"/>
    </row>
    <row r="66" spans="1:31" ht="69" x14ac:dyDescent="0.3">
      <c r="A66" s="8" t="s">
        <v>189</v>
      </c>
      <c r="B66" s="42">
        <v>1</v>
      </c>
      <c r="C66" s="42">
        <v>1</v>
      </c>
      <c r="D66" s="42">
        <v>1</v>
      </c>
      <c r="E66" s="42">
        <v>1</v>
      </c>
      <c r="F66" s="42">
        <v>1</v>
      </c>
      <c r="G66" s="42">
        <v>1</v>
      </c>
      <c r="H66" s="42">
        <v>0</v>
      </c>
      <c r="I66" s="42">
        <v>0</v>
      </c>
      <c r="J66" s="42">
        <v>1</v>
      </c>
      <c r="K66" s="42">
        <v>1</v>
      </c>
      <c r="L66" s="6">
        <f t="shared" si="0"/>
        <v>0.8</v>
      </c>
      <c r="M66" s="7" t="str">
        <f t="shared" si="1"/>
        <v>mudah</v>
      </c>
      <c r="N66" s="6">
        <f t="shared" si="2"/>
        <v>0.4</v>
      </c>
      <c r="O66" s="7" t="str">
        <f t="shared" si="3"/>
        <v>soal diterima baik</v>
      </c>
      <c r="Q66" s="7">
        <v>61</v>
      </c>
      <c r="R66" s="14">
        <f t="shared" si="9"/>
        <v>0</v>
      </c>
      <c r="S66" s="14">
        <f t="shared" si="9"/>
        <v>0</v>
      </c>
      <c r="T66" s="14">
        <f t="shared" si="9"/>
        <v>1</v>
      </c>
      <c r="U66" s="14">
        <f t="shared" si="9"/>
        <v>0</v>
      </c>
      <c r="V66" s="14">
        <f t="shared" si="9"/>
        <v>1</v>
      </c>
      <c r="W66" s="14">
        <f t="shared" si="9"/>
        <v>0</v>
      </c>
      <c r="X66" s="14">
        <f t="shared" si="9"/>
        <v>0</v>
      </c>
      <c r="Y66" s="14">
        <f t="shared" si="9"/>
        <v>0</v>
      </c>
      <c r="Z66" s="14">
        <f t="shared" si="9"/>
        <v>0</v>
      </c>
      <c r="AA66" s="14">
        <f t="shared" si="9"/>
        <v>0</v>
      </c>
      <c r="AB66" s="6">
        <f t="shared" si="6"/>
        <v>0.2</v>
      </c>
      <c r="AC66" s="6">
        <f t="shared" si="7"/>
        <v>0.8</v>
      </c>
      <c r="AD66" s="6">
        <f t="shared" si="8"/>
        <v>0.16000000000000003</v>
      </c>
      <c r="AE66" s="21"/>
    </row>
    <row r="67" spans="1:31" ht="27.6" x14ac:dyDescent="0.3">
      <c r="A67" s="9" t="s">
        <v>190</v>
      </c>
      <c r="B67" s="42">
        <v>1</v>
      </c>
      <c r="C67" s="42">
        <v>1</v>
      </c>
      <c r="D67" s="42">
        <v>0</v>
      </c>
      <c r="E67" s="42">
        <v>1</v>
      </c>
      <c r="F67" s="42">
        <v>0</v>
      </c>
      <c r="G67" s="42">
        <v>1</v>
      </c>
      <c r="H67" s="42">
        <v>0</v>
      </c>
      <c r="I67" s="42">
        <v>0</v>
      </c>
      <c r="J67" s="42">
        <v>0</v>
      </c>
      <c r="K67" s="42">
        <v>0</v>
      </c>
      <c r="L67" s="6">
        <f t="shared" si="0"/>
        <v>0.4</v>
      </c>
      <c r="M67" s="7" t="str">
        <f t="shared" si="1"/>
        <v>sedang</v>
      </c>
      <c r="N67" s="6">
        <f t="shared" si="2"/>
        <v>0.4</v>
      </c>
      <c r="O67" s="7" t="str">
        <f t="shared" si="3"/>
        <v>soal diterima baik</v>
      </c>
      <c r="Q67" s="7">
        <v>62</v>
      </c>
      <c r="R67" s="14">
        <f t="shared" si="9"/>
        <v>1</v>
      </c>
      <c r="S67" s="14">
        <f t="shared" si="9"/>
        <v>1</v>
      </c>
      <c r="T67" s="14">
        <f t="shared" si="9"/>
        <v>1</v>
      </c>
      <c r="U67" s="14">
        <f t="shared" si="9"/>
        <v>1</v>
      </c>
      <c r="V67" s="14">
        <f t="shared" si="9"/>
        <v>1</v>
      </c>
      <c r="W67" s="14">
        <f t="shared" si="9"/>
        <v>1</v>
      </c>
      <c r="X67" s="14">
        <f t="shared" si="9"/>
        <v>0</v>
      </c>
      <c r="Y67" s="14">
        <f t="shared" si="9"/>
        <v>0</v>
      </c>
      <c r="Z67" s="14">
        <f t="shared" si="9"/>
        <v>1</v>
      </c>
      <c r="AA67" s="14">
        <f t="shared" si="9"/>
        <v>1</v>
      </c>
      <c r="AB67" s="6">
        <f t="shared" si="6"/>
        <v>0.8</v>
      </c>
      <c r="AC67" s="6">
        <f t="shared" si="7"/>
        <v>0.19999999999999996</v>
      </c>
      <c r="AD67" s="6">
        <f t="shared" si="8"/>
        <v>0.15999999999999998</v>
      </c>
      <c r="AE67" s="21"/>
    </row>
    <row r="68" spans="1:31" ht="69" x14ac:dyDescent="0.3">
      <c r="A68" s="4" t="s">
        <v>191</v>
      </c>
      <c r="B68" s="42">
        <v>1</v>
      </c>
      <c r="C68" s="42">
        <v>1</v>
      </c>
      <c r="D68" s="42">
        <v>1</v>
      </c>
      <c r="E68" s="42">
        <v>0</v>
      </c>
      <c r="F68" s="42">
        <v>1</v>
      </c>
      <c r="G68" s="42">
        <v>0</v>
      </c>
      <c r="H68" s="42">
        <v>0</v>
      </c>
      <c r="I68" s="42">
        <v>0</v>
      </c>
      <c r="J68" s="42">
        <v>0</v>
      </c>
      <c r="K68" s="42">
        <v>0</v>
      </c>
      <c r="L68" s="6">
        <f t="shared" si="0"/>
        <v>0.4</v>
      </c>
      <c r="M68" s="7" t="str">
        <f t="shared" si="1"/>
        <v>sedang</v>
      </c>
      <c r="N68" s="6">
        <f t="shared" si="2"/>
        <v>0.8</v>
      </c>
      <c r="O68" s="7" t="str">
        <f t="shared" si="3"/>
        <v>soal diterima baik</v>
      </c>
      <c r="Q68" s="7">
        <v>63</v>
      </c>
      <c r="R68" s="14">
        <f t="shared" si="9"/>
        <v>1</v>
      </c>
      <c r="S68" s="14">
        <f t="shared" si="9"/>
        <v>1</v>
      </c>
      <c r="T68" s="14">
        <f t="shared" si="9"/>
        <v>0</v>
      </c>
      <c r="U68" s="14">
        <f t="shared" si="9"/>
        <v>1</v>
      </c>
      <c r="V68" s="14">
        <f t="shared" si="9"/>
        <v>0</v>
      </c>
      <c r="W68" s="14">
        <f t="shared" si="9"/>
        <v>1</v>
      </c>
      <c r="X68" s="14">
        <f t="shared" si="9"/>
        <v>0</v>
      </c>
      <c r="Y68" s="14">
        <f t="shared" si="9"/>
        <v>0</v>
      </c>
      <c r="Z68" s="14">
        <f t="shared" si="9"/>
        <v>0</v>
      </c>
      <c r="AA68" s="14">
        <f t="shared" si="9"/>
        <v>0</v>
      </c>
      <c r="AB68" s="6">
        <f t="shared" si="6"/>
        <v>0.4</v>
      </c>
      <c r="AC68" s="6">
        <f t="shared" si="7"/>
        <v>0.6</v>
      </c>
      <c r="AD68" s="6">
        <f t="shared" si="8"/>
        <v>0.24</v>
      </c>
      <c r="AE68" s="21"/>
    </row>
    <row r="69" spans="1:31" ht="69" x14ac:dyDescent="0.3">
      <c r="A69" s="4" t="s">
        <v>192</v>
      </c>
      <c r="B69" s="42">
        <v>0</v>
      </c>
      <c r="C69" s="42">
        <v>0</v>
      </c>
      <c r="D69" s="42">
        <v>0</v>
      </c>
      <c r="E69" s="42">
        <v>1</v>
      </c>
      <c r="F69" s="42">
        <v>0</v>
      </c>
      <c r="G69" s="42">
        <v>1</v>
      </c>
      <c r="H69" s="42">
        <v>1</v>
      </c>
      <c r="I69" s="42">
        <v>1</v>
      </c>
      <c r="J69" s="42">
        <v>0</v>
      </c>
      <c r="K69" s="42">
        <v>0</v>
      </c>
      <c r="L69" s="6">
        <f t="shared" si="0"/>
        <v>0.4</v>
      </c>
      <c r="M69" s="7" t="str">
        <f t="shared" si="1"/>
        <v>sedang</v>
      </c>
      <c r="N69" s="6">
        <f t="shared" si="2"/>
        <v>0.4</v>
      </c>
      <c r="O69" s="7" t="str">
        <f t="shared" si="3"/>
        <v>soal diterima baik</v>
      </c>
      <c r="Q69" s="7">
        <v>64</v>
      </c>
      <c r="R69" s="14">
        <f t="shared" si="9"/>
        <v>1</v>
      </c>
      <c r="S69" s="14">
        <f t="shared" si="9"/>
        <v>1</v>
      </c>
      <c r="T69" s="14">
        <f t="shared" si="9"/>
        <v>1</v>
      </c>
      <c r="U69" s="14">
        <f t="shared" si="9"/>
        <v>0</v>
      </c>
      <c r="V69" s="14">
        <f t="shared" si="9"/>
        <v>1</v>
      </c>
      <c r="W69" s="14">
        <f t="shared" si="9"/>
        <v>0</v>
      </c>
      <c r="X69" s="14">
        <f t="shared" si="9"/>
        <v>0</v>
      </c>
      <c r="Y69" s="14">
        <f t="shared" si="9"/>
        <v>0</v>
      </c>
      <c r="Z69" s="14">
        <f t="shared" si="9"/>
        <v>0</v>
      </c>
      <c r="AA69" s="14">
        <f t="shared" si="9"/>
        <v>0</v>
      </c>
      <c r="AB69" s="6">
        <f t="shared" si="6"/>
        <v>0.4</v>
      </c>
      <c r="AC69" s="6">
        <f t="shared" si="7"/>
        <v>0.6</v>
      </c>
      <c r="AD69" s="6">
        <f t="shared" si="8"/>
        <v>0.24</v>
      </c>
      <c r="AE69" s="21"/>
    </row>
    <row r="70" spans="1:31" ht="69" x14ac:dyDescent="0.3">
      <c r="A70" s="9" t="s">
        <v>193</v>
      </c>
      <c r="B70" s="42">
        <v>1</v>
      </c>
      <c r="C70" s="42">
        <v>1</v>
      </c>
      <c r="D70" s="42">
        <v>0</v>
      </c>
      <c r="E70" s="42">
        <v>1</v>
      </c>
      <c r="F70" s="42">
        <v>0</v>
      </c>
      <c r="G70" s="42">
        <v>1</v>
      </c>
      <c r="H70" s="42">
        <v>0</v>
      </c>
      <c r="I70" s="42">
        <v>0</v>
      </c>
      <c r="J70" s="42">
        <v>0</v>
      </c>
      <c r="K70" s="42">
        <v>0</v>
      </c>
      <c r="L70" s="6">
        <f t="shared" ref="L70:L104" si="10">SUM(B70:K70)/10</f>
        <v>0.4</v>
      </c>
      <c r="M70" s="7" t="str">
        <f t="shared" ref="M70:M104" si="11">IF(L70&lt;0.31,"sukar",IF(L70&lt;0.71,"sedang","mudah"))</f>
        <v>sedang</v>
      </c>
      <c r="N70" s="6">
        <f t="shared" ref="N70:N104" si="12">ABS((SUM(B70:F70)-SUM(G70:K70))*2/10)</f>
        <v>0.4</v>
      </c>
      <c r="O70" s="7" t="str">
        <f t="shared" ref="O70:O104" si="13">IF(N70&lt;0.2,"soal dibuang",IF(N70&lt;0.3,"soal diperbaiki",IF(N70&lt;0.4,"soal diterima tapi perlu diperbaiki","soal diterima baik")))</f>
        <v>soal diterima baik</v>
      </c>
      <c r="Q70" s="7">
        <v>65</v>
      </c>
      <c r="R70" s="14">
        <f t="shared" si="9"/>
        <v>0</v>
      </c>
      <c r="S70" s="14">
        <f t="shared" si="9"/>
        <v>0</v>
      </c>
      <c r="T70" s="14">
        <f t="shared" si="9"/>
        <v>0</v>
      </c>
      <c r="U70" s="14">
        <f t="shared" si="9"/>
        <v>1</v>
      </c>
      <c r="V70" s="14">
        <f t="shared" si="9"/>
        <v>0</v>
      </c>
      <c r="W70" s="14">
        <f t="shared" si="9"/>
        <v>1</v>
      </c>
      <c r="X70" s="14">
        <f t="shared" si="9"/>
        <v>1</v>
      </c>
      <c r="Y70" s="14">
        <f t="shared" si="9"/>
        <v>1</v>
      </c>
      <c r="Z70" s="14">
        <f t="shared" si="9"/>
        <v>0</v>
      </c>
      <c r="AA70" s="14">
        <f t="shared" si="9"/>
        <v>0</v>
      </c>
      <c r="AB70" s="6">
        <f t="shared" si="6"/>
        <v>0.4</v>
      </c>
      <c r="AC70" s="6">
        <f t="shared" si="7"/>
        <v>0.6</v>
      </c>
      <c r="AD70" s="6">
        <f t="shared" si="8"/>
        <v>0.24</v>
      </c>
      <c r="AE70" s="21"/>
    </row>
    <row r="71" spans="1:31" ht="41.4" x14ac:dyDescent="0.3">
      <c r="A71" s="9" t="s">
        <v>194</v>
      </c>
      <c r="B71" s="42">
        <v>1</v>
      </c>
      <c r="C71" s="42">
        <v>1</v>
      </c>
      <c r="D71" s="42">
        <v>1</v>
      </c>
      <c r="E71" s="42">
        <v>1</v>
      </c>
      <c r="F71" s="42">
        <v>1</v>
      </c>
      <c r="G71" s="42">
        <v>1</v>
      </c>
      <c r="H71" s="42">
        <v>0</v>
      </c>
      <c r="I71" s="42">
        <v>0</v>
      </c>
      <c r="J71" s="42">
        <v>0</v>
      </c>
      <c r="K71" s="42">
        <v>0</v>
      </c>
      <c r="L71" s="6">
        <f t="shared" si="10"/>
        <v>0.6</v>
      </c>
      <c r="M71" s="7" t="str">
        <f t="shared" si="11"/>
        <v>sedang</v>
      </c>
      <c r="N71" s="6">
        <f t="shared" si="12"/>
        <v>0.8</v>
      </c>
      <c r="O71" s="7" t="str">
        <f t="shared" si="13"/>
        <v>soal diterima baik</v>
      </c>
      <c r="Q71" s="7">
        <v>66</v>
      </c>
      <c r="R71" s="14">
        <f t="shared" si="9"/>
        <v>1</v>
      </c>
      <c r="S71" s="14">
        <f t="shared" si="9"/>
        <v>1</v>
      </c>
      <c r="T71" s="14">
        <f t="shared" si="9"/>
        <v>0</v>
      </c>
      <c r="U71" s="14">
        <f t="shared" si="9"/>
        <v>1</v>
      </c>
      <c r="V71" s="14">
        <f t="shared" si="9"/>
        <v>0</v>
      </c>
      <c r="W71" s="14">
        <f t="shared" ref="W71:AA105" si="14">G70</f>
        <v>1</v>
      </c>
      <c r="X71" s="14">
        <f t="shared" si="14"/>
        <v>0</v>
      </c>
      <c r="Y71" s="14">
        <f t="shared" si="14"/>
        <v>0</v>
      </c>
      <c r="Z71" s="14">
        <f t="shared" si="14"/>
        <v>0</v>
      </c>
      <c r="AA71" s="14">
        <f t="shared" si="14"/>
        <v>0</v>
      </c>
      <c r="AB71" s="6">
        <f t="shared" ref="AB71:AB104" si="15">SUM(R71:AA71)/COUNT(R71:AA71)</f>
        <v>0.4</v>
      </c>
      <c r="AC71" s="6">
        <f t="shared" ref="AC71:AC105" si="16">1-AB71</f>
        <v>0.6</v>
      </c>
      <c r="AD71" s="6">
        <f t="shared" ref="AD71:AD105" si="17">AB71*AC71</f>
        <v>0.24</v>
      </c>
      <c r="AE71" s="21"/>
    </row>
    <row r="72" spans="1:31" ht="55.2" x14ac:dyDescent="0.3">
      <c r="A72" s="4" t="s">
        <v>195</v>
      </c>
      <c r="B72" s="42">
        <v>1</v>
      </c>
      <c r="C72" s="42">
        <v>1</v>
      </c>
      <c r="D72" s="42">
        <v>1</v>
      </c>
      <c r="E72" s="42">
        <v>1</v>
      </c>
      <c r="F72" s="42">
        <v>1</v>
      </c>
      <c r="G72" s="42">
        <v>1</v>
      </c>
      <c r="H72" s="42">
        <v>0</v>
      </c>
      <c r="I72" s="42">
        <v>0</v>
      </c>
      <c r="J72" s="42">
        <v>0</v>
      </c>
      <c r="K72" s="42">
        <v>0</v>
      </c>
      <c r="L72" s="6">
        <f t="shared" si="10"/>
        <v>0.6</v>
      </c>
      <c r="M72" s="7" t="str">
        <f t="shared" si="11"/>
        <v>sedang</v>
      </c>
      <c r="N72" s="6">
        <f t="shared" si="12"/>
        <v>0.8</v>
      </c>
      <c r="O72" s="7" t="str">
        <f t="shared" si="13"/>
        <v>soal diterima baik</v>
      </c>
      <c r="Q72" s="7">
        <v>67</v>
      </c>
      <c r="R72" s="14">
        <f t="shared" ref="R72:V105" si="18">B71</f>
        <v>1</v>
      </c>
      <c r="S72" s="14">
        <f t="shared" si="18"/>
        <v>1</v>
      </c>
      <c r="T72" s="14">
        <f t="shared" si="18"/>
        <v>1</v>
      </c>
      <c r="U72" s="14">
        <f t="shared" si="18"/>
        <v>1</v>
      </c>
      <c r="V72" s="14">
        <f t="shared" si="18"/>
        <v>1</v>
      </c>
      <c r="W72" s="14">
        <f t="shared" si="14"/>
        <v>1</v>
      </c>
      <c r="X72" s="14">
        <f t="shared" si="14"/>
        <v>0</v>
      </c>
      <c r="Y72" s="14">
        <f t="shared" si="14"/>
        <v>0</v>
      </c>
      <c r="Z72" s="14">
        <f t="shared" si="14"/>
        <v>0</v>
      </c>
      <c r="AA72" s="14">
        <f t="shared" si="14"/>
        <v>0</v>
      </c>
      <c r="AB72" s="6">
        <f t="shared" si="15"/>
        <v>0.6</v>
      </c>
      <c r="AC72" s="6">
        <f t="shared" si="16"/>
        <v>0.4</v>
      </c>
      <c r="AD72" s="6">
        <f t="shared" si="17"/>
        <v>0.24</v>
      </c>
      <c r="AE72" s="21"/>
    </row>
    <row r="73" spans="1:31" ht="69" x14ac:dyDescent="0.3">
      <c r="A73" s="9" t="s">
        <v>196</v>
      </c>
      <c r="B73" s="42">
        <v>1</v>
      </c>
      <c r="C73" s="42">
        <v>1</v>
      </c>
      <c r="D73" s="42">
        <v>1</v>
      </c>
      <c r="E73" s="42">
        <v>1</v>
      </c>
      <c r="F73" s="42">
        <v>1</v>
      </c>
      <c r="G73" s="42">
        <v>1</v>
      </c>
      <c r="H73" s="42">
        <v>0</v>
      </c>
      <c r="I73" s="42">
        <v>0</v>
      </c>
      <c r="J73" s="42">
        <v>0</v>
      </c>
      <c r="K73" s="42">
        <v>0</v>
      </c>
      <c r="L73" s="6">
        <f t="shared" si="10"/>
        <v>0.6</v>
      </c>
      <c r="M73" s="7" t="str">
        <f t="shared" si="11"/>
        <v>sedang</v>
      </c>
      <c r="N73" s="6">
        <f t="shared" si="12"/>
        <v>0.8</v>
      </c>
      <c r="O73" s="7" t="str">
        <f t="shared" si="13"/>
        <v>soal diterima baik</v>
      </c>
      <c r="Q73" s="7">
        <v>68</v>
      </c>
      <c r="R73" s="14">
        <f t="shared" si="18"/>
        <v>1</v>
      </c>
      <c r="S73" s="14">
        <f t="shared" si="18"/>
        <v>1</v>
      </c>
      <c r="T73" s="14">
        <f t="shared" si="18"/>
        <v>1</v>
      </c>
      <c r="U73" s="14">
        <f t="shared" si="18"/>
        <v>1</v>
      </c>
      <c r="V73" s="14">
        <f t="shared" si="18"/>
        <v>1</v>
      </c>
      <c r="W73" s="14">
        <f t="shared" si="14"/>
        <v>1</v>
      </c>
      <c r="X73" s="14">
        <f t="shared" si="14"/>
        <v>0</v>
      </c>
      <c r="Y73" s="14">
        <f t="shared" si="14"/>
        <v>0</v>
      </c>
      <c r="Z73" s="14">
        <f t="shared" si="14"/>
        <v>0</v>
      </c>
      <c r="AA73" s="14">
        <f t="shared" si="14"/>
        <v>0</v>
      </c>
      <c r="AB73" s="6">
        <f t="shared" si="15"/>
        <v>0.6</v>
      </c>
      <c r="AC73" s="6">
        <f t="shared" si="16"/>
        <v>0.4</v>
      </c>
      <c r="AD73" s="6">
        <f t="shared" si="17"/>
        <v>0.24</v>
      </c>
      <c r="AE73" s="21"/>
    </row>
    <row r="74" spans="1:31" ht="69" x14ac:dyDescent="0.3">
      <c r="A74" s="9" t="s">
        <v>197</v>
      </c>
      <c r="B74" s="42">
        <v>1</v>
      </c>
      <c r="C74" s="42">
        <v>1</v>
      </c>
      <c r="D74" s="42">
        <v>1</v>
      </c>
      <c r="E74" s="42">
        <v>1</v>
      </c>
      <c r="F74" s="42">
        <v>1</v>
      </c>
      <c r="G74" s="42">
        <v>1</v>
      </c>
      <c r="H74" s="42">
        <v>1</v>
      </c>
      <c r="I74" s="42">
        <v>1</v>
      </c>
      <c r="J74" s="42">
        <v>0</v>
      </c>
      <c r="K74" s="42">
        <v>0</v>
      </c>
      <c r="L74" s="6">
        <f t="shared" si="10"/>
        <v>0.8</v>
      </c>
      <c r="M74" s="7" t="str">
        <f t="shared" si="11"/>
        <v>mudah</v>
      </c>
      <c r="N74" s="6">
        <f t="shared" si="12"/>
        <v>0.4</v>
      </c>
      <c r="O74" s="7" t="str">
        <f t="shared" si="13"/>
        <v>soal diterima baik</v>
      </c>
      <c r="Q74" s="7">
        <v>69</v>
      </c>
      <c r="R74" s="14">
        <f t="shared" si="18"/>
        <v>1</v>
      </c>
      <c r="S74" s="14">
        <f t="shared" si="18"/>
        <v>1</v>
      </c>
      <c r="T74" s="14">
        <f t="shared" si="18"/>
        <v>1</v>
      </c>
      <c r="U74" s="14">
        <f t="shared" si="18"/>
        <v>1</v>
      </c>
      <c r="V74" s="14">
        <f t="shared" si="18"/>
        <v>1</v>
      </c>
      <c r="W74" s="14">
        <f t="shared" si="14"/>
        <v>1</v>
      </c>
      <c r="X74" s="14">
        <f t="shared" si="14"/>
        <v>0</v>
      </c>
      <c r="Y74" s="14">
        <f t="shared" si="14"/>
        <v>0</v>
      </c>
      <c r="Z74" s="14">
        <f t="shared" si="14"/>
        <v>0</v>
      </c>
      <c r="AA74" s="14">
        <f t="shared" si="14"/>
        <v>0</v>
      </c>
      <c r="AB74" s="6">
        <f t="shared" si="15"/>
        <v>0.6</v>
      </c>
      <c r="AC74" s="6">
        <f t="shared" si="16"/>
        <v>0.4</v>
      </c>
      <c r="AD74" s="6">
        <f t="shared" si="17"/>
        <v>0.24</v>
      </c>
      <c r="AE74" s="21"/>
    </row>
    <row r="75" spans="1:31" ht="69" x14ac:dyDescent="0.3">
      <c r="A75" s="8" t="s">
        <v>198</v>
      </c>
      <c r="B75" s="42">
        <v>0</v>
      </c>
      <c r="C75" s="42">
        <v>0</v>
      </c>
      <c r="D75" s="42">
        <v>0</v>
      </c>
      <c r="E75" s="42">
        <v>0</v>
      </c>
      <c r="F75" s="42">
        <v>0</v>
      </c>
      <c r="G75" s="42">
        <v>0</v>
      </c>
      <c r="H75" s="42">
        <v>0</v>
      </c>
      <c r="I75" s="42">
        <v>0</v>
      </c>
      <c r="J75" s="42">
        <v>1</v>
      </c>
      <c r="K75" s="42">
        <v>1</v>
      </c>
      <c r="L75" s="6">
        <f t="shared" si="10"/>
        <v>0.2</v>
      </c>
      <c r="M75" s="7" t="str">
        <f t="shared" si="11"/>
        <v>sukar</v>
      </c>
      <c r="N75" s="6">
        <f t="shared" si="12"/>
        <v>0.4</v>
      </c>
      <c r="O75" s="7" t="str">
        <f t="shared" si="13"/>
        <v>soal diterima baik</v>
      </c>
      <c r="Q75" s="7">
        <v>70</v>
      </c>
      <c r="R75" s="14">
        <f t="shared" si="18"/>
        <v>1</v>
      </c>
      <c r="S75" s="14">
        <f t="shared" si="18"/>
        <v>1</v>
      </c>
      <c r="T75" s="14">
        <f t="shared" si="18"/>
        <v>1</v>
      </c>
      <c r="U75" s="14">
        <f t="shared" si="18"/>
        <v>1</v>
      </c>
      <c r="V75" s="14">
        <f t="shared" si="18"/>
        <v>1</v>
      </c>
      <c r="W75" s="14">
        <f t="shared" si="14"/>
        <v>1</v>
      </c>
      <c r="X75" s="14">
        <f t="shared" si="14"/>
        <v>1</v>
      </c>
      <c r="Y75" s="14">
        <f t="shared" si="14"/>
        <v>1</v>
      </c>
      <c r="Z75" s="14">
        <f t="shared" si="14"/>
        <v>0</v>
      </c>
      <c r="AA75" s="14">
        <f t="shared" si="14"/>
        <v>0</v>
      </c>
      <c r="AB75" s="6">
        <f t="shared" si="15"/>
        <v>0.8</v>
      </c>
      <c r="AC75" s="6">
        <f t="shared" si="16"/>
        <v>0.19999999999999996</v>
      </c>
      <c r="AD75" s="6">
        <f t="shared" si="17"/>
        <v>0.15999999999999998</v>
      </c>
      <c r="AE75" s="21"/>
    </row>
    <row r="76" spans="1:31" ht="55.2" x14ac:dyDescent="0.3">
      <c r="A76" s="4" t="s">
        <v>199</v>
      </c>
      <c r="B76" s="42">
        <v>1</v>
      </c>
      <c r="C76" s="42">
        <v>1</v>
      </c>
      <c r="D76" s="42">
        <v>1</v>
      </c>
      <c r="E76" s="42">
        <v>0</v>
      </c>
      <c r="F76" s="42">
        <v>1</v>
      </c>
      <c r="G76" s="42">
        <v>0</v>
      </c>
      <c r="H76" s="42">
        <v>1</v>
      </c>
      <c r="I76" s="42">
        <v>1</v>
      </c>
      <c r="J76" s="42">
        <v>0</v>
      </c>
      <c r="K76" s="42">
        <v>0</v>
      </c>
      <c r="L76" s="6">
        <f t="shared" si="10"/>
        <v>0.6</v>
      </c>
      <c r="M76" s="7" t="str">
        <f t="shared" si="11"/>
        <v>sedang</v>
      </c>
      <c r="N76" s="6">
        <f t="shared" si="12"/>
        <v>0.4</v>
      </c>
      <c r="O76" s="7" t="str">
        <f t="shared" si="13"/>
        <v>soal diterima baik</v>
      </c>
      <c r="Q76" s="7">
        <v>71</v>
      </c>
      <c r="R76" s="14">
        <f t="shared" si="18"/>
        <v>0</v>
      </c>
      <c r="S76" s="14">
        <f t="shared" si="18"/>
        <v>0</v>
      </c>
      <c r="T76" s="14">
        <f t="shared" si="18"/>
        <v>0</v>
      </c>
      <c r="U76" s="14">
        <f t="shared" si="18"/>
        <v>0</v>
      </c>
      <c r="V76" s="14">
        <f t="shared" si="18"/>
        <v>0</v>
      </c>
      <c r="W76" s="14">
        <f t="shared" si="14"/>
        <v>0</v>
      </c>
      <c r="X76" s="14">
        <f t="shared" si="14"/>
        <v>0</v>
      </c>
      <c r="Y76" s="14">
        <f t="shared" si="14"/>
        <v>0</v>
      </c>
      <c r="Z76" s="14">
        <f t="shared" si="14"/>
        <v>1</v>
      </c>
      <c r="AA76" s="14">
        <f t="shared" si="14"/>
        <v>1</v>
      </c>
      <c r="AB76" s="6">
        <f t="shared" si="15"/>
        <v>0.2</v>
      </c>
      <c r="AC76" s="6">
        <f t="shared" si="16"/>
        <v>0.8</v>
      </c>
      <c r="AD76" s="6">
        <f t="shared" si="17"/>
        <v>0.16000000000000003</v>
      </c>
      <c r="AE76" s="21"/>
    </row>
    <row r="77" spans="1:31" ht="55.2" x14ac:dyDescent="0.3">
      <c r="A77" s="9" t="s">
        <v>200</v>
      </c>
      <c r="B77" s="42">
        <v>0</v>
      </c>
      <c r="C77" s="42">
        <v>0</v>
      </c>
      <c r="D77" s="42">
        <v>1</v>
      </c>
      <c r="E77" s="42">
        <v>1</v>
      </c>
      <c r="F77" s="42">
        <v>1</v>
      </c>
      <c r="G77" s="42">
        <v>1</v>
      </c>
      <c r="H77" s="42">
        <v>0</v>
      </c>
      <c r="I77" s="42">
        <v>0</v>
      </c>
      <c r="J77" s="42">
        <v>0</v>
      </c>
      <c r="K77" s="42">
        <v>0</v>
      </c>
      <c r="L77" s="6">
        <f t="shared" si="10"/>
        <v>0.4</v>
      </c>
      <c r="M77" s="7" t="str">
        <f t="shared" si="11"/>
        <v>sedang</v>
      </c>
      <c r="N77" s="6">
        <f t="shared" si="12"/>
        <v>0.4</v>
      </c>
      <c r="O77" s="7" t="str">
        <f t="shared" si="13"/>
        <v>soal diterima baik</v>
      </c>
      <c r="Q77" s="7">
        <v>72</v>
      </c>
      <c r="R77" s="14">
        <f t="shared" si="18"/>
        <v>1</v>
      </c>
      <c r="S77" s="14">
        <f t="shared" si="18"/>
        <v>1</v>
      </c>
      <c r="T77" s="14">
        <f t="shared" si="18"/>
        <v>1</v>
      </c>
      <c r="U77" s="14">
        <f t="shared" si="18"/>
        <v>0</v>
      </c>
      <c r="V77" s="14">
        <f t="shared" si="18"/>
        <v>1</v>
      </c>
      <c r="W77" s="14">
        <f t="shared" si="14"/>
        <v>0</v>
      </c>
      <c r="X77" s="14">
        <f t="shared" si="14"/>
        <v>1</v>
      </c>
      <c r="Y77" s="14">
        <f t="shared" si="14"/>
        <v>1</v>
      </c>
      <c r="Z77" s="14">
        <f t="shared" si="14"/>
        <v>0</v>
      </c>
      <c r="AA77" s="14">
        <f t="shared" si="14"/>
        <v>0</v>
      </c>
      <c r="AB77" s="6">
        <f t="shared" si="15"/>
        <v>0.6</v>
      </c>
      <c r="AC77" s="6">
        <f t="shared" si="16"/>
        <v>0.4</v>
      </c>
      <c r="AD77" s="6">
        <f t="shared" si="17"/>
        <v>0.24</v>
      </c>
      <c r="AE77" s="21"/>
    </row>
    <row r="78" spans="1:31" ht="55.2" x14ac:dyDescent="0.3">
      <c r="A78" s="4" t="s">
        <v>201</v>
      </c>
      <c r="B78" s="42">
        <v>0</v>
      </c>
      <c r="C78" s="42">
        <v>0</v>
      </c>
      <c r="D78" s="42">
        <v>1</v>
      </c>
      <c r="E78" s="42">
        <v>0</v>
      </c>
      <c r="F78" s="42">
        <v>1</v>
      </c>
      <c r="G78" s="42">
        <v>0</v>
      </c>
      <c r="H78" s="42">
        <v>0</v>
      </c>
      <c r="I78" s="42">
        <v>0</v>
      </c>
      <c r="J78" s="42">
        <v>0</v>
      </c>
      <c r="K78" s="42">
        <v>0</v>
      </c>
      <c r="L78" s="6">
        <f t="shared" si="10"/>
        <v>0.2</v>
      </c>
      <c r="M78" s="7" t="str">
        <f t="shared" si="11"/>
        <v>sukar</v>
      </c>
      <c r="N78" s="6">
        <f t="shared" si="12"/>
        <v>0.4</v>
      </c>
      <c r="O78" s="7" t="str">
        <f t="shared" si="13"/>
        <v>soal diterima baik</v>
      </c>
      <c r="Q78" s="7">
        <v>73</v>
      </c>
      <c r="R78" s="14">
        <f t="shared" si="18"/>
        <v>0</v>
      </c>
      <c r="S78" s="14">
        <f t="shared" si="18"/>
        <v>0</v>
      </c>
      <c r="T78" s="14">
        <f t="shared" si="18"/>
        <v>1</v>
      </c>
      <c r="U78" s="14">
        <f t="shared" si="18"/>
        <v>1</v>
      </c>
      <c r="V78" s="14">
        <f t="shared" si="18"/>
        <v>1</v>
      </c>
      <c r="W78" s="14">
        <f t="shared" si="14"/>
        <v>1</v>
      </c>
      <c r="X78" s="14">
        <f t="shared" si="14"/>
        <v>0</v>
      </c>
      <c r="Y78" s="14">
        <f t="shared" si="14"/>
        <v>0</v>
      </c>
      <c r="Z78" s="14">
        <f t="shared" si="14"/>
        <v>0</v>
      </c>
      <c r="AA78" s="14">
        <f t="shared" si="14"/>
        <v>0</v>
      </c>
      <c r="AB78" s="6">
        <f t="shared" si="15"/>
        <v>0.4</v>
      </c>
      <c r="AC78" s="6">
        <f t="shared" si="16"/>
        <v>0.6</v>
      </c>
      <c r="AD78" s="6">
        <f t="shared" si="17"/>
        <v>0.24</v>
      </c>
      <c r="AE78" s="21"/>
    </row>
    <row r="79" spans="1:31" ht="55.2" x14ac:dyDescent="0.3">
      <c r="A79" s="9" t="s">
        <v>202</v>
      </c>
      <c r="B79" s="42">
        <v>1</v>
      </c>
      <c r="C79" s="42">
        <v>1</v>
      </c>
      <c r="D79" s="42">
        <v>0</v>
      </c>
      <c r="E79" s="42">
        <v>0</v>
      </c>
      <c r="F79" s="42">
        <v>0</v>
      </c>
      <c r="G79" s="42">
        <v>0</v>
      </c>
      <c r="H79" s="42">
        <v>0</v>
      </c>
      <c r="I79" s="42">
        <v>0</v>
      </c>
      <c r="J79" s="42">
        <v>0</v>
      </c>
      <c r="K79" s="42">
        <v>0</v>
      </c>
      <c r="L79" s="6">
        <f t="shared" si="10"/>
        <v>0.2</v>
      </c>
      <c r="M79" s="7" t="str">
        <f t="shared" si="11"/>
        <v>sukar</v>
      </c>
      <c r="N79" s="6">
        <f t="shared" si="12"/>
        <v>0.4</v>
      </c>
      <c r="O79" s="7" t="str">
        <f t="shared" si="13"/>
        <v>soal diterima baik</v>
      </c>
      <c r="Q79" s="7">
        <v>74</v>
      </c>
      <c r="R79" s="14">
        <f t="shared" si="18"/>
        <v>0</v>
      </c>
      <c r="S79" s="14">
        <f t="shared" si="18"/>
        <v>0</v>
      </c>
      <c r="T79" s="14">
        <f t="shared" si="18"/>
        <v>1</v>
      </c>
      <c r="U79" s="14">
        <f t="shared" si="18"/>
        <v>0</v>
      </c>
      <c r="V79" s="14">
        <f t="shared" si="18"/>
        <v>1</v>
      </c>
      <c r="W79" s="14">
        <f t="shared" si="14"/>
        <v>0</v>
      </c>
      <c r="X79" s="14">
        <f t="shared" si="14"/>
        <v>0</v>
      </c>
      <c r="Y79" s="14">
        <f t="shared" si="14"/>
        <v>0</v>
      </c>
      <c r="Z79" s="14">
        <f t="shared" si="14"/>
        <v>0</v>
      </c>
      <c r="AA79" s="14">
        <f t="shared" si="14"/>
        <v>0</v>
      </c>
      <c r="AB79" s="6">
        <f t="shared" si="15"/>
        <v>0.2</v>
      </c>
      <c r="AC79" s="6">
        <f t="shared" si="16"/>
        <v>0.8</v>
      </c>
      <c r="AD79" s="6">
        <f t="shared" si="17"/>
        <v>0.16000000000000003</v>
      </c>
      <c r="AE79" s="21"/>
    </row>
    <row r="80" spans="1:31" ht="27.6" x14ac:dyDescent="0.3">
      <c r="A80" s="8" t="s">
        <v>203</v>
      </c>
      <c r="B80" s="42">
        <v>1</v>
      </c>
      <c r="C80" s="42">
        <v>1</v>
      </c>
      <c r="D80" s="42">
        <v>1</v>
      </c>
      <c r="E80" s="42">
        <v>0</v>
      </c>
      <c r="F80" s="42">
        <v>1</v>
      </c>
      <c r="G80" s="42">
        <v>0</v>
      </c>
      <c r="H80" s="42">
        <v>1</v>
      </c>
      <c r="I80" s="42">
        <v>1</v>
      </c>
      <c r="J80" s="42">
        <v>0</v>
      </c>
      <c r="K80" s="42">
        <v>0</v>
      </c>
      <c r="L80" s="6">
        <f t="shared" si="10"/>
        <v>0.6</v>
      </c>
      <c r="M80" s="7" t="str">
        <f t="shared" si="11"/>
        <v>sedang</v>
      </c>
      <c r="N80" s="6">
        <f t="shared" si="12"/>
        <v>0.4</v>
      </c>
      <c r="O80" s="7" t="str">
        <f t="shared" si="13"/>
        <v>soal diterima baik</v>
      </c>
      <c r="Q80" s="7">
        <v>75</v>
      </c>
      <c r="R80" s="14">
        <f t="shared" si="18"/>
        <v>1</v>
      </c>
      <c r="S80" s="14">
        <f t="shared" si="18"/>
        <v>1</v>
      </c>
      <c r="T80" s="14">
        <f t="shared" si="18"/>
        <v>0</v>
      </c>
      <c r="U80" s="14">
        <f t="shared" si="18"/>
        <v>0</v>
      </c>
      <c r="V80" s="14">
        <f t="shared" si="18"/>
        <v>0</v>
      </c>
      <c r="W80" s="14">
        <f t="shared" si="14"/>
        <v>0</v>
      </c>
      <c r="X80" s="14">
        <f t="shared" si="14"/>
        <v>0</v>
      </c>
      <c r="Y80" s="14">
        <f t="shared" si="14"/>
        <v>0</v>
      </c>
      <c r="Z80" s="14">
        <f t="shared" si="14"/>
        <v>0</v>
      </c>
      <c r="AA80" s="14">
        <f t="shared" si="14"/>
        <v>0</v>
      </c>
      <c r="AB80" s="6">
        <f t="shared" si="15"/>
        <v>0.2</v>
      </c>
      <c r="AC80" s="6">
        <f t="shared" si="16"/>
        <v>0.8</v>
      </c>
      <c r="AD80" s="6">
        <f t="shared" si="17"/>
        <v>0.16000000000000003</v>
      </c>
      <c r="AE80" s="21"/>
    </row>
    <row r="81" spans="1:31" ht="69" x14ac:dyDescent="0.3">
      <c r="A81" s="8" t="s">
        <v>204</v>
      </c>
      <c r="B81" s="42">
        <v>0</v>
      </c>
      <c r="C81" s="42">
        <v>0</v>
      </c>
      <c r="D81" s="42">
        <v>1</v>
      </c>
      <c r="E81" s="42">
        <v>1</v>
      </c>
      <c r="F81" s="42">
        <v>1</v>
      </c>
      <c r="G81" s="42">
        <v>1</v>
      </c>
      <c r="H81" s="42">
        <v>0</v>
      </c>
      <c r="I81" s="42">
        <v>0</v>
      </c>
      <c r="J81" s="42">
        <v>0</v>
      </c>
      <c r="K81" s="42">
        <v>0</v>
      </c>
      <c r="L81" s="6">
        <f t="shared" si="10"/>
        <v>0.4</v>
      </c>
      <c r="M81" s="7" t="str">
        <f t="shared" si="11"/>
        <v>sedang</v>
      </c>
      <c r="N81" s="6">
        <f t="shared" si="12"/>
        <v>0.4</v>
      </c>
      <c r="O81" s="7" t="str">
        <f t="shared" si="13"/>
        <v>soal diterima baik</v>
      </c>
      <c r="Q81" s="7">
        <v>76</v>
      </c>
      <c r="R81" s="14">
        <f t="shared" si="18"/>
        <v>1</v>
      </c>
      <c r="S81" s="14">
        <f t="shared" si="18"/>
        <v>1</v>
      </c>
      <c r="T81" s="14">
        <f t="shared" si="18"/>
        <v>1</v>
      </c>
      <c r="U81" s="14">
        <f t="shared" si="18"/>
        <v>0</v>
      </c>
      <c r="V81" s="14">
        <f t="shared" si="18"/>
        <v>1</v>
      </c>
      <c r="W81" s="14">
        <f t="shared" si="14"/>
        <v>0</v>
      </c>
      <c r="X81" s="14">
        <f t="shared" si="14"/>
        <v>1</v>
      </c>
      <c r="Y81" s="14">
        <f t="shared" si="14"/>
        <v>1</v>
      </c>
      <c r="Z81" s="14">
        <f t="shared" si="14"/>
        <v>0</v>
      </c>
      <c r="AA81" s="14">
        <f t="shared" si="14"/>
        <v>0</v>
      </c>
      <c r="AB81" s="6">
        <f t="shared" si="15"/>
        <v>0.6</v>
      </c>
      <c r="AC81" s="6">
        <f t="shared" si="16"/>
        <v>0.4</v>
      </c>
      <c r="AD81" s="6">
        <f t="shared" si="17"/>
        <v>0.24</v>
      </c>
      <c r="AE81" s="21"/>
    </row>
    <row r="82" spans="1:31" ht="27.6" x14ac:dyDescent="0.3">
      <c r="A82" s="4" t="s">
        <v>205</v>
      </c>
      <c r="B82" s="42">
        <v>1</v>
      </c>
      <c r="C82" s="42">
        <v>1</v>
      </c>
      <c r="D82" s="42">
        <v>1</v>
      </c>
      <c r="E82" s="42">
        <v>0</v>
      </c>
      <c r="F82" s="42">
        <v>1</v>
      </c>
      <c r="G82" s="42">
        <v>0</v>
      </c>
      <c r="H82" s="42">
        <v>0</v>
      </c>
      <c r="I82" s="42">
        <v>0</v>
      </c>
      <c r="J82" s="42">
        <v>0</v>
      </c>
      <c r="K82" s="42">
        <v>0</v>
      </c>
      <c r="L82" s="6">
        <f t="shared" si="10"/>
        <v>0.4</v>
      </c>
      <c r="M82" s="7" t="str">
        <f t="shared" si="11"/>
        <v>sedang</v>
      </c>
      <c r="N82" s="6">
        <f t="shared" si="12"/>
        <v>0.8</v>
      </c>
      <c r="O82" s="7" t="str">
        <f t="shared" si="13"/>
        <v>soal diterima baik</v>
      </c>
      <c r="Q82" s="7">
        <v>77</v>
      </c>
      <c r="R82" s="14">
        <f t="shared" si="18"/>
        <v>0</v>
      </c>
      <c r="S82" s="14">
        <f t="shared" si="18"/>
        <v>0</v>
      </c>
      <c r="T82" s="14">
        <f t="shared" si="18"/>
        <v>1</v>
      </c>
      <c r="U82" s="14">
        <f t="shared" si="18"/>
        <v>1</v>
      </c>
      <c r="V82" s="14">
        <f t="shared" si="18"/>
        <v>1</v>
      </c>
      <c r="W82" s="14">
        <f t="shared" si="14"/>
        <v>1</v>
      </c>
      <c r="X82" s="14">
        <f t="shared" si="14"/>
        <v>0</v>
      </c>
      <c r="Y82" s="14">
        <f t="shared" si="14"/>
        <v>0</v>
      </c>
      <c r="Z82" s="14">
        <f t="shared" si="14"/>
        <v>0</v>
      </c>
      <c r="AA82" s="14">
        <f t="shared" si="14"/>
        <v>0</v>
      </c>
      <c r="AB82" s="6">
        <f t="shared" si="15"/>
        <v>0.4</v>
      </c>
      <c r="AC82" s="6">
        <f t="shared" si="16"/>
        <v>0.6</v>
      </c>
      <c r="AD82" s="6">
        <f t="shared" si="17"/>
        <v>0.24</v>
      </c>
      <c r="AE82" s="21"/>
    </row>
    <row r="83" spans="1:31" ht="41.4" x14ac:dyDescent="0.3">
      <c r="A83" s="8" t="s">
        <v>206</v>
      </c>
      <c r="B83" s="42">
        <v>1</v>
      </c>
      <c r="C83" s="42">
        <v>1</v>
      </c>
      <c r="D83" s="42">
        <v>0</v>
      </c>
      <c r="E83" s="42">
        <v>0</v>
      </c>
      <c r="F83" s="42">
        <v>0</v>
      </c>
      <c r="G83" s="42">
        <v>0</v>
      </c>
      <c r="H83" s="42">
        <v>0</v>
      </c>
      <c r="I83" s="42">
        <v>0</v>
      </c>
      <c r="J83" s="42">
        <v>0</v>
      </c>
      <c r="K83" s="42">
        <v>0</v>
      </c>
      <c r="L83" s="6">
        <f t="shared" si="10"/>
        <v>0.2</v>
      </c>
      <c r="M83" s="7" t="str">
        <f t="shared" si="11"/>
        <v>sukar</v>
      </c>
      <c r="N83" s="6">
        <f t="shared" si="12"/>
        <v>0.4</v>
      </c>
      <c r="O83" s="7" t="str">
        <f t="shared" si="13"/>
        <v>soal diterima baik</v>
      </c>
      <c r="Q83" s="7">
        <v>78</v>
      </c>
      <c r="R83" s="14">
        <f t="shared" si="18"/>
        <v>1</v>
      </c>
      <c r="S83" s="14">
        <f t="shared" si="18"/>
        <v>1</v>
      </c>
      <c r="T83" s="14">
        <f t="shared" si="18"/>
        <v>1</v>
      </c>
      <c r="U83" s="14">
        <f t="shared" si="18"/>
        <v>0</v>
      </c>
      <c r="V83" s="14">
        <f t="shared" si="18"/>
        <v>1</v>
      </c>
      <c r="W83" s="14">
        <f t="shared" si="14"/>
        <v>0</v>
      </c>
      <c r="X83" s="14">
        <f t="shared" si="14"/>
        <v>0</v>
      </c>
      <c r="Y83" s="14">
        <f t="shared" si="14"/>
        <v>0</v>
      </c>
      <c r="Z83" s="14">
        <f t="shared" si="14"/>
        <v>0</v>
      </c>
      <c r="AA83" s="14">
        <f t="shared" si="14"/>
        <v>0</v>
      </c>
      <c r="AB83" s="6">
        <f t="shared" si="15"/>
        <v>0.4</v>
      </c>
      <c r="AC83" s="6">
        <f t="shared" si="16"/>
        <v>0.6</v>
      </c>
      <c r="AD83" s="6">
        <f t="shared" si="17"/>
        <v>0.24</v>
      </c>
      <c r="AE83" s="21"/>
    </row>
    <row r="84" spans="1:31" ht="27.6" x14ac:dyDescent="0.3">
      <c r="A84" s="8" t="s">
        <v>207</v>
      </c>
      <c r="B84" s="42">
        <v>0</v>
      </c>
      <c r="C84" s="42">
        <v>0</v>
      </c>
      <c r="D84" s="42">
        <v>1</v>
      </c>
      <c r="E84" s="42">
        <v>1</v>
      </c>
      <c r="F84" s="42">
        <v>1</v>
      </c>
      <c r="G84" s="42">
        <v>1</v>
      </c>
      <c r="H84" s="42">
        <v>0</v>
      </c>
      <c r="I84" s="42">
        <v>0</v>
      </c>
      <c r="J84" s="42">
        <v>0</v>
      </c>
      <c r="K84" s="42">
        <v>0</v>
      </c>
      <c r="L84" s="6">
        <f t="shared" si="10"/>
        <v>0.4</v>
      </c>
      <c r="M84" s="7" t="str">
        <f t="shared" si="11"/>
        <v>sedang</v>
      </c>
      <c r="N84" s="6">
        <f t="shared" si="12"/>
        <v>0.4</v>
      </c>
      <c r="O84" s="7" t="str">
        <f t="shared" si="13"/>
        <v>soal diterima baik</v>
      </c>
      <c r="Q84" s="7">
        <v>79</v>
      </c>
      <c r="R84" s="14">
        <f t="shared" si="18"/>
        <v>1</v>
      </c>
      <c r="S84" s="14">
        <f t="shared" si="18"/>
        <v>1</v>
      </c>
      <c r="T84" s="14">
        <f t="shared" si="18"/>
        <v>0</v>
      </c>
      <c r="U84" s="14">
        <f t="shared" si="18"/>
        <v>0</v>
      </c>
      <c r="V84" s="14">
        <f t="shared" si="18"/>
        <v>0</v>
      </c>
      <c r="W84" s="14">
        <f t="shared" si="14"/>
        <v>0</v>
      </c>
      <c r="X84" s="14">
        <f t="shared" si="14"/>
        <v>0</v>
      </c>
      <c r="Y84" s="14">
        <f t="shared" si="14"/>
        <v>0</v>
      </c>
      <c r="Z84" s="14">
        <f t="shared" si="14"/>
        <v>0</v>
      </c>
      <c r="AA84" s="14">
        <f t="shared" si="14"/>
        <v>0</v>
      </c>
      <c r="AB84" s="6">
        <f t="shared" si="15"/>
        <v>0.2</v>
      </c>
      <c r="AC84" s="6">
        <f t="shared" si="16"/>
        <v>0.8</v>
      </c>
      <c r="AD84" s="6">
        <f t="shared" si="17"/>
        <v>0.16000000000000003</v>
      </c>
      <c r="AE84" s="21"/>
    </row>
    <row r="85" spans="1:31" ht="79.5" customHeight="1" x14ac:dyDescent="0.3">
      <c r="A85" s="4" t="s">
        <v>208</v>
      </c>
      <c r="B85" s="42">
        <v>1</v>
      </c>
      <c r="C85" s="42">
        <v>1</v>
      </c>
      <c r="D85" s="42">
        <v>1</v>
      </c>
      <c r="E85" s="42">
        <v>1</v>
      </c>
      <c r="F85" s="42">
        <v>1</v>
      </c>
      <c r="G85" s="42">
        <v>1</v>
      </c>
      <c r="H85" s="42">
        <v>0</v>
      </c>
      <c r="I85" s="42">
        <v>0</v>
      </c>
      <c r="J85" s="42">
        <v>0</v>
      </c>
      <c r="K85" s="42">
        <v>0</v>
      </c>
      <c r="L85" s="6">
        <f t="shared" si="10"/>
        <v>0.6</v>
      </c>
      <c r="M85" s="7" t="str">
        <f t="shared" si="11"/>
        <v>sedang</v>
      </c>
      <c r="N85" s="6">
        <f t="shared" si="12"/>
        <v>0.8</v>
      </c>
      <c r="O85" s="7" t="str">
        <f t="shared" si="13"/>
        <v>soal diterima baik</v>
      </c>
      <c r="Q85" s="7">
        <v>80</v>
      </c>
      <c r="R85" s="14">
        <f t="shared" si="18"/>
        <v>0</v>
      </c>
      <c r="S85" s="14">
        <f t="shared" si="18"/>
        <v>0</v>
      </c>
      <c r="T85" s="14">
        <f t="shared" si="18"/>
        <v>1</v>
      </c>
      <c r="U85" s="14">
        <f t="shared" si="18"/>
        <v>1</v>
      </c>
      <c r="V85" s="14">
        <f t="shared" si="18"/>
        <v>1</v>
      </c>
      <c r="W85" s="14">
        <f t="shared" si="14"/>
        <v>1</v>
      </c>
      <c r="X85" s="14">
        <f t="shared" si="14"/>
        <v>0</v>
      </c>
      <c r="Y85" s="14">
        <f t="shared" si="14"/>
        <v>0</v>
      </c>
      <c r="Z85" s="14">
        <f t="shared" si="14"/>
        <v>0</v>
      </c>
      <c r="AA85" s="14">
        <f t="shared" si="14"/>
        <v>0</v>
      </c>
      <c r="AB85" s="6">
        <f t="shared" si="15"/>
        <v>0.4</v>
      </c>
      <c r="AC85" s="6">
        <f t="shared" si="16"/>
        <v>0.6</v>
      </c>
      <c r="AD85" s="6">
        <f t="shared" si="17"/>
        <v>0.24</v>
      </c>
      <c r="AE85" s="21"/>
    </row>
    <row r="86" spans="1:31" ht="55.2" x14ac:dyDescent="0.3">
      <c r="A86" s="4" t="s">
        <v>209</v>
      </c>
      <c r="B86" s="42">
        <v>1</v>
      </c>
      <c r="C86" s="42">
        <v>1</v>
      </c>
      <c r="D86" s="42">
        <v>1</v>
      </c>
      <c r="E86" s="42">
        <v>0</v>
      </c>
      <c r="F86" s="42">
        <v>1</v>
      </c>
      <c r="G86" s="42">
        <v>0</v>
      </c>
      <c r="H86" s="42">
        <v>1</v>
      </c>
      <c r="I86" s="42">
        <v>1</v>
      </c>
      <c r="J86" s="42">
        <v>0</v>
      </c>
      <c r="K86" s="42">
        <v>0</v>
      </c>
      <c r="L86" s="6">
        <f t="shared" si="10"/>
        <v>0.6</v>
      </c>
      <c r="M86" s="7" t="str">
        <f t="shared" si="11"/>
        <v>sedang</v>
      </c>
      <c r="N86" s="6">
        <f t="shared" si="12"/>
        <v>0.4</v>
      </c>
      <c r="O86" s="7" t="str">
        <f t="shared" si="13"/>
        <v>soal diterima baik</v>
      </c>
      <c r="Q86" s="7">
        <v>81</v>
      </c>
      <c r="R86" s="14">
        <f t="shared" si="18"/>
        <v>1</v>
      </c>
      <c r="S86" s="14">
        <f t="shared" si="18"/>
        <v>1</v>
      </c>
      <c r="T86" s="14">
        <f t="shared" si="18"/>
        <v>1</v>
      </c>
      <c r="U86" s="14">
        <f t="shared" si="18"/>
        <v>1</v>
      </c>
      <c r="V86" s="14">
        <f t="shared" si="18"/>
        <v>1</v>
      </c>
      <c r="W86" s="14">
        <f t="shared" si="14"/>
        <v>1</v>
      </c>
      <c r="X86" s="14">
        <f t="shared" si="14"/>
        <v>0</v>
      </c>
      <c r="Y86" s="14">
        <f t="shared" si="14"/>
        <v>0</v>
      </c>
      <c r="Z86" s="14">
        <f t="shared" si="14"/>
        <v>0</v>
      </c>
      <c r="AA86" s="14">
        <f t="shared" si="14"/>
        <v>0</v>
      </c>
      <c r="AB86" s="6">
        <f t="shared" si="15"/>
        <v>0.6</v>
      </c>
      <c r="AC86" s="6">
        <f t="shared" si="16"/>
        <v>0.4</v>
      </c>
      <c r="AD86" s="6">
        <f t="shared" si="17"/>
        <v>0.24</v>
      </c>
      <c r="AE86" s="21"/>
    </row>
    <row r="87" spans="1:31" ht="55.2" x14ac:dyDescent="0.3">
      <c r="A87" s="8" t="s">
        <v>210</v>
      </c>
      <c r="B87" s="42">
        <v>0</v>
      </c>
      <c r="C87" s="42">
        <v>0</v>
      </c>
      <c r="D87" s="42">
        <v>0</v>
      </c>
      <c r="E87" s="42">
        <v>1</v>
      </c>
      <c r="F87" s="42">
        <v>0</v>
      </c>
      <c r="G87" s="42">
        <v>1</v>
      </c>
      <c r="H87" s="42">
        <v>1</v>
      </c>
      <c r="I87" s="42">
        <v>1</v>
      </c>
      <c r="J87" s="42">
        <v>0</v>
      </c>
      <c r="K87" s="42">
        <v>0</v>
      </c>
      <c r="L87" s="6">
        <f t="shared" si="10"/>
        <v>0.4</v>
      </c>
      <c r="M87" s="7" t="str">
        <f t="shared" si="11"/>
        <v>sedang</v>
      </c>
      <c r="N87" s="6">
        <f t="shared" si="12"/>
        <v>0.4</v>
      </c>
      <c r="O87" s="7" t="str">
        <f t="shared" si="13"/>
        <v>soal diterima baik</v>
      </c>
      <c r="Q87" s="7">
        <v>82</v>
      </c>
      <c r="R87" s="14">
        <f t="shared" si="18"/>
        <v>1</v>
      </c>
      <c r="S87" s="14">
        <f t="shared" si="18"/>
        <v>1</v>
      </c>
      <c r="T87" s="14">
        <f t="shared" si="18"/>
        <v>1</v>
      </c>
      <c r="U87" s="14">
        <f t="shared" si="18"/>
        <v>0</v>
      </c>
      <c r="V87" s="14">
        <f t="shared" si="18"/>
        <v>1</v>
      </c>
      <c r="W87" s="14">
        <f t="shared" si="14"/>
        <v>0</v>
      </c>
      <c r="X87" s="14">
        <f t="shared" si="14"/>
        <v>1</v>
      </c>
      <c r="Y87" s="14">
        <f t="shared" si="14"/>
        <v>1</v>
      </c>
      <c r="Z87" s="14">
        <f t="shared" si="14"/>
        <v>0</v>
      </c>
      <c r="AA87" s="14">
        <f t="shared" si="14"/>
        <v>0</v>
      </c>
      <c r="AB87" s="6">
        <f t="shared" si="15"/>
        <v>0.6</v>
      </c>
      <c r="AC87" s="6">
        <f t="shared" si="16"/>
        <v>0.4</v>
      </c>
      <c r="AD87" s="6">
        <f t="shared" si="17"/>
        <v>0.24</v>
      </c>
      <c r="AE87" s="21"/>
    </row>
    <row r="88" spans="1:31" ht="55.2" x14ac:dyDescent="0.3">
      <c r="A88" s="8" t="s">
        <v>211</v>
      </c>
      <c r="B88" s="42">
        <v>1</v>
      </c>
      <c r="C88" s="42">
        <v>1</v>
      </c>
      <c r="D88" s="42">
        <v>1</v>
      </c>
      <c r="E88" s="42">
        <v>1</v>
      </c>
      <c r="F88" s="42">
        <v>1</v>
      </c>
      <c r="G88" s="42">
        <v>1</v>
      </c>
      <c r="H88" s="42">
        <v>0</v>
      </c>
      <c r="I88" s="42">
        <v>0</v>
      </c>
      <c r="J88" s="42">
        <v>1</v>
      </c>
      <c r="K88" s="42">
        <v>1</v>
      </c>
      <c r="L88" s="6">
        <f t="shared" si="10"/>
        <v>0.8</v>
      </c>
      <c r="M88" s="7" t="str">
        <f t="shared" si="11"/>
        <v>mudah</v>
      </c>
      <c r="N88" s="6">
        <f t="shared" si="12"/>
        <v>0.4</v>
      </c>
      <c r="O88" s="7" t="str">
        <f t="shared" si="13"/>
        <v>soal diterima baik</v>
      </c>
      <c r="Q88" s="7">
        <v>83</v>
      </c>
      <c r="R88" s="14">
        <f t="shared" si="18"/>
        <v>0</v>
      </c>
      <c r="S88" s="14">
        <f t="shared" si="18"/>
        <v>0</v>
      </c>
      <c r="T88" s="14">
        <f t="shared" si="18"/>
        <v>0</v>
      </c>
      <c r="U88" s="14">
        <f t="shared" si="18"/>
        <v>1</v>
      </c>
      <c r="V88" s="14">
        <f t="shared" si="18"/>
        <v>0</v>
      </c>
      <c r="W88" s="14">
        <f t="shared" si="14"/>
        <v>1</v>
      </c>
      <c r="X88" s="14">
        <f t="shared" si="14"/>
        <v>1</v>
      </c>
      <c r="Y88" s="14">
        <f t="shared" si="14"/>
        <v>1</v>
      </c>
      <c r="Z88" s="14">
        <f t="shared" si="14"/>
        <v>0</v>
      </c>
      <c r="AA88" s="14">
        <f t="shared" si="14"/>
        <v>0</v>
      </c>
      <c r="AB88" s="6">
        <f t="shared" si="15"/>
        <v>0.4</v>
      </c>
      <c r="AC88" s="6">
        <f t="shared" si="16"/>
        <v>0.6</v>
      </c>
      <c r="AD88" s="6">
        <f t="shared" si="17"/>
        <v>0.24</v>
      </c>
      <c r="AE88" s="21"/>
    </row>
    <row r="89" spans="1:31" ht="55.2" x14ac:dyDescent="0.3">
      <c r="A89" s="4" t="s">
        <v>212</v>
      </c>
      <c r="B89" s="42">
        <v>1</v>
      </c>
      <c r="C89" s="42">
        <v>1</v>
      </c>
      <c r="D89" s="42">
        <v>1</v>
      </c>
      <c r="E89" s="42">
        <v>1</v>
      </c>
      <c r="F89" s="42">
        <v>1</v>
      </c>
      <c r="G89" s="42">
        <v>1</v>
      </c>
      <c r="H89" s="42">
        <v>0</v>
      </c>
      <c r="I89" s="42">
        <v>0</v>
      </c>
      <c r="J89" s="42">
        <v>1</v>
      </c>
      <c r="K89" s="42">
        <v>1</v>
      </c>
      <c r="L89" s="6">
        <f t="shared" si="10"/>
        <v>0.8</v>
      </c>
      <c r="M89" s="7" t="str">
        <f t="shared" si="11"/>
        <v>mudah</v>
      </c>
      <c r="N89" s="6">
        <f t="shared" si="12"/>
        <v>0.4</v>
      </c>
      <c r="O89" s="7" t="str">
        <f t="shared" si="13"/>
        <v>soal diterima baik</v>
      </c>
      <c r="Q89" s="7">
        <v>84</v>
      </c>
      <c r="R89" s="14">
        <f t="shared" si="18"/>
        <v>1</v>
      </c>
      <c r="S89" s="14">
        <f t="shared" si="18"/>
        <v>1</v>
      </c>
      <c r="T89" s="14">
        <f t="shared" si="18"/>
        <v>1</v>
      </c>
      <c r="U89" s="14">
        <f t="shared" si="18"/>
        <v>1</v>
      </c>
      <c r="V89" s="14">
        <f t="shared" si="18"/>
        <v>1</v>
      </c>
      <c r="W89" s="14">
        <f t="shared" si="14"/>
        <v>1</v>
      </c>
      <c r="X89" s="14">
        <f t="shared" si="14"/>
        <v>0</v>
      </c>
      <c r="Y89" s="14">
        <f t="shared" si="14"/>
        <v>0</v>
      </c>
      <c r="Z89" s="14">
        <f t="shared" si="14"/>
        <v>1</v>
      </c>
      <c r="AA89" s="14">
        <f t="shared" si="14"/>
        <v>1</v>
      </c>
      <c r="AB89" s="6">
        <f t="shared" si="15"/>
        <v>0.8</v>
      </c>
      <c r="AC89" s="6">
        <f t="shared" si="16"/>
        <v>0.19999999999999996</v>
      </c>
      <c r="AD89" s="6">
        <f t="shared" si="17"/>
        <v>0.15999999999999998</v>
      </c>
      <c r="AE89" s="21"/>
    </row>
    <row r="90" spans="1:31" ht="69" x14ac:dyDescent="0.3">
      <c r="A90" s="4" t="s">
        <v>213</v>
      </c>
      <c r="B90" s="42">
        <v>1</v>
      </c>
      <c r="C90" s="42">
        <v>1</v>
      </c>
      <c r="D90" s="42">
        <v>0</v>
      </c>
      <c r="E90" s="42">
        <v>0</v>
      </c>
      <c r="F90" s="42">
        <v>0</v>
      </c>
      <c r="G90" s="42">
        <v>0</v>
      </c>
      <c r="H90" s="42">
        <v>0</v>
      </c>
      <c r="I90" s="42">
        <v>0</v>
      </c>
      <c r="J90" s="42">
        <v>0</v>
      </c>
      <c r="K90" s="42">
        <v>0</v>
      </c>
      <c r="L90" s="6">
        <f t="shared" si="10"/>
        <v>0.2</v>
      </c>
      <c r="M90" s="7" t="str">
        <f t="shared" si="11"/>
        <v>sukar</v>
      </c>
      <c r="N90" s="6">
        <f t="shared" si="12"/>
        <v>0.4</v>
      </c>
      <c r="O90" s="7" t="str">
        <f t="shared" si="13"/>
        <v>soal diterima baik</v>
      </c>
      <c r="Q90" s="7">
        <v>85</v>
      </c>
      <c r="R90" s="14">
        <f t="shared" si="18"/>
        <v>1</v>
      </c>
      <c r="S90" s="14">
        <f t="shared" si="18"/>
        <v>1</v>
      </c>
      <c r="T90" s="14">
        <f t="shared" si="18"/>
        <v>1</v>
      </c>
      <c r="U90" s="14">
        <f t="shared" si="18"/>
        <v>1</v>
      </c>
      <c r="V90" s="14">
        <f t="shared" si="18"/>
        <v>1</v>
      </c>
      <c r="W90" s="14">
        <f t="shared" si="14"/>
        <v>1</v>
      </c>
      <c r="X90" s="14">
        <f t="shared" si="14"/>
        <v>0</v>
      </c>
      <c r="Y90" s="14">
        <f t="shared" si="14"/>
        <v>0</v>
      </c>
      <c r="Z90" s="14">
        <f t="shared" si="14"/>
        <v>1</v>
      </c>
      <c r="AA90" s="14">
        <f t="shared" si="14"/>
        <v>1</v>
      </c>
      <c r="AB90" s="6">
        <f t="shared" si="15"/>
        <v>0.8</v>
      </c>
      <c r="AC90" s="6">
        <f t="shared" si="16"/>
        <v>0.19999999999999996</v>
      </c>
      <c r="AD90" s="6">
        <f t="shared" si="17"/>
        <v>0.15999999999999998</v>
      </c>
      <c r="AE90" s="21"/>
    </row>
    <row r="91" spans="1:31" ht="69" x14ac:dyDescent="0.3">
      <c r="A91" s="4" t="s">
        <v>214</v>
      </c>
      <c r="B91" s="42">
        <v>1</v>
      </c>
      <c r="C91" s="42">
        <v>1</v>
      </c>
      <c r="D91" s="42">
        <v>1</v>
      </c>
      <c r="E91" s="42">
        <v>1</v>
      </c>
      <c r="F91" s="42">
        <v>1</v>
      </c>
      <c r="G91" s="42">
        <v>1</v>
      </c>
      <c r="H91" s="42">
        <v>1</v>
      </c>
      <c r="I91" s="42">
        <v>1</v>
      </c>
      <c r="J91" s="42">
        <v>0</v>
      </c>
      <c r="K91" s="42">
        <v>0</v>
      </c>
      <c r="L91" s="6">
        <f t="shared" si="10"/>
        <v>0.8</v>
      </c>
      <c r="M91" s="7" t="str">
        <f t="shared" si="11"/>
        <v>mudah</v>
      </c>
      <c r="N91" s="6">
        <f t="shared" si="12"/>
        <v>0.4</v>
      </c>
      <c r="O91" s="7" t="str">
        <f t="shared" si="13"/>
        <v>soal diterima baik</v>
      </c>
      <c r="Q91" s="7">
        <v>86</v>
      </c>
      <c r="R91" s="14">
        <f t="shared" si="18"/>
        <v>1</v>
      </c>
      <c r="S91" s="14">
        <f t="shared" si="18"/>
        <v>1</v>
      </c>
      <c r="T91" s="14">
        <f t="shared" si="18"/>
        <v>0</v>
      </c>
      <c r="U91" s="14">
        <f t="shared" si="18"/>
        <v>0</v>
      </c>
      <c r="V91" s="14">
        <f t="shared" si="18"/>
        <v>0</v>
      </c>
      <c r="W91" s="14">
        <f t="shared" si="14"/>
        <v>0</v>
      </c>
      <c r="X91" s="14">
        <f t="shared" si="14"/>
        <v>0</v>
      </c>
      <c r="Y91" s="14">
        <f t="shared" si="14"/>
        <v>0</v>
      </c>
      <c r="Z91" s="14">
        <f t="shared" si="14"/>
        <v>0</v>
      </c>
      <c r="AA91" s="14">
        <f t="shared" si="14"/>
        <v>0</v>
      </c>
      <c r="AB91" s="6">
        <f t="shared" si="15"/>
        <v>0.2</v>
      </c>
      <c r="AC91" s="6">
        <f t="shared" si="16"/>
        <v>0.8</v>
      </c>
      <c r="AD91" s="6">
        <f t="shared" si="17"/>
        <v>0.16000000000000003</v>
      </c>
      <c r="AE91" s="21"/>
    </row>
    <row r="92" spans="1:31" ht="69" x14ac:dyDescent="0.3">
      <c r="A92" s="9" t="s">
        <v>215</v>
      </c>
      <c r="B92" s="42">
        <v>1</v>
      </c>
      <c r="C92" s="42">
        <v>1</v>
      </c>
      <c r="D92" s="42">
        <v>0</v>
      </c>
      <c r="E92" s="42">
        <v>1</v>
      </c>
      <c r="F92" s="42">
        <v>0</v>
      </c>
      <c r="G92" s="42">
        <v>1</v>
      </c>
      <c r="H92" s="42">
        <v>0</v>
      </c>
      <c r="I92" s="42">
        <v>0</v>
      </c>
      <c r="J92" s="42">
        <v>0</v>
      </c>
      <c r="K92" s="42">
        <v>0</v>
      </c>
      <c r="L92" s="6">
        <f t="shared" si="10"/>
        <v>0.4</v>
      </c>
      <c r="M92" s="7" t="str">
        <f t="shared" si="11"/>
        <v>sedang</v>
      </c>
      <c r="N92" s="6">
        <f t="shared" si="12"/>
        <v>0.4</v>
      </c>
      <c r="O92" s="7" t="str">
        <f t="shared" si="13"/>
        <v>soal diterima baik</v>
      </c>
      <c r="Q92" s="7">
        <v>87</v>
      </c>
      <c r="R92" s="14">
        <f t="shared" si="18"/>
        <v>1</v>
      </c>
      <c r="S92" s="14">
        <f t="shared" si="18"/>
        <v>1</v>
      </c>
      <c r="T92" s="14">
        <f t="shared" si="18"/>
        <v>1</v>
      </c>
      <c r="U92" s="14">
        <f t="shared" si="18"/>
        <v>1</v>
      </c>
      <c r="V92" s="14">
        <f t="shared" si="18"/>
        <v>1</v>
      </c>
      <c r="W92" s="14">
        <f t="shared" si="14"/>
        <v>1</v>
      </c>
      <c r="X92" s="14">
        <f t="shared" si="14"/>
        <v>1</v>
      </c>
      <c r="Y92" s="14">
        <f t="shared" si="14"/>
        <v>1</v>
      </c>
      <c r="Z92" s="14">
        <f t="shared" si="14"/>
        <v>0</v>
      </c>
      <c r="AA92" s="14">
        <f t="shared" si="14"/>
        <v>0</v>
      </c>
      <c r="AB92" s="6">
        <f t="shared" si="15"/>
        <v>0.8</v>
      </c>
      <c r="AC92" s="6">
        <f t="shared" si="16"/>
        <v>0.19999999999999996</v>
      </c>
      <c r="AD92" s="6">
        <f t="shared" si="17"/>
        <v>0.15999999999999998</v>
      </c>
      <c r="AE92" s="21"/>
    </row>
    <row r="93" spans="1:31" ht="69" x14ac:dyDescent="0.3">
      <c r="A93" s="4" t="s">
        <v>216</v>
      </c>
      <c r="B93" s="42">
        <v>1</v>
      </c>
      <c r="C93" s="42">
        <v>1</v>
      </c>
      <c r="D93" s="42">
        <v>0</v>
      </c>
      <c r="E93" s="42">
        <v>0</v>
      </c>
      <c r="F93" s="42">
        <v>0</v>
      </c>
      <c r="G93" s="42">
        <v>0</v>
      </c>
      <c r="H93" s="42">
        <v>0</v>
      </c>
      <c r="I93" s="42">
        <v>0</v>
      </c>
      <c r="J93" s="42">
        <v>0</v>
      </c>
      <c r="K93" s="42">
        <v>0</v>
      </c>
      <c r="L93" s="6">
        <f t="shared" si="10"/>
        <v>0.2</v>
      </c>
      <c r="M93" s="7" t="str">
        <f t="shared" si="11"/>
        <v>sukar</v>
      </c>
      <c r="N93" s="6">
        <f t="shared" si="12"/>
        <v>0.4</v>
      </c>
      <c r="O93" s="7" t="str">
        <f t="shared" si="13"/>
        <v>soal diterima baik</v>
      </c>
      <c r="Q93" s="7">
        <v>88</v>
      </c>
      <c r="R93" s="14">
        <f t="shared" si="18"/>
        <v>1</v>
      </c>
      <c r="S93" s="14">
        <f t="shared" si="18"/>
        <v>1</v>
      </c>
      <c r="T93" s="14">
        <f t="shared" si="18"/>
        <v>0</v>
      </c>
      <c r="U93" s="14">
        <f t="shared" si="18"/>
        <v>1</v>
      </c>
      <c r="V93" s="14">
        <f t="shared" si="18"/>
        <v>0</v>
      </c>
      <c r="W93" s="14">
        <f t="shared" si="14"/>
        <v>1</v>
      </c>
      <c r="X93" s="14">
        <f t="shared" si="14"/>
        <v>0</v>
      </c>
      <c r="Y93" s="14">
        <f t="shared" si="14"/>
        <v>0</v>
      </c>
      <c r="Z93" s="14">
        <f t="shared" si="14"/>
        <v>0</v>
      </c>
      <c r="AA93" s="14">
        <f t="shared" si="14"/>
        <v>0</v>
      </c>
      <c r="AB93" s="6">
        <f t="shared" si="15"/>
        <v>0.4</v>
      </c>
      <c r="AC93" s="6">
        <f t="shared" si="16"/>
        <v>0.6</v>
      </c>
      <c r="AD93" s="6">
        <f t="shared" si="17"/>
        <v>0.24</v>
      </c>
      <c r="AE93" s="21"/>
    </row>
    <row r="94" spans="1:31" ht="69" x14ac:dyDescent="0.3">
      <c r="A94" s="8" t="s">
        <v>217</v>
      </c>
      <c r="B94" s="42">
        <v>1</v>
      </c>
      <c r="C94" s="42">
        <v>1</v>
      </c>
      <c r="D94" s="42">
        <v>1</v>
      </c>
      <c r="E94" s="42">
        <v>0</v>
      </c>
      <c r="F94" s="42">
        <v>1</v>
      </c>
      <c r="G94" s="42">
        <v>0</v>
      </c>
      <c r="H94" s="42">
        <v>0</v>
      </c>
      <c r="I94" s="42">
        <v>0</v>
      </c>
      <c r="J94" s="42">
        <v>0</v>
      </c>
      <c r="K94" s="42">
        <v>0</v>
      </c>
      <c r="L94" s="6">
        <f t="shared" si="10"/>
        <v>0.4</v>
      </c>
      <c r="M94" s="7" t="str">
        <f t="shared" si="11"/>
        <v>sedang</v>
      </c>
      <c r="N94" s="6">
        <f t="shared" si="12"/>
        <v>0.8</v>
      </c>
      <c r="O94" s="7" t="str">
        <f t="shared" si="13"/>
        <v>soal diterima baik</v>
      </c>
      <c r="Q94" s="7">
        <v>89</v>
      </c>
      <c r="R94" s="14">
        <f t="shared" si="18"/>
        <v>1</v>
      </c>
      <c r="S94" s="14">
        <f t="shared" si="18"/>
        <v>1</v>
      </c>
      <c r="T94" s="14">
        <f t="shared" si="18"/>
        <v>0</v>
      </c>
      <c r="U94" s="14">
        <f t="shared" si="18"/>
        <v>0</v>
      </c>
      <c r="V94" s="14">
        <f t="shared" si="18"/>
        <v>0</v>
      </c>
      <c r="W94" s="14">
        <f t="shared" si="14"/>
        <v>0</v>
      </c>
      <c r="X94" s="14">
        <f t="shared" si="14"/>
        <v>0</v>
      </c>
      <c r="Y94" s="14">
        <f t="shared" si="14"/>
        <v>0</v>
      </c>
      <c r="Z94" s="14">
        <f t="shared" si="14"/>
        <v>0</v>
      </c>
      <c r="AA94" s="14">
        <f t="shared" si="14"/>
        <v>0</v>
      </c>
      <c r="AB94" s="6">
        <f t="shared" si="15"/>
        <v>0.2</v>
      </c>
      <c r="AC94" s="6">
        <f t="shared" si="16"/>
        <v>0.8</v>
      </c>
      <c r="AD94" s="6">
        <f t="shared" si="17"/>
        <v>0.16000000000000003</v>
      </c>
      <c r="AE94" s="21"/>
    </row>
    <row r="95" spans="1:31" ht="79.5" customHeight="1" x14ac:dyDescent="0.3">
      <c r="A95" s="4" t="s">
        <v>218</v>
      </c>
      <c r="B95" s="42">
        <v>0</v>
      </c>
      <c r="C95" s="42">
        <v>0</v>
      </c>
      <c r="D95" s="42">
        <v>1</v>
      </c>
      <c r="E95" s="42">
        <v>0</v>
      </c>
      <c r="F95" s="42">
        <v>1</v>
      </c>
      <c r="G95" s="42">
        <v>0</v>
      </c>
      <c r="H95" s="42">
        <v>0</v>
      </c>
      <c r="I95" s="42">
        <v>0</v>
      </c>
      <c r="J95" s="42">
        <v>0</v>
      </c>
      <c r="K95" s="42">
        <v>0</v>
      </c>
      <c r="L95" s="6">
        <f t="shared" si="10"/>
        <v>0.2</v>
      </c>
      <c r="M95" s="7" t="str">
        <f t="shared" si="11"/>
        <v>sukar</v>
      </c>
      <c r="N95" s="6">
        <f t="shared" si="12"/>
        <v>0.4</v>
      </c>
      <c r="O95" s="7" t="str">
        <f t="shared" si="13"/>
        <v>soal diterima baik</v>
      </c>
      <c r="Q95" s="7">
        <v>90</v>
      </c>
      <c r="R95" s="14">
        <f t="shared" si="18"/>
        <v>1</v>
      </c>
      <c r="S95" s="14">
        <f t="shared" si="18"/>
        <v>1</v>
      </c>
      <c r="T95" s="14">
        <f t="shared" si="18"/>
        <v>1</v>
      </c>
      <c r="U95" s="14">
        <f t="shared" si="18"/>
        <v>0</v>
      </c>
      <c r="V95" s="14">
        <f t="shared" si="18"/>
        <v>1</v>
      </c>
      <c r="W95" s="14">
        <f t="shared" si="14"/>
        <v>0</v>
      </c>
      <c r="X95" s="14">
        <f t="shared" si="14"/>
        <v>0</v>
      </c>
      <c r="Y95" s="14">
        <f t="shared" si="14"/>
        <v>0</v>
      </c>
      <c r="Z95" s="14">
        <f t="shared" si="14"/>
        <v>0</v>
      </c>
      <c r="AA95" s="14">
        <f t="shared" si="14"/>
        <v>0</v>
      </c>
      <c r="AB95" s="6">
        <f t="shared" si="15"/>
        <v>0.4</v>
      </c>
      <c r="AC95" s="6">
        <f t="shared" si="16"/>
        <v>0.6</v>
      </c>
      <c r="AD95" s="6">
        <f t="shared" si="17"/>
        <v>0.24</v>
      </c>
      <c r="AE95" s="21"/>
    </row>
    <row r="96" spans="1:31" ht="69" x14ac:dyDescent="0.3">
      <c r="A96" s="4" t="s">
        <v>219</v>
      </c>
      <c r="B96" s="42">
        <v>1</v>
      </c>
      <c r="C96" s="42">
        <v>1</v>
      </c>
      <c r="D96" s="42">
        <v>0</v>
      </c>
      <c r="E96" s="42">
        <v>1</v>
      </c>
      <c r="F96" s="42">
        <v>0</v>
      </c>
      <c r="G96" s="42">
        <v>1</v>
      </c>
      <c r="H96" s="42">
        <v>0</v>
      </c>
      <c r="I96" s="42">
        <v>0</v>
      </c>
      <c r="J96" s="42">
        <v>0</v>
      </c>
      <c r="K96" s="42">
        <v>0</v>
      </c>
      <c r="L96" s="6">
        <f t="shared" si="10"/>
        <v>0.4</v>
      </c>
      <c r="M96" s="7" t="str">
        <f t="shared" si="11"/>
        <v>sedang</v>
      </c>
      <c r="N96" s="6">
        <f t="shared" si="12"/>
        <v>0.4</v>
      </c>
      <c r="O96" s="7" t="str">
        <f t="shared" si="13"/>
        <v>soal diterima baik</v>
      </c>
      <c r="Q96" s="7">
        <v>91</v>
      </c>
      <c r="R96" s="14">
        <f t="shared" si="18"/>
        <v>0</v>
      </c>
      <c r="S96" s="14">
        <f t="shared" si="18"/>
        <v>0</v>
      </c>
      <c r="T96" s="14">
        <f t="shared" si="18"/>
        <v>1</v>
      </c>
      <c r="U96" s="14">
        <f t="shared" si="18"/>
        <v>0</v>
      </c>
      <c r="V96" s="14">
        <f t="shared" si="18"/>
        <v>1</v>
      </c>
      <c r="W96" s="14">
        <f t="shared" si="14"/>
        <v>0</v>
      </c>
      <c r="X96" s="14">
        <f t="shared" si="14"/>
        <v>0</v>
      </c>
      <c r="Y96" s="14">
        <f t="shared" si="14"/>
        <v>0</v>
      </c>
      <c r="Z96" s="14">
        <f t="shared" si="14"/>
        <v>0</v>
      </c>
      <c r="AA96" s="14">
        <f t="shared" si="14"/>
        <v>0</v>
      </c>
      <c r="AB96" s="6">
        <f t="shared" si="15"/>
        <v>0.2</v>
      </c>
      <c r="AC96" s="6">
        <f t="shared" si="16"/>
        <v>0.8</v>
      </c>
      <c r="AD96" s="6">
        <f t="shared" si="17"/>
        <v>0.16000000000000003</v>
      </c>
      <c r="AE96" s="21"/>
    </row>
    <row r="97" spans="1:31" ht="82.8" x14ac:dyDescent="0.3">
      <c r="A97" s="4" t="s">
        <v>220</v>
      </c>
      <c r="B97" s="42">
        <v>1</v>
      </c>
      <c r="C97" s="42">
        <v>1</v>
      </c>
      <c r="D97" s="42">
        <v>1</v>
      </c>
      <c r="E97" s="42">
        <v>1</v>
      </c>
      <c r="F97" s="42">
        <v>1</v>
      </c>
      <c r="G97" s="42">
        <v>1</v>
      </c>
      <c r="H97" s="42">
        <v>0</v>
      </c>
      <c r="I97" s="42">
        <v>0</v>
      </c>
      <c r="J97" s="42">
        <v>1</v>
      </c>
      <c r="K97" s="42">
        <v>1</v>
      </c>
      <c r="L97" s="6">
        <f t="shared" si="10"/>
        <v>0.8</v>
      </c>
      <c r="M97" s="7" t="str">
        <f t="shared" si="11"/>
        <v>mudah</v>
      </c>
      <c r="N97" s="6">
        <f t="shared" si="12"/>
        <v>0.4</v>
      </c>
      <c r="O97" s="7" t="str">
        <f t="shared" si="13"/>
        <v>soal diterima baik</v>
      </c>
      <c r="Q97" s="7">
        <v>92</v>
      </c>
      <c r="R97" s="14">
        <f t="shared" si="18"/>
        <v>1</v>
      </c>
      <c r="S97" s="14">
        <f t="shared" si="18"/>
        <v>1</v>
      </c>
      <c r="T97" s="14">
        <f t="shared" si="18"/>
        <v>0</v>
      </c>
      <c r="U97" s="14">
        <f t="shared" si="18"/>
        <v>1</v>
      </c>
      <c r="V97" s="14">
        <f t="shared" si="18"/>
        <v>0</v>
      </c>
      <c r="W97" s="14">
        <f t="shared" si="14"/>
        <v>1</v>
      </c>
      <c r="X97" s="14">
        <f t="shared" si="14"/>
        <v>0</v>
      </c>
      <c r="Y97" s="14">
        <f t="shared" si="14"/>
        <v>0</v>
      </c>
      <c r="Z97" s="14">
        <f t="shared" si="14"/>
        <v>0</v>
      </c>
      <c r="AA97" s="14">
        <f t="shared" si="14"/>
        <v>0</v>
      </c>
      <c r="AB97" s="6">
        <f t="shared" si="15"/>
        <v>0.4</v>
      </c>
      <c r="AC97" s="6">
        <f t="shared" si="16"/>
        <v>0.6</v>
      </c>
      <c r="AD97" s="6">
        <f t="shared" si="17"/>
        <v>0.24</v>
      </c>
      <c r="AE97" s="21"/>
    </row>
    <row r="98" spans="1:31" ht="41.4" x14ac:dyDescent="0.3">
      <c r="A98" s="4" t="s">
        <v>116</v>
      </c>
      <c r="B98" s="42">
        <v>0</v>
      </c>
      <c r="C98" s="42">
        <v>0</v>
      </c>
      <c r="D98" s="42">
        <v>1</v>
      </c>
      <c r="E98" s="42">
        <v>0</v>
      </c>
      <c r="F98" s="42">
        <v>1</v>
      </c>
      <c r="G98" s="42">
        <v>0</v>
      </c>
      <c r="H98" s="42">
        <v>0</v>
      </c>
      <c r="I98" s="42">
        <v>0</v>
      </c>
      <c r="J98" s="42">
        <v>0</v>
      </c>
      <c r="K98" s="42">
        <v>0</v>
      </c>
      <c r="L98" s="6">
        <f t="shared" si="10"/>
        <v>0.2</v>
      </c>
      <c r="M98" s="7" t="str">
        <f t="shared" si="11"/>
        <v>sukar</v>
      </c>
      <c r="N98" s="6">
        <f t="shared" si="12"/>
        <v>0.4</v>
      </c>
      <c r="O98" s="7" t="str">
        <f t="shared" si="13"/>
        <v>soal diterima baik</v>
      </c>
      <c r="Q98" s="7">
        <v>93</v>
      </c>
      <c r="R98" s="14">
        <f t="shared" si="18"/>
        <v>1</v>
      </c>
      <c r="S98" s="14">
        <f t="shared" si="18"/>
        <v>1</v>
      </c>
      <c r="T98" s="14">
        <f t="shared" si="18"/>
        <v>1</v>
      </c>
      <c r="U98" s="14">
        <f t="shared" si="18"/>
        <v>1</v>
      </c>
      <c r="V98" s="14">
        <f t="shared" si="18"/>
        <v>1</v>
      </c>
      <c r="W98" s="14">
        <f t="shared" si="14"/>
        <v>1</v>
      </c>
      <c r="X98" s="14">
        <f t="shared" si="14"/>
        <v>0</v>
      </c>
      <c r="Y98" s="14">
        <f t="shared" si="14"/>
        <v>0</v>
      </c>
      <c r="Z98" s="14">
        <f t="shared" si="14"/>
        <v>1</v>
      </c>
      <c r="AA98" s="14">
        <f t="shared" si="14"/>
        <v>1</v>
      </c>
      <c r="AB98" s="6">
        <f t="shared" si="15"/>
        <v>0.8</v>
      </c>
      <c r="AC98" s="6">
        <f t="shared" si="16"/>
        <v>0.19999999999999996</v>
      </c>
      <c r="AD98" s="6">
        <f t="shared" si="17"/>
        <v>0.15999999999999998</v>
      </c>
      <c r="AE98" s="21"/>
    </row>
    <row r="99" spans="1:31" ht="27.6" x14ac:dyDescent="0.3">
      <c r="A99" s="8" t="s">
        <v>117</v>
      </c>
      <c r="B99" s="42">
        <v>1</v>
      </c>
      <c r="C99" s="42">
        <v>1</v>
      </c>
      <c r="D99" s="42">
        <v>1</v>
      </c>
      <c r="E99" s="42">
        <v>1</v>
      </c>
      <c r="F99" s="42">
        <v>1</v>
      </c>
      <c r="G99" s="42">
        <v>1</v>
      </c>
      <c r="H99" s="42">
        <v>0</v>
      </c>
      <c r="I99" s="42">
        <v>0</v>
      </c>
      <c r="J99" s="42">
        <v>0</v>
      </c>
      <c r="K99" s="42">
        <v>0</v>
      </c>
      <c r="L99" s="6">
        <f t="shared" si="10"/>
        <v>0.6</v>
      </c>
      <c r="M99" s="7" t="str">
        <f t="shared" si="11"/>
        <v>sedang</v>
      </c>
      <c r="N99" s="6">
        <f t="shared" si="12"/>
        <v>0.8</v>
      </c>
      <c r="O99" s="7" t="str">
        <f t="shared" si="13"/>
        <v>soal diterima baik</v>
      </c>
      <c r="Q99" s="7">
        <v>94</v>
      </c>
      <c r="R99" s="14">
        <f t="shared" si="18"/>
        <v>0</v>
      </c>
      <c r="S99" s="14">
        <f t="shared" si="18"/>
        <v>0</v>
      </c>
      <c r="T99" s="14">
        <f t="shared" si="18"/>
        <v>1</v>
      </c>
      <c r="U99" s="14">
        <f t="shared" si="18"/>
        <v>0</v>
      </c>
      <c r="V99" s="14">
        <f t="shared" si="18"/>
        <v>1</v>
      </c>
      <c r="W99" s="14">
        <f t="shared" si="14"/>
        <v>0</v>
      </c>
      <c r="X99" s="14">
        <f t="shared" si="14"/>
        <v>0</v>
      </c>
      <c r="Y99" s="14">
        <f t="shared" si="14"/>
        <v>0</v>
      </c>
      <c r="Z99" s="14">
        <f t="shared" si="14"/>
        <v>0</v>
      </c>
      <c r="AA99" s="14">
        <f t="shared" si="14"/>
        <v>0</v>
      </c>
      <c r="AB99" s="6">
        <f t="shared" si="15"/>
        <v>0.2</v>
      </c>
      <c r="AC99" s="6">
        <f t="shared" si="16"/>
        <v>0.8</v>
      </c>
      <c r="AD99" s="6">
        <f t="shared" si="17"/>
        <v>0.16000000000000003</v>
      </c>
      <c r="AE99" s="21"/>
    </row>
    <row r="100" spans="1:31" ht="124.2" x14ac:dyDescent="0.3">
      <c r="A100" s="4" t="s">
        <v>221</v>
      </c>
      <c r="B100" s="42">
        <v>1</v>
      </c>
      <c r="C100" s="42">
        <v>1</v>
      </c>
      <c r="D100" s="42">
        <v>1</v>
      </c>
      <c r="E100" s="42">
        <v>0</v>
      </c>
      <c r="F100" s="42">
        <v>1</v>
      </c>
      <c r="G100" s="42">
        <v>0</v>
      </c>
      <c r="H100" s="42">
        <v>1</v>
      </c>
      <c r="I100" s="42">
        <v>1</v>
      </c>
      <c r="J100" s="42">
        <v>0</v>
      </c>
      <c r="K100" s="42">
        <v>0</v>
      </c>
      <c r="L100" s="6">
        <f t="shared" si="10"/>
        <v>0.6</v>
      </c>
      <c r="M100" s="7" t="str">
        <f t="shared" si="11"/>
        <v>sedang</v>
      </c>
      <c r="N100" s="6">
        <f t="shared" si="12"/>
        <v>0.4</v>
      </c>
      <c r="O100" s="7" t="str">
        <f t="shared" si="13"/>
        <v>soal diterima baik</v>
      </c>
      <c r="Q100" s="7">
        <v>95</v>
      </c>
      <c r="R100" s="14">
        <f t="shared" si="18"/>
        <v>1</v>
      </c>
      <c r="S100" s="14">
        <f t="shared" si="18"/>
        <v>1</v>
      </c>
      <c r="T100" s="14">
        <f t="shared" si="18"/>
        <v>1</v>
      </c>
      <c r="U100" s="14">
        <f t="shared" si="18"/>
        <v>1</v>
      </c>
      <c r="V100" s="14">
        <f t="shared" si="18"/>
        <v>1</v>
      </c>
      <c r="W100" s="14">
        <f t="shared" si="14"/>
        <v>1</v>
      </c>
      <c r="X100" s="14">
        <f t="shared" si="14"/>
        <v>0</v>
      </c>
      <c r="Y100" s="14">
        <f t="shared" si="14"/>
        <v>0</v>
      </c>
      <c r="Z100" s="14">
        <f t="shared" si="14"/>
        <v>0</v>
      </c>
      <c r="AA100" s="14">
        <f t="shared" si="14"/>
        <v>0</v>
      </c>
      <c r="AB100" s="6">
        <f t="shared" si="15"/>
        <v>0.6</v>
      </c>
      <c r="AC100" s="6">
        <f t="shared" si="16"/>
        <v>0.4</v>
      </c>
      <c r="AD100" s="6">
        <f t="shared" si="17"/>
        <v>0.24</v>
      </c>
      <c r="AE100" s="21"/>
    </row>
    <row r="101" spans="1:31" ht="124.2" x14ac:dyDescent="0.3">
      <c r="A101" s="8" t="s">
        <v>222</v>
      </c>
      <c r="B101" s="42">
        <v>0</v>
      </c>
      <c r="C101" s="42">
        <v>0</v>
      </c>
      <c r="D101" s="42">
        <v>1</v>
      </c>
      <c r="E101" s="42">
        <v>1</v>
      </c>
      <c r="F101" s="42">
        <v>1</v>
      </c>
      <c r="G101" s="42">
        <v>1</v>
      </c>
      <c r="H101" s="42">
        <v>0</v>
      </c>
      <c r="I101" s="42">
        <v>0</v>
      </c>
      <c r="J101" s="42">
        <v>0</v>
      </c>
      <c r="K101" s="42">
        <v>0</v>
      </c>
      <c r="L101" s="6">
        <f t="shared" si="10"/>
        <v>0.4</v>
      </c>
      <c r="M101" s="7" t="str">
        <f t="shared" si="11"/>
        <v>sedang</v>
      </c>
      <c r="N101" s="6">
        <f t="shared" si="12"/>
        <v>0.4</v>
      </c>
      <c r="O101" s="7" t="str">
        <f t="shared" si="13"/>
        <v>soal diterima baik</v>
      </c>
      <c r="Q101" s="7">
        <v>96</v>
      </c>
      <c r="R101" s="14">
        <f t="shared" si="18"/>
        <v>1</v>
      </c>
      <c r="S101" s="14">
        <f t="shared" si="18"/>
        <v>1</v>
      </c>
      <c r="T101" s="14">
        <f t="shared" si="18"/>
        <v>1</v>
      </c>
      <c r="U101" s="14">
        <f t="shared" si="18"/>
        <v>0</v>
      </c>
      <c r="V101" s="14">
        <f t="shared" si="18"/>
        <v>1</v>
      </c>
      <c r="W101" s="14">
        <f t="shared" si="14"/>
        <v>0</v>
      </c>
      <c r="X101" s="14">
        <f t="shared" si="14"/>
        <v>1</v>
      </c>
      <c r="Y101" s="14">
        <f t="shared" si="14"/>
        <v>1</v>
      </c>
      <c r="Z101" s="14">
        <f t="shared" si="14"/>
        <v>0</v>
      </c>
      <c r="AA101" s="14">
        <f t="shared" si="14"/>
        <v>0</v>
      </c>
      <c r="AB101" s="6">
        <f t="shared" si="15"/>
        <v>0.6</v>
      </c>
      <c r="AC101" s="6">
        <f t="shared" si="16"/>
        <v>0.4</v>
      </c>
      <c r="AD101" s="6">
        <f t="shared" si="17"/>
        <v>0.24</v>
      </c>
      <c r="AE101" s="21"/>
    </row>
    <row r="102" spans="1:31" ht="52.5" customHeight="1" x14ac:dyDescent="0.3">
      <c r="A102" s="8" t="s">
        <v>120</v>
      </c>
      <c r="B102" s="42">
        <v>1</v>
      </c>
      <c r="C102" s="42">
        <v>1</v>
      </c>
      <c r="D102" s="42">
        <v>1</v>
      </c>
      <c r="E102" s="42">
        <v>0</v>
      </c>
      <c r="F102" s="42">
        <v>1</v>
      </c>
      <c r="G102" s="42">
        <v>0</v>
      </c>
      <c r="H102" s="42">
        <v>0</v>
      </c>
      <c r="I102" s="42">
        <v>0</v>
      </c>
      <c r="J102" s="42">
        <v>0</v>
      </c>
      <c r="K102" s="42">
        <v>0</v>
      </c>
      <c r="L102" s="6">
        <f t="shared" si="10"/>
        <v>0.4</v>
      </c>
      <c r="M102" s="7" t="str">
        <f t="shared" si="11"/>
        <v>sedang</v>
      </c>
      <c r="N102" s="6">
        <f t="shared" si="12"/>
        <v>0.8</v>
      </c>
      <c r="O102" s="7" t="str">
        <f t="shared" si="13"/>
        <v>soal diterima baik</v>
      </c>
      <c r="Q102" s="7">
        <v>97</v>
      </c>
      <c r="R102" s="14">
        <f t="shared" si="18"/>
        <v>0</v>
      </c>
      <c r="S102" s="14">
        <f t="shared" si="18"/>
        <v>0</v>
      </c>
      <c r="T102" s="14">
        <f t="shared" si="18"/>
        <v>1</v>
      </c>
      <c r="U102" s="14">
        <f t="shared" si="18"/>
        <v>1</v>
      </c>
      <c r="V102" s="14">
        <f t="shared" si="18"/>
        <v>1</v>
      </c>
      <c r="W102" s="14">
        <f t="shared" si="14"/>
        <v>1</v>
      </c>
      <c r="X102" s="14">
        <f t="shared" si="14"/>
        <v>0</v>
      </c>
      <c r="Y102" s="14">
        <f t="shared" si="14"/>
        <v>0</v>
      </c>
      <c r="Z102" s="14">
        <f t="shared" si="14"/>
        <v>0</v>
      </c>
      <c r="AA102" s="14">
        <f t="shared" si="14"/>
        <v>0</v>
      </c>
      <c r="AB102" s="6">
        <f t="shared" si="15"/>
        <v>0.4</v>
      </c>
      <c r="AC102" s="6">
        <f t="shared" si="16"/>
        <v>0.6</v>
      </c>
      <c r="AD102" s="6">
        <f t="shared" si="17"/>
        <v>0.24</v>
      </c>
      <c r="AE102" s="21"/>
    </row>
    <row r="103" spans="1:31" ht="41.4" x14ac:dyDescent="0.3">
      <c r="A103" s="4" t="s">
        <v>223</v>
      </c>
      <c r="B103" s="42">
        <v>0</v>
      </c>
      <c r="C103" s="42">
        <v>0</v>
      </c>
      <c r="D103" s="42">
        <v>1</v>
      </c>
      <c r="E103" s="42">
        <v>1</v>
      </c>
      <c r="F103" s="42">
        <v>1</v>
      </c>
      <c r="G103" s="42">
        <v>1</v>
      </c>
      <c r="H103" s="42">
        <v>0</v>
      </c>
      <c r="I103" s="42">
        <v>0</v>
      </c>
      <c r="J103" s="42">
        <v>0</v>
      </c>
      <c r="K103" s="42">
        <v>0</v>
      </c>
      <c r="L103" s="6">
        <f t="shared" si="10"/>
        <v>0.4</v>
      </c>
      <c r="M103" s="7" t="str">
        <f t="shared" si="11"/>
        <v>sedang</v>
      </c>
      <c r="N103" s="6">
        <f t="shared" si="12"/>
        <v>0.4</v>
      </c>
      <c r="O103" s="7" t="str">
        <f t="shared" si="13"/>
        <v>soal diterima baik</v>
      </c>
      <c r="Q103" s="7">
        <v>98</v>
      </c>
      <c r="R103" s="14">
        <f t="shared" si="18"/>
        <v>1</v>
      </c>
      <c r="S103" s="14">
        <f t="shared" si="18"/>
        <v>1</v>
      </c>
      <c r="T103" s="14">
        <f t="shared" si="18"/>
        <v>1</v>
      </c>
      <c r="U103" s="14">
        <f t="shared" si="18"/>
        <v>0</v>
      </c>
      <c r="V103" s="14">
        <f t="shared" si="18"/>
        <v>1</v>
      </c>
      <c r="W103" s="14">
        <f t="shared" si="14"/>
        <v>0</v>
      </c>
      <c r="X103" s="14">
        <f t="shared" si="14"/>
        <v>0</v>
      </c>
      <c r="Y103" s="14">
        <f t="shared" si="14"/>
        <v>0</v>
      </c>
      <c r="Z103" s="14">
        <f t="shared" si="14"/>
        <v>0</v>
      </c>
      <c r="AA103" s="14">
        <f t="shared" si="14"/>
        <v>0</v>
      </c>
      <c r="AB103" s="6">
        <f t="shared" si="15"/>
        <v>0.4</v>
      </c>
      <c r="AC103" s="6">
        <f t="shared" si="16"/>
        <v>0.6</v>
      </c>
      <c r="AD103" s="6">
        <f t="shared" si="17"/>
        <v>0.24</v>
      </c>
      <c r="AE103" s="21"/>
    </row>
    <row r="104" spans="1:31" ht="46.5" customHeight="1" x14ac:dyDescent="0.3">
      <c r="A104" s="8" t="s">
        <v>224</v>
      </c>
      <c r="B104" s="42">
        <v>1</v>
      </c>
      <c r="C104" s="42">
        <v>1</v>
      </c>
      <c r="D104" s="42">
        <v>1</v>
      </c>
      <c r="E104" s="42">
        <v>0</v>
      </c>
      <c r="F104" s="42">
        <v>1</v>
      </c>
      <c r="G104" s="42">
        <v>0</v>
      </c>
      <c r="H104" s="42">
        <v>0</v>
      </c>
      <c r="I104" s="42">
        <v>0</v>
      </c>
      <c r="J104" s="42">
        <v>1</v>
      </c>
      <c r="K104" s="42">
        <v>1</v>
      </c>
      <c r="L104" s="6">
        <f t="shared" si="10"/>
        <v>0.6</v>
      </c>
      <c r="M104" s="7" t="str">
        <f t="shared" si="11"/>
        <v>sedang</v>
      </c>
      <c r="N104" s="6">
        <f t="shared" si="12"/>
        <v>0.4</v>
      </c>
      <c r="O104" s="7" t="str">
        <f t="shared" si="13"/>
        <v>soal diterima baik</v>
      </c>
      <c r="Q104" s="7">
        <v>99</v>
      </c>
      <c r="R104" s="14">
        <f t="shared" si="18"/>
        <v>0</v>
      </c>
      <c r="S104" s="14">
        <f t="shared" si="18"/>
        <v>0</v>
      </c>
      <c r="T104" s="14">
        <f t="shared" si="18"/>
        <v>1</v>
      </c>
      <c r="U104" s="14">
        <f t="shared" si="18"/>
        <v>1</v>
      </c>
      <c r="V104" s="14">
        <f t="shared" si="18"/>
        <v>1</v>
      </c>
      <c r="W104" s="14">
        <f t="shared" si="14"/>
        <v>1</v>
      </c>
      <c r="X104" s="14">
        <f t="shared" si="14"/>
        <v>0</v>
      </c>
      <c r="Y104" s="14">
        <f t="shared" si="14"/>
        <v>0</v>
      </c>
      <c r="Z104" s="14">
        <f t="shared" si="14"/>
        <v>0</v>
      </c>
      <c r="AA104" s="14">
        <f t="shared" si="14"/>
        <v>0</v>
      </c>
      <c r="AB104" s="6">
        <f t="shared" si="15"/>
        <v>0.4</v>
      </c>
      <c r="AC104" s="6">
        <f t="shared" si="16"/>
        <v>0.6</v>
      </c>
      <c r="AD104" s="6">
        <f t="shared" si="17"/>
        <v>0.24</v>
      </c>
      <c r="AE104" s="21"/>
    </row>
    <row r="105" spans="1:31" x14ac:dyDescent="0.25">
      <c r="B105" s="18">
        <f>SUM(B5:B104)</f>
        <v>78</v>
      </c>
      <c r="C105" s="18">
        <f t="shared" ref="C105:K105" si="19">SUM(C5:C104)</f>
        <v>78</v>
      </c>
      <c r="D105" s="18">
        <f t="shared" si="19"/>
        <v>77</v>
      </c>
      <c r="E105" s="18">
        <f t="shared" si="19"/>
        <v>53</v>
      </c>
      <c r="F105" s="18">
        <f t="shared" si="19"/>
        <v>77</v>
      </c>
      <c r="G105" s="18">
        <f t="shared" si="19"/>
        <v>53</v>
      </c>
      <c r="H105" s="18">
        <f t="shared" si="19"/>
        <v>18</v>
      </c>
      <c r="I105" s="18">
        <f t="shared" si="19"/>
        <v>18</v>
      </c>
      <c r="J105" s="18">
        <f t="shared" si="19"/>
        <v>20</v>
      </c>
      <c r="K105" s="18">
        <f t="shared" si="19"/>
        <v>20</v>
      </c>
      <c r="L105" s="24"/>
      <c r="M105" s="21"/>
      <c r="N105" s="21"/>
      <c r="O105" s="26">
        <f>COUNTIF(O5:O104,"soal dibuang")</f>
        <v>0</v>
      </c>
      <c r="Q105" s="7">
        <v>100</v>
      </c>
      <c r="R105" s="14">
        <f t="shared" si="18"/>
        <v>1</v>
      </c>
      <c r="S105" s="14">
        <f t="shared" si="18"/>
        <v>1</v>
      </c>
      <c r="T105" s="14">
        <f t="shared" si="18"/>
        <v>1</v>
      </c>
      <c r="U105" s="14">
        <f t="shared" si="18"/>
        <v>0</v>
      </c>
      <c r="V105" s="14">
        <f t="shared" si="18"/>
        <v>1</v>
      </c>
      <c r="W105" s="14">
        <f t="shared" si="14"/>
        <v>0</v>
      </c>
      <c r="X105" s="14">
        <f t="shared" si="14"/>
        <v>0</v>
      </c>
      <c r="Y105" s="14">
        <f t="shared" si="14"/>
        <v>0</v>
      </c>
      <c r="Z105" s="14">
        <f t="shared" si="14"/>
        <v>1</v>
      </c>
      <c r="AA105" s="14">
        <f t="shared" si="14"/>
        <v>1</v>
      </c>
      <c r="AB105" s="6">
        <f>SUM(R105:AA105)/COUNT(R105:AA105)</f>
        <v>0.6</v>
      </c>
      <c r="AC105" s="6">
        <f t="shared" si="16"/>
        <v>0.4</v>
      </c>
      <c r="AD105" s="6">
        <f t="shared" si="17"/>
        <v>0.24</v>
      </c>
      <c r="AE105" s="21"/>
    </row>
    <row r="106" spans="1:31" ht="27.6" x14ac:dyDescent="0.25">
      <c r="B106" s="17" t="s">
        <v>5</v>
      </c>
      <c r="C106" s="17" t="s">
        <v>5</v>
      </c>
      <c r="D106" s="17" t="s">
        <v>5</v>
      </c>
      <c r="E106" s="17" t="s">
        <v>5</v>
      </c>
      <c r="F106" s="17" t="s">
        <v>5</v>
      </c>
      <c r="G106" s="17" t="s">
        <v>4</v>
      </c>
      <c r="H106" s="17" t="s">
        <v>4</v>
      </c>
      <c r="I106" s="17" t="s">
        <v>4</v>
      </c>
      <c r="J106" s="17" t="s">
        <v>4</v>
      </c>
      <c r="K106" s="17" t="s">
        <v>4</v>
      </c>
      <c r="L106" s="24"/>
      <c r="M106" s="26">
        <f>COUNTIF(M5:M104,"mudah")</f>
        <v>21</v>
      </c>
      <c r="N106" s="21"/>
      <c r="O106" s="21"/>
      <c r="Q106" s="24" t="s">
        <v>12</v>
      </c>
      <c r="R106" s="24">
        <f>SUM(R6:R105)</f>
        <v>78</v>
      </c>
      <c r="S106" s="24">
        <f t="shared" ref="S106:AA106" si="20">SUM(S6:S105)</f>
        <v>78</v>
      </c>
      <c r="T106" s="24">
        <f t="shared" si="20"/>
        <v>77</v>
      </c>
      <c r="U106" s="24">
        <f t="shared" si="20"/>
        <v>53</v>
      </c>
      <c r="V106" s="24">
        <f t="shared" si="20"/>
        <v>77</v>
      </c>
      <c r="W106" s="24">
        <f t="shared" si="20"/>
        <v>53</v>
      </c>
      <c r="X106" s="24">
        <f t="shared" si="20"/>
        <v>18</v>
      </c>
      <c r="Y106" s="24">
        <f t="shared" si="20"/>
        <v>18</v>
      </c>
      <c r="Z106" s="24">
        <f t="shared" si="20"/>
        <v>20</v>
      </c>
      <c r="AA106" s="24">
        <f t="shared" si="20"/>
        <v>20</v>
      </c>
      <c r="AB106" s="24"/>
      <c r="AC106" s="24"/>
      <c r="AD106" s="25">
        <f>SUM(AD6:AD105)</f>
        <v>20.559999999999992</v>
      </c>
      <c r="AE106" s="24" t="s">
        <v>11</v>
      </c>
    </row>
    <row r="107" spans="1:31" x14ac:dyDescent="0.25">
      <c r="B107" s="10"/>
      <c r="C107" s="10"/>
      <c r="D107" s="10"/>
      <c r="E107" s="10"/>
      <c r="F107" s="10"/>
      <c r="G107" s="10"/>
      <c r="H107" s="10"/>
      <c r="I107" s="10"/>
      <c r="J107" s="10"/>
      <c r="K107" s="10"/>
      <c r="L107" s="21"/>
      <c r="M107" s="26">
        <f>COUNTIF(M5:M104,"sedang")</f>
        <v>57</v>
      </c>
      <c r="N107" s="21"/>
      <c r="O107" s="21"/>
      <c r="Q107" s="21" t="s">
        <v>13</v>
      </c>
      <c r="R107" s="24">
        <f>SUM(R106:AA106)</f>
        <v>492</v>
      </c>
      <c r="S107" s="24"/>
      <c r="T107" s="24"/>
      <c r="U107" s="24"/>
      <c r="V107" s="24"/>
      <c r="W107" s="24"/>
      <c r="X107" s="24"/>
      <c r="Y107" s="24"/>
      <c r="Z107" s="24"/>
      <c r="AA107" s="24"/>
      <c r="AB107" s="21"/>
      <c r="AC107" s="21"/>
      <c r="AD107" s="21"/>
      <c r="AE107" s="21"/>
    </row>
    <row r="108" spans="1:31" ht="24.75" customHeight="1" x14ac:dyDescent="0.25">
      <c r="A108" s="28"/>
      <c r="B108" s="109" t="s">
        <v>20</v>
      </c>
      <c r="C108" s="109"/>
      <c r="D108" s="109"/>
      <c r="E108" s="14">
        <v>40</v>
      </c>
      <c r="M108" s="24">
        <f>100-M106-M107</f>
        <v>22</v>
      </c>
      <c r="Q108" s="21" t="s">
        <v>14</v>
      </c>
      <c r="R108" s="24">
        <f>$R$107/10</f>
        <v>49.2</v>
      </c>
      <c r="S108" s="24">
        <f t="shared" ref="S108:AA108" si="21">$R$111/10</f>
        <v>76.506666666666646</v>
      </c>
      <c r="T108" s="24">
        <f t="shared" si="21"/>
        <v>76.506666666666646</v>
      </c>
      <c r="U108" s="24">
        <f t="shared" si="21"/>
        <v>76.506666666666646</v>
      </c>
      <c r="V108" s="24">
        <f t="shared" si="21"/>
        <v>76.506666666666646</v>
      </c>
      <c r="W108" s="24">
        <f t="shared" si="21"/>
        <v>76.506666666666646</v>
      </c>
      <c r="X108" s="24">
        <f>$R$107/10</f>
        <v>49.2</v>
      </c>
      <c r="Y108" s="24">
        <f t="shared" si="21"/>
        <v>76.506666666666646</v>
      </c>
      <c r="Z108" s="24">
        <f t="shared" si="21"/>
        <v>76.506666666666646</v>
      </c>
      <c r="AA108" s="24">
        <f t="shared" si="21"/>
        <v>76.506666666666646</v>
      </c>
      <c r="AB108" s="21"/>
      <c r="AC108" s="21"/>
      <c r="AD108" s="21"/>
      <c r="AE108" s="21"/>
    </row>
    <row r="109" spans="1:31" ht="24.75" customHeight="1" x14ac:dyDescent="0.25">
      <c r="A109" s="29"/>
      <c r="B109" s="109" t="s">
        <v>21</v>
      </c>
      <c r="C109" s="109"/>
      <c r="D109" s="109"/>
      <c r="E109" s="14">
        <v>30</v>
      </c>
      <c r="Q109" s="21" t="s">
        <v>15</v>
      </c>
      <c r="R109" s="25">
        <f>R106-R108</f>
        <v>28.799999999999997</v>
      </c>
      <c r="S109" s="25">
        <f t="shared" ref="S109:AA109" si="22">S106-S108</f>
        <v>1.4933333333333536</v>
      </c>
      <c r="T109" s="25">
        <f t="shared" si="22"/>
        <v>0.49333333333335361</v>
      </c>
      <c r="U109" s="25">
        <f t="shared" si="22"/>
        <v>-23.506666666666646</v>
      </c>
      <c r="V109" s="25">
        <f t="shared" si="22"/>
        <v>0.49333333333335361</v>
      </c>
      <c r="W109" s="25">
        <f t="shared" si="22"/>
        <v>-23.506666666666646</v>
      </c>
      <c r="X109" s="25">
        <f t="shared" si="22"/>
        <v>-31.200000000000003</v>
      </c>
      <c r="Y109" s="25">
        <f t="shared" si="22"/>
        <v>-58.506666666666646</v>
      </c>
      <c r="Z109" s="25">
        <f t="shared" si="22"/>
        <v>-56.506666666666646</v>
      </c>
      <c r="AA109" s="25">
        <f t="shared" si="22"/>
        <v>-56.506666666666646</v>
      </c>
      <c r="AB109" s="21"/>
      <c r="AC109" s="21"/>
      <c r="AD109" s="21"/>
      <c r="AE109" s="21"/>
    </row>
    <row r="110" spans="1:31" ht="24.75" customHeight="1" x14ac:dyDescent="0.25">
      <c r="A110" s="30"/>
      <c r="B110" s="109" t="s">
        <v>22</v>
      </c>
      <c r="C110" s="109"/>
      <c r="D110" s="109"/>
      <c r="E110" s="14">
        <v>30</v>
      </c>
      <c r="Q110" s="21" t="s">
        <v>16</v>
      </c>
      <c r="R110" s="31">
        <f>R109^2</f>
        <v>829.43999999999983</v>
      </c>
      <c r="S110" s="31">
        <f t="shared" ref="S110:AA110" si="23">S109^2</f>
        <v>2.2300444444445051</v>
      </c>
      <c r="T110" s="31">
        <f t="shared" si="23"/>
        <v>0.24337777777779779</v>
      </c>
      <c r="U110" s="31">
        <f t="shared" si="23"/>
        <v>552.56337777777685</v>
      </c>
      <c r="V110" s="31">
        <f t="shared" si="23"/>
        <v>0.24337777777779779</v>
      </c>
      <c r="W110" s="31">
        <f t="shared" si="23"/>
        <v>552.56337777777685</v>
      </c>
      <c r="X110" s="31">
        <f t="shared" si="23"/>
        <v>973.44000000000017</v>
      </c>
      <c r="Y110" s="31">
        <f t="shared" si="23"/>
        <v>3423.030044444442</v>
      </c>
      <c r="Z110" s="31">
        <f t="shared" si="23"/>
        <v>3193.0033777777753</v>
      </c>
      <c r="AA110" s="31">
        <f t="shared" si="23"/>
        <v>3193.0033777777753</v>
      </c>
      <c r="AB110" s="21"/>
      <c r="AC110" s="21"/>
      <c r="AD110" s="21"/>
      <c r="AE110" s="21"/>
    </row>
    <row r="111" spans="1:31" x14ac:dyDescent="0.25">
      <c r="Q111" s="21" t="s">
        <v>17</v>
      </c>
      <c r="R111" s="24">
        <f>_xlfn.VAR.S(R106:AA106)</f>
        <v>765.06666666666649</v>
      </c>
      <c r="S111" s="21"/>
      <c r="T111" s="21"/>
      <c r="U111" s="21"/>
      <c r="V111" s="21"/>
      <c r="W111" s="21"/>
      <c r="X111" s="21"/>
      <c r="Y111" s="21"/>
      <c r="Z111" s="21"/>
      <c r="AA111" s="21"/>
      <c r="AB111" s="21"/>
      <c r="AC111" s="21"/>
      <c r="AD111" s="21"/>
      <c r="AE111" s="21"/>
    </row>
    <row r="112" spans="1:31" x14ac:dyDescent="0.25">
      <c r="Q112" s="21" t="s">
        <v>18</v>
      </c>
      <c r="R112" s="24">
        <f>SQRT(R111)</f>
        <v>27.659838514833496</v>
      </c>
      <c r="S112" s="21"/>
      <c r="T112" s="21"/>
      <c r="U112" s="21"/>
      <c r="V112" s="21"/>
      <c r="W112" s="21"/>
      <c r="X112" s="21"/>
      <c r="Y112" s="21"/>
      <c r="Z112" s="21"/>
      <c r="AA112" s="21"/>
      <c r="AB112" s="21"/>
      <c r="AC112" s="21"/>
      <c r="AD112" s="21"/>
      <c r="AE112" s="21"/>
    </row>
    <row r="113" spans="1:31" x14ac:dyDescent="0.25">
      <c r="Q113" s="23" t="s">
        <v>6</v>
      </c>
      <c r="R113" s="32">
        <f>100/(100-1)*(1-AD106/R111)</f>
        <v>0.98295608577936922</v>
      </c>
      <c r="S113" s="23" t="s">
        <v>19</v>
      </c>
      <c r="T113" s="21"/>
      <c r="U113" s="21"/>
      <c r="V113" s="21"/>
      <c r="W113" s="21"/>
      <c r="X113" s="21"/>
      <c r="Y113" s="21"/>
      <c r="Z113" s="21"/>
      <c r="AA113" s="21"/>
      <c r="AB113" s="21"/>
      <c r="AC113" s="21"/>
      <c r="AD113" s="21"/>
      <c r="AE113" s="21"/>
    </row>
    <row r="115" spans="1:31" customFormat="1" ht="14.4" x14ac:dyDescent="0.3">
      <c r="A115" s="3"/>
      <c r="B115" s="2"/>
      <c r="C115" s="2"/>
      <c r="D115" s="2"/>
      <c r="E115" s="2"/>
      <c r="F115" s="2"/>
      <c r="G115" s="2"/>
      <c r="H115" s="2"/>
      <c r="I115" s="2"/>
      <c r="J115" s="2"/>
      <c r="K115" s="2"/>
    </row>
    <row r="116" spans="1:31" customFormat="1" ht="14.4" x14ac:dyDescent="0.3">
      <c r="A116" s="3"/>
      <c r="B116" s="2"/>
      <c r="C116" s="2"/>
      <c r="D116" s="2"/>
      <c r="E116" s="2"/>
      <c r="F116" s="2"/>
      <c r="G116" s="2"/>
      <c r="H116" s="2"/>
      <c r="I116" s="2"/>
      <c r="J116" s="2"/>
      <c r="K116" s="2"/>
    </row>
  </sheetData>
  <mergeCells count="14">
    <mergeCell ref="AC4:AC5"/>
    <mergeCell ref="AD4:AD5"/>
    <mergeCell ref="B108:D108"/>
    <mergeCell ref="A1:O1"/>
    <mergeCell ref="A3:A4"/>
    <mergeCell ref="B3:K3"/>
    <mergeCell ref="L3:L4"/>
    <mergeCell ref="M3:M4"/>
    <mergeCell ref="N3:N4"/>
    <mergeCell ref="B109:D109"/>
    <mergeCell ref="B110:D110"/>
    <mergeCell ref="Q4:Q5"/>
    <mergeCell ref="R4:AA4"/>
    <mergeCell ref="AB4:AB5"/>
  </mergeCells>
  <conditionalFormatting sqref="M5:M104 Q3 O4">
    <cfRule type="containsText" dxfId="36" priority="12" operator="containsText" text="sedang">
      <formula>NOT(ISERROR(SEARCH("sedang",M3)))</formula>
    </cfRule>
  </conditionalFormatting>
  <conditionalFormatting sqref="M5:M104">
    <cfRule type="containsText" dxfId="35" priority="11" operator="containsText" text="sukar">
      <formula>NOT(ISERROR(SEARCH("sukar",M5)))</formula>
    </cfRule>
  </conditionalFormatting>
  <conditionalFormatting sqref="M106:M107">
    <cfRule type="containsText" dxfId="34" priority="7" operator="containsText" text="sukar">
      <formula>NOT(ISERROR(SEARCH("sukar",M106)))</formula>
    </cfRule>
    <cfRule type="containsText" dxfId="33" priority="8" operator="containsText" text="sedang">
      <formula>NOT(ISERROR(SEARCH("sedang",M106)))</formula>
    </cfRule>
    <cfRule type="containsText" dxfId="32" priority="9" operator="containsText" text="mudah">
      <formula>NOT(ISERROR(SEARCH("mudah",M106)))</formula>
    </cfRule>
  </conditionalFormatting>
  <conditionalFormatting sqref="O5:O106">
    <cfRule type="containsText" dxfId="31" priority="10" operator="containsText" text="soal dibuang">
      <formula>NOT(ISERROR(SEARCH("soal dibuang",O5)))</formula>
    </cfRule>
  </conditionalFormatting>
  <conditionalFormatting sqref="Q3 O4 M5:M104">
    <cfRule type="containsText" dxfId="30" priority="13" operator="containsText" text="mudah">
      <formula>NOT(ISERROR(SEARCH("mudah",M3)))</formula>
    </cfRule>
  </conditionalFormatting>
  <pageMargins left="0.2" right="0.22" top="0.47244094488188981" bottom="0.32" header="0.31496062992125984" footer="0.17"/>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4706624E-7B8B-4C63-96D2-AC60565F0589}">
            <xm:f>P_Target!$B2="Sukar"</xm:f>
            <x14:dxf>
              <fill>
                <patternFill>
                  <bgColor rgb="FFFF0000"/>
                </patternFill>
              </fill>
            </x14:dxf>
          </x14:cfRule>
          <x14:cfRule type="expression" priority="2" id="{B5E4031B-C5FC-475D-8556-FB2EB3B63458}">
            <xm:f>P_Target!$B2="Sedang"</xm:f>
            <x14:dxf>
              <fill>
                <patternFill>
                  <bgColor rgb="FFFFFF00"/>
                </patternFill>
              </fill>
            </x14:dxf>
          </x14:cfRule>
          <x14:cfRule type="expression" priority="3" id="{B14CBFF2-594A-41F8-B180-4CF996ECA65C}">
            <xm:f>P_Target!$B2="Mudah"</xm:f>
            <x14:dxf>
              <fill>
                <patternFill>
                  <bgColor rgb="FF92D050"/>
                </patternFill>
              </fill>
            </x14:dxf>
          </x14:cfRule>
          <xm:sqref>A5:A104</xm:sqref>
        </x14:conditionalFormatting>
      </x14:conditionalFormatting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E23DD-D6F9-42D3-B140-D7F1E374226C}">
  <dimension ref="A1:AE113"/>
  <sheetViews>
    <sheetView view="pageBreakPreview" zoomScale="86" zoomScaleNormal="70" zoomScaleSheetLayoutView="86" workbookViewId="0">
      <selection activeCell="G12" sqref="G12"/>
    </sheetView>
  </sheetViews>
  <sheetFormatPr defaultColWidth="9.109375" defaultRowHeight="13.8" x14ac:dyDescent="0.25"/>
  <cols>
    <col min="1" max="1" width="40.109375" style="12" customWidth="1"/>
    <col min="2" max="11" width="5.109375" style="12" customWidth="1"/>
    <col min="12" max="12" width="12.33203125" style="12" customWidth="1"/>
    <col min="13" max="13" width="9.33203125" style="12" customWidth="1"/>
    <col min="14" max="14" width="10.33203125" style="12" customWidth="1"/>
    <col min="15" max="15" width="18.88671875" style="12" customWidth="1"/>
    <col min="16" max="16" width="6.109375" style="12" customWidth="1"/>
    <col min="17" max="17" width="13.44140625" style="12" customWidth="1"/>
    <col min="18" max="27" width="8.44140625" style="12" customWidth="1"/>
    <col min="28" max="28" width="8.5546875" style="12" customWidth="1"/>
    <col min="29" max="29" width="8.6640625" style="12" customWidth="1"/>
    <col min="30" max="16384" width="9.109375" style="12"/>
  </cols>
  <sheetData>
    <row r="1" spans="1:31" ht="15" x14ac:dyDescent="0.25">
      <c r="A1" s="99" t="s">
        <v>2342</v>
      </c>
      <c r="B1" s="100"/>
      <c r="C1" s="100"/>
      <c r="D1" s="100"/>
      <c r="E1" s="100"/>
      <c r="F1" s="100"/>
      <c r="G1" s="100"/>
      <c r="H1" s="100"/>
      <c r="I1" s="100"/>
      <c r="J1" s="100"/>
      <c r="K1" s="100"/>
      <c r="L1" s="100"/>
      <c r="M1" s="100"/>
      <c r="N1" s="100"/>
      <c r="O1" s="100"/>
    </row>
    <row r="2" spans="1:31" ht="14.4" x14ac:dyDescent="0.3">
      <c r="A2" s="20" t="s">
        <v>1580</v>
      </c>
      <c r="B2" s="90" t="s">
        <v>1596</v>
      </c>
      <c r="C2" s="90" t="s">
        <v>1587</v>
      </c>
      <c r="D2" s="90" t="s">
        <v>1596</v>
      </c>
      <c r="E2" s="90" t="s">
        <v>1596</v>
      </c>
      <c r="F2" s="90" t="s">
        <v>1587</v>
      </c>
      <c r="G2" s="90" t="s">
        <v>1587</v>
      </c>
      <c r="H2" s="90" t="s">
        <v>1596</v>
      </c>
      <c r="I2" s="90" t="s">
        <v>1587</v>
      </c>
      <c r="J2" s="90" t="s">
        <v>1596</v>
      </c>
      <c r="K2" s="90" t="s">
        <v>1587</v>
      </c>
    </row>
    <row r="3" spans="1:31" ht="15" customHeight="1" x14ac:dyDescent="0.25">
      <c r="A3" s="101" t="s">
        <v>0</v>
      </c>
      <c r="B3" s="101" t="s">
        <v>23</v>
      </c>
      <c r="C3" s="101"/>
      <c r="D3" s="101"/>
      <c r="E3" s="101"/>
      <c r="F3" s="101"/>
      <c r="G3" s="101"/>
      <c r="H3" s="101"/>
      <c r="I3" s="101"/>
      <c r="J3" s="101"/>
      <c r="K3" s="101"/>
      <c r="L3" s="101" t="s">
        <v>1</v>
      </c>
      <c r="M3" s="101" t="s">
        <v>2</v>
      </c>
      <c r="N3" s="101" t="s">
        <v>3</v>
      </c>
      <c r="O3" s="101" t="s">
        <v>2</v>
      </c>
      <c r="Q3" s="20" t="s">
        <v>6</v>
      </c>
    </row>
    <row r="4" spans="1:31" ht="15" customHeight="1" x14ac:dyDescent="0.25">
      <c r="A4" s="101"/>
      <c r="B4" s="15">
        <v>1</v>
      </c>
      <c r="C4" s="15">
        <v>2</v>
      </c>
      <c r="D4" s="15">
        <v>3</v>
      </c>
      <c r="E4" s="15">
        <v>4</v>
      </c>
      <c r="F4" s="15">
        <v>5</v>
      </c>
      <c r="G4" s="15">
        <v>6</v>
      </c>
      <c r="H4" s="15">
        <v>7</v>
      </c>
      <c r="I4" s="15">
        <v>8</v>
      </c>
      <c r="J4" s="15">
        <v>9</v>
      </c>
      <c r="K4" s="15">
        <v>10</v>
      </c>
      <c r="L4" s="101"/>
      <c r="M4" s="101"/>
      <c r="N4" s="101"/>
      <c r="O4" s="101"/>
      <c r="Q4" s="97" t="s">
        <v>8</v>
      </c>
      <c r="R4" s="110" t="s">
        <v>23</v>
      </c>
      <c r="S4" s="110"/>
      <c r="T4" s="110"/>
      <c r="U4" s="110"/>
      <c r="V4" s="110"/>
      <c r="W4" s="110"/>
      <c r="X4" s="110"/>
      <c r="Y4" s="110"/>
      <c r="Z4" s="110"/>
      <c r="AA4" s="110"/>
      <c r="AB4" s="107" t="s">
        <v>7</v>
      </c>
      <c r="AC4" s="107" t="s">
        <v>9</v>
      </c>
      <c r="AD4" s="107" t="s">
        <v>10</v>
      </c>
    </row>
    <row r="5" spans="1:31" ht="27.6" x14ac:dyDescent="0.25">
      <c r="A5" s="4" t="s">
        <v>225</v>
      </c>
      <c r="B5" s="14">
        <v>0</v>
      </c>
      <c r="C5" s="14">
        <v>0</v>
      </c>
      <c r="D5" s="14">
        <v>0</v>
      </c>
      <c r="E5" s="14">
        <v>0</v>
      </c>
      <c r="F5" s="14">
        <v>0</v>
      </c>
      <c r="G5" s="14">
        <v>0</v>
      </c>
      <c r="H5" s="14">
        <v>1</v>
      </c>
      <c r="I5" s="14">
        <v>1</v>
      </c>
      <c r="J5" s="14">
        <v>0</v>
      </c>
      <c r="K5" s="14">
        <v>0</v>
      </c>
      <c r="L5" s="33">
        <f>SUM(B5:K5)/10</f>
        <v>0.2</v>
      </c>
      <c r="M5" s="14" t="str">
        <f>IF(L5&lt;0.31,"sukar",IF(L5&lt;0.71,"sedang","mudah"))</f>
        <v>sukar</v>
      </c>
      <c r="N5" s="33">
        <f>ABS((SUM(B5:F5)-SUM(G5:K5))*2/10)</f>
        <v>0.4</v>
      </c>
      <c r="O5" s="14"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108"/>
      <c r="AC5" s="108"/>
      <c r="AD5" s="108"/>
      <c r="AE5" s="21"/>
    </row>
    <row r="6" spans="1:31" ht="27.6" x14ac:dyDescent="0.25">
      <c r="A6" s="8" t="s">
        <v>226</v>
      </c>
      <c r="B6" s="14">
        <v>1</v>
      </c>
      <c r="C6" s="14">
        <v>1</v>
      </c>
      <c r="D6" s="14">
        <v>1</v>
      </c>
      <c r="E6" s="14">
        <v>1</v>
      </c>
      <c r="F6" s="14">
        <v>1</v>
      </c>
      <c r="G6" s="14">
        <v>1</v>
      </c>
      <c r="H6" s="14">
        <v>0</v>
      </c>
      <c r="I6" s="14">
        <v>0</v>
      </c>
      <c r="J6" s="14">
        <v>1</v>
      </c>
      <c r="K6" s="14">
        <v>1</v>
      </c>
      <c r="L6" s="33">
        <f t="shared" ref="L6:L69" si="0">SUM(B6:K6)/10</f>
        <v>0.8</v>
      </c>
      <c r="M6" s="14" t="str">
        <f t="shared" ref="M6:M69" si="1">IF(L6&lt;0.31,"sukar",IF(L6&lt;0.71,"sedang","mudah"))</f>
        <v>mudah</v>
      </c>
      <c r="N6" s="33">
        <f t="shared" ref="N6:N69" si="2">ABS((SUM(B6:F6)-SUM(G6:K6))*2/10)</f>
        <v>0.4</v>
      </c>
      <c r="O6" s="14" t="str">
        <f t="shared" ref="O6:O69" si="3">IF(N6&lt;0.2,"soal dibuang",IF(N6&lt;0.3,"soal diperbaiki",IF(N6&lt;0.4,"soal diterima tapi perlu diperbaiki","soal diterima baik")))</f>
        <v>soal diterima baik</v>
      </c>
      <c r="Q6" s="7">
        <v>1</v>
      </c>
      <c r="R6" s="14">
        <f>B5</f>
        <v>0</v>
      </c>
      <c r="S6" s="14">
        <f t="shared" ref="S6:AA6" si="4">C5</f>
        <v>0</v>
      </c>
      <c r="T6" s="14">
        <f t="shared" si="4"/>
        <v>0</v>
      </c>
      <c r="U6" s="14">
        <f t="shared" si="4"/>
        <v>0</v>
      </c>
      <c r="V6" s="14">
        <f t="shared" si="4"/>
        <v>0</v>
      </c>
      <c r="W6" s="14">
        <f t="shared" si="4"/>
        <v>0</v>
      </c>
      <c r="X6" s="14">
        <f t="shared" si="4"/>
        <v>1</v>
      </c>
      <c r="Y6" s="14">
        <f t="shared" si="4"/>
        <v>1</v>
      </c>
      <c r="Z6" s="14">
        <f t="shared" si="4"/>
        <v>0</v>
      </c>
      <c r="AA6" s="14">
        <f t="shared" si="4"/>
        <v>0</v>
      </c>
      <c r="AB6" s="6">
        <f>SUM(R6:AA6)/COUNT(R6:AA6)</f>
        <v>0.2</v>
      </c>
      <c r="AC6" s="6">
        <f>1-AB6</f>
        <v>0.8</v>
      </c>
      <c r="AD6" s="6">
        <f>AB6*AC6</f>
        <v>0.16000000000000003</v>
      </c>
      <c r="AE6" s="21"/>
    </row>
    <row r="7" spans="1:31" ht="27.6" x14ac:dyDescent="0.25">
      <c r="A7" s="4" t="s">
        <v>227</v>
      </c>
      <c r="B7" s="14">
        <v>1</v>
      </c>
      <c r="C7" s="14">
        <v>1</v>
      </c>
      <c r="D7" s="14">
        <v>1</v>
      </c>
      <c r="E7" s="14">
        <v>0</v>
      </c>
      <c r="F7" s="14">
        <v>1</v>
      </c>
      <c r="G7" s="14">
        <v>0</v>
      </c>
      <c r="H7" s="14">
        <v>0</v>
      </c>
      <c r="I7" s="14">
        <v>0</v>
      </c>
      <c r="J7" s="14">
        <v>1</v>
      </c>
      <c r="K7" s="14">
        <v>1</v>
      </c>
      <c r="L7" s="33">
        <f t="shared" si="0"/>
        <v>0.6</v>
      </c>
      <c r="M7" s="14" t="str">
        <f t="shared" si="1"/>
        <v>sedang</v>
      </c>
      <c r="N7" s="33">
        <f t="shared" si="2"/>
        <v>0.4</v>
      </c>
      <c r="O7" s="14" t="str">
        <f t="shared" si="3"/>
        <v>soal diterima baik</v>
      </c>
      <c r="Q7" s="7">
        <v>2</v>
      </c>
      <c r="R7" s="14">
        <f t="shared" ref="R7:R70" si="5">B6</f>
        <v>1</v>
      </c>
      <c r="S7" s="14">
        <f t="shared" ref="S7:S70" si="6">C6</f>
        <v>1</v>
      </c>
      <c r="T7" s="14">
        <f t="shared" ref="T7:T70" si="7">D6</f>
        <v>1</v>
      </c>
      <c r="U7" s="14">
        <f t="shared" ref="U7:U70" si="8">E6</f>
        <v>1</v>
      </c>
      <c r="V7" s="14">
        <f t="shared" ref="V7:V70" si="9">F6</f>
        <v>1</v>
      </c>
      <c r="W7" s="14">
        <f t="shared" ref="W7:W70" si="10">G6</f>
        <v>1</v>
      </c>
      <c r="X7" s="14">
        <f t="shared" ref="X7:X70" si="11">H6</f>
        <v>0</v>
      </c>
      <c r="Y7" s="14">
        <f t="shared" ref="Y7:Y70" si="12">I6</f>
        <v>0</v>
      </c>
      <c r="Z7" s="14">
        <f t="shared" ref="Z7:Z70" si="13">J6</f>
        <v>1</v>
      </c>
      <c r="AA7" s="14">
        <f t="shared" ref="AA7:AA70" si="14">K6</f>
        <v>1</v>
      </c>
      <c r="AB7" s="6">
        <f t="shared" ref="AB7:AB70" si="15">SUM(R7:AA7)/COUNT(R7:AA7)</f>
        <v>0.8</v>
      </c>
      <c r="AC7" s="6">
        <f t="shared" ref="AC7:AC70" si="16">1-AB7</f>
        <v>0.19999999999999996</v>
      </c>
      <c r="AD7" s="6">
        <f t="shared" ref="AD7:AD70" si="17">AB7*AC7</f>
        <v>0.15999999999999998</v>
      </c>
      <c r="AE7" s="21"/>
    </row>
    <row r="8" spans="1:31" ht="41.4" x14ac:dyDescent="0.25">
      <c r="A8" s="9" t="s">
        <v>228</v>
      </c>
      <c r="B8" s="14">
        <v>1</v>
      </c>
      <c r="C8" s="14">
        <v>1</v>
      </c>
      <c r="D8" s="14">
        <v>0</v>
      </c>
      <c r="E8" s="14">
        <v>1</v>
      </c>
      <c r="F8" s="14">
        <v>0</v>
      </c>
      <c r="G8" s="14">
        <v>1</v>
      </c>
      <c r="H8" s="14">
        <v>1</v>
      </c>
      <c r="I8" s="14">
        <v>1</v>
      </c>
      <c r="J8" s="14">
        <v>1</v>
      </c>
      <c r="K8" s="14">
        <v>1</v>
      </c>
      <c r="L8" s="33">
        <f t="shared" si="0"/>
        <v>0.8</v>
      </c>
      <c r="M8" s="14" t="str">
        <f t="shared" si="1"/>
        <v>mudah</v>
      </c>
      <c r="N8" s="33">
        <f t="shared" si="2"/>
        <v>0.4</v>
      </c>
      <c r="O8" s="14" t="str">
        <f t="shared" si="3"/>
        <v>soal diterima baik</v>
      </c>
      <c r="Q8" s="7">
        <v>3</v>
      </c>
      <c r="R8" s="14">
        <f t="shared" si="5"/>
        <v>1</v>
      </c>
      <c r="S8" s="14">
        <f t="shared" si="6"/>
        <v>1</v>
      </c>
      <c r="T8" s="14">
        <f t="shared" si="7"/>
        <v>1</v>
      </c>
      <c r="U8" s="14">
        <f t="shared" si="8"/>
        <v>0</v>
      </c>
      <c r="V8" s="14">
        <f t="shared" si="9"/>
        <v>1</v>
      </c>
      <c r="W8" s="14">
        <f t="shared" si="10"/>
        <v>0</v>
      </c>
      <c r="X8" s="14">
        <f t="shared" si="11"/>
        <v>0</v>
      </c>
      <c r="Y8" s="14">
        <f t="shared" si="12"/>
        <v>0</v>
      </c>
      <c r="Z8" s="14">
        <f t="shared" si="13"/>
        <v>1</v>
      </c>
      <c r="AA8" s="14">
        <f t="shared" si="14"/>
        <v>1</v>
      </c>
      <c r="AB8" s="6">
        <f t="shared" si="15"/>
        <v>0.6</v>
      </c>
      <c r="AC8" s="6">
        <f t="shared" si="16"/>
        <v>0.4</v>
      </c>
      <c r="AD8" s="6">
        <f t="shared" si="17"/>
        <v>0.24</v>
      </c>
      <c r="AE8" s="21"/>
    </row>
    <row r="9" spans="1:31" ht="27.6" x14ac:dyDescent="0.25">
      <c r="A9" s="9" t="s">
        <v>229</v>
      </c>
      <c r="B9" s="14">
        <v>1</v>
      </c>
      <c r="C9" s="14">
        <v>1</v>
      </c>
      <c r="D9" s="14">
        <v>0</v>
      </c>
      <c r="E9" s="14">
        <v>0</v>
      </c>
      <c r="F9" s="14">
        <v>0</v>
      </c>
      <c r="G9" s="14">
        <v>0</v>
      </c>
      <c r="H9" s="14">
        <v>0</v>
      </c>
      <c r="I9" s="14">
        <v>0</v>
      </c>
      <c r="J9" s="14">
        <v>0</v>
      </c>
      <c r="K9" s="14">
        <v>0</v>
      </c>
      <c r="L9" s="33">
        <f t="shared" si="0"/>
        <v>0.2</v>
      </c>
      <c r="M9" s="14" t="str">
        <f t="shared" si="1"/>
        <v>sukar</v>
      </c>
      <c r="N9" s="33">
        <f t="shared" si="2"/>
        <v>0.4</v>
      </c>
      <c r="O9" s="14" t="str">
        <f t="shared" si="3"/>
        <v>soal diterima baik</v>
      </c>
      <c r="Q9" s="7">
        <v>4</v>
      </c>
      <c r="R9" s="14">
        <f t="shared" si="5"/>
        <v>1</v>
      </c>
      <c r="S9" s="14">
        <f t="shared" si="6"/>
        <v>1</v>
      </c>
      <c r="T9" s="14">
        <f t="shared" si="7"/>
        <v>0</v>
      </c>
      <c r="U9" s="14">
        <f t="shared" si="8"/>
        <v>1</v>
      </c>
      <c r="V9" s="14">
        <f t="shared" si="9"/>
        <v>0</v>
      </c>
      <c r="W9" s="14">
        <f t="shared" si="10"/>
        <v>1</v>
      </c>
      <c r="X9" s="14">
        <f t="shared" si="11"/>
        <v>1</v>
      </c>
      <c r="Y9" s="14">
        <f t="shared" si="12"/>
        <v>1</v>
      </c>
      <c r="Z9" s="14">
        <f t="shared" si="13"/>
        <v>1</v>
      </c>
      <c r="AA9" s="14">
        <f t="shared" si="14"/>
        <v>1</v>
      </c>
      <c r="AB9" s="6">
        <f t="shared" si="15"/>
        <v>0.8</v>
      </c>
      <c r="AC9" s="6">
        <f t="shared" si="16"/>
        <v>0.19999999999999996</v>
      </c>
      <c r="AD9" s="6">
        <f t="shared" si="17"/>
        <v>0.15999999999999998</v>
      </c>
      <c r="AE9" s="21"/>
    </row>
    <row r="10" spans="1:31" ht="27.6" x14ac:dyDescent="0.25">
      <c r="A10" s="4" t="s">
        <v>230</v>
      </c>
      <c r="B10" s="14">
        <v>0</v>
      </c>
      <c r="C10" s="14">
        <v>0</v>
      </c>
      <c r="D10" s="14">
        <v>1</v>
      </c>
      <c r="E10" s="14">
        <v>1</v>
      </c>
      <c r="F10" s="14">
        <v>1</v>
      </c>
      <c r="G10" s="14">
        <v>1</v>
      </c>
      <c r="H10" s="14">
        <v>0</v>
      </c>
      <c r="I10" s="14">
        <v>0</v>
      </c>
      <c r="J10" s="14">
        <v>0</v>
      </c>
      <c r="K10" s="14">
        <v>0</v>
      </c>
      <c r="L10" s="33">
        <f t="shared" si="0"/>
        <v>0.4</v>
      </c>
      <c r="M10" s="14" t="str">
        <f t="shared" si="1"/>
        <v>sedang</v>
      </c>
      <c r="N10" s="33">
        <f t="shared" si="2"/>
        <v>0.4</v>
      </c>
      <c r="O10" s="14" t="str">
        <f t="shared" si="3"/>
        <v>soal diterima baik</v>
      </c>
      <c r="Q10" s="7">
        <v>5</v>
      </c>
      <c r="R10" s="14">
        <f t="shared" si="5"/>
        <v>1</v>
      </c>
      <c r="S10" s="14">
        <f t="shared" si="6"/>
        <v>1</v>
      </c>
      <c r="T10" s="14">
        <f t="shared" si="7"/>
        <v>0</v>
      </c>
      <c r="U10" s="14">
        <f t="shared" si="8"/>
        <v>0</v>
      </c>
      <c r="V10" s="14">
        <f t="shared" si="9"/>
        <v>0</v>
      </c>
      <c r="W10" s="14">
        <f t="shared" si="10"/>
        <v>0</v>
      </c>
      <c r="X10" s="14">
        <f t="shared" si="11"/>
        <v>0</v>
      </c>
      <c r="Y10" s="14">
        <f t="shared" si="12"/>
        <v>0</v>
      </c>
      <c r="Z10" s="14">
        <f t="shared" si="13"/>
        <v>0</v>
      </c>
      <c r="AA10" s="14">
        <f t="shared" si="14"/>
        <v>0</v>
      </c>
      <c r="AB10" s="6">
        <f t="shared" si="15"/>
        <v>0.2</v>
      </c>
      <c r="AC10" s="6">
        <f t="shared" si="16"/>
        <v>0.8</v>
      </c>
      <c r="AD10" s="6">
        <f t="shared" si="17"/>
        <v>0.16000000000000003</v>
      </c>
      <c r="AE10" s="21"/>
    </row>
    <row r="11" spans="1:31" ht="27.6" x14ac:dyDescent="0.25">
      <c r="A11" s="9" t="s">
        <v>231</v>
      </c>
      <c r="B11" s="14">
        <v>1</v>
      </c>
      <c r="C11" s="14">
        <v>1</v>
      </c>
      <c r="D11" s="14">
        <v>0</v>
      </c>
      <c r="E11" s="14">
        <v>0</v>
      </c>
      <c r="F11" s="14">
        <v>0</v>
      </c>
      <c r="G11" s="14">
        <v>0</v>
      </c>
      <c r="H11" s="14">
        <v>0</v>
      </c>
      <c r="I11" s="14">
        <v>0</v>
      </c>
      <c r="J11" s="14">
        <v>0</v>
      </c>
      <c r="K11" s="14">
        <v>0</v>
      </c>
      <c r="L11" s="33">
        <f t="shared" si="0"/>
        <v>0.2</v>
      </c>
      <c r="M11" s="14" t="str">
        <f t="shared" si="1"/>
        <v>sukar</v>
      </c>
      <c r="N11" s="33">
        <f t="shared" si="2"/>
        <v>0.4</v>
      </c>
      <c r="O11" s="14" t="str">
        <f t="shared" si="3"/>
        <v>soal diterima baik</v>
      </c>
      <c r="Q11" s="7">
        <v>6</v>
      </c>
      <c r="R11" s="14">
        <f t="shared" si="5"/>
        <v>0</v>
      </c>
      <c r="S11" s="14">
        <f t="shared" si="6"/>
        <v>0</v>
      </c>
      <c r="T11" s="14">
        <f t="shared" si="7"/>
        <v>1</v>
      </c>
      <c r="U11" s="14">
        <f t="shared" si="8"/>
        <v>1</v>
      </c>
      <c r="V11" s="14">
        <f t="shared" si="9"/>
        <v>1</v>
      </c>
      <c r="W11" s="14">
        <f t="shared" si="10"/>
        <v>1</v>
      </c>
      <c r="X11" s="14">
        <f t="shared" si="11"/>
        <v>0</v>
      </c>
      <c r="Y11" s="14">
        <f t="shared" si="12"/>
        <v>0</v>
      </c>
      <c r="Z11" s="14">
        <f t="shared" si="13"/>
        <v>0</v>
      </c>
      <c r="AA11" s="14">
        <f t="shared" si="14"/>
        <v>0</v>
      </c>
      <c r="AB11" s="6">
        <f t="shared" si="15"/>
        <v>0.4</v>
      </c>
      <c r="AC11" s="6">
        <f t="shared" si="16"/>
        <v>0.6</v>
      </c>
      <c r="AD11" s="6">
        <f t="shared" si="17"/>
        <v>0.24</v>
      </c>
      <c r="AE11" s="21"/>
    </row>
    <row r="12" spans="1:31" ht="27.6" x14ac:dyDescent="0.25">
      <c r="A12" s="4" t="s">
        <v>232</v>
      </c>
      <c r="B12" s="14">
        <v>1</v>
      </c>
      <c r="C12" s="14">
        <v>1</v>
      </c>
      <c r="D12" s="14">
        <v>1</v>
      </c>
      <c r="E12" s="14">
        <v>1</v>
      </c>
      <c r="F12" s="14">
        <v>1</v>
      </c>
      <c r="G12" s="14">
        <v>1</v>
      </c>
      <c r="H12" s="14">
        <v>0</v>
      </c>
      <c r="I12" s="14">
        <v>0</v>
      </c>
      <c r="J12" s="14">
        <v>0</v>
      </c>
      <c r="K12" s="14">
        <v>0</v>
      </c>
      <c r="L12" s="33">
        <f t="shared" si="0"/>
        <v>0.6</v>
      </c>
      <c r="M12" s="14" t="str">
        <f t="shared" si="1"/>
        <v>sedang</v>
      </c>
      <c r="N12" s="33">
        <f t="shared" si="2"/>
        <v>0.8</v>
      </c>
      <c r="O12" s="14" t="str">
        <f t="shared" si="3"/>
        <v>soal diterima baik</v>
      </c>
      <c r="Q12" s="7">
        <v>7</v>
      </c>
      <c r="R12" s="14">
        <f t="shared" si="5"/>
        <v>1</v>
      </c>
      <c r="S12" s="14">
        <f t="shared" si="6"/>
        <v>1</v>
      </c>
      <c r="T12" s="14">
        <f t="shared" si="7"/>
        <v>0</v>
      </c>
      <c r="U12" s="14">
        <f t="shared" si="8"/>
        <v>0</v>
      </c>
      <c r="V12" s="14">
        <f t="shared" si="9"/>
        <v>0</v>
      </c>
      <c r="W12" s="14">
        <f t="shared" si="10"/>
        <v>0</v>
      </c>
      <c r="X12" s="14">
        <f t="shared" si="11"/>
        <v>0</v>
      </c>
      <c r="Y12" s="14">
        <f t="shared" si="12"/>
        <v>0</v>
      </c>
      <c r="Z12" s="14">
        <f t="shared" si="13"/>
        <v>0</v>
      </c>
      <c r="AA12" s="14">
        <f t="shared" si="14"/>
        <v>0</v>
      </c>
      <c r="AB12" s="6">
        <f t="shared" si="15"/>
        <v>0.2</v>
      </c>
      <c r="AC12" s="6">
        <f t="shared" si="16"/>
        <v>0.8</v>
      </c>
      <c r="AD12" s="6">
        <f t="shared" si="17"/>
        <v>0.16000000000000003</v>
      </c>
      <c r="AE12" s="21"/>
    </row>
    <row r="13" spans="1:31" ht="41.4" x14ac:dyDescent="0.25">
      <c r="A13" s="8" t="s">
        <v>233</v>
      </c>
      <c r="B13" s="14">
        <v>1</v>
      </c>
      <c r="C13" s="14">
        <v>1</v>
      </c>
      <c r="D13" s="14">
        <v>1</v>
      </c>
      <c r="E13" s="14">
        <v>0</v>
      </c>
      <c r="F13" s="14">
        <v>1</v>
      </c>
      <c r="G13" s="14">
        <v>0</v>
      </c>
      <c r="H13" s="14">
        <v>1</v>
      </c>
      <c r="I13" s="14">
        <v>1</v>
      </c>
      <c r="J13" s="14">
        <v>0</v>
      </c>
      <c r="K13" s="14">
        <v>0</v>
      </c>
      <c r="L13" s="33">
        <f t="shared" si="0"/>
        <v>0.6</v>
      </c>
      <c r="M13" s="14" t="str">
        <f t="shared" si="1"/>
        <v>sedang</v>
      </c>
      <c r="N13" s="33">
        <f t="shared" si="2"/>
        <v>0.4</v>
      </c>
      <c r="O13" s="14" t="str">
        <f t="shared" si="3"/>
        <v>soal diterima baik</v>
      </c>
      <c r="Q13" s="7">
        <v>8</v>
      </c>
      <c r="R13" s="14">
        <f t="shared" si="5"/>
        <v>1</v>
      </c>
      <c r="S13" s="14">
        <f t="shared" si="6"/>
        <v>1</v>
      </c>
      <c r="T13" s="14">
        <f t="shared" si="7"/>
        <v>1</v>
      </c>
      <c r="U13" s="14">
        <f t="shared" si="8"/>
        <v>1</v>
      </c>
      <c r="V13" s="14">
        <f t="shared" si="9"/>
        <v>1</v>
      </c>
      <c r="W13" s="14">
        <f t="shared" si="10"/>
        <v>1</v>
      </c>
      <c r="X13" s="14">
        <f t="shared" si="11"/>
        <v>0</v>
      </c>
      <c r="Y13" s="14">
        <f t="shared" si="12"/>
        <v>0</v>
      </c>
      <c r="Z13" s="14">
        <f t="shared" si="13"/>
        <v>0</v>
      </c>
      <c r="AA13" s="14">
        <f t="shared" si="14"/>
        <v>0</v>
      </c>
      <c r="AB13" s="6">
        <f t="shared" si="15"/>
        <v>0.6</v>
      </c>
      <c r="AC13" s="6">
        <f t="shared" si="16"/>
        <v>0.4</v>
      </c>
      <c r="AD13" s="6">
        <f t="shared" si="17"/>
        <v>0.24</v>
      </c>
      <c r="AE13" s="21"/>
    </row>
    <row r="14" spans="1:31" ht="27.6" x14ac:dyDescent="0.25">
      <c r="A14" s="4" t="s">
        <v>234</v>
      </c>
      <c r="B14" s="14">
        <v>1</v>
      </c>
      <c r="C14" s="14">
        <v>1</v>
      </c>
      <c r="D14" s="14">
        <v>0</v>
      </c>
      <c r="E14" s="14">
        <v>0</v>
      </c>
      <c r="F14" s="14">
        <v>0</v>
      </c>
      <c r="G14" s="14">
        <v>0</v>
      </c>
      <c r="H14" s="14">
        <v>0</v>
      </c>
      <c r="I14" s="14">
        <v>0</v>
      </c>
      <c r="J14" s="14">
        <v>0</v>
      </c>
      <c r="K14" s="14">
        <v>0</v>
      </c>
      <c r="L14" s="33">
        <f t="shared" si="0"/>
        <v>0.2</v>
      </c>
      <c r="M14" s="14" t="str">
        <f t="shared" si="1"/>
        <v>sukar</v>
      </c>
      <c r="N14" s="33">
        <f t="shared" si="2"/>
        <v>0.4</v>
      </c>
      <c r="O14" s="14" t="str">
        <f t="shared" si="3"/>
        <v>soal diterima baik</v>
      </c>
      <c r="Q14" s="7">
        <v>9</v>
      </c>
      <c r="R14" s="14">
        <f t="shared" si="5"/>
        <v>1</v>
      </c>
      <c r="S14" s="14">
        <f t="shared" si="6"/>
        <v>1</v>
      </c>
      <c r="T14" s="14">
        <f t="shared" si="7"/>
        <v>1</v>
      </c>
      <c r="U14" s="14">
        <f t="shared" si="8"/>
        <v>0</v>
      </c>
      <c r="V14" s="14">
        <f t="shared" si="9"/>
        <v>1</v>
      </c>
      <c r="W14" s="14">
        <f t="shared" si="10"/>
        <v>0</v>
      </c>
      <c r="X14" s="14">
        <f t="shared" si="11"/>
        <v>1</v>
      </c>
      <c r="Y14" s="14">
        <f t="shared" si="12"/>
        <v>1</v>
      </c>
      <c r="Z14" s="14">
        <f t="shared" si="13"/>
        <v>0</v>
      </c>
      <c r="AA14" s="14">
        <f t="shared" si="14"/>
        <v>0</v>
      </c>
      <c r="AB14" s="6">
        <f t="shared" si="15"/>
        <v>0.6</v>
      </c>
      <c r="AC14" s="6">
        <f t="shared" si="16"/>
        <v>0.4</v>
      </c>
      <c r="AD14" s="6">
        <f t="shared" si="17"/>
        <v>0.24</v>
      </c>
      <c r="AE14" s="21"/>
    </row>
    <row r="15" spans="1:31" ht="27.6" x14ac:dyDescent="0.25">
      <c r="A15" s="9" t="s">
        <v>235</v>
      </c>
      <c r="B15" s="14">
        <v>1</v>
      </c>
      <c r="C15" s="14">
        <v>1</v>
      </c>
      <c r="D15" s="14">
        <v>1</v>
      </c>
      <c r="E15" s="14">
        <v>0</v>
      </c>
      <c r="F15" s="14">
        <v>1</v>
      </c>
      <c r="G15" s="14">
        <v>0</v>
      </c>
      <c r="H15" s="14">
        <v>1</v>
      </c>
      <c r="I15" s="14">
        <v>1</v>
      </c>
      <c r="J15" s="14">
        <v>0</v>
      </c>
      <c r="K15" s="14">
        <v>0</v>
      </c>
      <c r="L15" s="33">
        <f t="shared" si="0"/>
        <v>0.6</v>
      </c>
      <c r="M15" s="14" t="str">
        <f t="shared" si="1"/>
        <v>sedang</v>
      </c>
      <c r="N15" s="33">
        <f t="shared" si="2"/>
        <v>0.4</v>
      </c>
      <c r="O15" s="14" t="str">
        <f t="shared" si="3"/>
        <v>soal diterima baik</v>
      </c>
      <c r="Q15" s="7">
        <v>10</v>
      </c>
      <c r="R15" s="14">
        <f t="shared" si="5"/>
        <v>1</v>
      </c>
      <c r="S15" s="14">
        <f t="shared" si="6"/>
        <v>1</v>
      </c>
      <c r="T15" s="14">
        <f t="shared" si="7"/>
        <v>0</v>
      </c>
      <c r="U15" s="14">
        <f t="shared" si="8"/>
        <v>0</v>
      </c>
      <c r="V15" s="14">
        <f t="shared" si="9"/>
        <v>0</v>
      </c>
      <c r="W15" s="14">
        <f t="shared" si="10"/>
        <v>0</v>
      </c>
      <c r="X15" s="14">
        <f t="shared" si="11"/>
        <v>0</v>
      </c>
      <c r="Y15" s="14">
        <f t="shared" si="12"/>
        <v>0</v>
      </c>
      <c r="Z15" s="14">
        <f t="shared" si="13"/>
        <v>0</v>
      </c>
      <c r="AA15" s="14">
        <f t="shared" si="14"/>
        <v>0</v>
      </c>
      <c r="AB15" s="6">
        <f t="shared" si="15"/>
        <v>0.2</v>
      </c>
      <c r="AC15" s="6">
        <f t="shared" si="16"/>
        <v>0.8</v>
      </c>
      <c r="AD15" s="6">
        <f t="shared" si="17"/>
        <v>0.16000000000000003</v>
      </c>
      <c r="AE15" s="21"/>
    </row>
    <row r="16" spans="1:31" ht="27.6" x14ac:dyDescent="0.25">
      <c r="A16" s="4" t="s">
        <v>236</v>
      </c>
      <c r="B16" s="14">
        <v>1</v>
      </c>
      <c r="C16" s="14">
        <v>1</v>
      </c>
      <c r="D16" s="14">
        <v>1</v>
      </c>
      <c r="E16" s="14">
        <v>0</v>
      </c>
      <c r="F16" s="14">
        <v>1</v>
      </c>
      <c r="G16" s="14">
        <v>0</v>
      </c>
      <c r="H16" s="14">
        <v>0</v>
      </c>
      <c r="I16" s="14">
        <v>0</v>
      </c>
      <c r="J16" s="14">
        <v>0</v>
      </c>
      <c r="K16" s="14">
        <v>0</v>
      </c>
      <c r="L16" s="33">
        <f t="shared" si="0"/>
        <v>0.4</v>
      </c>
      <c r="M16" s="14" t="str">
        <f t="shared" si="1"/>
        <v>sedang</v>
      </c>
      <c r="N16" s="33">
        <f t="shared" si="2"/>
        <v>0.8</v>
      </c>
      <c r="O16" s="14" t="str">
        <f t="shared" si="3"/>
        <v>soal diterima baik</v>
      </c>
      <c r="Q16" s="7">
        <v>11</v>
      </c>
      <c r="R16" s="14">
        <f t="shared" si="5"/>
        <v>1</v>
      </c>
      <c r="S16" s="14">
        <f t="shared" si="6"/>
        <v>1</v>
      </c>
      <c r="T16" s="14">
        <f t="shared" si="7"/>
        <v>1</v>
      </c>
      <c r="U16" s="14">
        <f t="shared" si="8"/>
        <v>0</v>
      </c>
      <c r="V16" s="14">
        <f t="shared" si="9"/>
        <v>1</v>
      </c>
      <c r="W16" s="14">
        <f t="shared" si="10"/>
        <v>0</v>
      </c>
      <c r="X16" s="14">
        <f t="shared" si="11"/>
        <v>1</v>
      </c>
      <c r="Y16" s="14">
        <f t="shared" si="12"/>
        <v>1</v>
      </c>
      <c r="Z16" s="14">
        <f t="shared" si="13"/>
        <v>0</v>
      </c>
      <c r="AA16" s="14">
        <f t="shared" si="14"/>
        <v>0</v>
      </c>
      <c r="AB16" s="6">
        <f t="shared" si="15"/>
        <v>0.6</v>
      </c>
      <c r="AC16" s="6">
        <f t="shared" si="16"/>
        <v>0.4</v>
      </c>
      <c r="AD16" s="6">
        <f t="shared" si="17"/>
        <v>0.24</v>
      </c>
      <c r="AE16" s="21"/>
    </row>
    <row r="17" spans="1:31" ht="41.4" x14ac:dyDescent="0.25">
      <c r="A17" s="9" t="s">
        <v>237</v>
      </c>
      <c r="B17" s="14">
        <v>1</v>
      </c>
      <c r="C17" s="14">
        <v>1</v>
      </c>
      <c r="D17" s="14">
        <v>0</v>
      </c>
      <c r="E17" s="14">
        <v>1</v>
      </c>
      <c r="F17" s="14">
        <v>0</v>
      </c>
      <c r="G17" s="14">
        <v>1</v>
      </c>
      <c r="H17" s="14">
        <v>0</v>
      </c>
      <c r="I17" s="14">
        <v>0</v>
      </c>
      <c r="J17" s="14">
        <v>0</v>
      </c>
      <c r="K17" s="14">
        <v>0</v>
      </c>
      <c r="L17" s="33">
        <f t="shared" si="0"/>
        <v>0.4</v>
      </c>
      <c r="M17" s="14" t="str">
        <f t="shared" si="1"/>
        <v>sedang</v>
      </c>
      <c r="N17" s="33">
        <f t="shared" si="2"/>
        <v>0.4</v>
      </c>
      <c r="O17" s="14" t="str">
        <f t="shared" si="3"/>
        <v>soal diterima baik</v>
      </c>
      <c r="Q17" s="7">
        <v>12</v>
      </c>
      <c r="R17" s="14">
        <f t="shared" si="5"/>
        <v>1</v>
      </c>
      <c r="S17" s="14">
        <f t="shared" si="6"/>
        <v>1</v>
      </c>
      <c r="T17" s="14">
        <f t="shared" si="7"/>
        <v>1</v>
      </c>
      <c r="U17" s="14">
        <f t="shared" si="8"/>
        <v>0</v>
      </c>
      <c r="V17" s="14">
        <f t="shared" si="9"/>
        <v>1</v>
      </c>
      <c r="W17" s="14">
        <f t="shared" si="10"/>
        <v>0</v>
      </c>
      <c r="X17" s="14">
        <f t="shared" si="11"/>
        <v>0</v>
      </c>
      <c r="Y17" s="14">
        <f t="shared" si="12"/>
        <v>0</v>
      </c>
      <c r="Z17" s="14">
        <f t="shared" si="13"/>
        <v>0</v>
      </c>
      <c r="AA17" s="14">
        <f t="shared" si="14"/>
        <v>0</v>
      </c>
      <c r="AB17" s="6">
        <f t="shared" si="15"/>
        <v>0.4</v>
      </c>
      <c r="AC17" s="6">
        <f t="shared" si="16"/>
        <v>0.6</v>
      </c>
      <c r="AD17" s="6">
        <f t="shared" si="17"/>
        <v>0.24</v>
      </c>
      <c r="AE17" s="21"/>
    </row>
    <row r="18" spans="1:31" ht="27.6" x14ac:dyDescent="0.25">
      <c r="A18" s="8" t="s">
        <v>238</v>
      </c>
      <c r="B18" s="14">
        <v>1</v>
      </c>
      <c r="C18" s="14">
        <v>1</v>
      </c>
      <c r="D18" s="14">
        <v>1</v>
      </c>
      <c r="E18" s="14">
        <v>0</v>
      </c>
      <c r="F18" s="14">
        <v>1</v>
      </c>
      <c r="G18" s="14">
        <v>0</v>
      </c>
      <c r="H18" s="14">
        <v>0</v>
      </c>
      <c r="I18" s="14">
        <v>0</v>
      </c>
      <c r="J18" s="14">
        <v>0</v>
      </c>
      <c r="K18" s="14">
        <v>0</v>
      </c>
      <c r="L18" s="33">
        <f t="shared" si="0"/>
        <v>0.4</v>
      </c>
      <c r="M18" s="14" t="str">
        <f t="shared" si="1"/>
        <v>sedang</v>
      </c>
      <c r="N18" s="33">
        <f t="shared" si="2"/>
        <v>0.8</v>
      </c>
      <c r="O18" s="14" t="str">
        <f t="shared" si="3"/>
        <v>soal diterima baik</v>
      </c>
      <c r="Q18" s="7">
        <v>13</v>
      </c>
      <c r="R18" s="14">
        <f t="shared" si="5"/>
        <v>1</v>
      </c>
      <c r="S18" s="14">
        <f t="shared" si="6"/>
        <v>1</v>
      </c>
      <c r="T18" s="14">
        <f t="shared" si="7"/>
        <v>0</v>
      </c>
      <c r="U18" s="14">
        <f t="shared" si="8"/>
        <v>1</v>
      </c>
      <c r="V18" s="14">
        <f t="shared" si="9"/>
        <v>0</v>
      </c>
      <c r="W18" s="14">
        <f t="shared" si="10"/>
        <v>1</v>
      </c>
      <c r="X18" s="14">
        <f t="shared" si="11"/>
        <v>0</v>
      </c>
      <c r="Y18" s="14">
        <f t="shared" si="12"/>
        <v>0</v>
      </c>
      <c r="Z18" s="14">
        <f t="shared" si="13"/>
        <v>0</v>
      </c>
      <c r="AA18" s="14">
        <f t="shared" si="14"/>
        <v>0</v>
      </c>
      <c r="AB18" s="6">
        <f t="shared" si="15"/>
        <v>0.4</v>
      </c>
      <c r="AC18" s="6">
        <f t="shared" si="16"/>
        <v>0.6</v>
      </c>
      <c r="AD18" s="6">
        <f t="shared" si="17"/>
        <v>0.24</v>
      </c>
      <c r="AE18" s="21"/>
    </row>
    <row r="19" spans="1:31" ht="27.6" x14ac:dyDescent="0.25">
      <c r="A19" s="4" t="s">
        <v>239</v>
      </c>
      <c r="B19" s="14">
        <v>1</v>
      </c>
      <c r="C19" s="14">
        <v>1</v>
      </c>
      <c r="D19" s="14">
        <v>0</v>
      </c>
      <c r="E19" s="14">
        <v>1</v>
      </c>
      <c r="F19" s="14">
        <v>0</v>
      </c>
      <c r="G19" s="14">
        <v>1</v>
      </c>
      <c r="H19" s="14">
        <v>0</v>
      </c>
      <c r="I19" s="14">
        <v>0</v>
      </c>
      <c r="J19" s="14">
        <v>0</v>
      </c>
      <c r="K19" s="14">
        <v>0</v>
      </c>
      <c r="L19" s="33">
        <f t="shared" si="0"/>
        <v>0.4</v>
      </c>
      <c r="M19" s="14" t="str">
        <f t="shared" si="1"/>
        <v>sedang</v>
      </c>
      <c r="N19" s="33">
        <f t="shared" si="2"/>
        <v>0.4</v>
      </c>
      <c r="O19" s="14" t="str">
        <f t="shared" si="3"/>
        <v>soal diterima baik</v>
      </c>
      <c r="Q19" s="7">
        <v>14</v>
      </c>
      <c r="R19" s="14">
        <f t="shared" si="5"/>
        <v>1</v>
      </c>
      <c r="S19" s="14">
        <f t="shared" si="6"/>
        <v>1</v>
      </c>
      <c r="T19" s="14">
        <f t="shared" si="7"/>
        <v>1</v>
      </c>
      <c r="U19" s="14">
        <f t="shared" si="8"/>
        <v>0</v>
      </c>
      <c r="V19" s="14">
        <f t="shared" si="9"/>
        <v>1</v>
      </c>
      <c r="W19" s="14">
        <f t="shared" si="10"/>
        <v>0</v>
      </c>
      <c r="X19" s="14">
        <f t="shared" si="11"/>
        <v>0</v>
      </c>
      <c r="Y19" s="14">
        <f t="shared" si="12"/>
        <v>0</v>
      </c>
      <c r="Z19" s="14">
        <f t="shared" si="13"/>
        <v>0</v>
      </c>
      <c r="AA19" s="14">
        <f t="shared" si="14"/>
        <v>0</v>
      </c>
      <c r="AB19" s="6">
        <f t="shared" si="15"/>
        <v>0.4</v>
      </c>
      <c r="AC19" s="6">
        <f t="shared" si="16"/>
        <v>0.6</v>
      </c>
      <c r="AD19" s="6">
        <f t="shared" si="17"/>
        <v>0.24</v>
      </c>
      <c r="AE19" s="21"/>
    </row>
    <row r="20" spans="1:31" ht="27.6" x14ac:dyDescent="0.25">
      <c r="A20" s="8" t="s">
        <v>240</v>
      </c>
      <c r="B20" s="14">
        <v>0</v>
      </c>
      <c r="C20" s="14">
        <v>0</v>
      </c>
      <c r="D20" s="14">
        <v>1</v>
      </c>
      <c r="E20" s="14">
        <v>0</v>
      </c>
      <c r="F20" s="14">
        <v>1</v>
      </c>
      <c r="G20" s="14">
        <v>0</v>
      </c>
      <c r="H20" s="14">
        <v>0</v>
      </c>
      <c r="I20" s="14">
        <v>0</v>
      </c>
      <c r="J20" s="14">
        <v>0</v>
      </c>
      <c r="K20" s="14">
        <v>0</v>
      </c>
      <c r="L20" s="33">
        <f t="shared" si="0"/>
        <v>0.2</v>
      </c>
      <c r="M20" s="14" t="str">
        <f t="shared" si="1"/>
        <v>sukar</v>
      </c>
      <c r="N20" s="33">
        <f t="shared" si="2"/>
        <v>0.4</v>
      </c>
      <c r="O20" s="14" t="str">
        <f t="shared" si="3"/>
        <v>soal diterima baik</v>
      </c>
      <c r="Q20" s="7">
        <v>15</v>
      </c>
      <c r="R20" s="14">
        <f t="shared" si="5"/>
        <v>1</v>
      </c>
      <c r="S20" s="14">
        <f t="shared" si="6"/>
        <v>1</v>
      </c>
      <c r="T20" s="14">
        <f t="shared" si="7"/>
        <v>0</v>
      </c>
      <c r="U20" s="14">
        <f t="shared" si="8"/>
        <v>1</v>
      </c>
      <c r="V20" s="14">
        <f t="shared" si="9"/>
        <v>0</v>
      </c>
      <c r="W20" s="14">
        <f t="shared" si="10"/>
        <v>1</v>
      </c>
      <c r="X20" s="14">
        <f t="shared" si="11"/>
        <v>0</v>
      </c>
      <c r="Y20" s="14">
        <f t="shared" si="12"/>
        <v>0</v>
      </c>
      <c r="Z20" s="14">
        <f t="shared" si="13"/>
        <v>0</v>
      </c>
      <c r="AA20" s="14">
        <f t="shared" si="14"/>
        <v>0</v>
      </c>
      <c r="AB20" s="6">
        <f t="shared" si="15"/>
        <v>0.4</v>
      </c>
      <c r="AC20" s="6">
        <f t="shared" si="16"/>
        <v>0.6</v>
      </c>
      <c r="AD20" s="6">
        <f t="shared" si="17"/>
        <v>0.24</v>
      </c>
      <c r="AE20" s="21"/>
    </row>
    <row r="21" spans="1:31" ht="27.6" x14ac:dyDescent="0.25">
      <c r="A21" s="4" t="s">
        <v>241</v>
      </c>
      <c r="B21" s="14">
        <v>1</v>
      </c>
      <c r="C21" s="14">
        <v>1</v>
      </c>
      <c r="D21" s="14">
        <v>1</v>
      </c>
      <c r="E21" s="14">
        <v>0</v>
      </c>
      <c r="F21" s="14">
        <v>1</v>
      </c>
      <c r="G21" s="14">
        <v>0</v>
      </c>
      <c r="H21" s="14">
        <v>0</v>
      </c>
      <c r="I21" s="14">
        <v>0</v>
      </c>
      <c r="J21" s="14">
        <v>1</v>
      </c>
      <c r="K21" s="14">
        <v>1</v>
      </c>
      <c r="L21" s="33">
        <f t="shared" si="0"/>
        <v>0.6</v>
      </c>
      <c r="M21" s="14" t="str">
        <f t="shared" si="1"/>
        <v>sedang</v>
      </c>
      <c r="N21" s="33">
        <f t="shared" si="2"/>
        <v>0.4</v>
      </c>
      <c r="O21" s="14" t="str">
        <f t="shared" si="3"/>
        <v>soal diterima baik</v>
      </c>
      <c r="Q21" s="7">
        <v>16</v>
      </c>
      <c r="R21" s="14">
        <f t="shared" si="5"/>
        <v>0</v>
      </c>
      <c r="S21" s="14">
        <f t="shared" si="6"/>
        <v>0</v>
      </c>
      <c r="T21" s="14">
        <f t="shared" si="7"/>
        <v>1</v>
      </c>
      <c r="U21" s="14">
        <f t="shared" si="8"/>
        <v>0</v>
      </c>
      <c r="V21" s="14">
        <f t="shared" si="9"/>
        <v>1</v>
      </c>
      <c r="W21" s="14">
        <f t="shared" si="10"/>
        <v>0</v>
      </c>
      <c r="X21" s="14">
        <f t="shared" si="11"/>
        <v>0</v>
      </c>
      <c r="Y21" s="14">
        <f t="shared" si="12"/>
        <v>0</v>
      </c>
      <c r="Z21" s="14">
        <f t="shared" si="13"/>
        <v>0</v>
      </c>
      <c r="AA21" s="14">
        <f t="shared" si="14"/>
        <v>0</v>
      </c>
      <c r="AB21" s="6">
        <f t="shared" si="15"/>
        <v>0.2</v>
      </c>
      <c r="AC21" s="6">
        <f t="shared" si="16"/>
        <v>0.8</v>
      </c>
      <c r="AD21" s="6">
        <f t="shared" si="17"/>
        <v>0.16000000000000003</v>
      </c>
      <c r="AE21" s="21"/>
    </row>
    <row r="22" spans="1:31" ht="41.4" x14ac:dyDescent="0.25">
      <c r="A22" s="9" t="s">
        <v>242</v>
      </c>
      <c r="B22" s="14">
        <v>1</v>
      </c>
      <c r="C22" s="14">
        <v>1</v>
      </c>
      <c r="D22" s="14">
        <v>1</v>
      </c>
      <c r="E22" s="14">
        <v>0</v>
      </c>
      <c r="F22" s="14">
        <v>1</v>
      </c>
      <c r="G22" s="14">
        <v>0</v>
      </c>
      <c r="H22" s="14">
        <v>0</v>
      </c>
      <c r="I22" s="14">
        <v>0</v>
      </c>
      <c r="J22" s="14">
        <v>1</v>
      </c>
      <c r="K22" s="14">
        <v>1</v>
      </c>
      <c r="L22" s="33">
        <f t="shared" si="0"/>
        <v>0.6</v>
      </c>
      <c r="M22" s="14" t="str">
        <f t="shared" si="1"/>
        <v>sedang</v>
      </c>
      <c r="N22" s="33">
        <f t="shared" si="2"/>
        <v>0.4</v>
      </c>
      <c r="O22" s="14" t="str">
        <f t="shared" si="3"/>
        <v>soal diterima baik</v>
      </c>
      <c r="Q22" s="7">
        <v>17</v>
      </c>
      <c r="R22" s="14">
        <f t="shared" si="5"/>
        <v>1</v>
      </c>
      <c r="S22" s="14">
        <f t="shared" si="6"/>
        <v>1</v>
      </c>
      <c r="T22" s="14">
        <f t="shared" si="7"/>
        <v>1</v>
      </c>
      <c r="U22" s="14">
        <f t="shared" si="8"/>
        <v>0</v>
      </c>
      <c r="V22" s="14">
        <f t="shared" si="9"/>
        <v>1</v>
      </c>
      <c r="W22" s="14">
        <f t="shared" si="10"/>
        <v>0</v>
      </c>
      <c r="X22" s="14">
        <f t="shared" si="11"/>
        <v>0</v>
      </c>
      <c r="Y22" s="14">
        <f t="shared" si="12"/>
        <v>0</v>
      </c>
      <c r="Z22" s="14">
        <f t="shared" si="13"/>
        <v>1</v>
      </c>
      <c r="AA22" s="14">
        <f t="shared" si="14"/>
        <v>1</v>
      </c>
      <c r="AB22" s="6">
        <f t="shared" si="15"/>
        <v>0.6</v>
      </c>
      <c r="AC22" s="6">
        <f t="shared" si="16"/>
        <v>0.4</v>
      </c>
      <c r="AD22" s="6">
        <f t="shared" si="17"/>
        <v>0.24</v>
      </c>
      <c r="AE22" s="21"/>
    </row>
    <row r="23" spans="1:31" ht="27.6" x14ac:dyDescent="0.25">
      <c r="A23" s="8" t="s">
        <v>243</v>
      </c>
      <c r="B23" s="14">
        <v>1</v>
      </c>
      <c r="C23" s="14">
        <v>1</v>
      </c>
      <c r="D23" s="14">
        <v>1</v>
      </c>
      <c r="E23" s="14">
        <v>0</v>
      </c>
      <c r="F23" s="14">
        <v>1</v>
      </c>
      <c r="G23" s="14">
        <v>0</v>
      </c>
      <c r="H23" s="14">
        <v>0</v>
      </c>
      <c r="I23" s="14">
        <v>0</v>
      </c>
      <c r="J23" s="14">
        <v>0</v>
      </c>
      <c r="K23" s="14">
        <v>0</v>
      </c>
      <c r="L23" s="33">
        <f t="shared" si="0"/>
        <v>0.4</v>
      </c>
      <c r="M23" s="14" t="str">
        <f t="shared" si="1"/>
        <v>sedang</v>
      </c>
      <c r="N23" s="33">
        <f t="shared" si="2"/>
        <v>0.8</v>
      </c>
      <c r="O23" s="14" t="str">
        <f t="shared" si="3"/>
        <v>soal diterima baik</v>
      </c>
      <c r="Q23" s="7">
        <v>18</v>
      </c>
      <c r="R23" s="14">
        <f t="shared" si="5"/>
        <v>1</v>
      </c>
      <c r="S23" s="14">
        <f t="shared" si="6"/>
        <v>1</v>
      </c>
      <c r="T23" s="14">
        <f t="shared" si="7"/>
        <v>1</v>
      </c>
      <c r="U23" s="14">
        <f t="shared" si="8"/>
        <v>0</v>
      </c>
      <c r="V23" s="14">
        <f t="shared" si="9"/>
        <v>1</v>
      </c>
      <c r="W23" s="14">
        <f t="shared" si="10"/>
        <v>0</v>
      </c>
      <c r="X23" s="14">
        <f t="shared" si="11"/>
        <v>0</v>
      </c>
      <c r="Y23" s="14">
        <f t="shared" si="12"/>
        <v>0</v>
      </c>
      <c r="Z23" s="14">
        <f t="shared" si="13"/>
        <v>1</v>
      </c>
      <c r="AA23" s="14">
        <f t="shared" si="14"/>
        <v>1</v>
      </c>
      <c r="AB23" s="6">
        <f t="shared" si="15"/>
        <v>0.6</v>
      </c>
      <c r="AC23" s="6">
        <f t="shared" si="16"/>
        <v>0.4</v>
      </c>
      <c r="AD23" s="6">
        <f t="shared" si="17"/>
        <v>0.24</v>
      </c>
      <c r="AE23" s="21"/>
    </row>
    <row r="24" spans="1:31" ht="27.6" x14ac:dyDescent="0.25">
      <c r="A24" s="8" t="s">
        <v>244</v>
      </c>
      <c r="B24" s="14">
        <v>1</v>
      </c>
      <c r="C24" s="14">
        <v>1</v>
      </c>
      <c r="D24" s="14">
        <v>1</v>
      </c>
      <c r="E24" s="14">
        <v>0</v>
      </c>
      <c r="F24" s="14">
        <v>1</v>
      </c>
      <c r="G24" s="14">
        <v>0</v>
      </c>
      <c r="H24" s="14">
        <v>1</v>
      </c>
      <c r="I24" s="14">
        <v>1</v>
      </c>
      <c r="J24" s="14">
        <v>0</v>
      </c>
      <c r="K24" s="14">
        <v>0</v>
      </c>
      <c r="L24" s="33">
        <f t="shared" si="0"/>
        <v>0.6</v>
      </c>
      <c r="M24" s="14" t="str">
        <f t="shared" si="1"/>
        <v>sedang</v>
      </c>
      <c r="N24" s="33">
        <f t="shared" si="2"/>
        <v>0.4</v>
      </c>
      <c r="O24" s="14" t="str">
        <f t="shared" si="3"/>
        <v>soal diterima baik</v>
      </c>
      <c r="Q24" s="7">
        <v>19</v>
      </c>
      <c r="R24" s="14">
        <f t="shared" si="5"/>
        <v>1</v>
      </c>
      <c r="S24" s="14">
        <f t="shared" si="6"/>
        <v>1</v>
      </c>
      <c r="T24" s="14">
        <f t="shared" si="7"/>
        <v>1</v>
      </c>
      <c r="U24" s="14">
        <f t="shared" si="8"/>
        <v>0</v>
      </c>
      <c r="V24" s="14">
        <f t="shared" si="9"/>
        <v>1</v>
      </c>
      <c r="W24" s="14">
        <f t="shared" si="10"/>
        <v>0</v>
      </c>
      <c r="X24" s="14">
        <f t="shared" si="11"/>
        <v>0</v>
      </c>
      <c r="Y24" s="14">
        <f t="shared" si="12"/>
        <v>0</v>
      </c>
      <c r="Z24" s="14">
        <f t="shared" si="13"/>
        <v>0</v>
      </c>
      <c r="AA24" s="14">
        <f t="shared" si="14"/>
        <v>0</v>
      </c>
      <c r="AB24" s="6">
        <f t="shared" si="15"/>
        <v>0.4</v>
      </c>
      <c r="AC24" s="6">
        <f t="shared" si="16"/>
        <v>0.6</v>
      </c>
      <c r="AD24" s="6">
        <f t="shared" si="17"/>
        <v>0.24</v>
      </c>
      <c r="AE24" s="21"/>
    </row>
    <row r="25" spans="1:31" ht="27.6" x14ac:dyDescent="0.25">
      <c r="A25" s="9" t="s">
        <v>245</v>
      </c>
      <c r="B25" s="14">
        <v>1</v>
      </c>
      <c r="C25" s="14">
        <v>1</v>
      </c>
      <c r="D25" s="14">
        <v>0</v>
      </c>
      <c r="E25" s="14">
        <v>1</v>
      </c>
      <c r="F25" s="14">
        <v>0</v>
      </c>
      <c r="G25" s="14">
        <v>1</v>
      </c>
      <c r="H25" s="14">
        <v>0</v>
      </c>
      <c r="I25" s="14">
        <v>0</v>
      </c>
      <c r="J25" s="14">
        <v>0</v>
      </c>
      <c r="K25" s="14">
        <v>0</v>
      </c>
      <c r="L25" s="33">
        <f t="shared" si="0"/>
        <v>0.4</v>
      </c>
      <c r="M25" s="14" t="str">
        <f t="shared" si="1"/>
        <v>sedang</v>
      </c>
      <c r="N25" s="33">
        <f t="shared" si="2"/>
        <v>0.4</v>
      </c>
      <c r="O25" s="14" t="str">
        <f t="shared" si="3"/>
        <v>soal diterima baik</v>
      </c>
      <c r="Q25" s="7">
        <v>20</v>
      </c>
      <c r="R25" s="14">
        <f t="shared" si="5"/>
        <v>1</v>
      </c>
      <c r="S25" s="14">
        <f t="shared" si="6"/>
        <v>1</v>
      </c>
      <c r="T25" s="14">
        <f t="shared" si="7"/>
        <v>1</v>
      </c>
      <c r="U25" s="14">
        <f t="shared" si="8"/>
        <v>0</v>
      </c>
      <c r="V25" s="14">
        <f t="shared" si="9"/>
        <v>1</v>
      </c>
      <c r="W25" s="14">
        <f t="shared" si="10"/>
        <v>0</v>
      </c>
      <c r="X25" s="14">
        <f t="shared" si="11"/>
        <v>1</v>
      </c>
      <c r="Y25" s="14">
        <f t="shared" si="12"/>
        <v>1</v>
      </c>
      <c r="Z25" s="14">
        <f t="shared" si="13"/>
        <v>0</v>
      </c>
      <c r="AA25" s="14">
        <f t="shared" si="14"/>
        <v>0</v>
      </c>
      <c r="AB25" s="6">
        <f t="shared" si="15"/>
        <v>0.6</v>
      </c>
      <c r="AC25" s="6">
        <f t="shared" si="16"/>
        <v>0.4</v>
      </c>
      <c r="AD25" s="6">
        <f t="shared" si="17"/>
        <v>0.24</v>
      </c>
      <c r="AE25" s="21"/>
    </row>
    <row r="26" spans="1:31" x14ac:dyDescent="0.25">
      <c r="A26" s="9" t="s">
        <v>246</v>
      </c>
      <c r="B26" s="14">
        <v>1</v>
      </c>
      <c r="C26" s="14">
        <v>1</v>
      </c>
      <c r="D26" s="14">
        <v>1</v>
      </c>
      <c r="E26" s="14">
        <v>1</v>
      </c>
      <c r="F26" s="14">
        <v>1</v>
      </c>
      <c r="G26" s="14">
        <v>1</v>
      </c>
      <c r="H26" s="14">
        <v>0</v>
      </c>
      <c r="I26" s="14">
        <v>0</v>
      </c>
      <c r="J26" s="14">
        <v>1</v>
      </c>
      <c r="K26" s="14">
        <v>1</v>
      </c>
      <c r="L26" s="33">
        <f t="shared" si="0"/>
        <v>0.8</v>
      </c>
      <c r="M26" s="14" t="str">
        <f t="shared" si="1"/>
        <v>mudah</v>
      </c>
      <c r="N26" s="33">
        <f t="shared" si="2"/>
        <v>0.4</v>
      </c>
      <c r="O26" s="14" t="str">
        <f t="shared" si="3"/>
        <v>soal diterima baik</v>
      </c>
      <c r="Q26" s="7">
        <v>21</v>
      </c>
      <c r="R26" s="14">
        <f t="shared" si="5"/>
        <v>1</v>
      </c>
      <c r="S26" s="14">
        <f t="shared" si="6"/>
        <v>1</v>
      </c>
      <c r="T26" s="14">
        <f t="shared" si="7"/>
        <v>0</v>
      </c>
      <c r="U26" s="14">
        <f t="shared" si="8"/>
        <v>1</v>
      </c>
      <c r="V26" s="14">
        <f t="shared" si="9"/>
        <v>0</v>
      </c>
      <c r="W26" s="14">
        <f t="shared" si="10"/>
        <v>1</v>
      </c>
      <c r="X26" s="14">
        <f t="shared" si="11"/>
        <v>0</v>
      </c>
      <c r="Y26" s="14">
        <f t="shared" si="12"/>
        <v>0</v>
      </c>
      <c r="Z26" s="14">
        <f t="shared" si="13"/>
        <v>0</v>
      </c>
      <c r="AA26" s="14">
        <f t="shared" si="14"/>
        <v>0</v>
      </c>
      <c r="AB26" s="6">
        <f t="shared" si="15"/>
        <v>0.4</v>
      </c>
      <c r="AC26" s="6">
        <f t="shared" si="16"/>
        <v>0.6</v>
      </c>
      <c r="AD26" s="6">
        <f t="shared" si="17"/>
        <v>0.24</v>
      </c>
      <c r="AE26" s="21"/>
    </row>
    <row r="27" spans="1:31" ht="27.6" x14ac:dyDescent="0.25">
      <c r="A27" s="8" t="s">
        <v>247</v>
      </c>
      <c r="B27" s="14">
        <v>1</v>
      </c>
      <c r="C27" s="14">
        <v>1</v>
      </c>
      <c r="D27" s="14">
        <v>1</v>
      </c>
      <c r="E27" s="14">
        <v>0</v>
      </c>
      <c r="F27" s="14">
        <v>1</v>
      </c>
      <c r="G27" s="14">
        <v>0</v>
      </c>
      <c r="H27" s="14">
        <v>1</v>
      </c>
      <c r="I27" s="14">
        <v>1</v>
      </c>
      <c r="J27" s="14">
        <v>0</v>
      </c>
      <c r="K27" s="14">
        <v>0</v>
      </c>
      <c r="L27" s="33">
        <f t="shared" si="0"/>
        <v>0.6</v>
      </c>
      <c r="M27" s="14" t="str">
        <f t="shared" si="1"/>
        <v>sedang</v>
      </c>
      <c r="N27" s="33">
        <f t="shared" si="2"/>
        <v>0.4</v>
      </c>
      <c r="O27" s="14" t="str">
        <f t="shared" si="3"/>
        <v>soal diterima baik</v>
      </c>
      <c r="Q27" s="7">
        <v>22</v>
      </c>
      <c r="R27" s="14">
        <f t="shared" si="5"/>
        <v>1</v>
      </c>
      <c r="S27" s="14">
        <f t="shared" si="6"/>
        <v>1</v>
      </c>
      <c r="T27" s="14">
        <f t="shared" si="7"/>
        <v>1</v>
      </c>
      <c r="U27" s="14">
        <f t="shared" si="8"/>
        <v>1</v>
      </c>
      <c r="V27" s="14">
        <f t="shared" si="9"/>
        <v>1</v>
      </c>
      <c r="W27" s="14">
        <f t="shared" si="10"/>
        <v>1</v>
      </c>
      <c r="X27" s="14">
        <f t="shared" si="11"/>
        <v>0</v>
      </c>
      <c r="Y27" s="14">
        <f t="shared" si="12"/>
        <v>0</v>
      </c>
      <c r="Z27" s="14">
        <f t="shared" si="13"/>
        <v>1</v>
      </c>
      <c r="AA27" s="14">
        <f t="shared" si="14"/>
        <v>1</v>
      </c>
      <c r="AB27" s="6">
        <f t="shared" si="15"/>
        <v>0.8</v>
      </c>
      <c r="AC27" s="6">
        <f t="shared" si="16"/>
        <v>0.19999999999999996</v>
      </c>
      <c r="AD27" s="6">
        <f t="shared" si="17"/>
        <v>0.15999999999999998</v>
      </c>
      <c r="AE27" s="21"/>
    </row>
    <row r="28" spans="1:31" ht="27.6" x14ac:dyDescent="0.25">
      <c r="A28" s="9" t="s">
        <v>248</v>
      </c>
      <c r="B28" s="14">
        <v>1</v>
      </c>
      <c r="C28" s="14">
        <v>1</v>
      </c>
      <c r="D28" s="14">
        <v>1</v>
      </c>
      <c r="E28" s="14">
        <v>1</v>
      </c>
      <c r="F28" s="14">
        <v>1</v>
      </c>
      <c r="G28" s="14">
        <v>1</v>
      </c>
      <c r="H28" s="14">
        <v>1</v>
      </c>
      <c r="I28" s="14">
        <v>1</v>
      </c>
      <c r="J28" s="14">
        <v>0</v>
      </c>
      <c r="K28" s="14">
        <v>0</v>
      </c>
      <c r="L28" s="33">
        <f t="shared" si="0"/>
        <v>0.8</v>
      </c>
      <c r="M28" s="14" t="str">
        <f t="shared" si="1"/>
        <v>mudah</v>
      </c>
      <c r="N28" s="33">
        <f t="shared" si="2"/>
        <v>0.4</v>
      </c>
      <c r="O28" s="14" t="str">
        <f t="shared" si="3"/>
        <v>soal diterima baik</v>
      </c>
      <c r="Q28" s="7">
        <v>23</v>
      </c>
      <c r="R28" s="14">
        <f t="shared" si="5"/>
        <v>1</v>
      </c>
      <c r="S28" s="14">
        <f t="shared" si="6"/>
        <v>1</v>
      </c>
      <c r="T28" s="14">
        <f t="shared" si="7"/>
        <v>1</v>
      </c>
      <c r="U28" s="14">
        <f t="shared" si="8"/>
        <v>0</v>
      </c>
      <c r="V28" s="14">
        <f t="shared" si="9"/>
        <v>1</v>
      </c>
      <c r="W28" s="14">
        <f t="shared" si="10"/>
        <v>0</v>
      </c>
      <c r="X28" s="14">
        <f t="shared" si="11"/>
        <v>1</v>
      </c>
      <c r="Y28" s="14">
        <f t="shared" si="12"/>
        <v>1</v>
      </c>
      <c r="Z28" s="14">
        <f t="shared" si="13"/>
        <v>0</v>
      </c>
      <c r="AA28" s="14">
        <f t="shared" si="14"/>
        <v>0</v>
      </c>
      <c r="AB28" s="6">
        <f t="shared" si="15"/>
        <v>0.6</v>
      </c>
      <c r="AC28" s="6">
        <f t="shared" si="16"/>
        <v>0.4</v>
      </c>
      <c r="AD28" s="6">
        <f t="shared" si="17"/>
        <v>0.24</v>
      </c>
      <c r="AE28" s="21"/>
    </row>
    <row r="29" spans="1:31" ht="27.6" x14ac:dyDescent="0.25">
      <c r="A29" s="4" t="s">
        <v>249</v>
      </c>
      <c r="B29" s="14">
        <v>1</v>
      </c>
      <c r="C29" s="14">
        <v>1</v>
      </c>
      <c r="D29" s="14">
        <v>1</v>
      </c>
      <c r="E29" s="14">
        <v>0</v>
      </c>
      <c r="F29" s="14">
        <v>1</v>
      </c>
      <c r="G29" s="14">
        <v>0</v>
      </c>
      <c r="H29" s="14">
        <v>0</v>
      </c>
      <c r="I29" s="14">
        <v>0</v>
      </c>
      <c r="J29" s="14">
        <v>1</v>
      </c>
      <c r="K29" s="14">
        <v>1</v>
      </c>
      <c r="L29" s="33">
        <f t="shared" si="0"/>
        <v>0.6</v>
      </c>
      <c r="M29" s="14" t="str">
        <f t="shared" si="1"/>
        <v>sedang</v>
      </c>
      <c r="N29" s="33">
        <f t="shared" si="2"/>
        <v>0.4</v>
      </c>
      <c r="O29" s="14" t="str">
        <f t="shared" si="3"/>
        <v>soal diterima baik</v>
      </c>
      <c r="Q29" s="7">
        <v>24</v>
      </c>
      <c r="R29" s="14">
        <f t="shared" si="5"/>
        <v>1</v>
      </c>
      <c r="S29" s="14">
        <f t="shared" si="6"/>
        <v>1</v>
      </c>
      <c r="T29" s="14">
        <f t="shared" si="7"/>
        <v>1</v>
      </c>
      <c r="U29" s="14">
        <f t="shared" si="8"/>
        <v>1</v>
      </c>
      <c r="V29" s="14">
        <f t="shared" si="9"/>
        <v>1</v>
      </c>
      <c r="W29" s="14">
        <f t="shared" si="10"/>
        <v>1</v>
      </c>
      <c r="X29" s="14">
        <f t="shared" si="11"/>
        <v>1</v>
      </c>
      <c r="Y29" s="14">
        <f t="shared" si="12"/>
        <v>1</v>
      </c>
      <c r="Z29" s="14">
        <f t="shared" si="13"/>
        <v>0</v>
      </c>
      <c r="AA29" s="14">
        <f t="shared" si="14"/>
        <v>0</v>
      </c>
      <c r="AB29" s="6">
        <f t="shared" si="15"/>
        <v>0.8</v>
      </c>
      <c r="AC29" s="6">
        <f t="shared" si="16"/>
        <v>0.19999999999999996</v>
      </c>
      <c r="AD29" s="6">
        <f t="shared" si="17"/>
        <v>0.15999999999999998</v>
      </c>
      <c r="AE29" s="21"/>
    </row>
    <row r="30" spans="1:31" ht="27.6" x14ac:dyDescent="0.25">
      <c r="A30" s="8" t="s">
        <v>250</v>
      </c>
      <c r="B30" s="14">
        <v>1</v>
      </c>
      <c r="C30" s="14">
        <v>1</v>
      </c>
      <c r="D30" s="14">
        <v>1</v>
      </c>
      <c r="E30" s="14">
        <v>0</v>
      </c>
      <c r="F30" s="14">
        <v>1</v>
      </c>
      <c r="G30" s="14">
        <v>0</v>
      </c>
      <c r="H30" s="14">
        <v>0</v>
      </c>
      <c r="I30" s="14">
        <v>0</v>
      </c>
      <c r="J30" s="14">
        <v>1</v>
      </c>
      <c r="K30" s="14">
        <v>1</v>
      </c>
      <c r="L30" s="33">
        <f t="shared" si="0"/>
        <v>0.6</v>
      </c>
      <c r="M30" s="14" t="str">
        <f t="shared" si="1"/>
        <v>sedang</v>
      </c>
      <c r="N30" s="33">
        <f t="shared" si="2"/>
        <v>0.4</v>
      </c>
      <c r="O30" s="14" t="str">
        <f t="shared" si="3"/>
        <v>soal diterima baik</v>
      </c>
      <c r="Q30" s="7">
        <v>25</v>
      </c>
      <c r="R30" s="14">
        <f t="shared" si="5"/>
        <v>1</v>
      </c>
      <c r="S30" s="14">
        <f t="shared" si="6"/>
        <v>1</v>
      </c>
      <c r="T30" s="14">
        <f t="shared" si="7"/>
        <v>1</v>
      </c>
      <c r="U30" s="14">
        <f t="shared" si="8"/>
        <v>0</v>
      </c>
      <c r="V30" s="14">
        <f t="shared" si="9"/>
        <v>1</v>
      </c>
      <c r="W30" s="14">
        <f t="shared" si="10"/>
        <v>0</v>
      </c>
      <c r="X30" s="14">
        <f t="shared" si="11"/>
        <v>0</v>
      </c>
      <c r="Y30" s="14">
        <f t="shared" si="12"/>
        <v>0</v>
      </c>
      <c r="Z30" s="14">
        <f t="shared" si="13"/>
        <v>1</v>
      </c>
      <c r="AA30" s="14">
        <f t="shared" si="14"/>
        <v>1</v>
      </c>
      <c r="AB30" s="6">
        <f t="shared" si="15"/>
        <v>0.6</v>
      </c>
      <c r="AC30" s="6">
        <f t="shared" si="16"/>
        <v>0.4</v>
      </c>
      <c r="AD30" s="6">
        <f t="shared" si="17"/>
        <v>0.24</v>
      </c>
      <c r="AE30" s="21"/>
    </row>
    <row r="31" spans="1:31" ht="27.6" x14ac:dyDescent="0.25">
      <c r="A31" s="8" t="s">
        <v>251</v>
      </c>
      <c r="B31" s="14">
        <v>1</v>
      </c>
      <c r="C31" s="14">
        <v>1</v>
      </c>
      <c r="D31" s="14">
        <v>1</v>
      </c>
      <c r="E31" s="14">
        <v>1</v>
      </c>
      <c r="F31" s="14">
        <v>1</v>
      </c>
      <c r="G31" s="14">
        <v>1</v>
      </c>
      <c r="H31" s="14">
        <v>0</v>
      </c>
      <c r="I31" s="14">
        <v>0</v>
      </c>
      <c r="J31" s="14">
        <v>1</v>
      </c>
      <c r="K31" s="14">
        <v>1</v>
      </c>
      <c r="L31" s="33">
        <f t="shared" si="0"/>
        <v>0.8</v>
      </c>
      <c r="M31" s="14" t="str">
        <f t="shared" si="1"/>
        <v>mudah</v>
      </c>
      <c r="N31" s="33">
        <f t="shared" si="2"/>
        <v>0.4</v>
      </c>
      <c r="O31" s="14" t="str">
        <f t="shared" si="3"/>
        <v>soal diterima baik</v>
      </c>
      <c r="Q31" s="7">
        <v>26</v>
      </c>
      <c r="R31" s="14">
        <f t="shared" si="5"/>
        <v>1</v>
      </c>
      <c r="S31" s="14">
        <f t="shared" si="6"/>
        <v>1</v>
      </c>
      <c r="T31" s="14">
        <f t="shared" si="7"/>
        <v>1</v>
      </c>
      <c r="U31" s="14">
        <f t="shared" si="8"/>
        <v>0</v>
      </c>
      <c r="V31" s="14">
        <f t="shared" si="9"/>
        <v>1</v>
      </c>
      <c r="W31" s="14">
        <f t="shared" si="10"/>
        <v>0</v>
      </c>
      <c r="X31" s="14">
        <f t="shared" si="11"/>
        <v>0</v>
      </c>
      <c r="Y31" s="14">
        <f t="shared" si="12"/>
        <v>0</v>
      </c>
      <c r="Z31" s="14">
        <f t="shared" si="13"/>
        <v>1</v>
      </c>
      <c r="AA31" s="14">
        <f t="shared" si="14"/>
        <v>1</v>
      </c>
      <c r="AB31" s="6">
        <f t="shared" si="15"/>
        <v>0.6</v>
      </c>
      <c r="AC31" s="6">
        <f t="shared" si="16"/>
        <v>0.4</v>
      </c>
      <c r="AD31" s="6">
        <f t="shared" si="17"/>
        <v>0.24</v>
      </c>
      <c r="AE31" s="21"/>
    </row>
    <row r="32" spans="1:31" x14ac:dyDescent="0.25">
      <c r="A32" s="4" t="s">
        <v>252</v>
      </c>
      <c r="B32" s="14">
        <v>1</v>
      </c>
      <c r="C32" s="14">
        <v>1</v>
      </c>
      <c r="D32" s="14">
        <v>1</v>
      </c>
      <c r="E32" s="14">
        <v>0</v>
      </c>
      <c r="F32" s="14">
        <v>1</v>
      </c>
      <c r="G32" s="14">
        <v>0</v>
      </c>
      <c r="H32" s="14">
        <v>0</v>
      </c>
      <c r="I32" s="14">
        <v>0</v>
      </c>
      <c r="J32" s="14">
        <v>0</v>
      </c>
      <c r="K32" s="14">
        <v>0</v>
      </c>
      <c r="L32" s="33">
        <f t="shared" si="0"/>
        <v>0.4</v>
      </c>
      <c r="M32" s="14" t="str">
        <f t="shared" si="1"/>
        <v>sedang</v>
      </c>
      <c r="N32" s="33">
        <f t="shared" si="2"/>
        <v>0.8</v>
      </c>
      <c r="O32" s="14" t="str">
        <f t="shared" si="3"/>
        <v>soal diterima baik</v>
      </c>
      <c r="Q32" s="7">
        <v>27</v>
      </c>
      <c r="R32" s="14">
        <f t="shared" si="5"/>
        <v>1</v>
      </c>
      <c r="S32" s="14">
        <f t="shared" si="6"/>
        <v>1</v>
      </c>
      <c r="T32" s="14">
        <f t="shared" si="7"/>
        <v>1</v>
      </c>
      <c r="U32" s="14">
        <f t="shared" si="8"/>
        <v>1</v>
      </c>
      <c r="V32" s="14">
        <f t="shared" si="9"/>
        <v>1</v>
      </c>
      <c r="W32" s="14">
        <f t="shared" si="10"/>
        <v>1</v>
      </c>
      <c r="X32" s="14">
        <f t="shared" si="11"/>
        <v>0</v>
      </c>
      <c r="Y32" s="14">
        <f t="shared" si="12"/>
        <v>0</v>
      </c>
      <c r="Z32" s="14">
        <f t="shared" si="13"/>
        <v>1</v>
      </c>
      <c r="AA32" s="14">
        <f t="shared" si="14"/>
        <v>1</v>
      </c>
      <c r="AB32" s="6">
        <f t="shared" si="15"/>
        <v>0.8</v>
      </c>
      <c r="AC32" s="6">
        <f t="shared" si="16"/>
        <v>0.19999999999999996</v>
      </c>
      <c r="AD32" s="6">
        <f t="shared" si="17"/>
        <v>0.15999999999999998</v>
      </c>
      <c r="AE32" s="21"/>
    </row>
    <row r="33" spans="1:31" x14ac:dyDescent="0.25">
      <c r="A33" s="9" t="s">
        <v>253</v>
      </c>
      <c r="B33" s="14">
        <v>1</v>
      </c>
      <c r="C33" s="14">
        <v>1</v>
      </c>
      <c r="D33" s="14">
        <v>1</v>
      </c>
      <c r="E33" s="14">
        <v>0</v>
      </c>
      <c r="F33" s="14">
        <v>1</v>
      </c>
      <c r="G33" s="14">
        <v>0</v>
      </c>
      <c r="H33" s="14">
        <v>0</v>
      </c>
      <c r="I33" s="14">
        <v>0</v>
      </c>
      <c r="J33" s="14">
        <v>0</v>
      </c>
      <c r="K33" s="14">
        <v>0</v>
      </c>
      <c r="L33" s="33">
        <f t="shared" si="0"/>
        <v>0.4</v>
      </c>
      <c r="M33" s="14" t="str">
        <f t="shared" si="1"/>
        <v>sedang</v>
      </c>
      <c r="N33" s="33">
        <f t="shared" si="2"/>
        <v>0.8</v>
      </c>
      <c r="O33" s="14" t="str">
        <f t="shared" si="3"/>
        <v>soal diterima baik</v>
      </c>
      <c r="Q33" s="7">
        <v>28</v>
      </c>
      <c r="R33" s="14">
        <f t="shared" si="5"/>
        <v>1</v>
      </c>
      <c r="S33" s="14">
        <f t="shared" si="6"/>
        <v>1</v>
      </c>
      <c r="T33" s="14">
        <f t="shared" si="7"/>
        <v>1</v>
      </c>
      <c r="U33" s="14">
        <f t="shared" si="8"/>
        <v>0</v>
      </c>
      <c r="V33" s="14">
        <f t="shared" si="9"/>
        <v>1</v>
      </c>
      <c r="W33" s="14">
        <f t="shared" si="10"/>
        <v>0</v>
      </c>
      <c r="X33" s="14">
        <f t="shared" si="11"/>
        <v>0</v>
      </c>
      <c r="Y33" s="14">
        <f t="shared" si="12"/>
        <v>0</v>
      </c>
      <c r="Z33" s="14">
        <f t="shared" si="13"/>
        <v>0</v>
      </c>
      <c r="AA33" s="14">
        <f t="shared" si="14"/>
        <v>0</v>
      </c>
      <c r="AB33" s="6">
        <f t="shared" si="15"/>
        <v>0.4</v>
      </c>
      <c r="AC33" s="6">
        <f t="shared" si="16"/>
        <v>0.6</v>
      </c>
      <c r="AD33" s="6">
        <f t="shared" si="17"/>
        <v>0.24</v>
      </c>
      <c r="AE33" s="21"/>
    </row>
    <row r="34" spans="1:31" ht="27.6" x14ac:dyDescent="0.25">
      <c r="A34" s="4" t="s">
        <v>254</v>
      </c>
      <c r="B34" s="14">
        <v>1</v>
      </c>
      <c r="C34" s="14">
        <v>1</v>
      </c>
      <c r="D34" s="14">
        <v>1</v>
      </c>
      <c r="E34" s="14">
        <v>0</v>
      </c>
      <c r="F34" s="14">
        <v>1</v>
      </c>
      <c r="G34" s="14">
        <v>0</v>
      </c>
      <c r="H34" s="14">
        <v>1</v>
      </c>
      <c r="I34" s="14">
        <v>1</v>
      </c>
      <c r="J34" s="14">
        <v>0</v>
      </c>
      <c r="K34" s="14">
        <v>0</v>
      </c>
      <c r="L34" s="33">
        <f t="shared" si="0"/>
        <v>0.6</v>
      </c>
      <c r="M34" s="14" t="str">
        <f t="shared" si="1"/>
        <v>sedang</v>
      </c>
      <c r="N34" s="33">
        <f t="shared" si="2"/>
        <v>0.4</v>
      </c>
      <c r="O34" s="14" t="str">
        <f t="shared" si="3"/>
        <v>soal diterima baik</v>
      </c>
      <c r="Q34" s="7">
        <v>29</v>
      </c>
      <c r="R34" s="14">
        <f t="shared" si="5"/>
        <v>1</v>
      </c>
      <c r="S34" s="14">
        <f t="shared" si="6"/>
        <v>1</v>
      </c>
      <c r="T34" s="14">
        <f t="shared" si="7"/>
        <v>1</v>
      </c>
      <c r="U34" s="14">
        <f t="shared" si="8"/>
        <v>0</v>
      </c>
      <c r="V34" s="14">
        <f t="shared" si="9"/>
        <v>1</v>
      </c>
      <c r="W34" s="14">
        <f t="shared" si="10"/>
        <v>0</v>
      </c>
      <c r="X34" s="14">
        <f t="shared" si="11"/>
        <v>0</v>
      </c>
      <c r="Y34" s="14">
        <f t="shared" si="12"/>
        <v>0</v>
      </c>
      <c r="Z34" s="14">
        <f t="shared" si="13"/>
        <v>0</v>
      </c>
      <c r="AA34" s="14">
        <f t="shared" si="14"/>
        <v>0</v>
      </c>
      <c r="AB34" s="6">
        <f t="shared" si="15"/>
        <v>0.4</v>
      </c>
      <c r="AC34" s="6">
        <f t="shared" si="16"/>
        <v>0.6</v>
      </c>
      <c r="AD34" s="6">
        <f t="shared" si="17"/>
        <v>0.24</v>
      </c>
      <c r="AE34" s="21"/>
    </row>
    <row r="35" spans="1:31" ht="27.6" x14ac:dyDescent="0.25">
      <c r="A35" s="9" t="s">
        <v>255</v>
      </c>
      <c r="B35" s="14">
        <v>1</v>
      </c>
      <c r="C35" s="14">
        <v>1</v>
      </c>
      <c r="D35" s="14">
        <v>1</v>
      </c>
      <c r="E35" s="14">
        <v>0</v>
      </c>
      <c r="F35" s="14">
        <v>1</v>
      </c>
      <c r="G35" s="14">
        <v>0</v>
      </c>
      <c r="H35" s="14">
        <v>0</v>
      </c>
      <c r="I35" s="14">
        <v>0</v>
      </c>
      <c r="J35" s="14">
        <v>1</v>
      </c>
      <c r="K35" s="14">
        <v>1</v>
      </c>
      <c r="L35" s="33">
        <f t="shared" si="0"/>
        <v>0.6</v>
      </c>
      <c r="M35" s="14" t="str">
        <f t="shared" si="1"/>
        <v>sedang</v>
      </c>
      <c r="N35" s="33">
        <f t="shared" si="2"/>
        <v>0.4</v>
      </c>
      <c r="O35" s="14" t="str">
        <f t="shared" si="3"/>
        <v>soal diterima baik</v>
      </c>
      <c r="Q35" s="7">
        <v>30</v>
      </c>
      <c r="R35" s="14">
        <f t="shared" si="5"/>
        <v>1</v>
      </c>
      <c r="S35" s="14">
        <f t="shared" si="6"/>
        <v>1</v>
      </c>
      <c r="T35" s="14">
        <f t="shared" si="7"/>
        <v>1</v>
      </c>
      <c r="U35" s="14">
        <f t="shared" si="8"/>
        <v>0</v>
      </c>
      <c r="V35" s="14">
        <f t="shared" si="9"/>
        <v>1</v>
      </c>
      <c r="W35" s="14">
        <f t="shared" si="10"/>
        <v>0</v>
      </c>
      <c r="X35" s="14">
        <f t="shared" si="11"/>
        <v>1</v>
      </c>
      <c r="Y35" s="14">
        <f t="shared" si="12"/>
        <v>1</v>
      </c>
      <c r="Z35" s="14">
        <f t="shared" si="13"/>
        <v>0</v>
      </c>
      <c r="AA35" s="14">
        <f t="shared" si="14"/>
        <v>0</v>
      </c>
      <c r="AB35" s="6">
        <f t="shared" si="15"/>
        <v>0.6</v>
      </c>
      <c r="AC35" s="6">
        <f t="shared" si="16"/>
        <v>0.4</v>
      </c>
      <c r="AD35" s="6">
        <f t="shared" si="17"/>
        <v>0.24</v>
      </c>
      <c r="AE35" s="21"/>
    </row>
    <row r="36" spans="1:31" ht="41.4" x14ac:dyDescent="0.25">
      <c r="A36" s="9" t="s">
        <v>256</v>
      </c>
      <c r="B36" s="14">
        <v>1</v>
      </c>
      <c r="C36" s="14">
        <v>1</v>
      </c>
      <c r="D36" s="14">
        <v>1</v>
      </c>
      <c r="E36" s="14">
        <v>0</v>
      </c>
      <c r="F36" s="14">
        <v>1</v>
      </c>
      <c r="G36" s="14">
        <v>0</v>
      </c>
      <c r="H36" s="14">
        <v>0</v>
      </c>
      <c r="I36" s="14">
        <v>0</v>
      </c>
      <c r="J36" s="14">
        <v>1</v>
      </c>
      <c r="K36" s="14">
        <v>1</v>
      </c>
      <c r="L36" s="33">
        <f t="shared" si="0"/>
        <v>0.6</v>
      </c>
      <c r="M36" s="14" t="str">
        <f t="shared" si="1"/>
        <v>sedang</v>
      </c>
      <c r="N36" s="33">
        <f t="shared" si="2"/>
        <v>0.4</v>
      </c>
      <c r="O36" s="14" t="str">
        <f t="shared" si="3"/>
        <v>soal diterima baik</v>
      </c>
      <c r="Q36" s="7">
        <v>31</v>
      </c>
      <c r="R36" s="14">
        <f t="shared" si="5"/>
        <v>1</v>
      </c>
      <c r="S36" s="14">
        <f t="shared" si="6"/>
        <v>1</v>
      </c>
      <c r="T36" s="14">
        <f t="shared" si="7"/>
        <v>1</v>
      </c>
      <c r="U36" s="14">
        <f t="shared" si="8"/>
        <v>0</v>
      </c>
      <c r="V36" s="14">
        <f t="shared" si="9"/>
        <v>1</v>
      </c>
      <c r="W36" s="14">
        <f t="shared" si="10"/>
        <v>0</v>
      </c>
      <c r="X36" s="14">
        <f t="shared" si="11"/>
        <v>0</v>
      </c>
      <c r="Y36" s="14">
        <f t="shared" si="12"/>
        <v>0</v>
      </c>
      <c r="Z36" s="14">
        <f t="shared" si="13"/>
        <v>1</v>
      </c>
      <c r="AA36" s="14">
        <f t="shared" si="14"/>
        <v>1</v>
      </c>
      <c r="AB36" s="6">
        <f t="shared" si="15"/>
        <v>0.6</v>
      </c>
      <c r="AC36" s="6">
        <f t="shared" si="16"/>
        <v>0.4</v>
      </c>
      <c r="AD36" s="6">
        <f t="shared" si="17"/>
        <v>0.24</v>
      </c>
      <c r="AE36" s="21"/>
    </row>
    <row r="37" spans="1:31" ht="27.6" x14ac:dyDescent="0.25">
      <c r="A37" s="4" t="s">
        <v>257</v>
      </c>
      <c r="B37" s="14">
        <v>0</v>
      </c>
      <c r="C37" s="14">
        <v>0</v>
      </c>
      <c r="D37" s="14">
        <v>1</v>
      </c>
      <c r="E37" s="14">
        <v>0</v>
      </c>
      <c r="F37" s="14">
        <v>1</v>
      </c>
      <c r="G37" s="14">
        <v>0</v>
      </c>
      <c r="H37" s="14">
        <v>0</v>
      </c>
      <c r="I37" s="14">
        <v>0</v>
      </c>
      <c r="J37" s="14">
        <v>0</v>
      </c>
      <c r="K37" s="14">
        <v>0</v>
      </c>
      <c r="L37" s="33">
        <f t="shared" si="0"/>
        <v>0.2</v>
      </c>
      <c r="M37" s="14" t="str">
        <f t="shared" si="1"/>
        <v>sukar</v>
      </c>
      <c r="N37" s="33">
        <f t="shared" si="2"/>
        <v>0.4</v>
      </c>
      <c r="O37" s="14" t="str">
        <f t="shared" si="3"/>
        <v>soal diterima baik</v>
      </c>
      <c r="Q37" s="7">
        <v>32</v>
      </c>
      <c r="R37" s="14">
        <f t="shared" si="5"/>
        <v>1</v>
      </c>
      <c r="S37" s="14">
        <f t="shared" si="6"/>
        <v>1</v>
      </c>
      <c r="T37" s="14">
        <f t="shared" si="7"/>
        <v>1</v>
      </c>
      <c r="U37" s="14">
        <f t="shared" si="8"/>
        <v>0</v>
      </c>
      <c r="V37" s="14">
        <f t="shared" si="9"/>
        <v>1</v>
      </c>
      <c r="W37" s="14">
        <f t="shared" si="10"/>
        <v>0</v>
      </c>
      <c r="X37" s="14">
        <f t="shared" si="11"/>
        <v>0</v>
      </c>
      <c r="Y37" s="14">
        <f t="shared" si="12"/>
        <v>0</v>
      </c>
      <c r="Z37" s="14">
        <f t="shared" si="13"/>
        <v>1</v>
      </c>
      <c r="AA37" s="14">
        <f t="shared" si="14"/>
        <v>1</v>
      </c>
      <c r="AB37" s="6">
        <f t="shared" si="15"/>
        <v>0.6</v>
      </c>
      <c r="AC37" s="6">
        <f t="shared" si="16"/>
        <v>0.4</v>
      </c>
      <c r="AD37" s="6">
        <f t="shared" si="17"/>
        <v>0.24</v>
      </c>
      <c r="AE37" s="21"/>
    </row>
    <row r="38" spans="1:31" ht="27.6" x14ac:dyDescent="0.25">
      <c r="A38" s="8" t="s">
        <v>258</v>
      </c>
      <c r="B38" s="14">
        <v>1</v>
      </c>
      <c r="C38" s="14">
        <v>1</v>
      </c>
      <c r="D38" s="14">
        <v>1</v>
      </c>
      <c r="E38" s="14">
        <v>0</v>
      </c>
      <c r="F38" s="14">
        <v>1</v>
      </c>
      <c r="G38" s="14">
        <v>0</v>
      </c>
      <c r="H38" s="14">
        <v>0</v>
      </c>
      <c r="I38" s="14">
        <v>0</v>
      </c>
      <c r="J38" s="14">
        <v>1</v>
      </c>
      <c r="K38" s="14">
        <v>1</v>
      </c>
      <c r="L38" s="33">
        <f t="shared" si="0"/>
        <v>0.6</v>
      </c>
      <c r="M38" s="14" t="str">
        <f t="shared" si="1"/>
        <v>sedang</v>
      </c>
      <c r="N38" s="33">
        <f t="shared" si="2"/>
        <v>0.4</v>
      </c>
      <c r="O38" s="14" t="str">
        <f t="shared" si="3"/>
        <v>soal diterima baik</v>
      </c>
      <c r="Q38" s="7">
        <v>33</v>
      </c>
      <c r="R38" s="14">
        <f t="shared" si="5"/>
        <v>0</v>
      </c>
      <c r="S38" s="14">
        <f t="shared" si="6"/>
        <v>0</v>
      </c>
      <c r="T38" s="14">
        <f t="shared" si="7"/>
        <v>1</v>
      </c>
      <c r="U38" s="14">
        <f t="shared" si="8"/>
        <v>0</v>
      </c>
      <c r="V38" s="14">
        <f t="shared" si="9"/>
        <v>1</v>
      </c>
      <c r="W38" s="14">
        <f t="shared" si="10"/>
        <v>0</v>
      </c>
      <c r="X38" s="14">
        <f t="shared" si="11"/>
        <v>0</v>
      </c>
      <c r="Y38" s="14">
        <f t="shared" si="12"/>
        <v>0</v>
      </c>
      <c r="Z38" s="14">
        <f t="shared" si="13"/>
        <v>0</v>
      </c>
      <c r="AA38" s="14">
        <f t="shared" si="14"/>
        <v>0</v>
      </c>
      <c r="AB38" s="6">
        <f t="shared" si="15"/>
        <v>0.2</v>
      </c>
      <c r="AC38" s="6">
        <f t="shared" si="16"/>
        <v>0.8</v>
      </c>
      <c r="AD38" s="6">
        <f t="shared" si="17"/>
        <v>0.16000000000000003</v>
      </c>
      <c r="AE38" s="21"/>
    </row>
    <row r="39" spans="1:31" ht="27.6" x14ac:dyDescent="0.25">
      <c r="A39" s="4" t="s">
        <v>259</v>
      </c>
      <c r="B39" s="14">
        <v>1</v>
      </c>
      <c r="C39" s="14">
        <v>1</v>
      </c>
      <c r="D39" s="14">
        <v>1</v>
      </c>
      <c r="E39" s="14">
        <v>0</v>
      </c>
      <c r="F39" s="14">
        <v>1</v>
      </c>
      <c r="G39" s="14">
        <v>0</v>
      </c>
      <c r="H39" s="14">
        <v>0</v>
      </c>
      <c r="I39" s="14">
        <v>0</v>
      </c>
      <c r="J39" s="14">
        <v>0</v>
      </c>
      <c r="K39" s="14">
        <v>0</v>
      </c>
      <c r="L39" s="33">
        <f t="shared" si="0"/>
        <v>0.4</v>
      </c>
      <c r="M39" s="14" t="str">
        <f t="shared" si="1"/>
        <v>sedang</v>
      </c>
      <c r="N39" s="33">
        <f t="shared" si="2"/>
        <v>0.8</v>
      </c>
      <c r="O39" s="14" t="str">
        <f t="shared" si="3"/>
        <v>soal diterima baik</v>
      </c>
      <c r="Q39" s="7">
        <v>34</v>
      </c>
      <c r="R39" s="14">
        <f t="shared" si="5"/>
        <v>1</v>
      </c>
      <c r="S39" s="14">
        <f t="shared" si="6"/>
        <v>1</v>
      </c>
      <c r="T39" s="14">
        <f t="shared" si="7"/>
        <v>1</v>
      </c>
      <c r="U39" s="14">
        <f t="shared" si="8"/>
        <v>0</v>
      </c>
      <c r="V39" s="14">
        <f t="shared" si="9"/>
        <v>1</v>
      </c>
      <c r="W39" s="14">
        <f t="shared" si="10"/>
        <v>0</v>
      </c>
      <c r="X39" s="14">
        <f t="shared" si="11"/>
        <v>0</v>
      </c>
      <c r="Y39" s="14">
        <f t="shared" si="12"/>
        <v>0</v>
      </c>
      <c r="Z39" s="14">
        <f t="shared" si="13"/>
        <v>1</v>
      </c>
      <c r="AA39" s="14">
        <f t="shared" si="14"/>
        <v>1</v>
      </c>
      <c r="AB39" s="6">
        <f t="shared" si="15"/>
        <v>0.6</v>
      </c>
      <c r="AC39" s="6">
        <f t="shared" si="16"/>
        <v>0.4</v>
      </c>
      <c r="AD39" s="6">
        <f t="shared" si="17"/>
        <v>0.24</v>
      </c>
      <c r="AE39" s="21"/>
    </row>
    <row r="40" spans="1:31" ht="41.4" x14ac:dyDescent="0.25">
      <c r="A40" s="9" t="s">
        <v>260</v>
      </c>
      <c r="B40" s="14">
        <v>1</v>
      </c>
      <c r="C40" s="14">
        <v>1</v>
      </c>
      <c r="D40" s="14">
        <v>1</v>
      </c>
      <c r="E40" s="14">
        <v>1</v>
      </c>
      <c r="F40" s="14">
        <v>1</v>
      </c>
      <c r="G40" s="14">
        <v>1</v>
      </c>
      <c r="H40" s="14">
        <v>0</v>
      </c>
      <c r="I40" s="14">
        <v>0</v>
      </c>
      <c r="J40" s="14">
        <v>1</v>
      </c>
      <c r="K40" s="14">
        <v>1</v>
      </c>
      <c r="L40" s="33">
        <f t="shared" si="0"/>
        <v>0.8</v>
      </c>
      <c r="M40" s="14" t="str">
        <f t="shared" si="1"/>
        <v>mudah</v>
      </c>
      <c r="N40" s="33">
        <f t="shared" si="2"/>
        <v>0.4</v>
      </c>
      <c r="O40" s="14" t="str">
        <f t="shared" si="3"/>
        <v>soal diterima baik</v>
      </c>
      <c r="Q40" s="7">
        <v>35</v>
      </c>
      <c r="R40" s="14">
        <f t="shared" si="5"/>
        <v>1</v>
      </c>
      <c r="S40" s="14">
        <f t="shared" si="6"/>
        <v>1</v>
      </c>
      <c r="T40" s="14">
        <f t="shared" si="7"/>
        <v>1</v>
      </c>
      <c r="U40" s="14">
        <f t="shared" si="8"/>
        <v>0</v>
      </c>
      <c r="V40" s="14">
        <f t="shared" si="9"/>
        <v>1</v>
      </c>
      <c r="W40" s="14">
        <f t="shared" si="10"/>
        <v>0</v>
      </c>
      <c r="X40" s="14">
        <f t="shared" si="11"/>
        <v>0</v>
      </c>
      <c r="Y40" s="14">
        <f t="shared" si="12"/>
        <v>0</v>
      </c>
      <c r="Z40" s="14">
        <f t="shared" si="13"/>
        <v>0</v>
      </c>
      <c r="AA40" s="14">
        <f t="shared" si="14"/>
        <v>0</v>
      </c>
      <c r="AB40" s="6">
        <f t="shared" si="15"/>
        <v>0.4</v>
      </c>
      <c r="AC40" s="6">
        <f t="shared" si="16"/>
        <v>0.6</v>
      </c>
      <c r="AD40" s="6">
        <f t="shared" si="17"/>
        <v>0.24</v>
      </c>
      <c r="AE40" s="21"/>
    </row>
    <row r="41" spans="1:31" ht="41.4" x14ac:dyDescent="0.25">
      <c r="A41" s="8" t="s">
        <v>261</v>
      </c>
      <c r="B41" s="14">
        <v>1</v>
      </c>
      <c r="C41" s="14">
        <v>1</v>
      </c>
      <c r="D41" s="14">
        <v>1</v>
      </c>
      <c r="E41" s="14">
        <v>1</v>
      </c>
      <c r="F41" s="14">
        <v>1</v>
      </c>
      <c r="G41" s="14">
        <v>1</v>
      </c>
      <c r="H41" s="14">
        <v>1</v>
      </c>
      <c r="I41" s="14">
        <v>1</v>
      </c>
      <c r="J41" s="14">
        <v>0</v>
      </c>
      <c r="K41" s="14">
        <v>0</v>
      </c>
      <c r="L41" s="33">
        <f t="shared" si="0"/>
        <v>0.8</v>
      </c>
      <c r="M41" s="14" t="str">
        <f t="shared" si="1"/>
        <v>mudah</v>
      </c>
      <c r="N41" s="33">
        <f t="shared" si="2"/>
        <v>0.4</v>
      </c>
      <c r="O41" s="14" t="str">
        <f t="shared" si="3"/>
        <v>soal diterima baik</v>
      </c>
      <c r="Q41" s="7">
        <v>36</v>
      </c>
      <c r="R41" s="14">
        <f t="shared" si="5"/>
        <v>1</v>
      </c>
      <c r="S41" s="14">
        <f t="shared" si="6"/>
        <v>1</v>
      </c>
      <c r="T41" s="14">
        <f t="shared" si="7"/>
        <v>1</v>
      </c>
      <c r="U41" s="14">
        <f t="shared" si="8"/>
        <v>1</v>
      </c>
      <c r="V41" s="14">
        <f t="shared" si="9"/>
        <v>1</v>
      </c>
      <c r="W41" s="14">
        <f t="shared" si="10"/>
        <v>1</v>
      </c>
      <c r="X41" s="14">
        <f t="shared" si="11"/>
        <v>0</v>
      </c>
      <c r="Y41" s="14">
        <f t="shared" si="12"/>
        <v>0</v>
      </c>
      <c r="Z41" s="14">
        <f t="shared" si="13"/>
        <v>1</v>
      </c>
      <c r="AA41" s="14">
        <f t="shared" si="14"/>
        <v>1</v>
      </c>
      <c r="AB41" s="6">
        <f t="shared" si="15"/>
        <v>0.8</v>
      </c>
      <c r="AC41" s="6">
        <f t="shared" si="16"/>
        <v>0.19999999999999996</v>
      </c>
      <c r="AD41" s="6">
        <f t="shared" si="17"/>
        <v>0.15999999999999998</v>
      </c>
      <c r="AE41" s="21"/>
    </row>
    <row r="42" spans="1:31" ht="27.6" x14ac:dyDescent="0.25">
      <c r="A42" s="9" t="s">
        <v>262</v>
      </c>
      <c r="B42" s="14">
        <v>1</v>
      </c>
      <c r="C42" s="14">
        <v>1</v>
      </c>
      <c r="D42" s="14">
        <v>0</v>
      </c>
      <c r="E42" s="14">
        <v>0</v>
      </c>
      <c r="F42" s="14">
        <v>0</v>
      </c>
      <c r="G42" s="14">
        <v>0</v>
      </c>
      <c r="H42" s="14">
        <v>0</v>
      </c>
      <c r="I42" s="14">
        <v>0</v>
      </c>
      <c r="J42" s="14">
        <v>0</v>
      </c>
      <c r="K42" s="14">
        <v>0</v>
      </c>
      <c r="L42" s="33">
        <f t="shared" si="0"/>
        <v>0.2</v>
      </c>
      <c r="M42" s="14" t="str">
        <f t="shared" si="1"/>
        <v>sukar</v>
      </c>
      <c r="N42" s="33">
        <f t="shared" si="2"/>
        <v>0.4</v>
      </c>
      <c r="O42" s="14" t="str">
        <f t="shared" si="3"/>
        <v>soal diterima baik</v>
      </c>
      <c r="Q42" s="7">
        <v>37</v>
      </c>
      <c r="R42" s="14">
        <f t="shared" si="5"/>
        <v>1</v>
      </c>
      <c r="S42" s="14">
        <f t="shared" si="6"/>
        <v>1</v>
      </c>
      <c r="T42" s="14">
        <f t="shared" si="7"/>
        <v>1</v>
      </c>
      <c r="U42" s="14">
        <f t="shared" si="8"/>
        <v>1</v>
      </c>
      <c r="V42" s="14">
        <f t="shared" si="9"/>
        <v>1</v>
      </c>
      <c r="W42" s="14">
        <f t="shared" si="10"/>
        <v>1</v>
      </c>
      <c r="X42" s="14">
        <f t="shared" si="11"/>
        <v>1</v>
      </c>
      <c r="Y42" s="14">
        <f t="shared" si="12"/>
        <v>1</v>
      </c>
      <c r="Z42" s="14">
        <f t="shared" si="13"/>
        <v>0</v>
      </c>
      <c r="AA42" s="14">
        <f t="shared" si="14"/>
        <v>0</v>
      </c>
      <c r="AB42" s="6">
        <f t="shared" si="15"/>
        <v>0.8</v>
      </c>
      <c r="AC42" s="6">
        <f t="shared" si="16"/>
        <v>0.19999999999999996</v>
      </c>
      <c r="AD42" s="6">
        <f t="shared" si="17"/>
        <v>0.15999999999999998</v>
      </c>
      <c r="AE42" s="21"/>
    </row>
    <row r="43" spans="1:31" ht="27.6" x14ac:dyDescent="0.25">
      <c r="A43" s="4" t="s">
        <v>263</v>
      </c>
      <c r="B43" s="14">
        <v>1</v>
      </c>
      <c r="C43" s="14">
        <v>1</v>
      </c>
      <c r="D43" s="14">
        <v>0</v>
      </c>
      <c r="E43" s="14">
        <v>0</v>
      </c>
      <c r="F43" s="14">
        <v>0</v>
      </c>
      <c r="G43" s="14">
        <v>0</v>
      </c>
      <c r="H43" s="14">
        <v>0</v>
      </c>
      <c r="I43" s="14">
        <v>0</v>
      </c>
      <c r="J43" s="14">
        <v>0</v>
      </c>
      <c r="K43" s="14">
        <v>0</v>
      </c>
      <c r="L43" s="33">
        <f t="shared" si="0"/>
        <v>0.2</v>
      </c>
      <c r="M43" s="14" t="str">
        <f t="shared" si="1"/>
        <v>sukar</v>
      </c>
      <c r="N43" s="33">
        <f t="shared" si="2"/>
        <v>0.4</v>
      </c>
      <c r="O43" s="14" t="str">
        <f t="shared" si="3"/>
        <v>soal diterima baik</v>
      </c>
      <c r="Q43" s="7">
        <v>38</v>
      </c>
      <c r="R43" s="14">
        <f t="shared" si="5"/>
        <v>1</v>
      </c>
      <c r="S43" s="14">
        <f t="shared" si="6"/>
        <v>1</v>
      </c>
      <c r="T43" s="14">
        <f t="shared" si="7"/>
        <v>0</v>
      </c>
      <c r="U43" s="14">
        <f t="shared" si="8"/>
        <v>0</v>
      </c>
      <c r="V43" s="14">
        <f t="shared" si="9"/>
        <v>0</v>
      </c>
      <c r="W43" s="14">
        <f t="shared" si="10"/>
        <v>0</v>
      </c>
      <c r="X43" s="14">
        <f t="shared" si="11"/>
        <v>0</v>
      </c>
      <c r="Y43" s="14">
        <f t="shared" si="12"/>
        <v>0</v>
      </c>
      <c r="Z43" s="14">
        <f t="shared" si="13"/>
        <v>0</v>
      </c>
      <c r="AA43" s="14">
        <f t="shared" si="14"/>
        <v>0</v>
      </c>
      <c r="AB43" s="6">
        <f t="shared" si="15"/>
        <v>0.2</v>
      </c>
      <c r="AC43" s="6">
        <f t="shared" si="16"/>
        <v>0.8</v>
      </c>
      <c r="AD43" s="6">
        <f t="shared" si="17"/>
        <v>0.16000000000000003</v>
      </c>
      <c r="AE43" s="21"/>
    </row>
    <row r="44" spans="1:31" ht="27.6" x14ac:dyDescent="0.25">
      <c r="A44" s="8" t="s">
        <v>264</v>
      </c>
      <c r="B44" s="14">
        <v>1</v>
      </c>
      <c r="C44" s="14">
        <v>1</v>
      </c>
      <c r="D44" s="14">
        <v>1</v>
      </c>
      <c r="E44" s="14">
        <v>1</v>
      </c>
      <c r="F44" s="14">
        <v>1</v>
      </c>
      <c r="G44" s="14">
        <v>1</v>
      </c>
      <c r="H44" s="14">
        <v>0</v>
      </c>
      <c r="I44" s="14">
        <v>0</v>
      </c>
      <c r="J44" s="14">
        <v>1</v>
      </c>
      <c r="K44" s="14">
        <v>1</v>
      </c>
      <c r="L44" s="33">
        <f t="shared" si="0"/>
        <v>0.8</v>
      </c>
      <c r="M44" s="14" t="str">
        <f t="shared" si="1"/>
        <v>mudah</v>
      </c>
      <c r="N44" s="33">
        <f t="shared" si="2"/>
        <v>0.4</v>
      </c>
      <c r="O44" s="14" t="str">
        <f t="shared" si="3"/>
        <v>soal diterima baik</v>
      </c>
      <c r="Q44" s="7">
        <v>39</v>
      </c>
      <c r="R44" s="14">
        <f t="shared" si="5"/>
        <v>1</v>
      </c>
      <c r="S44" s="14">
        <f t="shared" si="6"/>
        <v>1</v>
      </c>
      <c r="T44" s="14">
        <f t="shared" si="7"/>
        <v>0</v>
      </c>
      <c r="U44" s="14">
        <f t="shared" si="8"/>
        <v>0</v>
      </c>
      <c r="V44" s="14">
        <f t="shared" si="9"/>
        <v>0</v>
      </c>
      <c r="W44" s="14">
        <f t="shared" si="10"/>
        <v>0</v>
      </c>
      <c r="X44" s="14">
        <f t="shared" si="11"/>
        <v>0</v>
      </c>
      <c r="Y44" s="14">
        <f t="shared" si="12"/>
        <v>0</v>
      </c>
      <c r="Z44" s="14">
        <f t="shared" si="13"/>
        <v>0</v>
      </c>
      <c r="AA44" s="14">
        <f t="shared" si="14"/>
        <v>0</v>
      </c>
      <c r="AB44" s="6">
        <f t="shared" si="15"/>
        <v>0.2</v>
      </c>
      <c r="AC44" s="6">
        <f t="shared" si="16"/>
        <v>0.8</v>
      </c>
      <c r="AD44" s="6">
        <f t="shared" si="17"/>
        <v>0.16000000000000003</v>
      </c>
      <c r="AE44" s="21"/>
    </row>
    <row r="45" spans="1:31" ht="27.6" x14ac:dyDescent="0.25">
      <c r="A45" s="8" t="s">
        <v>265</v>
      </c>
      <c r="B45" s="14">
        <v>1</v>
      </c>
      <c r="C45" s="14">
        <v>1</v>
      </c>
      <c r="D45" s="14">
        <v>1</v>
      </c>
      <c r="E45" s="14">
        <v>1</v>
      </c>
      <c r="F45" s="14">
        <v>1</v>
      </c>
      <c r="G45" s="14">
        <v>1</v>
      </c>
      <c r="H45" s="14">
        <v>0</v>
      </c>
      <c r="I45" s="14">
        <v>0</v>
      </c>
      <c r="J45" s="14">
        <v>1</v>
      </c>
      <c r="K45" s="14">
        <v>1</v>
      </c>
      <c r="L45" s="33">
        <f t="shared" si="0"/>
        <v>0.8</v>
      </c>
      <c r="M45" s="14" t="str">
        <f t="shared" si="1"/>
        <v>mudah</v>
      </c>
      <c r="N45" s="33">
        <f t="shared" si="2"/>
        <v>0.4</v>
      </c>
      <c r="O45" s="14" t="str">
        <f t="shared" si="3"/>
        <v>soal diterima baik</v>
      </c>
      <c r="Q45" s="7">
        <v>40</v>
      </c>
      <c r="R45" s="14">
        <f t="shared" si="5"/>
        <v>1</v>
      </c>
      <c r="S45" s="14">
        <f t="shared" si="6"/>
        <v>1</v>
      </c>
      <c r="T45" s="14">
        <f t="shared" si="7"/>
        <v>1</v>
      </c>
      <c r="U45" s="14">
        <f t="shared" si="8"/>
        <v>1</v>
      </c>
      <c r="V45" s="14">
        <f t="shared" si="9"/>
        <v>1</v>
      </c>
      <c r="W45" s="14">
        <f t="shared" si="10"/>
        <v>1</v>
      </c>
      <c r="X45" s="14">
        <f t="shared" si="11"/>
        <v>0</v>
      </c>
      <c r="Y45" s="14">
        <f t="shared" si="12"/>
        <v>0</v>
      </c>
      <c r="Z45" s="14">
        <f t="shared" si="13"/>
        <v>1</v>
      </c>
      <c r="AA45" s="14">
        <f t="shared" si="14"/>
        <v>1</v>
      </c>
      <c r="AB45" s="6">
        <f t="shared" si="15"/>
        <v>0.8</v>
      </c>
      <c r="AC45" s="6">
        <f t="shared" si="16"/>
        <v>0.19999999999999996</v>
      </c>
      <c r="AD45" s="6">
        <f t="shared" si="17"/>
        <v>0.15999999999999998</v>
      </c>
      <c r="AE45" s="21"/>
    </row>
    <row r="46" spans="1:31" ht="27.6" x14ac:dyDescent="0.25">
      <c r="A46" s="4" t="s">
        <v>266</v>
      </c>
      <c r="B46" s="14">
        <v>1</v>
      </c>
      <c r="C46" s="14">
        <v>1</v>
      </c>
      <c r="D46" s="14">
        <v>1</v>
      </c>
      <c r="E46" s="14">
        <v>1</v>
      </c>
      <c r="F46" s="14">
        <v>1</v>
      </c>
      <c r="G46" s="14">
        <v>1</v>
      </c>
      <c r="H46" s="14">
        <v>1</v>
      </c>
      <c r="I46" s="14">
        <v>1</v>
      </c>
      <c r="J46" s="14">
        <v>0</v>
      </c>
      <c r="K46" s="14">
        <v>0</v>
      </c>
      <c r="L46" s="33">
        <f t="shared" si="0"/>
        <v>0.8</v>
      </c>
      <c r="M46" s="14" t="str">
        <f t="shared" si="1"/>
        <v>mudah</v>
      </c>
      <c r="N46" s="33">
        <f t="shared" si="2"/>
        <v>0.4</v>
      </c>
      <c r="O46" s="14" t="str">
        <f t="shared" si="3"/>
        <v>soal diterima baik</v>
      </c>
      <c r="Q46" s="7">
        <v>41</v>
      </c>
      <c r="R46" s="14">
        <f t="shared" si="5"/>
        <v>1</v>
      </c>
      <c r="S46" s="14">
        <f t="shared" si="6"/>
        <v>1</v>
      </c>
      <c r="T46" s="14">
        <f t="shared" si="7"/>
        <v>1</v>
      </c>
      <c r="U46" s="14">
        <f t="shared" si="8"/>
        <v>1</v>
      </c>
      <c r="V46" s="14">
        <f t="shared" si="9"/>
        <v>1</v>
      </c>
      <c r="W46" s="14">
        <f t="shared" si="10"/>
        <v>1</v>
      </c>
      <c r="X46" s="14">
        <f t="shared" si="11"/>
        <v>0</v>
      </c>
      <c r="Y46" s="14">
        <f t="shared" si="12"/>
        <v>0</v>
      </c>
      <c r="Z46" s="14">
        <f t="shared" si="13"/>
        <v>1</v>
      </c>
      <c r="AA46" s="14">
        <f t="shared" si="14"/>
        <v>1</v>
      </c>
      <c r="AB46" s="6">
        <f t="shared" si="15"/>
        <v>0.8</v>
      </c>
      <c r="AC46" s="6">
        <f t="shared" si="16"/>
        <v>0.19999999999999996</v>
      </c>
      <c r="AD46" s="6">
        <f t="shared" si="17"/>
        <v>0.15999999999999998</v>
      </c>
      <c r="AE46" s="21"/>
    </row>
    <row r="47" spans="1:31" ht="27.6" x14ac:dyDescent="0.25">
      <c r="A47" s="9" t="s">
        <v>267</v>
      </c>
      <c r="B47" s="14">
        <v>1</v>
      </c>
      <c r="C47" s="14">
        <v>1</v>
      </c>
      <c r="D47" s="14">
        <v>1</v>
      </c>
      <c r="E47" s="14">
        <v>1</v>
      </c>
      <c r="F47" s="14">
        <v>1</v>
      </c>
      <c r="G47" s="14">
        <v>1</v>
      </c>
      <c r="H47" s="14">
        <v>1</v>
      </c>
      <c r="I47" s="14">
        <v>1</v>
      </c>
      <c r="J47" s="14">
        <v>0</v>
      </c>
      <c r="K47" s="14">
        <v>0</v>
      </c>
      <c r="L47" s="33">
        <f t="shared" si="0"/>
        <v>0.8</v>
      </c>
      <c r="M47" s="14" t="str">
        <f t="shared" si="1"/>
        <v>mudah</v>
      </c>
      <c r="N47" s="33">
        <f t="shared" si="2"/>
        <v>0.4</v>
      </c>
      <c r="O47" s="14" t="str">
        <f t="shared" si="3"/>
        <v>soal diterima baik</v>
      </c>
      <c r="Q47" s="7">
        <v>42</v>
      </c>
      <c r="R47" s="14">
        <f t="shared" si="5"/>
        <v>1</v>
      </c>
      <c r="S47" s="14">
        <f t="shared" si="6"/>
        <v>1</v>
      </c>
      <c r="T47" s="14">
        <f t="shared" si="7"/>
        <v>1</v>
      </c>
      <c r="U47" s="14">
        <f t="shared" si="8"/>
        <v>1</v>
      </c>
      <c r="V47" s="14">
        <f t="shared" si="9"/>
        <v>1</v>
      </c>
      <c r="W47" s="14">
        <f t="shared" si="10"/>
        <v>1</v>
      </c>
      <c r="X47" s="14">
        <f t="shared" si="11"/>
        <v>1</v>
      </c>
      <c r="Y47" s="14">
        <f t="shared" si="12"/>
        <v>1</v>
      </c>
      <c r="Z47" s="14">
        <f t="shared" si="13"/>
        <v>0</v>
      </c>
      <c r="AA47" s="14">
        <f t="shared" si="14"/>
        <v>0</v>
      </c>
      <c r="AB47" s="6">
        <f t="shared" si="15"/>
        <v>0.8</v>
      </c>
      <c r="AC47" s="6">
        <f t="shared" si="16"/>
        <v>0.19999999999999996</v>
      </c>
      <c r="AD47" s="6">
        <f t="shared" si="17"/>
        <v>0.15999999999999998</v>
      </c>
      <c r="AE47" s="21"/>
    </row>
    <row r="48" spans="1:31" ht="27.6" x14ac:dyDescent="0.25">
      <c r="A48" s="4" t="s">
        <v>268</v>
      </c>
      <c r="B48" s="14">
        <v>1</v>
      </c>
      <c r="C48" s="14">
        <v>1</v>
      </c>
      <c r="D48" s="14">
        <v>1</v>
      </c>
      <c r="E48" s="14">
        <v>1</v>
      </c>
      <c r="F48" s="14">
        <v>1</v>
      </c>
      <c r="G48" s="14">
        <v>1</v>
      </c>
      <c r="H48" s="14">
        <v>0</v>
      </c>
      <c r="I48" s="14">
        <v>0</v>
      </c>
      <c r="J48" s="14">
        <v>1</v>
      </c>
      <c r="K48" s="14">
        <v>1</v>
      </c>
      <c r="L48" s="33">
        <f t="shared" si="0"/>
        <v>0.8</v>
      </c>
      <c r="M48" s="14" t="str">
        <f t="shared" si="1"/>
        <v>mudah</v>
      </c>
      <c r="N48" s="33">
        <f t="shared" si="2"/>
        <v>0.4</v>
      </c>
      <c r="O48" s="14" t="str">
        <f t="shared" si="3"/>
        <v>soal diterima baik</v>
      </c>
      <c r="Q48" s="7">
        <v>43</v>
      </c>
      <c r="R48" s="14">
        <f t="shared" si="5"/>
        <v>1</v>
      </c>
      <c r="S48" s="14">
        <f t="shared" si="6"/>
        <v>1</v>
      </c>
      <c r="T48" s="14">
        <f t="shared" si="7"/>
        <v>1</v>
      </c>
      <c r="U48" s="14">
        <f t="shared" si="8"/>
        <v>1</v>
      </c>
      <c r="V48" s="14">
        <f t="shared" si="9"/>
        <v>1</v>
      </c>
      <c r="W48" s="14">
        <f t="shared" si="10"/>
        <v>1</v>
      </c>
      <c r="X48" s="14">
        <f t="shared" si="11"/>
        <v>1</v>
      </c>
      <c r="Y48" s="14">
        <f t="shared" si="12"/>
        <v>1</v>
      </c>
      <c r="Z48" s="14">
        <f t="shared" si="13"/>
        <v>0</v>
      </c>
      <c r="AA48" s="14">
        <f t="shared" si="14"/>
        <v>0</v>
      </c>
      <c r="AB48" s="6">
        <f t="shared" si="15"/>
        <v>0.8</v>
      </c>
      <c r="AC48" s="6">
        <f t="shared" si="16"/>
        <v>0.19999999999999996</v>
      </c>
      <c r="AD48" s="6">
        <f t="shared" si="17"/>
        <v>0.15999999999999998</v>
      </c>
      <c r="AE48" s="21"/>
    </row>
    <row r="49" spans="1:31" ht="27.6" x14ac:dyDescent="0.25">
      <c r="A49" s="9" t="s">
        <v>269</v>
      </c>
      <c r="B49" s="14">
        <v>1</v>
      </c>
      <c r="C49" s="14">
        <v>1</v>
      </c>
      <c r="D49" s="14">
        <v>1</v>
      </c>
      <c r="E49" s="14">
        <v>1</v>
      </c>
      <c r="F49" s="14">
        <v>1</v>
      </c>
      <c r="G49" s="14">
        <v>1</v>
      </c>
      <c r="H49" s="14">
        <v>0</v>
      </c>
      <c r="I49" s="14">
        <v>0</v>
      </c>
      <c r="J49" s="14">
        <v>1</v>
      </c>
      <c r="K49" s="14">
        <v>1</v>
      </c>
      <c r="L49" s="33">
        <f t="shared" si="0"/>
        <v>0.8</v>
      </c>
      <c r="M49" s="14" t="str">
        <f t="shared" si="1"/>
        <v>mudah</v>
      </c>
      <c r="N49" s="33">
        <f t="shared" si="2"/>
        <v>0.4</v>
      </c>
      <c r="O49" s="14" t="str">
        <f t="shared" si="3"/>
        <v>soal diterima baik</v>
      </c>
      <c r="Q49" s="7">
        <v>44</v>
      </c>
      <c r="R49" s="14">
        <f t="shared" si="5"/>
        <v>1</v>
      </c>
      <c r="S49" s="14">
        <f t="shared" si="6"/>
        <v>1</v>
      </c>
      <c r="T49" s="14">
        <f t="shared" si="7"/>
        <v>1</v>
      </c>
      <c r="U49" s="14">
        <f t="shared" si="8"/>
        <v>1</v>
      </c>
      <c r="V49" s="14">
        <f t="shared" si="9"/>
        <v>1</v>
      </c>
      <c r="W49" s="14">
        <f t="shared" si="10"/>
        <v>1</v>
      </c>
      <c r="X49" s="14">
        <f t="shared" si="11"/>
        <v>0</v>
      </c>
      <c r="Y49" s="14">
        <f t="shared" si="12"/>
        <v>0</v>
      </c>
      <c r="Z49" s="14">
        <f t="shared" si="13"/>
        <v>1</v>
      </c>
      <c r="AA49" s="14">
        <f t="shared" si="14"/>
        <v>1</v>
      </c>
      <c r="AB49" s="6">
        <f t="shared" si="15"/>
        <v>0.8</v>
      </c>
      <c r="AC49" s="6">
        <f t="shared" si="16"/>
        <v>0.19999999999999996</v>
      </c>
      <c r="AD49" s="6">
        <f t="shared" si="17"/>
        <v>0.15999999999999998</v>
      </c>
      <c r="AE49" s="21"/>
    </row>
    <row r="50" spans="1:31" ht="27.6" x14ac:dyDescent="0.25">
      <c r="A50" s="4" t="s">
        <v>270</v>
      </c>
      <c r="B50" s="14">
        <v>1</v>
      </c>
      <c r="C50" s="14">
        <v>1</v>
      </c>
      <c r="D50" s="14">
        <v>1</v>
      </c>
      <c r="E50" s="14">
        <v>1</v>
      </c>
      <c r="F50" s="14">
        <v>1</v>
      </c>
      <c r="G50" s="14">
        <v>1</v>
      </c>
      <c r="H50" s="14">
        <v>0</v>
      </c>
      <c r="I50" s="14">
        <v>0</v>
      </c>
      <c r="J50" s="14">
        <v>0</v>
      </c>
      <c r="K50" s="14">
        <v>0</v>
      </c>
      <c r="L50" s="33">
        <f t="shared" si="0"/>
        <v>0.6</v>
      </c>
      <c r="M50" s="14" t="str">
        <f t="shared" si="1"/>
        <v>sedang</v>
      </c>
      <c r="N50" s="33">
        <f t="shared" si="2"/>
        <v>0.8</v>
      </c>
      <c r="O50" s="14" t="str">
        <f t="shared" si="3"/>
        <v>soal diterima baik</v>
      </c>
      <c r="Q50" s="7">
        <v>45</v>
      </c>
      <c r="R50" s="14">
        <f t="shared" si="5"/>
        <v>1</v>
      </c>
      <c r="S50" s="14">
        <f t="shared" si="6"/>
        <v>1</v>
      </c>
      <c r="T50" s="14">
        <f t="shared" si="7"/>
        <v>1</v>
      </c>
      <c r="U50" s="14">
        <f t="shared" si="8"/>
        <v>1</v>
      </c>
      <c r="V50" s="14">
        <f t="shared" si="9"/>
        <v>1</v>
      </c>
      <c r="W50" s="14">
        <f t="shared" si="10"/>
        <v>1</v>
      </c>
      <c r="X50" s="14">
        <f t="shared" si="11"/>
        <v>0</v>
      </c>
      <c r="Y50" s="14">
        <f t="shared" si="12"/>
        <v>0</v>
      </c>
      <c r="Z50" s="14">
        <f t="shared" si="13"/>
        <v>1</v>
      </c>
      <c r="AA50" s="14">
        <f t="shared" si="14"/>
        <v>1</v>
      </c>
      <c r="AB50" s="6">
        <f t="shared" si="15"/>
        <v>0.8</v>
      </c>
      <c r="AC50" s="6">
        <f t="shared" si="16"/>
        <v>0.19999999999999996</v>
      </c>
      <c r="AD50" s="6">
        <f t="shared" si="17"/>
        <v>0.15999999999999998</v>
      </c>
      <c r="AE50" s="21"/>
    </row>
    <row r="51" spans="1:31" x14ac:dyDescent="0.25">
      <c r="A51" s="8" t="s">
        <v>271</v>
      </c>
      <c r="B51" s="14">
        <v>1</v>
      </c>
      <c r="C51" s="14">
        <v>1</v>
      </c>
      <c r="D51" s="14">
        <v>1</v>
      </c>
      <c r="E51" s="14">
        <v>0</v>
      </c>
      <c r="F51" s="14">
        <v>1</v>
      </c>
      <c r="G51" s="14">
        <v>0</v>
      </c>
      <c r="H51" s="14">
        <v>0</v>
      </c>
      <c r="I51" s="14">
        <v>0</v>
      </c>
      <c r="J51" s="14">
        <v>1</v>
      </c>
      <c r="K51" s="14">
        <v>1</v>
      </c>
      <c r="L51" s="33">
        <f t="shared" si="0"/>
        <v>0.6</v>
      </c>
      <c r="M51" s="14" t="str">
        <f t="shared" si="1"/>
        <v>sedang</v>
      </c>
      <c r="N51" s="33">
        <f t="shared" si="2"/>
        <v>0.4</v>
      </c>
      <c r="O51" s="14" t="str">
        <f t="shared" si="3"/>
        <v>soal diterima baik</v>
      </c>
      <c r="Q51" s="7">
        <v>46</v>
      </c>
      <c r="R51" s="14">
        <f t="shared" si="5"/>
        <v>1</v>
      </c>
      <c r="S51" s="14">
        <f t="shared" si="6"/>
        <v>1</v>
      </c>
      <c r="T51" s="14">
        <f t="shared" si="7"/>
        <v>1</v>
      </c>
      <c r="U51" s="14">
        <f t="shared" si="8"/>
        <v>1</v>
      </c>
      <c r="V51" s="14">
        <f t="shared" si="9"/>
        <v>1</v>
      </c>
      <c r="W51" s="14">
        <f t="shared" si="10"/>
        <v>1</v>
      </c>
      <c r="X51" s="14">
        <f t="shared" si="11"/>
        <v>0</v>
      </c>
      <c r="Y51" s="14">
        <f t="shared" si="12"/>
        <v>0</v>
      </c>
      <c r="Z51" s="14">
        <f t="shared" si="13"/>
        <v>0</v>
      </c>
      <c r="AA51" s="14">
        <f t="shared" si="14"/>
        <v>0</v>
      </c>
      <c r="AB51" s="6">
        <f t="shared" si="15"/>
        <v>0.6</v>
      </c>
      <c r="AC51" s="6">
        <f t="shared" si="16"/>
        <v>0.4</v>
      </c>
      <c r="AD51" s="6">
        <f t="shared" si="17"/>
        <v>0.24</v>
      </c>
      <c r="AE51" s="21"/>
    </row>
    <row r="52" spans="1:31" ht="27.6" x14ac:dyDescent="0.25">
      <c r="A52" s="4" t="s">
        <v>272</v>
      </c>
      <c r="B52" s="14">
        <v>0</v>
      </c>
      <c r="C52" s="14">
        <v>0</v>
      </c>
      <c r="D52" s="14">
        <v>1</v>
      </c>
      <c r="E52" s="14">
        <v>0</v>
      </c>
      <c r="F52" s="14">
        <v>1</v>
      </c>
      <c r="G52" s="14">
        <v>0</v>
      </c>
      <c r="H52" s="14">
        <v>1</v>
      </c>
      <c r="I52" s="14">
        <v>1</v>
      </c>
      <c r="J52" s="14">
        <v>1</v>
      </c>
      <c r="K52" s="14">
        <v>1</v>
      </c>
      <c r="L52" s="33">
        <f t="shared" si="0"/>
        <v>0.6</v>
      </c>
      <c r="M52" s="14" t="str">
        <f t="shared" si="1"/>
        <v>sedang</v>
      </c>
      <c r="N52" s="33">
        <f t="shared" si="2"/>
        <v>0.4</v>
      </c>
      <c r="O52" s="14" t="str">
        <f t="shared" si="3"/>
        <v>soal diterima baik</v>
      </c>
      <c r="Q52" s="7">
        <v>47</v>
      </c>
      <c r="R52" s="14">
        <f t="shared" si="5"/>
        <v>1</v>
      </c>
      <c r="S52" s="14">
        <f t="shared" si="6"/>
        <v>1</v>
      </c>
      <c r="T52" s="14">
        <f t="shared" si="7"/>
        <v>1</v>
      </c>
      <c r="U52" s="14">
        <f t="shared" si="8"/>
        <v>0</v>
      </c>
      <c r="V52" s="14">
        <f t="shared" si="9"/>
        <v>1</v>
      </c>
      <c r="W52" s="14">
        <f t="shared" si="10"/>
        <v>0</v>
      </c>
      <c r="X52" s="14">
        <f t="shared" si="11"/>
        <v>0</v>
      </c>
      <c r="Y52" s="14">
        <f t="shared" si="12"/>
        <v>0</v>
      </c>
      <c r="Z52" s="14">
        <f t="shared" si="13"/>
        <v>1</v>
      </c>
      <c r="AA52" s="14">
        <f t="shared" si="14"/>
        <v>1</v>
      </c>
      <c r="AB52" s="6">
        <f t="shared" si="15"/>
        <v>0.6</v>
      </c>
      <c r="AC52" s="6">
        <f t="shared" si="16"/>
        <v>0.4</v>
      </c>
      <c r="AD52" s="6">
        <f t="shared" si="17"/>
        <v>0.24</v>
      </c>
      <c r="AE52" s="21"/>
    </row>
    <row r="53" spans="1:31" x14ac:dyDescent="0.25">
      <c r="A53" s="9" t="s">
        <v>273</v>
      </c>
      <c r="B53" s="14">
        <v>1</v>
      </c>
      <c r="C53" s="14">
        <v>1</v>
      </c>
      <c r="D53" s="14">
        <v>1</v>
      </c>
      <c r="E53" s="14">
        <v>1</v>
      </c>
      <c r="F53" s="14">
        <v>1</v>
      </c>
      <c r="G53" s="14">
        <v>1</v>
      </c>
      <c r="H53" s="14">
        <v>1</v>
      </c>
      <c r="I53" s="14">
        <v>1</v>
      </c>
      <c r="J53" s="14">
        <v>0</v>
      </c>
      <c r="K53" s="14">
        <v>0</v>
      </c>
      <c r="L53" s="33">
        <f t="shared" si="0"/>
        <v>0.8</v>
      </c>
      <c r="M53" s="14" t="str">
        <f t="shared" si="1"/>
        <v>mudah</v>
      </c>
      <c r="N53" s="33">
        <f t="shared" si="2"/>
        <v>0.4</v>
      </c>
      <c r="O53" s="14" t="str">
        <f t="shared" si="3"/>
        <v>soal diterima baik</v>
      </c>
      <c r="Q53" s="7">
        <v>48</v>
      </c>
      <c r="R53" s="14">
        <f t="shared" si="5"/>
        <v>0</v>
      </c>
      <c r="S53" s="14">
        <f t="shared" si="6"/>
        <v>0</v>
      </c>
      <c r="T53" s="14">
        <f t="shared" si="7"/>
        <v>1</v>
      </c>
      <c r="U53" s="14">
        <f t="shared" si="8"/>
        <v>0</v>
      </c>
      <c r="V53" s="14">
        <f t="shared" si="9"/>
        <v>1</v>
      </c>
      <c r="W53" s="14">
        <f t="shared" si="10"/>
        <v>0</v>
      </c>
      <c r="X53" s="14">
        <f t="shared" si="11"/>
        <v>1</v>
      </c>
      <c r="Y53" s="14">
        <f t="shared" si="12"/>
        <v>1</v>
      </c>
      <c r="Z53" s="14">
        <f t="shared" si="13"/>
        <v>1</v>
      </c>
      <c r="AA53" s="14">
        <f t="shared" si="14"/>
        <v>1</v>
      </c>
      <c r="AB53" s="6">
        <f t="shared" si="15"/>
        <v>0.6</v>
      </c>
      <c r="AC53" s="6">
        <f t="shared" si="16"/>
        <v>0.4</v>
      </c>
      <c r="AD53" s="6">
        <f t="shared" si="17"/>
        <v>0.24</v>
      </c>
      <c r="AE53" s="21"/>
    </row>
    <row r="54" spans="1:31" x14ac:dyDescent="0.25">
      <c r="A54" s="9" t="s">
        <v>274</v>
      </c>
      <c r="B54" s="14">
        <v>1</v>
      </c>
      <c r="C54" s="14">
        <v>1</v>
      </c>
      <c r="D54" s="14">
        <v>1</v>
      </c>
      <c r="E54" s="14">
        <v>0</v>
      </c>
      <c r="F54" s="14">
        <v>1</v>
      </c>
      <c r="G54" s="14">
        <v>0</v>
      </c>
      <c r="H54" s="14">
        <v>1</v>
      </c>
      <c r="I54" s="14">
        <v>1</v>
      </c>
      <c r="J54" s="14">
        <v>0</v>
      </c>
      <c r="K54" s="14">
        <v>0</v>
      </c>
      <c r="L54" s="33">
        <f t="shared" si="0"/>
        <v>0.6</v>
      </c>
      <c r="M54" s="14" t="str">
        <f t="shared" si="1"/>
        <v>sedang</v>
      </c>
      <c r="N54" s="33">
        <f t="shared" si="2"/>
        <v>0.4</v>
      </c>
      <c r="O54" s="14" t="str">
        <f t="shared" si="3"/>
        <v>soal diterima baik</v>
      </c>
      <c r="Q54" s="7">
        <v>49</v>
      </c>
      <c r="R54" s="14">
        <f t="shared" si="5"/>
        <v>1</v>
      </c>
      <c r="S54" s="14">
        <f t="shared" si="6"/>
        <v>1</v>
      </c>
      <c r="T54" s="14">
        <f t="shared" si="7"/>
        <v>1</v>
      </c>
      <c r="U54" s="14">
        <f t="shared" si="8"/>
        <v>1</v>
      </c>
      <c r="V54" s="14">
        <f t="shared" si="9"/>
        <v>1</v>
      </c>
      <c r="W54" s="14">
        <f t="shared" si="10"/>
        <v>1</v>
      </c>
      <c r="X54" s="14">
        <f t="shared" si="11"/>
        <v>1</v>
      </c>
      <c r="Y54" s="14">
        <f t="shared" si="12"/>
        <v>1</v>
      </c>
      <c r="Z54" s="14">
        <f t="shared" si="13"/>
        <v>0</v>
      </c>
      <c r="AA54" s="14">
        <f t="shared" si="14"/>
        <v>0</v>
      </c>
      <c r="AB54" s="6">
        <f t="shared" si="15"/>
        <v>0.8</v>
      </c>
      <c r="AC54" s="6">
        <f t="shared" si="16"/>
        <v>0.19999999999999996</v>
      </c>
      <c r="AD54" s="6">
        <f t="shared" si="17"/>
        <v>0.15999999999999998</v>
      </c>
      <c r="AE54" s="21"/>
    </row>
    <row r="55" spans="1:31" ht="27.6" x14ac:dyDescent="0.25">
      <c r="A55" s="8" t="s">
        <v>275</v>
      </c>
      <c r="B55" s="14">
        <v>1</v>
      </c>
      <c r="C55" s="14">
        <v>1</v>
      </c>
      <c r="D55" s="14">
        <v>0</v>
      </c>
      <c r="E55" s="14">
        <v>1</v>
      </c>
      <c r="F55" s="14">
        <v>0</v>
      </c>
      <c r="G55" s="14">
        <v>1</v>
      </c>
      <c r="H55" s="14">
        <v>0</v>
      </c>
      <c r="I55" s="14">
        <v>0</v>
      </c>
      <c r="J55" s="14">
        <v>0</v>
      </c>
      <c r="K55" s="14">
        <v>0</v>
      </c>
      <c r="L55" s="33">
        <f t="shared" si="0"/>
        <v>0.4</v>
      </c>
      <c r="M55" s="14" t="str">
        <f t="shared" si="1"/>
        <v>sedang</v>
      </c>
      <c r="N55" s="33">
        <f t="shared" si="2"/>
        <v>0.4</v>
      </c>
      <c r="O55" s="14" t="str">
        <f t="shared" si="3"/>
        <v>soal diterima baik</v>
      </c>
      <c r="Q55" s="7">
        <v>50</v>
      </c>
      <c r="R55" s="14">
        <f t="shared" si="5"/>
        <v>1</v>
      </c>
      <c r="S55" s="14">
        <f t="shared" si="6"/>
        <v>1</v>
      </c>
      <c r="T55" s="14">
        <f t="shared" si="7"/>
        <v>1</v>
      </c>
      <c r="U55" s="14">
        <f t="shared" si="8"/>
        <v>0</v>
      </c>
      <c r="V55" s="14">
        <f t="shared" si="9"/>
        <v>1</v>
      </c>
      <c r="W55" s="14">
        <f t="shared" si="10"/>
        <v>0</v>
      </c>
      <c r="X55" s="14">
        <f t="shared" si="11"/>
        <v>1</v>
      </c>
      <c r="Y55" s="14">
        <f t="shared" si="12"/>
        <v>1</v>
      </c>
      <c r="Z55" s="14">
        <f t="shared" si="13"/>
        <v>0</v>
      </c>
      <c r="AA55" s="14">
        <f t="shared" si="14"/>
        <v>0</v>
      </c>
      <c r="AB55" s="6">
        <f t="shared" si="15"/>
        <v>0.6</v>
      </c>
      <c r="AC55" s="6">
        <f t="shared" si="16"/>
        <v>0.4</v>
      </c>
      <c r="AD55" s="6">
        <f t="shared" si="17"/>
        <v>0.24</v>
      </c>
      <c r="AE55" s="21"/>
    </row>
    <row r="56" spans="1:31" x14ac:dyDescent="0.25">
      <c r="A56" s="4" t="s">
        <v>276</v>
      </c>
      <c r="B56" s="14">
        <v>1</v>
      </c>
      <c r="C56" s="14">
        <v>1</v>
      </c>
      <c r="D56" s="14">
        <v>1</v>
      </c>
      <c r="E56" s="14">
        <v>0</v>
      </c>
      <c r="F56" s="14">
        <v>1</v>
      </c>
      <c r="G56" s="14">
        <v>0</v>
      </c>
      <c r="H56" s="14">
        <v>0</v>
      </c>
      <c r="I56" s="14">
        <v>0</v>
      </c>
      <c r="J56" s="14">
        <v>1</v>
      </c>
      <c r="K56" s="14">
        <v>1</v>
      </c>
      <c r="L56" s="33">
        <f t="shared" si="0"/>
        <v>0.6</v>
      </c>
      <c r="M56" s="14" t="str">
        <f t="shared" si="1"/>
        <v>sedang</v>
      </c>
      <c r="N56" s="33">
        <f t="shared" si="2"/>
        <v>0.4</v>
      </c>
      <c r="O56" s="14" t="str">
        <f t="shared" si="3"/>
        <v>soal diterima baik</v>
      </c>
      <c r="Q56" s="7">
        <v>51</v>
      </c>
      <c r="R56" s="14">
        <f t="shared" si="5"/>
        <v>1</v>
      </c>
      <c r="S56" s="14">
        <f t="shared" si="6"/>
        <v>1</v>
      </c>
      <c r="T56" s="14">
        <f t="shared" si="7"/>
        <v>0</v>
      </c>
      <c r="U56" s="14">
        <f t="shared" si="8"/>
        <v>1</v>
      </c>
      <c r="V56" s="14">
        <f t="shared" si="9"/>
        <v>0</v>
      </c>
      <c r="W56" s="14">
        <f t="shared" si="10"/>
        <v>1</v>
      </c>
      <c r="X56" s="14">
        <f t="shared" si="11"/>
        <v>0</v>
      </c>
      <c r="Y56" s="14">
        <f t="shared" si="12"/>
        <v>0</v>
      </c>
      <c r="Z56" s="14">
        <f t="shared" si="13"/>
        <v>0</v>
      </c>
      <c r="AA56" s="14">
        <f t="shared" si="14"/>
        <v>0</v>
      </c>
      <c r="AB56" s="6">
        <f t="shared" si="15"/>
        <v>0.4</v>
      </c>
      <c r="AC56" s="6">
        <f t="shared" si="16"/>
        <v>0.6</v>
      </c>
      <c r="AD56" s="6">
        <f t="shared" si="17"/>
        <v>0.24</v>
      </c>
      <c r="AE56" s="21"/>
    </row>
    <row r="57" spans="1:31" ht="27.6" x14ac:dyDescent="0.25">
      <c r="A57" s="9" t="s">
        <v>277</v>
      </c>
      <c r="B57" s="14">
        <v>1</v>
      </c>
      <c r="C57" s="14">
        <v>1</v>
      </c>
      <c r="D57" s="14">
        <v>1</v>
      </c>
      <c r="E57" s="14">
        <v>0</v>
      </c>
      <c r="F57" s="14">
        <v>1</v>
      </c>
      <c r="G57" s="14">
        <v>0</v>
      </c>
      <c r="H57" s="14">
        <v>0</v>
      </c>
      <c r="I57" s="14">
        <v>0</v>
      </c>
      <c r="J57" s="14">
        <v>1</v>
      </c>
      <c r="K57" s="14">
        <v>1</v>
      </c>
      <c r="L57" s="33">
        <f t="shared" si="0"/>
        <v>0.6</v>
      </c>
      <c r="M57" s="14" t="str">
        <f t="shared" si="1"/>
        <v>sedang</v>
      </c>
      <c r="N57" s="33">
        <f t="shared" si="2"/>
        <v>0.4</v>
      </c>
      <c r="O57" s="14" t="str">
        <f t="shared" si="3"/>
        <v>soal diterima baik</v>
      </c>
      <c r="Q57" s="7">
        <v>52</v>
      </c>
      <c r="R57" s="14">
        <f t="shared" si="5"/>
        <v>1</v>
      </c>
      <c r="S57" s="14">
        <f t="shared" si="6"/>
        <v>1</v>
      </c>
      <c r="T57" s="14">
        <f t="shared" si="7"/>
        <v>1</v>
      </c>
      <c r="U57" s="14">
        <f t="shared" si="8"/>
        <v>0</v>
      </c>
      <c r="V57" s="14">
        <f t="shared" si="9"/>
        <v>1</v>
      </c>
      <c r="W57" s="14">
        <f t="shared" si="10"/>
        <v>0</v>
      </c>
      <c r="X57" s="14">
        <f t="shared" si="11"/>
        <v>0</v>
      </c>
      <c r="Y57" s="14">
        <f t="shared" si="12"/>
        <v>0</v>
      </c>
      <c r="Z57" s="14">
        <f t="shared" si="13"/>
        <v>1</v>
      </c>
      <c r="AA57" s="14">
        <f t="shared" si="14"/>
        <v>1</v>
      </c>
      <c r="AB57" s="6">
        <f t="shared" si="15"/>
        <v>0.6</v>
      </c>
      <c r="AC57" s="6">
        <f t="shared" si="16"/>
        <v>0.4</v>
      </c>
      <c r="AD57" s="6">
        <f t="shared" si="17"/>
        <v>0.24</v>
      </c>
      <c r="AE57" s="21"/>
    </row>
    <row r="58" spans="1:31" ht="27.6" x14ac:dyDescent="0.25">
      <c r="A58" s="4" t="s">
        <v>278</v>
      </c>
      <c r="B58" s="14">
        <v>1</v>
      </c>
      <c r="C58" s="14">
        <v>1</v>
      </c>
      <c r="D58" s="14">
        <v>1</v>
      </c>
      <c r="E58" s="14">
        <v>0</v>
      </c>
      <c r="F58" s="14">
        <v>1</v>
      </c>
      <c r="G58" s="14">
        <v>0</v>
      </c>
      <c r="H58" s="14">
        <v>0</v>
      </c>
      <c r="I58" s="14">
        <v>0</v>
      </c>
      <c r="J58" s="14">
        <v>0</v>
      </c>
      <c r="K58" s="14">
        <v>0</v>
      </c>
      <c r="L58" s="33">
        <f t="shared" si="0"/>
        <v>0.4</v>
      </c>
      <c r="M58" s="14" t="str">
        <f t="shared" si="1"/>
        <v>sedang</v>
      </c>
      <c r="N58" s="33">
        <f t="shared" si="2"/>
        <v>0.8</v>
      </c>
      <c r="O58" s="14" t="str">
        <f t="shared" si="3"/>
        <v>soal diterima baik</v>
      </c>
      <c r="Q58" s="7">
        <v>53</v>
      </c>
      <c r="R58" s="14">
        <f t="shared" si="5"/>
        <v>1</v>
      </c>
      <c r="S58" s="14">
        <f t="shared" si="6"/>
        <v>1</v>
      </c>
      <c r="T58" s="14">
        <f t="shared" si="7"/>
        <v>1</v>
      </c>
      <c r="U58" s="14">
        <f t="shared" si="8"/>
        <v>0</v>
      </c>
      <c r="V58" s="14">
        <f t="shared" si="9"/>
        <v>1</v>
      </c>
      <c r="W58" s="14">
        <f t="shared" si="10"/>
        <v>0</v>
      </c>
      <c r="X58" s="14">
        <f t="shared" si="11"/>
        <v>0</v>
      </c>
      <c r="Y58" s="14">
        <f t="shared" si="12"/>
        <v>0</v>
      </c>
      <c r="Z58" s="14">
        <f t="shared" si="13"/>
        <v>1</v>
      </c>
      <c r="AA58" s="14">
        <f t="shared" si="14"/>
        <v>1</v>
      </c>
      <c r="AB58" s="6">
        <f t="shared" si="15"/>
        <v>0.6</v>
      </c>
      <c r="AC58" s="6">
        <f t="shared" si="16"/>
        <v>0.4</v>
      </c>
      <c r="AD58" s="6">
        <f t="shared" si="17"/>
        <v>0.24</v>
      </c>
      <c r="AE58" s="21"/>
    </row>
    <row r="59" spans="1:31" ht="27.6" x14ac:dyDescent="0.25">
      <c r="A59" s="4" t="s">
        <v>279</v>
      </c>
      <c r="B59" s="14">
        <v>1</v>
      </c>
      <c r="C59" s="14">
        <v>1</v>
      </c>
      <c r="D59" s="14">
        <v>0</v>
      </c>
      <c r="E59" s="14">
        <v>0</v>
      </c>
      <c r="F59" s="14">
        <v>0</v>
      </c>
      <c r="G59" s="14">
        <v>0</v>
      </c>
      <c r="H59" s="14">
        <v>0</v>
      </c>
      <c r="I59" s="14">
        <v>0</v>
      </c>
      <c r="J59" s="14">
        <v>0</v>
      </c>
      <c r="K59" s="14">
        <v>0</v>
      </c>
      <c r="L59" s="33">
        <f t="shared" si="0"/>
        <v>0.2</v>
      </c>
      <c r="M59" s="14" t="str">
        <f t="shared" si="1"/>
        <v>sukar</v>
      </c>
      <c r="N59" s="33">
        <f t="shared" si="2"/>
        <v>0.4</v>
      </c>
      <c r="O59" s="14" t="str">
        <f t="shared" si="3"/>
        <v>soal diterima baik</v>
      </c>
      <c r="Q59" s="7">
        <v>54</v>
      </c>
      <c r="R59" s="14">
        <f t="shared" si="5"/>
        <v>1</v>
      </c>
      <c r="S59" s="14">
        <f t="shared" si="6"/>
        <v>1</v>
      </c>
      <c r="T59" s="14">
        <f t="shared" si="7"/>
        <v>1</v>
      </c>
      <c r="U59" s="14">
        <f t="shared" si="8"/>
        <v>0</v>
      </c>
      <c r="V59" s="14">
        <f t="shared" si="9"/>
        <v>1</v>
      </c>
      <c r="W59" s="14">
        <f t="shared" si="10"/>
        <v>0</v>
      </c>
      <c r="X59" s="14">
        <f t="shared" si="11"/>
        <v>0</v>
      </c>
      <c r="Y59" s="14">
        <f t="shared" si="12"/>
        <v>0</v>
      </c>
      <c r="Z59" s="14">
        <f t="shared" si="13"/>
        <v>0</v>
      </c>
      <c r="AA59" s="14">
        <f t="shared" si="14"/>
        <v>0</v>
      </c>
      <c r="AB59" s="6">
        <f t="shared" si="15"/>
        <v>0.4</v>
      </c>
      <c r="AC59" s="6">
        <f t="shared" si="16"/>
        <v>0.6</v>
      </c>
      <c r="AD59" s="6">
        <f t="shared" si="17"/>
        <v>0.24</v>
      </c>
      <c r="AE59" s="21"/>
    </row>
    <row r="60" spans="1:31" ht="27.6" x14ac:dyDescent="0.25">
      <c r="A60" s="9" t="s">
        <v>280</v>
      </c>
      <c r="B60" s="14">
        <v>1</v>
      </c>
      <c r="C60" s="14">
        <v>1</v>
      </c>
      <c r="D60" s="14">
        <v>1</v>
      </c>
      <c r="E60" s="14">
        <v>0</v>
      </c>
      <c r="F60" s="14">
        <v>1</v>
      </c>
      <c r="G60" s="14">
        <v>0</v>
      </c>
      <c r="H60" s="14">
        <v>1</v>
      </c>
      <c r="I60" s="14">
        <v>1</v>
      </c>
      <c r="J60" s="14">
        <v>0</v>
      </c>
      <c r="K60" s="14">
        <v>0</v>
      </c>
      <c r="L60" s="33">
        <f t="shared" si="0"/>
        <v>0.6</v>
      </c>
      <c r="M60" s="14" t="str">
        <f t="shared" si="1"/>
        <v>sedang</v>
      </c>
      <c r="N60" s="33">
        <f t="shared" si="2"/>
        <v>0.4</v>
      </c>
      <c r="O60" s="14" t="str">
        <f t="shared" si="3"/>
        <v>soal diterima baik</v>
      </c>
      <c r="Q60" s="7">
        <v>55</v>
      </c>
      <c r="R60" s="14">
        <f t="shared" si="5"/>
        <v>1</v>
      </c>
      <c r="S60" s="14">
        <f t="shared" si="6"/>
        <v>1</v>
      </c>
      <c r="T60" s="14">
        <f t="shared" si="7"/>
        <v>0</v>
      </c>
      <c r="U60" s="14">
        <f t="shared" si="8"/>
        <v>0</v>
      </c>
      <c r="V60" s="14">
        <f t="shared" si="9"/>
        <v>0</v>
      </c>
      <c r="W60" s="14">
        <f t="shared" si="10"/>
        <v>0</v>
      </c>
      <c r="X60" s="14">
        <f t="shared" si="11"/>
        <v>0</v>
      </c>
      <c r="Y60" s="14">
        <f t="shared" si="12"/>
        <v>0</v>
      </c>
      <c r="Z60" s="14">
        <f t="shared" si="13"/>
        <v>0</v>
      </c>
      <c r="AA60" s="14">
        <f t="shared" si="14"/>
        <v>0</v>
      </c>
      <c r="AB60" s="6">
        <f t="shared" si="15"/>
        <v>0.2</v>
      </c>
      <c r="AC60" s="6">
        <f t="shared" si="16"/>
        <v>0.8</v>
      </c>
      <c r="AD60" s="6">
        <f t="shared" si="17"/>
        <v>0.16000000000000003</v>
      </c>
      <c r="AE60" s="21"/>
    </row>
    <row r="61" spans="1:31" ht="27.6" x14ac:dyDescent="0.25">
      <c r="A61" s="4" t="s">
        <v>281</v>
      </c>
      <c r="B61" s="14">
        <v>1</v>
      </c>
      <c r="C61" s="14">
        <v>1</v>
      </c>
      <c r="D61" s="14">
        <v>1</v>
      </c>
      <c r="E61" s="14">
        <v>0</v>
      </c>
      <c r="F61" s="14">
        <v>1</v>
      </c>
      <c r="G61" s="14">
        <v>0</v>
      </c>
      <c r="H61" s="14">
        <v>0</v>
      </c>
      <c r="I61" s="14">
        <v>0</v>
      </c>
      <c r="J61" s="14">
        <v>0</v>
      </c>
      <c r="K61" s="14">
        <v>0</v>
      </c>
      <c r="L61" s="33">
        <f t="shared" si="0"/>
        <v>0.4</v>
      </c>
      <c r="M61" s="14" t="str">
        <f t="shared" si="1"/>
        <v>sedang</v>
      </c>
      <c r="N61" s="33">
        <f t="shared" si="2"/>
        <v>0.8</v>
      </c>
      <c r="O61" s="14" t="str">
        <f t="shared" si="3"/>
        <v>soal diterima baik</v>
      </c>
      <c r="Q61" s="7">
        <v>56</v>
      </c>
      <c r="R61" s="14">
        <f t="shared" si="5"/>
        <v>1</v>
      </c>
      <c r="S61" s="14">
        <f t="shared" si="6"/>
        <v>1</v>
      </c>
      <c r="T61" s="14">
        <f t="shared" si="7"/>
        <v>1</v>
      </c>
      <c r="U61" s="14">
        <f t="shared" si="8"/>
        <v>0</v>
      </c>
      <c r="V61" s="14">
        <f t="shared" si="9"/>
        <v>1</v>
      </c>
      <c r="W61" s="14">
        <f t="shared" si="10"/>
        <v>0</v>
      </c>
      <c r="X61" s="14">
        <f t="shared" si="11"/>
        <v>1</v>
      </c>
      <c r="Y61" s="14">
        <f t="shared" si="12"/>
        <v>1</v>
      </c>
      <c r="Z61" s="14">
        <f t="shared" si="13"/>
        <v>0</v>
      </c>
      <c r="AA61" s="14">
        <f t="shared" si="14"/>
        <v>0</v>
      </c>
      <c r="AB61" s="6">
        <f t="shared" si="15"/>
        <v>0.6</v>
      </c>
      <c r="AC61" s="6">
        <f t="shared" si="16"/>
        <v>0.4</v>
      </c>
      <c r="AD61" s="6">
        <f t="shared" si="17"/>
        <v>0.24</v>
      </c>
      <c r="AE61" s="21"/>
    </row>
    <row r="62" spans="1:31" x14ac:dyDescent="0.25">
      <c r="A62" s="9" t="s">
        <v>282</v>
      </c>
      <c r="B62" s="14">
        <v>1</v>
      </c>
      <c r="C62" s="14">
        <v>1</v>
      </c>
      <c r="D62" s="14">
        <v>1</v>
      </c>
      <c r="E62" s="14">
        <v>0</v>
      </c>
      <c r="F62" s="14">
        <v>1</v>
      </c>
      <c r="G62" s="14">
        <v>0</v>
      </c>
      <c r="H62" s="14">
        <v>0</v>
      </c>
      <c r="I62" s="14">
        <v>0</v>
      </c>
      <c r="J62" s="14">
        <v>0</v>
      </c>
      <c r="K62" s="14">
        <v>0</v>
      </c>
      <c r="L62" s="33">
        <f t="shared" si="0"/>
        <v>0.4</v>
      </c>
      <c r="M62" s="14" t="str">
        <f t="shared" si="1"/>
        <v>sedang</v>
      </c>
      <c r="N62" s="33">
        <f t="shared" si="2"/>
        <v>0.8</v>
      </c>
      <c r="O62" s="14" t="str">
        <f t="shared" si="3"/>
        <v>soal diterima baik</v>
      </c>
      <c r="Q62" s="7">
        <v>57</v>
      </c>
      <c r="R62" s="14">
        <f t="shared" si="5"/>
        <v>1</v>
      </c>
      <c r="S62" s="14">
        <f t="shared" si="6"/>
        <v>1</v>
      </c>
      <c r="T62" s="14">
        <f t="shared" si="7"/>
        <v>1</v>
      </c>
      <c r="U62" s="14">
        <f t="shared" si="8"/>
        <v>0</v>
      </c>
      <c r="V62" s="14">
        <f t="shared" si="9"/>
        <v>1</v>
      </c>
      <c r="W62" s="14">
        <f t="shared" si="10"/>
        <v>0</v>
      </c>
      <c r="X62" s="14">
        <f t="shared" si="11"/>
        <v>0</v>
      </c>
      <c r="Y62" s="14">
        <f t="shared" si="12"/>
        <v>0</v>
      </c>
      <c r="Z62" s="14">
        <f t="shared" si="13"/>
        <v>0</v>
      </c>
      <c r="AA62" s="14">
        <f t="shared" si="14"/>
        <v>0</v>
      </c>
      <c r="AB62" s="6">
        <f t="shared" si="15"/>
        <v>0.4</v>
      </c>
      <c r="AC62" s="6">
        <f t="shared" si="16"/>
        <v>0.6</v>
      </c>
      <c r="AD62" s="6">
        <f t="shared" si="17"/>
        <v>0.24</v>
      </c>
      <c r="AE62" s="21"/>
    </row>
    <row r="63" spans="1:31" ht="27.6" x14ac:dyDescent="0.25">
      <c r="A63" s="9" t="s">
        <v>283</v>
      </c>
      <c r="B63" s="14">
        <v>1</v>
      </c>
      <c r="C63" s="14">
        <v>1</v>
      </c>
      <c r="D63" s="14">
        <v>0</v>
      </c>
      <c r="E63" s="14">
        <v>1</v>
      </c>
      <c r="F63" s="14">
        <v>0</v>
      </c>
      <c r="G63" s="14">
        <v>1</v>
      </c>
      <c r="H63" s="14">
        <v>0</v>
      </c>
      <c r="I63" s="14">
        <v>0</v>
      </c>
      <c r="J63" s="14">
        <v>0</v>
      </c>
      <c r="K63" s="14">
        <v>0</v>
      </c>
      <c r="L63" s="33">
        <f t="shared" si="0"/>
        <v>0.4</v>
      </c>
      <c r="M63" s="14" t="str">
        <f t="shared" si="1"/>
        <v>sedang</v>
      </c>
      <c r="N63" s="33">
        <f t="shared" si="2"/>
        <v>0.4</v>
      </c>
      <c r="O63" s="14" t="str">
        <f t="shared" si="3"/>
        <v>soal diterima baik</v>
      </c>
      <c r="Q63" s="7">
        <v>58</v>
      </c>
      <c r="R63" s="14">
        <f t="shared" si="5"/>
        <v>1</v>
      </c>
      <c r="S63" s="14">
        <f t="shared" si="6"/>
        <v>1</v>
      </c>
      <c r="T63" s="14">
        <f t="shared" si="7"/>
        <v>1</v>
      </c>
      <c r="U63" s="14">
        <f t="shared" si="8"/>
        <v>0</v>
      </c>
      <c r="V63" s="14">
        <f t="shared" si="9"/>
        <v>1</v>
      </c>
      <c r="W63" s="14">
        <f t="shared" si="10"/>
        <v>0</v>
      </c>
      <c r="X63" s="14">
        <f t="shared" si="11"/>
        <v>0</v>
      </c>
      <c r="Y63" s="14">
        <f t="shared" si="12"/>
        <v>0</v>
      </c>
      <c r="Z63" s="14">
        <f t="shared" si="13"/>
        <v>0</v>
      </c>
      <c r="AA63" s="14">
        <f t="shared" si="14"/>
        <v>0</v>
      </c>
      <c r="AB63" s="6">
        <f t="shared" si="15"/>
        <v>0.4</v>
      </c>
      <c r="AC63" s="6">
        <f t="shared" si="16"/>
        <v>0.6</v>
      </c>
      <c r="AD63" s="6">
        <f t="shared" si="17"/>
        <v>0.24</v>
      </c>
      <c r="AE63" s="21"/>
    </row>
    <row r="64" spans="1:31" x14ac:dyDescent="0.25">
      <c r="A64" s="8" t="s">
        <v>284</v>
      </c>
      <c r="B64" s="14">
        <v>1</v>
      </c>
      <c r="C64" s="14">
        <v>1</v>
      </c>
      <c r="D64" s="14">
        <v>1</v>
      </c>
      <c r="E64" s="14">
        <v>1</v>
      </c>
      <c r="F64" s="14">
        <v>1</v>
      </c>
      <c r="G64" s="14">
        <v>1</v>
      </c>
      <c r="H64" s="14">
        <v>0</v>
      </c>
      <c r="I64" s="14">
        <v>0</v>
      </c>
      <c r="J64" s="14">
        <v>0</v>
      </c>
      <c r="K64" s="14">
        <v>0</v>
      </c>
      <c r="L64" s="33">
        <f t="shared" si="0"/>
        <v>0.6</v>
      </c>
      <c r="M64" s="14" t="str">
        <f t="shared" si="1"/>
        <v>sedang</v>
      </c>
      <c r="N64" s="33">
        <f t="shared" si="2"/>
        <v>0.8</v>
      </c>
      <c r="O64" s="14" t="str">
        <f t="shared" si="3"/>
        <v>soal diterima baik</v>
      </c>
      <c r="Q64" s="7">
        <v>59</v>
      </c>
      <c r="R64" s="14">
        <f t="shared" si="5"/>
        <v>1</v>
      </c>
      <c r="S64" s="14">
        <f t="shared" si="6"/>
        <v>1</v>
      </c>
      <c r="T64" s="14">
        <f t="shared" si="7"/>
        <v>0</v>
      </c>
      <c r="U64" s="14">
        <f t="shared" si="8"/>
        <v>1</v>
      </c>
      <c r="V64" s="14">
        <f t="shared" si="9"/>
        <v>0</v>
      </c>
      <c r="W64" s="14">
        <f t="shared" si="10"/>
        <v>1</v>
      </c>
      <c r="X64" s="14">
        <f t="shared" si="11"/>
        <v>0</v>
      </c>
      <c r="Y64" s="14">
        <f t="shared" si="12"/>
        <v>0</v>
      </c>
      <c r="Z64" s="14">
        <f t="shared" si="13"/>
        <v>0</v>
      </c>
      <c r="AA64" s="14">
        <f t="shared" si="14"/>
        <v>0</v>
      </c>
      <c r="AB64" s="6">
        <f t="shared" si="15"/>
        <v>0.4</v>
      </c>
      <c r="AC64" s="6">
        <f t="shared" si="16"/>
        <v>0.6</v>
      </c>
      <c r="AD64" s="6">
        <f t="shared" si="17"/>
        <v>0.24</v>
      </c>
      <c r="AE64" s="21"/>
    </row>
    <row r="65" spans="1:31" x14ac:dyDescent="0.25">
      <c r="A65" s="4" t="s">
        <v>285</v>
      </c>
      <c r="B65" s="14">
        <v>1</v>
      </c>
      <c r="C65" s="14">
        <v>1</v>
      </c>
      <c r="D65" s="14">
        <v>1</v>
      </c>
      <c r="E65" s="14">
        <v>0</v>
      </c>
      <c r="F65" s="14">
        <v>1</v>
      </c>
      <c r="G65" s="14">
        <v>0</v>
      </c>
      <c r="H65" s="14">
        <v>0</v>
      </c>
      <c r="I65" s="14">
        <v>0</v>
      </c>
      <c r="J65" s="14">
        <v>0</v>
      </c>
      <c r="K65" s="14">
        <v>0</v>
      </c>
      <c r="L65" s="33">
        <f t="shared" si="0"/>
        <v>0.4</v>
      </c>
      <c r="M65" s="14" t="str">
        <f t="shared" si="1"/>
        <v>sedang</v>
      </c>
      <c r="N65" s="33">
        <f t="shared" si="2"/>
        <v>0.8</v>
      </c>
      <c r="O65" s="14" t="str">
        <f t="shared" si="3"/>
        <v>soal diterima baik</v>
      </c>
      <c r="Q65" s="7">
        <v>60</v>
      </c>
      <c r="R65" s="14">
        <f t="shared" si="5"/>
        <v>1</v>
      </c>
      <c r="S65" s="14">
        <f t="shared" si="6"/>
        <v>1</v>
      </c>
      <c r="T65" s="14">
        <f t="shared" si="7"/>
        <v>1</v>
      </c>
      <c r="U65" s="14">
        <f t="shared" si="8"/>
        <v>1</v>
      </c>
      <c r="V65" s="14">
        <f t="shared" si="9"/>
        <v>1</v>
      </c>
      <c r="W65" s="14">
        <f t="shared" si="10"/>
        <v>1</v>
      </c>
      <c r="X65" s="14">
        <f t="shared" si="11"/>
        <v>0</v>
      </c>
      <c r="Y65" s="14">
        <f t="shared" si="12"/>
        <v>0</v>
      </c>
      <c r="Z65" s="14">
        <f t="shared" si="13"/>
        <v>0</v>
      </c>
      <c r="AA65" s="14">
        <f t="shared" si="14"/>
        <v>0</v>
      </c>
      <c r="AB65" s="6">
        <f t="shared" si="15"/>
        <v>0.6</v>
      </c>
      <c r="AC65" s="6">
        <f t="shared" si="16"/>
        <v>0.4</v>
      </c>
      <c r="AD65" s="6">
        <f t="shared" si="17"/>
        <v>0.24</v>
      </c>
      <c r="AE65" s="21"/>
    </row>
    <row r="66" spans="1:31" x14ac:dyDescent="0.25">
      <c r="A66" s="9" t="s">
        <v>286</v>
      </c>
      <c r="B66" s="14">
        <v>1</v>
      </c>
      <c r="C66" s="14">
        <v>1</v>
      </c>
      <c r="D66" s="14">
        <v>1</v>
      </c>
      <c r="E66" s="14">
        <v>1</v>
      </c>
      <c r="F66" s="14">
        <v>1</v>
      </c>
      <c r="G66" s="14">
        <v>1</v>
      </c>
      <c r="H66" s="14">
        <v>0</v>
      </c>
      <c r="I66" s="14">
        <v>0</v>
      </c>
      <c r="J66" s="14">
        <v>1</v>
      </c>
      <c r="K66" s="14">
        <v>1</v>
      </c>
      <c r="L66" s="33">
        <f t="shared" si="0"/>
        <v>0.8</v>
      </c>
      <c r="M66" s="14" t="str">
        <f t="shared" si="1"/>
        <v>mudah</v>
      </c>
      <c r="N66" s="33">
        <f t="shared" si="2"/>
        <v>0.4</v>
      </c>
      <c r="O66" s="14" t="str">
        <f t="shared" si="3"/>
        <v>soal diterima baik</v>
      </c>
      <c r="Q66" s="7">
        <v>61</v>
      </c>
      <c r="R66" s="14">
        <f t="shared" si="5"/>
        <v>1</v>
      </c>
      <c r="S66" s="14">
        <f t="shared" si="6"/>
        <v>1</v>
      </c>
      <c r="T66" s="14">
        <f t="shared" si="7"/>
        <v>1</v>
      </c>
      <c r="U66" s="14">
        <f t="shared" si="8"/>
        <v>0</v>
      </c>
      <c r="V66" s="14">
        <f t="shared" si="9"/>
        <v>1</v>
      </c>
      <c r="W66" s="14">
        <f t="shared" si="10"/>
        <v>0</v>
      </c>
      <c r="X66" s="14">
        <f t="shared" si="11"/>
        <v>0</v>
      </c>
      <c r="Y66" s="14">
        <f t="shared" si="12"/>
        <v>0</v>
      </c>
      <c r="Z66" s="14">
        <f t="shared" si="13"/>
        <v>0</v>
      </c>
      <c r="AA66" s="14">
        <f t="shared" si="14"/>
        <v>0</v>
      </c>
      <c r="AB66" s="6">
        <f t="shared" si="15"/>
        <v>0.4</v>
      </c>
      <c r="AC66" s="6">
        <f t="shared" si="16"/>
        <v>0.6</v>
      </c>
      <c r="AD66" s="6">
        <f t="shared" si="17"/>
        <v>0.24</v>
      </c>
      <c r="AE66" s="21"/>
    </row>
    <row r="67" spans="1:31" ht="27.6" x14ac:dyDescent="0.25">
      <c r="A67" s="4" t="s">
        <v>287</v>
      </c>
      <c r="B67" s="14">
        <v>1</v>
      </c>
      <c r="C67" s="14">
        <v>1</v>
      </c>
      <c r="D67" s="14">
        <v>1</v>
      </c>
      <c r="E67" s="14">
        <v>0</v>
      </c>
      <c r="F67" s="14">
        <v>1</v>
      </c>
      <c r="G67" s="14">
        <v>0</v>
      </c>
      <c r="H67" s="14">
        <v>0</v>
      </c>
      <c r="I67" s="14">
        <v>0</v>
      </c>
      <c r="J67" s="14">
        <v>0</v>
      </c>
      <c r="K67" s="14">
        <v>0</v>
      </c>
      <c r="L67" s="33">
        <f t="shared" si="0"/>
        <v>0.4</v>
      </c>
      <c r="M67" s="14" t="str">
        <f t="shared" si="1"/>
        <v>sedang</v>
      </c>
      <c r="N67" s="33">
        <f t="shared" si="2"/>
        <v>0.8</v>
      </c>
      <c r="O67" s="14" t="str">
        <f t="shared" si="3"/>
        <v>soal diterima baik</v>
      </c>
      <c r="Q67" s="7">
        <v>62</v>
      </c>
      <c r="R67" s="14">
        <f t="shared" si="5"/>
        <v>1</v>
      </c>
      <c r="S67" s="14">
        <f t="shared" si="6"/>
        <v>1</v>
      </c>
      <c r="T67" s="14">
        <f t="shared" si="7"/>
        <v>1</v>
      </c>
      <c r="U67" s="14">
        <f t="shared" si="8"/>
        <v>1</v>
      </c>
      <c r="V67" s="14">
        <f t="shared" si="9"/>
        <v>1</v>
      </c>
      <c r="W67" s="14">
        <f t="shared" si="10"/>
        <v>1</v>
      </c>
      <c r="X67" s="14">
        <f t="shared" si="11"/>
        <v>0</v>
      </c>
      <c r="Y67" s="14">
        <f t="shared" si="12"/>
        <v>0</v>
      </c>
      <c r="Z67" s="14">
        <f t="shared" si="13"/>
        <v>1</v>
      </c>
      <c r="AA67" s="14">
        <f t="shared" si="14"/>
        <v>1</v>
      </c>
      <c r="AB67" s="6">
        <f t="shared" si="15"/>
        <v>0.8</v>
      </c>
      <c r="AC67" s="6">
        <f t="shared" si="16"/>
        <v>0.19999999999999996</v>
      </c>
      <c r="AD67" s="6">
        <f t="shared" si="17"/>
        <v>0.15999999999999998</v>
      </c>
      <c r="AE67" s="21"/>
    </row>
    <row r="68" spans="1:31" ht="27.6" x14ac:dyDescent="0.25">
      <c r="A68" s="9" t="s">
        <v>288</v>
      </c>
      <c r="B68" s="14">
        <v>1</v>
      </c>
      <c r="C68" s="14">
        <v>1</v>
      </c>
      <c r="D68" s="14">
        <v>1</v>
      </c>
      <c r="E68" s="14">
        <v>1</v>
      </c>
      <c r="F68" s="14">
        <v>1</v>
      </c>
      <c r="G68" s="14">
        <v>1</v>
      </c>
      <c r="H68" s="14">
        <v>1</v>
      </c>
      <c r="I68" s="14">
        <v>1</v>
      </c>
      <c r="J68" s="14">
        <v>0</v>
      </c>
      <c r="K68" s="14">
        <v>0</v>
      </c>
      <c r="L68" s="33">
        <f t="shared" si="0"/>
        <v>0.8</v>
      </c>
      <c r="M68" s="14" t="str">
        <f t="shared" si="1"/>
        <v>mudah</v>
      </c>
      <c r="N68" s="33">
        <f t="shared" si="2"/>
        <v>0.4</v>
      </c>
      <c r="O68" s="14" t="str">
        <f t="shared" si="3"/>
        <v>soal diterima baik</v>
      </c>
      <c r="Q68" s="7">
        <v>63</v>
      </c>
      <c r="R68" s="14">
        <f t="shared" si="5"/>
        <v>1</v>
      </c>
      <c r="S68" s="14">
        <f t="shared" si="6"/>
        <v>1</v>
      </c>
      <c r="T68" s="14">
        <f t="shared" si="7"/>
        <v>1</v>
      </c>
      <c r="U68" s="14">
        <f t="shared" si="8"/>
        <v>0</v>
      </c>
      <c r="V68" s="14">
        <f t="shared" si="9"/>
        <v>1</v>
      </c>
      <c r="W68" s="14">
        <f t="shared" si="10"/>
        <v>0</v>
      </c>
      <c r="X68" s="14">
        <f t="shared" si="11"/>
        <v>0</v>
      </c>
      <c r="Y68" s="14">
        <f t="shared" si="12"/>
        <v>0</v>
      </c>
      <c r="Z68" s="14">
        <f t="shared" si="13"/>
        <v>0</v>
      </c>
      <c r="AA68" s="14">
        <f t="shared" si="14"/>
        <v>0</v>
      </c>
      <c r="AB68" s="6">
        <f t="shared" si="15"/>
        <v>0.4</v>
      </c>
      <c r="AC68" s="6">
        <f t="shared" si="16"/>
        <v>0.6</v>
      </c>
      <c r="AD68" s="6">
        <f t="shared" si="17"/>
        <v>0.24</v>
      </c>
      <c r="AE68" s="21"/>
    </row>
    <row r="69" spans="1:31" ht="27.6" x14ac:dyDescent="0.25">
      <c r="A69" s="9" t="s">
        <v>289</v>
      </c>
      <c r="B69" s="14">
        <v>1</v>
      </c>
      <c r="C69" s="14">
        <v>1</v>
      </c>
      <c r="D69" s="14">
        <v>1</v>
      </c>
      <c r="E69" s="14">
        <v>1</v>
      </c>
      <c r="F69" s="14">
        <v>1</v>
      </c>
      <c r="G69" s="14">
        <v>1</v>
      </c>
      <c r="H69" s="14">
        <v>0</v>
      </c>
      <c r="I69" s="14">
        <v>0</v>
      </c>
      <c r="J69" s="14">
        <v>0</v>
      </c>
      <c r="K69" s="14">
        <v>0</v>
      </c>
      <c r="L69" s="33">
        <f t="shared" si="0"/>
        <v>0.6</v>
      </c>
      <c r="M69" s="14" t="str">
        <f t="shared" si="1"/>
        <v>sedang</v>
      </c>
      <c r="N69" s="33">
        <f t="shared" si="2"/>
        <v>0.8</v>
      </c>
      <c r="O69" s="14" t="str">
        <f t="shared" si="3"/>
        <v>soal diterima baik</v>
      </c>
      <c r="Q69" s="7">
        <v>64</v>
      </c>
      <c r="R69" s="14">
        <f t="shared" si="5"/>
        <v>1</v>
      </c>
      <c r="S69" s="14">
        <f t="shared" si="6"/>
        <v>1</v>
      </c>
      <c r="T69" s="14">
        <f t="shared" si="7"/>
        <v>1</v>
      </c>
      <c r="U69" s="14">
        <f t="shared" si="8"/>
        <v>1</v>
      </c>
      <c r="V69" s="14">
        <f t="shared" si="9"/>
        <v>1</v>
      </c>
      <c r="W69" s="14">
        <f t="shared" si="10"/>
        <v>1</v>
      </c>
      <c r="X69" s="14">
        <f t="shared" si="11"/>
        <v>1</v>
      </c>
      <c r="Y69" s="14">
        <f t="shared" si="12"/>
        <v>1</v>
      </c>
      <c r="Z69" s="14">
        <f t="shared" si="13"/>
        <v>0</v>
      </c>
      <c r="AA69" s="14">
        <f t="shared" si="14"/>
        <v>0</v>
      </c>
      <c r="AB69" s="6">
        <f t="shared" si="15"/>
        <v>0.8</v>
      </c>
      <c r="AC69" s="6">
        <f t="shared" si="16"/>
        <v>0.19999999999999996</v>
      </c>
      <c r="AD69" s="6">
        <f t="shared" si="17"/>
        <v>0.15999999999999998</v>
      </c>
      <c r="AE69" s="21"/>
    </row>
    <row r="70" spans="1:31" ht="27.6" x14ac:dyDescent="0.25">
      <c r="A70" s="9" t="s">
        <v>290</v>
      </c>
      <c r="B70" s="14">
        <v>1</v>
      </c>
      <c r="C70" s="14">
        <v>1</v>
      </c>
      <c r="D70" s="14">
        <v>1</v>
      </c>
      <c r="E70" s="14">
        <v>0</v>
      </c>
      <c r="F70" s="14">
        <v>1</v>
      </c>
      <c r="G70" s="14">
        <v>0</v>
      </c>
      <c r="H70" s="14">
        <v>0</v>
      </c>
      <c r="I70" s="14">
        <v>0</v>
      </c>
      <c r="J70" s="14">
        <v>1</v>
      </c>
      <c r="K70" s="14">
        <v>1</v>
      </c>
      <c r="L70" s="33">
        <f t="shared" ref="L70:L104" si="18">SUM(B70:K70)/10</f>
        <v>0.6</v>
      </c>
      <c r="M70" s="14" t="str">
        <f t="shared" ref="M70:M104" si="19">IF(L70&lt;0.31,"sukar",IF(L70&lt;0.71,"sedang","mudah"))</f>
        <v>sedang</v>
      </c>
      <c r="N70" s="33">
        <f t="shared" ref="N70:N104" si="20">ABS((SUM(B70:F70)-SUM(G70:K70))*2/10)</f>
        <v>0.4</v>
      </c>
      <c r="O70" s="14" t="str">
        <f t="shared" ref="O70:O104" si="21">IF(N70&lt;0.2,"soal dibuang",IF(N70&lt;0.3,"soal diperbaiki",IF(N70&lt;0.4,"soal diterima tapi perlu diperbaiki","soal diterima baik")))</f>
        <v>soal diterima baik</v>
      </c>
      <c r="Q70" s="7">
        <v>65</v>
      </c>
      <c r="R70" s="14">
        <f t="shared" si="5"/>
        <v>1</v>
      </c>
      <c r="S70" s="14">
        <f t="shared" si="6"/>
        <v>1</v>
      </c>
      <c r="T70" s="14">
        <f t="shared" si="7"/>
        <v>1</v>
      </c>
      <c r="U70" s="14">
        <f t="shared" si="8"/>
        <v>1</v>
      </c>
      <c r="V70" s="14">
        <f t="shared" si="9"/>
        <v>1</v>
      </c>
      <c r="W70" s="14">
        <f t="shared" si="10"/>
        <v>1</v>
      </c>
      <c r="X70" s="14">
        <f t="shared" si="11"/>
        <v>0</v>
      </c>
      <c r="Y70" s="14">
        <f t="shared" si="12"/>
        <v>0</v>
      </c>
      <c r="Z70" s="14">
        <f t="shared" si="13"/>
        <v>0</v>
      </c>
      <c r="AA70" s="14">
        <f t="shared" si="14"/>
        <v>0</v>
      </c>
      <c r="AB70" s="6">
        <f t="shared" si="15"/>
        <v>0.6</v>
      </c>
      <c r="AC70" s="6">
        <f t="shared" si="16"/>
        <v>0.4</v>
      </c>
      <c r="AD70" s="6">
        <f t="shared" si="17"/>
        <v>0.24</v>
      </c>
      <c r="AE70" s="21"/>
    </row>
    <row r="71" spans="1:31" ht="27.6" x14ac:dyDescent="0.25">
      <c r="A71" s="4" t="s">
        <v>291</v>
      </c>
      <c r="B71" s="14">
        <v>1</v>
      </c>
      <c r="C71" s="14">
        <v>1</v>
      </c>
      <c r="D71" s="14">
        <v>1</v>
      </c>
      <c r="E71" s="14">
        <v>0</v>
      </c>
      <c r="F71" s="14">
        <v>1</v>
      </c>
      <c r="G71" s="14">
        <v>0</v>
      </c>
      <c r="H71" s="14">
        <v>0</v>
      </c>
      <c r="I71" s="14">
        <v>0</v>
      </c>
      <c r="J71" s="14">
        <v>0</v>
      </c>
      <c r="K71" s="14">
        <v>0</v>
      </c>
      <c r="L71" s="33">
        <f t="shared" si="18"/>
        <v>0.4</v>
      </c>
      <c r="M71" s="14" t="str">
        <f t="shared" si="19"/>
        <v>sedang</v>
      </c>
      <c r="N71" s="33">
        <f t="shared" si="20"/>
        <v>0.8</v>
      </c>
      <c r="O71" s="14" t="str">
        <f t="shared" si="21"/>
        <v>soal diterima baik</v>
      </c>
      <c r="Q71" s="7">
        <v>66</v>
      </c>
      <c r="R71" s="14">
        <f t="shared" ref="R71:R105" si="22">B70</f>
        <v>1</v>
      </c>
      <c r="S71" s="14">
        <f t="shared" ref="S71:S105" si="23">C70</f>
        <v>1</v>
      </c>
      <c r="T71" s="14">
        <f t="shared" ref="T71:T105" si="24">D70</f>
        <v>1</v>
      </c>
      <c r="U71" s="14">
        <f t="shared" ref="U71:U105" si="25">E70</f>
        <v>0</v>
      </c>
      <c r="V71" s="14">
        <f t="shared" ref="V71:V105" si="26">F70</f>
        <v>1</v>
      </c>
      <c r="W71" s="14">
        <f t="shared" ref="W71:W105" si="27">G70</f>
        <v>0</v>
      </c>
      <c r="X71" s="14">
        <f t="shared" ref="X71:X105" si="28">H70</f>
        <v>0</v>
      </c>
      <c r="Y71" s="14">
        <f t="shared" ref="Y71:Y105" si="29">I70</f>
        <v>0</v>
      </c>
      <c r="Z71" s="14">
        <f t="shared" ref="Z71:Z105" si="30">J70</f>
        <v>1</v>
      </c>
      <c r="AA71" s="14">
        <f t="shared" ref="AA71:AA105" si="31">K70</f>
        <v>1</v>
      </c>
      <c r="AB71" s="6">
        <f t="shared" ref="AB71:AB104" si="32">SUM(R71:AA71)/COUNT(R71:AA71)</f>
        <v>0.6</v>
      </c>
      <c r="AC71" s="6">
        <f t="shared" ref="AC71:AC105" si="33">1-AB71</f>
        <v>0.4</v>
      </c>
      <c r="AD71" s="6">
        <f t="shared" ref="AD71:AD105" si="34">AB71*AC71</f>
        <v>0.24</v>
      </c>
      <c r="AE71" s="21"/>
    </row>
    <row r="72" spans="1:31" x14ac:dyDescent="0.25">
      <c r="A72" s="4" t="s">
        <v>292</v>
      </c>
      <c r="B72" s="14">
        <v>1</v>
      </c>
      <c r="C72" s="14">
        <v>1</v>
      </c>
      <c r="D72" s="14">
        <v>1</v>
      </c>
      <c r="E72" s="14">
        <v>1</v>
      </c>
      <c r="F72" s="14">
        <v>1</v>
      </c>
      <c r="G72" s="14">
        <v>1</v>
      </c>
      <c r="H72" s="14">
        <v>0</v>
      </c>
      <c r="I72" s="14">
        <v>0</v>
      </c>
      <c r="J72" s="14">
        <v>0</v>
      </c>
      <c r="K72" s="14">
        <v>0</v>
      </c>
      <c r="L72" s="33">
        <f t="shared" si="18"/>
        <v>0.6</v>
      </c>
      <c r="M72" s="14" t="str">
        <f t="shared" si="19"/>
        <v>sedang</v>
      </c>
      <c r="N72" s="33">
        <f t="shared" si="20"/>
        <v>0.8</v>
      </c>
      <c r="O72" s="14" t="str">
        <f t="shared" si="21"/>
        <v>soal diterima baik</v>
      </c>
      <c r="Q72" s="7">
        <v>67</v>
      </c>
      <c r="R72" s="14">
        <f t="shared" si="22"/>
        <v>1</v>
      </c>
      <c r="S72" s="14">
        <f t="shared" si="23"/>
        <v>1</v>
      </c>
      <c r="T72" s="14">
        <f t="shared" si="24"/>
        <v>1</v>
      </c>
      <c r="U72" s="14">
        <f t="shared" si="25"/>
        <v>0</v>
      </c>
      <c r="V72" s="14">
        <f t="shared" si="26"/>
        <v>1</v>
      </c>
      <c r="W72" s="14">
        <f t="shared" si="27"/>
        <v>0</v>
      </c>
      <c r="X72" s="14">
        <f t="shared" si="28"/>
        <v>0</v>
      </c>
      <c r="Y72" s="14">
        <f t="shared" si="29"/>
        <v>0</v>
      </c>
      <c r="Z72" s="14">
        <f t="shared" si="30"/>
        <v>0</v>
      </c>
      <c r="AA72" s="14">
        <f t="shared" si="31"/>
        <v>0</v>
      </c>
      <c r="AB72" s="6">
        <f t="shared" si="32"/>
        <v>0.4</v>
      </c>
      <c r="AC72" s="6">
        <f t="shared" si="33"/>
        <v>0.6</v>
      </c>
      <c r="AD72" s="6">
        <f t="shared" si="34"/>
        <v>0.24</v>
      </c>
      <c r="AE72" s="21"/>
    </row>
    <row r="73" spans="1:31" ht="27.6" x14ac:dyDescent="0.25">
      <c r="A73" s="9" t="s">
        <v>293</v>
      </c>
      <c r="B73" s="14">
        <v>1</v>
      </c>
      <c r="C73" s="14">
        <v>1</v>
      </c>
      <c r="D73" s="14">
        <v>1</v>
      </c>
      <c r="E73" s="14">
        <v>0</v>
      </c>
      <c r="F73" s="14">
        <v>1</v>
      </c>
      <c r="G73" s="14">
        <v>0</v>
      </c>
      <c r="H73" s="14">
        <v>0</v>
      </c>
      <c r="I73" s="14">
        <v>0</v>
      </c>
      <c r="J73" s="14">
        <v>0</v>
      </c>
      <c r="K73" s="14">
        <v>0</v>
      </c>
      <c r="L73" s="33">
        <f t="shared" si="18"/>
        <v>0.4</v>
      </c>
      <c r="M73" s="14" t="str">
        <f t="shared" si="19"/>
        <v>sedang</v>
      </c>
      <c r="N73" s="33">
        <f t="shared" si="20"/>
        <v>0.8</v>
      </c>
      <c r="O73" s="14" t="str">
        <f t="shared" si="21"/>
        <v>soal diterima baik</v>
      </c>
      <c r="Q73" s="7">
        <v>68</v>
      </c>
      <c r="R73" s="14">
        <f t="shared" si="22"/>
        <v>1</v>
      </c>
      <c r="S73" s="14">
        <f t="shared" si="23"/>
        <v>1</v>
      </c>
      <c r="T73" s="14">
        <f t="shared" si="24"/>
        <v>1</v>
      </c>
      <c r="U73" s="14">
        <f t="shared" si="25"/>
        <v>1</v>
      </c>
      <c r="V73" s="14">
        <f t="shared" si="26"/>
        <v>1</v>
      </c>
      <c r="W73" s="14">
        <f t="shared" si="27"/>
        <v>1</v>
      </c>
      <c r="X73" s="14">
        <f t="shared" si="28"/>
        <v>0</v>
      </c>
      <c r="Y73" s="14">
        <f t="shared" si="29"/>
        <v>0</v>
      </c>
      <c r="Z73" s="14">
        <f t="shared" si="30"/>
        <v>0</v>
      </c>
      <c r="AA73" s="14">
        <f t="shared" si="31"/>
        <v>0</v>
      </c>
      <c r="AB73" s="6">
        <f t="shared" si="32"/>
        <v>0.6</v>
      </c>
      <c r="AC73" s="6">
        <f t="shared" si="33"/>
        <v>0.4</v>
      </c>
      <c r="AD73" s="6">
        <f t="shared" si="34"/>
        <v>0.24</v>
      </c>
      <c r="AE73" s="21"/>
    </row>
    <row r="74" spans="1:31" ht="27.6" x14ac:dyDescent="0.25">
      <c r="A74" s="8" t="s">
        <v>294</v>
      </c>
      <c r="B74" s="14">
        <v>1</v>
      </c>
      <c r="C74" s="14">
        <v>1</v>
      </c>
      <c r="D74" s="14">
        <v>0</v>
      </c>
      <c r="E74" s="14">
        <v>0</v>
      </c>
      <c r="F74" s="14">
        <v>0</v>
      </c>
      <c r="G74" s="14">
        <v>0</v>
      </c>
      <c r="H74" s="14">
        <v>1</v>
      </c>
      <c r="I74" s="14">
        <v>1</v>
      </c>
      <c r="J74" s="14">
        <v>1</v>
      </c>
      <c r="K74" s="14">
        <v>1</v>
      </c>
      <c r="L74" s="33">
        <f t="shared" si="18"/>
        <v>0.6</v>
      </c>
      <c r="M74" s="14" t="str">
        <f t="shared" si="19"/>
        <v>sedang</v>
      </c>
      <c r="N74" s="33">
        <f t="shared" si="20"/>
        <v>0.4</v>
      </c>
      <c r="O74" s="14" t="str">
        <f t="shared" si="21"/>
        <v>soal diterima baik</v>
      </c>
      <c r="Q74" s="7">
        <v>69</v>
      </c>
      <c r="R74" s="14">
        <f t="shared" si="22"/>
        <v>1</v>
      </c>
      <c r="S74" s="14">
        <f t="shared" si="23"/>
        <v>1</v>
      </c>
      <c r="T74" s="14">
        <f t="shared" si="24"/>
        <v>1</v>
      </c>
      <c r="U74" s="14">
        <f t="shared" si="25"/>
        <v>0</v>
      </c>
      <c r="V74" s="14">
        <f t="shared" si="26"/>
        <v>1</v>
      </c>
      <c r="W74" s="14">
        <f t="shared" si="27"/>
        <v>0</v>
      </c>
      <c r="X74" s="14">
        <f t="shared" si="28"/>
        <v>0</v>
      </c>
      <c r="Y74" s="14">
        <f t="shared" si="29"/>
        <v>0</v>
      </c>
      <c r="Z74" s="14">
        <f t="shared" si="30"/>
        <v>0</v>
      </c>
      <c r="AA74" s="14">
        <f t="shared" si="31"/>
        <v>0</v>
      </c>
      <c r="AB74" s="6">
        <f t="shared" si="32"/>
        <v>0.4</v>
      </c>
      <c r="AC74" s="6">
        <f t="shared" si="33"/>
        <v>0.6</v>
      </c>
      <c r="AD74" s="6">
        <f t="shared" si="34"/>
        <v>0.24</v>
      </c>
      <c r="AE74" s="21"/>
    </row>
    <row r="75" spans="1:31" ht="27.6" x14ac:dyDescent="0.25">
      <c r="A75" s="4" t="s">
        <v>295</v>
      </c>
      <c r="B75" s="14">
        <v>1</v>
      </c>
      <c r="C75" s="14">
        <v>1</v>
      </c>
      <c r="D75" s="14">
        <v>1</v>
      </c>
      <c r="E75" s="14">
        <v>1</v>
      </c>
      <c r="F75" s="14">
        <v>1</v>
      </c>
      <c r="G75" s="14">
        <v>1</v>
      </c>
      <c r="H75" s="14">
        <v>0</v>
      </c>
      <c r="I75" s="14">
        <v>0</v>
      </c>
      <c r="J75" s="14">
        <v>0</v>
      </c>
      <c r="K75" s="14">
        <v>0</v>
      </c>
      <c r="L75" s="33">
        <f t="shared" si="18"/>
        <v>0.6</v>
      </c>
      <c r="M75" s="14" t="str">
        <f t="shared" si="19"/>
        <v>sedang</v>
      </c>
      <c r="N75" s="33">
        <f t="shared" si="20"/>
        <v>0.8</v>
      </c>
      <c r="O75" s="14" t="str">
        <f t="shared" si="21"/>
        <v>soal diterima baik</v>
      </c>
      <c r="Q75" s="7">
        <v>70</v>
      </c>
      <c r="R75" s="14">
        <f t="shared" si="22"/>
        <v>1</v>
      </c>
      <c r="S75" s="14">
        <f t="shared" si="23"/>
        <v>1</v>
      </c>
      <c r="T75" s="14">
        <f t="shared" si="24"/>
        <v>0</v>
      </c>
      <c r="U75" s="14">
        <f t="shared" si="25"/>
        <v>0</v>
      </c>
      <c r="V75" s="14">
        <f t="shared" si="26"/>
        <v>0</v>
      </c>
      <c r="W75" s="14">
        <f t="shared" si="27"/>
        <v>0</v>
      </c>
      <c r="X75" s="14">
        <f t="shared" si="28"/>
        <v>1</v>
      </c>
      <c r="Y75" s="14">
        <f t="shared" si="29"/>
        <v>1</v>
      </c>
      <c r="Z75" s="14">
        <f t="shared" si="30"/>
        <v>1</v>
      </c>
      <c r="AA75" s="14">
        <f t="shared" si="31"/>
        <v>1</v>
      </c>
      <c r="AB75" s="6">
        <f t="shared" si="32"/>
        <v>0.6</v>
      </c>
      <c r="AC75" s="6">
        <f t="shared" si="33"/>
        <v>0.4</v>
      </c>
      <c r="AD75" s="6">
        <f t="shared" si="34"/>
        <v>0.24</v>
      </c>
      <c r="AE75" s="21"/>
    </row>
    <row r="76" spans="1:31" ht="27.6" x14ac:dyDescent="0.25">
      <c r="A76" s="9" t="s">
        <v>296</v>
      </c>
      <c r="B76" s="14">
        <v>1</v>
      </c>
      <c r="C76" s="14">
        <v>1</v>
      </c>
      <c r="D76" s="14">
        <v>1</v>
      </c>
      <c r="E76" s="14">
        <v>1</v>
      </c>
      <c r="F76" s="14">
        <v>1</v>
      </c>
      <c r="G76" s="14">
        <v>1</v>
      </c>
      <c r="H76" s="14">
        <v>1</v>
      </c>
      <c r="I76" s="14">
        <v>1</v>
      </c>
      <c r="J76" s="14">
        <v>0</v>
      </c>
      <c r="K76" s="14">
        <v>0</v>
      </c>
      <c r="L76" s="33">
        <f t="shared" si="18"/>
        <v>0.8</v>
      </c>
      <c r="M76" s="14" t="str">
        <f t="shared" si="19"/>
        <v>mudah</v>
      </c>
      <c r="N76" s="33">
        <f t="shared" si="20"/>
        <v>0.4</v>
      </c>
      <c r="O76" s="14" t="str">
        <f t="shared" si="21"/>
        <v>soal diterima baik</v>
      </c>
      <c r="Q76" s="7">
        <v>71</v>
      </c>
      <c r="R76" s="14">
        <f t="shared" si="22"/>
        <v>1</v>
      </c>
      <c r="S76" s="14">
        <f t="shared" si="23"/>
        <v>1</v>
      </c>
      <c r="T76" s="14">
        <f t="shared" si="24"/>
        <v>1</v>
      </c>
      <c r="U76" s="14">
        <f t="shared" si="25"/>
        <v>1</v>
      </c>
      <c r="V76" s="14">
        <f t="shared" si="26"/>
        <v>1</v>
      </c>
      <c r="W76" s="14">
        <f t="shared" si="27"/>
        <v>1</v>
      </c>
      <c r="X76" s="14">
        <f t="shared" si="28"/>
        <v>0</v>
      </c>
      <c r="Y76" s="14">
        <f t="shared" si="29"/>
        <v>0</v>
      </c>
      <c r="Z76" s="14">
        <f t="shared" si="30"/>
        <v>0</v>
      </c>
      <c r="AA76" s="14">
        <f t="shared" si="31"/>
        <v>0</v>
      </c>
      <c r="AB76" s="6">
        <f t="shared" si="32"/>
        <v>0.6</v>
      </c>
      <c r="AC76" s="6">
        <f t="shared" si="33"/>
        <v>0.4</v>
      </c>
      <c r="AD76" s="6">
        <f t="shared" si="34"/>
        <v>0.24</v>
      </c>
      <c r="AE76" s="21"/>
    </row>
    <row r="77" spans="1:31" ht="41.4" x14ac:dyDescent="0.25">
      <c r="A77" s="4" t="s">
        <v>297</v>
      </c>
      <c r="B77" s="14">
        <v>1</v>
      </c>
      <c r="C77" s="14">
        <v>1</v>
      </c>
      <c r="D77" s="14">
        <v>1</v>
      </c>
      <c r="E77" s="14">
        <v>1</v>
      </c>
      <c r="F77" s="14">
        <v>1</v>
      </c>
      <c r="G77" s="14">
        <v>1</v>
      </c>
      <c r="H77" s="14">
        <v>0</v>
      </c>
      <c r="I77" s="14">
        <v>0</v>
      </c>
      <c r="J77" s="14">
        <v>1</v>
      </c>
      <c r="K77" s="14">
        <v>1</v>
      </c>
      <c r="L77" s="33">
        <f t="shared" si="18"/>
        <v>0.8</v>
      </c>
      <c r="M77" s="14" t="str">
        <f t="shared" si="19"/>
        <v>mudah</v>
      </c>
      <c r="N77" s="33">
        <f t="shared" si="20"/>
        <v>0.4</v>
      </c>
      <c r="O77" s="14" t="str">
        <f t="shared" si="21"/>
        <v>soal diterima baik</v>
      </c>
      <c r="Q77" s="7">
        <v>72</v>
      </c>
      <c r="R77" s="14">
        <f t="shared" si="22"/>
        <v>1</v>
      </c>
      <c r="S77" s="14">
        <f t="shared" si="23"/>
        <v>1</v>
      </c>
      <c r="T77" s="14">
        <f t="shared" si="24"/>
        <v>1</v>
      </c>
      <c r="U77" s="14">
        <f t="shared" si="25"/>
        <v>1</v>
      </c>
      <c r="V77" s="14">
        <f t="shared" si="26"/>
        <v>1</v>
      </c>
      <c r="W77" s="14">
        <f t="shared" si="27"/>
        <v>1</v>
      </c>
      <c r="X77" s="14">
        <f t="shared" si="28"/>
        <v>1</v>
      </c>
      <c r="Y77" s="14">
        <f t="shared" si="29"/>
        <v>1</v>
      </c>
      <c r="Z77" s="14">
        <f t="shared" si="30"/>
        <v>0</v>
      </c>
      <c r="AA77" s="14">
        <f t="shared" si="31"/>
        <v>0</v>
      </c>
      <c r="AB77" s="6">
        <f t="shared" si="32"/>
        <v>0.8</v>
      </c>
      <c r="AC77" s="6">
        <f t="shared" si="33"/>
        <v>0.19999999999999996</v>
      </c>
      <c r="AD77" s="6">
        <f t="shared" si="34"/>
        <v>0.15999999999999998</v>
      </c>
      <c r="AE77" s="21"/>
    </row>
    <row r="78" spans="1:31" ht="27.6" x14ac:dyDescent="0.25">
      <c r="A78" s="8" t="s">
        <v>298</v>
      </c>
      <c r="B78" s="14">
        <v>0</v>
      </c>
      <c r="C78" s="14">
        <v>0</v>
      </c>
      <c r="D78" s="14">
        <v>1</v>
      </c>
      <c r="E78" s="14">
        <v>0</v>
      </c>
      <c r="F78" s="14">
        <v>1</v>
      </c>
      <c r="G78" s="14">
        <v>0</v>
      </c>
      <c r="H78" s="14">
        <v>0</v>
      </c>
      <c r="I78" s="14">
        <v>0</v>
      </c>
      <c r="J78" s="14">
        <v>0</v>
      </c>
      <c r="K78" s="14">
        <v>0</v>
      </c>
      <c r="L78" s="33">
        <f t="shared" si="18"/>
        <v>0.2</v>
      </c>
      <c r="M78" s="14" t="str">
        <f t="shared" si="19"/>
        <v>sukar</v>
      </c>
      <c r="N78" s="33">
        <f t="shared" si="20"/>
        <v>0.4</v>
      </c>
      <c r="O78" s="14" t="str">
        <f t="shared" si="21"/>
        <v>soal diterima baik</v>
      </c>
      <c r="Q78" s="7">
        <v>73</v>
      </c>
      <c r="R78" s="14">
        <f t="shared" si="22"/>
        <v>1</v>
      </c>
      <c r="S78" s="14">
        <f t="shared" si="23"/>
        <v>1</v>
      </c>
      <c r="T78" s="14">
        <f t="shared" si="24"/>
        <v>1</v>
      </c>
      <c r="U78" s="14">
        <f t="shared" si="25"/>
        <v>1</v>
      </c>
      <c r="V78" s="14">
        <f t="shared" si="26"/>
        <v>1</v>
      </c>
      <c r="W78" s="14">
        <f t="shared" si="27"/>
        <v>1</v>
      </c>
      <c r="X78" s="14">
        <f t="shared" si="28"/>
        <v>0</v>
      </c>
      <c r="Y78" s="14">
        <f t="shared" si="29"/>
        <v>0</v>
      </c>
      <c r="Z78" s="14">
        <f t="shared" si="30"/>
        <v>1</v>
      </c>
      <c r="AA78" s="14">
        <f t="shared" si="31"/>
        <v>1</v>
      </c>
      <c r="AB78" s="6">
        <f t="shared" si="32"/>
        <v>0.8</v>
      </c>
      <c r="AC78" s="6">
        <f t="shared" si="33"/>
        <v>0.19999999999999996</v>
      </c>
      <c r="AD78" s="6">
        <f t="shared" si="34"/>
        <v>0.15999999999999998</v>
      </c>
      <c r="AE78" s="21"/>
    </row>
    <row r="79" spans="1:31" ht="27.6" x14ac:dyDescent="0.25">
      <c r="A79" s="8" t="s">
        <v>299</v>
      </c>
      <c r="B79" s="14">
        <v>1</v>
      </c>
      <c r="C79" s="14">
        <v>1</v>
      </c>
      <c r="D79" s="14">
        <v>1</v>
      </c>
      <c r="E79" s="14">
        <v>0</v>
      </c>
      <c r="F79" s="14">
        <v>1</v>
      </c>
      <c r="G79" s="14">
        <v>0</v>
      </c>
      <c r="H79" s="14">
        <v>0</v>
      </c>
      <c r="I79" s="14">
        <v>0</v>
      </c>
      <c r="J79" s="14">
        <v>1</v>
      </c>
      <c r="K79" s="14">
        <v>1</v>
      </c>
      <c r="L79" s="33">
        <f t="shared" si="18"/>
        <v>0.6</v>
      </c>
      <c r="M79" s="14" t="str">
        <f t="shared" si="19"/>
        <v>sedang</v>
      </c>
      <c r="N79" s="33">
        <f t="shared" si="20"/>
        <v>0.4</v>
      </c>
      <c r="O79" s="14" t="str">
        <f t="shared" si="21"/>
        <v>soal diterima baik</v>
      </c>
      <c r="Q79" s="7">
        <v>74</v>
      </c>
      <c r="R79" s="14">
        <f t="shared" si="22"/>
        <v>0</v>
      </c>
      <c r="S79" s="14">
        <f t="shared" si="23"/>
        <v>0</v>
      </c>
      <c r="T79" s="14">
        <f t="shared" si="24"/>
        <v>1</v>
      </c>
      <c r="U79" s="14">
        <f t="shared" si="25"/>
        <v>0</v>
      </c>
      <c r="V79" s="14">
        <f t="shared" si="26"/>
        <v>1</v>
      </c>
      <c r="W79" s="14">
        <f t="shared" si="27"/>
        <v>0</v>
      </c>
      <c r="X79" s="14">
        <f t="shared" si="28"/>
        <v>0</v>
      </c>
      <c r="Y79" s="14">
        <f t="shared" si="29"/>
        <v>0</v>
      </c>
      <c r="Z79" s="14">
        <f t="shared" si="30"/>
        <v>0</v>
      </c>
      <c r="AA79" s="14">
        <f t="shared" si="31"/>
        <v>0</v>
      </c>
      <c r="AB79" s="6">
        <f t="shared" si="32"/>
        <v>0.2</v>
      </c>
      <c r="AC79" s="6">
        <f t="shared" si="33"/>
        <v>0.8</v>
      </c>
      <c r="AD79" s="6">
        <f t="shared" si="34"/>
        <v>0.16000000000000003</v>
      </c>
      <c r="AE79" s="21"/>
    </row>
    <row r="80" spans="1:31" ht="27.6" x14ac:dyDescent="0.25">
      <c r="A80" s="4" t="s">
        <v>300</v>
      </c>
      <c r="B80" s="14">
        <v>1</v>
      </c>
      <c r="C80" s="14">
        <v>1</v>
      </c>
      <c r="D80" s="14">
        <v>1</v>
      </c>
      <c r="E80" s="14">
        <v>0</v>
      </c>
      <c r="F80" s="14">
        <v>1</v>
      </c>
      <c r="G80" s="14">
        <v>0</v>
      </c>
      <c r="H80" s="14">
        <v>0</v>
      </c>
      <c r="I80" s="14">
        <v>0</v>
      </c>
      <c r="J80" s="14">
        <v>0</v>
      </c>
      <c r="K80" s="14">
        <v>0</v>
      </c>
      <c r="L80" s="33">
        <f t="shared" si="18"/>
        <v>0.4</v>
      </c>
      <c r="M80" s="14" t="str">
        <f t="shared" si="19"/>
        <v>sedang</v>
      </c>
      <c r="N80" s="33">
        <f t="shared" si="20"/>
        <v>0.8</v>
      </c>
      <c r="O80" s="14" t="str">
        <f t="shared" si="21"/>
        <v>soal diterima baik</v>
      </c>
      <c r="Q80" s="7">
        <v>75</v>
      </c>
      <c r="R80" s="14">
        <f t="shared" si="22"/>
        <v>1</v>
      </c>
      <c r="S80" s="14">
        <f t="shared" si="23"/>
        <v>1</v>
      </c>
      <c r="T80" s="14">
        <f t="shared" si="24"/>
        <v>1</v>
      </c>
      <c r="U80" s="14">
        <f t="shared" si="25"/>
        <v>0</v>
      </c>
      <c r="V80" s="14">
        <f t="shared" si="26"/>
        <v>1</v>
      </c>
      <c r="W80" s="14">
        <f t="shared" si="27"/>
        <v>0</v>
      </c>
      <c r="X80" s="14">
        <f t="shared" si="28"/>
        <v>0</v>
      </c>
      <c r="Y80" s="14">
        <f t="shared" si="29"/>
        <v>0</v>
      </c>
      <c r="Z80" s="14">
        <f t="shared" si="30"/>
        <v>1</v>
      </c>
      <c r="AA80" s="14">
        <f t="shared" si="31"/>
        <v>1</v>
      </c>
      <c r="AB80" s="6">
        <f t="shared" si="32"/>
        <v>0.6</v>
      </c>
      <c r="AC80" s="6">
        <f t="shared" si="33"/>
        <v>0.4</v>
      </c>
      <c r="AD80" s="6">
        <f t="shared" si="34"/>
        <v>0.24</v>
      </c>
      <c r="AE80" s="21"/>
    </row>
    <row r="81" spans="1:31" ht="27.6" x14ac:dyDescent="0.25">
      <c r="A81" s="8" t="s">
        <v>301</v>
      </c>
      <c r="B81" s="14">
        <v>1</v>
      </c>
      <c r="C81" s="14">
        <v>1</v>
      </c>
      <c r="D81" s="14">
        <v>1</v>
      </c>
      <c r="E81" s="14">
        <v>1</v>
      </c>
      <c r="F81" s="14">
        <v>1</v>
      </c>
      <c r="G81" s="14">
        <v>1</v>
      </c>
      <c r="H81" s="14">
        <v>1</v>
      </c>
      <c r="I81" s="14">
        <v>1</v>
      </c>
      <c r="J81" s="14">
        <v>0</v>
      </c>
      <c r="K81" s="14">
        <v>0</v>
      </c>
      <c r="L81" s="33">
        <f t="shared" si="18"/>
        <v>0.8</v>
      </c>
      <c r="M81" s="14" t="str">
        <f t="shared" si="19"/>
        <v>mudah</v>
      </c>
      <c r="N81" s="33">
        <f t="shared" si="20"/>
        <v>0.4</v>
      </c>
      <c r="O81" s="14" t="str">
        <f t="shared" si="21"/>
        <v>soal diterima baik</v>
      </c>
      <c r="Q81" s="7">
        <v>76</v>
      </c>
      <c r="R81" s="14">
        <f t="shared" si="22"/>
        <v>1</v>
      </c>
      <c r="S81" s="14">
        <f t="shared" si="23"/>
        <v>1</v>
      </c>
      <c r="T81" s="14">
        <f t="shared" si="24"/>
        <v>1</v>
      </c>
      <c r="U81" s="14">
        <f t="shared" si="25"/>
        <v>0</v>
      </c>
      <c r="V81" s="14">
        <f t="shared" si="26"/>
        <v>1</v>
      </c>
      <c r="W81" s="14">
        <f t="shared" si="27"/>
        <v>0</v>
      </c>
      <c r="X81" s="14">
        <f t="shared" si="28"/>
        <v>0</v>
      </c>
      <c r="Y81" s="14">
        <f t="shared" si="29"/>
        <v>0</v>
      </c>
      <c r="Z81" s="14">
        <f t="shared" si="30"/>
        <v>0</v>
      </c>
      <c r="AA81" s="14">
        <f t="shared" si="31"/>
        <v>0</v>
      </c>
      <c r="AB81" s="6">
        <f t="shared" si="32"/>
        <v>0.4</v>
      </c>
      <c r="AC81" s="6">
        <f t="shared" si="33"/>
        <v>0.6</v>
      </c>
      <c r="AD81" s="6">
        <f t="shared" si="34"/>
        <v>0.24</v>
      </c>
      <c r="AE81" s="21"/>
    </row>
    <row r="82" spans="1:31" ht="27.6" x14ac:dyDescent="0.25">
      <c r="A82" s="4" t="s">
        <v>302</v>
      </c>
      <c r="B82" s="14">
        <v>1</v>
      </c>
      <c r="C82" s="14">
        <v>1</v>
      </c>
      <c r="D82" s="14">
        <v>1</v>
      </c>
      <c r="E82" s="14">
        <v>1</v>
      </c>
      <c r="F82" s="14">
        <v>1</v>
      </c>
      <c r="G82" s="14">
        <v>1</v>
      </c>
      <c r="H82" s="14">
        <v>1</v>
      </c>
      <c r="I82" s="14">
        <v>1</v>
      </c>
      <c r="J82" s="14">
        <v>0</v>
      </c>
      <c r="K82" s="14">
        <v>0</v>
      </c>
      <c r="L82" s="33">
        <f t="shared" si="18"/>
        <v>0.8</v>
      </c>
      <c r="M82" s="14" t="str">
        <f t="shared" si="19"/>
        <v>mudah</v>
      </c>
      <c r="N82" s="33">
        <f t="shared" si="20"/>
        <v>0.4</v>
      </c>
      <c r="O82" s="14" t="str">
        <f t="shared" si="21"/>
        <v>soal diterima baik</v>
      </c>
      <c r="Q82" s="7">
        <v>77</v>
      </c>
      <c r="R82" s="14">
        <f t="shared" si="22"/>
        <v>1</v>
      </c>
      <c r="S82" s="14">
        <f t="shared" si="23"/>
        <v>1</v>
      </c>
      <c r="T82" s="14">
        <f t="shared" si="24"/>
        <v>1</v>
      </c>
      <c r="U82" s="14">
        <f t="shared" si="25"/>
        <v>1</v>
      </c>
      <c r="V82" s="14">
        <f t="shared" si="26"/>
        <v>1</v>
      </c>
      <c r="W82" s="14">
        <f t="shared" si="27"/>
        <v>1</v>
      </c>
      <c r="X82" s="14">
        <f t="shared" si="28"/>
        <v>1</v>
      </c>
      <c r="Y82" s="14">
        <f t="shared" si="29"/>
        <v>1</v>
      </c>
      <c r="Z82" s="14">
        <f t="shared" si="30"/>
        <v>0</v>
      </c>
      <c r="AA82" s="14">
        <f t="shared" si="31"/>
        <v>0</v>
      </c>
      <c r="AB82" s="6">
        <f t="shared" si="32"/>
        <v>0.8</v>
      </c>
      <c r="AC82" s="6">
        <f t="shared" si="33"/>
        <v>0.19999999999999996</v>
      </c>
      <c r="AD82" s="6">
        <f t="shared" si="34"/>
        <v>0.15999999999999998</v>
      </c>
      <c r="AE82" s="21"/>
    </row>
    <row r="83" spans="1:31" ht="27.6" x14ac:dyDescent="0.25">
      <c r="A83" s="9" t="s">
        <v>303</v>
      </c>
      <c r="B83" s="14">
        <v>1</v>
      </c>
      <c r="C83" s="14">
        <v>1</v>
      </c>
      <c r="D83" s="14">
        <v>1</v>
      </c>
      <c r="E83" s="14">
        <v>0</v>
      </c>
      <c r="F83" s="14">
        <v>1</v>
      </c>
      <c r="G83" s="14">
        <v>0</v>
      </c>
      <c r="H83" s="14">
        <v>0</v>
      </c>
      <c r="I83" s="14">
        <v>0</v>
      </c>
      <c r="J83" s="14">
        <v>0</v>
      </c>
      <c r="K83" s="14">
        <v>0</v>
      </c>
      <c r="L83" s="33">
        <f t="shared" si="18"/>
        <v>0.4</v>
      </c>
      <c r="M83" s="14" t="str">
        <f t="shared" si="19"/>
        <v>sedang</v>
      </c>
      <c r="N83" s="33">
        <f t="shared" si="20"/>
        <v>0.8</v>
      </c>
      <c r="O83" s="14" t="str">
        <f t="shared" si="21"/>
        <v>soal diterima baik</v>
      </c>
      <c r="Q83" s="7">
        <v>78</v>
      </c>
      <c r="R83" s="14">
        <f t="shared" si="22"/>
        <v>1</v>
      </c>
      <c r="S83" s="14">
        <f t="shared" si="23"/>
        <v>1</v>
      </c>
      <c r="T83" s="14">
        <f t="shared" si="24"/>
        <v>1</v>
      </c>
      <c r="U83" s="14">
        <f t="shared" si="25"/>
        <v>1</v>
      </c>
      <c r="V83" s="14">
        <f t="shared" si="26"/>
        <v>1</v>
      </c>
      <c r="W83" s="14">
        <f t="shared" si="27"/>
        <v>1</v>
      </c>
      <c r="X83" s="14">
        <f t="shared" si="28"/>
        <v>1</v>
      </c>
      <c r="Y83" s="14">
        <f t="shared" si="29"/>
        <v>1</v>
      </c>
      <c r="Z83" s="14">
        <f t="shared" si="30"/>
        <v>0</v>
      </c>
      <c r="AA83" s="14">
        <f t="shared" si="31"/>
        <v>0</v>
      </c>
      <c r="AB83" s="6">
        <f t="shared" si="32"/>
        <v>0.8</v>
      </c>
      <c r="AC83" s="6">
        <f t="shared" si="33"/>
        <v>0.19999999999999996</v>
      </c>
      <c r="AD83" s="6">
        <f t="shared" si="34"/>
        <v>0.15999999999999998</v>
      </c>
      <c r="AE83" s="21"/>
    </row>
    <row r="84" spans="1:31" ht="27.6" x14ac:dyDescent="0.25">
      <c r="A84" s="8" t="s">
        <v>304</v>
      </c>
      <c r="B84" s="14">
        <v>1</v>
      </c>
      <c r="C84" s="14">
        <v>1</v>
      </c>
      <c r="D84" s="14">
        <v>1</v>
      </c>
      <c r="E84" s="14">
        <v>1</v>
      </c>
      <c r="F84" s="14">
        <v>1</v>
      </c>
      <c r="G84" s="14">
        <v>1</v>
      </c>
      <c r="H84" s="14">
        <v>1</v>
      </c>
      <c r="I84" s="14">
        <v>1</v>
      </c>
      <c r="J84" s="14">
        <v>0</v>
      </c>
      <c r="K84" s="14">
        <v>0</v>
      </c>
      <c r="L84" s="33">
        <f t="shared" si="18"/>
        <v>0.8</v>
      </c>
      <c r="M84" s="14" t="str">
        <f t="shared" si="19"/>
        <v>mudah</v>
      </c>
      <c r="N84" s="33">
        <f t="shared" si="20"/>
        <v>0.4</v>
      </c>
      <c r="O84" s="14" t="str">
        <f t="shared" si="21"/>
        <v>soal diterima baik</v>
      </c>
      <c r="Q84" s="7">
        <v>79</v>
      </c>
      <c r="R84" s="14">
        <f t="shared" si="22"/>
        <v>1</v>
      </c>
      <c r="S84" s="14">
        <f t="shared" si="23"/>
        <v>1</v>
      </c>
      <c r="T84" s="14">
        <f t="shared" si="24"/>
        <v>1</v>
      </c>
      <c r="U84" s="14">
        <f t="shared" si="25"/>
        <v>0</v>
      </c>
      <c r="V84" s="14">
        <f t="shared" si="26"/>
        <v>1</v>
      </c>
      <c r="W84" s="14">
        <f t="shared" si="27"/>
        <v>0</v>
      </c>
      <c r="X84" s="14">
        <f t="shared" si="28"/>
        <v>0</v>
      </c>
      <c r="Y84" s="14">
        <f t="shared" si="29"/>
        <v>0</v>
      </c>
      <c r="Z84" s="14">
        <f t="shared" si="30"/>
        <v>0</v>
      </c>
      <c r="AA84" s="14">
        <f t="shared" si="31"/>
        <v>0</v>
      </c>
      <c r="AB84" s="6">
        <f t="shared" si="32"/>
        <v>0.4</v>
      </c>
      <c r="AC84" s="6">
        <f t="shared" si="33"/>
        <v>0.6</v>
      </c>
      <c r="AD84" s="6">
        <f t="shared" si="34"/>
        <v>0.24</v>
      </c>
      <c r="AE84" s="21"/>
    </row>
    <row r="85" spans="1:31" ht="27.6" x14ac:dyDescent="0.25">
      <c r="A85" s="4" t="s">
        <v>305</v>
      </c>
      <c r="B85" s="14">
        <v>1</v>
      </c>
      <c r="C85" s="14">
        <v>1</v>
      </c>
      <c r="D85" s="14">
        <v>1</v>
      </c>
      <c r="E85" s="14">
        <v>1</v>
      </c>
      <c r="F85" s="14">
        <v>1</v>
      </c>
      <c r="G85" s="14">
        <v>1</v>
      </c>
      <c r="H85" s="14">
        <v>1</v>
      </c>
      <c r="I85" s="14">
        <v>1</v>
      </c>
      <c r="J85" s="14">
        <v>0</v>
      </c>
      <c r="K85" s="14">
        <v>0</v>
      </c>
      <c r="L85" s="33">
        <f t="shared" si="18"/>
        <v>0.8</v>
      </c>
      <c r="M85" s="14" t="str">
        <f t="shared" si="19"/>
        <v>mudah</v>
      </c>
      <c r="N85" s="33">
        <f t="shared" si="20"/>
        <v>0.4</v>
      </c>
      <c r="O85" s="14" t="str">
        <f t="shared" si="21"/>
        <v>soal diterima baik</v>
      </c>
      <c r="Q85" s="7">
        <v>80</v>
      </c>
      <c r="R85" s="14">
        <f t="shared" si="22"/>
        <v>1</v>
      </c>
      <c r="S85" s="14">
        <f t="shared" si="23"/>
        <v>1</v>
      </c>
      <c r="T85" s="14">
        <f t="shared" si="24"/>
        <v>1</v>
      </c>
      <c r="U85" s="14">
        <f t="shared" si="25"/>
        <v>1</v>
      </c>
      <c r="V85" s="14">
        <f t="shared" si="26"/>
        <v>1</v>
      </c>
      <c r="W85" s="14">
        <f t="shared" si="27"/>
        <v>1</v>
      </c>
      <c r="X85" s="14">
        <f t="shared" si="28"/>
        <v>1</v>
      </c>
      <c r="Y85" s="14">
        <f t="shared" si="29"/>
        <v>1</v>
      </c>
      <c r="Z85" s="14">
        <f t="shared" si="30"/>
        <v>0</v>
      </c>
      <c r="AA85" s="14">
        <f t="shared" si="31"/>
        <v>0</v>
      </c>
      <c r="AB85" s="6">
        <f t="shared" si="32"/>
        <v>0.8</v>
      </c>
      <c r="AC85" s="6">
        <f t="shared" si="33"/>
        <v>0.19999999999999996</v>
      </c>
      <c r="AD85" s="6">
        <f t="shared" si="34"/>
        <v>0.15999999999999998</v>
      </c>
      <c r="AE85" s="21"/>
    </row>
    <row r="86" spans="1:31" ht="27.6" x14ac:dyDescent="0.25">
      <c r="A86" s="8" t="s">
        <v>306</v>
      </c>
      <c r="B86" s="14">
        <v>1</v>
      </c>
      <c r="C86" s="14">
        <v>1</v>
      </c>
      <c r="D86" s="14">
        <v>1</v>
      </c>
      <c r="E86" s="14">
        <v>0</v>
      </c>
      <c r="F86" s="14">
        <v>1</v>
      </c>
      <c r="G86" s="14">
        <v>0</v>
      </c>
      <c r="H86" s="14">
        <v>1</v>
      </c>
      <c r="I86" s="14">
        <v>1</v>
      </c>
      <c r="J86" s="14">
        <v>0</v>
      </c>
      <c r="K86" s="14">
        <v>0</v>
      </c>
      <c r="L86" s="33">
        <f t="shared" si="18"/>
        <v>0.6</v>
      </c>
      <c r="M86" s="14" t="str">
        <f t="shared" si="19"/>
        <v>sedang</v>
      </c>
      <c r="N86" s="33">
        <f t="shared" si="20"/>
        <v>0.4</v>
      </c>
      <c r="O86" s="14" t="str">
        <f t="shared" si="21"/>
        <v>soal diterima baik</v>
      </c>
      <c r="Q86" s="7">
        <v>81</v>
      </c>
      <c r="R86" s="14">
        <f t="shared" si="22"/>
        <v>1</v>
      </c>
      <c r="S86" s="14">
        <f t="shared" si="23"/>
        <v>1</v>
      </c>
      <c r="T86" s="14">
        <f t="shared" si="24"/>
        <v>1</v>
      </c>
      <c r="U86" s="14">
        <f t="shared" si="25"/>
        <v>1</v>
      </c>
      <c r="V86" s="14">
        <f t="shared" si="26"/>
        <v>1</v>
      </c>
      <c r="W86" s="14">
        <f t="shared" si="27"/>
        <v>1</v>
      </c>
      <c r="X86" s="14">
        <f t="shared" si="28"/>
        <v>1</v>
      </c>
      <c r="Y86" s="14">
        <f t="shared" si="29"/>
        <v>1</v>
      </c>
      <c r="Z86" s="14">
        <f t="shared" si="30"/>
        <v>0</v>
      </c>
      <c r="AA86" s="14">
        <f t="shared" si="31"/>
        <v>0</v>
      </c>
      <c r="AB86" s="6">
        <f t="shared" si="32"/>
        <v>0.8</v>
      </c>
      <c r="AC86" s="6">
        <f t="shared" si="33"/>
        <v>0.19999999999999996</v>
      </c>
      <c r="AD86" s="6">
        <f t="shared" si="34"/>
        <v>0.15999999999999998</v>
      </c>
      <c r="AE86" s="21"/>
    </row>
    <row r="87" spans="1:31" ht="27.6" x14ac:dyDescent="0.25">
      <c r="A87" s="4" t="s">
        <v>307</v>
      </c>
      <c r="B87" s="14">
        <v>0</v>
      </c>
      <c r="C87" s="14">
        <v>0</v>
      </c>
      <c r="D87" s="14">
        <v>1</v>
      </c>
      <c r="E87" s="14">
        <v>0</v>
      </c>
      <c r="F87" s="14">
        <v>1</v>
      </c>
      <c r="G87" s="14">
        <v>0</v>
      </c>
      <c r="H87" s="14">
        <v>0</v>
      </c>
      <c r="I87" s="14">
        <v>0</v>
      </c>
      <c r="J87" s="14">
        <v>0</v>
      </c>
      <c r="K87" s="14">
        <v>0</v>
      </c>
      <c r="L87" s="33">
        <f t="shared" si="18"/>
        <v>0.2</v>
      </c>
      <c r="M87" s="14" t="str">
        <f t="shared" si="19"/>
        <v>sukar</v>
      </c>
      <c r="N87" s="33">
        <f t="shared" si="20"/>
        <v>0.4</v>
      </c>
      <c r="O87" s="14" t="str">
        <f t="shared" si="21"/>
        <v>soal diterima baik</v>
      </c>
      <c r="Q87" s="7">
        <v>82</v>
      </c>
      <c r="R87" s="14">
        <f t="shared" si="22"/>
        <v>1</v>
      </c>
      <c r="S87" s="14">
        <f t="shared" si="23"/>
        <v>1</v>
      </c>
      <c r="T87" s="14">
        <f t="shared" si="24"/>
        <v>1</v>
      </c>
      <c r="U87" s="14">
        <f t="shared" si="25"/>
        <v>0</v>
      </c>
      <c r="V87" s="14">
        <f t="shared" si="26"/>
        <v>1</v>
      </c>
      <c r="W87" s="14">
        <f t="shared" si="27"/>
        <v>0</v>
      </c>
      <c r="X87" s="14">
        <f t="shared" si="28"/>
        <v>1</v>
      </c>
      <c r="Y87" s="14">
        <f t="shared" si="29"/>
        <v>1</v>
      </c>
      <c r="Z87" s="14">
        <f t="shared" si="30"/>
        <v>0</v>
      </c>
      <c r="AA87" s="14">
        <f t="shared" si="31"/>
        <v>0</v>
      </c>
      <c r="AB87" s="6">
        <f t="shared" si="32"/>
        <v>0.6</v>
      </c>
      <c r="AC87" s="6">
        <f t="shared" si="33"/>
        <v>0.4</v>
      </c>
      <c r="AD87" s="6">
        <f t="shared" si="34"/>
        <v>0.24</v>
      </c>
      <c r="AE87" s="21"/>
    </row>
    <row r="88" spans="1:31" ht="27.6" x14ac:dyDescent="0.25">
      <c r="A88" s="4" t="s">
        <v>308</v>
      </c>
      <c r="B88" s="14">
        <v>1</v>
      </c>
      <c r="C88" s="14">
        <v>1</v>
      </c>
      <c r="D88" s="14">
        <v>1</v>
      </c>
      <c r="E88" s="14">
        <v>0</v>
      </c>
      <c r="F88" s="14">
        <v>1</v>
      </c>
      <c r="G88" s="14">
        <v>0</v>
      </c>
      <c r="H88" s="14">
        <v>0</v>
      </c>
      <c r="I88" s="14">
        <v>0</v>
      </c>
      <c r="J88" s="14">
        <v>0</v>
      </c>
      <c r="K88" s="14">
        <v>0</v>
      </c>
      <c r="L88" s="33">
        <f t="shared" si="18"/>
        <v>0.4</v>
      </c>
      <c r="M88" s="14" t="str">
        <f t="shared" si="19"/>
        <v>sedang</v>
      </c>
      <c r="N88" s="33">
        <f t="shared" si="20"/>
        <v>0.8</v>
      </c>
      <c r="O88" s="14" t="str">
        <f t="shared" si="21"/>
        <v>soal diterima baik</v>
      </c>
      <c r="Q88" s="7">
        <v>83</v>
      </c>
      <c r="R88" s="14">
        <f t="shared" si="22"/>
        <v>0</v>
      </c>
      <c r="S88" s="14">
        <f t="shared" si="23"/>
        <v>0</v>
      </c>
      <c r="T88" s="14">
        <f t="shared" si="24"/>
        <v>1</v>
      </c>
      <c r="U88" s="14">
        <f t="shared" si="25"/>
        <v>0</v>
      </c>
      <c r="V88" s="14">
        <f t="shared" si="26"/>
        <v>1</v>
      </c>
      <c r="W88" s="14">
        <f t="shared" si="27"/>
        <v>0</v>
      </c>
      <c r="X88" s="14">
        <f t="shared" si="28"/>
        <v>0</v>
      </c>
      <c r="Y88" s="14">
        <f t="shared" si="29"/>
        <v>0</v>
      </c>
      <c r="Z88" s="14">
        <f t="shared" si="30"/>
        <v>0</v>
      </c>
      <c r="AA88" s="14">
        <f t="shared" si="31"/>
        <v>0</v>
      </c>
      <c r="AB88" s="6">
        <f t="shared" si="32"/>
        <v>0.2</v>
      </c>
      <c r="AC88" s="6">
        <f t="shared" si="33"/>
        <v>0.8</v>
      </c>
      <c r="AD88" s="6">
        <f t="shared" si="34"/>
        <v>0.16000000000000003</v>
      </c>
      <c r="AE88" s="21"/>
    </row>
    <row r="89" spans="1:31" ht="27.6" x14ac:dyDescent="0.25">
      <c r="A89" s="8" t="s">
        <v>309</v>
      </c>
      <c r="B89" s="14">
        <v>0</v>
      </c>
      <c r="C89" s="14">
        <v>0</v>
      </c>
      <c r="D89" s="14">
        <v>1</v>
      </c>
      <c r="E89" s="14">
        <v>0</v>
      </c>
      <c r="F89" s="14">
        <v>1</v>
      </c>
      <c r="G89" s="14">
        <v>0</v>
      </c>
      <c r="H89" s="14">
        <v>0</v>
      </c>
      <c r="I89" s="14">
        <v>0</v>
      </c>
      <c r="J89" s="14">
        <v>0</v>
      </c>
      <c r="K89" s="14">
        <v>0</v>
      </c>
      <c r="L89" s="33">
        <f t="shared" si="18"/>
        <v>0.2</v>
      </c>
      <c r="M89" s="14" t="str">
        <f t="shared" si="19"/>
        <v>sukar</v>
      </c>
      <c r="N89" s="33">
        <f t="shared" si="20"/>
        <v>0.4</v>
      </c>
      <c r="O89" s="14" t="str">
        <f t="shared" si="21"/>
        <v>soal diterima baik</v>
      </c>
      <c r="Q89" s="7">
        <v>84</v>
      </c>
      <c r="R89" s="14">
        <f t="shared" si="22"/>
        <v>1</v>
      </c>
      <c r="S89" s="14">
        <f t="shared" si="23"/>
        <v>1</v>
      </c>
      <c r="T89" s="14">
        <f t="shared" si="24"/>
        <v>1</v>
      </c>
      <c r="U89" s="14">
        <f t="shared" si="25"/>
        <v>0</v>
      </c>
      <c r="V89" s="14">
        <f t="shared" si="26"/>
        <v>1</v>
      </c>
      <c r="W89" s="14">
        <f t="shared" si="27"/>
        <v>0</v>
      </c>
      <c r="X89" s="14">
        <f t="shared" si="28"/>
        <v>0</v>
      </c>
      <c r="Y89" s="14">
        <f t="shared" si="29"/>
        <v>0</v>
      </c>
      <c r="Z89" s="14">
        <f t="shared" si="30"/>
        <v>0</v>
      </c>
      <c r="AA89" s="14">
        <f t="shared" si="31"/>
        <v>0</v>
      </c>
      <c r="AB89" s="6">
        <f t="shared" si="32"/>
        <v>0.4</v>
      </c>
      <c r="AC89" s="6">
        <f t="shared" si="33"/>
        <v>0.6</v>
      </c>
      <c r="AD89" s="6">
        <f t="shared" si="34"/>
        <v>0.24</v>
      </c>
      <c r="AE89" s="21"/>
    </row>
    <row r="90" spans="1:31" ht="27.6" x14ac:dyDescent="0.25">
      <c r="A90" s="4" t="s">
        <v>310</v>
      </c>
      <c r="B90" s="14">
        <v>1</v>
      </c>
      <c r="C90" s="14">
        <v>1</v>
      </c>
      <c r="D90" s="14">
        <v>0</v>
      </c>
      <c r="E90" s="14">
        <v>1</v>
      </c>
      <c r="F90" s="14">
        <v>0</v>
      </c>
      <c r="G90" s="14">
        <v>1</v>
      </c>
      <c r="H90" s="14">
        <v>0</v>
      </c>
      <c r="I90" s="14">
        <v>0</v>
      </c>
      <c r="J90" s="14">
        <v>0</v>
      </c>
      <c r="K90" s="14">
        <v>0</v>
      </c>
      <c r="L90" s="33">
        <f t="shared" si="18"/>
        <v>0.4</v>
      </c>
      <c r="M90" s="14" t="str">
        <f t="shared" si="19"/>
        <v>sedang</v>
      </c>
      <c r="N90" s="33">
        <f t="shared" si="20"/>
        <v>0.4</v>
      </c>
      <c r="O90" s="14" t="str">
        <f t="shared" si="21"/>
        <v>soal diterima baik</v>
      </c>
      <c r="Q90" s="7">
        <v>85</v>
      </c>
      <c r="R90" s="14">
        <f t="shared" si="22"/>
        <v>0</v>
      </c>
      <c r="S90" s="14">
        <f t="shared" si="23"/>
        <v>0</v>
      </c>
      <c r="T90" s="14">
        <f t="shared" si="24"/>
        <v>1</v>
      </c>
      <c r="U90" s="14">
        <f t="shared" si="25"/>
        <v>0</v>
      </c>
      <c r="V90" s="14">
        <f t="shared" si="26"/>
        <v>1</v>
      </c>
      <c r="W90" s="14">
        <f t="shared" si="27"/>
        <v>0</v>
      </c>
      <c r="X90" s="14">
        <f t="shared" si="28"/>
        <v>0</v>
      </c>
      <c r="Y90" s="14">
        <f t="shared" si="29"/>
        <v>0</v>
      </c>
      <c r="Z90" s="14">
        <f t="shared" si="30"/>
        <v>0</v>
      </c>
      <c r="AA90" s="14">
        <f t="shared" si="31"/>
        <v>0</v>
      </c>
      <c r="AB90" s="6">
        <f t="shared" si="32"/>
        <v>0.2</v>
      </c>
      <c r="AC90" s="6">
        <f t="shared" si="33"/>
        <v>0.8</v>
      </c>
      <c r="AD90" s="6">
        <f t="shared" si="34"/>
        <v>0.16000000000000003</v>
      </c>
      <c r="AE90" s="21"/>
    </row>
    <row r="91" spans="1:31" ht="27.6" x14ac:dyDescent="0.25">
      <c r="A91" s="8" t="s">
        <v>311</v>
      </c>
      <c r="B91" s="14">
        <v>1</v>
      </c>
      <c r="C91" s="14">
        <v>1</v>
      </c>
      <c r="D91" s="14">
        <v>1</v>
      </c>
      <c r="E91" s="14">
        <v>1</v>
      </c>
      <c r="F91" s="14">
        <v>1</v>
      </c>
      <c r="G91" s="14">
        <v>1</v>
      </c>
      <c r="H91" s="14">
        <v>0</v>
      </c>
      <c r="I91" s="14">
        <v>0</v>
      </c>
      <c r="J91" s="14">
        <v>0</v>
      </c>
      <c r="K91" s="14">
        <v>0</v>
      </c>
      <c r="L91" s="33">
        <f t="shared" si="18"/>
        <v>0.6</v>
      </c>
      <c r="M91" s="14" t="str">
        <f t="shared" si="19"/>
        <v>sedang</v>
      </c>
      <c r="N91" s="33">
        <f t="shared" si="20"/>
        <v>0.8</v>
      </c>
      <c r="O91" s="14" t="str">
        <f t="shared" si="21"/>
        <v>soal diterima baik</v>
      </c>
      <c r="Q91" s="7">
        <v>86</v>
      </c>
      <c r="R91" s="14">
        <f t="shared" si="22"/>
        <v>1</v>
      </c>
      <c r="S91" s="14">
        <f t="shared" si="23"/>
        <v>1</v>
      </c>
      <c r="T91" s="14">
        <f t="shared" si="24"/>
        <v>0</v>
      </c>
      <c r="U91" s="14">
        <f t="shared" si="25"/>
        <v>1</v>
      </c>
      <c r="V91" s="14">
        <f t="shared" si="26"/>
        <v>0</v>
      </c>
      <c r="W91" s="14">
        <f t="shared" si="27"/>
        <v>1</v>
      </c>
      <c r="X91" s="14">
        <f t="shared" si="28"/>
        <v>0</v>
      </c>
      <c r="Y91" s="14">
        <f t="shared" si="29"/>
        <v>0</v>
      </c>
      <c r="Z91" s="14">
        <f t="shared" si="30"/>
        <v>0</v>
      </c>
      <c r="AA91" s="14">
        <f t="shared" si="31"/>
        <v>0</v>
      </c>
      <c r="AB91" s="6">
        <f t="shared" si="32"/>
        <v>0.4</v>
      </c>
      <c r="AC91" s="6">
        <f t="shared" si="33"/>
        <v>0.6</v>
      </c>
      <c r="AD91" s="6">
        <f t="shared" si="34"/>
        <v>0.24</v>
      </c>
      <c r="AE91" s="21"/>
    </row>
    <row r="92" spans="1:31" ht="27.6" x14ac:dyDescent="0.25">
      <c r="A92" s="4" t="s">
        <v>312</v>
      </c>
      <c r="B92" s="14">
        <v>0</v>
      </c>
      <c r="C92" s="14">
        <v>0</v>
      </c>
      <c r="D92" s="14">
        <v>1</v>
      </c>
      <c r="E92" s="14">
        <v>0</v>
      </c>
      <c r="F92" s="14">
        <v>1</v>
      </c>
      <c r="G92" s="14">
        <v>0</v>
      </c>
      <c r="H92" s="14">
        <v>0</v>
      </c>
      <c r="I92" s="14">
        <v>0</v>
      </c>
      <c r="J92" s="14">
        <v>0</v>
      </c>
      <c r="K92" s="14">
        <v>0</v>
      </c>
      <c r="L92" s="33">
        <f t="shared" si="18"/>
        <v>0.2</v>
      </c>
      <c r="M92" s="14" t="str">
        <f t="shared" si="19"/>
        <v>sukar</v>
      </c>
      <c r="N92" s="33">
        <f t="shared" si="20"/>
        <v>0.4</v>
      </c>
      <c r="O92" s="14" t="str">
        <f t="shared" si="21"/>
        <v>soal diterima baik</v>
      </c>
      <c r="Q92" s="7">
        <v>87</v>
      </c>
      <c r="R92" s="14">
        <f t="shared" si="22"/>
        <v>1</v>
      </c>
      <c r="S92" s="14">
        <f t="shared" si="23"/>
        <v>1</v>
      </c>
      <c r="T92" s="14">
        <f t="shared" si="24"/>
        <v>1</v>
      </c>
      <c r="U92" s="14">
        <f t="shared" si="25"/>
        <v>1</v>
      </c>
      <c r="V92" s="14">
        <f t="shared" si="26"/>
        <v>1</v>
      </c>
      <c r="W92" s="14">
        <f t="shared" si="27"/>
        <v>1</v>
      </c>
      <c r="X92" s="14">
        <f t="shared" si="28"/>
        <v>0</v>
      </c>
      <c r="Y92" s="14">
        <f t="shared" si="29"/>
        <v>0</v>
      </c>
      <c r="Z92" s="14">
        <f t="shared" si="30"/>
        <v>0</v>
      </c>
      <c r="AA92" s="14">
        <f t="shared" si="31"/>
        <v>0</v>
      </c>
      <c r="AB92" s="6">
        <f t="shared" si="32"/>
        <v>0.6</v>
      </c>
      <c r="AC92" s="6">
        <f t="shared" si="33"/>
        <v>0.4</v>
      </c>
      <c r="AD92" s="6">
        <f t="shared" si="34"/>
        <v>0.24</v>
      </c>
      <c r="AE92" s="21"/>
    </row>
    <row r="93" spans="1:31" ht="27.6" x14ac:dyDescent="0.25">
      <c r="A93" s="4" t="s">
        <v>313</v>
      </c>
      <c r="B93" s="14">
        <v>1</v>
      </c>
      <c r="C93" s="14">
        <v>1</v>
      </c>
      <c r="D93" s="14">
        <v>0</v>
      </c>
      <c r="E93" s="14">
        <v>1</v>
      </c>
      <c r="F93" s="14">
        <v>0</v>
      </c>
      <c r="G93" s="14">
        <v>1</v>
      </c>
      <c r="H93" s="14">
        <v>0</v>
      </c>
      <c r="I93" s="14">
        <v>0</v>
      </c>
      <c r="J93" s="14">
        <v>0</v>
      </c>
      <c r="K93" s="14">
        <v>0</v>
      </c>
      <c r="L93" s="33">
        <f t="shared" si="18"/>
        <v>0.4</v>
      </c>
      <c r="M93" s="14" t="str">
        <f t="shared" si="19"/>
        <v>sedang</v>
      </c>
      <c r="N93" s="33">
        <f t="shared" si="20"/>
        <v>0.4</v>
      </c>
      <c r="O93" s="14" t="str">
        <f t="shared" si="21"/>
        <v>soal diterima baik</v>
      </c>
      <c r="Q93" s="7">
        <v>88</v>
      </c>
      <c r="R93" s="14">
        <f t="shared" si="22"/>
        <v>0</v>
      </c>
      <c r="S93" s="14">
        <f t="shared" si="23"/>
        <v>0</v>
      </c>
      <c r="T93" s="14">
        <f t="shared" si="24"/>
        <v>1</v>
      </c>
      <c r="U93" s="14">
        <f t="shared" si="25"/>
        <v>0</v>
      </c>
      <c r="V93" s="14">
        <f t="shared" si="26"/>
        <v>1</v>
      </c>
      <c r="W93" s="14">
        <f t="shared" si="27"/>
        <v>0</v>
      </c>
      <c r="X93" s="14">
        <f t="shared" si="28"/>
        <v>0</v>
      </c>
      <c r="Y93" s="14">
        <f t="shared" si="29"/>
        <v>0</v>
      </c>
      <c r="Z93" s="14">
        <f t="shared" si="30"/>
        <v>0</v>
      </c>
      <c r="AA93" s="14">
        <f t="shared" si="31"/>
        <v>0</v>
      </c>
      <c r="AB93" s="6">
        <f t="shared" si="32"/>
        <v>0.2</v>
      </c>
      <c r="AC93" s="6">
        <f t="shared" si="33"/>
        <v>0.8</v>
      </c>
      <c r="AD93" s="6">
        <f t="shared" si="34"/>
        <v>0.16000000000000003</v>
      </c>
      <c r="AE93" s="21"/>
    </row>
    <row r="94" spans="1:31" x14ac:dyDescent="0.25">
      <c r="A94" s="8" t="s">
        <v>314</v>
      </c>
      <c r="B94" s="14">
        <v>1</v>
      </c>
      <c r="C94" s="14">
        <v>1</v>
      </c>
      <c r="D94" s="14">
        <v>1</v>
      </c>
      <c r="E94" s="14">
        <v>0</v>
      </c>
      <c r="F94" s="14">
        <v>1</v>
      </c>
      <c r="G94" s="14">
        <v>0</v>
      </c>
      <c r="H94" s="14">
        <v>0</v>
      </c>
      <c r="I94" s="14">
        <v>0</v>
      </c>
      <c r="J94" s="14">
        <v>0</v>
      </c>
      <c r="K94" s="14">
        <v>0</v>
      </c>
      <c r="L94" s="33">
        <f t="shared" si="18"/>
        <v>0.4</v>
      </c>
      <c r="M94" s="14" t="str">
        <f t="shared" si="19"/>
        <v>sedang</v>
      </c>
      <c r="N94" s="33">
        <f t="shared" si="20"/>
        <v>0.8</v>
      </c>
      <c r="O94" s="14" t="str">
        <f t="shared" si="21"/>
        <v>soal diterima baik</v>
      </c>
      <c r="Q94" s="7">
        <v>89</v>
      </c>
      <c r="R94" s="14">
        <f t="shared" si="22"/>
        <v>1</v>
      </c>
      <c r="S94" s="14">
        <f t="shared" si="23"/>
        <v>1</v>
      </c>
      <c r="T94" s="14">
        <f t="shared" si="24"/>
        <v>0</v>
      </c>
      <c r="U94" s="14">
        <f t="shared" si="25"/>
        <v>1</v>
      </c>
      <c r="V94" s="14">
        <f t="shared" si="26"/>
        <v>0</v>
      </c>
      <c r="W94" s="14">
        <f t="shared" si="27"/>
        <v>1</v>
      </c>
      <c r="X94" s="14">
        <f t="shared" si="28"/>
        <v>0</v>
      </c>
      <c r="Y94" s="14">
        <f t="shared" si="29"/>
        <v>0</v>
      </c>
      <c r="Z94" s="14">
        <f t="shared" si="30"/>
        <v>0</v>
      </c>
      <c r="AA94" s="14">
        <f t="shared" si="31"/>
        <v>0</v>
      </c>
      <c r="AB94" s="6">
        <f t="shared" si="32"/>
        <v>0.4</v>
      </c>
      <c r="AC94" s="6">
        <f t="shared" si="33"/>
        <v>0.6</v>
      </c>
      <c r="AD94" s="6">
        <f t="shared" si="34"/>
        <v>0.24</v>
      </c>
      <c r="AE94" s="21"/>
    </row>
    <row r="95" spans="1:31" x14ac:dyDescent="0.25">
      <c r="A95" s="4" t="s">
        <v>315</v>
      </c>
      <c r="B95" s="14">
        <v>0</v>
      </c>
      <c r="C95" s="14">
        <v>0</v>
      </c>
      <c r="D95" s="14">
        <v>1</v>
      </c>
      <c r="E95" s="14">
        <v>0</v>
      </c>
      <c r="F95" s="14">
        <v>1</v>
      </c>
      <c r="G95" s="14">
        <v>0</v>
      </c>
      <c r="H95" s="14">
        <v>0</v>
      </c>
      <c r="I95" s="14">
        <v>0</v>
      </c>
      <c r="J95" s="14">
        <v>0</v>
      </c>
      <c r="K95" s="14">
        <v>0</v>
      </c>
      <c r="L95" s="33">
        <f t="shared" si="18"/>
        <v>0.2</v>
      </c>
      <c r="M95" s="14" t="str">
        <f t="shared" si="19"/>
        <v>sukar</v>
      </c>
      <c r="N95" s="33">
        <f t="shared" si="20"/>
        <v>0.4</v>
      </c>
      <c r="O95" s="14" t="str">
        <f t="shared" si="21"/>
        <v>soal diterima baik</v>
      </c>
      <c r="Q95" s="7">
        <v>90</v>
      </c>
      <c r="R95" s="14">
        <f t="shared" si="22"/>
        <v>1</v>
      </c>
      <c r="S95" s="14">
        <f t="shared" si="23"/>
        <v>1</v>
      </c>
      <c r="T95" s="14">
        <f t="shared" si="24"/>
        <v>1</v>
      </c>
      <c r="U95" s="14">
        <f t="shared" si="25"/>
        <v>0</v>
      </c>
      <c r="V95" s="14">
        <f t="shared" si="26"/>
        <v>1</v>
      </c>
      <c r="W95" s="14">
        <f t="shared" si="27"/>
        <v>0</v>
      </c>
      <c r="X95" s="14">
        <f t="shared" si="28"/>
        <v>0</v>
      </c>
      <c r="Y95" s="14">
        <f t="shared" si="29"/>
        <v>0</v>
      </c>
      <c r="Z95" s="14">
        <f t="shared" si="30"/>
        <v>0</v>
      </c>
      <c r="AA95" s="14">
        <f t="shared" si="31"/>
        <v>0</v>
      </c>
      <c r="AB95" s="6">
        <f t="shared" si="32"/>
        <v>0.4</v>
      </c>
      <c r="AC95" s="6">
        <f t="shared" si="33"/>
        <v>0.6</v>
      </c>
      <c r="AD95" s="6">
        <f t="shared" si="34"/>
        <v>0.24</v>
      </c>
      <c r="AE95" s="21"/>
    </row>
    <row r="96" spans="1:31" ht="27.6" x14ac:dyDescent="0.25">
      <c r="A96" s="8" t="s">
        <v>316</v>
      </c>
      <c r="B96" s="14">
        <v>1</v>
      </c>
      <c r="C96" s="14">
        <v>1</v>
      </c>
      <c r="D96" s="14">
        <v>1</v>
      </c>
      <c r="E96" s="14">
        <v>0</v>
      </c>
      <c r="F96" s="14">
        <v>1</v>
      </c>
      <c r="G96" s="14">
        <v>0</v>
      </c>
      <c r="H96" s="14">
        <v>0</v>
      </c>
      <c r="I96" s="14">
        <v>0</v>
      </c>
      <c r="J96" s="14">
        <v>0</v>
      </c>
      <c r="K96" s="14">
        <v>0</v>
      </c>
      <c r="L96" s="33">
        <f t="shared" si="18"/>
        <v>0.4</v>
      </c>
      <c r="M96" s="14" t="str">
        <f t="shared" si="19"/>
        <v>sedang</v>
      </c>
      <c r="N96" s="33">
        <f t="shared" si="20"/>
        <v>0.8</v>
      </c>
      <c r="O96" s="14" t="str">
        <f t="shared" si="21"/>
        <v>soal diterima baik</v>
      </c>
      <c r="Q96" s="7">
        <v>91</v>
      </c>
      <c r="R96" s="14">
        <f t="shared" si="22"/>
        <v>0</v>
      </c>
      <c r="S96" s="14">
        <f t="shared" si="23"/>
        <v>0</v>
      </c>
      <c r="T96" s="14">
        <f t="shared" si="24"/>
        <v>1</v>
      </c>
      <c r="U96" s="14">
        <f t="shared" si="25"/>
        <v>0</v>
      </c>
      <c r="V96" s="14">
        <f t="shared" si="26"/>
        <v>1</v>
      </c>
      <c r="W96" s="14">
        <f t="shared" si="27"/>
        <v>0</v>
      </c>
      <c r="X96" s="14">
        <f t="shared" si="28"/>
        <v>0</v>
      </c>
      <c r="Y96" s="14">
        <f t="shared" si="29"/>
        <v>0</v>
      </c>
      <c r="Z96" s="14">
        <f t="shared" si="30"/>
        <v>0</v>
      </c>
      <c r="AA96" s="14">
        <f t="shared" si="31"/>
        <v>0</v>
      </c>
      <c r="AB96" s="6">
        <f t="shared" si="32"/>
        <v>0.2</v>
      </c>
      <c r="AC96" s="6">
        <f t="shared" si="33"/>
        <v>0.8</v>
      </c>
      <c r="AD96" s="6">
        <f t="shared" si="34"/>
        <v>0.16000000000000003</v>
      </c>
      <c r="AE96" s="21"/>
    </row>
    <row r="97" spans="1:31" x14ac:dyDescent="0.25">
      <c r="A97" s="4" t="s">
        <v>317</v>
      </c>
      <c r="B97" s="14">
        <v>1</v>
      </c>
      <c r="C97" s="14">
        <v>1</v>
      </c>
      <c r="D97" s="14">
        <v>1</v>
      </c>
      <c r="E97" s="14">
        <v>1</v>
      </c>
      <c r="F97" s="14">
        <v>1</v>
      </c>
      <c r="G97" s="14">
        <v>1</v>
      </c>
      <c r="H97" s="14">
        <v>0</v>
      </c>
      <c r="I97" s="14">
        <v>0</v>
      </c>
      <c r="J97" s="14">
        <v>0</v>
      </c>
      <c r="K97" s="14">
        <v>0</v>
      </c>
      <c r="L97" s="33">
        <f t="shared" si="18"/>
        <v>0.6</v>
      </c>
      <c r="M97" s="14" t="str">
        <f t="shared" si="19"/>
        <v>sedang</v>
      </c>
      <c r="N97" s="33">
        <f t="shared" si="20"/>
        <v>0.8</v>
      </c>
      <c r="O97" s="14" t="str">
        <f t="shared" si="21"/>
        <v>soal diterima baik</v>
      </c>
      <c r="Q97" s="7">
        <v>92</v>
      </c>
      <c r="R97" s="14">
        <f t="shared" si="22"/>
        <v>1</v>
      </c>
      <c r="S97" s="14">
        <f t="shared" si="23"/>
        <v>1</v>
      </c>
      <c r="T97" s="14">
        <f t="shared" si="24"/>
        <v>1</v>
      </c>
      <c r="U97" s="14">
        <f t="shared" si="25"/>
        <v>0</v>
      </c>
      <c r="V97" s="14">
        <f t="shared" si="26"/>
        <v>1</v>
      </c>
      <c r="W97" s="14">
        <f t="shared" si="27"/>
        <v>0</v>
      </c>
      <c r="X97" s="14">
        <f t="shared" si="28"/>
        <v>0</v>
      </c>
      <c r="Y97" s="14">
        <f t="shared" si="29"/>
        <v>0</v>
      </c>
      <c r="Z97" s="14">
        <f t="shared" si="30"/>
        <v>0</v>
      </c>
      <c r="AA97" s="14">
        <f t="shared" si="31"/>
        <v>0</v>
      </c>
      <c r="AB97" s="6">
        <f t="shared" si="32"/>
        <v>0.4</v>
      </c>
      <c r="AC97" s="6">
        <f t="shared" si="33"/>
        <v>0.6</v>
      </c>
      <c r="AD97" s="6">
        <f t="shared" si="34"/>
        <v>0.24</v>
      </c>
      <c r="AE97" s="21"/>
    </row>
    <row r="98" spans="1:31" ht="27.6" x14ac:dyDescent="0.25">
      <c r="A98" s="8" t="s">
        <v>318</v>
      </c>
      <c r="B98" s="14">
        <v>1</v>
      </c>
      <c r="C98" s="14">
        <v>1</v>
      </c>
      <c r="D98" s="14">
        <v>0</v>
      </c>
      <c r="E98" s="14">
        <v>0</v>
      </c>
      <c r="F98" s="14">
        <v>0</v>
      </c>
      <c r="G98" s="14">
        <v>0</v>
      </c>
      <c r="H98" s="14">
        <v>0</v>
      </c>
      <c r="I98" s="14">
        <v>0</v>
      </c>
      <c r="J98" s="14">
        <v>0</v>
      </c>
      <c r="K98" s="14">
        <v>0</v>
      </c>
      <c r="L98" s="33">
        <f t="shared" si="18"/>
        <v>0.2</v>
      </c>
      <c r="M98" s="14" t="str">
        <f t="shared" si="19"/>
        <v>sukar</v>
      </c>
      <c r="N98" s="33">
        <f t="shared" si="20"/>
        <v>0.4</v>
      </c>
      <c r="O98" s="14" t="str">
        <f t="shared" si="21"/>
        <v>soal diterima baik</v>
      </c>
      <c r="Q98" s="7">
        <v>93</v>
      </c>
      <c r="R98" s="14">
        <f t="shared" si="22"/>
        <v>1</v>
      </c>
      <c r="S98" s="14">
        <f t="shared" si="23"/>
        <v>1</v>
      </c>
      <c r="T98" s="14">
        <f t="shared" si="24"/>
        <v>1</v>
      </c>
      <c r="U98" s="14">
        <f t="shared" si="25"/>
        <v>1</v>
      </c>
      <c r="V98" s="14">
        <f t="shared" si="26"/>
        <v>1</v>
      </c>
      <c r="W98" s="14">
        <f t="shared" si="27"/>
        <v>1</v>
      </c>
      <c r="X98" s="14">
        <f t="shared" si="28"/>
        <v>0</v>
      </c>
      <c r="Y98" s="14">
        <f t="shared" si="29"/>
        <v>0</v>
      </c>
      <c r="Z98" s="14">
        <f t="shared" si="30"/>
        <v>0</v>
      </c>
      <c r="AA98" s="14">
        <f t="shared" si="31"/>
        <v>0</v>
      </c>
      <c r="AB98" s="6">
        <f t="shared" si="32"/>
        <v>0.6</v>
      </c>
      <c r="AC98" s="6">
        <f t="shared" si="33"/>
        <v>0.4</v>
      </c>
      <c r="AD98" s="6">
        <f t="shared" si="34"/>
        <v>0.24</v>
      </c>
      <c r="AE98" s="21"/>
    </row>
    <row r="99" spans="1:31" x14ac:dyDescent="0.25">
      <c r="A99" s="4" t="s">
        <v>319</v>
      </c>
      <c r="B99" s="14">
        <v>1</v>
      </c>
      <c r="C99" s="14">
        <v>1</v>
      </c>
      <c r="D99" s="14">
        <v>1</v>
      </c>
      <c r="E99" s="14">
        <v>0</v>
      </c>
      <c r="F99" s="14">
        <v>1</v>
      </c>
      <c r="G99" s="14">
        <v>0</v>
      </c>
      <c r="H99" s="14">
        <v>0</v>
      </c>
      <c r="I99" s="14">
        <v>0</v>
      </c>
      <c r="J99" s="14">
        <v>0</v>
      </c>
      <c r="K99" s="14">
        <v>0</v>
      </c>
      <c r="L99" s="33">
        <f t="shared" si="18"/>
        <v>0.4</v>
      </c>
      <c r="M99" s="14" t="str">
        <f t="shared" si="19"/>
        <v>sedang</v>
      </c>
      <c r="N99" s="33">
        <f t="shared" si="20"/>
        <v>0.8</v>
      </c>
      <c r="O99" s="14" t="str">
        <f t="shared" si="21"/>
        <v>soal diterima baik</v>
      </c>
      <c r="Q99" s="7">
        <v>94</v>
      </c>
      <c r="R99" s="14">
        <f t="shared" si="22"/>
        <v>1</v>
      </c>
      <c r="S99" s="14">
        <f t="shared" si="23"/>
        <v>1</v>
      </c>
      <c r="T99" s="14">
        <f t="shared" si="24"/>
        <v>0</v>
      </c>
      <c r="U99" s="14">
        <f t="shared" si="25"/>
        <v>0</v>
      </c>
      <c r="V99" s="14">
        <f t="shared" si="26"/>
        <v>0</v>
      </c>
      <c r="W99" s="14">
        <f t="shared" si="27"/>
        <v>0</v>
      </c>
      <c r="X99" s="14">
        <f t="shared" si="28"/>
        <v>0</v>
      </c>
      <c r="Y99" s="14">
        <f t="shared" si="29"/>
        <v>0</v>
      </c>
      <c r="Z99" s="14">
        <f t="shared" si="30"/>
        <v>0</v>
      </c>
      <c r="AA99" s="14">
        <f t="shared" si="31"/>
        <v>0</v>
      </c>
      <c r="AB99" s="6">
        <f t="shared" si="32"/>
        <v>0.2</v>
      </c>
      <c r="AC99" s="6">
        <f t="shared" si="33"/>
        <v>0.8</v>
      </c>
      <c r="AD99" s="6">
        <f t="shared" si="34"/>
        <v>0.16000000000000003</v>
      </c>
      <c r="AE99" s="21"/>
    </row>
    <row r="100" spans="1:31" x14ac:dyDescent="0.25">
      <c r="A100" s="8" t="s">
        <v>320</v>
      </c>
      <c r="B100" s="14">
        <v>1</v>
      </c>
      <c r="C100" s="14">
        <v>1</v>
      </c>
      <c r="D100" s="14">
        <v>1</v>
      </c>
      <c r="E100" s="14">
        <v>0</v>
      </c>
      <c r="F100" s="14">
        <v>1</v>
      </c>
      <c r="G100" s="14">
        <v>0</v>
      </c>
      <c r="H100" s="14">
        <v>0</v>
      </c>
      <c r="I100" s="14">
        <v>0</v>
      </c>
      <c r="J100" s="14">
        <v>0</v>
      </c>
      <c r="K100" s="14">
        <v>0</v>
      </c>
      <c r="L100" s="33">
        <f t="shared" si="18"/>
        <v>0.4</v>
      </c>
      <c r="M100" s="14" t="str">
        <f t="shared" si="19"/>
        <v>sedang</v>
      </c>
      <c r="N100" s="33">
        <f t="shared" si="20"/>
        <v>0.8</v>
      </c>
      <c r="O100" s="14" t="str">
        <f t="shared" si="21"/>
        <v>soal diterima baik</v>
      </c>
      <c r="Q100" s="7">
        <v>95</v>
      </c>
      <c r="R100" s="14">
        <f t="shared" si="22"/>
        <v>1</v>
      </c>
      <c r="S100" s="14">
        <f t="shared" si="23"/>
        <v>1</v>
      </c>
      <c r="T100" s="14">
        <f t="shared" si="24"/>
        <v>1</v>
      </c>
      <c r="U100" s="14">
        <f t="shared" si="25"/>
        <v>0</v>
      </c>
      <c r="V100" s="14">
        <f t="shared" si="26"/>
        <v>1</v>
      </c>
      <c r="W100" s="14">
        <f t="shared" si="27"/>
        <v>0</v>
      </c>
      <c r="X100" s="14">
        <f t="shared" si="28"/>
        <v>0</v>
      </c>
      <c r="Y100" s="14">
        <f t="shared" si="29"/>
        <v>0</v>
      </c>
      <c r="Z100" s="14">
        <f t="shared" si="30"/>
        <v>0</v>
      </c>
      <c r="AA100" s="14">
        <f t="shared" si="31"/>
        <v>0</v>
      </c>
      <c r="AB100" s="6">
        <f t="shared" si="32"/>
        <v>0.4</v>
      </c>
      <c r="AC100" s="6">
        <f t="shared" si="33"/>
        <v>0.6</v>
      </c>
      <c r="AD100" s="6">
        <f t="shared" si="34"/>
        <v>0.24</v>
      </c>
      <c r="AE100" s="21"/>
    </row>
    <row r="101" spans="1:31" ht="27.6" x14ac:dyDescent="0.25">
      <c r="A101" s="9" t="s">
        <v>321</v>
      </c>
      <c r="B101" s="14">
        <v>1</v>
      </c>
      <c r="C101" s="14">
        <v>1</v>
      </c>
      <c r="D101" s="14">
        <v>1</v>
      </c>
      <c r="E101" s="14">
        <v>1</v>
      </c>
      <c r="F101" s="14">
        <v>1</v>
      </c>
      <c r="G101" s="14">
        <v>1</v>
      </c>
      <c r="H101" s="14">
        <v>0</v>
      </c>
      <c r="I101" s="14">
        <v>0</v>
      </c>
      <c r="J101" s="14">
        <v>1</v>
      </c>
      <c r="K101" s="14">
        <v>1</v>
      </c>
      <c r="L101" s="33">
        <f t="shared" si="18"/>
        <v>0.8</v>
      </c>
      <c r="M101" s="14" t="str">
        <f t="shared" si="19"/>
        <v>mudah</v>
      </c>
      <c r="N101" s="33">
        <f t="shared" si="20"/>
        <v>0.4</v>
      </c>
      <c r="O101" s="14" t="str">
        <f t="shared" si="21"/>
        <v>soal diterima baik</v>
      </c>
      <c r="Q101" s="7">
        <v>96</v>
      </c>
      <c r="R101" s="14">
        <f t="shared" si="22"/>
        <v>1</v>
      </c>
      <c r="S101" s="14">
        <f t="shared" si="23"/>
        <v>1</v>
      </c>
      <c r="T101" s="14">
        <f t="shared" si="24"/>
        <v>1</v>
      </c>
      <c r="U101" s="14">
        <f t="shared" si="25"/>
        <v>0</v>
      </c>
      <c r="V101" s="14">
        <f t="shared" si="26"/>
        <v>1</v>
      </c>
      <c r="W101" s="14">
        <f t="shared" si="27"/>
        <v>0</v>
      </c>
      <c r="X101" s="14">
        <f t="shared" si="28"/>
        <v>0</v>
      </c>
      <c r="Y101" s="14">
        <f t="shared" si="29"/>
        <v>0</v>
      </c>
      <c r="Z101" s="14">
        <f t="shared" si="30"/>
        <v>0</v>
      </c>
      <c r="AA101" s="14">
        <f t="shared" si="31"/>
        <v>0</v>
      </c>
      <c r="AB101" s="6">
        <f t="shared" si="32"/>
        <v>0.4</v>
      </c>
      <c r="AC101" s="6">
        <f t="shared" si="33"/>
        <v>0.6</v>
      </c>
      <c r="AD101" s="6">
        <f t="shared" si="34"/>
        <v>0.24</v>
      </c>
      <c r="AE101" s="21"/>
    </row>
    <row r="102" spans="1:31" ht="27.6" x14ac:dyDescent="0.25">
      <c r="A102" s="8" t="s">
        <v>322</v>
      </c>
      <c r="B102" s="14">
        <v>1</v>
      </c>
      <c r="C102" s="14">
        <v>1</v>
      </c>
      <c r="D102" s="14">
        <v>1</v>
      </c>
      <c r="E102" s="14">
        <v>0</v>
      </c>
      <c r="F102" s="14">
        <v>1</v>
      </c>
      <c r="G102" s="14">
        <v>0</v>
      </c>
      <c r="H102" s="14">
        <v>0</v>
      </c>
      <c r="I102" s="14">
        <v>0</v>
      </c>
      <c r="J102" s="14">
        <v>0</v>
      </c>
      <c r="K102" s="14">
        <v>0</v>
      </c>
      <c r="L102" s="33">
        <f t="shared" si="18"/>
        <v>0.4</v>
      </c>
      <c r="M102" s="14" t="str">
        <f t="shared" si="19"/>
        <v>sedang</v>
      </c>
      <c r="N102" s="33">
        <f t="shared" si="20"/>
        <v>0.8</v>
      </c>
      <c r="O102" s="14" t="str">
        <f t="shared" si="21"/>
        <v>soal diterima baik</v>
      </c>
      <c r="Q102" s="7">
        <v>97</v>
      </c>
      <c r="R102" s="14">
        <f t="shared" si="22"/>
        <v>1</v>
      </c>
      <c r="S102" s="14">
        <f t="shared" si="23"/>
        <v>1</v>
      </c>
      <c r="T102" s="14">
        <f t="shared" si="24"/>
        <v>1</v>
      </c>
      <c r="U102" s="14">
        <f t="shared" si="25"/>
        <v>1</v>
      </c>
      <c r="V102" s="14">
        <f t="shared" si="26"/>
        <v>1</v>
      </c>
      <c r="W102" s="14">
        <f t="shared" si="27"/>
        <v>1</v>
      </c>
      <c r="X102" s="14">
        <f t="shared" si="28"/>
        <v>0</v>
      </c>
      <c r="Y102" s="14">
        <f t="shared" si="29"/>
        <v>0</v>
      </c>
      <c r="Z102" s="14">
        <f t="shared" si="30"/>
        <v>1</v>
      </c>
      <c r="AA102" s="14">
        <f t="shared" si="31"/>
        <v>1</v>
      </c>
      <c r="AB102" s="6">
        <f t="shared" si="32"/>
        <v>0.8</v>
      </c>
      <c r="AC102" s="6">
        <f t="shared" si="33"/>
        <v>0.19999999999999996</v>
      </c>
      <c r="AD102" s="6">
        <f t="shared" si="34"/>
        <v>0.15999999999999998</v>
      </c>
      <c r="AE102" s="21"/>
    </row>
    <row r="103" spans="1:31" ht="27.6" x14ac:dyDescent="0.25">
      <c r="A103" s="4" t="s">
        <v>323</v>
      </c>
      <c r="B103" s="14">
        <v>1</v>
      </c>
      <c r="C103" s="14">
        <v>1</v>
      </c>
      <c r="D103" s="14">
        <v>1</v>
      </c>
      <c r="E103" s="14">
        <v>1</v>
      </c>
      <c r="F103" s="14">
        <v>1</v>
      </c>
      <c r="G103" s="14">
        <v>1</v>
      </c>
      <c r="H103" s="14">
        <v>1</v>
      </c>
      <c r="I103" s="14">
        <v>1</v>
      </c>
      <c r="J103" s="14">
        <v>0</v>
      </c>
      <c r="K103" s="14">
        <v>0</v>
      </c>
      <c r="L103" s="33">
        <f t="shared" si="18"/>
        <v>0.8</v>
      </c>
      <c r="M103" s="14" t="str">
        <f t="shared" si="19"/>
        <v>mudah</v>
      </c>
      <c r="N103" s="33">
        <f t="shared" si="20"/>
        <v>0.4</v>
      </c>
      <c r="O103" s="14" t="str">
        <f t="shared" si="21"/>
        <v>soal diterima baik</v>
      </c>
      <c r="Q103" s="7">
        <v>98</v>
      </c>
      <c r="R103" s="14">
        <f t="shared" si="22"/>
        <v>1</v>
      </c>
      <c r="S103" s="14">
        <f t="shared" si="23"/>
        <v>1</v>
      </c>
      <c r="T103" s="14">
        <f t="shared" si="24"/>
        <v>1</v>
      </c>
      <c r="U103" s="14">
        <f t="shared" si="25"/>
        <v>0</v>
      </c>
      <c r="V103" s="14">
        <f t="shared" si="26"/>
        <v>1</v>
      </c>
      <c r="W103" s="14">
        <f t="shared" si="27"/>
        <v>0</v>
      </c>
      <c r="X103" s="14">
        <f t="shared" si="28"/>
        <v>0</v>
      </c>
      <c r="Y103" s="14">
        <f t="shared" si="29"/>
        <v>0</v>
      </c>
      <c r="Z103" s="14">
        <f t="shared" si="30"/>
        <v>0</v>
      </c>
      <c r="AA103" s="14">
        <f t="shared" si="31"/>
        <v>0</v>
      </c>
      <c r="AB103" s="6">
        <f t="shared" si="32"/>
        <v>0.4</v>
      </c>
      <c r="AC103" s="6">
        <f t="shared" si="33"/>
        <v>0.6</v>
      </c>
      <c r="AD103" s="6">
        <f t="shared" si="34"/>
        <v>0.24</v>
      </c>
      <c r="AE103" s="21"/>
    </row>
    <row r="104" spans="1:31" ht="27.6" x14ac:dyDescent="0.25">
      <c r="A104" s="8" t="s">
        <v>324</v>
      </c>
      <c r="B104" s="14">
        <v>1</v>
      </c>
      <c r="C104" s="14">
        <v>1</v>
      </c>
      <c r="D104" s="14">
        <v>1</v>
      </c>
      <c r="E104" s="14">
        <v>1</v>
      </c>
      <c r="F104" s="14">
        <v>1</v>
      </c>
      <c r="G104" s="14">
        <v>1</v>
      </c>
      <c r="H104" s="14">
        <v>0</v>
      </c>
      <c r="I104" s="14">
        <v>0</v>
      </c>
      <c r="J104" s="14">
        <v>0</v>
      </c>
      <c r="K104" s="14">
        <v>0</v>
      </c>
      <c r="L104" s="33">
        <f t="shared" si="18"/>
        <v>0.6</v>
      </c>
      <c r="M104" s="14" t="str">
        <f t="shared" si="19"/>
        <v>sedang</v>
      </c>
      <c r="N104" s="33">
        <f t="shared" si="20"/>
        <v>0.8</v>
      </c>
      <c r="O104" s="14" t="str">
        <f t="shared" si="21"/>
        <v>soal diterima baik</v>
      </c>
      <c r="Q104" s="7">
        <v>99</v>
      </c>
      <c r="R104" s="14">
        <f t="shared" si="22"/>
        <v>1</v>
      </c>
      <c r="S104" s="14">
        <f t="shared" si="23"/>
        <v>1</v>
      </c>
      <c r="T104" s="14">
        <f t="shared" si="24"/>
        <v>1</v>
      </c>
      <c r="U104" s="14">
        <f t="shared" si="25"/>
        <v>1</v>
      </c>
      <c r="V104" s="14">
        <f t="shared" si="26"/>
        <v>1</v>
      </c>
      <c r="W104" s="14">
        <f t="shared" si="27"/>
        <v>1</v>
      </c>
      <c r="X104" s="14">
        <f t="shared" si="28"/>
        <v>1</v>
      </c>
      <c r="Y104" s="14">
        <f t="shared" si="29"/>
        <v>1</v>
      </c>
      <c r="Z104" s="14">
        <f t="shared" si="30"/>
        <v>0</v>
      </c>
      <c r="AA104" s="14">
        <f t="shared" si="31"/>
        <v>0</v>
      </c>
      <c r="AB104" s="6">
        <f t="shared" si="32"/>
        <v>0.8</v>
      </c>
      <c r="AC104" s="6">
        <f t="shared" si="33"/>
        <v>0.19999999999999996</v>
      </c>
      <c r="AD104" s="6">
        <f t="shared" si="34"/>
        <v>0.15999999999999998</v>
      </c>
      <c r="AE104" s="21"/>
    </row>
    <row r="105" spans="1:31" x14ac:dyDescent="0.25">
      <c r="A105" s="10"/>
      <c r="B105" s="18">
        <f>SUM(B5:B104)</f>
        <v>90</v>
      </c>
      <c r="C105" s="18">
        <f>SUM(C5:C104)</f>
        <v>90</v>
      </c>
      <c r="D105" s="18">
        <f>SUM(D5:D104)</f>
        <v>83</v>
      </c>
      <c r="E105" s="18">
        <f t="shared" ref="E105:K105" si="35">SUM(E5:E104)</f>
        <v>41</v>
      </c>
      <c r="F105" s="18">
        <f t="shared" si="35"/>
        <v>83</v>
      </c>
      <c r="G105" s="18">
        <f t="shared" si="35"/>
        <v>41</v>
      </c>
      <c r="H105" s="18">
        <f t="shared" si="35"/>
        <v>24</v>
      </c>
      <c r="I105" s="18">
        <f t="shared" si="35"/>
        <v>24</v>
      </c>
      <c r="J105" s="18">
        <f t="shared" si="35"/>
        <v>27</v>
      </c>
      <c r="K105" s="18">
        <f t="shared" si="35"/>
        <v>27</v>
      </c>
      <c r="L105" s="10"/>
      <c r="M105" s="10"/>
      <c r="N105" s="10"/>
      <c r="O105" s="34">
        <f>COUNTIF(O5:O104,"soal dibuang")</f>
        <v>0</v>
      </c>
      <c r="Q105" s="7">
        <v>100</v>
      </c>
      <c r="R105" s="14">
        <f t="shared" si="22"/>
        <v>1</v>
      </c>
      <c r="S105" s="14">
        <f t="shared" si="23"/>
        <v>1</v>
      </c>
      <c r="T105" s="14">
        <f t="shared" si="24"/>
        <v>1</v>
      </c>
      <c r="U105" s="14">
        <f t="shared" si="25"/>
        <v>1</v>
      </c>
      <c r="V105" s="14">
        <f t="shared" si="26"/>
        <v>1</v>
      </c>
      <c r="W105" s="14">
        <f t="shared" si="27"/>
        <v>1</v>
      </c>
      <c r="X105" s="14">
        <f t="shared" si="28"/>
        <v>0</v>
      </c>
      <c r="Y105" s="14">
        <f t="shared" si="29"/>
        <v>0</v>
      </c>
      <c r="Z105" s="14">
        <f t="shared" si="30"/>
        <v>0</v>
      </c>
      <c r="AA105" s="14">
        <f t="shared" si="31"/>
        <v>0</v>
      </c>
      <c r="AB105" s="6">
        <f>SUM(R105:AA105)/COUNT(R105:AA105)</f>
        <v>0.6</v>
      </c>
      <c r="AC105" s="6">
        <f t="shared" si="33"/>
        <v>0.4</v>
      </c>
      <c r="AD105" s="6">
        <f t="shared" si="34"/>
        <v>0.24</v>
      </c>
      <c r="AE105" s="21"/>
    </row>
    <row r="106" spans="1:31" ht="27.6" x14ac:dyDescent="0.25">
      <c r="A106" s="10"/>
      <c r="B106" s="17" t="s">
        <v>5</v>
      </c>
      <c r="C106" s="17" t="s">
        <v>5</v>
      </c>
      <c r="D106" s="17" t="s">
        <v>5</v>
      </c>
      <c r="E106" s="17" t="s">
        <v>5</v>
      </c>
      <c r="F106" s="17" t="s">
        <v>5</v>
      </c>
      <c r="G106" s="17" t="s">
        <v>4</v>
      </c>
      <c r="H106" s="17" t="s">
        <v>4</v>
      </c>
      <c r="I106" s="17" t="s">
        <v>4</v>
      </c>
      <c r="J106" s="17" t="s">
        <v>4</v>
      </c>
      <c r="K106" s="17" t="s">
        <v>4</v>
      </c>
      <c r="L106" s="10"/>
      <c r="M106" s="34">
        <f>COUNTIF(M5:M104,"mudah")</f>
        <v>24</v>
      </c>
      <c r="N106" s="10"/>
      <c r="O106" s="10"/>
      <c r="Q106" s="21" t="s">
        <v>12</v>
      </c>
      <c r="R106" s="24">
        <f>SUM(R6:R105)</f>
        <v>90</v>
      </c>
      <c r="S106" s="24">
        <f t="shared" ref="S106:AA106" si="36">SUM(S6:S105)</f>
        <v>90</v>
      </c>
      <c r="T106" s="24">
        <f t="shared" si="36"/>
        <v>83</v>
      </c>
      <c r="U106" s="24">
        <f t="shared" si="36"/>
        <v>41</v>
      </c>
      <c r="V106" s="24">
        <f t="shared" si="36"/>
        <v>83</v>
      </c>
      <c r="W106" s="24">
        <f t="shared" si="36"/>
        <v>41</v>
      </c>
      <c r="X106" s="24">
        <f t="shared" si="36"/>
        <v>24</v>
      </c>
      <c r="Y106" s="24">
        <f t="shared" si="36"/>
        <v>24</v>
      </c>
      <c r="Z106" s="24">
        <f t="shared" si="36"/>
        <v>27</v>
      </c>
      <c r="AA106" s="24">
        <f t="shared" si="36"/>
        <v>27</v>
      </c>
      <c r="AB106" s="24"/>
      <c r="AC106" s="24"/>
      <c r="AD106" s="25">
        <f>SUM(AD6:AD105)</f>
        <v>20.879999999999992</v>
      </c>
      <c r="AE106" s="24" t="s">
        <v>11</v>
      </c>
    </row>
    <row r="107" spans="1:31" x14ac:dyDescent="0.25">
      <c r="A107" s="10"/>
      <c r="B107" s="10"/>
      <c r="C107" s="10"/>
      <c r="D107" s="10"/>
      <c r="E107" s="10"/>
      <c r="F107" s="10"/>
      <c r="G107" s="10"/>
      <c r="H107" s="10"/>
      <c r="I107" s="10"/>
      <c r="J107" s="10"/>
      <c r="K107" s="10"/>
      <c r="L107" s="10"/>
      <c r="M107" s="34">
        <f>COUNTIF(M5:M104,"sedang")</f>
        <v>61</v>
      </c>
      <c r="N107" s="10"/>
      <c r="O107" s="10"/>
      <c r="Q107" s="21" t="s">
        <v>13</v>
      </c>
      <c r="R107" s="24">
        <f>SUM(R106:AA106)</f>
        <v>530</v>
      </c>
      <c r="S107" s="24"/>
      <c r="T107" s="24"/>
      <c r="U107" s="24"/>
      <c r="V107" s="24"/>
      <c r="W107" s="24"/>
      <c r="X107" s="24"/>
      <c r="Y107" s="24"/>
      <c r="Z107" s="24"/>
      <c r="AA107" s="24"/>
      <c r="AB107" s="24"/>
      <c r="AC107" s="24"/>
      <c r="AD107" s="24"/>
      <c r="AE107" s="24"/>
    </row>
    <row r="108" spans="1:31" ht="24" customHeight="1" x14ac:dyDescent="0.25">
      <c r="A108" s="19"/>
      <c r="B108" s="109" t="s">
        <v>20</v>
      </c>
      <c r="C108" s="109"/>
      <c r="D108" s="109"/>
      <c r="E108" s="14">
        <v>40</v>
      </c>
      <c r="F108" s="10"/>
      <c r="G108" s="10"/>
      <c r="H108" s="10"/>
      <c r="I108" s="10"/>
      <c r="J108" s="10"/>
      <c r="K108" s="10"/>
      <c r="L108" s="10"/>
      <c r="M108" s="18">
        <f>100-M106-M107</f>
        <v>15</v>
      </c>
      <c r="N108" s="10"/>
      <c r="O108" s="10"/>
      <c r="Q108" s="21" t="s">
        <v>14</v>
      </c>
      <c r="R108" s="24">
        <f>$R$107/10</f>
        <v>53</v>
      </c>
      <c r="S108" s="24">
        <f t="shared" ref="S108:AA108" si="37">$R$108/10</f>
        <v>5.3</v>
      </c>
      <c r="T108" s="24">
        <f t="shared" si="37"/>
        <v>5.3</v>
      </c>
      <c r="U108" s="24">
        <f t="shared" si="37"/>
        <v>5.3</v>
      </c>
      <c r="V108" s="24">
        <f t="shared" si="37"/>
        <v>5.3</v>
      </c>
      <c r="W108" s="24">
        <f t="shared" si="37"/>
        <v>5.3</v>
      </c>
      <c r="X108" s="24">
        <f>$R$107/10</f>
        <v>53</v>
      </c>
      <c r="Y108" s="24">
        <f t="shared" si="37"/>
        <v>5.3</v>
      </c>
      <c r="Z108" s="24">
        <f t="shared" si="37"/>
        <v>5.3</v>
      </c>
      <c r="AA108" s="24">
        <f t="shared" si="37"/>
        <v>5.3</v>
      </c>
      <c r="AB108" s="24"/>
      <c r="AC108" s="24"/>
      <c r="AD108" s="24"/>
      <c r="AE108" s="24"/>
    </row>
    <row r="109" spans="1:31" ht="24" customHeight="1" x14ac:dyDescent="0.25">
      <c r="A109" s="8"/>
      <c r="B109" s="109" t="s">
        <v>21</v>
      </c>
      <c r="C109" s="109"/>
      <c r="D109" s="109"/>
      <c r="E109" s="14">
        <v>30</v>
      </c>
      <c r="F109" s="10"/>
      <c r="G109" s="10"/>
      <c r="H109" s="10"/>
      <c r="I109" s="10"/>
      <c r="J109" s="10"/>
      <c r="K109" s="10"/>
      <c r="L109" s="10"/>
      <c r="M109" s="10"/>
      <c r="N109" s="10"/>
      <c r="O109" s="10"/>
      <c r="Q109" s="21" t="s">
        <v>15</v>
      </c>
      <c r="R109" s="25">
        <f>R106-R108</f>
        <v>37</v>
      </c>
      <c r="S109" s="25">
        <f t="shared" ref="S109:AA109" si="38">S106-S108</f>
        <v>84.7</v>
      </c>
      <c r="T109" s="25">
        <f t="shared" si="38"/>
        <v>77.7</v>
      </c>
      <c r="U109" s="25">
        <f t="shared" si="38"/>
        <v>35.700000000000003</v>
      </c>
      <c r="V109" s="25">
        <f t="shared" si="38"/>
        <v>77.7</v>
      </c>
      <c r="W109" s="25">
        <f t="shared" si="38"/>
        <v>35.700000000000003</v>
      </c>
      <c r="X109" s="25">
        <f t="shared" si="38"/>
        <v>-29</v>
      </c>
      <c r="Y109" s="25">
        <f t="shared" si="38"/>
        <v>18.7</v>
      </c>
      <c r="Z109" s="25">
        <f t="shared" si="38"/>
        <v>21.7</v>
      </c>
      <c r="AA109" s="25">
        <f t="shared" si="38"/>
        <v>21.7</v>
      </c>
      <c r="AB109" s="24"/>
      <c r="AC109" s="24"/>
      <c r="AD109" s="24"/>
      <c r="AE109" s="24"/>
    </row>
    <row r="110" spans="1:31" ht="24" customHeight="1" x14ac:dyDescent="0.25">
      <c r="A110" s="9"/>
      <c r="B110" s="109" t="s">
        <v>22</v>
      </c>
      <c r="C110" s="109"/>
      <c r="D110" s="109"/>
      <c r="E110" s="14">
        <v>30</v>
      </c>
      <c r="F110" s="10"/>
      <c r="G110" s="10"/>
      <c r="H110" s="10"/>
      <c r="I110" s="10"/>
      <c r="J110" s="10"/>
      <c r="K110" s="10"/>
      <c r="L110" s="10"/>
      <c r="M110" s="10"/>
      <c r="N110" s="10"/>
      <c r="O110" s="10"/>
      <c r="Q110" s="21" t="s">
        <v>16</v>
      </c>
      <c r="R110" s="31">
        <f>R109^2</f>
        <v>1369</v>
      </c>
      <c r="S110" s="31">
        <f t="shared" ref="S110:AA110" si="39">S109^2</f>
        <v>7174.09</v>
      </c>
      <c r="T110" s="31">
        <f t="shared" si="39"/>
        <v>6037.2900000000009</v>
      </c>
      <c r="U110" s="31">
        <f t="shared" si="39"/>
        <v>1274.4900000000002</v>
      </c>
      <c r="V110" s="31">
        <f t="shared" si="39"/>
        <v>6037.2900000000009</v>
      </c>
      <c r="W110" s="31">
        <f t="shared" si="39"/>
        <v>1274.4900000000002</v>
      </c>
      <c r="X110" s="31">
        <f t="shared" si="39"/>
        <v>841</v>
      </c>
      <c r="Y110" s="31">
        <f t="shared" si="39"/>
        <v>349.69</v>
      </c>
      <c r="Z110" s="31">
        <f t="shared" si="39"/>
        <v>470.89</v>
      </c>
      <c r="AA110" s="31">
        <f t="shared" si="39"/>
        <v>470.89</v>
      </c>
      <c r="AB110" s="24"/>
      <c r="AC110" s="24"/>
      <c r="AD110" s="24"/>
      <c r="AE110" s="24"/>
    </row>
    <row r="111" spans="1:31" x14ac:dyDescent="0.25">
      <c r="Q111" s="21" t="s">
        <v>17</v>
      </c>
      <c r="R111" s="24">
        <f>_xlfn.VAR.S(R106:AA106)</f>
        <v>873.33333333333337</v>
      </c>
      <c r="S111" s="24"/>
      <c r="T111" s="24"/>
      <c r="U111" s="24"/>
      <c r="V111" s="24"/>
      <c r="W111" s="24"/>
      <c r="X111" s="24"/>
      <c r="Y111" s="24"/>
      <c r="Z111" s="24"/>
      <c r="AA111" s="24"/>
      <c r="AB111" s="24"/>
      <c r="AC111" s="24"/>
      <c r="AD111" s="24"/>
      <c r="AE111" s="24"/>
    </row>
    <row r="112" spans="1:31" x14ac:dyDescent="0.25">
      <c r="Q112" s="21" t="s">
        <v>18</v>
      </c>
      <c r="R112" s="24">
        <f>SQRT(R111)</f>
        <v>29.552213679068668</v>
      </c>
      <c r="S112" s="24"/>
      <c r="T112" s="24"/>
      <c r="U112" s="24"/>
      <c r="V112" s="24"/>
      <c r="W112" s="24"/>
      <c r="X112" s="24"/>
      <c r="Y112" s="24"/>
      <c r="Z112" s="24"/>
      <c r="AA112" s="24"/>
      <c r="AB112" s="24"/>
      <c r="AC112" s="24"/>
      <c r="AD112" s="24"/>
      <c r="AE112" s="24"/>
    </row>
    <row r="113" spans="17:31" x14ac:dyDescent="0.25">
      <c r="Q113" s="23" t="s">
        <v>6</v>
      </c>
      <c r="R113" s="32">
        <f>100/(100-1)*(1-AD106/R111)</f>
        <v>0.98595111419538906</v>
      </c>
      <c r="S113" s="32" t="s">
        <v>19</v>
      </c>
      <c r="T113" s="24"/>
      <c r="U113" s="24"/>
      <c r="V113" s="24"/>
      <c r="W113" s="24"/>
      <c r="X113" s="24"/>
      <c r="Y113" s="24"/>
      <c r="Z113" s="24"/>
      <c r="AA113" s="24"/>
      <c r="AB113" s="24"/>
      <c r="AC113" s="24"/>
      <c r="AD113" s="24"/>
      <c r="AE113" s="24"/>
    </row>
  </sheetData>
  <mergeCells count="15">
    <mergeCell ref="B108:D108"/>
    <mergeCell ref="B109:D109"/>
    <mergeCell ref="B110:D110"/>
    <mergeCell ref="Q4:Q5"/>
    <mergeCell ref="B3:K3"/>
    <mergeCell ref="L3:L4"/>
    <mergeCell ref="M3:M4"/>
    <mergeCell ref="N3:N4"/>
    <mergeCell ref="O3:O4"/>
    <mergeCell ref="R4:AA4"/>
    <mergeCell ref="AB4:AB5"/>
    <mergeCell ref="AC4:AC5"/>
    <mergeCell ref="AD4:AD5"/>
    <mergeCell ref="A1:O1"/>
    <mergeCell ref="A3:A4"/>
  </mergeCells>
  <conditionalFormatting sqref="M5:M104 M3:O3 Q3">
    <cfRule type="containsText" dxfId="26" priority="13" operator="containsText" text="sedang">
      <formula>NOT(ISERROR(SEARCH("sedang",M3)))</formula>
    </cfRule>
  </conditionalFormatting>
  <conditionalFormatting sqref="M5:M104">
    <cfRule type="containsText" dxfId="25" priority="12" operator="containsText" text="sukar">
      <formula>NOT(ISERROR(SEARCH("sukar",M5)))</formula>
    </cfRule>
  </conditionalFormatting>
  <conditionalFormatting sqref="M106:M107">
    <cfRule type="containsText" dxfId="24" priority="7" operator="containsText" text="sukar">
      <formula>NOT(ISERROR(SEARCH("sukar",M106)))</formula>
    </cfRule>
    <cfRule type="containsText" dxfId="23" priority="8" operator="containsText" text="sedang">
      <formula>NOT(ISERROR(SEARCH("sedang",M106)))</formula>
    </cfRule>
    <cfRule type="containsText" dxfId="22" priority="9" operator="containsText" text="mudah">
      <formula>NOT(ISERROR(SEARCH("mudah",M106)))</formula>
    </cfRule>
  </conditionalFormatting>
  <conditionalFormatting sqref="M3:O3 Q3 M5:M104">
    <cfRule type="containsText" dxfId="21" priority="14" operator="containsText" text="mudah">
      <formula>NOT(ISERROR(SEARCH("mudah",M3)))</formula>
    </cfRule>
  </conditionalFormatting>
  <conditionalFormatting sqref="O5:O106">
    <cfRule type="containsText" dxfId="20" priority="11" operator="containsText" text="soal dibuang">
      <formula>NOT(ISERROR(SEARCH("soal dibuang",O5)))</formula>
    </cfRule>
  </conditionalFormatting>
  <pageMargins left="0.26" right="0.23622047244094491" top="0.47244094488188981" bottom="0.27" header="0.31496062992125984" footer="0.11811023622047245"/>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84E2C27F-ECF0-4982-9B8E-09064D0838ED}">
            <xm:f>P_Target!$C2="Mudah"</xm:f>
            <x14:dxf>
              <fill>
                <patternFill>
                  <bgColor rgb="FF92D050"/>
                </patternFill>
              </fill>
            </x14:dxf>
          </x14:cfRule>
          <x14:cfRule type="expression" priority="2" id="{7890A6C3-6744-4A53-BCC6-EF4504DB2CD6}">
            <xm:f>P_Target!$C2="Sedang"</xm:f>
            <x14:dxf>
              <fill>
                <patternFill>
                  <bgColor rgb="FFFFFF00"/>
                </patternFill>
              </fill>
            </x14:dxf>
          </x14:cfRule>
          <x14:cfRule type="expression" priority="3" id="{B8276D8C-7478-4310-8BD9-5420ACF39AED}">
            <xm:f>P_Target!$C2="Sukar"</xm:f>
            <x14:dxf>
              <fill>
                <patternFill>
                  <bgColor rgb="FFFF0000"/>
                </patternFill>
              </fill>
            </x14:dxf>
          </x14:cfRule>
          <xm:sqref>A5:A104</xm:sqref>
        </x14:conditionalFormatting>
      </x14:conditionalFormatting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87A3D-8289-4286-8878-90E48F3A3414}">
  <dimension ref="A1:AE113"/>
  <sheetViews>
    <sheetView view="pageBreakPreview" zoomScale="89" zoomScaleNormal="50" zoomScaleSheetLayoutView="89" workbookViewId="0">
      <selection activeCell="G12" sqref="G12"/>
    </sheetView>
  </sheetViews>
  <sheetFormatPr defaultColWidth="9.109375" defaultRowHeight="13.8" x14ac:dyDescent="0.25"/>
  <cols>
    <col min="1" max="1" width="39.109375" style="10" customWidth="1"/>
    <col min="2" max="11" width="5.44140625" style="18" customWidth="1"/>
    <col min="12" max="12" width="12.109375" style="12" customWidth="1"/>
    <col min="13" max="13" width="8.6640625" style="12" customWidth="1"/>
    <col min="14" max="14" width="10.5546875" style="12" customWidth="1"/>
    <col min="15" max="15" width="17" style="12" customWidth="1"/>
    <col min="16" max="16" width="8.5546875" style="12" customWidth="1"/>
    <col min="17" max="17" width="13.6640625" style="12" customWidth="1"/>
    <col min="18" max="27" width="7.88671875" style="12" customWidth="1"/>
    <col min="28" max="28" width="8.5546875" style="12" customWidth="1"/>
    <col min="29" max="16384" width="9.109375" style="12"/>
  </cols>
  <sheetData>
    <row r="1" spans="1:30" ht="15" x14ac:dyDescent="0.25">
      <c r="A1" s="99" t="s">
        <v>2343</v>
      </c>
      <c r="B1" s="100"/>
      <c r="C1" s="100"/>
      <c r="D1" s="100"/>
      <c r="E1" s="100"/>
      <c r="F1" s="100"/>
      <c r="G1" s="100"/>
      <c r="H1" s="100"/>
      <c r="I1" s="100"/>
      <c r="J1" s="100"/>
      <c r="K1" s="100"/>
      <c r="L1" s="100"/>
      <c r="M1" s="100"/>
      <c r="N1" s="100"/>
      <c r="O1" s="100"/>
    </row>
    <row r="2" spans="1:30" ht="43.2" x14ac:dyDescent="0.25">
      <c r="A2" s="88" t="s">
        <v>1580</v>
      </c>
      <c r="B2" s="91" t="s">
        <v>1596</v>
      </c>
      <c r="C2" s="91" t="s">
        <v>1587</v>
      </c>
      <c r="D2" s="91" t="s">
        <v>1596</v>
      </c>
      <c r="E2" s="91" t="s">
        <v>1596</v>
      </c>
      <c r="F2" s="91" t="s">
        <v>1587</v>
      </c>
      <c r="G2" s="91" t="s">
        <v>1587</v>
      </c>
      <c r="H2" s="91" t="s">
        <v>1596</v>
      </c>
      <c r="I2" s="91" t="s">
        <v>1587</v>
      </c>
      <c r="J2" s="91" t="s">
        <v>1596</v>
      </c>
      <c r="K2" s="91" t="s">
        <v>1587</v>
      </c>
    </row>
    <row r="3" spans="1:30" ht="15" customHeight="1" x14ac:dyDescent="0.25">
      <c r="A3" s="101" t="s">
        <v>0</v>
      </c>
      <c r="B3" s="101" t="s">
        <v>23</v>
      </c>
      <c r="C3" s="101"/>
      <c r="D3" s="101"/>
      <c r="E3" s="101"/>
      <c r="F3" s="101"/>
      <c r="G3" s="101"/>
      <c r="H3" s="101"/>
      <c r="I3" s="101"/>
      <c r="J3" s="101"/>
      <c r="K3" s="101"/>
      <c r="L3" s="101" t="s">
        <v>1</v>
      </c>
      <c r="M3" s="101" t="s">
        <v>2</v>
      </c>
      <c r="N3" s="101" t="s">
        <v>3</v>
      </c>
      <c r="O3" s="101" t="s">
        <v>2</v>
      </c>
      <c r="Q3" s="20" t="s">
        <v>6</v>
      </c>
    </row>
    <row r="4" spans="1:30" ht="15" customHeight="1" x14ac:dyDescent="0.25">
      <c r="A4" s="101"/>
      <c r="B4" s="15">
        <v>1</v>
      </c>
      <c r="C4" s="15">
        <v>2</v>
      </c>
      <c r="D4" s="15">
        <v>3</v>
      </c>
      <c r="E4" s="15">
        <v>4</v>
      </c>
      <c r="F4" s="15">
        <v>5</v>
      </c>
      <c r="G4" s="15">
        <v>6</v>
      </c>
      <c r="H4" s="15">
        <v>7</v>
      </c>
      <c r="I4" s="15">
        <v>8</v>
      </c>
      <c r="J4" s="15">
        <v>9</v>
      </c>
      <c r="K4" s="15">
        <v>10</v>
      </c>
      <c r="L4" s="101"/>
      <c r="M4" s="101"/>
      <c r="N4" s="101"/>
      <c r="O4" s="101"/>
      <c r="Q4" s="97" t="s">
        <v>8</v>
      </c>
      <c r="R4" s="110" t="s">
        <v>23</v>
      </c>
      <c r="S4" s="110"/>
      <c r="T4" s="110"/>
      <c r="U4" s="110"/>
      <c r="V4" s="110"/>
      <c r="W4" s="110"/>
      <c r="X4" s="110"/>
      <c r="Y4" s="110"/>
      <c r="Z4" s="110"/>
      <c r="AA4" s="110"/>
      <c r="AB4" s="97" t="s">
        <v>7</v>
      </c>
      <c r="AC4" s="97" t="s">
        <v>9</v>
      </c>
      <c r="AD4" s="97" t="s">
        <v>10</v>
      </c>
    </row>
    <row r="5" spans="1:30" ht="27.6" x14ac:dyDescent="0.25">
      <c r="A5" s="4" t="s">
        <v>325</v>
      </c>
      <c r="B5" s="14">
        <v>1</v>
      </c>
      <c r="C5" s="14">
        <v>1</v>
      </c>
      <c r="D5" s="14">
        <v>1</v>
      </c>
      <c r="E5" s="14">
        <v>0</v>
      </c>
      <c r="F5" s="14">
        <v>1</v>
      </c>
      <c r="G5" s="14">
        <v>0</v>
      </c>
      <c r="H5" s="14">
        <v>0</v>
      </c>
      <c r="I5" s="14">
        <v>0</v>
      </c>
      <c r="J5" s="14">
        <v>0</v>
      </c>
      <c r="K5" s="14">
        <v>0</v>
      </c>
      <c r="L5" s="6">
        <f>SUM(B5:K5)/10</f>
        <v>0.4</v>
      </c>
      <c r="M5" s="7" t="str">
        <f>IF(L5&lt;0.31,"sukar",IF(L5&lt;0.71,"sedang","mudah"))</f>
        <v>sedang</v>
      </c>
      <c r="N5" s="6">
        <f>ABS((SUM(B5:F5)-SUM(G5:K5))*2/10)</f>
        <v>0.8</v>
      </c>
      <c r="O5" s="7"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97"/>
      <c r="AC5" s="97"/>
      <c r="AD5" s="97"/>
    </row>
    <row r="6" spans="1:30" ht="41.4" x14ac:dyDescent="0.25">
      <c r="A6" s="9" t="s">
        <v>326</v>
      </c>
      <c r="B6" s="14">
        <v>1</v>
      </c>
      <c r="C6" s="14">
        <v>1</v>
      </c>
      <c r="D6" s="14">
        <v>1</v>
      </c>
      <c r="E6" s="14">
        <v>0</v>
      </c>
      <c r="F6" s="14">
        <v>1</v>
      </c>
      <c r="G6" s="14">
        <v>0</v>
      </c>
      <c r="H6" s="14">
        <v>0</v>
      </c>
      <c r="I6" s="14">
        <v>0</v>
      </c>
      <c r="J6" s="14">
        <v>1</v>
      </c>
      <c r="K6" s="14">
        <v>1</v>
      </c>
      <c r="L6" s="6">
        <f t="shared" ref="L6:L69" si="0">SUM(B6:K6)/10</f>
        <v>0.6</v>
      </c>
      <c r="M6" s="7" t="str">
        <f t="shared" ref="M6:M69" si="1">IF(L6&lt;0.31,"sukar",IF(L6&lt;0.71,"sedang","mudah"))</f>
        <v>sedang</v>
      </c>
      <c r="N6" s="6">
        <f t="shared" ref="N6:N69" si="2">ABS((SUM(B6:F6)-SUM(G6:K6))*2/10)</f>
        <v>0.4</v>
      </c>
      <c r="O6" s="7" t="str">
        <f t="shared" ref="O6:O69" si="3">IF(N6&lt;0.2,"soal dibuang",IF(N6&lt;0.3,"soal diperbaiki",IF(N6&lt;0.4,"soal diterima tapi perlu diperbaiki","soal diterima baik")))</f>
        <v>soal diterima baik</v>
      </c>
      <c r="Q6" s="7">
        <v>1</v>
      </c>
      <c r="R6" s="14">
        <f>B5</f>
        <v>1</v>
      </c>
      <c r="S6" s="14">
        <f t="shared" ref="S6:AA21" si="4">C5</f>
        <v>1</v>
      </c>
      <c r="T6" s="14">
        <f t="shared" si="4"/>
        <v>1</v>
      </c>
      <c r="U6" s="14">
        <f t="shared" si="4"/>
        <v>0</v>
      </c>
      <c r="V6" s="14">
        <f t="shared" si="4"/>
        <v>1</v>
      </c>
      <c r="W6" s="14">
        <f t="shared" si="4"/>
        <v>0</v>
      </c>
      <c r="X6" s="14">
        <f t="shared" si="4"/>
        <v>0</v>
      </c>
      <c r="Y6" s="14">
        <f t="shared" si="4"/>
        <v>0</v>
      </c>
      <c r="Z6" s="14">
        <f t="shared" si="4"/>
        <v>0</v>
      </c>
      <c r="AA6" s="14">
        <f t="shared" si="4"/>
        <v>0</v>
      </c>
      <c r="AB6" s="6">
        <f>SUM(R6:AA6)/COUNT(R6:AA6)</f>
        <v>0.4</v>
      </c>
      <c r="AC6" s="6">
        <f>1-AB6</f>
        <v>0.6</v>
      </c>
      <c r="AD6" s="6">
        <f>AB6*AC6</f>
        <v>0.24</v>
      </c>
    </row>
    <row r="7" spans="1:30" ht="41.4" x14ac:dyDescent="0.25">
      <c r="A7" s="8" t="s">
        <v>327</v>
      </c>
      <c r="B7" s="14">
        <v>1</v>
      </c>
      <c r="C7" s="14">
        <v>1</v>
      </c>
      <c r="D7" s="14">
        <v>1</v>
      </c>
      <c r="E7" s="14">
        <v>1</v>
      </c>
      <c r="F7" s="14">
        <v>1</v>
      </c>
      <c r="G7" s="14">
        <v>1</v>
      </c>
      <c r="H7" s="14">
        <v>0</v>
      </c>
      <c r="I7" s="14">
        <v>0</v>
      </c>
      <c r="J7" s="14">
        <v>0</v>
      </c>
      <c r="K7" s="14">
        <v>0</v>
      </c>
      <c r="L7" s="6">
        <f t="shared" si="0"/>
        <v>0.6</v>
      </c>
      <c r="M7" s="7" t="str">
        <f t="shared" si="1"/>
        <v>sedang</v>
      </c>
      <c r="N7" s="6">
        <f t="shared" si="2"/>
        <v>0.8</v>
      </c>
      <c r="O7" s="7" t="str">
        <f t="shared" si="3"/>
        <v>soal diterima baik</v>
      </c>
      <c r="Q7" s="7">
        <v>2</v>
      </c>
      <c r="R7" s="14">
        <f t="shared" ref="R7:AA45" si="5">B6</f>
        <v>1</v>
      </c>
      <c r="S7" s="14">
        <f t="shared" si="4"/>
        <v>1</v>
      </c>
      <c r="T7" s="14">
        <f t="shared" si="4"/>
        <v>1</v>
      </c>
      <c r="U7" s="14">
        <f t="shared" si="4"/>
        <v>0</v>
      </c>
      <c r="V7" s="14">
        <f t="shared" si="4"/>
        <v>1</v>
      </c>
      <c r="W7" s="14">
        <f t="shared" si="4"/>
        <v>0</v>
      </c>
      <c r="X7" s="14">
        <f t="shared" si="4"/>
        <v>0</v>
      </c>
      <c r="Y7" s="14">
        <f t="shared" si="4"/>
        <v>0</v>
      </c>
      <c r="Z7" s="14">
        <f t="shared" si="4"/>
        <v>1</v>
      </c>
      <c r="AA7" s="14">
        <f t="shared" si="4"/>
        <v>1</v>
      </c>
      <c r="AB7" s="6">
        <f t="shared" ref="AB7:AB70" si="6">SUM(R7:AA7)/COUNT(R7:AA7)</f>
        <v>0.6</v>
      </c>
      <c r="AC7" s="6">
        <f t="shared" ref="AC7:AC70" si="7">1-AB7</f>
        <v>0.4</v>
      </c>
      <c r="AD7" s="6">
        <f t="shared" ref="AD7:AD70" si="8">AB7*AC7</f>
        <v>0.24</v>
      </c>
    </row>
    <row r="8" spans="1:30" ht="41.4" x14ac:dyDescent="0.25">
      <c r="A8" s="4" t="s">
        <v>328</v>
      </c>
      <c r="B8" s="14">
        <v>1</v>
      </c>
      <c r="C8" s="14">
        <v>1</v>
      </c>
      <c r="D8" s="14">
        <v>1</v>
      </c>
      <c r="E8" s="14">
        <v>0</v>
      </c>
      <c r="F8" s="14">
        <v>1</v>
      </c>
      <c r="G8" s="14">
        <v>0</v>
      </c>
      <c r="H8" s="14">
        <v>0</v>
      </c>
      <c r="I8" s="14">
        <v>0</v>
      </c>
      <c r="J8" s="14">
        <v>1</v>
      </c>
      <c r="K8" s="14">
        <v>1</v>
      </c>
      <c r="L8" s="6">
        <f t="shared" si="0"/>
        <v>0.6</v>
      </c>
      <c r="M8" s="7" t="str">
        <f t="shared" si="1"/>
        <v>sedang</v>
      </c>
      <c r="N8" s="6">
        <f t="shared" si="2"/>
        <v>0.4</v>
      </c>
      <c r="O8" s="7" t="str">
        <f t="shared" si="3"/>
        <v>soal diterima baik</v>
      </c>
      <c r="Q8" s="7">
        <v>3</v>
      </c>
      <c r="R8" s="14">
        <f t="shared" si="5"/>
        <v>1</v>
      </c>
      <c r="S8" s="14">
        <f t="shared" si="4"/>
        <v>1</v>
      </c>
      <c r="T8" s="14">
        <f t="shared" si="4"/>
        <v>1</v>
      </c>
      <c r="U8" s="14">
        <f t="shared" si="4"/>
        <v>1</v>
      </c>
      <c r="V8" s="14">
        <f t="shared" si="4"/>
        <v>1</v>
      </c>
      <c r="W8" s="14">
        <f t="shared" si="4"/>
        <v>1</v>
      </c>
      <c r="X8" s="14">
        <f t="shared" si="4"/>
        <v>0</v>
      </c>
      <c r="Y8" s="14">
        <f t="shared" si="4"/>
        <v>0</v>
      </c>
      <c r="Z8" s="14">
        <f t="shared" si="4"/>
        <v>0</v>
      </c>
      <c r="AA8" s="14">
        <f t="shared" si="4"/>
        <v>0</v>
      </c>
      <c r="AB8" s="6">
        <f t="shared" si="6"/>
        <v>0.6</v>
      </c>
      <c r="AC8" s="6">
        <f t="shared" si="7"/>
        <v>0.4</v>
      </c>
      <c r="AD8" s="6">
        <f t="shared" si="8"/>
        <v>0.24</v>
      </c>
    </row>
    <row r="9" spans="1:30" ht="41.4" x14ac:dyDescent="0.25">
      <c r="A9" s="9" t="s">
        <v>329</v>
      </c>
      <c r="B9" s="14">
        <v>1</v>
      </c>
      <c r="C9" s="14">
        <v>1</v>
      </c>
      <c r="D9" s="14">
        <v>1</v>
      </c>
      <c r="E9" s="14">
        <v>1</v>
      </c>
      <c r="F9" s="14">
        <v>1</v>
      </c>
      <c r="G9" s="14">
        <v>1</v>
      </c>
      <c r="H9" s="14">
        <v>0</v>
      </c>
      <c r="I9" s="14">
        <v>0</v>
      </c>
      <c r="J9" s="14">
        <v>0</v>
      </c>
      <c r="K9" s="14">
        <v>0</v>
      </c>
      <c r="L9" s="6">
        <f t="shared" si="0"/>
        <v>0.6</v>
      </c>
      <c r="M9" s="7" t="str">
        <f t="shared" si="1"/>
        <v>sedang</v>
      </c>
      <c r="N9" s="6">
        <f t="shared" si="2"/>
        <v>0.8</v>
      </c>
      <c r="O9" s="7" t="str">
        <f t="shared" si="3"/>
        <v>soal diterima baik</v>
      </c>
      <c r="Q9" s="7">
        <v>4</v>
      </c>
      <c r="R9" s="14">
        <f t="shared" si="5"/>
        <v>1</v>
      </c>
      <c r="S9" s="14">
        <f t="shared" si="4"/>
        <v>1</v>
      </c>
      <c r="T9" s="14">
        <f t="shared" si="4"/>
        <v>1</v>
      </c>
      <c r="U9" s="14">
        <f t="shared" si="4"/>
        <v>0</v>
      </c>
      <c r="V9" s="14">
        <f t="shared" si="4"/>
        <v>1</v>
      </c>
      <c r="W9" s="14">
        <f t="shared" si="4"/>
        <v>0</v>
      </c>
      <c r="X9" s="14">
        <f t="shared" si="4"/>
        <v>0</v>
      </c>
      <c r="Y9" s="14">
        <f t="shared" si="4"/>
        <v>0</v>
      </c>
      <c r="Z9" s="14">
        <f t="shared" si="4"/>
        <v>1</v>
      </c>
      <c r="AA9" s="14">
        <f t="shared" si="4"/>
        <v>1</v>
      </c>
      <c r="AB9" s="6">
        <f t="shared" si="6"/>
        <v>0.6</v>
      </c>
      <c r="AC9" s="6">
        <f t="shared" si="7"/>
        <v>0.4</v>
      </c>
      <c r="AD9" s="6">
        <f t="shared" si="8"/>
        <v>0.24</v>
      </c>
    </row>
    <row r="10" spans="1:30" ht="27.6" x14ac:dyDescent="0.25">
      <c r="A10" s="9" t="s">
        <v>330</v>
      </c>
      <c r="B10" s="14">
        <v>1</v>
      </c>
      <c r="C10" s="14">
        <v>1</v>
      </c>
      <c r="D10" s="14">
        <v>1</v>
      </c>
      <c r="E10" s="14">
        <v>0</v>
      </c>
      <c r="F10" s="14">
        <v>1</v>
      </c>
      <c r="G10" s="14">
        <v>0</v>
      </c>
      <c r="H10" s="14">
        <v>0</v>
      </c>
      <c r="I10" s="14">
        <v>0</v>
      </c>
      <c r="J10" s="14">
        <v>0</v>
      </c>
      <c r="K10" s="14">
        <v>0</v>
      </c>
      <c r="L10" s="6">
        <f t="shared" si="0"/>
        <v>0.4</v>
      </c>
      <c r="M10" s="7" t="str">
        <f t="shared" si="1"/>
        <v>sedang</v>
      </c>
      <c r="N10" s="6">
        <f t="shared" si="2"/>
        <v>0.8</v>
      </c>
      <c r="O10" s="7" t="str">
        <f t="shared" si="3"/>
        <v>soal diterima baik</v>
      </c>
      <c r="Q10" s="7">
        <v>5</v>
      </c>
      <c r="R10" s="14">
        <f t="shared" si="5"/>
        <v>1</v>
      </c>
      <c r="S10" s="14">
        <f t="shared" si="4"/>
        <v>1</v>
      </c>
      <c r="T10" s="14">
        <f t="shared" si="4"/>
        <v>1</v>
      </c>
      <c r="U10" s="14">
        <f t="shared" si="4"/>
        <v>1</v>
      </c>
      <c r="V10" s="14">
        <f t="shared" si="4"/>
        <v>1</v>
      </c>
      <c r="W10" s="14">
        <f t="shared" si="4"/>
        <v>1</v>
      </c>
      <c r="X10" s="14">
        <f t="shared" si="4"/>
        <v>0</v>
      </c>
      <c r="Y10" s="14">
        <f t="shared" si="4"/>
        <v>0</v>
      </c>
      <c r="Z10" s="14">
        <f t="shared" si="4"/>
        <v>0</v>
      </c>
      <c r="AA10" s="14">
        <f t="shared" si="4"/>
        <v>0</v>
      </c>
      <c r="AB10" s="6">
        <f t="shared" si="6"/>
        <v>0.6</v>
      </c>
      <c r="AC10" s="6">
        <f t="shared" si="7"/>
        <v>0.4</v>
      </c>
      <c r="AD10" s="6">
        <f t="shared" si="8"/>
        <v>0.24</v>
      </c>
    </row>
    <row r="11" spans="1:30" ht="55.2" x14ac:dyDescent="0.25">
      <c r="A11" s="8" t="s">
        <v>331</v>
      </c>
      <c r="B11" s="14">
        <v>1</v>
      </c>
      <c r="C11" s="14">
        <v>1</v>
      </c>
      <c r="D11" s="14">
        <v>1</v>
      </c>
      <c r="E11" s="14">
        <v>1</v>
      </c>
      <c r="F11" s="14">
        <v>1</v>
      </c>
      <c r="G11" s="14">
        <v>1</v>
      </c>
      <c r="H11" s="14">
        <v>0</v>
      </c>
      <c r="I11" s="14">
        <v>0</v>
      </c>
      <c r="J11" s="14">
        <v>0</v>
      </c>
      <c r="K11" s="14">
        <v>0</v>
      </c>
      <c r="L11" s="6">
        <f t="shared" si="0"/>
        <v>0.6</v>
      </c>
      <c r="M11" s="7" t="str">
        <f t="shared" si="1"/>
        <v>sedang</v>
      </c>
      <c r="N11" s="6">
        <f t="shared" si="2"/>
        <v>0.8</v>
      </c>
      <c r="O11" s="7" t="str">
        <f t="shared" si="3"/>
        <v>soal diterima baik</v>
      </c>
      <c r="Q11" s="7">
        <v>6</v>
      </c>
      <c r="R11" s="14">
        <f t="shared" si="5"/>
        <v>1</v>
      </c>
      <c r="S11" s="14">
        <f t="shared" si="4"/>
        <v>1</v>
      </c>
      <c r="T11" s="14">
        <f t="shared" si="4"/>
        <v>1</v>
      </c>
      <c r="U11" s="14">
        <f t="shared" si="4"/>
        <v>0</v>
      </c>
      <c r="V11" s="14">
        <f t="shared" si="4"/>
        <v>1</v>
      </c>
      <c r="W11" s="14">
        <f t="shared" si="4"/>
        <v>0</v>
      </c>
      <c r="X11" s="14">
        <f t="shared" si="4"/>
        <v>0</v>
      </c>
      <c r="Y11" s="14">
        <f t="shared" si="4"/>
        <v>0</v>
      </c>
      <c r="Z11" s="14">
        <f t="shared" si="4"/>
        <v>0</v>
      </c>
      <c r="AA11" s="14">
        <f t="shared" si="4"/>
        <v>0</v>
      </c>
      <c r="AB11" s="6">
        <f t="shared" si="6"/>
        <v>0.4</v>
      </c>
      <c r="AC11" s="6">
        <f t="shared" si="7"/>
        <v>0.6</v>
      </c>
      <c r="AD11" s="6">
        <f t="shared" si="8"/>
        <v>0.24</v>
      </c>
    </row>
    <row r="12" spans="1:30" ht="55.2" x14ac:dyDescent="0.25">
      <c r="A12" s="8" t="s">
        <v>332</v>
      </c>
      <c r="B12" s="14">
        <v>1</v>
      </c>
      <c r="C12" s="14">
        <v>1</v>
      </c>
      <c r="D12" s="14">
        <v>1</v>
      </c>
      <c r="E12" s="14">
        <v>1</v>
      </c>
      <c r="F12" s="14">
        <v>1</v>
      </c>
      <c r="G12" s="14">
        <v>1</v>
      </c>
      <c r="H12" s="14">
        <v>1</v>
      </c>
      <c r="I12" s="14">
        <v>1</v>
      </c>
      <c r="J12" s="14">
        <v>0</v>
      </c>
      <c r="K12" s="14">
        <v>0</v>
      </c>
      <c r="L12" s="6">
        <f t="shared" si="0"/>
        <v>0.8</v>
      </c>
      <c r="M12" s="7" t="str">
        <f t="shared" si="1"/>
        <v>mudah</v>
      </c>
      <c r="N12" s="6">
        <f t="shared" si="2"/>
        <v>0.4</v>
      </c>
      <c r="O12" s="7" t="str">
        <f t="shared" si="3"/>
        <v>soal diterima baik</v>
      </c>
      <c r="Q12" s="7">
        <v>7</v>
      </c>
      <c r="R12" s="14">
        <f t="shared" si="5"/>
        <v>1</v>
      </c>
      <c r="S12" s="14">
        <f t="shared" si="4"/>
        <v>1</v>
      </c>
      <c r="T12" s="14">
        <f t="shared" si="4"/>
        <v>1</v>
      </c>
      <c r="U12" s="14">
        <f t="shared" si="4"/>
        <v>1</v>
      </c>
      <c r="V12" s="14">
        <f t="shared" si="4"/>
        <v>1</v>
      </c>
      <c r="W12" s="14">
        <f t="shared" si="4"/>
        <v>1</v>
      </c>
      <c r="X12" s="14">
        <f t="shared" si="4"/>
        <v>0</v>
      </c>
      <c r="Y12" s="14">
        <f t="shared" si="4"/>
        <v>0</v>
      </c>
      <c r="Z12" s="14">
        <f t="shared" si="4"/>
        <v>0</v>
      </c>
      <c r="AA12" s="14">
        <f t="shared" si="4"/>
        <v>0</v>
      </c>
      <c r="AB12" s="6">
        <f t="shared" si="6"/>
        <v>0.6</v>
      </c>
      <c r="AC12" s="6">
        <f t="shared" si="7"/>
        <v>0.4</v>
      </c>
      <c r="AD12" s="6">
        <f t="shared" si="8"/>
        <v>0.24</v>
      </c>
    </row>
    <row r="13" spans="1:30" ht="41.4" x14ac:dyDescent="0.25">
      <c r="A13" s="4" t="s">
        <v>333</v>
      </c>
      <c r="B13" s="14">
        <v>1</v>
      </c>
      <c r="C13" s="14">
        <v>1</v>
      </c>
      <c r="D13" s="14">
        <v>1</v>
      </c>
      <c r="E13" s="14">
        <v>0</v>
      </c>
      <c r="F13" s="14">
        <v>1</v>
      </c>
      <c r="G13" s="14">
        <v>0</v>
      </c>
      <c r="H13" s="14">
        <v>0</v>
      </c>
      <c r="I13" s="14">
        <v>0</v>
      </c>
      <c r="J13" s="14">
        <v>1</v>
      </c>
      <c r="K13" s="14">
        <v>1</v>
      </c>
      <c r="L13" s="6">
        <f t="shared" si="0"/>
        <v>0.6</v>
      </c>
      <c r="M13" s="7" t="str">
        <f t="shared" si="1"/>
        <v>sedang</v>
      </c>
      <c r="N13" s="6">
        <f t="shared" si="2"/>
        <v>0.4</v>
      </c>
      <c r="O13" s="7" t="str">
        <f t="shared" si="3"/>
        <v>soal diterima baik</v>
      </c>
      <c r="Q13" s="7">
        <v>8</v>
      </c>
      <c r="R13" s="14">
        <f t="shared" si="5"/>
        <v>1</v>
      </c>
      <c r="S13" s="14">
        <f t="shared" si="4"/>
        <v>1</v>
      </c>
      <c r="T13" s="14">
        <f t="shared" si="4"/>
        <v>1</v>
      </c>
      <c r="U13" s="14">
        <f t="shared" si="4"/>
        <v>1</v>
      </c>
      <c r="V13" s="14">
        <f t="shared" si="4"/>
        <v>1</v>
      </c>
      <c r="W13" s="14">
        <f t="shared" si="4"/>
        <v>1</v>
      </c>
      <c r="X13" s="14">
        <f t="shared" si="4"/>
        <v>1</v>
      </c>
      <c r="Y13" s="14">
        <f t="shared" si="4"/>
        <v>1</v>
      </c>
      <c r="Z13" s="14">
        <f t="shared" si="4"/>
        <v>0</v>
      </c>
      <c r="AA13" s="14">
        <f t="shared" si="4"/>
        <v>0</v>
      </c>
      <c r="AB13" s="6">
        <f t="shared" si="6"/>
        <v>0.8</v>
      </c>
      <c r="AC13" s="6">
        <f t="shared" si="7"/>
        <v>0.19999999999999996</v>
      </c>
      <c r="AD13" s="6">
        <f t="shared" si="8"/>
        <v>0.15999999999999998</v>
      </c>
    </row>
    <row r="14" spans="1:30" ht="41.4" x14ac:dyDescent="0.25">
      <c r="A14" s="4" t="s">
        <v>334</v>
      </c>
      <c r="B14" s="14">
        <v>1</v>
      </c>
      <c r="C14" s="14">
        <v>1</v>
      </c>
      <c r="D14" s="14">
        <v>1</v>
      </c>
      <c r="E14" s="14">
        <v>0</v>
      </c>
      <c r="F14" s="14">
        <v>1</v>
      </c>
      <c r="G14" s="14">
        <v>0</v>
      </c>
      <c r="H14" s="14">
        <v>1</v>
      </c>
      <c r="I14" s="14">
        <v>1</v>
      </c>
      <c r="J14" s="14">
        <v>0</v>
      </c>
      <c r="K14" s="14">
        <v>0</v>
      </c>
      <c r="L14" s="6">
        <f t="shared" si="0"/>
        <v>0.6</v>
      </c>
      <c r="M14" s="7" t="str">
        <f t="shared" si="1"/>
        <v>sedang</v>
      </c>
      <c r="N14" s="6">
        <f t="shared" si="2"/>
        <v>0.4</v>
      </c>
      <c r="O14" s="7" t="str">
        <f t="shared" si="3"/>
        <v>soal diterima baik</v>
      </c>
      <c r="Q14" s="7">
        <v>9</v>
      </c>
      <c r="R14" s="14">
        <f t="shared" si="5"/>
        <v>1</v>
      </c>
      <c r="S14" s="14">
        <f t="shared" si="4"/>
        <v>1</v>
      </c>
      <c r="T14" s="14">
        <f t="shared" si="4"/>
        <v>1</v>
      </c>
      <c r="U14" s="14">
        <f t="shared" si="4"/>
        <v>0</v>
      </c>
      <c r="V14" s="14">
        <f t="shared" si="4"/>
        <v>1</v>
      </c>
      <c r="W14" s="14">
        <f t="shared" si="4"/>
        <v>0</v>
      </c>
      <c r="X14" s="14">
        <f t="shared" si="4"/>
        <v>0</v>
      </c>
      <c r="Y14" s="14">
        <f t="shared" si="4"/>
        <v>0</v>
      </c>
      <c r="Z14" s="14">
        <f t="shared" si="4"/>
        <v>1</v>
      </c>
      <c r="AA14" s="14">
        <f t="shared" si="4"/>
        <v>1</v>
      </c>
      <c r="AB14" s="6">
        <f t="shared" si="6"/>
        <v>0.6</v>
      </c>
      <c r="AC14" s="6">
        <f t="shared" si="7"/>
        <v>0.4</v>
      </c>
      <c r="AD14" s="6">
        <f t="shared" si="8"/>
        <v>0.24</v>
      </c>
    </row>
    <row r="15" spans="1:30" ht="27.6" x14ac:dyDescent="0.25">
      <c r="A15" s="9" t="s">
        <v>335</v>
      </c>
      <c r="B15" s="14">
        <v>1</v>
      </c>
      <c r="C15" s="14">
        <v>1</v>
      </c>
      <c r="D15" s="14">
        <v>0</v>
      </c>
      <c r="E15" s="14">
        <v>1</v>
      </c>
      <c r="F15" s="14">
        <v>0</v>
      </c>
      <c r="G15" s="14">
        <v>1</v>
      </c>
      <c r="H15" s="14">
        <v>0</v>
      </c>
      <c r="I15" s="14">
        <v>0</v>
      </c>
      <c r="J15" s="14">
        <v>0</v>
      </c>
      <c r="K15" s="14">
        <v>0</v>
      </c>
      <c r="L15" s="6">
        <f t="shared" si="0"/>
        <v>0.4</v>
      </c>
      <c r="M15" s="7" t="str">
        <f t="shared" si="1"/>
        <v>sedang</v>
      </c>
      <c r="N15" s="6">
        <f t="shared" si="2"/>
        <v>0.4</v>
      </c>
      <c r="O15" s="7" t="str">
        <f t="shared" si="3"/>
        <v>soal diterima baik</v>
      </c>
      <c r="Q15" s="7">
        <v>10</v>
      </c>
      <c r="R15" s="14">
        <f t="shared" si="5"/>
        <v>1</v>
      </c>
      <c r="S15" s="14">
        <f t="shared" si="4"/>
        <v>1</v>
      </c>
      <c r="T15" s="14">
        <f t="shared" si="4"/>
        <v>1</v>
      </c>
      <c r="U15" s="14">
        <f t="shared" si="4"/>
        <v>0</v>
      </c>
      <c r="V15" s="14">
        <f t="shared" si="4"/>
        <v>1</v>
      </c>
      <c r="W15" s="14">
        <f t="shared" si="4"/>
        <v>0</v>
      </c>
      <c r="X15" s="14">
        <f t="shared" si="4"/>
        <v>1</v>
      </c>
      <c r="Y15" s="14">
        <f t="shared" si="4"/>
        <v>1</v>
      </c>
      <c r="Z15" s="14">
        <f t="shared" si="4"/>
        <v>0</v>
      </c>
      <c r="AA15" s="14">
        <f t="shared" si="4"/>
        <v>0</v>
      </c>
      <c r="AB15" s="6">
        <f t="shared" si="6"/>
        <v>0.6</v>
      </c>
      <c r="AC15" s="6">
        <f t="shared" si="7"/>
        <v>0.4</v>
      </c>
      <c r="AD15" s="6">
        <f t="shared" si="8"/>
        <v>0.24</v>
      </c>
    </row>
    <row r="16" spans="1:30" ht="27.6" x14ac:dyDescent="0.25">
      <c r="A16" s="9" t="s">
        <v>336</v>
      </c>
      <c r="B16" s="14">
        <v>1</v>
      </c>
      <c r="C16" s="14">
        <v>1</v>
      </c>
      <c r="D16" s="14">
        <v>0</v>
      </c>
      <c r="E16" s="14">
        <v>0</v>
      </c>
      <c r="F16" s="14">
        <v>0</v>
      </c>
      <c r="G16" s="14">
        <v>0</v>
      </c>
      <c r="H16" s="14">
        <v>0</v>
      </c>
      <c r="I16" s="14">
        <v>0</v>
      </c>
      <c r="J16" s="14">
        <v>0</v>
      </c>
      <c r="K16" s="14">
        <v>0</v>
      </c>
      <c r="L16" s="6">
        <f t="shared" si="0"/>
        <v>0.2</v>
      </c>
      <c r="M16" s="7" t="str">
        <f t="shared" si="1"/>
        <v>sukar</v>
      </c>
      <c r="N16" s="6">
        <f t="shared" si="2"/>
        <v>0.4</v>
      </c>
      <c r="O16" s="7" t="str">
        <f t="shared" si="3"/>
        <v>soal diterima baik</v>
      </c>
      <c r="Q16" s="7">
        <v>11</v>
      </c>
      <c r="R16" s="14">
        <f t="shared" si="5"/>
        <v>1</v>
      </c>
      <c r="S16" s="14">
        <f t="shared" si="4"/>
        <v>1</v>
      </c>
      <c r="T16" s="14">
        <f t="shared" si="4"/>
        <v>0</v>
      </c>
      <c r="U16" s="14">
        <f t="shared" si="4"/>
        <v>1</v>
      </c>
      <c r="V16" s="14">
        <f t="shared" si="4"/>
        <v>0</v>
      </c>
      <c r="W16" s="14">
        <f t="shared" si="4"/>
        <v>1</v>
      </c>
      <c r="X16" s="14">
        <f t="shared" si="4"/>
        <v>0</v>
      </c>
      <c r="Y16" s="14">
        <f t="shared" si="4"/>
        <v>0</v>
      </c>
      <c r="Z16" s="14">
        <f t="shared" si="4"/>
        <v>0</v>
      </c>
      <c r="AA16" s="14">
        <f t="shared" si="4"/>
        <v>0</v>
      </c>
      <c r="AB16" s="6">
        <f t="shared" si="6"/>
        <v>0.4</v>
      </c>
      <c r="AC16" s="6">
        <f t="shared" si="7"/>
        <v>0.6</v>
      </c>
      <c r="AD16" s="6">
        <f t="shared" si="8"/>
        <v>0.24</v>
      </c>
    </row>
    <row r="17" spans="1:30" ht="41.4" x14ac:dyDescent="0.25">
      <c r="A17" s="9" t="s">
        <v>337</v>
      </c>
      <c r="B17" s="14">
        <v>1</v>
      </c>
      <c r="C17" s="14">
        <v>1</v>
      </c>
      <c r="D17" s="14">
        <v>1</v>
      </c>
      <c r="E17" s="14">
        <v>0</v>
      </c>
      <c r="F17" s="14">
        <v>1</v>
      </c>
      <c r="G17" s="14">
        <v>0</v>
      </c>
      <c r="H17" s="14">
        <v>0</v>
      </c>
      <c r="I17" s="14">
        <v>0</v>
      </c>
      <c r="J17" s="14">
        <v>1</v>
      </c>
      <c r="K17" s="14">
        <v>1</v>
      </c>
      <c r="L17" s="6">
        <f t="shared" si="0"/>
        <v>0.6</v>
      </c>
      <c r="M17" s="7" t="str">
        <f t="shared" si="1"/>
        <v>sedang</v>
      </c>
      <c r="N17" s="6">
        <f t="shared" si="2"/>
        <v>0.4</v>
      </c>
      <c r="O17" s="7" t="str">
        <f t="shared" si="3"/>
        <v>soal diterima baik</v>
      </c>
      <c r="Q17" s="7">
        <v>12</v>
      </c>
      <c r="R17" s="14">
        <f t="shared" si="5"/>
        <v>1</v>
      </c>
      <c r="S17" s="14">
        <f t="shared" si="4"/>
        <v>1</v>
      </c>
      <c r="T17" s="14">
        <f t="shared" si="4"/>
        <v>0</v>
      </c>
      <c r="U17" s="14">
        <f t="shared" si="4"/>
        <v>0</v>
      </c>
      <c r="V17" s="14">
        <f t="shared" si="4"/>
        <v>0</v>
      </c>
      <c r="W17" s="14">
        <f t="shared" si="4"/>
        <v>0</v>
      </c>
      <c r="X17" s="14">
        <f t="shared" si="4"/>
        <v>0</v>
      </c>
      <c r="Y17" s="14">
        <f t="shared" si="4"/>
        <v>0</v>
      </c>
      <c r="Z17" s="14">
        <f t="shared" si="4"/>
        <v>0</v>
      </c>
      <c r="AA17" s="14">
        <f t="shared" si="4"/>
        <v>0</v>
      </c>
      <c r="AB17" s="6">
        <f t="shared" si="6"/>
        <v>0.2</v>
      </c>
      <c r="AC17" s="6">
        <f t="shared" si="7"/>
        <v>0.8</v>
      </c>
      <c r="AD17" s="6">
        <f t="shared" si="8"/>
        <v>0.16000000000000003</v>
      </c>
    </row>
    <row r="18" spans="1:30" ht="41.4" x14ac:dyDescent="0.25">
      <c r="A18" s="4" t="s">
        <v>338</v>
      </c>
      <c r="B18" s="14">
        <v>0</v>
      </c>
      <c r="C18" s="14">
        <v>0</v>
      </c>
      <c r="D18" s="14">
        <v>1</v>
      </c>
      <c r="E18" s="14">
        <v>1</v>
      </c>
      <c r="F18" s="14">
        <v>1</v>
      </c>
      <c r="G18" s="14">
        <v>1</v>
      </c>
      <c r="H18" s="14">
        <v>0</v>
      </c>
      <c r="I18" s="14">
        <v>0</v>
      </c>
      <c r="J18" s="14">
        <v>0</v>
      </c>
      <c r="K18" s="14">
        <v>0</v>
      </c>
      <c r="L18" s="6">
        <f t="shared" si="0"/>
        <v>0.4</v>
      </c>
      <c r="M18" s="7" t="str">
        <f t="shared" si="1"/>
        <v>sedang</v>
      </c>
      <c r="N18" s="6">
        <f t="shared" si="2"/>
        <v>0.4</v>
      </c>
      <c r="O18" s="7" t="str">
        <f t="shared" si="3"/>
        <v>soal diterima baik</v>
      </c>
      <c r="Q18" s="7">
        <v>13</v>
      </c>
      <c r="R18" s="14">
        <f t="shared" si="5"/>
        <v>1</v>
      </c>
      <c r="S18" s="14">
        <f t="shared" si="4"/>
        <v>1</v>
      </c>
      <c r="T18" s="14">
        <f t="shared" si="4"/>
        <v>1</v>
      </c>
      <c r="U18" s="14">
        <f t="shared" si="4"/>
        <v>0</v>
      </c>
      <c r="V18" s="14">
        <f t="shared" si="4"/>
        <v>1</v>
      </c>
      <c r="W18" s="14">
        <f t="shared" si="4"/>
        <v>0</v>
      </c>
      <c r="X18" s="14">
        <f t="shared" si="4"/>
        <v>0</v>
      </c>
      <c r="Y18" s="14">
        <f t="shared" si="4"/>
        <v>0</v>
      </c>
      <c r="Z18" s="14">
        <f t="shared" si="4"/>
        <v>1</v>
      </c>
      <c r="AA18" s="14">
        <f t="shared" si="4"/>
        <v>1</v>
      </c>
      <c r="AB18" s="6">
        <f t="shared" si="6"/>
        <v>0.6</v>
      </c>
      <c r="AC18" s="6">
        <f t="shared" si="7"/>
        <v>0.4</v>
      </c>
      <c r="AD18" s="6">
        <f t="shared" si="8"/>
        <v>0.24</v>
      </c>
    </row>
    <row r="19" spans="1:30" ht="55.2" x14ac:dyDescent="0.25">
      <c r="A19" s="4" t="s">
        <v>339</v>
      </c>
      <c r="B19" s="14">
        <v>1</v>
      </c>
      <c r="C19" s="14">
        <v>1</v>
      </c>
      <c r="D19" s="14">
        <v>1</v>
      </c>
      <c r="E19" s="14">
        <v>1</v>
      </c>
      <c r="F19" s="14">
        <v>1</v>
      </c>
      <c r="G19" s="14">
        <v>1</v>
      </c>
      <c r="H19" s="14">
        <v>0</v>
      </c>
      <c r="I19" s="14">
        <v>0</v>
      </c>
      <c r="J19" s="14">
        <v>1</v>
      </c>
      <c r="K19" s="14">
        <v>1</v>
      </c>
      <c r="L19" s="6">
        <f t="shared" si="0"/>
        <v>0.8</v>
      </c>
      <c r="M19" s="7" t="str">
        <f t="shared" si="1"/>
        <v>mudah</v>
      </c>
      <c r="N19" s="6">
        <f t="shared" si="2"/>
        <v>0.4</v>
      </c>
      <c r="O19" s="7" t="str">
        <f t="shared" si="3"/>
        <v>soal diterima baik</v>
      </c>
      <c r="Q19" s="7">
        <v>14</v>
      </c>
      <c r="R19" s="14">
        <f t="shared" si="5"/>
        <v>0</v>
      </c>
      <c r="S19" s="14">
        <f t="shared" si="4"/>
        <v>0</v>
      </c>
      <c r="T19" s="14">
        <f t="shared" si="4"/>
        <v>1</v>
      </c>
      <c r="U19" s="14">
        <f t="shared" si="4"/>
        <v>1</v>
      </c>
      <c r="V19" s="14">
        <f t="shared" si="4"/>
        <v>1</v>
      </c>
      <c r="W19" s="14">
        <f t="shared" si="4"/>
        <v>1</v>
      </c>
      <c r="X19" s="14">
        <f t="shared" si="4"/>
        <v>0</v>
      </c>
      <c r="Y19" s="14">
        <f t="shared" si="4"/>
        <v>0</v>
      </c>
      <c r="Z19" s="14">
        <f t="shared" si="4"/>
        <v>0</v>
      </c>
      <c r="AA19" s="14">
        <f t="shared" si="4"/>
        <v>0</v>
      </c>
      <c r="AB19" s="6">
        <f t="shared" si="6"/>
        <v>0.4</v>
      </c>
      <c r="AC19" s="6">
        <f t="shared" si="7"/>
        <v>0.6</v>
      </c>
      <c r="AD19" s="6">
        <f t="shared" si="8"/>
        <v>0.24</v>
      </c>
    </row>
    <row r="20" spans="1:30" ht="41.4" x14ac:dyDescent="0.25">
      <c r="A20" s="9" t="s">
        <v>340</v>
      </c>
      <c r="B20" s="14">
        <v>1</v>
      </c>
      <c r="C20" s="14">
        <v>1</v>
      </c>
      <c r="D20" s="14">
        <v>1</v>
      </c>
      <c r="E20" s="14">
        <v>1</v>
      </c>
      <c r="F20" s="14">
        <v>1</v>
      </c>
      <c r="G20" s="14">
        <v>1</v>
      </c>
      <c r="H20" s="14">
        <v>0</v>
      </c>
      <c r="I20" s="14">
        <v>0</v>
      </c>
      <c r="J20" s="14">
        <v>1</v>
      </c>
      <c r="K20" s="14">
        <v>1</v>
      </c>
      <c r="L20" s="6">
        <f t="shared" si="0"/>
        <v>0.8</v>
      </c>
      <c r="M20" s="7" t="str">
        <f t="shared" si="1"/>
        <v>mudah</v>
      </c>
      <c r="N20" s="6">
        <f t="shared" si="2"/>
        <v>0.4</v>
      </c>
      <c r="O20" s="7" t="str">
        <f t="shared" si="3"/>
        <v>soal diterima baik</v>
      </c>
      <c r="Q20" s="7">
        <v>15</v>
      </c>
      <c r="R20" s="14">
        <f t="shared" si="5"/>
        <v>1</v>
      </c>
      <c r="S20" s="14">
        <f t="shared" si="4"/>
        <v>1</v>
      </c>
      <c r="T20" s="14">
        <f t="shared" si="4"/>
        <v>1</v>
      </c>
      <c r="U20" s="14">
        <f t="shared" si="4"/>
        <v>1</v>
      </c>
      <c r="V20" s="14">
        <f t="shared" si="4"/>
        <v>1</v>
      </c>
      <c r="W20" s="14">
        <f t="shared" si="4"/>
        <v>1</v>
      </c>
      <c r="X20" s="14">
        <f t="shared" si="4"/>
        <v>0</v>
      </c>
      <c r="Y20" s="14">
        <f t="shared" si="4"/>
        <v>0</v>
      </c>
      <c r="Z20" s="14">
        <f t="shared" si="4"/>
        <v>1</v>
      </c>
      <c r="AA20" s="14">
        <f t="shared" si="4"/>
        <v>1</v>
      </c>
      <c r="AB20" s="6">
        <f t="shared" si="6"/>
        <v>0.8</v>
      </c>
      <c r="AC20" s="6">
        <f t="shared" si="7"/>
        <v>0.19999999999999996</v>
      </c>
      <c r="AD20" s="6">
        <f t="shared" si="8"/>
        <v>0.15999999999999998</v>
      </c>
    </row>
    <row r="21" spans="1:30" ht="41.4" x14ac:dyDescent="0.25">
      <c r="A21" s="8" t="s">
        <v>341</v>
      </c>
      <c r="B21" s="14">
        <v>1</v>
      </c>
      <c r="C21" s="14">
        <v>1</v>
      </c>
      <c r="D21" s="14">
        <v>1</v>
      </c>
      <c r="E21" s="14">
        <v>1</v>
      </c>
      <c r="F21" s="14">
        <v>1</v>
      </c>
      <c r="G21" s="14">
        <v>1</v>
      </c>
      <c r="H21" s="14">
        <v>0</v>
      </c>
      <c r="I21" s="14">
        <v>0</v>
      </c>
      <c r="J21" s="14">
        <v>1</v>
      </c>
      <c r="K21" s="14">
        <v>1</v>
      </c>
      <c r="L21" s="6">
        <f t="shared" si="0"/>
        <v>0.8</v>
      </c>
      <c r="M21" s="7" t="str">
        <f t="shared" si="1"/>
        <v>mudah</v>
      </c>
      <c r="N21" s="6">
        <f t="shared" si="2"/>
        <v>0.4</v>
      </c>
      <c r="O21" s="7" t="str">
        <f t="shared" si="3"/>
        <v>soal diterima baik</v>
      </c>
      <c r="Q21" s="7">
        <v>16</v>
      </c>
      <c r="R21" s="14">
        <f t="shared" si="5"/>
        <v>1</v>
      </c>
      <c r="S21" s="14">
        <f t="shared" si="4"/>
        <v>1</v>
      </c>
      <c r="T21" s="14">
        <f t="shared" si="4"/>
        <v>1</v>
      </c>
      <c r="U21" s="14">
        <f t="shared" si="4"/>
        <v>1</v>
      </c>
      <c r="V21" s="14">
        <f t="shared" si="4"/>
        <v>1</v>
      </c>
      <c r="W21" s="14">
        <f t="shared" si="4"/>
        <v>1</v>
      </c>
      <c r="X21" s="14">
        <f t="shared" si="4"/>
        <v>0</v>
      </c>
      <c r="Y21" s="14">
        <f t="shared" si="4"/>
        <v>0</v>
      </c>
      <c r="Z21" s="14">
        <f t="shared" si="4"/>
        <v>1</v>
      </c>
      <c r="AA21" s="14">
        <f t="shared" si="4"/>
        <v>1</v>
      </c>
      <c r="AB21" s="6">
        <f t="shared" si="6"/>
        <v>0.8</v>
      </c>
      <c r="AC21" s="6">
        <f t="shared" si="7"/>
        <v>0.19999999999999996</v>
      </c>
      <c r="AD21" s="6">
        <f t="shared" si="8"/>
        <v>0.15999999999999998</v>
      </c>
    </row>
    <row r="22" spans="1:30" ht="41.4" x14ac:dyDescent="0.25">
      <c r="A22" s="9" t="s">
        <v>342</v>
      </c>
      <c r="B22" s="14">
        <v>1</v>
      </c>
      <c r="C22" s="14">
        <v>1</v>
      </c>
      <c r="D22" s="14">
        <v>1</v>
      </c>
      <c r="E22" s="14">
        <v>0</v>
      </c>
      <c r="F22" s="14">
        <v>1</v>
      </c>
      <c r="G22" s="14">
        <v>0</v>
      </c>
      <c r="H22" s="14">
        <v>0</v>
      </c>
      <c r="I22" s="14">
        <v>0</v>
      </c>
      <c r="J22" s="14">
        <v>1</v>
      </c>
      <c r="K22" s="14">
        <v>1</v>
      </c>
      <c r="L22" s="6">
        <f t="shared" si="0"/>
        <v>0.6</v>
      </c>
      <c r="M22" s="7" t="str">
        <f t="shared" si="1"/>
        <v>sedang</v>
      </c>
      <c r="N22" s="6">
        <f t="shared" si="2"/>
        <v>0.4</v>
      </c>
      <c r="O22" s="7" t="str">
        <f t="shared" si="3"/>
        <v>soal diterima baik</v>
      </c>
      <c r="Q22" s="7">
        <v>17</v>
      </c>
      <c r="R22" s="14">
        <f t="shared" si="5"/>
        <v>1</v>
      </c>
      <c r="S22" s="14">
        <f t="shared" si="5"/>
        <v>1</v>
      </c>
      <c r="T22" s="14">
        <f t="shared" si="5"/>
        <v>1</v>
      </c>
      <c r="U22" s="14">
        <f t="shared" si="5"/>
        <v>1</v>
      </c>
      <c r="V22" s="14">
        <f t="shared" si="5"/>
        <v>1</v>
      </c>
      <c r="W22" s="14">
        <f t="shared" si="5"/>
        <v>1</v>
      </c>
      <c r="X22" s="14">
        <f t="shared" si="5"/>
        <v>0</v>
      </c>
      <c r="Y22" s="14">
        <f t="shared" si="5"/>
        <v>0</v>
      </c>
      <c r="Z22" s="14">
        <f t="shared" si="5"/>
        <v>1</v>
      </c>
      <c r="AA22" s="14">
        <f t="shared" si="5"/>
        <v>1</v>
      </c>
      <c r="AB22" s="6">
        <f t="shared" si="6"/>
        <v>0.8</v>
      </c>
      <c r="AC22" s="6">
        <f t="shared" si="7"/>
        <v>0.19999999999999996</v>
      </c>
      <c r="AD22" s="6">
        <f t="shared" si="8"/>
        <v>0.15999999999999998</v>
      </c>
    </row>
    <row r="23" spans="1:30" ht="55.2" x14ac:dyDescent="0.25">
      <c r="A23" s="8" t="s">
        <v>343</v>
      </c>
      <c r="B23" s="14">
        <v>0</v>
      </c>
      <c r="C23" s="14">
        <v>0</v>
      </c>
      <c r="D23" s="14">
        <v>1</v>
      </c>
      <c r="E23" s="14">
        <v>1</v>
      </c>
      <c r="F23" s="14">
        <v>1</v>
      </c>
      <c r="G23" s="14">
        <v>1</v>
      </c>
      <c r="H23" s="14">
        <v>1</v>
      </c>
      <c r="I23" s="14">
        <v>1</v>
      </c>
      <c r="J23" s="14">
        <v>1</v>
      </c>
      <c r="K23" s="14">
        <v>1</v>
      </c>
      <c r="L23" s="6">
        <f t="shared" si="0"/>
        <v>0.8</v>
      </c>
      <c r="M23" s="7" t="str">
        <f t="shared" si="1"/>
        <v>mudah</v>
      </c>
      <c r="N23" s="6">
        <f t="shared" si="2"/>
        <v>0.4</v>
      </c>
      <c r="O23" s="7" t="str">
        <f t="shared" si="3"/>
        <v>soal diterima baik</v>
      </c>
      <c r="Q23" s="7">
        <v>18</v>
      </c>
      <c r="R23" s="14">
        <f t="shared" si="5"/>
        <v>1</v>
      </c>
      <c r="S23" s="14">
        <f t="shared" si="5"/>
        <v>1</v>
      </c>
      <c r="T23" s="14">
        <f t="shared" si="5"/>
        <v>1</v>
      </c>
      <c r="U23" s="14">
        <f t="shared" si="5"/>
        <v>0</v>
      </c>
      <c r="V23" s="14">
        <f t="shared" si="5"/>
        <v>1</v>
      </c>
      <c r="W23" s="14">
        <f t="shared" si="5"/>
        <v>0</v>
      </c>
      <c r="X23" s="14">
        <f t="shared" si="5"/>
        <v>0</v>
      </c>
      <c r="Y23" s="14">
        <f t="shared" si="5"/>
        <v>0</v>
      </c>
      <c r="Z23" s="14">
        <f t="shared" si="5"/>
        <v>1</v>
      </c>
      <c r="AA23" s="14">
        <f t="shared" si="5"/>
        <v>1</v>
      </c>
      <c r="AB23" s="6">
        <f t="shared" si="6"/>
        <v>0.6</v>
      </c>
      <c r="AC23" s="6">
        <f t="shared" si="7"/>
        <v>0.4</v>
      </c>
      <c r="AD23" s="6">
        <f t="shared" si="8"/>
        <v>0.24</v>
      </c>
    </row>
    <row r="24" spans="1:30" ht="27.6" x14ac:dyDescent="0.25">
      <c r="A24" s="4" t="s">
        <v>344</v>
      </c>
      <c r="B24" s="14">
        <v>0</v>
      </c>
      <c r="C24" s="14">
        <v>0</v>
      </c>
      <c r="D24" s="14">
        <v>1</v>
      </c>
      <c r="E24" s="14">
        <v>1</v>
      </c>
      <c r="F24" s="14">
        <v>1</v>
      </c>
      <c r="G24" s="14">
        <v>1</v>
      </c>
      <c r="H24" s="14">
        <v>0</v>
      </c>
      <c r="I24" s="14">
        <v>0</v>
      </c>
      <c r="J24" s="14">
        <v>0</v>
      </c>
      <c r="K24" s="14">
        <v>0</v>
      </c>
      <c r="L24" s="6">
        <f t="shared" si="0"/>
        <v>0.4</v>
      </c>
      <c r="M24" s="7" t="str">
        <f t="shared" si="1"/>
        <v>sedang</v>
      </c>
      <c r="N24" s="6">
        <f t="shared" si="2"/>
        <v>0.4</v>
      </c>
      <c r="O24" s="7" t="str">
        <f t="shared" si="3"/>
        <v>soal diterima baik</v>
      </c>
      <c r="Q24" s="7">
        <v>19</v>
      </c>
      <c r="R24" s="14">
        <f t="shared" si="5"/>
        <v>0</v>
      </c>
      <c r="S24" s="14">
        <f t="shared" si="5"/>
        <v>0</v>
      </c>
      <c r="T24" s="14">
        <f t="shared" si="5"/>
        <v>1</v>
      </c>
      <c r="U24" s="14">
        <f t="shared" si="5"/>
        <v>1</v>
      </c>
      <c r="V24" s="14">
        <f t="shared" si="5"/>
        <v>1</v>
      </c>
      <c r="W24" s="14">
        <f t="shared" si="5"/>
        <v>1</v>
      </c>
      <c r="X24" s="14">
        <f t="shared" si="5"/>
        <v>1</v>
      </c>
      <c r="Y24" s="14">
        <f t="shared" si="5"/>
        <v>1</v>
      </c>
      <c r="Z24" s="14">
        <f t="shared" si="5"/>
        <v>1</v>
      </c>
      <c r="AA24" s="14">
        <f t="shared" si="5"/>
        <v>1</v>
      </c>
      <c r="AB24" s="6">
        <f t="shared" si="6"/>
        <v>0.8</v>
      </c>
      <c r="AC24" s="6">
        <f t="shared" si="7"/>
        <v>0.19999999999999996</v>
      </c>
      <c r="AD24" s="6">
        <f t="shared" si="8"/>
        <v>0.15999999999999998</v>
      </c>
    </row>
    <row r="25" spans="1:30" ht="27.6" x14ac:dyDescent="0.25">
      <c r="A25" s="9" t="s">
        <v>345</v>
      </c>
      <c r="B25" s="14">
        <v>0</v>
      </c>
      <c r="C25" s="14">
        <v>0</v>
      </c>
      <c r="D25" s="14">
        <v>0</v>
      </c>
      <c r="E25" s="14">
        <v>0</v>
      </c>
      <c r="F25" s="14">
        <v>0</v>
      </c>
      <c r="G25" s="14">
        <v>0</v>
      </c>
      <c r="H25" s="14">
        <v>0</v>
      </c>
      <c r="I25" s="14">
        <v>0</v>
      </c>
      <c r="J25" s="14">
        <v>1</v>
      </c>
      <c r="K25" s="14">
        <v>1</v>
      </c>
      <c r="L25" s="6">
        <f t="shared" si="0"/>
        <v>0.2</v>
      </c>
      <c r="M25" s="7" t="str">
        <f t="shared" si="1"/>
        <v>sukar</v>
      </c>
      <c r="N25" s="6">
        <f t="shared" si="2"/>
        <v>0.4</v>
      </c>
      <c r="O25" s="7" t="str">
        <f t="shared" si="3"/>
        <v>soal diterima baik</v>
      </c>
      <c r="Q25" s="7">
        <v>20</v>
      </c>
      <c r="R25" s="14">
        <f t="shared" si="5"/>
        <v>0</v>
      </c>
      <c r="S25" s="14">
        <f t="shared" si="5"/>
        <v>0</v>
      </c>
      <c r="T25" s="14">
        <f t="shared" si="5"/>
        <v>1</v>
      </c>
      <c r="U25" s="14">
        <f t="shared" si="5"/>
        <v>1</v>
      </c>
      <c r="V25" s="14">
        <f t="shared" si="5"/>
        <v>1</v>
      </c>
      <c r="W25" s="14">
        <f t="shared" si="5"/>
        <v>1</v>
      </c>
      <c r="X25" s="14">
        <f t="shared" si="5"/>
        <v>0</v>
      </c>
      <c r="Y25" s="14">
        <f t="shared" si="5"/>
        <v>0</v>
      </c>
      <c r="Z25" s="14">
        <f t="shared" si="5"/>
        <v>0</v>
      </c>
      <c r="AA25" s="14">
        <f t="shared" si="5"/>
        <v>0</v>
      </c>
      <c r="AB25" s="6">
        <f t="shared" si="6"/>
        <v>0.4</v>
      </c>
      <c r="AC25" s="6">
        <f t="shared" si="7"/>
        <v>0.6</v>
      </c>
      <c r="AD25" s="6">
        <f t="shared" si="8"/>
        <v>0.24</v>
      </c>
    </row>
    <row r="26" spans="1:30" ht="27.6" x14ac:dyDescent="0.25">
      <c r="A26" s="4" t="s">
        <v>346</v>
      </c>
      <c r="B26" s="14">
        <v>1</v>
      </c>
      <c r="C26" s="14">
        <v>1</v>
      </c>
      <c r="D26" s="14">
        <v>1</v>
      </c>
      <c r="E26" s="14">
        <v>0</v>
      </c>
      <c r="F26" s="14">
        <v>1</v>
      </c>
      <c r="G26" s="14">
        <v>0</v>
      </c>
      <c r="H26" s="14">
        <v>0</v>
      </c>
      <c r="I26" s="14">
        <v>0</v>
      </c>
      <c r="J26" s="14">
        <v>1</v>
      </c>
      <c r="K26" s="14">
        <v>1</v>
      </c>
      <c r="L26" s="6">
        <f t="shared" si="0"/>
        <v>0.6</v>
      </c>
      <c r="M26" s="7" t="str">
        <f t="shared" si="1"/>
        <v>sedang</v>
      </c>
      <c r="N26" s="6">
        <f t="shared" si="2"/>
        <v>0.4</v>
      </c>
      <c r="O26" s="7" t="str">
        <f t="shared" si="3"/>
        <v>soal diterima baik</v>
      </c>
      <c r="Q26" s="7">
        <v>21</v>
      </c>
      <c r="R26" s="14">
        <f t="shared" si="5"/>
        <v>0</v>
      </c>
      <c r="S26" s="14">
        <f t="shared" si="5"/>
        <v>0</v>
      </c>
      <c r="T26" s="14">
        <f t="shared" si="5"/>
        <v>0</v>
      </c>
      <c r="U26" s="14">
        <f t="shared" si="5"/>
        <v>0</v>
      </c>
      <c r="V26" s="14">
        <f t="shared" si="5"/>
        <v>0</v>
      </c>
      <c r="W26" s="14">
        <f t="shared" si="5"/>
        <v>0</v>
      </c>
      <c r="X26" s="14">
        <f t="shared" si="5"/>
        <v>0</v>
      </c>
      <c r="Y26" s="14">
        <f t="shared" si="5"/>
        <v>0</v>
      </c>
      <c r="Z26" s="14">
        <f t="shared" si="5"/>
        <v>1</v>
      </c>
      <c r="AA26" s="14">
        <f t="shared" si="5"/>
        <v>1</v>
      </c>
      <c r="AB26" s="6">
        <f t="shared" si="6"/>
        <v>0.2</v>
      </c>
      <c r="AC26" s="6">
        <f t="shared" si="7"/>
        <v>0.8</v>
      </c>
      <c r="AD26" s="6">
        <f t="shared" si="8"/>
        <v>0.16000000000000003</v>
      </c>
    </row>
    <row r="27" spans="1:30" ht="55.2" x14ac:dyDescent="0.25">
      <c r="A27" s="8" t="s">
        <v>347</v>
      </c>
      <c r="B27" s="14">
        <v>1</v>
      </c>
      <c r="C27" s="14">
        <v>1</v>
      </c>
      <c r="D27" s="14">
        <v>1</v>
      </c>
      <c r="E27" s="14">
        <v>1</v>
      </c>
      <c r="F27" s="14">
        <v>1</v>
      </c>
      <c r="G27" s="14">
        <v>1</v>
      </c>
      <c r="H27" s="14">
        <v>1</v>
      </c>
      <c r="I27" s="14">
        <v>1</v>
      </c>
      <c r="J27" s="14">
        <v>0</v>
      </c>
      <c r="K27" s="14">
        <v>0</v>
      </c>
      <c r="L27" s="6">
        <f t="shared" si="0"/>
        <v>0.8</v>
      </c>
      <c r="M27" s="7" t="str">
        <f t="shared" si="1"/>
        <v>mudah</v>
      </c>
      <c r="N27" s="6">
        <f t="shared" si="2"/>
        <v>0.4</v>
      </c>
      <c r="O27" s="7" t="str">
        <f t="shared" si="3"/>
        <v>soal diterima baik</v>
      </c>
      <c r="Q27" s="7">
        <v>22</v>
      </c>
      <c r="R27" s="14">
        <f t="shared" si="5"/>
        <v>1</v>
      </c>
      <c r="S27" s="14">
        <f t="shared" si="5"/>
        <v>1</v>
      </c>
      <c r="T27" s="14">
        <f t="shared" si="5"/>
        <v>1</v>
      </c>
      <c r="U27" s="14">
        <f t="shared" si="5"/>
        <v>0</v>
      </c>
      <c r="V27" s="14">
        <f t="shared" si="5"/>
        <v>1</v>
      </c>
      <c r="W27" s="14">
        <f t="shared" si="5"/>
        <v>0</v>
      </c>
      <c r="X27" s="14">
        <f t="shared" si="5"/>
        <v>0</v>
      </c>
      <c r="Y27" s="14">
        <f t="shared" si="5"/>
        <v>0</v>
      </c>
      <c r="Z27" s="14">
        <f t="shared" si="5"/>
        <v>1</v>
      </c>
      <c r="AA27" s="14">
        <f t="shared" si="5"/>
        <v>1</v>
      </c>
      <c r="AB27" s="6">
        <f t="shared" si="6"/>
        <v>0.6</v>
      </c>
      <c r="AC27" s="6">
        <f t="shared" si="7"/>
        <v>0.4</v>
      </c>
      <c r="AD27" s="6">
        <f t="shared" si="8"/>
        <v>0.24</v>
      </c>
    </row>
    <row r="28" spans="1:30" ht="41.4" x14ac:dyDescent="0.25">
      <c r="A28" s="4" t="s">
        <v>348</v>
      </c>
      <c r="B28" s="14">
        <v>1</v>
      </c>
      <c r="C28" s="14">
        <v>1</v>
      </c>
      <c r="D28" s="14">
        <v>0</v>
      </c>
      <c r="E28" s="14">
        <v>1</v>
      </c>
      <c r="F28" s="14">
        <v>0</v>
      </c>
      <c r="G28" s="14">
        <v>1</v>
      </c>
      <c r="H28" s="14">
        <v>0</v>
      </c>
      <c r="I28" s="14">
        <v>0</v>
      </c>
      <c r="J28" s="14">
        <v>0</v>
      </c>
      <c r="K28" s="14">
        <v>0</v>
      </c>
      <c r="L28" s="6">
        <f t="shared" si="0"/>
        <v>0.4</v>
      </c>
      <c r="M28" s="7" t="str">
        <f t="shared" si="1"/>
        <v>sedang</v>
      </c>
      <c r="N28" s="6">
        <f t="shared" si="2"/>
        <v>0.4</v>
      </c>
      <c r="O28" s="7" t="str">
        <f t="shared" si="3"/>
        <v>soal diterima baik</v>
      </c>
      <c r="Q28" s="7">
        <v>23</v>
      </c>
      <c r="R28" s="14">
        <f t="shared" si="5"/>
        <v>1</v>
      </c>
      <c r="S28" s="14">
        <f t="shared" si="5"/>
        <v>1</v>
      </c>
      <c r="T28" s="14">
        <f t="shared" si="5"/>
        <v>1</v>
      </c>
      <c r="U28" s="14">
        <f t="shared" si="5"/>
        <v>1</v>
      </c>
      <c r="V28" s="14">
        <f t="shared" si="5"/>
        <v>1</v>
      </c>
      <c r="W28" s="14">
        <f t="shared" si="5"/>
        <v>1</v>
      </c>
      <c r="X28" s="14">
        <f t="shared" si="5"/>
        <v>1</v>
      </c>
      <c r="Y28" s="14">
        <f t="shared" si="5"/>
        <v>1</v>
      </c>
      <c r="Z28" s="14">
        <f t="shared" si="5"/>
        <v>0</v>
      </c>
      <c r="AA28" s="14">
        <f t="shared" si="5"/>
        <v>0</v>
      </c>
      <c r="AB28" s="6">
        <f t="shared" si="6"/>
        <v>0.8</v>
      </c>
      <c r="AC28" s="6">
        <f t="shared" si="7"/>
        <v>0.19999999999999996</v>
      </c>
      <c r="AD28" s="6">
        <f t="shared" si="8"/>
        <v>0.15999999999999998</v>
      </c>
    </row>
    <row r="29" spans="1:30" ht="41.4" x14ac:dyDescent="0.25">
      <c r="A29" s="9" t="s">
        <v>349</v>
      </c>
      <c r="B29" s="14">
        <v>0</v>
      </c>
      <c r="C29" s="14">
        <v>0</v>
      </c>
      <c r="D29" s="14">
        <v>0</v>
      </c>
      <c r="E29" s="14">
        <v>0</v>
      </c>
      <c r="F29" s="14">
        <v>0</v>
      </c>
      <c r="G29" s="14">
        <v>0</v>
      </c>
      <c r="H29" s="14">
        <v>1</v>
      </c>
      <c r="I29" s="14">
        <v>1</v>
      </c>
      <c r="J29" s="14">
        <v>0</v>
      </c>
      <c r="K29" s="14">
        <v>0</v>
      </c>
      <c r="L29" s="6">
        <f t="shared" si="0"/>
        <v>0.2</v>
      </c>
      <c r="M29" s="7" t="str">
        <f t="shared" si="1"/>
        <v>sukar</v>
      </c>
      <c r="N29" s="6">
        <f t="shared" si="2"/>
        <v>0.4</v>
      </c>
      <c r="O29" s="7" t="str">
        <f t="shared" si="3"/>
        <v>soal diterima baik</v>
      </c>
      <c r="Q29" s="7">
        <v>24</v>
      </c>
      <c r="R29" s="14">
        <f t="shared" si="5"/>
        <v>1</v>
      </c>
      <c r="S29" s="14">
        <f t="shared" si="5"/>
        <v>1</v>
      </c>
      <c r="T29" s="14">
        <f t="shared" si="5"/>
        <v>0</v>
      </c>
      <c r="U29" s="14">
        <f t="shared" si="5"/>
        <v>1</v>
      </c>
      <c r="V29" s="14">
        <f t="shared" si="5"/>
        <v>0</v>
      </c>
      <c r="W29" s="14">
        <f t="shared" si="5"/>
        <v>1</v>
      </c>
      <c r="X29" s="14">
        <f t="shared" si="5"/>
        <v>0</v>
      </c>
      <c r="Y29" s="14">
        <f t="shared" si="5"/>
        <v>0</v>
      </c>
      <c r="Z29" s="14">
        <f t="shared" si="5"/>
        <v>0</v>
      </c>
      <c r="AA29" s="14">
        <f t="shared" si="5"/>
        <v>0</v>
      </c>
      <c r="AB29" s="6">
        <f t="shared" si="6"/>
        <v>0.4</v>
      </c>
      <c r="AC29" s="6">
        <f t="shared" si="7"/>
        <v>0.6</v>
      </c>
      <c r="AD29" s="6">
        <f t="shared" si="8"/>
        <v>0.24</v>
      </c>
    </row>
    <row r="30" spans="1:30" ht="41.4" x14ac:dyDescent="0.25">
      <c r="A30" s="4" t="s">
        <v>350</v>
      </c>
      <c r="B30" s="14">
        <v>1</v>
      </c>
      <c r="C30" s="14">
        <v>1</v>
      </c>
      <c r="D30" s="14">
        <v>1</v>
      </c>
      <c r="E30" s="14">
        <v>0</v>
      </c>
      <c r="F30" s="14">
        <v>1</v>
      </c>
      <c r="G30" s="14">
        <v>0</v>
      </c>
      <c r="H30" s="14">
        <v>0</v>
      </c>
      <c r="I30" s="14">
        <v>0</v>
      </c>
      <c r="J30" s="14">
        <v>0</v>
      </c>
      <c r="K30" s="14">
        <v>0</v>
      </c>
      <c r="L30" s="6">
        <f t="shared" si="0"/>
        <v>0.4</v>
      </c>
      <c r="M30" s="7" t="str">
        <f t="shared" si="1"/>
        <v>sedang</v>
      </c>
      <c r="N30" s="6">
        <f t="shared" si="2"/>
        <v>0.8</v>
      </c>
      <c r="O30" s="7" t="str">
        <f t="shared" si="3"/>
        <v>soal diterima baik</v>
      </c>
      <c r="Q30" s="7">
        <v>25</v>
      </c>
      <c r="R30" s="14">
        <f t="shared" si="5"/>
        <v>0</v>
      </c>
      <c r="S30" s="14">
        <f t="shared" si="5"/>
        <v>0</v>
      </c>
      <c r="T30" s="14">
        <f t="shared" si="5"/>
        <v>0</v>
      </c>
      <c r="U30" s="14">
        <f t="shared" si="5"/>
        <v>0</v>
      </c>
      <c r="V30" s="14">
        <f t="shared" si="5"/>
        <v>0</v>
      </c>
      <c r="W30" s="14">
        <f t="shared" si="5"/>
        <v>0</v>
      </c>
      <c r="X30" s="14">
        <f t="shared" si="5"/>
        <v>1</v>
      </c>
      <c r="Y30" s="14">
        <f t="shared" si="5"/>
        <v>1</v>
      </c>
      <c r="Z30" s="14">
        <f t="shared" si="5"/>
        <v>0</v>
      </c>
      <c r="AA30" s="14">
        <f t="shared" si="5"/>
        <v>0</v>
      </c>
      <c r="AB30" s="6">
        <f t="shared" si="6"/>
        <v>0.2</v>
      </c>
      <c r="AC30" s="6">
        <f t="shared" si="7"/>
        <v>0.8</v>
      </c>
      <c r="AD30" s="6">
        <f t="shared" si="8"/>
        <v>0.16000000000000003</v>
      </c>
    </row>
    <row r="31" spans="1:30" ht="41.4" x14ac:dyDescent="0.25">
      <c r="A31" s="4" t="s">
        <v>351</v>
      </c>
      <c r="B31" s="14">
        <v>1</v>
      </c>
      <c r="C31" s="14">
        <v>1</v>
      </c>
      <c r="D31" s="14">
        <v>0</v>
      </c>
      <c r="E31" s="14">
        <v>1</v>
      </c>
      <c r="F31" s="14">
        <v>0</v>
      </c>
      <c r="G31" s="14">
        <v>1</v>
      </c>
      <c r="H31" s="14">
        <v>0</v>
      </c>
      <c r="I31" s="14">
        <v>0</v>
      </c>
      <c r="J31" s="14">
        <v>0</v>
      </c>
      <c r="K31" s="14">
        <v>0</v>
      </c>
      <c r="L31" s="6">
        <f t="shared" si="0"/>
        <v>0.4</v>
      </c>
      <c r="M31" s="7" t="str">
        <f t="shared" si="1"/>
        <v>sedang</v>
      </c>
      <c r="N31" s="6">
        <f t="shared" si="2"/>
        <v>0.4</v>
      </c>
      <c r="O31" s="7" t="str">
        <f t="shared" si="3"/>
        <v>soal diterima baik</v>
      </c>
      <c r="Q31" s="7">
        <v>26</v>
      </c>
      <c r="R31" s="14">
        <f t="shared" si="5"/>
        <v>1</v>
      </c>
      <c r="S31" s="14">
        <f t="shared" si="5"/>
        <v>1</v>
      </c>
      <c r="T31" s="14">
        <f t="shared" si="5"/>
        <v>1</v>
      </c>
      <c r="U31" s="14">
        <f t="shared" si="5"/>
        <v>0</v>
      </c>
      <c r="V31" s="14">
        <f t="shared" si="5"/>
        <v>1</v>
      </c>
      <c r="W31" s="14">
        <f t="shared" si="5"/>
        <v>0</v>
      </c>
      <c r="X31" s="14">
        <f t="shared" si="5"/>
        <v>0</v>
      </c>
      <c r="Y31" s="14">
        <f t="shared" si="5"/>
        <v>0</v>
      </c>
      <c r="Z31" s="14">
        <f t="shared" si="5"/>
        <v>0</v>
      </c>
      <c r="AA31" s="14">
        <f t="shared" si="5"/>
        <v>0</v>
      </c>
      <c r="AB31" s="6">
        <f t="shared" si="6"/>
        <v>0.4</v>
      </c>
      <c r="AC31" s="6">
        <f t="shared" si="7"/>
        <v>0.6</v>
      </c>
      <c r="AD31" s="6">
        <f t="shared" si="8"/>
        <v>0.24</v>
      </c>
    </row>
    <row r="32" spans="1:30" ht="41.4" x14ac:dyDescent="0.25">
      <c r="A32" s="8" t="s">
        <v>352</v>
      </c>
      <c r="B32" s="14">
        <v>1</v>
      </c>
      <c r="C32" s="14">
        <v>1</v>
      </c>
      <c r="D32" s="14">
        <v>1</v>
      </c>
      <c r="E32" s="14">
        <v>1</v>
      </c>
      <c r="F32" s="14">
        <v>1</v>
      </c>
      <c r="G32" s="14">
        <v>1</v>
      </c>
      <c r="H32" s="14">
        <v>0</v>
      </c>
      <c r="I32" s="14">
        <v>0</v>
      </c>
      <c r="J32" s="14">
        <v>0</v>
      </c>
      <c r="K32" s="14">
        <v>0</v>
      </c>
      <c r="L32" s="6">
        <f t="shared" si="0"/>
        <v>0.6</v>
      </c>
      <c r="M32" s="7" t="str">
        <f t="shared" si="1"/>
        <v>sedang</v>
      </c>
      <c r="N32" s="6">
        <f t="shared" si="2"/>
        <v>0.8</v>
      </c>
      <c r="O32" s="7" t="str">
        <f t="shared" si="3"/>
        <v>soal diterima baik</v>
      </c>
      <c r="Q32" s="7">
        <v>27</v>
      </c>
      <c r="R32" s="14">
        <f t="shared" si="5"/>
        <v>1</v>
      </c>
      <c r="S32" s="14">
        <f t="shared" si="5"/>
        <v>1</v>
      </c>
      <c r="T32" s="14">
        <f t="shared" si="5"/>
        <v>0</v>
      </c>
      <c r="U32" s="14">
        <f t="shared" si="5"/>
        <v>1</v>
      </c>
      <c r="V32" s="14">
        <f t="shared" si="5"/>
        <v>0</v>
      </c>
      <c r="W32" s="14">
        <f t="shared" si="5"/>
        <v>1</v>
      </c>
      <c r="X32" s="14">
        <f t="shared" si="5"/>
        <v>0</v>
      </c>
      <c r="Y32" s="14">
        <f t="shared" si="5"/>
        <v>0</v>
      </c>
      <c r="Z32" s="14">
        <f t="shared" si="5"/>
        <v>0</v>
      </c>
      <c r="AA32" s="14">
        <f t="shared" si="5"/>
        <v>0</v>
      </c>
      <c r="AB32" s="6">
        <f t="shared" si="6"/>
        <v>0.4</v>
      </c>
      <c r="AC32" s="6">
        <f t="shared" si="7"/>
        <v>0.6</v>
      </c>
      <c r="AD32" s="6">
        <f t="shared" si="8"/>
        <v>0.24</v>
      </c>
    </row>
    <row r="33" spans="1:30" ht="41.4" x14ac:dyDescent="0.25">
      <c r="A33" s="9" t="s">
        <v>353</v>
      </c>
      <c r="B33" s="14">
        <v>0</v>
      </c>
      <c r="C33" s="14">
        <v>0</v>
      </c>
      <c r="D33" s="14">
        <v>0</v>
      </c>
      <c r="E33" s="14">
        <v>1</v>
      </c>
      <c r="F33" s="14">
        <v>0</v>
      </c>
      <c r="G33" s="14">
        <v>1</v>
      </c>
      <c r="H33" s="14">
        <v>0</v>
      </c>
      <c r="I33" s="14">
        <v>0</v>
      </c>
      <c r="J33" s="14">
        <v>1</v>
      </c>
      <c r="K33" s="14">
        <v>1</v>
      </c>
      <c r="L33" s="6">
        <f t="shared" si="0"/>
        <v>0.4</v>
      </c>
      <c r="M33" s="7" t="str">
        <f t="shared" si="1"/>
        <v>sedang</v>
      </c>
      <c r="N33" s="6">
        <f t="shared" si="2"/>
        <v>0.4</v>
      </c>
      <c r="O33" s="7" t="str">
        <f t="shared" si="3"/>
        <v>soal diterima baik</v>
      </c>
      <c r="Q33" s="7">
        <v>28</v>
      </c>
      <c r="R33" s="14">
        <f t="shared" si="5"/>
        <v>1</v>
      </c>
      <c r="S33" s="14">
        <f t="shared" si="5"/>
        <v>1</v>
      </c>
      <c r="T33" s="14">
        <f t="shared" si="5"/>
        <v>1</v>
      </c>
      <c r="U33" s="14">
        <f t="shared" si="5"/>
        <v>1</v>
      </c>
      <c r="V33" s="14">
        <f t="shared" si="5"/>
        <v>1</v>
      </c>
      <c r="W33" s="14">
        <f t="shared" si="5"/>
        <v>1</v>
      </c>
      <c r="X33" s="14">
        <f t="shared" si="5"/>
        <v>0</v>
      </c>
      <c r="Y33" s="14">
        <f t="shared" si="5"/>
        <v>0</v>
      </c>
      <c r="Z33" s="14">
        <f t="shared" si="5"/>
        <v>0</v>
      </c>
      <c r="AA33" s="14">
        <f t="shared" si="5"/>
        <v>0</v>
      </c>
      <c r="AB33" s="6">
        <f t="shared" si="6"/>
        <v>0.6</v>
      </c>
      <c r="AC33" s="6">
        <f t="shared" si="7"/>
        <v>0.4</v>
      </c>
      <c r="AD33" s="6">
        <f t="shared" si="8"/>
        <v>0.24</v>
      </c>
    </row>
    <row r="34" spans="1:30" ht="27.6" x14ac:dyDescent="0.25">
      <c r="A34" s="4" t="s">
        <v>354</v>
      </c>
      <c r="B34" s="14">
        <v>1</v>
      </c>
      <c r="C34" s="14">
        <v>1</v>
      </c>
      <c r="D34" s="14">
        <v>1</v>
      </c>
      <c r="E34" s="14">
        <v>0</v>
      </c>
      <c r="F34" s="14">
        <v>1</v>
      </c>
      <c r="G34" s="14">
        <v>0</v>
      </c>
      <c r="H34" s="14">
        <v>0</v>
      </c>
      <c r="I34" s="14">
        <v>0</v>
      </c>
      <c r="J34" s="14">
        <v>0</v>
      </c>
      <c r="K34" s="14">
        <v>0</v>
      </c>
      <c r="L34" s="6">
        <f t="shared" si="0"/>
        <v>0.4</v>
      </c>
      <c r="M34" s="7" t="str">
        <f t="shared" si="1"/>
        <v>sedang</v>
      </c>
      <c r="N34" s="6">
        <f t="shared" si="2"/>
        <v>0.8</v>
      </c>
      <c r="O34" s="7" t="str">
        <f t="shared" si="3"/>
        <v>soal diterima baik</v>
      </c>
      <c r="Q34" s="7">
        <v>29</v>
      </c>
      <c r="R34" s="14">
        <f t="shared" si="5"/>
        <v>0</v>
      </c>
      <c r="S34" s="14">
        <f t="shared" si="5"/>
        <v>0</v>
      </c>
      <c r="T34" s="14">
        <f t="shared" si="5"/>
        <v>0</v>
      </c>
      <c r="U34" s="14">
        <f t="shared" si="5"/>
        <v>1</v>
      </c>
      <c r="V34" s="14">
        <f t="shared" si="5"/>
        <v>0</v>
      </c>
      <c r="W34" s="14">
        <f t="shared" si="5"/>
        <v>1</v>
      </c>
      <c r="X34" s="14">
        <f t="shared" si="5"/>
        <v>0</v>
      </c>
      <c r="Y34" s="14">
        <f t="shared" si="5"/>
        <v>0</v>
      </c>
      <c r="Z34" s="14">
        <f t="shared" si="5"/>
        <v>1</v>
      </c>
      <c r="AA34" s="14">
        <f t="shared" si="5"/>
        <v>1</v>
      </c>
      <c r="AB34" s="6">
        <f t="shared" si="6"/>
        <v>0.4</v>
      </c>
      <c r="AC34" s="6">
        <f t="shared" si="7"/>
        <v>0.6</v>
      </c>
      <c r="AD34" s="6">
        <f t="shared" si="8"/>
        <v>0.24</v>
      </c>
    </row>
    <row r="35" spans="1:30" ht="27.6" x14ac:dyDescent="0.25">
      <c r="A35" s="9" t="s">
        <v>355</v>
      </c>
      <c r="B35" s="14">
        <v>1</v>
      </c>
      <c r="C35" s="14">
        <v>1</v>
      </c>
      <c r="D35" s="14">
        <v>1</v>
      </c>
      <c r="E35" s="14">
        <v>0</v>
      </c>
      <c r="F35" s="14">
        <v>1</v>
      </c>
      <c r="G35" s="14">
        <v>0</v>
      </c>
      <c r="H35" s="14">
        <v>0</v>
      </c>
      <c r="I35" s="14">
        <v>0</v>
      </c>
      <c r="J35" s="14">
        <v>0</v>
      </c>
      <c r="K35" s="14">
        <v>0</v>
      </c>
      <c r="L35" s="6">
        <f t="shared" si="0"/>
        <v>0.4</v>
      </c>
      <c r="M35" s="7" t="str">
        <f t="shared" si="1"/>
        <v>sedang</v>
      </c>
      <c r="N35" s="6">
        <f t="shared" si="2"/>
        <v>0.8</v>
      </c>
      <c r="O35" s="7" t="str">
        <f t="shared" si="3"/>
        <v>soal diterima baik</v>
      </c>
      <c r="Q35" s="7">
        <v>30</v>
      </c>
      <c r="R35" s="14">
        <f t="shared" si="5"/>
        <v>1</v>
      </c>
      <c r="S35" s="14">
        <f t="shared" si="5"/>
        <v>1</v>
      </c>
      <c r="T35" s="14">
        <f t="shared" si="5"/>
        <v>1</v>
      </c>
      <c r="U35" s="14">
        <f t="shared" si="5"/>
        <v>0</v>
      </c>
      <c r="V35" s="14">
        <f t="shared" si="5"/>
        <v>1</v>
      </c>
      <c r="W35" s="14">
        <f t="shared" si="5"/>
        <v>0</v>
      </c>
      <c r="X35" s="14">
        <f t="shared" si="5"/>
        <v>0</v>
      </c>
      <c r="Y35" s="14">
        <f t="shared" si="5"/>
        <v>0</v>
      </c>
      <c r="Z35" s="14">
        <f t="shared" si="5"/>
        <v>0</v>
      </c>
      <c r="AA35" s="14">
        <f t="shared" si="5"/>
        <v>0</v>
      </c>
      <c r="AB35" s="6">
        <f t="shared" si="6"/>
        <v>0.4</v>
      </c>
      <c r="AC35" s="6">
        <f t="shared" si="7"/>
        <v>0.6</v>
      </c>
      <c r="AD35" s="6">
        <f t="shared" si="8"/>
        <v>0.24</v>
      </c>
    </row>
    <row r="36" spans="1:30" ht="41.4" x14ac:dyDescent="0.25">
      <c r="A36" s="4" t="s">
        <v>356</v>
      </c>
      <c r="B36" s="14">
        <v>1</v>
      </c>
      <c r="C36" s="14">
        <v>1</v>
      </c>
      <c r="D36" s="14">
        <v>1</v>
      </c>
      <c r="E36" s="14">
        <v>1</v>
      </c>
      <c r="F36" s="14">
        <v>1</v>
      </c>
      <c r="G36" s="14">
        <v>1</v>
      </c>
      <c r="H36" s="14">
        <v>0</v>
      </c>
      <c r="I36" s="14">
        <v>0</v>
      </c>
      <c r="J36" s="14">
        <v>0</v>
      </c>
      <c r="K36" s="14">
        <v>0</v>
      </c>
      <c r="L36" s="6">
        <f t="shared" si="0"/>
        <v>0.6</v>
      </c>
      <c r="M36" s="7" t="str">
        <f t="shared" si="1"/>
        <v>sedang</v>
      </c>
      <c r="N36" s="6">
        <f t="shared" si="2"/>
        <v>0.8</v>
      </c>
      <c r="O36" s="7" t="str">
        <f t="shared" si="3"/>
        <v>soal diterima baik</v>
      </c>
      <c r="Q36" s="7">
        <v>31</v>
      </c>
      <c r="R36" s="14">
        <f t="shared" si="5"/>
        <v>1</v>
      </c>
      <c r="S36" s="14">
        <f t="shared" si="5"/>
        <v>1</v>
      </c>
      <c r="T36" s="14">
        <f t="shared" si="5"/>
        <v>1</v>
      </c>
      <c r="U36" s="14">
        <f t="shared" si="5"/>
        <v>0</v>
      </c>
      <c r="V36" s="14">
        <f t="shared" si="5"/>
        <v>1</v>
      </c>
      <c r="W36" s="14">
        <f t="shared" si="5"/>
        <v>0</v>
      </c>
      <c r="X36" s="14">
        <f t="shared" si="5"/>
        <v>0</v>
      </c>
      <c r="Y36" s="14">
        <f t="shared" si="5"/>
        <v>0</v>
      </c>
      <c r="Z36" s="14">
        <f t="shared" si="5"/>
        <v>0</v>
      </c>
      <c r="AA36" s="14">
        <f t="shared" si="5"/>
        <v>0</v>
      </c>
      <c r="AB36" s="6">
        <f t="shared" si="6"/>
        <v>0.4</v>
      </c>
      <c r="AC36" s="6">
        <f t="shared" si="7"/>
        <v>0.6</v>
      </c>
      <c r="AD36" s="6">
        <f t="shared" si="8"/>
        <v>0.24</v>
      </c>
    </row>
    <row r="37" spans="1:30" ht="27.6" x14ac:dyDescent="0.25">
      <c r="A37" s="4" t="s">
        <v>357</v>
      </c>
      <c r="B37" s="14">
        <v>1</v>
      </c>
      <c r="C37" s="14">
        <v>1</v>
      </c>
      <c r="D37" s="14">
        <v>0</v>
      </c>
      <c r="E37" s="14">
        <v>1</v>
      </c>
      <c r="F37" s="14">
        <v>0</v>
      </c>
      <c r="G37" s="14">
        <v>1</v>
      </c>
      <c r="H37" s="14">
        <v>0</v>
      </c>
      <c r="I37" s="14">
        <v>0</v>
      </c>
      <c r="J37" s="14">
        <v>0</v>
      </c>
      <c r="K37" s="14">
        <v>0</v>
      </c>
      <c r="L37" s="6">
        <f t="shared" si="0"/>
        <v>0.4</v>
      </c>
      <c r="M37" s="7" t="str">
        <f t="shared" si="1"/>
        <v>sedang</v>
      </c>
      <c r="N37" s="6">
        <f t="shared" si="2"/>
        <v>0.4</v>
      </c>
      <c r="O37" s="7" t="str">
        <f t="shared" si="3"/>
        <v>soal diterima baik</v>
      </c>
      <c r="Q37" s="7">
        <v>32</v>
      </c>
      <c r="R37" s="14">
        <f t="shared" si="5"/>
        <v>1</v>
      </c>
      <c r="S37" s="14">
        <f t="shared" si="5"/>
        <v>1</v>
      </c>
      <c r="T37" s="14">
        <f t="shared" si="5"/>
        <v>1</v>
      </c>
      <c r="U37" s="14">
        <f t="shared" si="5"/>
        <v>1</v>
      </c>
      <c r="V37" s="14">
        <f t="shared" si="5"/>
        <v>1</v>
      </c>
      <c r="W37" s="14">
        <f t="shared" si="5"/>
        <v>1</v>
      </c>
      <c r="X37" s="14">
        <f t="shared" si="5"/>
        <v>0</v>
      </c>
      <c r="Y37" s="14">
        <f t="shared" si="5"/>
        <v>0</v>
      </c>
      <c r="Z37" s="14">
        <f t="shared" si="5"/>
        <v>0</v>
      </c>
      <c r="AA37" s="14">
        <f t="shared" si="5"/>
        <v>0</v>
      </c>
      <c r="AB37" s="6">
        <f t="shared" si="6"/>
        <v>0.6</v>
      </c>
      <c r="AC37" s="6">
        <f t="shared" si="7"/>
        <v>0.4</v>
      </c>
      <c r="AD37" s="6">
        <f t="shared" si="8"/>
        <v>0.24</v>
      </c>
    </row>
    <row r="38" spans="1:30" ht="55.2" x14ac:dyDescent="0.25">
      <c r="A38" s="4" t="s">
        <v>358</v>
      </c>
      <c r="B38" s="14">
        <v>1</v>
      </c>
      <c r="C38" s="14">
        <v>1</v>
      </c>
      <c r="D38" s="14">
        <v>1</v>
      </c>
      <c r="E38" s="14">
        <v>0</v>
      </c>
      <c r="F38" s="14">
        <v>1</v>
      </c>
      <c r="G38" s="14">
        <v>0</v>
      </c>
      <c r="H38" s="14">
        <v>0</v>
      </c>
      <c r="I38" s="14">
        <v>0</v>
      </c>
      <c r="J38" s="14">
        <v>0</v>
      </c>
      <c r="K38" s="14">
        <v>0</v>
      </c>
      <c r="L38" s="6">
        <f t="shared" si="0"/>
        <v>0.4</v>
      </c>
      <c r="M38" s="7" t="str">
        <f t="shared" si="1"/>
        <v>sedang</v>
      </c>
      <c r="N38" s="6">
        <f t="shared" si="2"/>
        <v>0.8</v>
      </c>
      <c r="O38" s="7" t="str">
        <f t="shared" si="3"/>
        <v>soal diterima baik</v>
      </c>
      <c r="Q38" s="7">
        <v>33</v>
      </c>
      <c r="R38" s="14">
        <f t="shared" si="5"/>
        <v>1</v>
      </c>
      <c r="S38" s="14">
        <f t="shared" si="5"/>
        <v>1</v>
      </c>
      <c r="T38" s="14">
        <f t="shared" si="5"/>
        <v>0</v>
      </c>
      <c r="U38" s="14">
        <f t="shared" si="5"/>
        <v>1</v>
      </c>
      <c r="V38" s="14">
        <f t="shared" si="5"/>
        <v>0</v>
      </c>
      <c r="W38" s="14">
        <f t="shared" si="5"/>
        <v>1</v>
      </c>
      <c r="X38" s="14">
        <f t="shared" si="5"/>
        <v>0</v>
      </c>
      <c r="Y38" s="14">
        <f t="shared" si="5"/>
        <v>0</v>
      </c>
      <c r="Z38" s="14">
        <f t="shared" si="5"/>
        <v>0</v>
      </c>
      <c r="AA38" s="14">
        <f t="shared" si="5"/>
        <v>0</v>
      </c>
      <c r="AB38" s="6">
        <f t="shared" si="6"/>
        <v>0.4</v>
      </c>
      <c r="AC38" s="6">
        <f t="shared" si="7"/>
        <v>0.6</v>
      </c>
      <c r="AD38" s="6">
        <f t="shared" si="8"/>
        <v>0.24</v>
      </c>
    </row>
    <row r="39" spans="1:30" ht="41.4" x14ac:dyDescent="0.25">
      <c r="A39" s="9" t="s">
        <v>359</v>
      </c>
      <c r="B39" s="14">
        <v>1</v>
      </c>
      <c r="C39" s="14">
        <v>1</v>
      </c>
      <c r="D39" s="14">
        <v>1</v>
      </c>
      <c r="E39" s="14">
        <v>1</v>
      </c>
      <c r="F39" s="14">
        <v>1</v>
      </c>
      <c r="G39" s="14">
        <v>1</v>
      </c>
      <c r="H39" s="14">
        <v>0</v>
      </c>
      <c r="I39" s="14">
        <v>0</v>
      </c>
      <c r="J39" s="14">
        <v>1</v>
      </c>
      <c r="K39" s="14">
        <v>1</v>
      </c>
      <c r="L39" s="6">
        <f t="shared" si="0"/>
        <v>0.8</v>
      </c>
      <c r="M39" s="7" t="str">
        <f t="shared" si="1"/>
        <v>mudah</v>
      </c>
      <c r="N39" s="6">
        <f t="shared" si="2"/>
        <v>0.4</v>
      </c>
      <c r="O39" s="7" t="str">
        <f t="shared" si="3"/>
        <v>soal diterima baik</v>
      </c>
      <c r="Q39" s="7">
        <v>34</v>
      </c>
      <c r="R39" s="14">
        <f t="shared" si="5"/>
        <v>1</v>
      </c>
      <c r="S39" s="14">
        <f t="shared" si="5"/>
        <v>1</v>
      </c>
      <c r="T39" s="14">
        <f t="shared" si="5"/>
        <v>1</v>
      </c>
      <c r="U39" s="14">
        <f t="shared" si="5"/>
        <v>0</v>
      </c>
      <c r="V39" s="14">
        <f t="shared" si="5"/>
        <v>1</v>
      </c>
      <c r="W39" s="14">
        <f t="shared" si="5"/>
        <v>0</v>
      </c>
      <c r="X39" s="14">
        <f t="shared" si="5"/>
        <v>0</v>
      </c>
      <c r="Y39" s="14">
        <f t="shared" si="5"/>
        <v>0</v>
      </c>
      <c r="Z39" s="14">
        <f t="shared" si="5"/>
        <v>0</v>
      </c>
      <c r="AA39" s="14">
        <f t="shared" si="5"/>
        <v>0</v>
      </c>
      <c r="AB39" s="6">
        <f t="shared" si="6"/>
        <v>0.4</v>
      </c>
      <c r="AC39" s="6">
        <f t="shared" si="7"/>
        <v>0.6</v>
      </c>
      <c r="AD39" s="6">
        <f t="shared" si="8"/>
        <v>0.24</v>
      </c>
    </row>
    <row r="40" spans="1:30" ht="41.4" x14ac:dyDescent="0.25">
      <c r="A40" s="9" t="s">
        <v>360</v>
      </c>
      <c r="B40" s="14">
        <v>0</v>
      </c>
      <c r="C40" s="14">
        <v>0</v>
      </c>
      <c r="D40" s="14">
        <v>1</v>
      </c>
      <c r="E40" s="14">
        <v>0</v>
      </c>
      <c r="F40" s="14">
        <v>1</v>
      </c>
      <c r="G40" s="14">
        <v>0</v>
      </c>
      <c r="H40" s="14">
        <v>0</v>
      </c>
      <c r="I40" s="14">
        <v>0</v>
      </c>
      <c r="J40" s="14">
        <v>0</v>
      </c>
      <c r="K40" s="14">
        <v>0</v>
      </c>
      <c r="L40" s="6">
        <f t="shared" si="0"/>
        <v>0.2</v>
      </c>
      <c r="M40" s="7" t="str">
        <f t="shared" si="1"/>
        <v>sukar</v>
      </c>
      <c r="N40" s="6">
        <f t="shared" si="2"/>
        <v>0.4</v>
      </c>
      <c r="O40" s="7" t="str">
        <f t="shared" si="3"/>
        <v>soal diterima baik</v>
      </c>
      <c r="Q40" s="7">
        <v>35</v>
      </c>
      <c r="R40" s="14">
        <f t="shared" si="5"/>
        <v>1</v>
      </c>
      <c r="S40" s="14">
        <f t="shared" si="5"/>
        <v>1</v>
      </c>
      <c r="T40" s="14">
        <f t="shared" si="5"/>
        <v>1</v>
      </c>
      <c r="U40" s="14">
        <f t="shared" si="5"/>
        <v>1</v>
      </c>
      <c r="V40" s="14">
        <f t="shared" si="5"/>
        <v>1</v>
      </c>
      <c r="W40" s="14">
        <f t="shared" si="5"/>
        <v>1</v>
      </c>
      <c r="X40" s="14">
        <f t="shared" si="5"/>
        <v>0</v>
      </c>
      <c r="Y40" s="14">
        <f t="shared" si="5"/>
        <v>0</v>
      </c>
      <c r="Z40" s="14">
        <f t="shared" si="5"/>
        <v>1</v>
      </c>
      <c r="AA40" s="14">
        <f t="shared" si="5"/>
        <v>1</v>
      </c>
      <c r="AB40" s="6">
        <f t="shared" si="6"/>
        <v>0.8</v>
      </c>
      <c r="AC40" s="6">
        <f t="shared" si="7"/>
        <v>0.19999999999999996</v>
      </c>
      <c r="AD40" s="6">
        <f t="shared" si="8"/>
        <v>0.15999999999999998</v>
      </c>
    </row>
    <row r="41" spans="1:30" ht="41.4" x14ac:dyDescent="0.25">
      <c r="A41" s="9" t="s">
        <v>361</v>
      </c>
      <c r="B41" s="14">
        <v>1</v>
      </c>
      <c r="C41" s="14">
        <v>1</v>
      </c>
      <c r="D41" s="14">
        <v>0</v>
      </c>
      <c r="E41" s="14">
        <v>0</v>
      </c>
      <c r="F41" s="14">
        <v>0</v>
      </c>
      <c r="G41" s="14">
        <v>0</v>
      </c>
      <c r="H41" s="14">
        <v>0</v>
      </c>
      <c r="I41" s="14">
        <v>0</v>
      </c>
      <c r="J41" s="14">
        <v>0</v>
      </c>
      <c r="K41" s="14">
        <v>0</v>
      </c>
      <c r="L41" s="6">
        <f t="shared" si="0"/>
        <v>0.2</v>
      </c>
      <c r="M41" s="7" t="str">
        <f t="shared" si="1"/>
        <v>sukar</v>
      </c>
      <c r="N41" s="6">
        <f t="shared" si="2"/>
        <v>0.4</v>
      </c>
      <c r="O41" s="7" t="str">
        <f t="shared" si="3"/>
        <v>soal diterima baik</v>
      </c>
      <c r="Q41" s="7">
        <v>36</v>
      </c>
      <c r="R41" s="14">
        <f t="shared" si="5"/>
        <v>0</v>
      </c>
      <c r="S41" s="14">
        <f t="shared" si="5"/>
        <v>0</v>
      </c>
      <c r="T41" s="14">
        <f t="shared" si="5"/>
        <v>1</v>
      </c>
      <c r="U41" s="14">
        <f t="shared" si="5"/>
        <v>0</v>
      </c>
      <c r="V41" s="14">
        <f t="shared" si="5"/>
        <v>1</v>
      </c>
      <c r="W41" s="14">
        <f t="shared" si="5"/>
        <v>0</v>
      </c>
      <c r="X41" s="14">
        <f t="shared" si="5"/>
        <v>0</v>
      </c>
      <c r="Y41" s="14">
        <f t="shared" si="5"/>
        <v>0</v>
      </c>
      <c r="Z41" s="14">
        <f t="shared" si="5"/>
        <v>0</v>
      </c>
      <c r="AA41" s="14">
        <f t="shared" si="5"/>
        <v>0</v>
      </c>
      <c r="AB41" s="6">
        <f t="shared" si="6"/>
        <v>0.2</v>
      </c>
      <c r="AC41" s="6">
        <f t="shared" si="7"/>
        <v>0.8</v>
      </c>
      <c r="AD41" s="6">
        <f t="shared" si="8"/>
        <v>0.16000000000000003</v>
      </c>
    </row>
    <row r="42" spans="1:30" ht="41.4" x14ac:dyDescent="0.25">
      <c r="A42" s="8" t="s">
        <v>362</v>
      </c>
      <c r="B42" s="14">
        <v>1</v>
      </c>
      <c r="C42" s="14">
        <v>1</v>
      </c>
      <c r="D42" s="14">
        <v>1</v>
      </c>
      <c r="E42" s="14">
        <v>0</v>
      </c>
      <c r="F42" s="14">
        <v>1</v>
      </c>
      <c r="G42" s="14">
        <v>0</v>
      </c>
      <c r="H42" s="14">
        <v>0</v>
      </c>
      <c r="I42" s="14">
        <v>0</v>
      </c>
      <c r="J42" s="14">
        <v>0</v>
      </c>
      <c r="K42" s="14">
        <v>0</v>
      </c>
      <c r="L42" s="6">
        <f t="shared" si="0"/>
        <v>0.4</v>
      </c>
      <c r="M42" s="7" t="str">
        <f t="shared" si="1"/>
        <v>sedang</v>
      </c>
      <c r="N42" s="6">
        <f t="shared" si="2"/>
        <v>0.8</v>
      </c>
      <c r="O42" s="7" t="str">
        <f t="shared" si="3"/>
        <v>soal diterima baik</v>
      </c>
      <c r="Q42" s="7">
        <v>37</v>
      </c>
      <c r="R42" s="14">
        <f t="shared" si="5"/>
        <v>1</v>
      </c>
      <c r="S42" s="14">
        <f t="shared" si="5"/>
        <v>1</v>
      </c>
      <c r="T42" s="14">
        <f t="shared" si="5"/>
        <v>0</v>
      </c>
      <c r="U42" s="14">
        <f t="shared" si="5"/>
        <v>0</v>
      </c>
      <c r="V42" s="14">
        <f t="shared" si="5"/>
        <v>0</v>
      </c>
      <c r="W42" s="14">
        <f t="shared" si="5"/>
        <v>0</v>
      </c>
      <c r="X42" s="14">
        <f t="shared" si="5"/>
        <v>0</v>
      </c>
      <c r="Y42" s="14">
        <f t="shared" si="5"/>
        <v>0</v>
      </c>
      <c r="Z42" s="14">
        <f t="shared" si="5"/>
        <v>0</v>
      </c>
      <c r="AA42" s="14">
        <f t="shared" si="5"/>
        <v>0</v>
      </c>
      <c r="AB42" s="6">
        <f t="shared" si="6"/>
        <v>0.2</v>
      </c>
      <c r="AC42" s="6">
        <f t="shared" si="7"/>
        <v>0.8</v>
      </c>
      <c r="AD42" s="6">
        <f t="shared" si="8"/>
        <v>0.16000000000000003</v>
      </c>
    </row>
    <row r="43" spans="1:30" ht="27.6" x14ac:dyDescent="0.25">
      <c r="A43" s="4" t="s">
        <v>363</v>
      </c>
      <c r="B43" s="14">
        <v>0</v>
      </c>
      <c r="C43" s="14">
        <v>0</v>
      </c>
      <c r="D43" s="14">
        <v>1</v>
      </c>
      <c r="E43" s="14">
        <v>1</v>
      </c>
      <c r="F43" s="14">
        <v>1</v>
      </c>
      <c r="G43" s="14">
        <v>1</v>
      </c>
      <c r="H43" s="14">
        <v>0</v>
      </c>
      <c r="I43" s="14">
        <v>0</v>
      </c>
      <c r="J43" s="14">
        <v>0</v>
      </c>
      <c r="K43" s="14">
        <v>0</v>
      </c>
      <c r="L43" s="6">
        <f t="shared" si="0"/>
        <v>0.4</v>
      </c>
      <c r="M43" s="7" t="str">
        <f t="shared" si="1"/>
        <v>sedang</v>
      </c>
      <c r="N43" s="6">
        <f t="shared" si="2"/>
        <v>0.4</v>
      </c>
      <c r="O43" s="7" t="str">
        <f t="shared" si="3"/>
        <v>soal diterima baik</v>
      </c>
      <c r="Q43" s="7">
        <v>38</v>
      </c>
      <c r="R43" s="14">
        <f t="shared" si="5"/>
        <v>1</v>
      </c>
      <c r="S43" s="14">
        <f t="shared" si="5"/>
        <v>1</v>
      </c>
      <c r="T43" s="14">
        <f t="shared" si="5"/>
        <v>1</v>
      </c>
      <c r="U43" s="14">
        <f t="shared" si="5"/>
        <v>0</v>
      </c>
      <c r="V43" s="14">
        <f t="shared" si="5"/>
        <v>1</v>
      </c>
      <c r="W43" s="14">
        <f t="shared" si="5"/>
        <v>0</v>
      </c>
      <c r="X43" s="14">
        <f t="shared" si="5"/>
        <v>0</v>
      </c>
      <c r="Y43" s="14">
        <f t="shared" si="5"/>
        <v>0</v>
      </c>
      <c r="Z43" s="14">
        <f t="shared" si="5"/>
        <v>0</v>
      </c>
      <c r="AA43" s="14">
        <f t="shared" si="5"/>
        <v>0</v>
      </c>
      <c r="AB43" s="6">
        <f t="shared" si="6"/>
        <v>0.4</v>
      </c>
      <c r="AC43" s="6">
        <f t="shared" si="7"/>
        <v>0.6</v>
      </c>
      <c r="AD43" s="6">
        <f t="shared" si="8"/>
        <v>0.24</v>
      </c>
    </row>
    <row r="44" spans="1:30" ht="27.6" x14ac:dyDescent="0.25">
      <c r="A44" s="9" t="s">
        <v>364</v>
      </c>
      <c r="B44" s="14">
        <v>1</v>
      </c>
      <c r="C44" s="14">
        <v>1</v>
      </c>
      <c r="D44" s="14">
        <v>1</v>
      </c>
      <c r="E44" s="14">
        <v>1</v>
      </c>
      <c r="F44" s="14">
        <v>1</v>
      </c>
      <c r="G44" s="14">
        <v>1</v>
      </c>
      <c r="H44" s="14">
        <v>0</v>
      </c>
      <c r="I44" s="14">
        <v>0</v>
      </c>
      <c r="J44" s="14">
        <v>0</v>
      </c>
      <c r="K44" s="14">
        <v>0</v>
      </c>
      <c r="L44" s="6">
        <f t="shared" si="0"/>
        <v>0.6</v>
      </c>
      <c r="M44" s="7" t="str">
        <f t="shared" si="1"/>
        <v>sedang</v>
      </c>
      <c r="N44" s="6">
        <f t="shared" si="2"/>
        <v>0.8</v>
      </c>
      <c r="O44" s="7" t="str">
        <f t="shared" si="3"/>
        <v>soal diterima baik</v>
      </c>
      <c r="Q44" s="7">
        <v>39</v>
      </c>
      <c r="R44" s="14">
        <f t="shared" si="5"/>
        <v>0</v>
      </c>
      <c r="S44" s="14">
        <f t="shared" si="5"/>
        <v>0</v>
      </c>
      <c r="T44" s="14">
        <f t="shared" si="5"/>
        <v>1</v>
      </c>
      <c r="U44" s="14">
        <f t="shared" si="5"/>
        <v>1</v>
      </c>
      <c r="V44" s="14">
        <f t="shared" si="5"/>
        <v>1</v>
      </c>
      <c r="W44" s="14">
        <f t="shared" si="5"/>
        <v>1</v>
      </c>
      <c r="X44" s="14">
        <f t="shared" si="5"/>
        <v>0</v>
      </c>
      <c r="Y44" s="14">
        <f t="shared" si="5"/>
        <v>0</v>
      </c>
      <c r="Z44" s="14">
        <f t="shared" si="5"/>
        <v>0</v>
      </c>
      <c r="AA44" s="14">
        <f t="shared" si="5"/>
        <v>0</v>
      </c>
      <c r="AB44" s="6">
        <f t="shared" si="6"/>
        <v>0.4</v>
      </c>
      <c r="AC44" s="6">
        <f t="shared" si="7"/>
        <v>0.6</v>
      </c>
      <c r="AD44" s="6">
        <f t="shared" si="8"/>
        <v>0.24</v>
      </c>
    </row>
    <row r="45" spans="1:30" x14ac:dyDescent="0.25">
      <c r="A45" s="4" t="s">
        <v>365</v>
      </c>
      <c r="B45" s="14">
        <v>1</v>
      </c>
      <c r="C45" s="14">
        <v>1</v>
      </c>
      <c r="D45" s="14">
        <v>1</v>
      </c>
      <c r="E45" s="14">
        <v>0</v>
      </c>
      <c r="F45" s="14">
        <v>1</v>
      </c>
      <c r="G45" s="14">
        <v>0</v>
      </c>
      <c r="H45" s="14">
        <v>0</v>
      </c>
      <c r="I45" s="14">
        <v>0</v>
      </c>
      <c r="J45" s="14">
        <v>1</v>
      </c>
      <c r="K45" s="14">
        <v>1</v>
      </c>
      <c r="L45" s="6">
        <f t="shared" si="0"/>
        <v>0.6</v>
      </c>
      <c r="M45" s="7" t="str">
        <f t="shared" si="1"/>
        <v>sedang</v>
      </c>
      <c r="N45" s="6">
        <f t="shared" si="2"/>
        <v>0.4</v>
      </c>
      <c r="O45" s="7" t="str">
        <f t="shared" si="3"/>
        <v>soal diterima baik</v>
      </c>
      <c r="Q45" s="7">
        <v>40</v>
      </c>
      <c r="R45" s="14">
        <f t="shared" si="5"/>
        <v>1</v>
      </c>
      <c r="S45" s="14">
        <f t="shared" si="5"/>
        <v>1</v>
      </c>
      <c r="T45" s="14">
        <f t="shared" si="5"/>
        <v>1</v>
      </c>
      <c r="U45" s="14">
        <f t="shared" si="5"/>
        <v>1</v>
      </c>
      <c r="V45" s="14">
        <f t="shared" si="5"/>
        <v>1</v>
      </c>
      <c r="W45" s="14">
        <f t="shared" si="5"/>
        <v>1</v>
      </c>
      <c r="X45" s="14">
        <f t="shared" si="5"/>
        <v>0</v>
      </c>
      <c r="Y45" s="14">
        <f t="shared" si="5"/>
        <v>0</v>
      </c>
      <c r="Z45" s="14">
        <f t="shared" si="5"/>
        <v>0</v>
      </c>
      <c r="AA45" s="14">
        <f t="shared" si="5"/>
        <v>0</v>
      </c>
      <c r="AB45" s="6">
        <f t="shared" si="6"/>
        <v>0.6</v>
      </c>
      <c r="AC45" s="6">
        <f t="shared" si="7"/>
        <v>0.4</v>
      </c>
      <c r="AD45" s="6">
        <f t="shared" si="8"/>
        <v>0.24</v>
      </c>
    </row>
    <row r="46" spans="1:30" ht="55.2" x14ac:dyDescent="0.25">
      <c r="A46" s="8" t="s">
        <v>366</v>
      </c>
      <c r="B46" s="14">
        <v>1</v>
      </c>
      <c r="C46" s="14">
        <v>1</v>
      </c>
      <c r="D46" s="14">
        <v>1</v>
      </c>
      <c r="E46" s="14">
        <v>0</v>
      </c>
      <c r="F46" s="14">
        <v>1</v>
      </c>
      <c r="G46" s="14">
        <v>0</v>
      </c>
      <c r="H46" s="14">
        <v>0</v>
      </c>
      <c r="I46" s="14">
        <v>0</v>
      </c>
      <c r="J46" s="14">
        <v>1</v>
      </c>
      <c r="K46" s="14">
        <v>1</v>
      </c>
      <c r="L46" s="6">
        <f t="shared" si="0"/>
        <v>0.6</v>
      </c>
      <c r="M46" s="7" t="str">
        <f t="shared" si="1"/>
        <v>sedang</v>
      </c>
      <c r="N46" s="6">
        <f t="shared" si="2"/>
        <v>0.4</v>
      </c>
      <c r="O46" s="7" t="str">
        <f t="shared" si="3"/>
        <v>soal diterima baik</v>
      </c>
      <c r="Q46" s="7">
        <v>41</v>
      </c>
      <c r="R46" s="14">
        <f t="shared" ref="R46:AA71" si="9">B45</f>
        <v>1</v>
      </c>
      <c r="S46" s="14">
        <f t="shared" si="9"/>
        <v>1</v>
      </c>
      <c r="T46" s="14">
        <f t="shared" si="9"/>
        <v>1</v>
      </c>
      <c r="U46" s="14">
        <f t="shared" si="9"/>
        <v>0</v>
      </c>
      <c r="V46" s="14">
        <f t="shared" si="9"/>
        <v>1</v>
      </c>
      <c r="W46" s="14">
        <f t="shared" si="9"/>
        <v>0</v>
      </c>
      <c r="X46" s="14">
        <f t="shared" si="9"/>
        <v>0</v>
      </c>
      <c r="Y46" s="14">
        <f t="shared" si="9"/>
        <v>0</v>
      </c>
      <c r="Z46" s="14">
        <f t="shared" si="9"/>
        <v>1</v>
      </c>
      <c r="AA46" s="14">
        <f t="shared" si="9"/>
        <v>1</v>
      </c>
      <c r="AB46" s="6">
        <f t="shared" si="6"/>
        <v>0.6</v>
      </c>
      <c r="AC46" s="6">
        <f t="shared" si="7"/>
        <v>0.4</v>
      </c>
      <c r="AD46" s="6">
        <f t="shared" si="8"/>
        <v>0.24</v>
      </c>
    </row>
    <row r="47" spans="1:30" ht="55.2" x14ac:dyDescent="0.25">
      <c r="A47" s="8" t="s">
        <v>367</v>
      </c>
      <c r="B47" s="14">
        <v>1</v>
      </c>
      <c r="C47" s="14">
        <v>1</v>
      </c>
      <c r="D47" s="14">
        <v>1</v>
      </c>
      <c r="E47" s="14">
        <v>0</v>
      </c>
      <c r="F47" s="14">
        <v>1</v>
      </c>
      <c r="G47" s="14">
        <v>0</v>
      </c>
      <c r="H47" s="14">
        <v>0</v>
      </c>
      <c r="I47" s="14">
        <v>0</v>
      </c>
      <c r="J47" s="14">
        <v>0</v>
      </c>
      <c r="K47" s="14">
        <v>0</v>
      </c>
      <c r="L47" s="6">
        <f t="shared" si="0"/>
        <v>0.4</v>
      </c>
      <c r="M47" s="7" t="str">
        <f t="shared" si="1"/>
        <v>sedang</v>
      </c>
      <c r="N47" s="6">
        <f t="shared" si="2"/>
        <v>0.8</v>
      </c>
      <c r="O47" s="7" t="str">
        <f t="shared" si="3"/>
        <v>soal diterima baik</v>
      </c>
      <c r="Q47" s="7">
        <v>42</v>
      </c>
      <c r="R47" s="14">
        <f t="shared" si="9"/>
        <v>1</v>
      </c>
      <c r="S47" s="14">
        <f t="shared" si="9"/>
        <v>1</v>
      </c>
      <c r="T47" s="14">
        <f t="shared" si="9"/>
        <v>1</v>
      </c>
      <c r="U47" s="14">
        <f t="shared" si="9"/>
        <v>0</v>
      </c>
      <c r="V47" s="14">
        <f t="shared" si="9"/>
        <v>1</v>
      </c>
      <c r="W47" s="14">
        <f t="shared" si="9"/>
        <v>0</v>
      </c>
      <c r="X47" s="14">
        <f t="shared" si="9"/>
        <v>0</v>
      </c>
      <c r="Y47" s="14">
        <f t="shared" si="9"/>
        <v>0</v>
      </c>
      <c r="Z47" s="14">
        <f t="shared" si="9"/>
        <v>1</v>
      </c>
      <c r="AA47" s="14">
        <f t="shared" si="9"/>
        <v>1</v>
      </c>
      <c r="AB47" s="6">
        <f t="shared" si="6"/>
        <v>0.6</v>
      </c>
      <c r="AC47" s="6">
        <f t="shared" si="7"/>
        <v>0.4</v>
      </c>
      <c r="AD47" s="6">
        <f t="shared" si="8"/>
        <v>0.24</v>
      </c>
    </row>
    <row r="48" spans="1:30" ht="41.4" x14ac:dyDescent="0.25">
      <c r="A48" s="9" t="s">
        <v>368</v>
      </c>
      <c r="B48" s="14">
        <v>0</v>
      </c>
      <c r="C48" s="14">
        <v>0</v>
      </c>
      <c r="D48" s="14">
        <v>1</v>
      </c>
      <c r="E48" s="14">
        <v>1</v>
      </c>
      <c r="F48" s="14">
        <v>1</v>
      </c>
      <c r="G48" s="14">
        <v>1</v>
      </c>
      <c r="H48" s="14">
        <v>0</v>
      </c>
      <c r="I48" s="14">
        <v>0</v>
      </c>
      <c r="J48" s="14">
        <v>0</v>
      </c>
      <c r="K48" s="14">
        <v>0</v>
      </c>
      <c r="L48" s="6">
        <f t="shared" si="0"/>
        <v>0.4</v>
      </c>
      <c r="M48" s="7" t="str">
        <f t="shared" si="1"/>
        <v>sedang</v>
      </c>
      <c r="N48" s="6">
        <f t="shared" si="2"/>
        <v>0.4</v>
      </c>
      <c r="O48" s="7" t="str">
        <f t="shared" si="3"/>
        <v>soal diterima baik</v>
      </c>
      <c r="Q48" s="7">
        <v>43</v>
      </c>
      <c r="R48" s="14">
        <f t="shared" si="9"/>
        <v>1</v>
      </c>
      <c r="S48" s="14">
        <f t="shared" si="9"/>
        <v>1</v>
      </c>
      <c r="T48" s="14">
        <f t="shared" si="9"/>
        <v>1</v>
      </c>
      <c r="U48" s="14">
        <f t="shared" si="9"/>
        <v>0</v>
      </c>
      <c r="V48" s="14">
        <f t="shared" si="9"/>
        <v>1</v>
      </c>
      <c r="W48" s="14">
        <f t="shared" si="9"/>
        <v>0</v>
      </c>
      <c r="X48" s="14">
        <f t="shared" si="9"/>
        <v>0</v>
      </c>
      <c r="Y48" s="14">
        <f t="shared" si="9"/>
        <v>0</v>
      </c>
      <c r="Z48" s="14">
        <f t="shared" si="9"/>
        <v>0</v>
      </c>
      <c r="AA48" s="14">
        <f t="shared" si="9"/>
        <v>0</v>
      </c>
      <c r="AB48" s="6">
        <f t="shared" si="6"/>
        <v>0.4</v>
      </c>
      <c r="AC48" s="6">
        <f t="shared" si="7"/>
        <v>0.6</v>
      </c>
      <c r="AD48" s="6">
        <f t="shared" si="8"/>
        <v>0.24</v>
      </c>
    </row>
    <row r="49" spans="1:30" ht="41.4" x14ac:dyDescent="0.25">
      <c r="A49" s="4" t="s">
        <v>369</v>
      </c>
      <c r="B49" s="14">
        <v>1</v>
      </c>
      <c r="C49" s="14">
        <v>1</v>
      </c>
      <c r="D49" s="14">
        <v>1</v>
      </c>
      <c r="E49" s="14">
        <v>1</v>
      </c>
      <c r="F49" s="14">
        <v>1</v>
      </c>
      <c r="G49" s="14">
        <v>1</v>
      </c>
      <c r="H49" s="14">
        <v>1</v>
      </c>
      <c r="I49" s="14">
        <v>1</v>
      </c>
      <c r="J49" s="14">
        <v>0</v>
      </c>
      <c r="K49" s="14">
        <v>0</v>
      </c>
      <c r="L49" s="6">
        <f t="shared" si="0"/>
        <v>0.8</v>
      </c>
      <c r="M49" s="7" t="str">
        <f t="shared" si="1"/>
        <v>mudah</v>
      </c>
      <c r="N49" s="6">
        <f t="shared" si="2"/>
        <v>0.4</v>
      </c>
      <c r="O49" s="7" t="str">
        <f t="shared" si="3"/>
        <v>soal diterima baik</v>
      </c>
      <c r="Q49" s="7">
        <v>44</v>
      </c>
      <c r="R49" s="14">
        <f t="shared" si="9"/>
        <v>0</v>
      </c>
      <c r="S49" s="14">
        <f t="shared" si="9"/>
        <v>0</v>
      </c>
      <c r="T49" s="14">
        <f t="shared" si="9"/>
        <v>1</v>
      </c>
      <c r="U49" s="14">
        <f t="shared" si="9"/>
        <v>1</v>
      </c>
      <c r="V49" s="14">
        <f t="shared" si="9"/>
        <v>1</v>
      </c>
      <c r="W49" s="14">
        <f t="shared" si="9"/>
        <v>1</v>
      </c>
      <c r="X49" s="14">
        <f t="shared" si="9"/>
        <v>0</v>
      </c>
      <c r="Y49" s="14">
        <f t="shared" si="9"/>
        <v>0</v>
      </c>
      <c r="Z49" s="14">
        <f t="shared" si="9"/>
        <v>0</v>
      </c>
      <c r="AA49" s="14">
        <f t="shared" si="9"/>
        <v>0</v>
      </c>
      <c r="AB49" s="6">
        <f t="shared" si="6"/>
        <v>0.4</v>
      </c>
      <c r="AC49" s="6">
        <f t="shared" si="7"/>
        <v>0.6</v>
      </c>
      <c r="AD49" s="6">
        <f t="shared" si="8"/>
        <v>0.24</v>
      </c>
    </row>
    <row r="50" spans="1:30" ht="55.2" x14ac:dyDescent="0.25">
      <c r="A50" s="8" t="s">
        <v>370</v>
      </c>
      <c r="B50" s="14">
        <v>1</v>
      </c>
      <c r="C50" s="14">
        <v>1</v>
      </c>
      <c r="D50" s="14">
        <v>1</v>
      </c>
      <c r="E50" s="14">
        <v>1</v>
      </c>
      <c r="F50" s="14">
        <v>1</v>
      </c>
      <c r="G50" s="14">
        <v>1</v>
      </c>
      <c r="H50" s="14">
        <v>0</v>
      </c>
      <c r="I50" s="14">
        <v>0</v>
      </c>
      <c r="J50" s="14">
        <v>0</v>
      </c>
      <c r="K50" s="14">
        <v>0</v>
      </c>
      <c r="L50" s="6">
        <f t="shared" si="0"/>
        <v>0.6</v>
      </c>
      <c r="M50" s="7" t="str">
        <f t="shared" si="1"/>
        <v>sedang</v>
      </c>
      <c r="N50" s="6">
        <f t="shared" si="2"/>
        <v>0.8</v>
      </c>
      <c r="O50" s="7" t="str">
        <f t="shared" si="3"/>
        <v>soal diterima baik</v>
      </c>
      <c r="Q50" s="7">
        <v>45</v>
      </c>
      <c r="R50" s="14">
        <f t="shared" si="9"/>
        <v>1</v>
      </c>
      <c r="S50" s="14">
        <f t="shared" si="9"/>
        <v>1</v>
      </c>
      <c r="T50" s="14">
        <f t="shared" si="9"/>
        <v>1</v>
      </c>
      <c r="U50" s="14">
        <f t="shared" si="9"/>
        <v>1</v>
      </c>
      <c r="V50" s="14">
        <f t="shared" si="9"/>
        <v>1</v>
      </c>
      <c r="W50" s="14">
        <f t="shared" si="9"/>
        <v>1</v>
      </c>
      <c r="X50" s="14">
        <f t="shared" si="9"/>
        <v>1</v>
      </c>
      <c r="Y50" s="14">
        <f t="shared" si="9"/>
        <v>1</v>
      </c>
      <c r="Z50" s="14">
        <f t="shared" si="9"/>
        <v>0</v>
      </c>
      <c r="AA50" s="14">
        <f t="shared" si="9"/>
        <v>0</v>
      </c>
      <c r="AB50" s="6">
        <f t="shared" si="6"/>
        <v>0.8</v>
      </c>
      <c r="AC50" s="6">
        <f t="shared" si="7"/>
        <v>0.19999999999999996</v>
      </c>
      <c r="AD50" s="6">
        <f t="shared" si="8"/>
        <v>0.15999999999999998</v>
      </c>
    </row>
    <row r="51" spans="1:30" ht="27.6" x14ac:dyDescent="0.25">
      <c r="A51" s="8" t="s">
        <v>371</v>
      </c>
      <c r="B51" s="14">
        <v>1</v>
      </c>
      <c r="C51" s="14">
        <v>1</v>
      </c>
      <c r="D51" s="14">
        <v>1</v>
      </c>
      <c r="E51" s="14">
        <v>1</v>
      </c>
      <c r="F51" s="14">
        <v>1</v>
      </c>
      <c r="G51" s="14">
        <v>1</v>
      </c>
      <c r="H51" s="14">
        <v>0</v>
      </c>
      <c r="I51" s="14">
        <v>0</v>
      </c>
      <c r="J51" s="14">
        <v>0</v>
      </c>
      <c r="K51" s="14">
        <v>0</v>
      </c>
      <c r="L51" s="6">
        <f t="shared" si="0"/>
        <v>0.6</v>
      </c>
      <c r="M51" s="7" t="str">
        <f t="shared" si="1"/>
        <v>sedang</v>
      </c>
      <c r="N51" s="6">
        <f t="shared" si="2"/>
        <v>0.8</v>
      </c>
      <c r="O51" s="7" t="str">
        <f t="shared" si="3"/>
        <v>soal diterima baik</v>
      </c>
      <c r="Q51" s="7">
        <v>46</v>
      </c>
      <c r="R51" s="14">
        <f t="shared" si="9"/>
        <v>1</v>
      </c>
      <c r="S51" s="14">
        <f t="shared" si="9"/>
        <v>1</v>
      </c>
      <c r="T51" s="14">
        <f t="shared" si="9"/>
        <v>1</v>
      </c>
      <c r="U51" s="14">
        <f t="shared" si="9"/>
        <v>1</v>
      </c>
      <c r="V51" s="14">
        <f t="shared" si="9"/>
        <v>1</v>
      </c>
      <c r="W51" s="14">
        <f t="shared" si="9"/>
        <v>1</v>
      </c>
      <c r="X51" s="14">
        <f t="shared" si="9"/>
        <v>0</v>
      </c>
      <c r="Y51" s="14">
        <f t="shared" si="9"/>
        <v>0</v>
      </c>
      <c r="Z51" s="14">
        <f t="shared" si="9"/>
        <v>0</v>
      </c>
      <c r="AA51" s="14">
        <f t="shared" si="9"/>
        <v>0</v>
      </c>
      <c r="AB51" s="6">
        <f t="shared" si="6"/>
        <v>0.6</v>
      </c>
      <c r="AC51" s="6">
        <f t="shared" si="7"/>
        <v>0.4</v>
      </c>
      <c r="AD51" s="6">
        <f t="shared" si="8"/>
        <v>0.24</v>
      </c>
    </row>
    <row r="52" spans="1:30" ht="41.4" x14ac:dyDescent="0.25">
      <c r="A52" s="4" t="s">
        <v>372</v>
      </c>
      <c r="B52" s="14">
        <v>1</v>
      </c>
      <c r="C52" s="14">
        <v>1</v>
      </c>
      <c r="D52" s="14">
        <v>1</v>
      </c>
      <c r="E52" s="14">
        <v>0</v>
      </c>
      <c r="F52" s="14">
        <v>1</v>
      </c>
      <c r="G52" s="14">
        <v>0</v>
      </c>
      <c r="H52" s="14">
        <v>0</v>
      </c>
      <c r="I52" s="14">
        <v>0</v>
      </c>
      <c r="J52" s="14">
        <v>0</v>
      </c>
      <c r="K52" s="14">
        <v>0</v>
      </c>
      <c r="L52" s="6">
        <f t="shared" si="0"/>
        <v>0.4</v>
      </c>
      <c r="M52" s="7" t="str">
        <f t="shared" si="1"/>
        <v>sedang</v>
      </c>
      <c r="N52" s="6">
        <f t="shared" si="2"/>
        <v>0.8</v>
      </c>
      <c r="O52" s="7" t="str">
        <f t="shared" si="3"/>
        <v>soal diterima baik</v>
      </c>
      <c r="Q52" s="7">
        <v>47</v>
      </c>
      <c r="R52" s="14">
        <f t="shared" si="9"/>
        <v>1</v>
      </c>
      <c r="S52" s="14">
        <f t="shared" si="9"/>
        <v>1</v>
      </c>
      <c r="T52" s="14">
        <f t="shared" si="9"/>
        <v>1</v>
      </c>
      <c r="U52" s="14">
        <f t="shared" si="9"/>
        <v>1</v>
      </c>
      <c r="V52" s="14">
        <f t="shared" si="9"/>
        <v>1</v>
      </c>
      <c r="W52" s="14">
        <f t="shared" si="9"/>
        <v>1</v>
      </c>
      <c r="X52" s="14">
        <f t="shared" si="9"/>
        <v>0</v>
      </c>
      <c r="Y52" s="14">
        <f t="shared" si="9"/>
        <v>0</v>
      </c>
      <c r="Z52" s="14">
        <f t="shared" si="9"/>
        <v>0</v>
      </c>
      <c r="AA52" s="14">
        <f t="shared" si="9"/>
        <v>0</v>
      </c>
      <c r="AB52" s="6">
        <f t="shared" si="6"/>
        <v>0.6</v>
      </c>
      <c r="AC52" s="6">
        <f t="shared" si="7"/>
        <v>0.4</v>
      </c>
      <c r="AD52" s="6">
        <f t="shared" si="8"/>
        <v>0.24</v>
      </c>
    </row>
    <row r="53" spans="1:30" x14ac:dyDescent="0.25">
      <c r="A53" s="4" t="s">
        <v>373</v>
      </c>
      <c r="B53" s="14">
        <v>1</v>
      </c>
      <c r="C53" s="14">
        <v>1</v>
      </c>
      <c r="D53" s="14">
        <v>1</v>
      </c>
      <c r="E53" s="14">
        <v>1</v>
      </c>
      <c r="F53" s="14">
        <v>1</v>
      </c>
      <c r="G53" s="14">
        <v>1</v>
      </c>
      <c r="H53" s="14">
        <v>1</v>
      </c>
      <c r="I53" s="14">
        <v>1</v>
      </c>
      <c r="J53" s="14">
        <v>0</v>
      </c>
      <c r="K53" s="14">
        <v>0</v>
      </c>
      <c r="L53" s="6">
        <f t="shared" si="0"/>
        <v>0.8</v>
      </c>
      <c r="M53" s="7" t="str">
        <f t="shared" si="1"/>
        <v>mudah</v>
      </c>
      <c r="N53" s="6">
        <f t="shared" si="2"/>
        <v>0.4</v>
      </c>
      <c r="O53" s="7" t="str">
        <f t="shared" si="3"/>
        <v>soal diterima baik</v>
      </c>
      <c r="Q53" s="7">
        <v>48</v>
      </c>
      <c r="R53" s="14">
        <f t="shared" si="9"/>
        <v>1</v>
      </c>
      <c r="S53" s="14">
        <f t="shared" si="9"/>
        <v>1</v>
      </c>
      <c r="T53" s="14">
        <f t="shared" si="9"/>
        <v>1</v>
      </c>
      <c r="U53" s="14">
        <f t="shared" si="9"/>
        <v>0</v>
      </c>
      <c r="V53" s="14">
        <f t="shared" si="9"/>
        <v>1</v>
      </c>
      <c r="W53" s="14">
        <f t="shared" si="9"/>
        <v>0</v>
      </c>
      <c r="X53" s="14">
        <f t="shared" si="9"/>
        <v>0</v>
      </c>
      <c r="Y53" s="14">
        <f t="shared" si="9"/>
        <v>0</v>
      </c>
      <c r="Z53" s="14">
        <f t="shared" si="9"/>
        <v>0</v>
      </c>
      <c r="AA53" s="14">
        <f t="shared" si="9"/>
        <v>0</v>
      </c>
      <c r="AB53" s="6">
        <f t="shared" si="6"/>
        <v>0.4</v>
      </c>
      <c r="AC53" s="6">
        <f t="shared" si="7"/>
        <v>0.6</v>
      </c>
      <c r="AD53" s="6">
        <f t="shared" si="8"/>
        <v>0.24</v>
      </c>
    </row>
    <row r="54" spans="1:30" ht="41.4" x14ac:dyDescent="0.25">
      <c r="A54" s="9" t="s">
        <v>374</v>
      </c>
      <c r="B54" s="14">
        <v>1</v>
      </c>
      <c r="C54" s="14">
        <v>1</v>
      </c>
      <c r="D54" s="14">
        <v>1</v>
      </c>
      <c r="E54" s="14">
        <v>1</v>
      </c>
      <c r="F54" s="14">
        <v>1</v>
      </c>
      <c r="G54" s="14">
        <v>1</v>
      </c>
      <c r="H54" s="14">
        <v>0</v>
      </c>
      <c r="I54" s="14">
        <v>0</v>
      </c>
      <c r="J54" s="14">
        <v>0</v>
      </c>
      <c r="K54" s="14">
        <v>0</v>
      </c>
      <c r="L54" s="6">
        <f t="shared" si="0"/>
        <v>0.6</v>
      </c>
      <c r="M54" s="7" t="str">
        <f t="shared" si="1"/>
        <v>sedang</v>
      </c>
      <c r="N54" s="6">
        <f t="shared" si="2"/>
        <v>0.8</v>
      </c>
      <c r="O54" s="7" t="str">
        <f t="shared" si="3"/>
        <v>soal diterima baik</v>
      </c>
      <c r="Q54" s="7">
        <v>49</v>
      </c>
      <c r="R54" s="14">
        <f t="shared" si="9"/>
        <v>1</v>
      </c>
      <c r="S54" s="14">
        <f t="shared" si="9"/>
        <v>1</v>
      </c>
      <c r="T54" s="14">
        <f t="shared" si="9"/>
        <v>1</v>
      </c>
      <c r="U54" s="14">
        <f t="shared" si="9"/>
        <v>1</v>
      </c>
      <c r="V54" s="14">
        <f t="shared" si="9"/>
        <v>1</v>
      </c>
      <c r="W54" s="14">
        <f t="shared" si="9"/>
        <v>1</v>
      </c>
      <c r="X54" s="14">
        <f t="shared" si="9"/>
        <v>1</v>
      </c>
      <c r="Y54" s="14">
        <f t="shared" si="9"/>
        <v>1</v>
      </c>
      <c r="Z54" s="14">
        <f t="shared" si="9"/>
        <v>0</v>
      </c>
      <c r="AA54" s="14">
        <f t="shared" si="9"/>
        <v>0</v>
      </c>
      <c r="AB54" s="6">
        <f t="shared" si="6"/>
        <v>0.8</v>
      </c>
      <c r="AC54" s="6">
        <f t="shared" si="7"/>
        <v>0.19999999999999996</v>
      </c>
      <c r="AD54" s="6">
        <f t="shared" si="8"/>
        <v>0.15999999999999998</v>
      </c>
    </row>
    <row r="55" spans="1:30" ht="41.4" x14ac:dyDescent="0.25">
      <c r="A55" s="8" t="s">
        <v>375</v>
      </c>
      <c r="B55" s="14">
        <v>1</v>
      </c>
      <c r="C55" s="14">
        <v>1</v>
      </c>
      <c r="D55" s="14">
        <v>0</v>
      </c>
      <c r="E55" s="14">
        <v>0</v>
      </c>
      <c r="F55" s="14">
        <v>0</v>
      </c>
      <c r="G55" s="14">
        <v>0</v>
      </c>
      <c r="H55" s="14">
        <v>0</v>
      </c>
      <c r="I55" s="14">
        <v>0</v>
      </c>
      <c r="J55" s="14">
        <v>0</v>
      </c>
      <c r="K55" s="14">
        <v>0</v>
      </c>
      <c r="L55" s="6">
        <f t="shared" si="0"/>
        <v>0.2</v>
      </c>
      <c r="M55" s="7" t="str">
        <f t="shared" si="1"/>
        <v>sukar</v>
      </c>
      <c r="N55" s="6">
        <f t="shared" si="2"/>
        <v>0.4</v>
      </c>
      <c r="O55" s="7" t="str">
        <f t="shared" si="3"/>
        <v>soal diterima baik</v>
      </c>
      <c r="Q55" s="7">
        <v>50</v>
      </c>
      <c r="R55" s="14">
        <f t="shared" si="9"/>
        <v>1</v>
      </c>
      <c r="S55" s="14">
        <f t="shared" si="9"/>
        <v>1</v>
      </c>
      <c r="T55" s="14">
        <f t="shared" si="9"/>
        <v>1</v>
      </c>
      <c r="U55" s="14">
        <f t="shared" si="9"/>
        <v>1</v>
      </c>
      <c r="V55" s="14">
        <f t="shared" si="9"/>
        <v>1</v>
      </c>
      <c r="W55" s="14">
        <f t="shared" si="9"/>
        <v>1</v>
      </c>
      <c r="X55" s="14">
        <f t="shared" si="9"/>
        <v>0</v>
      </c>
      <c r="Y55" s="14">
        <f t="shared" si="9"/>
        <v>0</v>
      </c>
      <c r="Z55" s="14">
        <f t="shared" si="9"/>
        <v>0</v>
      </c>
      <c r="AA55" s="14">
        <f t="shared" si="9"/>
        <v>0</v>
      </c>
      <c r="AB55" s="6">
        <f t="shared" si="6"/>
        <v>0.6</v>
      </c>
      <c r="AC55" s="6">
        <f t="shared" si="7"/>
        <v>0.4</v>
      </c>
      <c r="AD55" s="6">
        <f t="shared" si="8"/>
        <v>0.24</v>
      </c>
    </row>
    <row r="56" spans="1:30" ht="27.6" x14ac:dyDescent="0.25">
      <c r="A56" s="8" t="s">
        <v>376</v>
      </c>
      <c r="B56" s="14">
        <v>1</v>
      </c>
      <c r="C56" s="14">
        <v>1</v>
      </c>
      <c r="D56" s="14">
        <v>1</v>
      </c>
      <c r="E56" s="14">
        <v>0</v>
      </c>
      <c r="F56" s="14">
        <v>1</v>
      </c>
      <c r="G56" s="14">
        <v>0</v>
      </c>
      <c r="H56" s="14">
        <v>0</v>
      </c>
      <c r="I56" s="14">
        <v>0</v>
      </c>
      <c r="J56" s="14">
        <v>0</v>
      </c>
      <c r="K56" s="14">
        <v>0</v>
      </c>
      <c r="L56" s="6">
        <f t="shared" si="0"/>
        <v>0.4</v>
      </c>
      <c r="M56" s="7" t="str">
        <f t="shared" si="1"/>
        <v>sedang</v>
      </c>
      <c r="N56" s="6">
        <f t="shared" si="2"/>
        <v>0.8</v>
      </c>
      <c r="O56" s="7" t="str">
        <f t="shared" si="3"/>
        <v>soal diterima baik</v>
      </c>
      <c r="Q56" s="7">
        <v>51</v>
      </c>
      <c r="R56" s="14">
        <f t="shared" si="9"/>
        <v>1</v>
      </c>
      <c r="S56" s="14">
        <f t="shared" si="9"/>
        <v>1</v>
      </c>
      <c r="T56" s="14">
        <f t="shared" si="9"/>
        <v>0</v>
      </c>
      <c r="U56" s="14">
        <f t="shared" si="9"/>
        <v>0</v>
      </c>
      <c r="V56" s="14">
        <f t="shared" si="9"/>
        <v>0</v>
      </c>
      <c r="W56" s="14">
        <f t="shared" si="9"/>
        <v>0</v>
      </c>
      <c r="X56" s="14">
        <f t="shared" si="9"/>
        <v>0</v>
      </c>
      <c r="Y56" s="14">
        <f t="shared" si="9"/>
        <v>0</v>
      </c>
      <c r="Z56" s="14">
        <f t="shared" si="9"/>
        <v>0</v>
      </c>
      <c r="AA56" s="14">
        <f t="shared" si="9"/>
        <v>0</v>
      </c>
      <c r="AB56" s="6">
        <f t="shared" si="6"/>
        <v>0.2</v>
      </c>
      <c r="AC56" s="6">
        <f t="shared" si="7"/>
        <v>0.8</v>
      </c>
      <c r="AD56" s="6">
        <f t="shared" si="8"/>
        <v>0.16000000000000003</v>
      </c>
    </row>
    <row r="57" spans="1:30" ht="27.6" x14ac:dyDescent="0.25">
      <c r="A57" s="4" t="s">
        <v>377</v>
      </c>
      <c r="B57" s="14">
        <v>1</v>
      </c>
      <c r="C57" s="14">
        <v>1</v>
      </c>
      <c r="D57" s="14">
        <v>1</v>
      </c>
      <c r="E57" s="14">
        <v>0</v>
      </c>
      <c r="F57" s="14">
        <v>1</v>
      </c>
      <c r="G57" s="14">
        <v>0</v>
      </c>
      <c r="H57" s="14">
        <v>0</v>
      </c>
      <c r="I57" s="14">
        <v>0</v>
      </c>
      <c r="J57" s="14">
        <v>1</v>
      </c>
      <c r="K57" s="14">
        <v>1</v>
      </c>
      <c r="L57" s="6">
        <f t="shared" si="0"/>
        <v>0.6</v>
      </c>
      <c r="M57" s="7" t="str">
        <f t="shared" si="1"/>
        <v>sedang</v>
      </c>
      <c r="N57" s="6">
        <f t="shared" si="2"/>
        <v>0.4</v>
      </c>
      <c r="O57" s="7" t="str">
        <f t="shared" si="3"/>
        <v>soal diterima baik</v>
      </c>
      <c r="Q57" s="7">
        <v>52</v>
      </c>
      <c r="R57" s="14">
        <f t="shared" si="9"/>
        <v>1</v>
      </c>
      <c r="S57" s="14">
        <f t="shared" si="9"/>
        <v>1</v>
      </c>
      <c r="T57" s="14">
        <f t="shared" si="9"/>
        <v>1</v>
      </c>
      <c r="U57" s="14">
        <f t="shared" si="9"/>
        <v>0</v>
      </c>
      <c r="V57" s="14">
        <f t="shared" si="9"/>
        <v>1</v>
      </c>
      <c r="W57" s="14">
        <f t="shared" si="9"/>
        <v>0</v>
      </c>
      <c r="X57" s="14">
        <f t="shared" si="9"/>
        <v>0</v>
      </c>
      <c r="Y57" s="14">
        <f t="shared" si="9"/>
        <v>0</v>
      </c>
      <c r="Z57" s="14">
        <f t="shared" si="9"/>
        <v>0</v>
      </c>
      <c r="AA57" s="14">
        <f t="shared" si="9"/>
        <v>0</v>
      </c>
      <c r="AB57" s="6">
        <f t="shared" si="6"/>
        <v>0.4</v>
      </c>
      <c r="AC57" s="6">
        <f t="shared" si="7"/>
        <v>0.6</v>
      </c>
      <c r="AD57" s="6">
        <f t="shared" si="8"/>
        <v>0.24</v>
      </c>
    </row>
    <row r="58" spans="1:30" ht="27.6" x14ac:dyDescent="0.25">
      <c r="A58" s="9" t="s">
        <v>378</v>
      </c>
      <c r="B58" s="14">
        <v>0</v>
      </c>
      <c r="C58" s="14">
        <v>0</v>
      </c>
      <c r="D58" s="14">
        <v>1</v>
      </c>
      <c r="E58" s="14">
        <v>0</v>
      </c>
      <c r="F58" s="14">
        <v>1</v>
      </c>
      <c r="G58" s="14">
        <v>0</v>
      </c>
      <c r="H58" s="14">
        <v>1</v>
      </c>
      <c r="I58" s="14">
        <v>1</v>
      </c>
      <c r="J58" s="14">
        <v>1</v>
      </c>
      <c r="K58" s="14">
        <v>1</v>
      </c>
      <c r="L58" s="6">
        <f t="shared" si="0"/>
        <v>0.6</v>
      </c>
      <c r="M58" s="7" t="str">
        <f t="shared" si="1"/>
        <v>sedang</v>
      </c>
      <c r="N58" s="6">
        <f t="shared" si="2"/>
        <v>0.4</v>
      </c>
      <c r="O58" s="7" t="str">
        <f t="shared" si="3"/>
        <v>soal diterima baik</v>
      </c>
      <c r="Q58" s="7">
        <v>53</v>
      </c>
      <c r="R58" s="14">
        <f t="shared" si="9"/>
        <v>1</v>
      </c>
      <c r="S58" s="14">
        <f t="shared" si="9"/>
        <v>1</v>
      </c>
      <c r="T58" s="14">
        <f t="shared" si="9"/>
        <v>1</v>
      </c>
      <c r="U58" s="14">
        <f t="shared" si="9"/>
        <v>0</v>
      </c>
      <c r="V58" s="14">
        <f t="shared" si="9"/>
        <v>1</v>
      </c>
      <c r="W58" s="14">
        <f t="shared" si="9"/>
        <v>0</v>
      </c>
      <c r="X58" s="14">
        <f t="shared" si="9"/>
        <v>0</v>
      </c>
      <c r="Y58" s="14">
        <f t="shared" si="9"/>
        <v>0</v>
      </c>
      <c r="Z58" s="14">
        <f t="shared" si="9"/>
        <v>1</v>
      </c>
      <c r="AA58" s="14">
        <f t="shared" si="9"/>
        <v>1</v>
      </c>
      <c r="AB58" s="6">
        <f t="shared" si="6"/>
        <v>0.6</v>
      </c>
      <c r="AC58" s="6">
        <f t="shared" si="7"/>
        <v>0.4</v>
      </c>
      <c r="AD58" s="6">
        <f t="shared" si="8"/>
        <v>0.24</v>
      </c>
    </row>
    <row r="59" spans="1:30" ht="41.4" x14ac:dyDescent="0.25">
      <c r="A59" s="8" t="s">
        <v>379</v>
      </c>
      <c r="B59" s="14">
        <v>1</v>
      </c>
      <c r="C59" s="14">
        <v>1</v>
      </c>
      <c r="D59" s="14">
        <v>1</v>
      </c>
      <c r="E59" s="14">
        <v>1</v>
      </c>
      <c r="F59" s="14">
        <v>1</v>
      </c>
      <c r="G59" s="14">
        <v>1</v>
      </c>
      <c r="H59" s="14">
        <v>0</v>
      </c>
      <c r="I59" s="14">
        <v>0</v>
      </c>
      <c r="J59" s="14">
        <v>0</v>
      </c>
      <c r="K59" s="14">
        <v>0</v>
      </c>
      <c r="L59" s="6">
        <f t="shared" si="0"/>
        <v>0.6</v>
      </c>
      <c r="M59" s="7" t="str">
        <f t="shared" si="1"/>
        <v>sedang</v>
      </c>
      <c r="N59" s="6">
        <f t="shared" si="2"/>
        <v>0.8</v>
      </c>
      <c r="O59" s="7" t="str">
        <f t="shared" si="3"/>
        <v>soal diterima baik</v>
      </c>
      <c r="Q59" s="7">
        <v>54</v>
      </c>
      <c r="R59" s="14">
        <f t="shared" si="9"/>
        <v>0</v>
      </c>
      <c r="S59" s="14">
        <f t="shared" si="9"/>
        <v>0</v>
      </c>
      <c r="T59" s="14">
        <f t="shared" si="9"/>
        <v>1</v>
      </c>
      <c r="U59" s="14">
        <f t="shared" si="9"/>
        <v>0</v>
      </c>
      <c r="V59" s="14">
        <f t="shared" si="9"/>
        <v>1</v>
      </c>
      <c r="W59" s="14">
        <f t="shared" si="9"/>
        <v>0</v>
      </c>
      <c r="X59" s="14">
        <f t="shared" si="9"/>
        <v>1</v>
      </c>
      <c r="Y59" s="14">
        <f t="shared" si="9"/>
        <v>1</v>
      </c>
      <c r="Z59" s="14">
        <f t="shared" si="9"/>
        <v>1</v>
      </c>
      <c r="AA59" s="14">
        <f t="shared" si="9"/>
        <v>1</v>
      </c>
      <c r="AB59" s="6">
        <f t="shared" si="6"/>
        <v>0.6</v>
      </c>
      <c r="AC59" s="6">
        <f t="shared" si="7"/>
        <v>0.4</v>
      </c>
      <c r="AD59" s="6">
        <f t="shared" si="8"/>
        <v>0.24</v>
      </c>
    </row>
    <row r="60" spans="1:30" ht="27.6" x14ac:dyDescent="0.25">
      <c r="A60" s="4" t="s">
        <v>380</v>
      </c>
      <c r="B60" s="14">
        <v>1</v>
      </c>
      <c r="C60" s="14">
        <v>1</v>
      </c>
      <c r="D60" s="14">
        <v>0</v>
      </c>
      <c r="E60" s="14">
        <v>1</v>
      </c>
      <c r="F60" s="14">
        <v>0</v>
      </c>
      <c r="G60" s="14">
        <v>1</v>
      </c>
      <c r="H60" s="14">
        <v>0</v>
      </c>
      <c r="I60" s="14">
        <v>0</v>
      </c>
      <c r="J60" s="14">
        <v>0</v>
      </c>
      <c r="K60" s="14">
        <v>0</v>
      </c>
      <c r="L60" s="6">
        <f t="shared" si="0"/>
        <v>0.4</v>
      </c>
      <c r="M60" s="7" t="str">
        <f t="shared" si="1"/>
        <v>sedang</v>
      </c>
      <c r="N60" s="6">
        <f t="shared" si="2"/>
        <v>0.4</v>
      </c>
      <c r="O60" s="7" t="str">
        <f t="shared" si="3"/>
        <v>soal diterima baik</v>
      </c>
      <c r="Q60" s="7">
        <v>55</v>
      </c>
      <c r="R60" s="14">
        <f t="shared" si="9"/>
        <v>1</v>
      </c>
      <c r="S60" s="14">
        <f t="shared" si="9"/>
        <v>1</v>
      </c>
      <c r="T60" s="14">
        <f t="shared" si="9"/>
        <v>1</v>
      </c>
      <c r="U60" s="14">
        <f t="shared" si="9"/>
        <v>1</v>
      </c>
      <c r="V60" s="14">
        <f t="shared" si="9"/>
        <v>1</v>
      </c>
      <c r="W60" s="14">
        <f t="shared" si="9"/>
        <v>1</v>
      </c>
      <c r="X60" s="14">
        <f t="shared" si="9"/>
        <v>0</v>
      </c>
      <c r="Y60" s="14">
        <f t="shared" si="9"/>
        <v>0</v>
      </c>
      <c r="Z60" s="14">
        <f t="shared" si="9"/>
        <v>0</v>
      </c>
      <c r="AA60" s="14">
        <f t="shared" si="9"/>
        <v>0</v>
      </c>
      <c r="AB60" s="6">
        <f t="shared" si="6"/>
        <v>0.6</v>
      </c>
      <c r="AC60" s="6">
        <f t="shared" si="7"/>
        <v>0.4</v>
      </c>
      <c r="AD60" s="6">
        <f t="shared" si="8"/>
        <v>0.24</v>
      </c>
    </row>
    <row r="61" spans="1:30" ht="27.6" x14ac:dyDescent="0.25">
      <c r="A61" s="9" t="s">
        <v>381</v>
      </c>
      <c r="B61" s="14">
        <v>1</v>
      </c>
      <c r="C61" s="14">
        <v>1</v>
      </c>
      <c r="D61" s="14">
        <v>0</v>
      </c>
      <c r="E61" s="14">
        <v>1</v>
      </c>
      <c r="F61" s="14">
        <v>0</v>
      </c>
      <c r="G61" s="14">
        <v>1</v>
      </c>
      <c r="H61" s="14">
        <v>0</v>
      </c>
      <c r="I61" s="14">
        <v>0</v>
      </c>
      <c r="J61" s="14">
        <v>0</v>
      </c>
      <c r="K61" s="14">
        <v>0</v>
      </c>
      <c r="L61" s="6">
        <f t="shared" si="0"/>
        <v>0.4</v>
      </c>
      <c r="M61" s="7" t="str">
        <f t="shared" si="1"/>
        <v>sedang</v>
      </c>
      <c r="N61" s="6">
        <f t="shared" si="2"/>
        <v>0.4</v>
      </c>
      <c r="O61" s="7" t="str">
        <f t="shared" si="3"/>
        <v>soal diterima baik</v>
      </c>
      <c r="Q61" s="7">
        <v>56</v>
      </c>
      <c r="R61" s="14">
        <f t="shared" si="9"/>
        <v>1</v>
      </c>
      <c r="S61" s="14">
        <f t="shared" si="9"/>
        <v>1</v>
      </c>
      <c r="T61" s="14">
        <f t="shared" si="9"/>
        <v>0</v>
      </c>
      <c r="U61" s="14">
        <f t="shared" si="9"/>
        <v>1</v>
      </c>
      <c r="V61" s="14">
        <f t="shared" si="9"/>
        <v>0</v>
      </c>
      <c r="W61" s="14">
        <f t="shared" si="9"/>
        <v>1</v>
      </c>
      <c r="X61" s="14">
        <f t="shared" si="9"/>
        <v>0</v>
      </c>
      <c r="Y61" s="14">
        <f t="shared" si="9"/>
        <v>0</v>
      </c>
      <c r="Z61" s="14">
        <f t="shared" si="9"/>
        <v>0</v>
      </c>
      <c r="AA61" s="14">
        <f t="shared" si="9"/>
        <v>0</v>
      </c>
      <c r="AB61" s="6">
        <f t="shared" si="6"/>
        <v>0.4</v>
      </c>
      <c r="AC61" s="6">
        <f t="shared" si="7"/>
        <v>0.6</v>
      </c>
      <c r="AD61" s="6">
        <f t="shared" si="8"/>
        <v>0.24</v>
      </c>
    </row>
    <row r="62" spans="1:30" ht="27.6" x14ac:dyDescent="0.25">
      <c r="A62" s="8" t="s">
        <v>382</v>
      </c>
      <c r="B62" s="14">
        <v>1</v>
      </c>
      <c r="C62" s="14">
        <v>1</v>
      </c>
      <c r="D62" s="14">
        <v>1</v>
      </c>
      <c r="E62" s="14">
        <v>0</v>
      </c>
      <c r="F62" s="14">
        <v>1</v>
      </c>
      <c r="G62" s="14">
        <v>0</v>
      </c>
      <c r="H62" s="14">
        <v>0</v>
      </c>
      <c r="I62" s="14">
        <v>0</v>
      </c>
      <c r="J62" s="14">
        <v>1</v>
      </c>
      <c r="K62" s="14">
        <v>1</v>
      </c>
      <c r="L62" s="6">
        <f t="shared" si="0"/>
        <v>0.6</v>
      </c>
      <c r="M62" s="7" t="str">
        <f t="shared" si="1"/>
        <v>sedang</v>
      </c>
      <c r="N62" s="6">
        <f t="shared" si="2"/>
        <v>0.4</v>
      </c>
      <c r="O62" s="7" t="str">
        <f t="shared" si="3"/>
        <v>soal diterima baik</v>
      </c>
      <c r="Q62" s="7">
        <v>57</v>
      </c>
      <c r="R62" s="14">
        <f t="shared" si="9"/>
        <v>1</v>
      </c>
      <c r="S62" s="14">
        <f t="shared" si="9"/>
        <v>1</v>
      </c>
      <c r="T62" s="14">
        <f t="shared" si="9"/>
        <v>0</v>
      </c>
      <c r="U62" s="14">
        <f t="shared" si="9"/>
        <v>1</v>
      </c>
      <c r="V62" s="14">
        <f t="shared" si="9"/>
        <v>0</v>
      </c>
      <c r="W62" s="14">
        <f t="shared" si="9"/>
        <v>1</v>
      </c>
      <c r="X62" s="14">
        <f t="shared" si="9"/>
        <v>0</v>
      </c>
      <c r="Y62" s="14">
        <f t="shared" si="9"/>
        <v>0</v>
      </c>
      <c r="Z62" s="14">
        <f t="shared" si="9"/>
        <v>0</v>
      </c>
      <c r="AA62" s="14">
        <f t="shared" si="9"/>
        <v>0</v>
      </c>
      <c r="AB62" s="6">
        <f t="shared" si="6"/>
        <v>0.4</v>
      </c>
      <c r="AC62" s="6">
        <f t="shared" si="7"/>
        <v>0.6</v>
      </c>
      <c r="AD62" s="6">
        <f t="shared" si="8"/>
        <v>0.24</v>
      </c>
    </row>
    <row r="63" spans="1:30" x14ac:dyDescent="0.25">
      <c r="A63" s="4" t="s">
        <v>383</v>
      </c>
      <c r="B63" s="14">
        <v>0</v>
      </c>
      <c r="C63" s="14">
        <v>0</v>
      </c>
      <c r="D63" s="14">
        <v>1</v>
      </c>
      <c r="E63" s="14">
        <v>1</v>
      </c>
      <c r="F63" s="14">
        <v>1</v>
      </c>
      <c r="G63" s="14">
        <v>1</v>
      </c>
      <c r="H63" s="14">
        <v>0</v>
      </c>
      <c r="I63" s="14">
        <v>0</v>
      </c>
      <c r="J63" s="14">
        <v>0</v>
      </c>
      <c r="K63" s="14">
        <v>0</v>
      </c>
      <c r="L63" s="6">
        <f t="shared" si="0"/>
        <v>0.4</v>
      </c>
      <c r="M63" s="7" t="str">
        <f t="shared" si="1"/>
        <v>sedang</v>
      </c>
      <c r="N63" s="6">
        <f t="shared" si="2"/>
        <v>0.4</v>
      </c>
      <c r="O63" s="7" t="str">
        <f t="shared" si="3"/>
        <v>soal diterima baik</v>
      </c>
      <c r="Q63" s="7">
        <v>58</v>
      </c>
      <c r="R63" s="14">
        <f t="shared" si="9"/>
        <v>1</v>
      </c>
      <c r="S63" s="14">
        <f t="shared" si="9"/>
        <v>1</v>
      </c>
      <c r="T63" s="14">
        <f t="shared" si="9"/>
        <v>1</v>
      </c>
      <c r="U63" s="14">
        <f t="shared" si="9"/>
        <v>0</v>
      </c>
      <c r="V63" s="14">
        <f t="shared" si="9"/>
        <v>1</v>
      </c>
      <c r="W63" s="14">
        <f t="shared" si="9"/>
        <v>0</v>
      </c>
      <c r="X63" s="14">
        <f t="shared" si="9"/>
        <v>0</v>
      </c>
      <c r="Y63" s="14">
        <f t="shared" si="9"/>
        <v>0</v>
      </c>
      <c r="Z63" s="14">
        <f t="shared" si="9"/>
        <v>1</v>
      </c>
      <c r="AA63" s="14">
        <f t="shared" si="9"/>
        <v>1</v>
      </c>
      <c r="AB63" s="6">
        <f t="shared" si="6"/>
        <v>0.6</v>
      </c>
      <c r="AC63" s="6">
        <f t="shared" si="7"/>
        <v>0.4</v>
      </c>
      <c r="AD63" s="6">
        <f t="shared" si="8"/>
        <v>0.24</v>
      </c>
    </row>
    <row r="64" spans="1:30" ht="41.4" x14ac:dyDescent="0.25">
      <c r="A64" s="4" t="s">
        <v>384</v>
      </c>
      <c r="B64" s="14">
        <v>1</v>
      </c>
      <c r="C64" s="14">
        <v>1</v>
      </c>
      <c r="D64" s="14">
        <v>0</v>
      </c>
      <c r="E64" s="14">
        <v>1</v>
      </c>
      <c r="F64" s="14">
        <v>0</v>
      </c>
      <c r="G64" s="14">
        <v>1</v>
      </c>
      <c r="H64" s="14">
        <v>1</v>
      </c>
      <c r="I64" s="14">
        <v>1</v>
      </c>
      <c r="J64" s="14">
        <v>1</v>
      </c>
      <c r="K64" s="14">
        <v>1</v>
      </c>
      <c r="L64" s="6">
        <f t="shared" si="0"/>
        <v>0.8</v>
      </c>
      <c r="M64" s="7" t="str">
        <f t="shared" si="1"/>
        <v>mudah</v>
      </c>
      <c r="N64" s="6">
        <f t="shared" si="2"/>
        <v>0.4</v>
      </c>
      <c r="O64" s="7" t="str">
        <f t="shared" si="3"/>
        <v>soal diterima baik</v>
      </c>
      <c r="Q64" s="7">
        <v>59</v>
      </c>
      <c r="R64" s="14">
        <f t="shared" si="9"/>
        <v>0</v>
      </c>
      <c r="S64" s="14">
        <f t="shared" si="9"/>
        <v>0</v>
      </c>
      <c r="T64" s="14">
        <f t="shared" si="9"/>
        <v>1</v>
      </c>
      <c r="U64" s="14">
        <f t="shared" si="9"/>
        <v>1</v>
      </c>
      <c r="V64" s="14">
        <f t="shared" si="9"/>
        <v>1</v>
      </c>
      <c r="W64" s="14">
        <f t="shared" si="9"/>
        <v>1</v>
      </c>
      <c r="X64" s="14">
        <f t="shared" si="9"/>
        <v>0</v>
      </c>
      <c r="Y64" s="14">
        <f t="shared" si="9"/>
        <v>0</v>
      </c>
      <c r="Z64" s="14">
        <f t="shared" si="9"/>
        <v>0</v>
      </c>
      <c r="AA64" s="14">
        <f t="shared" si="9"/>
        <v>0</v>
      </c>
      <c r="AB64" s="6">
        <f t="shared" si="6"/>
        <v>0.4</v>
      </c>
      <c r="AC64" s="6">
        <f t="shared" si="7"/>
        <v>0.6</v>
      </c>
      <c r="AD64" s="6">
        <f t="shared" si="8"/>
        <v>0.24</v>
      </c>
    </row>
    <row r="65" spans="1:30" ht="27.6" x14ac:dyDescent="0.25">
      <c r="A65" s="4" t="s">
        <v>385</v>
      </c>
      <c r="B65" s="14">
        <v>1</v>
      </c>
      <c r="C65" s="14">
        <v>1</v>
      </c>
      <c r="D65" s="14">
        <v>1</v>
      </c>
      <c r="E65" s="14">
        <v>1</v>
      </c>
      <c r="F65" s="14">
        <v>1</v>
      </c>
      <c r="G65" s="14">
        <v>1</v>
      </c>
      <c r="H65" s="14">
        <v>0</v>
      </c>
      <c r="I65" s="14">
        <v>0</v>
      </c>
      <c r="J65" s="14">
        <v>0</v>
      </c>
      <c r="K65" s="14">
        <v>0</v>
      </c>
      <c r="L65" s="6">
        <f t="shared" si="0"/>
        <v>0.6</v>
      </c>
      <c r="M65" s="7" t="str">
        <f t="shared" si="1"/>
        <v>sedang</v>
      </c>
      <c r="N65" s="6">
        <f t="shared" si="2"/>
        <v>0.8</v>
      </c>
      <c r="O65" s="7" t="str">
        <f t="shared" si="3"/>
        <v>soal diterima baik</v>
      </c>
      <c r="Q65" s="7">
        <v>60</v>
      </c>
      <c r="R65" s="14">
        <f t="shared" si="9"/>
        <v>1</v>
      </c>
      <c r="S65" s="14">
        <f t="shared" si="9"/>
        <v>1</v>
      </c>
      <c r="T65" s="14">
        <f t="shared" si="9"/>
        <v>0</v>
      </c>
      <c r="U65" s="14">
        <f t="shared" si="9"/>
        <v>1</v>
      </c>
      <c r="V65" s="14">
        <f t="shared" si="9"/>
        <v>0</v>
      </c>
      <c r="W65" s="14">
        <f t="shared" si="9"/>
        <v>1</v>
      </c>
      <c r="X65" s="14">
        <f t="shared" si="9"/>
        <v>1</v>
      </c>
      <c r="Y65" s="14">
        <f t="shared" si="9"/>
        <v>1</v>
      </c>
      <c r="Z65" s="14">
        <f t="shared" si="9"/>
        <v>1</v>
      </c>
      <c r="AA65" s="14">
        <f t="shared" si="9"/>
        <v>1</v>
      </c>
      <c r="AB65" s="6">
        <f t="shared" si="6"/>
        <v>0.8</v>
      </c>
      <c r="AC65" s="6">
        <f t="shared" si="7"/>
        <v>0.19999999999999996</v>
      </c>
      <c r="AD65" s="6">
        <f t="shared" si="8"/>
        <v>0.15999999999999998</v>
      </c>
    </row>
    <row r="66" spans="1:30" ht="27.6" x14ac:dyDescent="0.25">
      <c r="A66" s="8" t="s">
        <v>386</v>
      </c>
      <c r="B66" s="14">
        <v>0</v>
      </c>
      <c r="C66" s="14">
        <v>0</v>
      </c>
      <c r="D66" s="14">
        <v>1</v>
      </c>
      <c r="E66" s="14">
        <v>0</v>
      </c>
      <c r="F66" s="14">
        <v>1</v>
      </c>
      <c r="G66" s="14">
        <v>0</v>
      </c>
      <c r="H66" s="14">
        <v>0</v>
      </c>
      <c r="I66" s="14">
        <v>0</v>
      </c>
      <c r="J66" s="14">
        <v>0</v>
      </c>
      <c r="K66" s="14">
        <v>0</v>
      </c>
      <c r="L66" s="6">
        <f t="shared" si="0"/>
        <v>0.2</v>
      </c>
      <c r="M66" s="7" t="str">
        <f t="shared" si="1"/>
        <v>sukar</v>
      </c>
      <c r="N66" s="6">
        <f t="shared" si="2"/>
        <v>0.4</v>
      </c>
      <c r="O66" s="7" t="str">
        <f t="shared" si="3"/>
        <v>soal diterima baik</v>
      </c>
      <c r="Q66" s="7">
        <v>61</v>
      </c>
      <c r="R66" s="14">
        <f t="shared" si="9"/>
        <v>1</v>
      </c>
      <c r="S66" s="14">
        <f t="shared" si="9"/>
        <v>1</v>
      </c>
      <c r="T66" s="14">
        <f t="shared" si="9"/>
        <v>1</v>
      </c>
      <c r="U66" s="14">
        <f t="shared" si="9"/>
        <v>1</v>
      </c>
      <c r="V66" s="14">
        <f t="shared" si="9"/>
        <v>1</v>
      </c>
      <c r="W66" s="14">
        <f t="shared" si="9"/>
        <v>1</v>
      </c>
      <c r="X66" s="14">
        <f t="shared" si="9"/>
        <v>0</v>
      </c>
      <c r="Y66" s="14">
        <f t="shared" si="9"/>
        <v>0</v>
      </c>
      <c r="Z66" s="14">
        <f t="shared" si="9"/>
        <v>0</v>
      </c>
      <c r="AA66" s="14">
        <f t="shared" si="9"/>
        <v>0</v>
      </c>
      <c r="AB66" s="6">
        <f t="shared" si="6"/>
        <v>0.6</v>
      </c>
      <c r="AC66" s="6">
        <f t="shared" si="7"/>
        <v>0.4</v>
      </c>
      <c r="AD66" s="6">
        <f t="shared" si="8"/>
        <v>0.24</v>
      </c>
    </row>
    <row r="67" spans="1:30" ht="41.4" x14ac:dyDescent="0.25">
      <c r="A67" s="8" t="s">
        <v>387</v>
      </c>
      <c r="B67" s="14">
        <v>1</v>
      </c>
      <c r="C67" s="14">
        <v>1</v>
      </c>
      <c r="D67" s="14">
        <v>1</v>
      </c>
      <c r="E67" s="14">
        <v>0</v>
      </c>
      <c r="F67" s="14">
        <v>1</v>
      </c>
      <c r="G67" s="14">
        <v>0</v>
      </c>
      <c r="H67" s="14">
        <v>1</v>
      </c>
      <c r="I67" s="14">
        <v>1</v>
      </c>
      <c r="J67" s="14">
        <v>0</v>
      </c>
      <c r="K67" s="14">
        <v>0</v>
      </c>
      <c r="L67" s="6">
        <f t="shared" si="0"/>
        <v>0.6</v>
      </c>
      <c r="M67" s="7" t="str">
        <f t="shared" si="1"/>
        <v>sedang</v>
      </c>
      <c r="N67" s="6">
        <f t="shared" si="2"/>
        <v>0.4</v>
      </c>
      <c r="O67" s="7" t="str">
        <f t="shared" si="3"/>
        <v>soal diterima baik</v>
      </c>
      <c r="Q67" s="7">
        <v>62</v>
      </c>
      <c r="R67" s="14">
        <f t="shared" si="9"/>
        <v>0</v>
      </c>
      <c r="S67" s="14">
        <f t="shared" si="9"/>
        <v>0</v>
      </c>
      <c r="T67" s="14">
        <f t="shared" si="9"/>
        <v>1</v>
      </c>
      <c r="U67" s="14">
        <f t="shared" si="9"/>
        <v>0</v>
      </c>
      <c r="V67" s="14">
        <f t="shared" si="9"/>
        <v>1</v>
      </c>
      <c r="W67" s="14">
        <f t="shared" si="9"/>
        <v>0</v>
      </c>
      <c r="X67" s="14">
        <f t="shared" si="9"/>
        <v>0</v>
      </c>
      <c r="Y67" s="14">
        <f t="shared" si="9"/>
        <v>0</v>
      </c>
      <c r="Z67" s="14">
        <f t="shared" si="9"/>
        <v>0</v>
      </c>
      <c r="AA67" s="14">
        <f t="shared" si="9"/>
        <v>0</v>
      </c>
      <c r="AB67" s="6">
        <f t="shared" si="6"/>
        <v>0.2</v>
      </c>
      <c r="AC67" s="6">
        <f t="shared" si="7"/>
        <v>0.8</v>
      </c>
      <c r="AD67" s="6">
        <f t="shared" si="8"/>
        <v>0.16000000000000003</v>
      </c>
    </row>
    <row r="68" spans="1:30" ht="27.6" x14ac:dyDescent="0.25">
      <c r="A68" s="9" t="s">
        <v>388</v>
      </c>
      <c r="B68" s="14">
        <v>0</v>
      </c>
      <c r="C68" s="14">
        <v>0</v>
      </c>
      <c r="D68" s="14">
        <v>1</v>
      </c>
      <c r="E68" s="14">
        <v>1</v>
      </c>
      <c r="F68" s="14">
        <v>1</v>
      </c>
      <c r="G68" s="14">
        <v>1</v>
      </c>
      <c r="H68" s="14">
        <v>0</v>
      </c>
      <c r="I68" s="14">
        <v>0</v>
      </c>
      <c r="J68" s="14">
        <v>0</v>
      </c>
      <c r="K68" s="14">
        <v>0</v>
      </c>
      <c r="L68" s="6">
        <f t="shared" si="0"/>
        <v>0.4</v>
      </c>
      <c r="M68" s="7" t="str">
        <f t="shared" si="1"/>
        <v>sedang</v>
      </c>
      <c r="N68" s="6">
        <f t="shared" si="2"/>
        <v>0.4</v>
      </c>
      <c r="O68" s="7" t="str">
        <f t="shared" si="3"/>
        <v>soal diterima baik</v>
      </c>
      <c r="Q68" s="7">
        <v>63</v>
      </c>
      <c r="R68" s="14">
        <f t="shared" si="9"/>
        <v>1</v>
      </c>
      <c r="S68" s="14">
        <f t="shared" si="9"/>
        <v>1</v>
      </c>
      <c r="T68" s="14">
        <f t="shared" si="9"/>
        <v>1</v>
      </c>
      <c r="U68" s="14">
        <f t="shared" si="9"/>
        <v>0</v>
      </c>
      <c r="V68" s="14">
        <f t="shared" si="9"/>
        <v>1</v>
      </c>
      <c r="W68" s="14">
        <f t="shared" si="9"/>
        <v>0</v>
      </c>
      <c r="X68" s="14">
        <f t="shared" si="9"/>
        <v>1</v>
      </c>
      <c r="Y68" s="14">
        <f t="shared" si="9"/>
        <v>1</v>
      </c>
      <c r="Z68" s="14">
        <f t="shared" si="9"/>
        <v>0</v>
      </c>
      <c r="AA68" s="14">
        <f t="shared" si="9"/>
        <v>0</v>
      </c>
      <c r="AB68" s="6">
        <f t="shared" si="6"/>
        <v>0.6</v>
      </c>
      <c r="AC68" s="6">
        <f t="shared" si="7"/>
        <v>0.4</v>
      </c>
      <c r="AD68" s="6">
        <f t="shared" si="8"/>
        <v>0.24</v>
      </c>
    </row>
    <row r="69" spans="1:30" ht="41.4" x14ac:dyDescent="0.25">
      <c r="A69" s="8" t="s">
        <v>389</v>
      </c>
      <c r="B69" s="14">
        <v>1</v>
      </c>
      <c r="C69" s="14">
        <v>1</v>
      </c>
      <c r="D69" s="14">
        <v>1</v>
      </c>
      <c r="E69" s="14">
        <v>1</v>
      </c>
      <c r="F69" s="14">
        <v>1</v>
      </c>
      <c r="G69" s="14">
        <v>1</v>
      </c>
      <c r="H69" s="14">
        <v>0</v>
      </c>
      <c r="I69" s="14">
        <v>0</v>
      </c>
      <c r="J69" s="14">
        <v>1</v>
      </c>
      <c r="K69" s="14">
        <v>1</v>
      </c>
      <c r="L69" s="6">
        <f t="shared" si="0"/>
        <v>0.8</v>
      </c>
      <c r="M69" s="7" t="str">
        <f t="shared" si="1"/>
        <v>mudah</v>
      </c>
      <c r="N69" s="6">
        <f t="shared" si="2"/>
        <v>0.4</v>
      </c>
      <c r="O69" s="7" t="str">
        <f t="shared" si="3"/>
        <v>soal diterima baik</v>
      </c>
      <c r="Q69" s="7">
        <v>64</v>
      </c>
      <c r="R69" s="14">
        <f t="shared" si="9"/>
        <v>0</v>
      </c>
      <c r="S69" s="14">
        <f t="shared" si="9"/>
        <v>0</v>
      </c>
      <c r="T69" s="14">
        <f t="shared" si="9"/>
        <v>1</v>
      </c>
      <c r="U69" s="14">
        <f t="shared" si="9"/>
        <v>1</v>
      </c>
      <c r="V69" s="14">
        <f t="shared" si="9"/>
        <v>1</v>
      </c>
      <c r="W69" s="14">
        <f t="shared" si="9"/>
        <v>1</v>
      </c>
      <c r="X69" s="14">
        <f t="shared" si="9"/>
        <v>0</v>
      </c>
      <c r="Y69" s="14">
        <f t="shared" si="9"/>
        <v>0</v>
      </c>
      <c r="Z69" s="14">
        <f t="shared" si="9"/>
        <v>0</v>
      </c>
      <c r="AA69" s="14">
        <f t="shared" si="9"/>
        <v>0</v>
      </c>
      <c r="AB69" s="6">
        <f t="shared" si="6"/>
        <v>0.4</v>
      </c>
      <c r="AC69" s="6">
        <f t="shared" si="7"/>
        <v>0.6</v>
      </c>
      <c r="AD69" s="6">
        <f t="shared" si="8"/>
        <v>0.24</v>
      </c>
    </row>
    <row r="70" spans="1:30" ht="41.4" x14ac:dyDescent="0.25">
      <c r="A70" s="4" t="s">
        <v>390</v>
      </c>
      <c r="B70" s="14">
        <v>0</v>
      </c>
      <c r="C70" s="14">
        <v>0</v>
      </c>
      <c r="D70" s="14">
        <v>1</v>
      </c>
      <c r="E70" s="14">
        <v>1</v>
      </c>
      <c r="F70" s="14">
        <v>1</v>
      </c>
      <c r="G70" s="14">
        <v>1</v>
      </c>
      <c r="H70" s="14">
        <v>0</v>
      </c>
      <c r="I70" s="14">
        <v>0</v>
      </c>
      <c r="J70" s="14">
        <v>0</v>
      </c>
      <c r="K70" s="14">
        <v>0</v>
      </c>
      <c r="L70" s="6">
        <f t="shared" ref="L70:L104" si="10">SUM(B70:K70)/10</f>
        <v>0.4</v>
      </c>
      <c r="M70" s="7" t="str">
        <f t="shared" ref="M70:M104" si="11">IF(L70&lt;0.31,"sukar",IF(L70&lt;0.71,"sedang","mudah"))</f>
        <v>sedang</v>
      </c>
      <c r="N70" s="6">
        <f t="shared" ref="N70:N104" si="12">ABS((SUM(B70:F70)-SUM(G70:K70))*2/10)</f>
        <v>0.4</v>
      </c>
      <c r="O70" s="7" t="str">
        <f t="shared" ref="O70:O104" si="13">IF(N70&lt;0.2,"soal dibuang",IF(N70&lt;0.3,"soal diperbaiki",IF(N70&lt;0.4,"soal diterima tapi perlu diperbaiki","soal diterima baik")))</f>
        <v>soal diterima baik</v>
      </c>
      <c r="Q70" s="7">
        <v>65</v>
      </c>
      <c r="R70" s="14">
        <f t="shared" si="9"/>
        <v>1</v>
      </c>
      <c r="S70" s="14">
        <f t="shared" si="9"/>
        <v>1</v>
      </c>
      <c r="T70" s="14">
        <f t="shared" si="9"/>
        <v>1</v>
      </c>
      <c r="U70" s="14">
        <f t="shared" si="9"/>
        <v>1</v>
      </c>
      <c r="V70" s="14">
        <f t="shared" si="9"/>
        <v>1</v>
      </c>
      <c r="W70" s="14">
        <f t="shared" si="9"/>
        <v>1</v>
      </c>
      <c r="X70" s="14">
        <f t="shared" si="9"/>
        <v>0</v>
      </c>
      <c r="Y70" s="14">
        <f t="shared" si="9"/>
        <v>0</v>
      </c>
      <c r="Z70" s="14">
        <f t="shared" si="9"/>
        <v>1</v>
      </c>
      <c r="AA70" s="14">
        <f t="shared" si="9"/>
        <v>1</v>
      </c>
      <c r="AB70" s="6">
        <f t="shared" si="6"/>
        <v>0.8</v>
      </c>
      <c r="AC70" s="6">
        <f t="shared" si="7"/>
        <v>0.19999999999999996</v>
      </c>
      <c r="AD70" s="6">
        <f t="shared" si="8"/>
        <v>0.15999999999999998</v>
      </c>
    </row>
    <row r="71" spans="1:30" ht="41.4" x14ac:dyDescent="0.25">
      <c r="A71" s="8" t="s">
        <v>391</v>
      </c>
      <c r="B71" s="14">
        <v>1</v>
      </c>
      <c r="C71" s="14">
        <v>1</v>
      </c>
      <c r="D71" s="14">
        <v>1</v>
      </c>
      <c r="E71" s="14">
        <v>1</v>
      </c>
      <c r="F71" s="14">
        <v>1</v>
      </c>
      <c r="G71" s="14">
        <v>1</v>
      </c>
      <c r="H71" s="14">
        <v>0</v>
      </c>
      <c r="I71" s="14">
        <v>0</v>
      </c>
      <c r="J71" s="14">
        <v>1</v>
      </c>
      <c r="K71" s="14">
        <v>1</v>
      </c>
      <c r="L71" s="6">
        <f t="shared" si="10"/>
        <v>0.8</v>
      </c>
      <c r="M71" s="7" t="str">
        <f t="shared" si="11"/>
        <v>mudah</v>
      </c>
      <c r="N71" s="6">
        <f t="shared" si="12"/>
        <v>0.4</v>
      </c>
      <c r="O71" s="7" t="str">
        <f t="shared" si="13"/>
        <v>soal diterima baik</v>
      </c>
      <c r="Q71" s="7">
        <v>66</v>
      </c>
      <c r="R71" s="14">
        <f t="shared" si="9"/>
        <v>0</v>
      </c>
      <c r="S71" s="14">
        <f t="shared" si="9"/>
        <v>0</v>
      </c>
      <c r="T71" s="14">
        <f t="shared" si="9"/>
        <v>1</v>
      </c>
      <c r="U71" s="14">
        <f t="shared" si="9"/>
        <v>1</v>
      </c>
      <c r="V71" s="14">
        <f t="shared" si="9"/>
        <v>1</v>
      </c>
      <c r="W71" s="14">
        <f t="shared" ref="W71:AA105" si="14">G70</f>
        <v>1</v>
      </c>
      <c r="X71" s="14">
        <f t="shared" si="14"/>
        <v>0</v>
      </c>
      <c r="Y71" s="14">
        <f t="shared" si="14"/>
        <v>0</v>
      </c>
      <c r="Z71" s="14">
        <f t="shared" si="14"/>
        <v>0</v>
      </c>
      <c r="AA71" s="14">
        <f t="shared" si="14"/>
        <v>0</v>
      </c>
      <c r="AB71" s="6">
        <f t="shared" ref="AB71:AB104" si="15">SUM(R71:AA71)/COUNT(R71:AA71)</f>
        <v>0.4</v>
      </c>
      <c r="AC71" s="6">
        <f t="shared" ref="AC71:AC105" si="16">1-AB71</f>
        <v>0.6</v>
      </c>
      <c r="AD71" s="6">
        <f t="shared" ref="AD71:AD105" si="17">AB71*AC71</f>
        <v>0.24</v>
      </c>
    </row>
    <row r="72" spans="1:30" ht="55.2" x14ac:dyDescent="0.25">
      <c r="A72" s="9" t="s">
        <v>392</v>
      </c>
      <c r="B72" s="14">
        <v>1</v>
      </c>
      <c r="C72" s="14">
        <v>1</v>
      </c>
      <c r="D72" s="14">
        <v>1</v>
      </c>
      <c r="E72" s="14">
        <v>1</v>
      </c>
      <c r="F72" s="14">
        <v>1</v>
      </c>
      <c r="G72" s="14">
        <v>1</v>
      </c>
      <c r="H72" s="14">
        <v>0</v>
      </c>
      <c r="I72" s="14">
        <v>0</v>
      </c>
      <c r="J72" s="14">
        <v>0</v>
      </c>
      <c r="K72" s="14">
        <v>0</v>
      </c>
      <c r="L72" s="6">
        <f t="shared" si="10"/>
        <v>0.6</v>
      </c>
      <c r="M72" s="7" t="str">
        <f t="shared" si="11"/>
        <v>sedang</v>
      </c>
      <c r="N72" s="6">
        <f t="shared" si="12"/>
        <v>0.8</v>
      </c>
      <c r="O72" s="7" t="str">
        <f t="shared" si="13"/>
        <v>soal diterima baik</v>
      </c>
      <c r="Q72" s="7">
        <v>67</v>
      </c>
      <c r="R72" s="14">
        <f t="shared" ref="R72:V105" si="18">B71</f>
        <v>1</v>
      </c>
      <c r="S72" s="14">
        <f t="shared" si="18"/>
        <v>1</v>
      </c>
      <c r="T72" s="14">
        <f t="shared" si="18"/>
        <v>1</v>
      </c>
      <c r="U72" s="14">
        <f t="shared" si="18"/>
        <v>1</v>
      </c>
      <c r="V72" s="14">
        <f t="shared" si="18"/>
        <v>1</v>
      </c>
      <c r="W72" s="14">
        <f t="shared" si="14"/>
        <v>1</v>
      </c>
      <c r="X72" s="14">
        <f t="shared" si="14"/>
        <v>0</v>
      </c>
      <c r="Y72" s="14">
        <f t="shared" si="14"/>
        <v>0</v>
      </c>
      <c r="Z72" s="14">
        <f t="shared" si="14"/>
        <v>1</v>
      </c>
      <c r="AA72" s="14">
        <f t="shared" si="14"/>
        <v>1</v>
      </c>
      <c r="AB72" s="6">
        <f t="shared" si="15"/>
        <v>0.8</v>
      </c>
      <c r="AC72" s="6">
        <f t="shared" si="16"/>
        <v>0.19999999999999996</v>
      </c>
      <c r="AD72" s="6">
        <f t="shared" si="17"/>
        <v>0.15999999999999998</v>
      </c>
    </row>
    <row r="73" spans="1:30" ht="41.4" x14ac:dyDescent="0.25">
      <c r="A73" s="4" t="s">
        <v>393</v>
      </c>
      <c r="B73" s="14">
        <v>1</v>
      </c>
      <c r="C73" s="14">
        <v>1</v>
      </c>
      <c r="D73" s="14">
        <v>1</v>
      </c>
      <c r="E73" s="14">
        <v>1</v>
      </c>
      <c r="F73" s="14">
        <v>1</v>
      </c>
      <c r="G73" s="14">
        <v>1</v>
      </c>
      <c r="H73" s="14">
        <v>0</v>
      </c>
      <c r="I73" s="14">
        <v>0</v>
      </c>
      <c r="J73" s="14">
        <v>1</v>
      </c>
      <c r="K73" s="14">
        <v>1</v>
      </c>
      <c r="L73" s="6">
        <f t="shared" si="10"/>
        <v>0.8</v>
      </c>
      <c r="M73" s="7" t="str">
        <f t="shared" si="11"/>
        <v>mudah</v>
      </c>
      <c r="N73" s="6">
        <f t="shared" si="12"/>
        <v>0.4</v>
      </c>
      <c r="O73" s="7" t="str">
        <f t="shared" si="13"/>
        <v>soal diterima baik</v>
      </c>
      <c r="Q73" s="7">
        <v>68</v>
      </c>
      <c r="R73" s="14">
        <f t="shared" si="18"/>
        <v>1</v>
      </c>
      <c r="S73" s="14">
        <f t="shared" si="18"/>
        <v>1</v>
      </c>
      <c r="T73" s="14">
        <f t="shared" si="18"/>
        <v>1</v>
      </c>
      <c r="U73" s="14">
        <f t="shared" si="18"/>
        <v>1</v>
      </c>
      <c r="V73" s="14">
        <f t="shared" si="18"/>
        <v>1</v>
      </c>
      <c r="W73" s="14">
        <f t="shared" si="14"/>
        <v>1</v>
      </c>
      <c r="X73" s="14">
        <f t="shared" si="14"/>
        <v>0</v>
      </c>
      <c r="Y73" s="14">
        <f t="shared" si="14"/>
        <v>0</v>
      </c>
      <c r="Z73" s="14">
        <f t="shared" si="14"/>
        <v>0</v>
      </c>
      <c r="AA73" s="14">
        <f t="shared" si="14"/>
        <v>0</v>
      </c>
      <c r="AB73" s="6">
        <f t="shared" si="15"/>
        <v>0.6</v>
      </c>
      <c r="AC73" s="6">
        <f t="shared" si="16"/>
        <v>0.4</v>
      </c>
      <c r="AD73" s="6">
        <f t="shared" si="17"/>
        <v>0.24</v>
      </c>
    </row>
    <row r="74" spans="1:30" ht="41.4" x14ac:dyDescent="0.25">
      <c r="A74" s="8" t="s">
        <v>394</v>
      </c>
      <c r="B74" s="14">
        <v>1</v>
      </c>
      <c r="C74" s="14">
        <v>1</v>
      </c>
      <c r="D74" s="14">
        <v>1</v>
      </c>
      <c r="E74" s="14">
        <v>0</v>
      </c>
      <c r="F74" s="14">
        <v>1</v>
      </c>
      <c r="G74" s="14">
        <v>0</v>
      </c>
      <c r="H74" s="14">
        <v>0</v>
      </c>
      <c r="I74" s="14">
        <v>0</v>
      </c>
      <c r="J74" s="14">
        <v>1</v>
      </c>
      <c r="K74" s="14">
        <v>1</v>
      </c>
      <c r="L74" s="6">
        <f t="shared" si="10"/>
        <v>0.6</v>
      </c>
      <c r="M74" s="7" t="str">
        <f t="shared" si="11"/>
        <v>sedang</v>
      </c>
      <c r="N74" s="6">
        <f t="shared" si="12"/>
        <v>0.4</v>
      </c>
      <c r="O74" s="7" t="str">
        <f t="shared" si="13"/>
        <v>soal diterima baik</v>
      </c>
      <c r="Q74" s="7">
        <v>69</v>
      </c>
      <c r="R74" s="14">
        <f t="shared" si="18"/>
        <v>1</v>
      </c>
      <c r="S74" s="14">
        <f t="shared" si="18"/>
        <v>1</v>
      </c>
      <c r="T74" s="14">
        <f t="shared" si="18"/>
        <v>1</v>
      </c>
      <c r="U74" s="14">
        <f t="shared" si="18"/>
        <v>1</v>
      </c>
      <c r="V74" s="14">
        <f t="shared" si="18"/>
        <v>1</v>
      </c>
      <c r="W74" s="14">
        <f t="shared" si="14"/>
        <v>1</v>
      </c>
      <c r="X74" s="14">
        <f t="shared" si="14"/>
        <v>0</v>
      </c>
      <c r="Y74" s="14">
        <f t="shared" si="14"/>
        <v>0</v>
      </c>
      <c r="Z74" s="14">
        <f t="shared" si="14"/>
        <v>1</v>
      </c>
      <c r="AA74" s="14">
        <f t="shared" si="14"/>
        <v>1</v>
      </c>
      <c r="AB74" s="6">
        <f t="shared" si="15"/>
        <v>0.8</v>
      </c>
      <c r="AC74" s="6">
        <f t="shared" si="16"/>
        <v>0.19999999999999996</v>
      </c>
      <c r="AD74" s="6">
        <f t="shared" si="17"/>
        <v>0.15999999999999998</v>
      </c>
    </row>
    <row r="75" spans="1:30" ht="41.4" x14ac:dyDescent="0.25">
      <c r="A75" s="4" t="s">
        <v>395</v>
      </c>
      <c r="B75" s="14">
        <v>0</v>
      </c>
      <c r="C75" s="14">
        <v>0</v>
      </c>
      <c r="D75" s="14">
        <v>0</v>
      </c>
      <c r="E75" s="14">
        <v>1</v>
      </c>
      <c r="F75" s="14">
        <v>0</v>
      </c>
      <c r="G75" s="14">
        <v>1</v>
      </c>
      <c r="H75" s="14">
        <v>1</v>
      </c>
      <c r="I75" s="14">
        <v>1</v>
      </c>
      <c r="J75" s="14">
        <v>0</v>
      </c>
      <c r="K75" s="14">
        <v>0</v>
      </c>
      <c r="L75" s="6">
        <f t="shared" si="10"/>
        <v>0.4</v>
      </c>
      <c r="M75" s="7" t="str">
        <f t="shared" si="11"/>
        <v>sedang</v>
      </c>
      <c r="N75" s="6">
        <f t="shared" si="12"/>
        <v>0.4</v>
      </c>
      <c r="O75" s="7" t="str">
        <f t="shared" si="13"/>
        <v>soal diterima baik</v>
      </c>
      <c r="Q75" s="7">
        <v>70</v>
      </c>
      <c r="R75" s="14">
        <f t="shared" si="18"/>
        <v>1</v>
      </c>
      <c r="S75" s="14">
        <f t="shared" si="18"/>
        <v>1</v>
      </c>
      <c r="T75" s="14">
        <f t="shared" si="18"/>
        <v>1</v>
      </c>
      <c r="U75" s="14">
        <f t="shared" si="18"/>
        <v>0</v>
      </c>
      <c r="V75" s="14">
        <f t="shared" si="18"/>
        <v>1</v>
      </c>
      <c r="W75" s="14">
        <f t="shared" si="14"/>
        <v>0</v>
      </c>
      <c r="X75" s="14">
        <f t="shared" si="14"/>
        <v>0</v>
      </c>
      <c r="Y75" s="14">
        <f t="shared" si="14"/>
        <v>0</v>
      </c>
      <c r="Z75" s="14">
        <f t="shared" si="14"/>
        <v>1</v>
      </c>
      <c r="AA75" s="14">
        <f t="shared" si="14"/>
        <v>1</v>
      </c>
      <c r="AB75" s="6">
        <f t="shared" si="15"/>
        <v>0.6</v>
      </c>
      <c r="AC75" s="6">
        <f t="shared" si="16"/>
        <v>0.4</v>
      </c>
      <c r="AD75" s="6">
        <f t="shared" si="17"/>
        <v>0.24</v>
      </c>
    </row>
    <row r="76" spans="1:30" ht="41.4" x14ac:dyDescent="0.25">
      <c r="A76" s="9" t="s">
        <v>396</v>
      </c>
      <c r="B76" s="14">
        <v>1</v>
      </c>
      <c r="C76" s="14">
        <v>1</v>
      </c>
      <c r="D76" s="14">
        <v>1</v>
      </c>
      <c r="E76" s="14">
        <v>1</v>
      </c>
      <c r="F76" s="14">
        <v>1</v>
      </c>
      <c r="G76" s="14">
        <v>1</v>
      </c>
      <c r="H76" s="14">
        <v>0</v>
      </c>
      <c r="I76" s="14">
        <v>0</v>
      </c>
      <c r="J76" s="14">
        <v>0</v>
      </c>
      <c r="K76" s="14">
        <v>0</v>
      </c>
      <c r="L76" s="6">
        <f t="shared" si="10"/>
        <v>0.6</v>
      </c>
      <c r="M76" s="7" t="str">
        <f t="shared" si="11"/>
        <v>sedang</v>
      </c>
      <c r="N76" s="6">
        <f t="shared" si="12"/>
        <v>0.8</v>
      </c>
      <c r="O76" s="7" t="str">
        <f t="shared" si="13"/>
        <v>soal diterima baik</v>
      </c>
      <c r="Q76" s="7">
        <v>71</v>
      </c>
      <c r="R76" s="14">
        <f t="shared" si="18"/>
        <v>0</v>
      </c>
      <c r="S76" s="14">
        <f t="shared" si="18"/>
        <v>0</v>
      </c>
      <c r="T76" s="14">
        <f t="shared" si="18"/>
        <v>0</v>
      </c>
      <c r="U76" s="14">
        <f t="shared" si="18"/>
        <v>1</v>
      </c>
      <c r="V76" s="14">
        <f t="shared" si="18"/>
        <v>0</v>
      </c>
      <c r="W76" s="14">
        <f t="shared" si="14"/>
        <v>1</v>
      </c>
      <c r="X76" s="14">
        <f t="shared" si="14"/>
        <v>1</v>
      </c>
      <c r="Y76" s="14">
        <f t="shared" si="14"/>
        <v>1</v>
      </c>
      <c r="Z76" s="14">
        <f t="shared" si="14"/>
        <v>0</v>
      </c>
      <c r="AA76" s="14">
        <f t="shared" si="14"/>
        <v>0</v>
      </c>
      <c r="AB76" s="6">
        <f t="shared" si="15"/>
        <v>0.4</v>
      </c>
      <c r="AC76" s="6">
        <f t="shared" si="16"/>
        <v>0.6</v>
      </c>
      <c r="AD76" s="6">
        <f t="shared" si="17"/>
        <v>0.24</v>
      </c>
    </row>
    <row r="77" spans="1:30" ht="55.2" x14ac:dyDescent="0.25">
      <c r="A77" s="9" t="s">
        <v>397</v>
      </c>
      <c r="B77" s="14">
        <v>1</v>
      </c>
      <c r="C77" s="14">
        <v>1</v>
      </c>
      <c r="D77" s="14">
        <v>1</v>
      </c>
      <c r="E77" s="14">
        <v>1</v>
      </c>
      <c r="F77" s="14">
        <v>1</v>
      </c>
      <c r="G77" s="14">
        <v>1</v>
      </c>
      <c r="H77" s="14">
        <v>1</v>
      </c>
      <c r="I77" s="14">
        <v>1</v>
      </c>
      <c r="J77" s="14">
        <v>0</v>
      </c>
      <c r="K77" s="14">
        <v>0</v>
      </c>
      <c r="L77" s="6">
        <f t="shared" si="10"/>
        <v>0.8</v>
      </c>
      <c r="M77" s="7" t="str">
        <f t="shared" si="11"/>
        <v>mudah</v>
      </c>
      <c r="N77" s="6">
        <f t="shared" si="12"/>
        <v>0.4</v>
      </c>
      <c r="O77" s="7" t="str">
        <f t="shared" si="13"/>
        <v>soal diterima baik</v>
      </c>
      <c r="Q77" s="7">
        <v>72</v>
      </c>
      <c r="R77" s="14">
        <f t="shared" si="18"/>
        <v>1</v>
      </c>
      <c r="S77" s="14">
        <f t="shared" si="18"/>
        <v>1</v>
      </c>
      <c r="T77" s="14">
        <f t="shared" si="18"/>
        <v>1</v>
      </c>
      <c r="U77" s="14">
        <f t="shared" si="18"/>
        <v>1</v>
      </c>
      <c r="V77" s="14">
        <f t="shared" si="18"/>
        <v>1</v>
      </c>
      <c r="W77" s="14">
        <f t="shared" si="14"/>
        <v>1</v>
      </c>
      <c r="X77" s="14">
        <f t="shared" si="14"/>
        <v>0</v>
      </c>
      <c r="Y77" s="14">
        <f t="shared" si="14"/>
        <v>0</v>
      </c>
      <c r="Z77" s="14">
        <f t="shared" si="14"/>
        <v>0</v>
      </c>
      <c r="AA77" s="14">
        <f t="shared" si="14"/>
        <v>0</v>
      </c>
      <c r="AB77" s="6">
        <f t="shared" si="15"/>
        <v>0.6</v>
      </c>
      <c r="AC77" s="6">
        <f t="shared" si="16"/>
        <v>0.4</v>
      </c>
      <c r="AD77" s="6">
        <f t="shared" si="17"/>
        <v>0.24</v>
      </c>
    </row>
    <row r="78" spans="1:30" ht="41.4" x14ac:dyDescent="0.25">
      <c r="A78" s="9" t="s">
        <v>398</v>
      </c>
      <c r="B78" s="14">
        <v>1</v>
      </c>
      <c r="C78" s="14">
        <v>1</v>
      </c>
      <c r="D78" s="14">
        <v>1</v>
      </c>
      <c r="E78" s="14">
        <v>1</v>
      </c>
      <c r="F78" s="14">
        <v>1</v>
      </c>
      <c r="G78" s="14">
        <v>1</v>
      </c>
      <c r="H78" s="14">
        <v>1</v>
      </c>
      <c r="I78" s="14">
        <v>1</v>
      </c>
      <c r="J78" s="14">
        <v>0</v>
      </c>
      <c r="K78" s="14">
        <v>0</v>
      </c>
      <c r="L78" s="6">
        <f t="shared" si="10"/>
        <v>0.8</v>
      </c>
      <c r="M78" s="7" t="str">
        <f t="shared" si="11"/>
        <v>mudah</v>
      </c>
      <c r="N78" s="6">
        <f t="shared" si="12"/>
        <v>0.4</v>
      </c>
      <c r="O78" s="7" t="str">
        <f t="shared" si="13"/>
        <v>soal diterima baik</v>
      </c>
      <c r="Q78" s="7">
        <v>73</v>
      </c>
      <c r="R78" s="14">
        <f t="shared" si="18"/>
        <v>1</v>
      </c>
      <c r="S78" s="14">
        <f t="shared" si="18"/>
        <v>1</v>
      </c>
      <c r="T78" s="14">
        <f t="shared" si="18"/>
        <v>1</v>
      </c>
      <c r="U78" s="14">
        <f t="shared" si="18"/>
        <v>1</v>
      </c>
      <c r="V78" s="14">
        <f t="shared" si="18"/>
        <v>1</v>
      </c>
      <c r="W78" s="14">
        <f t="shared" si="14"/>
        <v>1</v>
      </c>
      <c r="X78" s="14">
        <f t="shared" si="14"/>
        <v>1</v>
      </c>
      <c r="Y78" s="14">
        <f t="shared" si="14"/>
        <v>1</v>
      </c>
      <c r="Z78" s="14">
        <f t="shared" si="14"/>
        <v>0</v>
      </c>
      <c r="AA78" s="14">
        <f t="shared" si="14"/>
        <v>0</v>
      </c>
      <c r="AB78" s="6">
        <f t="shared" si="15"/>
        <v>0.8</v>
      </c>
      <c r="AC78" s="6">
        <f t="shared" si="16"/>
        <v>0.19999999999999996</v>
      </c>
      <c r="AD78" s="6">
        <f t="shared" si="17"/>
        <v>0.15999999999999998</v>
      </c>
    </row>
    <row r="79" spans="1:30" ht="41.4" x14ac:dyDescent="0.25">
      <c r="A79" s="8" t="s">
        <v>399</v>
      </c>
      <c r="B79" s="14">
        <v>1</v>
      </c>
      <c r="C79" s="14">
        <v>1</v>
      </c>
      <c r="D79" s="14">
        <v>1</v>
      </c>
      <c r="E79" s="14">
        <v>0</v>
      </c>
      <c r="F79" s="14">
        <v>1</v>
      </c>
      <c r="G79" s="14">
        <v>0</v>
      </c>
      <c r="H79" s="14">
        <v>1</v>
      </c>
      <c r="I79" s="14">
        <v>1</v>
      </c>
      <c r="J79" s="14">
        <v>0</v>
      </c>
      <c r="K79" s="14">
        <v>0</v>
      </c>
      <c r="L79" s="6">
        <f t="shared" si="10"/>
        <v>0.6</v>
      </c>
      <c r="M79" s="7" t="str">
        <f t="shared" si="11"/>
        <v>sedang</v>
      </c>
      <c r="N79" s="6">
        <f t="shared" si="12"/>
        <v>0.4</v>
      </c>
      <c r="O79" s="7" t="str">
        <f t="shared" si="13"/>
        <v>soal diterima baik</v>
      </c>
      <c r="Q79" s="7">
        <v>74</v>
      </c>
      <c r="R79" s="14">
        <f t="shared" si="18"/>
        <v>1</v>
      </c>
      <c r="S79" s="14">
        <f t="shared" si="18"/>
        <v>1</v>
      </c>
      <c r="T79" s="14">
        <f t="shared" si="18"/>
        <v>1</v>
      </c>
      <c r="U79" s="14">
        <f t="shared" si="18"/>
        <v>1</v>
      </c>
      <c r="V79" s="14">
        <f t="shared" si="18"/>
        <v>1</v>
      </c>
      <c r="W79" s="14">
        <f t="shared" si="14"/>
        <v>1</v>
      </c>
      <c r="X79" s="14">
        <f t="shared" si="14"/>
        <v>1</v>
      </c>
      <c r="Y79" s="14">
        <f t="shared" si="14"/>
        <v>1</v>
      </c>
      <c r="Z79" s="14">
        <f t="shared" si="14"/>
        <v>0</v>
      </c>
      <c r="AA79" s="14">
        <f t="shared" si="14"/>
        <v>0</v>
      </c>
      <c r="AB79" s="6">
        <f t="shared" si="15"/>
        <v>0.8</v>
      </c>
      <c r="AC79" s="6">
        <f t="shared" si="16"/>
        <v>0.19999999999999996</v>
      </c>
      <c r="AD79" s="6">
        <f t="shared" si="17"/>
        <v>0.15999999999999998</v>
      </c>
    </row>
    <row r="80" spans="1:30" ht="27.6" x14ac:dyDescent="0.25">
      <c r="A80" s="4" t="s">
        <v>400</v>
      </c>
      <c r="B80" s="14">
        <v>1</v>
      </c>
      <c r="C80" s="14">
        <v>1</v>
      </c>
      <c r="D80" s="14">
        <v>1</v>
      </c>
      <c r="E80" s="14">
        <v>1</v>
      </c>
      <c r="F80" s="14">
        <v>1</v>
      </c>
      <c r="G80" s="14">
        <v>1</v>
      </c>
      <c r="H80" s="14">
        <v>0</v>
      </c>
      <c r="I80" s="14">
        <v>0</v>
      </c>
      <c r="J80" s="14">
        <v>0</v>
      </c>
      <c r="K80" s="14">
        <v>0</v>
      </c>
      <c r="L80" s="6">
        <f t="shared" si="10"/>
        <v>0.6</v>
      </c>
      <c r="M80" s="7" t="str">
        <f t="shared" si="11"/>
        <v>sedang</v>
      </c>
      <c r="N80" s="6">
        <f t="shared" si="12"/>
        <v>0.8</v>
      </c>
      <c r="O80" s="7" t="str">
        <f t="shared" si="13"/>
        <v>soal diterima baik</v>
      </c>
      <c r="Q80" s="7">
        <v>75</v>
      </c>
      <c r="R80" s="14">
        <f t="shared" si="18"/>
        <v>1</v>
      </c>
      <c r="S80" s="14">
        <f t="shared" si="18"/>
        <v>1</v>
      </c>
      <c r="T80" s="14">
        <f t="shared" si="18"/>
        <v>1</v>
      </c>
      <c r="U80" s="14">
        <f t="shared" si="18"/>
        <v>0</v>
      </c>
      <c r="V80" s="14">
        <f t="shared" si="18"/>
        <v>1</v>
      </c>
      <c r="W80" s="14">
        <f t="shared" si="14"/>
        <v>0</v>
      </c>
      <c r="X80" s="14">
        <f t="shared" si="14"/>
        <v>1</v>
      </c>
      <c r="Y80" s="14">
        <f t="shared" si="14"/>
        <v>1</v>
      </c>
      <c r="Z80" s="14">
        <f t="shared" si="14"/>
        <v>0</v>
      </c>
      <c r="AA80" s="14">
        <f t="shared" si="14"/>
        <v>0</v>
      </c>
      <c r="AB80" s="6">
        <f t="shared" si="15"/>
        <v>0.6</v>
      </c>
      <c r="AC80" s="6">
        <f t="shared" si="16"/>
        <v>0.4</v>
      </c>
      <c r="AD80" s="6">
        <f t="shared" si="17"/>
        <v>0.24</v>
      </c>
    </row>
    <row r="81" spans="1:30" ht="27.6" x14ac:dyDescent="0.25">
      <c r="A81" s="4" t="s">
        <v>401</v>
      </c>
      <c r="B81" s="14">
        <v>1</v>
      </c>
      <c r="C81" s="14">
        <v>1</v>
      </c>
      <c r="D81" s="14">
        <v>1</v>
      </c>
      <c r="E81" s="14">
        <v>1</v>
      </c>
      <c r="F81" s="14">
        <v>1</v>
      </c>
      <c r="G81" s="14">
        <v>1</v>
      </c>
      <c r="H81" s="14">
        <v>0</v>
      </c>
      <c r="I81" s="14">
        <v>0</v>
      </c>
      <c r="J81" s="14">
        <v>1</v>
      </c>
      <c r="K81" s="14">
        <v>1</v>
      </c>
      <c r="L81" s="6">
        <f t="shared" si="10"/>
        <v>0.8</v>
      </c>
      <c r="M81" s="7" t="str">
        <f t="shared" si="11"/>
        <v>mudah</v>
      </c>
      <c r="N81" s="6">
        <f t="shared" si="12"/>
        <v>0.4</v>
      </c>
      <c r="O81" s="7" t="str">
        <f t="shared" si="13"/>
        <v>soal diterima baik</v>
      </c>
      <c r="Q81" s="7">
        <v>76</v>
      </c>
      <c r="R81" s="14">
        <f t="shared" si="18"/>
        <v>1</v>
      </c>
      <c r="S81" s="14">
        <f t="shared" si="18"/>
        <v>1</v>
      </c>
      <c r="T81" s="14">
        <f t="shared" si="18"/>
        <v>1</v>
      </c>
      <c r="U81" s="14">
        <f t="shared" si="18"/>
        <v>1</v>
      </c>
      <c r="V81" s="14">
        <f t="shared" si="18"/>
        <v>1</v>
      </c>
      <c r="W81" s="14">
        <f t="shared" si="14"/>
        <v>1</v>
      </c>
      <c r="X81" s="14">
        <f t="shared" si="14"/>
        <v>0</v>
      </c>
      <c r="Y81" s="14">
        <f t="shared" si="14"/>
        <v>0</v>
      </c>
      <c r="Z81" s="14">
        <f t="shared" si="14"/>
        <v>0</v>
      </c>
      <c r="AA81" s="14">
        <f t="shared" si="14"/>
        <v>0</v>
      </c>
      <c r="AB81" s="6">
        <f t="shared" si="15"/>
        <v>0.6</v>
      </c>
      <c r="AC81" s="6">
        <f t="shared" si="16"/>
        <v>0.4</v>
      </c>
      <c r="AD81" s="6">
        <f t="shared" si="17"/>
        <v>0.24</v>
      </c>
    </row>
    <row r="82" spans="1:30" ht="41.4" x14ac:dyDescent="0.25">
      <c r="A82" s="8" t="s">
        <v>402</v>
      </c>
      <c r="B82" s="14">
        <v>1</v>
      </c>
      <c r="C82" s="14">
        <v>1</v>
      </c>
      <c r="D82" s="14">
        <v>1</v>
      </c>
      <c r="E82" s="14">
        <v>0</v>
      </c>
      <c r="F82" s="14">
        <v>1</v>
      </c>
      <c r="G82" s="14">
        <v>0</v>
      </c>
      <c r="H82" s="14">
        <v>0</v>
      </c>
      <c r="I82" s="14">
        <v>0</v>
      </c>
      <c r="J82" s="14">
        <v>0</v>
      </c>
      <c r="K82" s="14">
        <v>0</v>
      </c>
      <c r="L82" s="6">
        <f t="shared" si="10"/>
        <v>0.4</v>
      </c>
      <c r="M82" s="7" t="str">
        <f t="shared" si="11"/>
        <v>sedang</v>
      </c>
      <c r="N82" s="6">
        <f t="shared" si="12"/>
        <v>0.8</v>
      </c>
      <c r="O82" s="7" t="str">
        <f t="shared" si="13"/>
        <v>soal diterima baik</v>
      </c>
      <c r="Q82" s="7">
        <v>77</v>
      </c>
      <c r="R82" s="14">
        <f t="shared" si="18"/>
        <v>1</v>
      </c>
      <c r="S82" s="14">
        <f t="shared" si="18"/>
        <v>1</v>
      </c>
      <c r="T82" s="14">
        <f t="shared" si="18"/>
        <v>1</v>
      </c>
      <c r="U82" s="14">
        <f t="shared" si="18"/>
        <v>1</v>
      </c>
      <c r="V82" s="14">
        <f t="shared" si="18"/>
        <v>1</v>
      </c>
      <c r="W82" s="14">
        <f t="shared" si="14"/>
        <v>1</v>
      </c>
      <c r="X82" s="14">
        <f t="shared" si="14"/>
        <v>0</v>
      </c>
      <c r="Y82" s="14">
        <f t="shared" si="14"/>
        <v>0</v>
      </c>
      <c r="Z82" s="14">
        <f t="shared" si="14"/>
        <v>1</v>
      </c>
      <c r="AA82" s="14">
        <f t="shared" si="14"/>
        <v>1</v>
      </c>
      <c r="AB82" s="6">
        <f t="shared" si="15"/>
        <v>0.8</v>
      </c>
      <c r="AC82" s="6">
        <f t="shared" si="16"/>
        <v>0.19999999999999996</v>
      </c>
      <c r="AD82" s="6">
        <f t="shared" si="17"/>
        <v>0.15999999999999998</v>
      </c>
    </row>
    <row r="83" spans="1:30" ht="41.4" x14ac:dyDescent="0.25">
      <c r="A83" s="9" t="s">
        <v>403</v>
      </c>
      <c r="B83" s="14">
        <v>0</v>
      </c>
      <c r="C83" s="14">
        <v>0</v>
      </c>
      <c r="D83" s="14">
        <v>1</v>
      </c>
      <c r="E83" s="14">
        <v>1</v>
      </c>
      <c r="F83" s="14">
        <v>1</v>
      </c>
      <c r="G83" s="14">
        <v>1</v>
      </c>
      <c r="H83" s="14">
        <v>0</v>
      </c>
      <c r="I83" s="14">
        <v>0</v>
      </c>
      <c r="J83" s="14">
        <v>0</v>
      </c>
      <c r="K83" s="14">
        <v>0</v>
      </c>
      <c r="L83" s="6">
        <f t="shared" si="10"/>
        <v>0.4</v>
      </c>
      <c r="M83" s="7" t="str">
        <f t="shared" si="11"/>
        <v>sedang</v>
      </c>
      <c r="N83" s="6">
        <f t="shared" si="12"/>
        <v>0.4</v>
      </c>
      <c r="O83" s="7" t="str">
        <f t="shared" si="13"/>
        <v>soal diterima baik</v>
      </c>
      <c r="Q83" s="7">
        <v>78</v>
      </c>
      <c r="R83" s="14">
        <f t="shared" si="18"/>
        <v>1</v>
      </c>
      <c r="S83" s="14">
        <f t="shared" si="18"/>
        <v>1</v>
      </c>
      <c r="T83" s="14">
        <f t="shared" si="18"/>
        <v>1</v>
      </c>
      <c r="U83" s="14">
        <f t="shared" si="18"/>
        <v>0</v>
      </c>
      <c r="V83" s="14">
        <f t="shared" si="18"/>
        <v>1</v>
      </c>
      <c r="W83" s="14">
        <f t="shared" si="14"/>
        <v>0</v>
      </c>
      <c r="X83" s="14">
        <f t="shared" si="14"/>
        <v>0</v>
      </c>
      <c r="Y83" s="14">
        <f t="shared" si="14"/>
        <v>0</v>
      </c>
      <c r="Z83" s="14">
        <f t="shared" si="14"/>
        <v>0</v>
      </c>
      <c r="AA83" s="14">
        <f t="shared" si="14"/>
        <v>0</v>
      </c>
      <c r="AB83" s="6">
        <f t="shared" si="15"/>
        <v>0.4</v>
      </c>
      <c r="AC83" s="6">
        <f t="shared" si="16"/>
        <v>0.6</v>
      </c>
      <c r="AD83" s="6">
        <f t="shared" si="17"/>
        <v>0.24</v>
      </c>
    </row>
    <row r="84" spans="1:30" ht="27.6" x14ac:dyDescent="0.25">
      <c r="A84" s="8" t="s">
        <v>404</v>
      </c>
      <c r="B84" s="14">
        <v>0</v>
      </c>
      <c r="C84" s="14">
        <v>0</v>
      </c>
      <c r="D84" s="14">
        <v>1</v>
      </c>
      <c r="E84" s="14">
        <v>1</v>
      </c>
      <c r="F84" s="14">
        <v>1</v>
      </c>
      <c r="G84" s="14">
        <v>1</v>
      </c>
      <c r="H84" s="14">
        <v>0</v>
      </c>
      <c r="I84" s="14">
        <v>0</v>
      </c>
      <c r="J84" s="14">
        <v>0</v>
      </c>
      <c r="K84" s="14">
        <v>0</v>
      </c>
      <c r="L84" s="6">
        <f t="shared" si="10"/>
        <v>0.4</v>
      </c>
      <c r="M84" s="7" t="str">
        <f t="shared" si="11"/>
        <v>sedang</v>
      </c>
      <c r="N84" s="6">
        <f t="shared" si="12"/>
        <v>0.4</v>
      </c>
      <c r="O84" s="7" t="str">
        <f t="shared" si="13"/>
        <v>soal diterima baik</v>
      </c>
      <c r="Q84" s="7">
        <v>79</v>
      </c>
      <c r="R84" s="14">
        <f t="shared" si="18"/>
        <v>0</v>
      </c>
      <c r="S84" s="14">
        <f t="shared" si="18"/>
        <v>0</v>
      </c>
      <c r="T84" s="14">
        <f t="shared" si="18"/>
        <v>1</v>
      </c>
      <c r="U84" s="14">
        <f t="shared" si="18"/>
        <v>1</v>
      </c>
      <c r="V84" s="14">
        <f t="shared" si="18"/>
        <v>1</v>
      </c>
      <c r="W84" s="14">
        <f t="shared" si="14"/>
        <v>1</v>
      </c>
      <c r="X84" s="14">
        <f t="shared" si="14"/>
        <v>0</v>
      </c>
      <c r="Y84" s="14">
        <f t="shared" si="14"/>
        <v>0</v>
      </c>
      <c r="Z84" s="14">
        <f t="shared" si="14"/>
        <v>0</v>
      </c>
      <c r="AA84" s="14">
        <f t="shared" si="14"/>
        <v>0</v>
      </c>
      <c r="AB84" s="6">
        <f t="shared" si="15"/>
        <v>0.4</v>
      </c>
      <c r="AC84" s="6">
        <f t="shared" si="16"/>
        <v>0.6</v>
      </c>
      <c r="AD84" s="6">
        <f t="shared" si="17"/>
        <v>0.24</v>
      </c>
    </row>
    <row r="85" spans="1:30" ht="27.6" x14ac:dyDescent="0.25">
      <c r="A85" s="4" t="s">
        <v>405</v>
      </c>
      <c r="B85" s="14">
        <v>1</v>
      </c>
      <c r="C85" s="14">
        <v>1</v>
      </c>
      <c r="D85" s="14">
        <v>1</v>
      </c>
      <c r="E85" s="14">
        <v>0</v>
      </c>
      <c r="F85" s="14">
        <v>1</v>
      </c>
      <c r="G85" s="14">
        <v>0</v>
      </c>
      <c r="H85" s="14">
        <v>1</v>
      </c>
      <c r="I85" s="14">
        <v>1</v>
      </c>
      <c r="J85" s="14">
        <v>0</v>
      </c>
      <c r="K85" s="14">
        <v>0</v>
      </c>
      <c r="L85" s="6">
        <f t="shared" si="10"/>
        <v>0.6</v>
      </c>
      <c r="M85" s="7" t="str">
        <f t="shared" si="11"/>
        <v>sedang</v>
      </c>
      <c r="N85" s="6">
        <f t="shared" si="12"/>
        <v>0.4</v>
      </c>
      <c r="O85" s="7" t="str">
        <f t="shared" si="13"/>
        <v>soal diterima baik</v>
      </c>
      <c r="Q85" s="7">
        <v>80</v>
      </c>
      <c r="R85" s="14">
        <f t="shared" si="18"/>
        <v>0</v>
      </c>
      <c r="S85" s="14">
        <f t="shared" si="18"/>
        <v>0</v>
      </c>
      <c r="T85" s="14">
        <f t="shared" si="18"/>
        <v>1</v>
      </c>
      <c r="U85" s="14">
        <f t="shared" si="18"/>
        <v>1</v>
      </c>
      <c r="V85" s="14">
        <f t="shared" si="18"/>
        <v>1</v>
      </c>
      <c r="W85" s="14">
        <f t="shared" si="14"/>
        <v>1</v>
      </c>
      <c r="X85" s="14">
        <f t="shared" si="14"/>
        <v>0</v>
      </c>
      <c r="Y85" s="14">
        <f t="shared" si="14"/>
        <v>0</v>
      </c>
      <c r="Z85" s="14">
        <f t="shared" si="14"/>
        <v>0</v>
      </c>
      <c r="AA85" s="14">
        <f t="shared" si="14"/>
        <v>0</v>
      </c>
      <c r="AB85" s="6">
        <f t="shared" si="15"/>
        <v>0.4</v>
      </c>
      <c r="AC85" s="6">
        <f t="shared" si="16"/>
        <v>0.6</v>
      </c>
      <c r="AD85" s="6">
        <f t="shared" si="17"/>
        <v>0.24</v>
      </c>
    </row>
    <row r="86" spans="1:30" ht="27.6" x14ac:dyDescent="0.25">
      <c r="A86" s="9" t="s">
        <v>406</v>
      </c>
      <c r="B86" s="14">
        <v>1</v>
      </c>
      <c r="C86" s="14">
        <v>1</v>
      </c>
      <c r="D86" s="14">
        <v>0</v>
      </c>
      <c r="E86" s="14">
        <v>1</v>
      </c>
      <c r="F86" s="14">
        <v>0</v>
      </c>
      <c r="G86" s="14">
        <v>1</v>
      </c>
      <c r="H86" s="14">
        <v>0</v>
      </c>
      <c r="I86" s="14">
        <v>0</v>
      </c>
      <c r="J86" s="14">
        <v>0</v>
      </c>
      <c r="K86" s="14">
        <v>0</v>
      </c>
      <c r="L86" s="6">
        <f t="shared" si="10"/>
        <v>0.4</v>
      </c>
      <c r="M86" s="7" t="str">
        <f t="shared" si="11"/>
        <v>sedang</v>
      </c>
      <c r="N86" s="6">
        <f t="shared" si="12"/>
        <v>0.4</v>
      </c>
      <c r="O86" s="7" t="str">
        <f t="shared" si="13"/>
        <v>soal diterima baik</v>
      </c>
      <c r="Q86" s="7">
        <v>81</v>
      </c>
      <c r="R86" s="14">
        <f t="shared" si="18"/>
        <v>1</v>
      </c>
      <c r="S86" s="14">
        <f t="shared" si="18"/>
        <v>1</v>
      </c>
      <c r="T86" s="14">
        <f t="shared" si="18"/>
        <v>1</v>
      </c>
      <c r="U86" s="14">
        <f t="shared" si="18"/>
        <v>0</v>
      </c>
      <c r="V86" s="14">
        <f t="shared" si="18"/>
        <v>1</v>
      </c>
      <c r="W86" s="14">
        <f t="shared" si="14"/>
        <v>0</v>
      </c>
      <c r="X86" s="14">
        <f t="shared" si="14"/>
        <v>1</v>
      </c>
      <c r="Y86" s="14">
        <f t="shared" si="14"/>
        <v>1</v>
      </c>
      <c r="Z86" s="14">
        <f t="shared" si="14"/>
        <v>0</v>
      </c>
      <c r="AA86" s="14">
        <f t="shared" si="14"/>
        <v>0</v>
      </c>
      <c r="AB86" s="6">
        <f t="shared" si="15"/>
        <v>0.6</v>
      </c>
      <c r="AC86" s="6">
        <f t="shared" si="16"/>
        <v>0.4</v>
      </c>
      <c r="AD86" s="6">
        <f t="shared" si="17"/>
        <v>0.24</v>
      </c>
    </row>
    <row r="87" spans="1:30" ht="41.4" x14ac:dyDescent="0.25">
      <c r="A87" s="9" t="s">
        <v>407</v>
      </c>
      <c r="B87" s="14">
        <v>1</v>
      </c>
      <c r="C87" s="14">
        <v>1</v>
      </c>
      <c r="D87" s="14">
        <v>0</v>
      </c>
      <c r="E87" s="14">
        <v>1</v>
      </c>
      <c r="F87" s="14">
        <v>0</v>
      </c>
      <c r="G87" s="14">
        <v>1</v>
      </c>
      <c r="H87" s="14">
        <v>0</v>
      </c>
      <c r="I87" s="14">
        <v>0</v>
      </c>
      <c r="J87" s="14">
        <v>0</v>
      </c>
      <c r="K87" s="14">
        <v>0</v>
      </c>
      <c r="L87" s="6">
        <f t="shared" si="10"/>
        <v>0.4</v>
      </c>
      <c r="M87" s="7" t="str">
        <f t="shared" si="11"/>
        <v>sedang</v>
      </c>
      <c r="N87" s="6">
        <f t="shared" si="12"/>
        <v>0.4</v>
      </c>
      <c r="O87" s="7" t="str">
        <f t="shared" si="13"/>
        <v>soal diterima baik</v>
      </c>
      <c r="Q87" s="7">
        <v>82</v>
      </c>
      <c r="R87" s="14">
        <f t="shared" si="18"/>
        <v>1</v>
      </c>
      <c r="S87" s="14">
        <f t="shared" si="18"/>
        <v>1</v>
      </c>
      <c r="T87" s="14">
        <f t="shared" si="18"/>
        <v>0</v>
      </c>
      <c r="U87" s="14">
        <f t="shared" si="18"/>
        <v>1</v>
      </c>
      <c r="V87" s="14">
        <f t="shared" si="18"/>
        <v>0</v>
      </c>
      <c r="W87" s="14">
        <f t="shared" si="14"/>
        <v>1</v>
      </c>
      <c r="X87" s="14">
        <f t="shared" si="14"/>
        <v>0</v>
      </c>
      <c r="Y87" s="14">
        <f t="shared" si="14"/>
        <v>0</v>
      </c>
      <c r="Z87" s="14">
        <f t="shared" si="14"/>
        <v>0</v>
      </c>
      <c r="AA87" s="14">
        <f t="shared" si="14"/>
        <v>0</v>
      </c>
      <c r="AB87" s="6">
        <f t="shared" si="15"/>
        <v>0.4</v>
      </c>
      <c r="AC87" s="6">
        <f t="shared" si="16"/>
        <v>0.6</v>
      </c>
      <c r="AD87" s="6">
        <f t="shared" si="17"/>
        <v>0.24</v>
      </c>
    </row>
    <row r="88" spans="1:30" ht="41.4" x14ac:dyDescent="0.25">
      <c r="A88" s="8" t="s">
        <v>408</v>
      </c>
      <c r="B88" s="14">
        <v>1</v>
      </c>
      <c r="C88" s="14">
        <v>1</v>
      </c>
      <c r="D88" s="14">
        <v>1</v>
      </c>
      <c r="E88" s="14">
        <v>1</v>
      </c>
      <c r="F88" s="14">
        <v>1</v>
      </c>
      <c r="G88" s="14">
        <v>1</v>
      </c>
      <c r="H88" s="14">
        <v>1</v>
      </c>
      <c r="I88" s="14">
        <v>1</v>
      </c>
      <c r="J88" s="14">
        <v>0</v>
      </c>
      <c r="K88" s="14">
        <v>0</v>
      </c>
      <c r="L88" s="6">
        <f t="shared" si="10"/>
        <v>0.8</v>
      </c>
      <c r="M88" s="7" t="str">
        <f t="shared" si="11"/>
        <v>mudah</v>
      </c>
      <c r="N88" s="6">
        <f t="shared" si="12"/>
        <v>0.4</v>
      </c>
      <c r="O88" s="7" t="str">
        <f t="shared" si="13"/>
        <v>soal diterima baik</v>
      </c>
      <c r="Q88" s="7">
        <v>83</v>
      </c>
      <c r="R88" s="14">
        <f t="shared" si="18"/>
        <v>1</v>
      </c>
      <c r="S88" s="14">
        <f t="shared" si="18"/>
        <v>1</v>
      </c>
      <c r="T88" s="14">
        <f t="shared" si="18"/>
        <v>0</v>
      </c>
      <c r="U88" s="14">
        <f t="shared" si="18"/>
        <v>1</v>
      </c>
      <c r="V88" s="14">
        <f t="shared" si="18"/>
        <v>0</v>
      </c>
      <c r="W88" s="14">
        <f t="shared" si="14"/>
        <v>1</v>
      </c>
      <c r="X88" s="14">
        <f t="shared" si="14"/>
        <v>0</v>
      </c>
      <c r="Y88" s="14">
        <f t="shared" si="14"/>
        <v>0</v>
      </c>
      <c r="Z88" s="14">
        <f t="shared" si="14"/>
        <v>0</v>
      </c>
      <c r="AA88" s="14">
        <f t="shared" si="14"/>
        <v>0</v>
      </c>
      <c r="AB88" s="6">
        <f t="shared" si="15"/>
        <v>0.4</v>
      </c>
      <c r="AC88" s="6">
        <f t="shared" si="16"/>
        <v>0.6</v>
      </c>
      <c r="AD88" s="6">
        <f t="shared" si="17"/>
        <v>0.24</v>
      </c>
    </row>
    <row r="89" spans="1:30" ht="27.6" x14ac:dyDescent="0.25">
      <c r="A89" s="9" t="s">
        <v>409</v>
      </c>
      <c r="B89" s="14">
        <v>0</v>
      </c>
      <c r="C89" s="14">
        <v>0</v>
      </c>
      <c r="D89" s="14">
        <v>1</v>
      </c>
      <c r="E89" s="14">
        <v>1</v>
      </c>
      <c r="F89" s="14">
        <v>1</v>
      </c>
      <c r="G89" s="14">
        <v>1</v>
      </c>
      <c r="H89" s="14">
        <v>0</v>
      </c>
      <c r="I89" s="14">
        <v>0</v>
      </c>
      <c r="J89" s="14">
        <v>0</v>
      </c>
      <c r="K89" s="14">
        <v>0</v>
      </c>
      <c r="L89" s="6">
        <f t="shared" si="10"/>
        <v>0.4</v>
      </c>
      <c r="M89" s="7" t="str">
        <f t="shared" si="11"/>
        <v>sedang</v>
      </c>
      <c r="N89" s="6">
        <f t="shared" si="12"/>
        <v>0.4</v>
      </c>
      <c r="O89" s="7" t="str">
        <f t="shared" si="13"/>
        <v>soal diterima baik</v>
      </c>
      <c r="Q89" s="7">
        <v>84</v>
      </c>
      <c r="R89" s="14">
        <f t="shared" si="18"/>
        <v>1</v>
      </c>
      <c r="S89" s="14">
        <f t="shared" si="18"/>
        <v>1</v>
      </c>
      <c r="T89" s="14">
        <f t="shared" si="18"/>
        <v>1</v>
      </c>
      <c r="U89" s="14">
        <f t="shared" si="18"/>
        <v>1</v>
      </c>
      <c r="V89" s="14">
        <f t="shared" si="18"/>
        <v>1</v>
      </c>
      <c r="W89" s="14">
        <f t="shared" si="14"/>
        <v>1</v>
      </c>
      <c r="X89" s="14">
        <f t="shared" si="14"/>
        <v>1</v>
      </c>
      <c r="Y89" s="14">
        <f t="shared" si="14"/>
        <v>1</v>
      </c>
      <c r="Z89" s="14">
        <f t="shared" si="14"/>
        <v>0</v>
      </c>
      <c r="AA89" s="14">
        <f t="shared" si="14"/>
        <v>0</v>
      </c>
      <c r="AB89" s="6">
        <f t="shared" si="15"/>
        <v>0.8</v>
      </c>
      <c r="AC89" s="6">
        <f t="shared" si="16"/>
        <v>0.19999999999999996</v>
      </c>
      <c r="AD89" s="6">
        <f t="shared" si="17"/>
        <v>0.15999999999999998</v>
      </c>
    </row>
    <row r="90" spans="1:30" ht="27.6" x14ac:dyDescent="0.25">
      <c r="A90" s="4" t="s">
        <v>410</v>
      </c>
      <c r="B90" s="14">
        <v>1</v>
      </c>
      <c r="C90" s="14">
        <v>1</v>
      </c>
      <c r="D90" s="14">
        <v>1</v>
      </c>
      <c r="E90" s="14">
        <v>1</v>
      </c>
      <c r="F90" s="14">
        <v>1</v>
      </c>
      <c r="G90" s="14">
        <v>1</v>
      </c>
      <c r="H90" s="14">
        <v>0</v>
      </c>
      <c r="I90" s="14">
        <v>0</v>
      </c>
      <c r="J90" s="14">
        <v>0</v>
      </c>
      <c r="K90" s="14">
        <v>0</v>
      </c>
      <c r="L90" s="6">
        <f t="shared" si="10"/>
        <v>0.6</v>
      </c>
      <c r="M90" s="7" t="str">
        <f t="shared" si="11"/>
        <v>sedang</v>
      </c>
      <c r="N90" s="6">
        <f t="shared" si="12"/>
        <v>0.8</v>
      </c>
      <c r="O90" s="7" t="str">
        <f t="shared" si="13"/>
        <v>soal diterima baik</v>
      </c>
      <c r="Q90" s="7">
        <v>85</v>
      </c>
      <c r="R90" s="14">
        <f t="shared" si="18"/>
        <v>0</v>
      </c>
      <c r="S90" s="14">
        <f t="shared" si="18"/>
        <v>0</v>
      </c>
      <c r="T90" s="14">
        <f t="shared" si="18"/>
        <v>1</v>
      </c>
      <c r="U90" s="14">
        <f t="shared" si="18"/>
        <v>1</v>
      </c>
      <c r="V90" s="14">
        <f t="shared" si="18"/>
        <v>1</v>
      </c>
      <c r="W90" s="14">
        <f t="shared" si="14"/>
        <v>1</v>
      </c>
      <c r="X90" s="14">
        <f t="shared" si="14"/>
        <v>0</v>
      </c>
      <c r="Y90" s="14">
        <f t="shared" si="14"/>
        <v>0</v>
      </c>
      <c r="Z90" s="14">
        <f t="shared" si="14"/>
        <v>0</v>
      </c>
      <c r="AA90" s="14">
        <f t="shared" si="14"/>
        <v>0</v>
      </c>
      <c r="AB90" s="6">
        <f t="shared" si="15"/>
        <v>0.4</v>
      </c>
      <c r="AC90" s="6">
        <f t="shared" si="16"/>
        <v>0.6</v>
      </c>
      <c r="AD90" s="6">
        <f t="shared" si="17"/>
        <v>0.24</v>
      </c>
    </row>
    <row r="91" spans="1:30" ht="27.6" x14ac:dyDescent="0.25">
      <c r="A91" s="8" t="s">
        <v>411</v>
      </c>
      <c r="B91" s="14">
        <v>1</v>
      </c>
      <c r="C91" s="14">
        <v>1</v>
      </c>
      <c r="D91" s="14">
        <v>1</v>
      </c>
      <c r="E91" s="14">
        <v>0</v>
      </c>
      <c r="F91" s="14">
        <v>1</v>
      </c>
      <c r="G91" s="14">
        <v>0</v>
      </c>
      <c r="H91" s="14">
        <v>0</v>
      </c>
      <c r="I91" s="14">
        <v>0</v>
      </c>
      <c r="J91" s="14">
        <v>0</v>
      </c>
      <c r="K91" s="14">
        <v>0</v>
      </c>
      <c r="L91" s="6">
        <f t="shared" si="10"/>
        <v>0.4</v>
      </c>
      <c r="M91" s="7" t="str">
        <f t="shared" si="11"/>
        <v>sedang</v>
      </c>
      <c r="N91" s="6">
        <f t="shared" si="12"/>
        <v>0.8</v>
      </c>
      <c r="O91" s="7" t="str">
        <f t="shared" si="13"/>
        <v>soal diterima baik</v>
      </c>
      <c r="Q91" s="7">
        <v>86</v>
      </c>
      <c r="R91" s="14">
        <f t="shared" si="18"/>
        <v>1</v>
      </c>
      <c r="S91" s="14">
        <f t="shared" si="18"/>
        <v>1</v>
      </c>
      <c r="T91" s="14">
        <f t="shared" si="18"/>
        <v>1</v>
      </c>
      <c r="U91" s="14">
        <f t="shared" si="18"/>
        <v>1</v>
      </c>
      <c r="V91" s="14">
        <f t="shared" si="18"/>
        <v>1</v>
      </c>
      <c r="W91" s="14">
        <f t="shared" si="14"/>
        <v>1</v>
      </c>
      <c r="X91" s="14">
        <f t="shared" si="14"/>
        <v>0</v>
      </c>
      <c r="Y91" s="14">
        <f t="shared" si="14"/>
        <v>0</v>
      </c>
      <c r="Z91" s="14">
        <f t="shared" si="14"/>
        <v>0</v>
      </c>
      <c r="AA91" s="14">
        <f t="shared" si="14"/>
        <v>0</v>
      </c>
      <c r="AB91" s="6">
        <f t="shared" si="15"/>
        <v>0.6</v>
      </c>
      <c r="AC91" s="6">
        <f t="shared" si="16"/>
        <v>0.4</v>
      </c>
      <c r="AD91" s="6">
        <f t="shared" si="17"/>
        <v>0.24</v>
      </c>
    </row>
    <row r="92" spans="1:30" ht="27.6" x14ac:dyDescent="0.25">
      <c r="A92" s="4" t="s">
        <v>412</v>
      </c>
      <c r="B92" s="14">
        <v>1</v>
      </c>
      <c r="C92" s="14">
        <v>1</v>
      </c>
      <c r="D92" s="14">
        <v>0</v>
      </c>
      <c r="E92" s="14">
        <v>1</v>
      </c>
      <c r="F92" s="14">
        <v>0</v>
      </c>
      <c r="G92" s="14">
        <v>1</v>
      </c>
      <c r="H92" s="14">
        <v>0</v>
      </c>
      <c r="I92" s="14">
        <v>0</v>
      </c>
      <c r="J92" s="14">
        <v>0</v>
      </c>
      <c r="K92" s="14">
        <v>0</v>
      </c>
      <c r="L92" s="6">
        <f t="shared" si="10"/>
        <v>0.4</v>
      </c>
      <c r="M92" s="7" t="str">
        <f t="shared" si="11"/>
        <v>sedang</v>
      </c>
      <c r="N92" s="6">
        <f t="shared" si="12"/>
        <v>0.4</v>
      </c>
      <c r="O92" s="7" t="str">
        <f t="shared" si="13"/>
        <v>soal diterima baik</v>
      </c>
      <c r="Q92" s="7">
        <v>87</v>
      </c>
      <c r="R92" s="14">
        <f t="shared" si="18"/>
        <v>1</v>
      </c>
      <c r="S92" s="14">
        <f t="shared" si="18"/>
        <v>1</v>
      </c>
      <c r="T92" s="14">
        <f t="shared" si="18"/>
        <v>1</v>
      </c>
      <c r="U92" s="14">
        <f t="shared" si="18"/>
        <v>0</v>
      </c>
      <c r="V92" s="14">
        <f t="shared" si="18"/>
        <v>1</v>
      </c>
      <c r="W92" s="14">
        <f t="shared" si="14"/>
        <v>0</v>
      </c>
      <c r="X92" s="14">
        <f t="shared" si="14"/>
        <v>0</v>
      </c>
      <c r="Y92" s="14">
        <f t="shared" si="14"/>
        <v>0</v>
      </c>
      <c r="Z92" s="14">
        <f t="shared" si="14"/>
        <v>0</v>
      </c>
      <c r="AA92" s="14">
        <f t="shared" si="14"/>
        <v>0</v>
      </c>
      <c r="AB92" s="6">
        <f t="shared" si="15"/>
        <v>0.4</v>
      </c>
      <c r="AC92" s="6">
        <f t="shared" si="16"/>
        <v>0.6</v>
      </c>
      <c r="AD92" s="6">
        <f t="shared" si="17"/>
        <v>0.24</v>
      </c>
    </row>
    <row r="93" spans="1:30" ht="27.6" x14ac:dyDescent="0.25">
      <c r="A93" s="8" t="s">
        <v>413</v>
      </c>
      <c r="B93" s="14">
        <v>1</v>
      </c>
      <c r="C93" s="14">
        <v>1</v>
      </c>
      <c r="D93" s="14">
        <v>1</v>
      </c>
      <c r="E93" s="14">
        <v>1</v>
      </c>
      <c r="F93" s="14">
        <v>1</v>
      </c>
      <c r="G93" s="14">
        <v>1</v>
      </c>
      <c r="H93" s="14">
        <v>0</v>
      </c>
      <c r="I93" s="14">
        <v>0</v>
      </c>
      <c r="J93" s="14">
        <v>1</v>
      </c>
      <c r="K93" s="14">
        <v>1</v>
      </c>
      <c r="L93" s="6">
        <f t="shared" si="10"/>
        <v>0.8</v>
      </c>
      <c r="M93" s="7" t="str">
        <f t="shared" si="11"/>
        <v>mudah</v>
      </c>
      <c r="N93" s="6">
        <f t="shared" si="12"/>
        <v>0.4</v>
      </c>
      <c r="O93" s="7" t="str">
        <f t="shared" si="13"/>
        <v>soal diterima baik</v>
      </c>
      <c r="Q93" s="7">
        <v>88</v>
      </c>
      <c r="R93" s="14">
        <f t="shared" si="18"/>
        <v>1</v>
      </c>
      <c r="S93" s="14">
        <f t="shared" si="18"/>
        <v>1</v>
      </c>
      <c r="T93" s="14">
        <f t="shared" si="18"/>
        <v>0</v>
      </c>
      <c r="U93" s="14">
        <f t="shared" si="18"/>
        <v>1</v>
      </c>
      <c r="V93" s="14">
        <f t="shared" si="18"/>
        <v>0</v>
      </c>
      <c r="W93" s="14">
        <f t="shared" si="14"/>
        <v>1</v>
      </c>
      <c r="X93" s="14">
        <f t="shared" si="14"/>
        <v>0</v>
      </c>
      <c r="Y93" s="14">
        <f t="shared" si="14"/>
        <v>0</v>
      </c>
      <c r="Z93" s="14">
        <f t="shared" si="14"/>
        <v>0</v>
      </c>
      <c r="AA93" s="14">
        <f t="shared" si="14"/>
        <v>0</v>
      </c>
      <c r="AB93" s="6">
        <f t="shared" si="15"/>
        <v>0.4</v>
      </c>
      <c r="AC93" s="6">
        <f t="shared" si="16"/>
        <v>0.6</v>
      </c>
      <c r="AD93" s="6">
        <f t="shared" si="17"/>
        <v>0.24</v>
      </c>
    </row>
    <row r="94" spans="1:30" ht="41.4" x14ac:dyDescent="0.25">
      <c r="A94" s="4" t="s">
        <v>414</v>
      </c>
      <c r="B94" s="14">
        <v>1</v>
      </c>
      <c r="C94" s="14">
        <v>1</v>
      </c>
      <c r="D94" s="14">
        <v>1</v>
      </c>
      <c r="E94" s="14">
        <v>0</v>
      </c>
      <c r="F94" s="14">
        <v>1</v>
      </c>
      <c r="G94" s="14">
        <v>0</v>
      </c>
      <c r="H94" s="14">
        <v>0</v>
      </c>
      <c r="I94" s="14">
        <v>0</v>
      </c>
      <c r="J94" s="14">
        <v>1</v>
      </c>
      <c r="K94" s="14">
        <v>1</v>
      </c>
      <c r="L94" s="6">
        <f t="shared" si="10"/>
        <v>0.6</v>
      </c>
      <c r="M94" s="7" t="str">
        <f t="shared" si="11"/>
        <v>sedang</v>
      </c>
      <c r="N94" s="6">
        <f t="shared" si="12"/>
        <v>0.4</v>
      </c>
      <c r="O94" s="7" t="str">
        <f t="shared" si="13"/>
        <v>soal diterima baik</v>
      </c>
      <c r="Q94" s="7">
        <v>89</v>
      </c>
      <c r="R94" s="14">
        <f t="shared" si="18"/>
        <v>1</v>
      </c>
      <c r="S94" s="14">
        <f t="shared" si="18"/>
        <v>1</v>
      </c>
      <c r="T94" s="14">
        <f t="shared" si="18"/>
        <v>1</v>
      </c>
      <c r="U94" s="14">
        <f t="shared" si="18"/>
        <v>1</v>
      </c>
      <c r="V94" s="14">
        <f t="shared" si="18"/>
        <v>1</v>
      </c>
      <c r="W94" s="14">
        <f t="shared" si="14"/>
        <v>1</v>
      </c>
      <c r="X94" s="14">
        <f t="shared" si="14"/>
        <v>0</v>
      </c>
      <c r="Y94" s="14">
        <f t="shared" si="14"/>
        <v>0</v>
      </c>
      <c r="Z94" s="14">
        <f t="shared" si="14"/>
        <v>1</v>
      </c>
      <c r="AA94" s="14">
        <f t="shared" si="14"/>
        <v>1</v>
      </c>
      <c r="AB94" s="6">
        <f t="shared" si="15"/>
        <v>0.8</v>
      </c>
      <c r="AC94" s="6">
        <f t="shared" si="16"/>
        <v>0.19999999999999996</v>
      </c>
      <c r="AD94" s="6">
        <f t="shared" si="17"/>
        <v>0.15999999999999998</v>
      </c>
    </row>
    <row r="95" spans="1:30" ht="27.6" x14ac:dyDescent="0.25">
      <c r="A95" s="8" t="s">
        <v>415</v>
      </c>
      <c r="B95" s="14">
        <v>1</v>
      </c>
      <c r="C95" s="14">
        <v>1</v>
      </c>
      <c r="D95" s="14">
        <v>1</v>
      </c>
      <c r="E95" s="14">
        <v>0</v>
      </c>
      <c r="F95" s="14">
        <v>1</v>
      </c>
      <c r="G95" s="14">
        <v>0</v>
      </c>
      <c r="H95" s="14">
        <v>0</v>
      </c>
      <c r="I95" s="14">
        <v>0</v>
      </c>
      <c r="J95" s="14">
        <v>1</v>
      </c>
      <c r="K95" s="14">
        <v>1</v>
      </c>
      <c r="L95" s="6">
        <f t="shared" si="10"/>
        <v>0.6</v>
      </c>
      <c r="M95" s="7" t="str">
        <f t="shared" si="11"/>
        <v>sedang</v>
      </c>
      <c r="N95" s="6">
        <f t="shared" si="12"/>
        <v>0.4</v>
      </c>
      <c r="O95" s="7" t="str">
        <f t="shared" si="13"/>
        <v>soal diterima baik</v>
      </c>
      <c r="Q95" s="7">
        <v>90</v>
      </c>
      <c r="R95" s="14">
        <f t="shared" si="18"/>
        <v>1</v>
      </c>
      <c r="S95" s="14">
        <f t="shared" si="18"/>
        <v>1</v>
      </c>
      <c r="T95" s="14">
        <f t="shared" si="18"/>
        <v>1</v>
      </c>
      <c r="U95" s="14">
        <f t="shared" si="18"/>
        <v>0</v>
      </c>
      <c r="V95" s="14">
        <f t="shared" si="18"/>
        <v>1</v>
      </c>
      <c r="W95" s="14">
        <f t="shared" si="14"/>
        <v>0</v>
      </c>
      <c r="X95" s="14">
        <f t="shared" si="14"/>
        <v>0</v>
      </c>
      <c r="Y95" s="14">
        <f t="shared" si="14"/>
        <v>0</v>
      </c>
      <c r="Z95" s="14">
        <f t="shared" si="14"/>
        <v>1</v>
      </c>
      <c r="AA95" s="14">
        <f t="shared" si="14"/>
        <v>1</v>
      </c>
      <c r="AB95" s="6">
        <f t="shared" si="15"/>
        <v>0.6</v>
      </c>
      <c r="AC95" s="6">
        <f t="shared" si="16"/>
        <v>0.4</v>
      </c>
      <c r="AD95" s="6">
        <f t="shared" si="17"/>
        <v>0.24</v>
      </c>
    </row>
    <row r="96" spans="1:30" ht="27.6" x14ac:dyDescent="0.25">
      <c r="A96" s="4" t="s">
        <v>416</v>
      </c>
      <c r="B96" s="14">
        <v>1</v>
      </c>
      <c r="C96" s="14">
        <v>1</v>
      </c>
      <c r="D96" s="14">
        <v>1</v>
      </c>
      <c r="E96" s="14">
        <v>1</v>
      </c>
      <c r="F96" s="14">
        <v>1</v>
      </c>
      <c r="G96" s="14">
        <v>1</v>
      </c>
      <c r="H96" s="14">
        <v>0</v>
      </c>
      <c r="I96" s="14">
        <v>0</v>
      </c>
      <c r="J96" s="14">
        <v>0</v>
      </c>
      <c r="K96" s="14">
        <v>0</v>
      </c>
      <c r="L96" s="6">
        <f t="shared" si="10"/>
        <v>0.6</v>
      </c>
      <c r="M96" s="7" t="str">
        <f t="shared" si="11"/>
        <v>sedang</v>
      </c>
      <c r="N96" s="6">
        <f t="shared" si="12"/>
        <v>0.8</v>
      </c>
      <c r="O96" s="7" t="str">
        <f t="shared" si="13"/>
        <v>soal diterima baik</v>
      </c>
      <c r="Q96" s="7">
        <v>91</v>
      </c>
      <c r="R96" s="14">
        <f t="shared" si="18"/>
        <v>1</v>
      </c>
      <c r="S96" s="14">
        <f t="shared" si="18"/>
        <v>1</v>
      </c>
      <c r="T96" s="14">
        <f t="shared" si="18"/>
        <v>1</v>
      </c>
      <c r="U96" s="14">
        <f t="shared" si="18"/>
        <v>0</v>
      </c>
      <c r="V96" s="14">
        <f t="shared" si="18"/>
        <v>1</v>
      </c>
      <c r="W96" s="14">
        <f t="shared" si="14"/>
        <v>0</v>
      </c>
      <c r="X96" s="14">
        <f t="shared" si="14"/>
        <v>0</v>
      </c>
      <c r="Y96" s="14">
        <f t="shared" si="14"/>
        <v>0</v>
      </c>
      <c r="Z96" s="14">
        <f t="shared" si="14"/>
        <v>1</v>
      </c>
      <c r="AA96" s="14">
        <f t="shared" si="14"/>
        <v>1</v>
      </c>
      <c r="AB96" s="6">
        <f t="shared" si="15"/>
        <v>0.6</v>
      </c>
      <c r="AC96" s="6">
        <f t="shared" si="16"/>
        <v>0.4</v>
      </c>
      <c r="AD96" s="6">
        <f t="shared" si="17"/>
        <v>0.24</v>
      </c>
    </row>
    <row r="97" spans="1:31" ht="41.4" x14ac:dyDescent="0.25">
      <c r="A97" s="9" t="s">
        <v>417</v>
      </c>
      <c r="B97" s="14">
        <v>1</v>
      </c>
      <c r="C97" s="14">
        <v>1</v>
      </c>
      <c r="D97" s="14">
        <v>1</v>
      </c>
      <c r="E97" s="14">
        <v>0</v>
      </c>
      <c r="F97" s="14">
        <v>1</v>
      </c>
      <c r="G97" s="14">
        <v>0</v>
      </c>
      <c r="H97" s="14">
        <v>0</v>
      </c>
      <c r="I97" s="14">
        <v>0</v>
      </c>
      <c r="J97" s="14">
        <v>0</v>
      </c>
      <c r="K97" s="14">
        <v>0</v>
      </c>
      <c r="L97" s="6">
        <f t="shared" si="10"/>
        <v>0.4</v>
      </c>
      <c r="M97" s="7" t="str">
        <f t="shared" si="11"/>
        <v>sedang</v>
      </c>
      <c r="N97" s="6">
        <f t="shared" si="12"/>
        <v>0.8</v>
      </c>
      <c r="O97" s="7" t="str">
        <f t="shared" si="13"/>
        <v>soal diterima baik</v>
      </c>
      <c r="Q97" s="7">
        <v>92</v>
      </c>
      <c r="R97" s="14">
        <f t="shared" si="18"/>
        <v>1</v>
      </c>
      <c r="S97" s="14">
        <f t="shared" si="18"/>
        <v>1</v>
      </c>
      <c r="T97" s="14">
        <f t="shared" si="18"/>
        <v>1</v>
      </c>
      <c r="U97" s="14">
        <f t="shared" si="18"/>
        <v>1</v>
      </c>
      <c r="V97" s="14">
        <f t="shared" si="18"/>
        <v>1</v>
      </c>
      <c r="W97" s="14">
        <f t="shared" si="14"/>
        <v>1</v>
      </c>
      <c r="X97" s="14">
        <f t="shared" si="14"/>
        <v>0</v>
      </c>
      <c r="Y97" s="14">
        <f t="shared" si="14"/>
        <v>0</v>
      </c>
      <c r="Z97" s="14">
        <f t="shared" si="14"/>
        <v>0</v>
      </c>
      <c r="AA97" s="14">
        <f t="shared" si="14"/>
        <v>0</v>
      </c>
      <c r="AB97" s="6">
        <f t="shared" si="15"/>
        <v>0.6</v>
      </c>
      <c r="AC97" s="6">
        <f t="shared" si="16"/>
        <v>0.4</v>
      </c>
      <c r="AD97" s="6">
        <f t="shared" si="17"/>
        <v>0.24</v>
      </c>
    </row>
    <row r="98" spans="1:31" ht="41.4" x14ac:dyDescent="0.25">
      <c r="A98" s="4" t="s">
        <v>418</v>
      </c>
      <c r="B98" s="14">
        <v>1</v>
      </c>
      <c r="C98" s="14">
        <v>1</v>
      </c>
      <c r="D98" s="14">
        <v>1</v>
      </c>
      <c r="E98" s="14">
        <v>1</v>
      </c>
      <c r="F98" s="14">
        <v>1</v>
      </c>
      <c r="G98" s="14">
        <v>1</v>
      </c>
      <c r="H98" s="14">
        <v>1</v>
      </c>
      <c r="I98" s="14">
        <v>1</v>
      </c>
      <c r="J98" s="14">
        <v>0</v>
      </c>
      <c r="K98" s="14">
        <v>0</v>
      </c>
      <c r="L98" s="6">
        <f t="shared" si="10"/>
        <v>0.8</v>
      </c>
      <c r="M98" s="7" t="str">
        <f t="shared" si="11"/>
        <v>mudah</v>
      </c>
      <c r="N98" s="6">
        <f t="shared" si="12"/>
        <v>0.4</v>
      </c>
      <c r="O98" s="7" t="str">
        <f t="shared" si="13"/>
        <v>soal diterima baik</v>
      </c>
      <c r="Q98" s="7">
        <v>93</v>
      </c>
      <c r="R98" s="14">
        <f t="shared" si="18"/>
        <v>1</v>
      </c>
      <c r="S98" s="14">
        <f t="shared" si="18"/>
        <v>1</v>
      </c>
      <c r="T98" s="14">
        <f t="shared" si="18"/>
        <v>1</v>
      </c>
      <c r="U98" s="14">
        <f t="shared" si="18"/>
        <v>0</v>
      </c>
      <c r="V98" s="14">
        <f t="shared" si="18"/>
        <v>1</v>
      </c>
      <c r="W98" s="14">
        <f t="shared" si="14"/>
        <v>0</v>
      </c>
      <c r="X98" s="14">
        <f t="shared" si="14"/>
        <v>0</v>
      </c>
      <c r="Y98" s="14">
        <f t="shared" si="14"/>
        <v>0</v>
      </c>
      <c r="Z98" s="14">
        <f t="shared" si="14"/>
        <v>0</v>
      </c>
      <c r="AA98" s="14">
        <f t="shared" si="14"/>
        <v>0</v>
      </c>
      <c r="AB98" s="6">
        <f t="shared" si="15"/>
        <v>0.4</v>
      </c>
      <c r="AC98" s="6">
        <f t="shared" si="16"/>
        <v>0.6</v>
      </c>
      <c r="AD98" s="6">
        <f t="shared" si="17"/>
        <v>0.24</v>
      </c>
    </row>
    <row r="99" spans="1:31" ht="41.4" x14ac:dyDescent="0.25">
      <c r="A99" s="4" t="s">
        <v>419</v>
      </c>
      <c r="B99" s="14">
        <v>1</v>
      </c>
      <c r="C99" s="14">
        <v>1</v>
      </c>
      <c r="D99" s="14">
        <v>1</v>
      </c>
      <c r="E99" s="14">
        <v>0</v>
      </c>
      <c r="F99" s="14">
        <v>1</v>
      </c>
      <c r="G99" s="14">
        <v>0</v>
      </c>
      <c r="H99" s="14">
        <v>1</v>
      </c>
      <c r="I99" s="14">
        <v>1</v>
      </c>
      <c r="J99" s="14">
        <v>0</v>
      </c>
      <c r="K99" s="14">
        <v>0</v>
      </c>
      <c r="L99" s="6">
        <f t="shared" si="10"/>
        <v>0.6</v>
      </c>
      <c r="M99" s="7" t="str">
        <f t="shared" si="11"/>
        <v>sedang</v>
      </c>
      <c r="N99" s="6">
        <f t="shared" si="12"/>
        <v>0.4</v>
      </c>
      <c r="O99" s="7" t="str">
        <f t="shared" si="13"/>
        <v>soal diterima baik</v>
      </c>
      <c r="Q99" s="7">
        <v>94</v>
      </c>
      <c r="R99" s="14">
        <f t="shared" si="18"/>
        <v>1</v>
      </c>
      <c r="S99" s="14">
        <f t="shared" si="18"/>
        <v>1</v>
      </c>
      <c r="T99" s="14">
        <f t="shared" si="18"/>
        <v>1</v>
      </c>
      <c r="U99" s="14">
        <f t="shared" si="18"/>
        <v>1</v>
      </c>
      <c r="V99" s="14">
        <f t="shared" si="18"/>
        <v>1</v>
      </c>
      <c r="W99" s="14">
        <f t="shared" si="14"/>
        <v>1</v>
      </c>
      <c r="X99" s="14">
        <f t="shared" si="14"/>
        <v>1</v>
      </c>
      <c r="Y99" s="14">
        <f t="shared" si="14"/>
        <v>1</v>
      </c>
      <c r="Z99" s="14">
        <f t="shared" si="14"/>
        <v>0</v>
      </c>
      <c r="AA99" s="14">
        <f t="shared" si="14"/>
        <v>0</v>
      </c>
      <c r="AB99" s="6">
        <f t="shared" si="15"/>
        <v>0.8</v>
      </c>
      <c r="AC99" s="6">
        <f t="shared" si="16"/>
        <v>0.19999999999999996</v>
      </c>
      <c r="AD99" s="6">
        <f t="shared" si="17"/>
        <v>0.15999999999999998</v>
      </c>
    </row>
    <row r="100" spans="1:31" ht="27.6" x14ac:dyDescent="0.25">
      <c r="A100" s="8" t="s">
        <v>420</v>
      </c>
      <c r="B100" s="14">
        <v>1</v>
      </c>
      <c r="C100" s="14">
        <v>1</v>
      </c>
      <c r="D100" s="14">
        <v>1</v>
      </c>
      <c r="E100" s="14">
        <v>0</v>
      </c>
      <c r="F100" s="14">
        <v>1</v>
      </c>
      <c r="G100" s="14">
        <v>0</v>
      </c>
      <c r="H100" s="14">
        <v>1</v>
      </c>
      <c r="I100" s="14">
        <v>1</v>
      </c>
      <c r="J100" s="14">
        <v>0</v>
      </c>
      <c r="K100" s="14">
        <v>0</v>
      </c>
      <c r="L100" s="6">
        <f t="shared" si="10"/>
        <v>0.6</v>
      </c>
      <c r="M100" s="7" t="str">
        <f t="shared" si="11"/>
        <v>sedang</v>
      </c>
      <c r="N100" s="6">
        <f t="shared" si="12"/>
        <v>0.4</v>
      </c>
      <c r="O100" s="7" t="str">
        <f t="shared" si="13"/>
        <v>soal diterima baik</v>
      </c>
      <c r="Q100" s="7">
        <v>95</v>
      </c>
      <c r="R100" s="14">
        <f t="shared" si="18"/>
        <v>1</v>
      </c>
      <c r="S100" s="14">
        <f t="shared" si="18"/>
        <v>1</v>
      </c>
      <c r="T100" s="14">
        <f t="shared" si="18"/>
        <v>1</v>
      </c>
      <c r="U100" s="14">
        <f t="shared" si="18"/>
        <v>0</v>
      </c>
      <c r="V100" s="14">
        <f t="shared" si="18"/>
        <v>1</v>
      </c>
      <c r="W100" s="14">
        <f t="shared" si="14"/>
        <v>0</v>
      </c>
      <c r="X100" s="14">
        <f t="shared" si="14"/>
        <v>1</v>
      </c>
      <c r="Y100" s="14">
        <f t="shared" si="14"/>
        <v>1</v>
      </c>
      <c r="Z100" s="14">
        <f t="shared" si="14"/>
        <v>0</v>
      </c>
      <c r="AA100" s="14">
        <f t="shared" si="14"/>
        <v>0</v>
      </c>
      <c r="AB100" s="6">
        <f t="shared" si="15"/>
        <v>0.6</v>
      </c>
      <c r="AC100" s="6">
        <f t="shared" si="16"/>
        <v>0.4</v>
      </c>
      <c r="AD100" s="6">
        <f t="shared" si="17"/>
        <v>0.24</v>
      </c>
    </row>
    <row r="101" spans="1:31" ht="27.6" x14ac:dyDescent="0.25">
      <c r="A101" s="8" t="s">
        <v>421</v>
      </c>
      <c r="B101" s="14">
        <v>0</v>
      </c>
      <c r="C101" s="14">
        <v>0</v>
      </c>
      <c r="D101" s="14">
        <v>1</v>
      </c>
      <c r="E101" s="14">
        <v>0</v>
      </c>
      <c r="F101" s="14">
        <v>1</v>
      </c>
      <c r="G101" s="14">
        <v>0</v>
      </c>
      <c r="H101" s="14">
        <v>0</v>
      </c>
      <c r="I101" s="14">
        <v>0</v>
      </c>
      <c r="J101" s="14">
        <v>0</v>
      </c>
      <c r="K101" s="14">
        <v>0</v>
      </c>
      <c r="L101" s="6">
        <f t="shared" si="10"/>
        <v>0.2</v>
      </c>
      <c r="M101" s="7" t="str">
        <f t="shared" si="11"/>
        <v>sukar</v>
      </c>
      <c r="N101" s="6">
        <f t="shared" si="12"/>
        <v>0.4</v>
      </c>
      <c r="O101" s="7" t="str">
        <f t="shared" si="13"/>
        <v>soal diterima baik</v>
      </c>
      <c r="Q101" s="7">
        <v>96</v>
      </c>
      <c r="R101" s="14">
        <f t="shared" si="18"/>
        <v>1</v>
      </c>
      <c r="S101" s="14">
        <f t="shared" si="18"/>
        <v>1</v>
      </c>
      <c r="T101" s="14">
        <f t="shared" si="18"/>
        <v>1</v>
      </c>
      <c r="U101" s="14">
        <f t="shared" si="18"/>
        <v>0</v>
      </c>
      <c r="V101" s="14">
        <f t="shared" si="18"/>
        <v>1</v>
      </c>
      <c r="W101" s="14">
        <f t="shared" si="14"/>
        <v>0</v>
      </c>
      <c r="X101" s="14">
        <f t="shared" si="14"/>
        <v>1</v>
      </c>
      <c r="Y101" s="14">
        <f t="shared" si="14"/>
        <v>1</v>
      </c>
      <c r="Z101" s="14">
        <f t="shared" si="14"/>
        <v>0</v>
      </c>
      <c r="AA101" s="14">
        <f t="shared" si="14"/>
        <v>0</v>
      </c>
      <c r="AB101" s="6">
        <f t="shared" si="15"/>
        <v>0.6</v>
      </c>
      <c r="AC101" s="6">
        <f t="shared" si="16"/>
        <v>0.4</v>
      </c>
      <c r="AD101" s="6">
        <f t="shared" si="17"/>
        <v>0.24</v>
      </c>
    </row>
    <row r="102" spans="1:31" ht="27.6" x14ac:dyDescent="0.25">
      <c r="A102" s="4" t="s">
        <v>422</v>
      </c>
      <c r="B102" s="14">
        <v>1</v>
      </c>
      <c r="C102" s="14">
        <v>1</v>
      </c>
      <c r="D102" s="14">
        <v>1</v>
      </c>
      <c r="E102" s="14">
        <v>1</v>
      </c>
      <c r="F102" s="14">
        <v>1</v>
      </c>
      <c r="G102" s="14">
        <v>1</v>
      </c>
      <c r="H102" s="14">
        <v>1</v>
      </c>
      <c r="I102" s="14">
        <v>1</v>
      </c>
      <c r="J102" s="14">
        <v>0</v>
      </c>
      <c r="K102" s="14">
        <v>0</v>
      </c>
      <c r="L102" s="6">
        <f t="shared" si="10"/>
        <v>0.8</v>
      </c>
      <c r="M102" s="7" t="str">
        <f t="shared" si="11"/>
        <v>mudah</v>
      </c>
      <c r="N102" s="6">
        <f t="shared" si="12"/>
        <v>0.4</v>
      </c>
      <c r="O102" s="7" t="str">
        <f t="shared" si="13"/>
        <v>soal diterima baik</v>
      </c>
      <c r="Q102" s="7">
        <v>97</v>
      </c>
      <c r="R102" s="14">
        <f t="shared" si="18"/>
        <v>0</v>
      </c>
      <c r="S102" s="14">
        <f t="shared" si="18"/>
        <v>0</v>
      </c>
      <c r="T102" s="14">
        <f t="shared" si="18"/>
        <v>1</v>
      </c>
      <c r="U102" s="14">
        <f t="shared" si="18"/>
        <v>0</v>
      </c>
      <c r="V102" s="14">
        <f t="shared" si="18"/>
        <v>1</v>
      </c>
      <c r="W102" s="14">
        <f t="shared" si="14"/>
        <v>0</v>
      </c>
      <c r="X102" s="14">
        <f t="shared" si="14"/>
        <v>0</v>
      </c>
      <c r="Y102" s="14">
        <f t="shared" si="14"/>
        <v>0</v>
      </c>
      <c r="Z102" s="14">
        <f t="shared" si="14"/>
        <v>0</v>
      </c>
      <c r="AA102" s="14">
        <f t="shared" si="14"/>
        <v>0</v>
      </c>
      <c r="AB102" s="6">
        <f t="shared" si="15"/>
        <v>0.2</v>
      </c>
      <c r="AC102" s="6">
        <f t="shared" si="16"/>
        <v>0.8</v>
      </c>
      <c r="AD102" s="6">
        <f t="shared" si="17"/>
        <v>0.16000000000000003</v>
      </c>
    </row>
    <row r="103" spans="1:31" ht="41.4" x14ac:dyDescent="0.25">
      <c r="A103" s="8" t="s">
        <v>423</v>
      </c>
      <c r="B103" s="14">
        <v>1</v>
      </c>
      <c r="C103" s="14">
        <v>1</v>
      </c>
      <c r="D103" s="14">
        <v>1</v>
      </c>
      <c r="E103" s="14">
        <v>1</v>
      </c>
      <c r="F103" s="14">
        <v>1</v>
      </c>
      <c r="G103" s="14">
        <v>1</v>
      </c>
      <c r="H103" s="14">
        <v>0</v>
      </c>
      <c r="I103" s="14">
        <v>0</v>
      </c>
      <c r="J103" s="14">
        <v>1</v>
      </c>
      <c r="K103" s="14">
        <v>1</v>
      </c>
      <c r="L103" s="6">
        <f t="shared" si="10"/>
        <v>0.8</v>
      </c>
      <c r="M103" s="7" t="str">
        <f t="shared" si="11"/>
        <v>mudah</v>
      </c>
      <c r="N103" s="6">
        <f t="shared" si="12"/>
        <v>0.4</v>
      </c>
      <c r="O103" s="7" t="str">
        <f t="shared" si="13"/>
        <v>soal diterima baik</v>
      </c>
      <c r="Q103" s="7">
        <v>98</v>
      </c>
      <c r="R103" s="14">
        <f t="shared" si="18"/>
        <v>1</v>
      </c>
      <c r="S103" s="14">
        <f t="shared" si="18"/>
        <v>1</v>
      </c>
      <c r="T103" s="14">
        <f t="shared" si="18"/>
        <v>1</v>
      </c>
      <c r="U103" s="14">
        <f t="shared" si="18"/>
        <v>1</v>
      </c>
      <c r="V103" s="14">
        <f t="shared" si="18"/>
        <v>1</v>
      </c>
      <c r="W103" s="14">
        <f t="shared" si="14"/>
        <v>1</v>
      </c>
      <c r="X103" s="14">
        <f t="shared" si="14"/>
        <v>1</v>
      </c>
      <c r="Y103" s="14">
        <f t="shared" si="14"/>
        <v>1</v>
      </c>
      <c r="Z103" s="14">
        <f t="shared" si="14"/>
        <v>0</v>
      </c>
      <c r="AA103" s="14">
        <f t="shared" si="14"/>
        <v>0</v>
      </c>
      <c r="AB103" s="6">
        <f t="shared" si="15"/>
        <v>0.8</v>
      </c>
      <c r="AC103" s="6">
        <f t="shared" si="16"/>
        <v>0.19999999999999996</v>
      </c>
      <c r="AD103" s="6">
        <f t="shared" si="17"/>
        <v>0.15999999999999998</v>
      </c>
    </row>
    <row r="104" spans="1:31" ht="27.6" x14ac:dyDescent="0.25">
      <c r="A104" s="4" t="s">
        <v>424</v>
      </c>
      <c r="B104" s="14">
        <v>1</v>
      </c>
      <c r="C104" s="14">
        <v>1</v>
      </c>
      <c r="D104" s="14">
        <v>1</v>
      </c>
      <c r="E104" s="14">
        <v>0</v>
      </c>
      <c r="F104" s="14">
        <v>1</v>
      </c>
      <c r="G104" s="14">
        <v>0</v>
      </c>
      <c r="H104" s="14">
        <v>0</v>
      </c>
      <c r="I104" s="14">
        <v>0</v>
      </c>
      <c r="J104" s="14">
        <v>0</v>
      </c>
      <c r="K104" s="14">
        <v>0</v>
      </c>
      <c r="L104" s="6">
        <f t="shared" si="10"/>
        <v>0.4</v>
      </c>
      <c r="M104" s="7" t="str">
        <f t="shared" si="11"/>
        <v>sedang</v>
      </c>
      <c r="N104" s="6">
        <f t="shared" si="12"/>
        <v>0.8</v>
      </c>
      <c r="O104" s="7" t="str">
        <f t="shared" si="13"/>
        <v>soal diterima baik</v>
      </c>
      <c r="Q104" s="7">
        <v>99</v>
      </c>
      <c r="R104" s="14">
        <f t="shared" si="18"/>
        <v>1</v>
      </c>
      <c r="S104" s="14">
        <f t="shared" si="18"/>
        <v>1</v>
      </c>
      <c r="T104" s="14">
        <f t="shared" si="18"/>
        <v>1</v>
      </c>
      <c r="U104" s="14">
        <f t="shared" si="18"/>
        <v>1</v>
      </c>
      <c r="V104" s="14">
        <f t="shared" si="18"/>
        <v>1</v>
      </c>
      <c r="W104" s="14">
        <f t="shared" si="14"/>
        <v>1</v>
      </c>
      <c r="X104" s="14">
        <f t="shared" si="14"/>
        <v>0</v>
      </c>
      <c r="Y104" s="14">
        <f t="shared" si="14"/>
        <v>0</v>
      </c>
      <c r="Z104" s="14">
        <f t="shared" si="14"/>
        <v>1</v>
      </c>
      <c r="AA104" s="14">
        <f t="shared" si="14"/>
        <v>1</v>
      </c>
      <c r="AB104" s="6">
        <f t="shared" si="15"/>
        <v>0.8</v>
      </c>
      <c r="AC104" s="6">
        <f t="shared" si="16"/>
        <v>0.19999999999999996</v>
      </c>
      <c r="AD104" s="6">
        <f t="shared" si="17"/>
        <v>0.15999999999999998</v>
      </c>
    </row>
    <row r="105" spans="1:31" x14ac:dyDescent="0.25">
      <c r="B105" s="18">
        <f>SUM(B5:B104)</f>
        <v>81</v>
      </c>
      <c r="C105" s="18">
        <f t="shared" ref="C105:K105" si="19">SUM(C5:C104)</f>
        <v>81</v>
      </c>
      <c r="D105" s="18">
        <f t="shared" si="19"/>
        <v>83</v>
      </c>
      <c r="E105" s="18">
        <f t="shared" si="19"/>
        <v>58</v>
      </c>
      <c r="F105" s="18">
        <f t="shared" si="19"/>
        <v>83</v>
      </c>
      <c r="G105" s="18">
        <f t="shared" si="19"/>
        <v>58</v>
      </c>
      <c r="H105" s="18">
        <f t="shared" si="19"/>
        <v>20</v>
      </c>
      <c r="I105" s="18">
        <f t="shared" si="19"/>
        <v>20</v>
      </c>
      <c r="J105" s="18">
        <f t="shared" si="19"/>
        <v>28</v>
      </c>
      <c r="K105" s="18">
        <f t="shared" si="19"/>
        <v>28</v>
      </c>
      <c r="O105" s="13">
        <f>COUNTIF(O5:O104,"soal dibuang")</f>
        <v>0</v>
      </c>
      <c r="Q105" s="7">
        <v>100</v>
      </c>
      <c r="R105" s="14">
        <f t="shared" si="18"/>
        <v>1</v>
      </c>
      <c r="S105" s="14">
        <f t="shared" si="18"/>
        <v>1</v>
      </c>
      <c r="T105" s="14">
        <f t="shared" si="18"/>
        <v>1</v>
      </c>
      <c r="U105" s="14">
        <f t="shared" si="18"/>
        <v>0</v>
      </c>
      <c r="V105" s="14">
        <f t="shared" si="18"/>
        <v>1</v>
      </c>
      <c r="W105" s="14">
        <f t="shared" si="14"/>
        <v>0</v>
      </c>
      <c r="X105" s="14">
        <f t="shared" si="14"/>
        <v>0</v>
      </c>
      <c r="Y105" s="14">
        <f t="shared" si="14"/>
        <v>0</v>
      </c>
      <c r="Z105" s="14">
        <f t="shared" si="14"/>
        <v>0</v>
      </c>
      <c r="AA105" s="14">
        <f t="shared" si="14"/>
        <v>0</v>
      </c>
      <c r="AB105" s="6">
        <f>SUM(R105:AA105)/COUNT(R105:AA105)</f>
        <v>0.4</v>
      </c>
      <c r="AC105" s="6">
        <f t="shared" si="16"/>
        <v>0.6</v>
      </c>
      <c r="AD105" s="6">
        <f t="shared" si="17"/>
        <v>0.24</v>
      </c>
    </row>
    <row r="106" spans="1:31" ht="27.6" x14ac:dyDescent="0.25">
      <c r="B106" s="17" t="s">
        <v>4</v>
      </c>
      <c r="C106" s="17" t="s">
        <v>4</v>
      </c>
      <c r="D106" s="17" t="s">
        <v>4</v>
      </c>
      <c r="E106" s="17" t="s">
        <v>4</v>
      </c>
      <c r="F106" s="17" t="s">
        <v>4</v>
      </c>
      <c r="G106" s="17" t="s">
        <v>5</v>
      </c>
      <c r="H106" s="17" t="s">
        <v>5</v>
      </c>
      <c r="I106" s="17" t="s">
        <v>5</v>
      </c>
      <c r="J106" s="17" t="s">
        <v>5</v>
      </c>
      <c r="K106" s="17" t="s">
        <v>5</v>
      </c>
      <c r="M106" s="13">
        <f>COUNTIF(M5:M104,"mudah")</f>
        <v>21</v>
      </c>
      <c r="Q106" s="21" t="s">
        <v>12</v>
      </c>
      <c r="R106" s="24">
        <f>SUM(R6:R105)</f>
        <v>81</v>
      </c>
      <c r="S106" s="24">
        <f t="shared" ref="S106:AA106" si="20">SUM(S6:S105)</f>
        <v>81</v>
      </c>
      <c r="T106" s="24">
        <f t="shared" si="20"/>
        <v>83</v>
      </c>
      <c r="U106" s="24">
        <f t="shared" si="20"/>
        <v>58</v>
      </c>
      <c r="V106" s="24">
        <f t="shared" si="20"/>
        <v>83</v>
      </c>
      <c r="W106" s="24">
        <f t="shared" si="20"/>
        <v>58</v>
      </c>
      <c r="X106" s="24">
        <f t="shared" si="20"/>
        <v>20</v>
      </c>
      <c r="Y106" s="24">
        <f t="shared" si="20"/>
        <v>20</v>
      </c>
      <c r="Z106" s="24">
        <f t="shared" si="20"/>
        <v>28</v>
      </c>
      <c r="AA106" s="24">
        <f t="shared" si="20"/>
        <v>28</v>
      </c>
      <c r="AB106" s="24"/>
      <c r="AC106" s="24"/>
      <c r="AD106" s="25">
        <f>SUM(AD6:AD105)</f>
        <v>21.679999999999982</v>
      </c>
      <c r="AE106" s="24" t="s">
        <v>11</v>
      </c>
    </row>
    <row r="107" spans="1:31" x14ac:dyDescent="0.25">
      <c r="M107" s="13">
        <f>COUNTIF(M5:M104,"sedang")</f>
        <v>71</v>
      </c>
      <c r="Q107" s="21" t="s">
        <v>13</v>
      </c>
      <c r="R107" s="24">
        <f>SUM(R106:AA106)</f>
        <v>540</v>
      </c>
      <c r="S107" s="24"/>
      <c r="T107" s="24"/>
      <c r="U107" s="24"/>
      <c r="V107" s="24"/>
      <c r="W107" s="24"/>
      <c r="X107" s="24"/>
      <c r="Y107" s="24"/>
      <c r="Z107" s="24"/>
      <c r="AA107" s="24"/>
      <c r="AB107" s="24"/>
      <c r="AC107" s="24"/>
      <c r="AD107" s="24"/>
      <c r="AE107" s="24"/>
    </row>
    <row r="108" spans="1:31" ht="25.5" customHeight="1" x14ac:dyDescent="0.25">
      <c r="A108" s="19"/>
      <c r="B108" s="109" t="s">
        <v>20</v>
      </c>
      <c r="C108" s="109"/>
      <c r="D108" s="109"/>
      <c r="E108" s="14">
        <v>40</v>
      </c>
      <c r="M108" s="12">
        <f>100-M106-M107</f>
        <v>8</v>
      </c>
      <c r="Q108" s="21" t="s">
        <v>14</v>
      </c>
      <c r="R108" s="24">
        <f>$R$107/10</f>
        <v>54</v>
      </c>
      <c r="S108" s="24">
        <f t="shared" ref="S108:AA108" si="21">$R$108/10</f>
        <v>5.4</v>
      </c>
      <c r="T108" s="24">
        <f t="shared" si="21"/>
        <v>5.4</v>
      </c>
      <c r="U108" s="24">
        <f t="shared" si="21"/>
        <v>5.4</v>
      </c>
      <c r="V108" s="24">
        <f t="shared" si="21"/>
        <v>5.4</v>
      </c>
      <c r="W108" s="24">
        <f t="shared" si="21"/>
        <v>5.4</v>
      </c>
      <c r="X108" s="24">
        <f>$R$107/10</f>
        <v>54</v>
      </c>
      <c r="Y108" s="24">
        <f t="shared" si="21"/>
        <v>5.4</v>
      </c>
      <c r="Z108" s="24">
        <f t="shared" si="21"/>
        <v>5.4</v>
      </c>
      <c r="AA108" s="24">
        <f t="shared" si="21"/>
        <v>5.4</v>
      </c>
      <c r="AB108" s="24"/>
      <c r="AC108" s="24"/>
      <c r="AD108" s="24"/>
      <c r="AE108" s="24"/>
    </row>
    <row r="109" spans="1:31" ht="25.5" customHeight="1" x14ac:dyDescent="0.25">
      <c r="A109" s="8"/>
      <c r="B109" s="109" t="s">
        <v>21</v>
      </c>
      <c r="C109" s="109"/>
      <c r="D109" s="109"/>
      <c r="E109" s="14">
        <v>30</v>
      </c>
      <c r="Q109" s="21" t="s">
        <v>15</v>
      </c>
      <c r="R109" s="25">
        <f>R106-R108</f>
        <v>27</v>
      </c>
      <c r="S109" s="25">
        <f t="shared" ref="S109:AA109" si="22">S106-S108</f>
        <v>75.599999999999994</v>
      </c>
      <c r="T109" s="25">
        <f t="shared" si="22"/>
        <v>77.599999999999994</v>
      </c>
      <c r="U109" s="25">
        <f t="shared" si="22"/>
        <v>52.6</v>
      </c>
      <c r="V109" s="25">
        <f t="shared" si="22"/>
        <v>77.599999999999994</v>
      </c>
      <c r="W109" s="25">
        <f t="shared" si="22"/>
        <v>52.6</v>
      </c>
      <c r="X109" s="25">
        <f t="shared" si="22"/>
        <v>-34</v>
      </c>
      <c r="Y109" s="25">
        <f t="shared" si="22"/>
        <v>14.6</v>
      </c>
      <c r="Z109" s="25">
        <f t="shared" si="22"/>
        <v>22.6</v>
      </c>
      <c r="AA109" s="25">
        <f t="shared" si="22"/>
        <v>22.6</v>
      </c>
      <c r="AB109" s="24"/>
      <c r="AC109" s="24"/>
      <c r="AD109" s="24"/>
      <c r="AE109" s="24"/>
    </row>
    <row r="110" spans="1:31" ht="25.5" customHeight="1" x14ac:dyDescent="0.25">
      <c r="A110" s="9"/>
      <c r="B110" s="109" t="s">
        <v>22</v>
      </c>
      <c r="C110" s="109"/>
      <c r="D110" s="109"/>
      <c r="E110" s="14">
        <v>30</v>
      </c>
      <c r="Q110" s="21" t="s">
        <v>16</v>
      </c>
      <c r="R110" s="31">
        <f>R109^2</f>
        <v>729</v>
      </c>
      <c r="S110" s="31">
        <f t="shared" ref="S110:AA110" si="23">S109^2</f>
        <v>5715.3599999999988</v>
      </c>
      <c r="T110" s="31">
        <f t="shared" si="23"/>
        <v>6021.7599999999993</v>
      </c>
      <c r="U110" s="31">
        <f t="shared" si="23"/>
        <v>2766.76</v>
      </c>
      <c r="V110" s="31">
        <f t="shared" si="23"/>
        <v>6021.7599999999993</v>
      </c>
      <c r="W110" s="31">
        <f t="shared" si="23"/>
        <v>2766.76</v>
      </c>
      <c r="X110" s="31">
        <f t="shared" si="23"/>
        <v>1156</v>
      </c>
      <c r="Y110" s="31">
        <f t="shared" si="23"/>
        <v>213.16</v>
      </c>
      <c r="Z110" s="31">
        <f t="shared" si="23"/>
        <v>510.76000000000005</v>
      </c>
      <c r="AA110" s="31">
        <f t="shared" si="23"/>
        <v>510.76000000000005</v>
      </c>
      <c r="AB110" s="24"/>
      <c r="AC110" s="24"/>
      <c r="AD110" s="24"/>
      <c r="AE110" s="24"/>
    </row>
    <row r="111" spans="1:31" x14ac:dyDescent="0.25">
      <c r="Q111" s="21" t="s">
        <v>17</v>
      </c>
      <c r="R111" s="24">
        <f>_xlfn.VAR.S(R106:AA106)</f>
        <v>759.55555555555554</v>
      </c>
      <c r="S111" s="24"/>
      <c r="T111" s="24"/>
      <c r="U111" s="24"/>
      <c r="V111" s="24"/>
      <c r="W111" s="24"/>
      <c r="X111" s="24"/>
      <c r="Y111" s="24"/>
      <c r="Z111" s="24"/>
      <c r="AA111" s="24"/>
      <c r="AB111" s="24"/>
      <c r="AC111" s="24"/>
      <c r="AD111" s="24"/>
      <c r="AE111" s="24"/>
    </row>
    <row r="112" spans="1:31" x14ac:dyDescent="0.25">
      <c r="Q112" s="21" t="s">
        <v>18</v>
      </c>
      <c r="R112" s="24">
        <f>SQRT(R111)</f>
        <v>27.560035478125851</v>
      </c>
      <c r="S112" s="24"/>
      <c r="T112" s="24"/>
      <c r="U112" s="24"/>
      <c r="V112" s="24"/>
      <c r="W112" s="24"/>
      <c r="X112" s="24"/>
      <c r="Y112" s="24"/>
      <c r="Z112" s="24"/>
      <c r="AA112" s="24"/>
      <c r="AB112" s="24"/>
      <c r="AC112" s="24"/>
      <c r="AD112" s="24"/>
      <c r="AE112" s="24"/>
    </row>
    <row r="113" spans="17:31" x14ac:dyDescent="0.25">
      <c r="Q113" s="23" t="s">
        <v>6</v>
      </c>
      <c r="R113" s="32">
        <f>100/(100-1)*(1-AD106/R111)</f>
        <v>0.98126968928607328</v>
      </c>
      <c r="S113" s="32" t="s">
        <v>19</v>
      </c>
      <c r="T113" s="24"/>
      <c r="U113" s="24"/>
      <c r="V113" s="24"/>
      <c r="W113" s="24"/>
      <c r="X113" s="24"/>
      <c r="Y113" s="24"/>
      <c r="Z113" s="24"/>
      <c r="AA113" s="24"/>
      <c r="AB113" s="24"/>
      <c r="AC113" s="24"/>
      <c r="AD113" s="24"/>
      <c r="AE113" s="24"/>
    </row>
  </sheetData>
  <mergeCells count="15">
    <mergeCell ref="B109:D109"/>
    <mergeCell ref="B110:D110"/>
    <mergeCell ref="Q4:Q5"/>
    <mergeCell ref="AB4:AB5"/>
    <mergeCell ref="B3:K3"/>
    <mergeCell ref="L3:L4"/>
    <mergeCell ref="M3:M4"/>
    <mergeCell ref="N3:N4"/>
    <mergeCell ref="O3:O4"/>
    <mergeCell ref="AC4:AC5"/>
    <mergeCell ref="AD4:AD5"/>
    <mergeCell ref="R4:AA4"/>
    <mergeCell ref="A1:O1"/>
    <mergeCell ref="B108:D108"/>
    <mergeCell ref="A3:A4"/>
  </mergeCells>
  <conditionalFormatting sqref="M5:M104 M3:O3 Q3">
    <cfRule type="containsText" dxfId="16" priority="10" operator="containsText" text="sedang">
      <formula>NOT(ISERROR(SEARCH("sedang",M3)))</formula>
    </cfRule>
  </conditionalFormatting>
  <conditionalFormatting sqref="M5:M104">
    <cfRule type="containsText" dxfId="15" priority="9" operator="containsText" text="sukar">
      <formula>NOT(ISERROR(SEARCH("sukar",M5)))</formula>
    </cfRule>
  </conditionalFormatting>
  <conditionalFormatting sqref="M106:M107">
    <cfRule type="containsText" dxfId="14" priority="5" operator="containsText" text="sukar">
      <formula>NOT(ISERROR(SEARCH("sukar",M106)))</formula>
    </cfRule>
    <cfRule type="containsText" dxfId="13" priority="6" operator="containsText" text="sedang">
      <formula>NOT(ISERROR(SEARCH("sedang",M106)))</formula>
    </cfRule>
    <cfRule type="containsText" dxfId="12" priority="7" operator="containsText" text="mudah">
      <formula>NOT(ISERROR(SEARCH("mudah",M106)))</formula>
    </cfRule>
  </conditionalFormatting>
  <conditionalFormatting sqref="M3:O3 Q3 M5:M104">
    <cfRule type="containsText" dxfId="11" priority="11" operator="containsText" text="mudah">
      <formula>NOT(ISERROR(SEARCH("mudah",M3)))</formula>
    </cfRule>
  </conditionalFormatting>
  <conditionalFormatting sqref="O5:O106">
    <cfRule type="containsText" dxfId="10" priority="8" operator="containsText" text="soal dibuang">
      <formula>NOT(ISERROR(SEARCH("soal dibuang",O5)))</formula>
    </cfRule>
  </conditionalFormatting>
  <pageMargins left="0.26" right="0.26" top="0.47244094488188981" bottom="0.35" header="0.31496062992125984" footer="0.24"/>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0617E4E5-7808-4966-B4E3-47232B583A1C}">
            <xm:f>P_Target!$D2="Mudah"</xm:f>
            <x14:dxf>
              <fill>
                <patternFill>
                  <bgColor rgb="FF92D050"/>
                </patternFill>
              </fill>
            </x14:dxf>
          </x14:cfRule>
          <x14:cfRule type="expression" priority="2" id="{812C27D5-460B-42D5-838C-6BC41C2ED759}">
            <xm:f>P_Target!$D2="Sedang"</xm:f>
            <x14:dxf>
              <fill>
                <patternFill>
                  <bgColor rgb="FFFFFF00"/>
                </patternFill>
              </fill>
            </x14:dxf>
          </x14:cfRule>
          <x14:cfRule type="expression" priority="3" id="{8F499D49-2A62-453D-952E-98ECD3C1992C}">
            <xm:f>P_Target!$D2="Sukar"</xm:f>
            <x14:dxf>
              <fill>
                <patternFill>
                  <bgColor rgb="FFFF0000"/>
                </patternFill>
              </fill>
            </x14:dxf>
          </x14:cfRule>
          <xm:sqref>A5:A104</xm:sqref>
        </x14:conditionalFormatting>
      </x14:conditionalFormatting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3196A-9BCC-4CEA-95D5-3FCC39CAA86C}">
  <dimension ref="A1:AG115"/>
  <sheetViews>
    <sheetView view="pageBreakPreview" zoomScale="82" zoomScaleNormal="77" zoomScaleSheetLayoutView="82" workbookViewId="0">
      <selection activeCell="A105" sqref="A105"/>
    </sheetView>
  </sheetViews>
  <sheetFormatPr defaultColWidth="9.109375" defaultRowHeight="13.8" x14ac:dyDescent="0.25"/>
  <cols>
    <col min="1" max="1" width="37.88671875" style="35" customWidth="1"/>
    <col min="2" max="11" width="5.5546875" style="10" customWidth="1"/>
    <col min="12" max="12" width="11.33203125" style="12" customWidth="1"/>
    <col min="13" max="13" width="9" style="12" customWidth="1"/>
    <col min="14" max="14" width="10.5546875" style="12" customWidth="1"/>
    <col min="15" max="15" width="17.44140625" style="12" customWidth="1"/>
    <col min="16" max="16" width="7.44140625" style="12" customWidth="1"/>
    <col min="17" max="17" width="14.33203125" style="12" customWidth="1"/>
    <col min="18" max="27" width="7.33203125" style="12" customWidth="1"/>
    <col min="28" max="28" width="8.109375" style="12" customWidth="1"/>
    <col min="29" max="16384" width="9.109375" style="12"/>
  </cols>
  <sheetData>
    <row r="1" spans="1:30" ht="15" x14ac:dyDescent="0.25">
      <c r="A1" s="99" t="s">
        <v>2344</v>
      </c>
      <c r="B1" s="100"/>
      <c r="C1" s="100"/>
      <c r="D1" s="100"/>
      <c r="E1" s="100"/>
      <c r="F1" s="100"/>
      <c r="G1" s="100"/>
      <c r="H1" s="100"/>
      <c r="I1" s="100"/>
      <c r="J1" s="100"/>
      <c r="K1" s="100"/>
      <c r="L1" s="100"/>
      <c r="M1" s="100"/>
      <c r="N1" s="100"/>
      <c r="O1" s="100"/>
    </row>
    <row r="2" spans="1:30" ht="43.2" x14ac:dyDescent="0.25">
      <c r="A2" s="92" t="s">
        <v>1580</v>
      </c>
      <c r="B2" s="91" t="s">
        <v>1596</v>
      </c>
      <c r="C2" s="91" t="s">
        <v>1587</v>
      </c>
      <c r="D2" s="91" t="s">
        <v>1596</v>
      </c>
      <c r="E2" s="91" t="s">
        <v>1596</v>
      </c>
      <c r="F2" s="91" t="s">
        <v>1587</v>
      </c>
      <c r="G2" s="91" t="s">
        <v>1587</v>
      </c>
      <c r="H2" s="91" t="s">
        <v>1596</v>
      </c>
      <c r="I2" s="91" t="s">
        <v>1587</v>
      </c>
      <c r="J2" s="91" t="s">
        <v>1596</v>
      </c>
      <c r="K2" s="91" t="s">
        <v>1587</v>
      </c>
    </row>
    <row r="3" spans="1:30" ht="15" customHeight="1" x14ac:dyDescent="0.25">
      <c r="A3" s="101" t="s">
        <v>0</v>
      </c>
      <c r="B3" s="101" t="s">
        <v>23</v>
      </c>
      <c r="C3" s="101"/>
      <c r="D3" s="101"/>
      <c r="E3" s="101"/>
      <c r="F3" s="101"/>
      <c r="G3" s="101"/>
      <c r="H3" s="101"/>
      <c r="I3" s="101"/>
      <c r="J3" s="101"/>
      <c r="K3" s="101"/>
      <c r="L3" s="101" t="s">
        <v>1</v>
      </c>
      <c r="M3" s="101" t="s">
        <v>2</v>
      </c>
      <c r="N3" s="101" t="s">
        <v>3</v>
      </c>
      <c r="O3" s="97" t="s">
        <v>2</v>
      </c>
      <c r="Q3" s="20" t="s">
        <v>6</v>
      </c>
    </row>
    <row r="4" spans="1:30" ht="15" customHeight="1" x14ac:dyDescent="0.25">
      <c r="A4" s="101"/>
      <c r="B4" s="15">
        <v>1</v>
      </c>
      <c r="C4" s="15">
        <v>2</v>
      </c>
      <c r="D4" s="15">
        <v>3</v>
      </c>
      <c r="E4" s="15">
        <v>4</v>
      </c>
      <c r="F4" s="15">
        <v>5</v>
      </c>
      <c r="G4" s="15">
        <v>6</v>
      </c>
      <c r="H4" s="15">
        <v>7</v>
      </c>
      <c r="I4" s="15">
        <v>8</v>
      </c>
      <c r="J4" s="15">
        <v>9</v>
      </c>
      <c r="K4" s="15">
        <v>10</v>
      </c>
      <c r="L4" s="101"/>
      <c r="M4" s="101"/>
      <c r="N4" s="101"/>
      <c r="O4" s="97"/>
      <c r="Q4" s="97" t="s">
        <v>8</v>
      </c>
      <c r="R4" s="110" t="s">
        <v>23</v>
      </c>
      <c r="S4" s="110"/>
      <c r="T4" s="110"/>
      <c r="U4" s="110"/>
      <c r="V4" s="110"/>
      <c r="W4" s="110"/>
      <c r="X4" s="110"/>
      <c r="Y4" s="110"/>
      <c r="Z4" s="110"/>
      <c r="AA4" s="110"/>
      <c r="AB4" s="97" t="s">
        <v>7</v>
      </c>
      <c r="AC4" s="97" t="s">
        <v>9</v>
      </c>
      <c r="AD4" s="97" t="s">
        <v>10</v>
      </c>
    </row>
    <row r="5" spans="1:30" ht="27.6" x14ac:dyDescent="0.25">
      <c r="A5" s="36" t="s">
        <v>425</v>
      </c>
      <c r="B5" s="14">
        <v>1</v>
      </c>
      <c r="C5" s="14">
        <v>1</v>
      </c>
      <c r="D5" s="14">
        <v>1</v>
      </c>
      <c r="E5" s="14">
        <v>0</v>
      </c>
      <c r="F5" s="14">
        <v>1</v>
      </c>
      <c r="G5" s="14">
        <v>0</v>
      </c>
      <c r="H5" s="14">
        <v>0</v>
      </c>
      <c r="I5" s="14">
        <v>0</v>
      </c>
      <c r="J5" s="14">
        <v>1</v>
      </c>
      <c r="K5" s="14">
        <v>1</v>
      </c>
      <c r="L5" s="6">
        <f>SUM(B5:K5)/10</f>
        <v>0.6</v>
      </c>
      <c r="M5" s="7" t="str">
        <f>IF(L5&lt;0.31,"sukar",IF(L5&lt;0.71,"sedang","mudah"))</f>
        <v>sedang</v>
      </c>
      <c r="N5" s="6">
        <f>ABS((SUM(B5:F5)-SUM(G5:K5))*2/10)</f>
        <v>0.4</v>
      </c>
      <c r="O5" s="7" t="str">
        <f>IF(N5&lt;0.2,"soal dibuang",IF(N5&lt;0.3,"soal diperbaiki",IF(N5&lt;0.4,"soal diterima tapi perlu diperbaiki","soal diterima baik")))</f>
        <v>soal diterima baik</v>
      </c>
      <c r="Q5" s="97"/>
      <c r="R5" s="16">
        <v>1</v>
      </c>
      <c r="S5" s="16">
        <v>2</v>
      </c>
      <c r="T5" s="16">
        <v>3</v>
      </c>
      <c r="U5" s="16">
        <v>4</v>
      </c>
      <c r="V5" s="16">
        <v>5</v>
      </c>
      <c r="W5" s="16">
        <v>6</v>
      </c>
      <c r="X5" s="16">
        <v>7</v>
      </c>
      <c r="Y5" s="16">
        <v>8</v>
      </c>
      <c r="Z5" s="16">
        <v>9</v>
      </c>
      <c r="AA5" s="16">
        <v>10</v>
      </c>
      <c r="AB5" s="97"/>
      <c r="AC5" s="97"/>
      <c r="AD5" s="97"/>
    </row>
    <row r="6" spans="1:30" ht="55.2" x14ac:dyDescent="0.25">
      <c r="A6" s="37" t="s">
        <v>426</v>
      </c>
      <c r="B6" s="14">
        <v>1</v>
      </c>
      <c r="C6" s="14">
        <v>1</v>
      </c>
      <c r="D6" s="14">
        <v>1</v>
      </c>
      <c r="E6" s="14">
        <v>0</v>
      </c>
      <c r="F6" s="14">
        <v>1</v>
      </c>
      <c r="G6" s="14">
        <v>0</v>
      </c>
      <c r="H6" s="14">
        <v>1</v>
      </c>
      <c r="I6" s="14">
        <v>1</v>
      </c>
      <c r="J6" s="14">
        <v>0</v>
      </c>
      <c r="K6" s="14">
        <v>0</v>
      </c>
      <c r="L6" s="6">
        <f t="shared" ref="L6:L69" si="0">SUM(B6:K6)/10</f>
        <v>0.6</v>
      </c>
      <c r="M6" s="7" t="str">
        <f t="shared" ref="M6:M69" si="1">IF(L6&lt;0.31,"sukar",IF(L6&lt;0.71,"sedang","mudah"))</f>
        <v>sedang</v>
      </c>
      <c r="N6" s="6">
        <f t="shared" ref="N6:N69" si="2">ABS((SUM(B6:F6)-SUM(G6:K6))*2/10)</f>
        <v>0.4</v>
      </c>
      <c r="O6" s="7" t="str">
        <f t="shared" ref="O6:O69" si="3">IF(N6&lt;0.2,"soal dibuang",IF(N6&lt;0.3,"soal diperbaiki",IF(N6&lt;0.4,"soal diterima tapi perlu diperbaiki","soal diterima baik")))</f>
        <v>soal diterima baik</v>
      </c>
      <c r="Q6" s="7">
        <v>1</v>
      </c>
      <c r="R6" s="14">
        <f>B5</f>
        <v>1</v>
      </c>
      <c r="S6" s="14">
        <f t="shared" ref="S6:AA21" si="4">C5</f>
        <v>1</v>
      </c>
      <c r="T6" s="14">
        <f t="shared" si="4"/>
        <v>1</v>
      </c>
      <c r="U6" s="14">
        <f t="shared" si="4"/>
        <v>0</v>
      </c>
      <c r="V6" s="14">
        <f t="shared" si="4"/>
        <v>1</v>
      </c>
      <c r="W6" s="14">
        <f t="shared" si="4"/>
        <v>0</v>
      </c>
      <c r="X6" s="14">
        <f t="shared" si="4"/>
        <v>0</v>
      </c>
      <c r="Y6" s="14">
        <f t="shared" si="4"/>
        <v>0</v>
      </c>
      <c r="Z6" s="14">
        <f t="shared" si="4"/>
        <v>1</v>
      </c>
      <c r="AA6" s="14">
        <f t="shared" si="4"/>
        <v>1</v>
      </c>
      <c r="AB6" s="6">
        <f>SUM(R6:AA6)/COUNT(R6:AA6)</f>
        <v>0.6</v>
      </c>
      <c r="AC6" s="6">
        <f>1-AB6</f>
        <v>0.4</v>
      </c>
      <c r="AD6" s="6">
        <f>AB6*AC6</f>
        <v>0.24</v>
      </c>
    </row>
    <row r="7" spans="1:30" ht="41.4" x14ac:dyDescent="0.25">
      <c r="A7" s="36" t="s">
        <v>427</v>
      </c>
      <c r="B7" s="14">
        <v>1</v>
      </c>
      <c r="C7" s="14">
        <v>1</v>
      </c>
      <c r="D7" s="14">
        <v>0</v>
      </c>
      <c r="E7" s="14">
        <v>1</v>
      </c>
      <c r="F7" s="14">
        <v>0</v>
      </c>
      <c r="G7" s="14">
        <v>1</v>
      </c>
      <c r="H7" s="14">
        <v>0</v>
      </c>
      <c r="I7" s="14">
        <v>0</v>
      </c>
      <c r="J7" s="14">
        <v>0</v>
      </c>
      <c r="K7" s="14">
        <v>0</v>
      </c>
      <c r="L7" s="6">
        <f t="shared" si="0"/>
        <v>0.4</v>
      </c>
      <c r="M7" s="7" t="str">
        <f t="shared" si="1"/>
        <v>sedang</v>
      </c>
      <c r="N7" s="6">
        <f t="shared" si="2"/>
        <v>0.4</v>
      </c>
      <c r="O7" s="7" t="str">
        <f t="shared" si="3"/>
        <v>soal diterima baik</v>
      </c>
      <c r="Q7" s="7">
        <v>2</v>
      </c>
      <c r="R7" s="14">
        <f t="shared" ref="R7:AA45" si="5">B6</f>
        <v>1</v>
      </c>
      <c r="S7" s="14">
        <f t="shared" si="4"/>
        <v>1</v>
      </c>
      <c r="T7" s="14">
        <f t="shared" si="4"/>
        <v>1</v>
      </c>
      <c r="U7" s="14">
        <f t="shared" si="4"/>
        <v>0</v>
      </c>
      <c r="V7" s="14">
        <f t="shared" si="4"/>
        <v>1</v>
      </c>
      <c r="W7" s="14">
        <f t="shared" si="4"/>
        <v>0</v>
      </c>
      <c r="X7" s="14">
        <f t="shared" si="4"/>
        <v>1</v>
      </c>
      <c r="Y7" s="14">
        <f t="shared" si="4"/>
        <v>1</v>
      </c>
      <c r="Z7" s="14">
        <f t="shared" si="4"/>
        <v>0</v>
      </c>
      <c r="AA7" s="14">
        <f t="shared" si="4"/>
        <v>0</v>
      </c>
      <c r="AB7" s="6">
        <f t="shared" ref="AB7:AB70" si="6">SUM(R7:AA7)/COUNT(R7:AA7)</f>
        <v>0.6</v>
      </c>
      <c r="AC7" s="6">
        <f t="shared" ref="AC7:AC70" si="7">1-AB7</f>
        <v>0.4</v>
      </c>
      <c r="AD7" s="6">
        <f t="shared" ref="AD7:AD70" si="8">AB7*AC7</f>
        <v>0.24</v>
      </c>
    </row>
    <row r="8" spans="1:30" ht="27.6" x14ac:dyDescent="0.25">
      <c r="A8" s="37" t="s">
        <v>428</v>
      </c>
      <c r="B8" s="14">
        <v>1</v>
      </c>
      <c r="C8" s="14">
        <v>1</v>
      </c>
      <c r="D8" s="14">
        <v>1</v>
      </c>
      <c r="E8" s="14">
        <v>1</v>
      </c>
      <c r="F8" s="14">
        <v>1</v>
      </c>
      <c r="G8" s="14">
        <v>1</v>
      </c>
      <c r="H8" s="14">
        <v>0</v>
      </c>
      <c r="I8" s="14">
        <v>0</v>
      </c>
      <c r="J8" s="14">
        <v>1</v>
      </c>
      <c r="K8" s="14">
        <v>1</v>
      </c>
      <c r="L8" s="6">
        <f t="shared" si="0"/>
        <v>0.8</v>
      </c>
      <c r="M8" s="7" t="str">
        <f t="shared" si="1"/>
        <v>mudah</v>
      </c>
      <c r="N8" s="6">
        <f t="shared" si="2"/>
        <v>0.4</v>
      </c>
      <c r="O8" s="7" t="str">
        <f t="shared" si="3"/>
        <v>soal diterima baik</v>
      </c>
      <c r="Q8" s="7">
        <v>3</v>
      </c>
      <c r="R8" s="14">
        <f t="shared" si="5"/>
        <v>1</v>
      </c>
      <c r="S8" s="14">
        <f t="shared" si="4"/>
        <v>1</v>
      </c>
      <c r="T8" s="14">
        <f t="shared" si="4"/>
        <v>0</v>
      </c>
      <c r="U8" s="14">
        <f t="shared" si="4"/>
        <v>1</v>
      </c>
      <c r="V8" s="14">
        <f t="shared" si="4"/>
        <v>0</v>
      </c>
      <c r="W8" s="14">
        <f t="shared" si="4"/>
        <v>1</v>
      </c>
      <c r="X8" s="14">
        <f t="shared" si="4"/>
        <v>0</v>
      </c>
      <c r="Y8" s="14">
        <f t="shared" si="4"/>
        <v>0</v>
      </c>
      <c r="Z8" s="14">
        <f t="shared" si="4"/>
        <v>0</v>
      </c>
      <c r="AA8" s="14">
        <f t="shared" si="4"/>
        <v>0</v>
      </c>
      <c r="AB8" s="6">
        <f t="shared" si="6"/>
        <v>0.4</v>
      </c>
      <c r="AC8" s="6">
        <f t="shared" si="7"/>
        <v>0.6</v>
      </c>
      <c r="AD8" s="6">
        <f t="shared" si="8"/>
        <v>0.24</v>
      </c>
    </row>
    <row r="9" spans="1:30" ht="27.6" x14ac:dyDescent="0.25">
      <c r="A9" s="36" t="s">
        <v>429</v>
      </c>
      <c r="B9" s="14">
        <v>0</v>
      </c>
      <c r="C9" s="14">
        <v>0</v>
      </c>
      <c r="D9" s="14">
        <v>1</v>
      </c>
      <c r="E9" s="14">
        <v>1</v>
      </c>
      <c r="F9" s="14">
        <v>1</v>
      </c>
      <c r="G9" s="14">
        <v>1</v>
      </c>
      <c r="H9" s="14">
        <v>0</v>
      </c>
      <c r="I9" s="14">
        <v>0</v>
      </c>
      <c r="J9" s="14">
        <v>0</v>
      </c>
      <c r="K9" s="14">
        <v>0</v>
      </c>
      <c r="L9" s="6">
        <f t="shared" si="0"/>
        <v>0.4</v>
      </c>
      <c r="M9" s="7" t="str">
        <f t="shared" si="1"/>
        <v>sedang</v>
      </c>
      <c r="N9" s="6">
        <f t="shared" si="2"/>
        <v>0.4</v>
      </c>
      <c r="O9" s="7" t="str">
        <f t="shared" si="3"/>
        <v>soal diterima baik</v>
      </c>
      <c r="Q9" s="7">
        <v>4</v>
      </c>
      <c r="R9" s="14">
        <f t="shared" si="5"/>
        <v>1</v>
      </c>
      <c r="S9" s="14">
        <f t="shared" si="4"/>
        <v>1</v>
      </c>
      <c r="T9" s="14">
        <f t="shared" si="4"/>
        <v>1</v>
      </c>
      <c r="U9" s="14">
        <f t="shared" si="4"/>
        <v>1</v>
      </c>
      <c r="V9" s="14">
        <f t="shared" si="4"/>
        <v>1</v>
      </c>
      <c r="W9" s="14">
        <f t="shared" si="4"/>
        <v>1</v>
      </c>
      <c r="X9" s="14">
        <f t="shared" si="4"/>
        <v>0</v>
      </c>
      <c r="Y9" s="14">
        <f t="shared" si="4"/>
        <v>0</v>
      </c>
      <c r="Z9" s="14">
        <f t="shared" si="4"/>
        <v>1</v>
      </c>
      <c r="AA9" s="14">
        <f t="shared" si="4"/>
        <v>1</v>
      </c>
      <c r="AB9" s="6">
        <f t="shared" si="6"/>
        <v>0.8</v>
      </c>
      <c r="AC9" s="6">
        <f t="shared" si="7"/>
        <v>0.19999999999999996</v>
      </c>
      <c r="AD9" s="6">
        <f t="shared" si="8"/>
        <v>0.15999999999999998</v>
      </c>
    </row>
    <row r="10" spans="1:30" ht="27.6" x14ac:dyDescent="0.25">
      <c r="A10" s="38" t="s">
        <v>430</v>
      </c>
      <c r="B10" s="14">
        <v>0</v>
      </c>
      <c r="C10" s="14">
        <v>0</v>
      </c>
      <c r="D10" s="14">
        <v>1</v>
      </c>
      <c r="E10" s="14">
        <v>0</v>
      </c>
      <c r="F10" s="14">
        <v>1</v>
      </c>
      <c r="G10" s="14">
        <v>0</v>
      </c>
      <c r="H10" s="14">
        <v>0</v>
      </c>
      <c r="I10" s="14">
        <v>0</v>
      </c>
      <c r="J10" s="14">
        <v>0</v>
      </c>
      <c r="K10" s="14">
        <v>0</v>
      </c>
      <c r="L10" s="6">
        <f t="shared" si="0"/>
        <v>0.2</v>
      </c>
      <c r="M10" s="7" t="str">
        <f t="shared" si="1"/>
        <v>sukar</v>
      </c>
      <c r="N10" s="6">
        <f t="shared" si="2"/>
        <v>0.4</v>
      </c>
      <c r="O10" s="7" t="str">
        <f t="shared" si="3"/>
        <v>soal diterima baik</v>
      </c>
      <c r="Q10" s="7">
        <v>5</v>
      </c>
      <c r="R10" s="14">
        <f t="shared" si="5"/>
        <v>0</v>
      </c>
      <c r="S10" s="14">
        <f t="shared" si="4"/>
        <v>0</v>
      </c>
      <c r="T10" s="14">
        <f t="shared" si="4"/>
        <v>1</v>
      </c>
      <c r="U10" s="14">
        <f t="shared" si="4"/>
        <v>1</v>
      </c>
      <c r="V10" s="14">
        <f t="shared" si="4"/>
        <v>1</v>
      </c>
      <c r="W10" s="14">
        <f t="shared" si="4"/>
        <v>1</v>
      </c>
      <c r="X10" s="14">
        <f t="shared" si="4"/>
        <v>0</v>
      </c>
      <c r="Y10" s="14">
        <f t="shared" si="4"/>
        <v>0</v>
      </c>
      <c r="Z10" s="14">
        <f t="shared" si="4"/>
        <v>0</v>
      </c>
      <c r="AA10" s="14">
        <f t="shared" si="4"/>
        <v>0</v>
      </c>
      <c r="AB10" s="6">
        <f t="shared" si="6"/>
        <v>0.4</v>
      </c>
      <c r="AC10" s="6">
        <f t="shared" si="7"/>
        <v>0.6</v>
      </c>
      <c r="AD10" s="6">
        <f t="shared" si="8"/>
        <v>0.24</v>
      </c>
    </row>
    <row r="11" spans="1:30" ht="27.6" x14ac:dyDescent="0.25">
      <c r="A11" s="37" t="s">
        <v>431</v>
      </c>
      <c r="B11" s="14">
        <v>1</v>
      </c>
      <c r="C11" s="14">
        <v>1</v>
      </c>
      <c r="D11" s="14">
        <v>1</v>
      </c>
      <c r="E11" s="14">
        <v>1</v>
      </c>
      <c r="F11" s="14">
        <v>1</v>
      </c>
      <c r="G11" s="14">
        <v>1</v>
      </c>
      <c r="H11" s="14">
        <v>0</v>
      </c>
      <c r="I11" s="14">
        <v>0</v>
      </c>
      <c r="J11" s="14">
        <v>0</v>
      </c>
      <c r="K11" s="14">
        <v>0</v>
      </c>
      <c r="L11" s="6">
        <f t="shared" si="0"/>
        <v>0.6</v>
      </c>
      <c r="M11" s="7" t="str">
        <f t="shared" si="1"/>
        <v>sedang</v>
      </c>
      <c r="N11" s="6">
        <f t="shared" si="2"/>
        <v>0.8</v>
      </c>
      <c r="O11" s="7" t="str">
        <f t="shared" si="3"/>
        <v>soal diterima baik</v>
      </c>
      <c r="Q11" s="7">
        <v>6</v>
      </c>
      <c r="R11" s="14">
        <f t="shared" si="5"/>
        <v>0</v>
      </c>
      <c r="S11" s="14">
        <f t="shared" si="4"/>
        <v>0</v>
      </c>
      <c r="T11" s="14">
        <f t="shared" si="4"/>
        <v>1</v>
      </c>
      <c r="U11" s="14">
        <f t="shared" si="4"/>
        <v>0</v>
      </c>
      <c r="V11" s="14">
        <f t="shared" si="4"/>
        <v>1</v>
      </c>
      <c r="W11" s="14">
        <f t="shared" si="4"/>
        <v>0</v>
      </c>
      <c r="X11" s="14">
        <f t="shared" si="4"/>
        <v>0</v>
      </c>
      <c r="Y11" s="14">
        <f t="shared" si="4"/>
        <v>0</v>
      </c>
      <c r="Z11" s="14">
        <f t="shared" si="4"/>
        <v>0</v>
      </c>
      <c r="AA11" s="14">
        <f t="shared" si="4"/>
        <v>0</v>
      </c>
      <c r="AB11" s="6">
        <f t="shared" si="6"/>
        <v>0.2</v>
      </c>
      <c r="AC11" s="6">
        <f t="shared" si="7"/>
        <v>0.8</v>
      </c>
      <c r="AD11" s="6">
        <f t="shared" si="8"/>
        <v>0.16000000000000003</v>
      </c>
    </row>
    <row r="12" spans="1:30" ht="27.6" x14ac:dyDescent="0.25">
      <c r="A12" s="36" t="s">
        <v>432</v>
      </c>
      <c r="B12" s="14">
        <v>1</v>
      </c>
      <c r="C12" s="14">
        <v>1</v>
      </c>
      <c r="D12" s="14">
        <v>1</v>
      </c>
      <c r="E12" s="14">
        <v>1</v>
      </c>
      <c r="F12" s="14">
        <v>1</v>
      </c>
      <c r="G12" s="14">
        <v>1</v>
      </c>
      <c r="H12" s="14">
        <v>1</v>
      </c>
      <c r="I12" s="14">
        <v>1</v>
      </c>
      <c r="J12" s="14">
        <v>0</v>
      </c>
      <c r="K12" s="14">
        <v>0</v>
      </c>
      <c r="L12" s="6">
        <f t="shared" si="0"/>
        <v>0.8</v>
      </c>
      <c r="M12" s="7" t="str">
        <f t="shared" si="1"/>
        <v>mudah</v>
      </c>
      <c r="N12" s="6">
        <f t="shared" si="2"/>
        <v>0.4</v>
      </c>
      <c r="O12" s="7" t="str">
        <f t="shared" si="3"/>
        <v>soal diterima baik</v>
      </c>
      <c r="Q12" s="7">
        <v>7</v>
      </c>
      <c r="R12" s="14">
        <f t="shared" si="5"/>
        <v>1</v>
      </c>
      <c r="S12" s="14">
        <f t="shared" si="4"/>
        <v>1</v>
      </c>
      <c r="T12" s="14">
        <f t="shared" si="4"/>
        <v>1</v>
      </c>
      <c r="U12" s="14">
        <f t="shared" si="4"/>
        <v>1</v>
      </c>
      <c r="V12" s="14">
        <f t="shared" si="4"/>
        <v>1</v>
      </c>
      <c r="W12" s="14">
        <f t="shared" si="4"/>
        <v>1</v>
      </c>
      <c r="X12" s="14">
        <f t="shared" si="4"/>
        <v>0</v>
      </c>
      <c r="Y12" s="14">
        <f t="shared" si="4"/>
        <v>0</v>
      </c>
      <c r="Z12" s="14">
        <f t="shared" si="4"/>
        <v>0</v>
      </c>
      <c r="AA12" s="14">
        <f t="shared" si="4"/>
        <v>0</v>
      </c>
      <c r="AB12" s="6">
        <f t="shared" si="6"/>
        <v>0.6</v>
      </c>
      <c r="AC12" s="6">
        <f t="shared" si="7"/>
        <v>0.4</v>
      </c>
      <c r="AD12" s="6">
        <f t="shared" si="8"/>
        <v>0.24</v>
      </c>
    </row>
    <row r="13" spans="1:30" ht="27.6" x14ac:dyDescent="0.25">
      <c r="A13" s="37" t="s">
        <v>433</v>
      </c>
      <c r="B13" s="14">
        <v>1</v>
      </c>
      <c r="C13" s="14">
        <v>1</v>
      </c>
      <c r="D13" s="14">
        <v>1</v>
      </c>
      <c r="E13" s="14">
        <v>0</v>
      </c>
      <c r="F13" s="14">
        <v>1</v>
      </c>
      <c r="G13" s="14">
        <v>0</v>
      </c>
      <c r="H13" s="14">
        <v>0</v>
      </c>
      <c r="I13" s="14">
        <v>0</v>
      </c>
      <c r="J13" s="14">
        <v>0</v>
      </c>
      <c r="K13" s="14">
        <v>0</v>
      </c>
      <c r="L13" s="6">
        <f t="shared" si="0"/>
        <v>0.4</v>
      </c>
      <c r="M13" s="7" t="str">
        <f t="shared" si="1"/>
        <v>sedang</v>
      </c>
      <c r="N13" s="6">
        <f t="shared" si="2"/>
        <v>0.8</v>
      </c>
      <c r="O13" s="7" t="str">
        <f t="shared" si="3"/>
        <v>soal diterima baik</v>
      </c>
      <c r="Q13" s="7">
        <v>8</v>
      </c>
      <c r="R13" s="14">
        <f t="shared" si="5"/>
        <v>1</v>
      </c>
      <c r="S13" s="14">
        <f t="shared" si="4"/>
        <v>1</v>
      </c>
      <c r="T13" s="14">
        <f t="shared" si="4"/>
        <v>1</v>
      </c>
      <c r="U13" s="14">
        <f t="shared" si="4"/>
        <v>1</v>
      </c>
      <c r="V13" s="14">
        <f t="shared" si="4"/>
        <v>1</v>
      </c>
      <c r="W13" s="14">
        <f t="shared" si="4"/>
        <v>1</v>
      </c>
      <c r="X13" s="14">
        <f t="shared" si="4"/>
        <v>1</v>
      </c>
      <c r="Y13" s="14">
        <f t="shared" si="4"/>
        <v>1</v>
      </c>
      <c r="Z13" s="14">
        <f t="shared" si="4"/>
        <v>0</v>
      </c>
      <c r="AA13" s="14">
        <f t="shared" si="4"/>
        <v>0</v>
      </c>
      <c r="AB13" s="6">
        <f t="shared" si="6"/>
        <v>0.8</v>
      </c>
      <c r="AC13" s="6">
        <f t="shared" si="7"/>
        <v>0.19999999999999996</v>
      </c>
      <c r="AD13" s="6">
        <f t="shared" si="8"/>
        <v>0.15999999999999998</v>
      </c>
    </row>
    <row r="14" spans="1:30" ht="27.6" x14ac:dyDescent="0.25">
      <c r="A14" s="38" t="s">
        <v>434</v>
      </c>
      <c r="B14" s="14">
        <v>1</v>
      </c>
      <c r="C14" s="14">
        <v>1</v>
      </c>
      <c r="D14" s="14">
        <v>1</v>
      </c>
      <c r="E14" s="14">
        <v>0</v>
      </c>
      <c r="F14" s="14">
        <v>1</v>
      </c>
      <c r="G14" s="14">
        <v>0</v>
      </c>
      <c r="H14" s="14">
        <v>1</v>
      </c>
      <c r="I14" s="14">
        <v>1</v>
      </c>
      <c r="J14" s="14">
        <v>0</v>
      </c>
      <c r="K14" s="14">
        <v>0</v>
      </c>
      <c r="L14" s="6">
        <f t="shared" si="0"/>
        <v>0.6</v>
      </c>
      <c r="M14" s="7" t="str">
        <f t="shared" si="1"/>
        <v>sedang</v>
      </c>
      <c r="N14" s="6">
        <f t="shared" si="2"/>
        <v>0.4</v>
      </c>
      <c r="O14" s="7" t="str">
        <f t="shared" si="3"/>
        <v>soal diterima baik</v>
      </c>
      <c r="Q14" s="7">
        <v>9</v>
      </c>
      <c r="R14" s="14">
        <f t="shared" si="5"/>
        <v>1</v>
      </c>
      <c r="S14" s="14">
        <f t="shared" si="4"/>
        <v>1</v>
      </c>
      <c r="T14" s="14">
        <f t="shared" si="4"/>
        <v>1</v>
      </c>
      <c r="U14" s="14">
        <f t="shared" si="4"/>
        <v>0</v>
      </c>
      <c r="V14" s="14">
        <f t="shared" si="4"/>
        <v>1</v>
      </c>
      <c r="W14" s="14">
        <f t="shared" si="4"/>
        <v>0</v>
      </c>
      <c r="X14" s="14">
        <f t="shared" si="4"/>
        <v>0</v>
      </c>
      <c r="Y14" s="14">
        <f t="shared" si="4"/>
        <v>0</v>
      </c>
      <c r="Z14" s="14">
        <f t="shared" si="4"/>
        <v>0</v>
      </c>
      <c r="AA14" s="14">
        <f t="shared" si="4"/>
        <v>0</v>
      </c>
      <c r="AB14" s="6">
        <f t="shared" si="6"/>
        <v>0.4</v>
      </c>
      <c r="AC14" s="6">
        <f t="shared" si="7"/>
        <v>0.6</v>
      </c>
      <c r="AD14" s="6">
        <f t="shared" si="8"/>
        <v>0.24</v>
      </c>
    </row>
    <row r="15" spans="1:30" ht="27.6" x14ac:dyDescent="0.25">
      <c r="A15" s="36" t="s">
        <v>435</v>
      </c>
      <c r="B15" s="14">
        <v>1</v>
      </c>
      <c r="C15" s="14">
        <v>1</v>
      </c>
      <c r="D15" s="14">
        <v>0</v>
      </c>
      <c r="E15" s="14">
        <v>0</v>
      </c>
      <c r="F15" s="14">
        <v>0</v>
      </c>
      <c r="G15" s="14">
        <v>0</v>
      </c>
      <c r="H15" s="14">
        <v>0</v>
      </c>
      <c r="I15" s="14">
        <v>0</v>
      </c>
      <c r="J15" s="14">
        <v>0</v>
      </c>
      <c r="K15" s="14">
        <v>0</v>
      </c>
      <c r="L15" s="6">
        <f t="shared" si="0"/>
        <v>0.2</v>
      </c>
      <c r="M15" s="7" t="str">
        <f t="shared" si="1"/>
        <v>sukar</v>
      </c>
      <c r="N15" s="6">
        <f t="shared" si="2"/>
        <v>0.4</v>
      </c>
      <c r="O15" s="7" t="str">
        <f t="shared" si="3"/>
        <v>soal diterima baik</v>
      </c>
      <c r="Q15" s="7">
        <v>10</v>
      </c>
      <c r="R15" s="14">
        <f t="shared" si="5"/>
        <v>1</v>
      </c>
      <c r="S15" s="14">
        <f t="shared" si="4"/>
        <v>1</v>
      </c>
      <c r="T15" s="14">
        <f t="shared" si="4"/>
        <v>1</v>
      </c>
      <c r="U15" s="14">
        <f t="shared" si="4"/>
        <v>0</v>
      </c>
      <c r="V15" s="14">
        <f t="shared" si="4"/>
        <v>1</v>
      </c>
      <c r="W15" s="14">
        <f t="shared" si="4"/>
        <v>0</v>
      </c>
      <c r="X15" s="14">
        <f t="shared" si="4"/>
        <v>1</v>
      </c>
      <c r="Y15" s="14">
        <f t="shared" si="4"/>
        <v>1</v>
      </c>
      <c r="Z15" s="14">
        <f t="shared" si="4"/>
        <v>0</v>
      </c>
      <c r="AA15" s="14">
        <f t="shared" si="4"/>
        <v>0</v>
      </c>
      <c r="AB15" s="6">
        <f t="shared" si="6"/>
        <v>0.6</v>
      </c>
      <c r="AC15" s="6">
        <f t="shared" si="7"/>
        <v>0.4</v>
      </c>
      <c r="AD15" s="6">
        <f t="shared" si="8"/>
        <v>0.24</v>
      </c>
    </row>
    <row r="16" spans="1:30" x14ac:dyDescent="0.25">
      <c r="A16" s="36" t="s">
        <v>436</v>
      </c>
      <c r="B16" s="14">
        <v>1</v>
      </c>
      <c r="C16" s="14">
        <v>1</v>
      </c>
      <c r="D16" s="14">
        <v>1</v>
      </c>
      <c r="E16" s="14">
        <v>0</v>
      </c>
      <c r="F16" s="14">
        <v>1</v>
      </c>
      <c r="G16" s="14">
        <v>0</v>
      </c>
      <c r="H16" s="14">
        <v>0</v>
      </c>
      <c r="I16" s="14">
        <v>0</v>
      </c>
      <c r="J16" s="14">
        <v>0</v>
      </c>
      <c r="K16" s="14">
        <v>0</v>
      </c>
      <c r="L16" s="6">
        <f t="shared" si="0"/>
        <v>0.4</v>
      </c>
      <c r="M16" s="7" t="str">
        <f t="shared" si="1"/>
        <v>sedang</v>
      </c>
      <c r="N16" s="6">
        <f t="shared" si="2"/>
        <v>0.8</v>
      </c>
      <c r="O16" s="7" t="str">
        <f t="shared" si="3"/>
        <v>soal diterima baik</v>
      </c>
      <c r="Q16" s="7">
        <v>11</v>
      </c>
      <c r="R16" s="14">
        <f t="shared" si="5"/>
        <v>1</v>
      </c>
      <c r="S16" s="14">
        <f t="shared" si="4"/>
        <v>1</v>
      </c>
      <c r="T16" s="14">
        <f t="shared" si="4"/>
        <v>0</v>
      </c>
      <c r="U16" s="14">
        <f t="shared" si="4"/>
        <v>0</v>
      </c>
      <c r="V16" s="14">
        <f t="shared" si="4"/>
        <v>0</v>
      </c>
      <c r="W16" s="14">
        <f t="shared" si="4"/>
        <v>0</v>
      </c>
      <c r="X16" s="14">
        <f t="shared" si="4"/>
        <v>0</v>
      </c>
      <c r="Y16" s="14">
        <f t="shared" si="4"/>
        <v>0</v>
      </c>
      <c r="Z16" s="14">
        <f t="shared" si="4"/>
        <v>0</v>
      </c>
      <c r="AA16" s="14">
        <f t="shared" si="4"/>
        <v>0</v>
      </c>
      <c r="AB16" s="6">
        <f t="shared" si="6"/>
        <v>0.2</v>
      </c>
      <c r="AC16" s="6">
        <f t="shared" si="7"/>
        <v>0.8</v>
      </c>
      <c r="AD16" s="6">
        <f t="shared" si="8"/>
        <v>0.16000000000000003</v>
      </c>
    </row>
    <row r="17" spans="1:30" ht="27.6" x14ac:dyDescent="0.25">
      <c r="A17" s="38" t="s">
        <v>437</v>
      </c>
      <c r="B17" s="14">
        <v>1</v>
      </c>
      <c r="C17" s="14">
        <v>1</v>
      </c>
      <c r="D17" s="14">
        <v>1</v>
      </c>
      <c r="E17" s="14">
        <v>1</v>
      </c>
      <c r="F17" s="14">
        <v>1</v>
      </c>
      <c r="G17" s="14">
        <v>1</v>
      </c>
      <c r="H17" s="14">
        <v>0</v>
      </c>
      <c r="I17" s="14">
        <v>0</v>
      </c>
      <c r="J17" s="14">
        <v>0</v>
      </c>
      <c r="K17" s="14">
        <v>0</v>
      </c>
      <c r="L17" s="6">
        <f t="shared" si="0"/>
        <v>0.6</v>
      </c>
      <c r="M17" s="7" t="str">
        <f t="shared" si="1"/>
        <v>sedang</v>
      </c>
      <c r="N17" s="6">
        <f t="shared" si="2"/>
        <v>0.8</v>
      </c>
      <c r="O17" s="7" t="str">
        <f t="shared" si="3"/>
        <v>soal diterima baik</v>
      </c>
      <c r="Q17" s="7">
        <v>12</v>
      </c>
      <c r="R17" s="14">
        <f t="shared" si="5"/>
        <v>1</v>
      </c>
      <c r="S17" s="14">
        <f t="shared" si="4"/>
        <v>1</v>
      </c>
      <c r="T17" s="14">
        <f t="shared" si="4"/>
        <v>1</v>
      </c>
      <c r="U17" s="14">
        <f t="shared" si="4"/>
        <v>0</v>
      </c>
      <c r="V17" s="14">
        <f t="shared" si="4"/>
        <v>1</v>
      </c>
      <c r="W17" s="14">
        <f t="shared" si="4"/>
        <v>0</v>
      </c>
      <c r="X17" s="14">
        <f t="shared" si="4"/>
        <v>0</v>
      </c>
      <c r="Y17" s="14">
        <f t="shared" si="4"/>
        <v>0</v>
      </c>
      <c r="Z17" s="14">
        <f t="shared" si="4"/>
        <v>0</v>
      </c>
      <c r="AA17" s="14">
        <f t="shared" si="4"/>
        <v>0</v>
      </c>
      <c r="AB17" s="6">
        <f t="shared" si="6"/>
        <v>0.4</v>
      </c>
      <c r="AC17" s="6">
        <f t="shared" si="7"/>
        <v>0.6</v>
      </c>
      <c r="AD17" s="6">
        <f t="shared" si="8"/>
        <v>0.24</v>
      </c>
    </row>
    <row r="18" spans="1:30" ht="27.6" x14ac:dyDescent="0.25">
      <c r="A18" s="36" t="s">
        <v>438</v>
      </c>
      <c r="B18" s="14">
        <v>1</v>
      </c>
      <c r="C18" s="14">
        <v>1</v>
      </c>
      <c r="D18" s="14">
        <v>0</v>
      </c>
      <c r="E18" s="14">
        <v>1</v>
      </c>
      <c r="F18" s="14">
        <v>0</v>
      </c>
      <c r="G18" s="14">
        <v>1</v>
      </c>
      <c r="H18" s="14">
        <v>0</v>
      </c>
      <c r="I18" s="14">
        <v>0</v>
      </c>
      <c r="J18" s="14">
        <v>0</v>
      </c>
      <c r="K18" s="14">
        <v>0</v>
      </c>
      <c r="L18" s="6">
        <f t="shared" si="0"/>
        <v>0.4</v>
      </c>
      <c r="M18" s="7" t="str">
        <f t="shared" si="1"/>
        <v>sedang</v>
      </c>
      <c r="N18" s="6">
        <f t="shared" si="2"/>
        <v>0.4</v>
      </c>
      <c r="O18" s="7" t="str">
        <f t="shared" si="3"/>
        <v>soal diterima baik</v>
      </c>
      <c r="Q18" s="7">
        <v>13</v>
      </c>
      <c r="R18" s="14">
        <f t="shared" si="5"/>
        <v>1</v>
      </c>
      <c r="S18" s="14">
        <f t="shared" si="4"/>
        <v>1</v>
      </c>
      <c r="T18" s="14">
        <f t="shared" si="4"/>
        <v>1</v>
      </c>
      <c r="U18" s="14">
        <f t="shared" si="4"/>
        <v>1</v>
      </c>
      <c r="V18" s="14">
        <f t="shared" si="4"/>
        <v>1</v>
      </c>
      <c r="W18" s="14">
        <f t="shared" si="4"/>
        <v>1</v>
      </c>
      <c r="X18" s="14">
        <f t="shared" si="4"/>
        <v>0</v>
      </c>
      <c r="Y18" s="14">
        <f t="shared" si="4"/>
        <v>0</v>
      </c>
      <c r="Z18" s="14">
        <f t="shared" si="4"/>
        <v>0</v>
      </c>
      <c r="AA18" s="14">
        <f t="shared" si="4"/>
        <v>0</v>
      </c>
      <c r="AB18" s="6">
        <f t="shared" si="6"/>
        <v>0.6</v>
      </c>
      <c r="AC18" s="6">
        <f t="shared" si="7"/>
        <v>0.4</v>
      </c>
      <c r="AD18" s="6">
        <f t="shared" si="8"/>
        <v>0.24</v>
      </c>
    </row>
    <row r="19" spans="1:30" ht="27.6" x14ac:dyDescent="0.25">
      <c r="A19" s="37" t="s">
        <v>439</v>
      </c>
      <c r="B19" s="14">
        <v>0</v>
      </c>
      <c r="C19" s="14">
        <v>0</v>
      </c>
      <c r="D19" s="14">
        <v>1</v>
      </c>
      <c r="E19" s="14">
        <v>0</v>
      </c>
      <c r="F19" s="14">
        <v>1</v>
      </c>
      <c r="G19" s="14">
        <v>0</v>
      </c>
      <c r="H19" s="14">
        <v>0</v>
      </c>
      <c r="I19" s="14">
        <v>0</v>
      </c>
      <c r="J19" s="14">
        <v>0</v>
      </c>
      <c r="K19" s="14">
        <v>0</v>
      </c>
      <c r="L19" s="6">
        <f t="shared" si="0"/>
        <v>0.2</v>
      </c>
      <c r="M19" s="7" t="str">
        <f t="shared" si="1"/>
        <v>sukar</v>
      </c>
      <c r="N19" s="6">
        <f t="shared" si="2"/>
        <v>0.4</v>
      </c>
      <c r="O19" s="7" t="str">
        <f t="shared" si="3"/>
        <v>soal diterima baik</v>
      </c>
      <c r="Q19" s="7">
        <v>14</v>
      </c>
      <c r="R19" s="14">
        <f t="shared" si="5"/>
        <v>1</v>
      </c>
      <c r="S19" s="14">
        <f t="shared" si="4"/>
        <v>1</v>
      </c>
      <c r="T19" s="14">
        <f t="shared" si="4"/>
        <v>0</v>
      </c>
      <c r="U19" s="14">
        <f t="shared" si="4"/>
        <v>1</v>
      </c>
      <c r="V19" s="14">
        <f t="shared" si="4"/>
        <v>0</v>
      </c>
      <c r="W19" s="14">
        <f t="shared" si="4"/>
        <v>1</v>
      </c>
      <c r="X19" s="14">
        <f t="shared" si="4"/>
        <v>0</v>
      </c>
      <c r="Y19" s="14">
        <f t="shared" si="4"/>
        <v>0</v>
      </c>
      <c r="Z19" s="14">
        <f t="shared" si="4"/>
        <v>0</v>
      </c>
      <c r="AA19" s="14">
        <f t="shared" si="4"/>
        <v>0</v>
      </c>
      <c r="AB19" s="6">
        <f t="shared" si="6"/>
        <v>0.4</v>
      </c>
      <c r="AC19" s="6">
        <f t="shared" si="7"/>
        <v>0.6</v>
      </c>
      <c r="AD19" s="6">
        <f t="shared" si="8"/>
        <v>0.24</v>
      </c>
    </row>
    <row r="20" spans="1:30" ht="27.6" x14ac:dyDescent="0.25">
      <c r="A20" s="36" t="s">
        <v>440</v>
      </c>
      <c r="B20" s="14">
        <v>1</v>
      </c>
      <c r="C20" s="14">
        <v>1</v>
      </c>
      <c r="D20" s="14">
        <v>1</v>
      </c>
      <c r="E20" s="14">
        <v>1</v>
      </c>
      <c r="F20" s="14">
        <v>1</v>
      </c>
      <c r="G20" s="14">
        <v>1</v>
      </c>
      <c r="H20" s="14">
        <v>0</v>
      </c>
      <c r="I20" s="14">
        <v>0</v>
      </c>
      <c r="J20" s="14">
        <v>1</v>
      </c>
      <c r="K20" s="14">
        <v>1</v>
      </c>
      <c r="L20" s="6">
        <f t="shared" si="0"/>
        <v>0.8</v>
      </c>
      <c r="M20" s="7" t="str">
        <f t="shared" si="1"/>
        <v>mudah</v>
      </c>
      <c r="N20" s="6">
        <f t="shared" si="2"/>
        <v>0.4</v>
      </c>
      <c r="O20" s="7" t="str">
        <f t="shared" si="3"/>
        <v>soal diterima baik</v>
      </c>
      <c r="Q20" s="7">
        <v>15</v>
      </c>
      <c r="R20" s="14">
        <f t="shared" si="5"/>
        <v>0</v>
      </c>
      <c r="S20" s="14">
        <f t="shared" si="4"/>
        <v>0</v>
      </c>
      <c r="T20" s="14">
        <f t="shared" si="4"/>
        <v>1</v>
      </c>
      <c r="U20" s="14">
        <f t="shared" si="4"/>
        <v>0</v>
      </c>
      <c r="V20" s="14">
        <f t="shared" si="4"/>
        <v>1</v>
      </c>
      <c r="W20" s="14">
        <f t="shared" si="4"/>
        <v>0</v>
      </c>
      <c r="X20" s="14">
        <f t="shared" si="4"/>
        <v>0</v>
      </c>
      <c r="Y20" s="14">
        <f t="shared" si="4"/>
        <v>0</v>
      </c>
      <c r="Z20" s="14">
        <f t="shared" si="4"/>
        <v>0</v>
      </c>
      <c r="AA20" s="14">
        <f t="shared" si="4"/>
        <v>0</v>
      </c>
      <c r="AB20" s="6">
        <f t="shared" si="6"/>
        <v>0.2</v>
      </c>
      <c r="AC20" s="6">
        <f t="shared" si="7"/>
        <v>0.8</v>
      </c>
      <c r="AD20" s="6">
        <f t="shared" si="8"/>
        <v>0.16000000000000003</v>
      </c>
    </row>
    <row r="21" spans="1:30" ht="27.6" x14ac:dyDescent="0.25">
      <c r="A21" s="38" t="s">
        <v>441</v>
      </c>
      <c r="B21" s="14">
        <v>1</v>
      </c>
      <c r="C21" s="14">
        <v>1</v>
      </c>
      <c r="D21" s="14">
        <v>1</v>
      </c>
      <c r="E21" s="14">
        <v>0</v>
      </c>
      <c r="F21" s="14">
        <v>1</v>
      </c>
      <c r="G21" s="14">
        <v>0</v>
      </c>
      <c r="H21" s="14">
        <v>1</v>
      </c>
      <c r="I21" s="14">
        <v>1</v>
      </c>
      <c r="J21" s="14">
        <v>0</v>
      </c>
      <c r="K21" s="14">
        <v>0</v>
      </c>
      <c r="L21" s="6">
        <f t="shared" si="0"/>
        <v>0.6</v>
      </c>
      <c r="M21" s="7" t="str">
        <f t="shared" si="1"/>
        <v>sedang</v>
      </c>
      <c r="N21" s="6">
        <f t="shared" si="2"/>
        <v>0.4</v>
      </c>
      <c r="O21" s="7" t="str">
        <f t="shared" si="3"/>
        <v>soal diterima baik</v>
      </c>
      <c r="Q21" s="7">
        <v>16</v>
      </c>
      <c r="R21" s="14">
        <f t="shared" si="5"/>
        <v>1</v>
      </c>
      <c r="S21" s="14">
        <f t="shared" si="4"/>
        <v>1</v>
      </c>
      <c r="T21" s="14">
        <f t="shared" si="4"/>
        <v>1</v>
      </c>
      <c r="U21" s="14">
        <f t="shared" si="4"/>
        <v>1</v>
      </c>
      <c r="V21" s="14">
        <f t="shared" si="4"/>
        <v>1</v>
      </c>
      <c r="W21" s="14">
        <f t="shared" si="4"/>
        <v>1</v>
      </c>
      <c r="X21" s="14">
        <f t="shared" si="4"/>
        <v>0</v>
      </c>
      <c r="Y21" s="14">
        <f t="shared" si="4"/>
        <v>0</v>
      </c>
      <c r="Z21" s="14">
        <f t="shared" si="4"/>
        <v>1</v>
      </c>
      <c r="AA21" s="14">
        <f t="shared" si="4"/>
        <v>1</v>
      </c>
      <c r="AB21" s="6">
        <f t="shared" si="6"/>
        <v>0.8</v>
      </c>
      <c r="AC21" s="6">
        <f t="shared" si="7"/>
        <v>0.19999999999999996</v>
      </c>
      <c r="AD21" s="6">
        <f t="shared" si="8"/>
        <v>0.15999999999999998</v>
      </c>
    </row>
    <row r="22" spans="1:30" ht="27.6" x14ac:dyDescent="0.25">
      <c r="A22" s="36" t="s">
        <v>442</v>
      </c>
      <c r="B22" s="14">
        <v>0</v>
      </c>
      <c r="C22" s="14">
        <v>0</v>
      </c>
      <c r="D22" s="14">
        <v>1</v>
      </c>
      <c r="E22" s="14">
        <v>0</v>
      </c>
      <c r="F22" s="14">
        <v>1</v>
      </c>
      <c r="G22" s="14">
        <v>0</v>
      </c>
      <c r="H22" s="14">
        <v>0</v>
      </c>
      <c r="I22" s="14">
        <v>0</v>
      </c>
      <c r="J22" s="14">
        <v>0</v>
      </c>
      <c r="K22" s="14">
        <v>0</v>
      </c>
      <c r="L22" s="6">
        <f t="shared" si="0"/>
        <v>0.2</v>
      </c>
      <c r="M22" s="7" t="str">
        <f t="shared" si="1"/>
        <v>sukar</v>
      </c>
      <c r="N22" s="6">
        <f t="shared" si="2"/>
        <v>0.4</v>
      </c>
      <c r="O22" s="7" t="str">
        <f t="shared" si="3"/>
        <v>soal diterima baik</v>
      </c>
      <c r="Q22" s="7">
        <v>17</v>
      </c>
      <c r="R22" s="14">
        <f t="shared" si="5"/>
        <v>1</v>
      </c>
      <c r="S22" s="14">
        <f t="shared" si="5"/>
        <v>1</v>
      </c>
      <c r="T22" s="14">
        <f t="shared" si="5"/>
        <v>1</v>
      </c>
      <c r="U22" s="14">
        <f t="shared" si="5"/>
        <v>0</v>
      </c>
      <c r="V22" s="14">
        <f t="shared" si="5"/>
        <v>1</v>
      </c>
      <c r="W22" s="14">
        <f t="shared" si="5"/>
        <v>0</v>
      </c>
      <c r="X22" s="14">
        <f t="shared" si="5"/>
        <v>1</v>
      </c>
      <c r="Y22" s="14">
        <f t="shared" si="5"/>
        <v>1</v>
      </c>
      <c r="Z22" s="14">
        <f t="shared" si="5"/>
        <v>0</v>
      </c>
      <c r="AA22" s="14">
        <f t="shared" si="5"/>
        <v>0</v>
      </c>
      <c r="AB22" s="6">
        <f t="shared" si="6"/>
        <v>0.6</v>
      </c>
      <c r="AC22" s="6">
        <f t="shared" si="7"/>
        <v>0.4</v>
      </c>
      <c r="AD22" s="6">
        <f t="shared" si="8"/>
        <v>0.24</v>
      </c>
    </row>
    <row r="23" spans="1:30" ht="27.6" x14ac:dyDescent="0.25">
      <c r="A23" s="38" t="s">
        <v>443</v>
      </c>
      <c r="B23" s="14">
        <v>1</v>
      </c>
      <c r="C23" s="14">
        <v>1</v>
      </c>
      <c r="D23" s="14">
        <v>1</v>
      </c>
      <c r="E23" s="14">
        <v>0</v>
      </c>
      <c r="F23" s="14">
        <v>1</v>
      </c>
      <c r="G23" s="14">
        <v>0</v>
      </c>
      <c r="H23" s="14">
        <v>0</v>
      </c>
      <c r="I23" s="14">
        <v>0</v>
      </c>
      <c r="J23" s="14">
        <v>0</v>
      </c>
      <c r="K23" s="14">
        <v>0</v>
      </c>
      <c r="L23" s="6">
        <f t="shared" si="0"/>
        <v>0.4</v>
      </c>
      <c r="M23" s="7" t="str">
        <f t="shared" si="1"/>
        <v>sedang</v>
      </c>
      <c r="N23" s="6">
        <f t="shared" si="2"/>
        <v>0.8</v>
      </c>
      <c r="O23" s="7" t="str">
        <f t="shared" si="3"/>
        <v>soal diterima baik</v>
      </c>
      <c r="Q23" s="7">
        <v>18</v>
      </c>
      <c r="R23" s="14">
        <f t="shared" si="5"/>
        <v>0</v>
      </c>
      <c r="S23" s="14">
        <f t="shared" si="5"/>
        <v>0</v>
      </c>
      <c r="T23" s="14">
        <f t="shared" si="5"/>
        <v>1</v>
      </c>
      <c r="U23" s="14">
        <f t="shared" si="5"/>
        <v>0</v>
      </c>
      <c r="V23" s="14">
        <f t="shared" si="5"/>
        <v>1</v>
      </c>
      <c r="W23" s="14">
        <f t="shared" si="5"/>
        <v>0</v>
      </c>
      <c r="X23" s="14">
        <f t="shared" si="5"/>
        <v>0</v>
      </c>
      <c r="Y23" s="14">
        <f t="shared" si="5"/>
        <v>0</v>
      </c>
      <c r="Z23" s="14">
        <f t="shared" si="5"/>
        <v>0</v>
      </c>
      <c r="AA23" s="14">
        <f t="shared" si="5"/>
        <v>0</v>
      </c>
      <c r="AB23" s="6">
        <f t="shared" si="6"/>
        <v>0.2</v>
      </c>
      <c r="AC23" s="6">
        <f t="shared" si="7"/>
        <v>0.8</v>
      </c>
      <c r="AD23" s="6">
        <f t="shared" si="8"/>
        <v>0.16000000000000003</v>
      </c>
    </row>
    <row r="24" spans="1:30" ht="27.6" x14ac:dyDescent="0.25">
      <c r="A24" s="36" t="s">
        <v>444</v>
      </c>
      <c r="B24" s="14">
        <v>1</v>
      </c>
      <c r="C24" s="14">
        <v>1</v>
      </c>
      <c r="D24" s="14">
        <v>0</v>
      </c>
      <c r="E24" s="14">
        <v>0</v>
      </c>
      <c r="F24" s="14">
        <v>0</v>
      </c>
      <c r="G24" s="14">
        <v>0</v>
      </c>
      <c r="H24" s="14">
        <v>0</v>
      </c>
      <c r="I24" s="14">
        <v>0</v>
      </c>
      <c r="J24" s="14">
        <v>0</v>
      </c>
      <c r="K24" s="14">
        <v>0</v>
      </c>
      <c r="L24" s="6">
        <f t="shared" si="0"/>
        <v>0.2</v>
      </c>
      <c r="M24" s="7" t="str">
        <f t="shared" si="1"/>
        <v>sukar</v>
      </c>
      <c r="N24" s="6">
        <f t="shared" si="2"/>
        <v>0.4</v>
      </c>
      <c r="O24" s="7" t="str">
        <f t="shared" si="3"/>
        <v>soal diterima baik</v>
      </c>
      <c r="Q24" s="7">
        <v>19</v>
      </c>
      <c r="R24" s="14">
        <f t="shared" si="5"/>
        <v>1</v>
      </c>
      <c r="S24" s="14">
        <f t="shared" si="5"/>
        <v>1</v>
      </c>
      <c r="T24" s="14">
        <f t="shared" si="5"/>
        <v>1</v>
      </c>
      <c r="U24" s="14">
        <f t="shared" si="5"/>
        <v>0</v>
      </c>
      <c r="V24" s="14">
        <f t="shared" si="5"/>
        <v>1</v>
      </c>
      <c r="W24" s="14">
        <f t="shared" si="5"/>
        <v>0</v>
      </c>
      <c r="X24" s="14">
        <f t="shared" si="5"/>
        <v>0</v>
      </c>
      <c r="Y24" s="14">
        <f t="shared" si="5"/>
        <v>0</v>
      </c>
      <c r="Z24" s="14">
        <f t="shared" si="5"/>
        <v>0</v>
      </c>
      <c r="AA24" s="14">
        <f t="shared" si="5"/>
        <v>0</v>
      </c>
      <c r="AB24" s="6">
        <f t="shared" si="6"/>
        <v>0.4</v>
      </c>
      <c r="AC24" s="6">
        <f t="shared" si="7"/>
        <v>0.6</v>
      </c>
      <c r="AD24" s="6">
        <f t="shared" si="8"/>
        <v>0.24</v>
      </c>
    </row>
    <row r="25" spans="1:30" ht="41.4" x14ac:dyDescent="0.25">
      <c r="A25" s="36" t="s">
        <v>445</v>
      </c>
      <c r="B25" s="14">
        <v>1</v>
      </c>
      <c r="C25" s="14">
        <v>1</v>
      </c>
      <c r="D25" s="14">
        <v>0</v>
      </c>
      <c r="E25" s="14">
        <v>1</v>
      </c>
      <c r="F25" s="14">
        <v>0</v>
      </c>
      <c r="G25" s="14">
        <v>1</v>
      </c>
      <c r="H25" s="14">
        <v>0</v>
      </c>
      <c r="I25" s="14">
        <v>0</v>
      </c>
      <c r="J25" s="14">
        <v>0</v>
      </c>
      <c r="K25" s="14">
        <v>0</v>
      </c>
      <c r="L25" s="6">
        <f t="shared" si="0"/>
        <v>0.4</v>
      </c>
      <c r="M25" s="7" t="str">
        <f t="shared" si="1"/>
        <v>sedang</v>
      </c>
      <c r="N25" s="6">
        <f t="shared" si="2"/>
        <v>0.4</v>
      </c>
      <c r="O25" s="7" t="str">
        <f t="shared" si="3"/>
        <v>soal diterima baik</v>
      </c>
      <c r="Q25" s="7">
        <v>20</v>
      </c>
      <c r="R25" s="14">
        <f t="shared" si="5"/>
        <v>1</v>
      </c>
      <c r="S25" s="14">
        <f t="shared" si="5"/>
        <v>1</v>
      </c>
      <c r="T25" s="14">
        <f t="shared" si="5"/>
        <v>0</v>
      </c>
      <c r="U25" s="14">
        <f t="shared" si="5"/>
        <v>0</v>
      </c>
      <c r="V25" s="14">
        <f t="shared" si="5"/>
        <v>0</v>
      </c>
      <c r="W25" s="14">
        <f t="shared" si="5"/>
        <v>0</v>
      </c>
      <c r="X25" s="14">
        <f t="shared" si="5"/>
        <v>0</v>
      </c>
      <c r="Y25" s="14">
        <f t="shared" si="5"/>
        <v>0</v>
      </c>
      <c r="Z25" s="14">
        <f t="shared" si="5"/>
        <v>0</v>
      </c>
      <c r="AA25" s="14">
        <f t="shared" si="5"/>
        <v>0</v>
      </c>
      <c r="AB25" s="6">
        <f t="shared" si="6"/>
        <v>0.2</v>
      </c>
      <c r="AC25" s="6">
        <f t="shared" si="7"/>
        <v>0.8</v>
      </c>
      <c r="AD25" s="6">
        <f t="shared" si="8"/>
        <v>0.16000000000000003</v>
      </c>
    </row>
    <row r="26" spans="1:30" ht="27.6" x14ac:dyDescent="0.25">
      <c r="A26" s="36" t="s">
        <v>446</v>
      </c>
      <c r="B26" s="14">
        <v>1</v>
      </c>
      <c r="C26" s="14">
        <v>1</v>
      </c>
      <c r="D26" s="14">
        <v>1</v>
      </c>
      <c r="E26" s="14">
        <v>0</v>
      </c>
      <c r="F26" s="14">
        <v>1</v>
      </c>
      <c r="G26" s="14">
        <v>0</v>
      </c>
      <c r="H26" s="14">
        <v>1</v>
      </c>
      <c r="I26" s="14">
        <v>1</v>
      </c>
      <c r="J26" s="14">
        <v>0</v>
      </c>
      <c r="K26" s="14">
        <v>0</v>
      </c>
      <c r="L26" s="6">
        <f t="shared" si="0"/>
        <v>0.6</v>
      </c>
      <c r="M26" s="7" t="str">
        <f t="shared" si="1"/>
        <v>sedang</v>
      </c>
      <c r="N26" s="6">
        <f t="shared" si="2"/>
        <v>0.4</v>
      </c>
      <c r="O26" s="7" t="str">
        <f t="shared" si="3"/>
        <v>soal diterima baik</v>
      </c>
      <c r="Q26" s="7">
        <v>21</v>
      </c>
      <c r="R26" s="14">
        <f t="shared" si="5"/>
        <v>1</v>
      </c>
      <c r="S26" s="14">
        <f t="shared" si="5"/>
        <v>1</v>
      </c>
      <c r="T26" s="14">
        <f t="shared" si="5"/>
        <v>0</v>
      </c>
      <c r="U26" s="14">
        <f t="shared" si="5"/>
        <v>1</v>
      </c>
      <c r="V26" s="14">
        <f t="shared" si="5"/>
        <v>0</v>
      </c>
      <c r="W26" s="14">
        <f t="shared" si="5"/>
        <v>1</v>
      </c>
      <c r="X26" s="14">
        <f t="shared" si="5"/>
        <v>0</v>
      </c>
      <c r="Y26" s="14">
        <f t="shared" si="5"/>
        <v>0</v>
      </c>
      <c r="Z26" s="14">
        <f t="shared" si="5"/>
        <v>0</v>
      </c>
      <c r="AA26" s="14">
        <f t="shared" si="5"/>
        <v>0</v>
      </c>
      <c r="AB26" s="6">
        <f t="shared" si="6"/>
        <v>0.4</v>
      </c>
      <c r="AC26" s="6">
        <f t="shared" si="7"/>
        <v>0.6</v>
      </c>
      <c r="AD26" s="6">
        <f t="shared" si="8"/>
        <v>0.24</v>
      </c>
    </row>
    <row r="27" spans="1:30" ht="27.6" x14ac:dyDescent="0.25">
      <c r="A27" s="37" t="s">
        <v>447</v>
      </c>
      <c r="B27" s="14">
        <v>1</v>
      </c>
      <c r="C27" s="14">
        <v>1</v>
      </c>
      <c r="D27" s="14">
        <v>1</v>
      </c>
      <c r="E27" s="14">
        <v>0</v>
      </c>
      <c r="F27" s="14">
        <v>1</v>
      </c>
      <c r="G27" s="14">
        <v>0</v>
      </c>
      <c r="H27" s="14">
        <v>1</v>
      </c>
      <c r="I27" s="14">
        <v>1</v>
      </c>
      <c r="J27" s="14">
        <v>0</v>
      </c>
      <c r="K27" s="14">
        <v>0</v>
      </c>
      <c r="L27" s="6">
        <f t="shared" si="0"/>
        <v>0.6</v>
      </c>
      <c r="M27" s="7" t="str">
        <f t="shared" si="1"/>
        <v>sedang</v>
      </c>
      <c r="N27" s="6">
        <f t="shared" si="2"/>
        <v>0.4</v>
      </c>
      <c r="O27" s="7" t="str">
        <f t="shared" si="3"/>
        <v>soal diterima baik</v>
      </c>
      <c r="Q27" s="7">
        <v>22</v>
      </c>
      <c r="R27" s="14">
        <f t="shared" si="5"/>
        <v>1</v>
      </c>
      <c r="S27" s="14">
        <f t="shared" si="5"/>
        <v>1</v>
      </c>
      <c r="T27" s="14">
        <f t="shared" si="5"/>
        <v>1</v>
      </c>
      <c r="U27" s="14">
        <f t="shared" si="5"/>
        <v>0</v>
      </c>
      <c r="V27" s="14">
        <f t="shared" si="5"/>
        <v>1</v>
      </c>
      <c r="W27" s="14">
        <f t="shared" si="5"/>
        <v>0</v>
      </c>
      <c r="X27" s="14">
        <f t="shared" si="5"/>
        <v>1</v>
      </c>
      <c r="Y27" s="14">
        <f t="shared" si="5"/>
        <v>1</v>
      </c>
      <c r="Z27" s="14">
        <f t="shared" si="5"/>
        <v>0</v>
      </c>
      <c r="AA27" s="14">
        <f t="shared" si="5"/>
        <v>0</v>
      </c>
      <c r="AB27" s="6">
        <f t="shared" si="6"/>
        <v>0.6</v>
      </c>
      <c r="AC27" s="6">
        <f t="shared" si="7"/>
        <v>0.4</v>
      </c>
      <c r="AD27" s="6">
        <f t="shared" si="8"/>
        <v>0.24</v>
      </c>
    </row>
    <row r="28" spans="1:30" ht="27.6" x14ac:dyDescent="0.25">
      <c r="A28" s="38" t="s">
        <v>448</v>
      </c>
      <c r="B28" s="14">
        <v>0</v>
      </c>
      <c r="C28" s="14">
        <v>0</v>
      </c>
      <c r="D28" s="14">
        <v>1</v>
      </c>
      <c r="E28" s="14">
        <v>0</v>
      </c>
      <c r="F28" s="14">
        <v>1</v>
      </c>
      <c r="G28" s="14">
        <v>0</v>
      </c>
      <c r="H28" s="14">
        <v>1</v>
      </c>
      <c r="I28" s="14">
        <v>1</v>
      </c>
      <c r="J28" s="14">
        <v>1</v>
      </c>
      <c r="K28" s="14">
        <v>1</v>
      </c>
      <c r="L28" s="6">
        <f t="shared" si="0"/>
        <v>0.6</v>
      </c>
      <c r="M28" s="7" t="str">
        <f t="shared" si="1"/>
        <v>sedang</v>
      </c>
      <c r="N28" s="6">
        <f t="shared" si="2"/>
        <v>0.4</v>
      </c>
      <c r="O28" s="7" t="str">
        <f t="shared" si="3"/>
        <v>soal diterima baik</v>
      </c>
      <c r="Q28" s="7">
        <v>23</v>
      </c>
      <c r="R28" s="14">
        <f t="shared" si="5"/>
        <v>1</v>
      </c>
      <c r="S28" s="14">
        <f t="shared" si="5"/>
        <v>1</v>
      </c>
      <c r="T28" s="14">
        <f t="shared" si="5"/>
        <v>1</v>
      </c>
      <c r="U28" s="14">
        <f t="shared" si="5"/>
        <v>0</v>
      </c>
      <c r="V28" s="14">
        <f t="shared" si="5"/>
        <v>1</v>
      </c>
      <c r="W28" s="14">
        <f t="shared" si="5"/>
        <v>0</v>
      </c>
      <c r="X28" s="14">
        <f t="shared" si="5"/>
        <v>1</v>
      </c>
      <c r="Y28" s="14">
        <f t="shared" si="5"/>
        <v>1</v>
      </c>
      <c r="Z28" s="14">
        <f t="shared" si="5"/>
        <v>0</v>
      </c>
      <c r="AA28" s="14">
        <f t="shared" si="5"/>
        <v>0</v>
      </c>
      <c r="AB28" s="6">
        <f t="shared" si="6"/>
        <v>0.6</v>
      </c>
      <c r="AC28" s="6">
        <f t="shared" si="7"/>
        <v>0.4</v>
      </c>
      <c r="AD28" s="6">
        <f t="shared" si="8"/>
        <v>0.24</v>
      </c>
    </row>
    <row r="29" spans="1:30" ht="27.6" x14ac:dyDescent="0.25">
      <c r="A29" s="37" t="s">
        <v>449</v>
      </c>
      <c r="B29" s="14">
        <v>1</v>
      </c>
      <c r="C29" s="14">
        <v>1</v>
      </c>
      <c r="D29" s="14">
        <v>1</v>
      </c>
      <c r="E29" s="14">
        <v>0</v>
      </c>
      <c r="F29" s="14">
        <v>1</v>
      </c>
      <c r="G29" s="14">
        <v>0</v>
      </c>
      <c r="H29" s="14">
        <v>0</v>
      </c>
      <c r="I29" s="14">
        <v>0</v>
      </c>
      <c r="J29" s="14">
        <v>1</v>
      </c>
      <c r="K29" s="14">
        <v>1</v>
      </c>
      <c r="L29" s="6">
        <f t="shared" si="0"/>
        <v>0.6</v>
      </c>
      <c r="M29" s="7" t="str">
        <f t="shared" si="1"/>
        <v>sedang</v>
      </c>
      <c r="N29" s="6">
        <f t="shared" si="2"/>
        <v>0.4</v>
      </c>
      <c r="O29" s="7" t="str">
        <f t="shared" si="3"/>
        <v>soal diterima baik</v>
      </c>
      <c r="Q29" s="7">
        <v>24</v>
      </c>
      <c r="R29" s="14">
        <f t="shared" si="5"/>
        <v>0</v>
      </c>
      <c r="S29" s="14">
        <f t="shared" si="5"/>
        <v>0</v>
      </c>
      <c r="T29" s="14">
        <f t="shared" si="5"/>
        <v>1</v>
      </c>
      <c r="U29" s="14">
        <f t="shared" si="5"/>
        <v>0</v>
      </c>
      <c r="V29" s="14">
        <f t="shared" si="5"/>
        <v>1</v>
      </c>
      <c r="W29" s="14">
        <f t="shared" si="5"/>
        <v>0</v>
      </c>
      <c r="X29" s="14">
        <f t="shared" si="5"/>
        <v>1</v>
      </c>
      <c r="Y29" s="14">
        <f t="shared" si="5"/>
        <v>1</v>
      </c>
      <c r="Z29" s="14">
        <f t="shared" si="5"/>
        <v>1</v>
      </c>
      <c r="AA29" s="14">
        <f t="shared" si="5"/>
        <v>1</v>
      </c>
      <c r="AB29" s="6">
        <f t="shared" si="6"/>
        <v>0.6</v>
      </c>
      <c r="AC29" s="6">
        <f t="shared" si="7"/>
        <v>0.4</v>
      </c>
      <c r="AD29" s="6">
        <f t="shared" si="8"/>
        <v>0.24</v>
      </c>
    </row>
    <row r="30" spans="1:30" ht="27.6" x14ac:dyDescent="0.25">
      <c r="A30" s="36" t="s">
        <v>450</v>
      </c>
      <c r="B30" s="14">
        <v>1</v>
      </c>
      <c r="C30" s="14">
        <v>1</v>
      </c>
      <c r="D30" s="14">
        <v>0</v>
      </c>
      <c r="E30" s="14">
        <v>0</v>
      </c>
      <c r="F30" s="14">
        <v>0</v>
      </c>
      <c r="G30" s="14">
        <v>0</v>
      </c>
      <c r="H30" s="14">
        <v>0</v>
      </c>
      <c r="I30" s="14">
        <v>0</v>
      </c>
      <c r="J30" s="14">
        <v>0</v>
      </c>
      <c r="K30" s="14">
        <v>0</v>
      </c>
      <c r="L30" s="6">
        <f t="shared" si="0"/>
        <v>0.2</v>
      </c>
      <c r="M30" s="7" t="str">
        <f t="shared" si="1"/>
        <v>sukar</v>
      </c>
      <c r="N30" s="6">
        <f t="shared" si="2"/>
        <v>0.4</v>
      </c>
      <c r="O30" s="7" t="str">
        <f t="shared" si="3"/>
        <v>soal diterima baik</v>
      </c>
      <c r="Q30" s="7">
        <v>25</v>
      </c>
      <c r="R30" s="14">
        <f t="shared" si="5"/>
        <v>1</v>
      </c>
      <c r="S30" s="14">
        <f t="shared" si="5"/>
        <v>1</v>
      </c>
      <c r="T30" s="14">
        <f t="shared" si="5"/>
        <v>1</v>
      </c>
      <c r="U30" s="14">
        <f t="shared" si="5"/>
        <v>0</v>
      </c>
      <c r="V30" s="14">
        <f t="shared" si="5"/>
        <v>1</v>
      </c>
      <c r="W30" s="14">
        <f t="shared" si="5"/>
        <v>0</v>
      </c>
      <c r="X30" s="14">
        <f t="shared" si="5"/>
        <v>0</v>
      </c>
      <c r="Y30" s="14">
        <f t="shared" si="5"/>
        <v>0</v>
      </c>
      <c r="Z30" s="14">
        <f t="shared" si="5"/>
        <v>1</v>
      </c>
      <c r="AA30" s="14">
        <f t="shared" si="5"/>
        <v>1</v>
      </c>
      <c r="AB30" s="6">
        <f t="shared" si="6"/>
        <v>0.6</v>
      </c>
      <c r="AC30" s="6">
        <f t="shared" si="7"/>
        <v>0.4</v>
      </c>
      <c r="AD30" s="6">
        <f t="shared" si="8"/>
        <v>0.24</v>
      </c>
    </row>
    <row r="31" spans="1:30" x14ac:dyDescent="0.25">
      <c r="A31" s="36" t="s">
        <v>451</v>
      </c>
      <c r="B31" s="14">
        <v>0</v>
      </c>
      <c r="C31" s="14">
        <v>0</v>
      </c>
      <c r="D31" s="14">
        <v>0</v>
      </c>
      <c r="E31" s="14">
        <v>1</v>
      </c>
      <c r="F31" s="14">
        <v>0</v>
      </c>
      <c r="G31" s="14">
        <v>1</v>
      </c>
      <c r="H31" s="14">
        <v>1</v>
      </c>
      <c r="I31" s="14">
        <v>1</v>
      </c>
      <c r="J31" s="14">
        <v>1</v>
      </c>
      <c r="K31" s="14">
        <v>1</v>
      </c>
      <c r="L31" s="6">
        <f t="shared" si="0"/>
        <v>0.6</v>
      </c>
      <c r="M31" s="7" t="str">
        <f t="shared" si="1"/>
        <v>sedang</v>
      </c>
      <c r="N31" s="6">
        <f t="shared" si="2"/>
        <v>0.8</v>
      </c>
      <c r="O31" s="7" t="str">
        <f t="shared" si="3"/>
        <v>soal diterima baik</v>
      </c>
      <c r="Q31" s="7">
        <v>26</v>
      </c>
      <c r="R31" s="14">
        <f t="shared" si="5"/>
        <v>1</v>
      </c>
      <c r="S31" s="14">
        <f t="shared" si="5"/>
        <v>1</v>
      </c>
      <c r="T31" s="14">
        <f t="shared" si="5"/>
        <v>0</v>
      </c>
      <c r="U31" s="14">
        <f t="shared" si="5"/>
        <v>0</v>
      </c>
      <c r="V31" s="14">
        <f t="shared" si="5"/>
        <v>0</v>
      </c>
      <c r="W31" s="14">
        <f t="shared" si="5"/>
        <v>0</v>
      </c>
      <c r="X31" s="14">
        <f t="shared" si="5"/>
        <v>0</v>
      </c>
      <c r="Y31" s="14">
        <f t="shared" si="5"/>
        <v>0</v>
      </c>
      <c r="Z31" s="14">
        <f t="shared" si="5"/>
        <v>0</v>
      </c>
      <c r="AA31" s="14">
        <f t="shared" si="5"/>
        <v>0</v>
      </c>
      <c r="AB31" s="6">
        <f t="shared" si="6"/>
        <v>0.2</v>
      </c>
      <c r="AC31" s="6">
        <f t="shared" si="7"/>
        <v>0.8</v>
      </c>
      <c r="AD31" s="6">
        <f t="shared" si="8"/>
        <v>0.16000000000000003</v>
      </c>
    </row>
    <row r="32" spans="1:30" ht="27.6" x14ac:dyDescent="0.25">
      <c r="A32" s="36" t="s">
        <v>452</v>
      </c>
      <c r="B32" s="14">
        <v>1</v>
      </c>
      <c r="C32" s="14">
        <v>1</v>
      </c>
      <c r="D32" s="14">
        <v>1</v>
      </c>
      <c r="E32" s="14">
        <v>1</v>
      </c>
      <c r="F32" s="14">
        <v>1</v>
      </c>
      <c r="G32" s="14">
        <v>1</v>
      </c>
      <c r="H32" s="14">
        <v>0</v>
      </c>
      <c r="I32" s="14">
        <v>0</v>
      </c>
      <c r="J32" s="14">
        <v>1</v>
      </c>
      <c r="K32" s="14">
        <v>1</v>
      </c>
      <c r="L32" s="6">
        <f t="shared" si="0"/>
        <v>0.8</v>
      </c>
      <c r="M32" s="7" t="str">
        <f t="shared" si="1"/>
        <v>mudah</v>
      </c>
      <c r="N32" s="6">
        <f t="shared" si="2"/>
        <v>0.4</v>
      </c>
      <c r="O32" s="7" t="str">
        <f t="shared" si="3"/>
        <v>soal diterima baik</v>
      </c>
      <c r="Q32" s="7">
        <v>27</v>
      </c>
      <c r="R32" s="14">
        <f t="shared" si="5"/>
        <v>0</v>
      </c>
      <c r="S32" s="14">
        <f t="shared" si="5"/>
        <v>0</v>
      </c>
      <c r="T32" s="14">
        <f t="shared" si="5"/>
        <v>0</v>
      </c>
      <c r="U32" s="14">
        <f t="shared" si="5"/>
        <v>1</v>
      </c>
      <c r="V32" s="14">
        <f t="shared" si="5"/>
        <v>0</v>
      </c>
      <c r="W32" s="14">
        <f t="shared" si="5"/>
        <v>1</v>
      </c>
      <c r="X32" s="14">
        <f t="shared" si="5"/>
        <v>1</v>
      </c>
      <c r="Y32" s="14">
        <f t="shared" si="5"/>
        <v>1</v>
      </c>
      <c r="Z32" s="14">
        <f t="shared" si="5"/>
        <v>1</v>
      </c>
      <c r="AA32" s="14">
        <f t="shared" si="5"/>
        <v>1</v>
      </c>
      <c r="AB32" s="6">
        <f t="shared" si="6"/>
        <v>0.6</v>
      </c>
      <c r="AC32" s="6">
        <f t="shared" si="7"/>
        <v>0.4</v>
      </c>
      <c r="AD32" s="6">
        <f t="shared" si="8"/>
        <v>0.24</v>
      </c>
    </row>
    <row r="33" spans="1:30" ht="27.6" x14ac:dyDescent="0.25">
      <c r="A33" s="36" t="s">
        <v>453</v>
      </c>
      <c r="B33" s="14">
        <v>1</v>
      </c>
      <c r="C33" s="14">
        <v>1</v>
      </c>
      <c r="D33" s="14">
        <v>1</v>
      </c>
      <c r="E33" s="14">
        <v>1</v>
      </c>
      <c r="F33" s="14">
        <v>1</v>
      </c>
      <c r="G33" s="14">
        <v>1</v>
      </c>
      <c r="H33" s="14">
        <v>0</v>
      </c>
      <c r="I33" s="14">
        <v>0</v>
      </c>
      <c r="J33" s="14">
        <v>1</v>
      </c>
      <c r="K33" s="14">
        <v>1</v>
      </c>
      <c r="L33" s="6">
        <f t="shared" si="0"/>
        <v>0.8</v>
      </c>
      <c r="M33" s="7" t="str">
        <f t="shared" si="1"/>
        <v>mudah</v>
      </c>
      <c r="N33" s="6">
        <f t="shared" si="2"/>
        <v>0.4</v>
      </c>
      <c r="O33" s="7" t="str">
        <f t="shared" si="3"/>
        <v>soal diterima baik</v>
      </c>
      <c r="Q33" s="7">
        <v>28</v>
      </c>
      <c r="R33" s="14">
        <f t="shared" si="5"/>
        <v>1</v>
      </c>
      <c r="S33" s="14">
        <f t="shared" si="5"/>
        <v>1</v>
      </c>
      <c r="T33" s="14">
        <f t="shared" si="5"/>
        <v>1</v>
      </c>
      <c r="U33" s="14">
        <f t="shared" si="5"/>
        <v>1</v>
      </c>
      <c r="V33" s="14">
        <f t="shared" si="5"/>
        <v>1</v>
      </c>
      <c r="W33" s="14">
        <f t="shared" si="5"/>
        <v>1</v>
      </c>
      <c r="X33" s="14">
        <f t="shared" si="5"/>
        <v>0</v>
      </c>
      <c r="Y33" s="14">
        <f t="shared" si="5"/>
        <v>0</v>
      </c>
      <c r="Z33" s="14">
        <f t="shared" si="5"/>
        <v>1</v>
      </c>
      <c r="AA33" s="14">
        <f t="shared" si="5"/>
        <v>1</v>
      </c>
      <c r="AB33" s="6">
        <f t="shared" si="6"/>
        <v>0.8</v>
      </c>
      <c r="AC33" s="6">
        <f t="shared" si="7"/>
        <v>0.19999999999999996</v>
      </c>
      <c r="AD33" s="6">
        <f t="shared" si="8"/>
        <v>0.15999999999999998</v>
      </c>
    </row>
    <row r="34" spans="1:30" ht="27.6" x14ac:dyDescent="0.25">
      <c r="A34" s="37" t="s">
        <v>454</v>
      </c>
      <c r="B34" s="14">
        <v>1</v>
      </c>
      <c r="C34" s="14">
        <v>1</v>
      </c>
      <c r="D34" s="14">
        <v>1</v>
      </c>
      <c r="E34" s="14">
        <v>1</v>
      </c>
      <c r="F34" s="14">
        <v>1</v>
      </c>
      <c r="G34" s="14">
        <v>1</v>
      </c>
      <c r="H34" s="14">
        <v>1</v>
      </c>
      <c r="I34" s="14">
        <v>1</v>
      </c>
      <c r="J34" s="14">
        <v>0</v>
      </c>
      <c r="K34" s="14">
        <v>0</v>
      </c>
      <c r="L34" s="6">
        <f t="shared" si="0"/>
        <v>0.8</v>
      </c>
      <c r="M34" s="7" t="str">
        <f t="shared" si="1"/>
        <v>mudah</v>
      </c>
      <c r="N34" s="6">
        <f t="shared" si="2"/>
        <v>0.4</v>
      </c>
      <c r="O34" s="7" t="str">
        <f t="shared" si="3"/>
        <v>soal diterima baik</v>
      </c>
      <c r="Q34" s="7">
        <v>29</v>
      </c>
      <c r="R34" s="14">
        <f t="shared" si="5"/>
        <v>1</v>
      </c>
      <c r="S34" s="14">
        <f t="shared" si="5"/>
        <v>1</v>
      </c>
      <c r="T34" s="14">
        <f t="shared" si="5"/>
        <v>1</v>
      </c>
      <c r="U34" s="14">
        <f t="shared" si="5"/>
        <v>1</v>
      </c>
      <c r="V34" s="14">
        <f t="shared" si="5"/>
        <v>1</v>
      </c>
      <c r="W34" s="14">
        <f t="shared" si="5"/>
        <v>1</v>
      </c>
      <c r="X34" s="14">
        <f t="shared" si="5"/>
        <v>0</v>
      </c>
      <c r="Y34" s="14">
        <f t="shared" si="5"/>
        <v>0</v>
      </c>
      <c r="Z34" s="14">
        <f t="shared" si="5"/>
        <v>1</v>
      </c>
      <c r="AA34" s="14">
        <f t="shared" si="5"/>
        <v>1</v>
      </c>
      <c r="AB34" s="6">
        <f t="shared" si="6"/>
        <v>0.8</v>
      </c>
      <c r="AC34" s="6">
        <f t="shared" si="7"/>
        <v>0.19999999999999996</v>
      </c>
      <c r="AD34" s="6">
        <f t="shared" si="8"/>
        <v>0.15999999999999998</v>
      </c>
    </row>
    <row r="35" spans="1:30" ht="27.6" x14ac:dyDescent="0.25">
      <c r="A35" s="37" t="s">
        <v>455</v>
      </c>
      <c r="B35" s="14">
        <v>1</v>
      </c>
      <c r="C35" s="14">
        <v>1</v>
      </c>
      <c r="D35" s="14">
        <v>1</v>
      </c>
      <c r="E35" s="14">
        <v>0</v>
      </c>
      <c r="F35" s="14">
        <v>1</v>
      </c>
      <c r="G35" s="14">
        <v>0</v>
      </c>
      <c r="H35" s="14">
        <v>0</v>
      </c>
      <c r="I35" s="14">
        <v>0</v>
      </c>
      <c r="J35" s="14">
        <v>0</v>
      </c>
      <c r="K35" s="14">
        <v>0</v>
      </c>
      <c r="L35" s="6">
        <f t="shared" si="0"/>
        <v>0.4</v>
      </c>
      <c r="M35" s="7" t="str">
        <f t="shared" si="1"/>
        <v>sedang</v>
      </c>
      <c r="N35" s="6">
        <f t="shared" si="2"/>
        <v>0.8</v>
      </c>
      <c r="O35" s="7" t="str">
        <f t="shared" si="3"/>
        <v>soal diterima baik</v>
      </c>
      <c r="Q35" s="7">
        <v>30</v>
      </c>
      <c r="R35" s="14">
        <f t="shared" si="5"/>
        <v>1</v>
      </c>
      <c r="S35" s="14">
        <f t="shared" si="5"/>
        <v>1</v>
      </c>
      <c r="T35" s="14">
        <f t="shared" si="5"/>
        <v>1</v>
      </c>
      <c r="U35" s="14">
        <f t="shared" si="5"/>
        <v>1</v>
      </c>
      <c r="V35" s="14">
        <f t="shared" si="5"/>
        <v>1</v>
      </c>
      <c r="W35" s="14">
        <f t="shared" si="5"/>
        <v>1</v>
      </c>
      <c r="X35" s="14">
        <f t="shared" si="5"/>
        <v>1</v>
      </c>
      <c r="Y35" s="14">
        <f t="shared" si="5"/>
        <v>1</v>
      </c>
      <c r="Z35" s="14">
        <f t="shared" si="5"/>
        <v>0</v>
      </c>
      <c r="AA35" s="14">
        <f t="shared" si="5"/>
        <v>0</v>
      </c>
      <c r="AB35" s="6">
        <f t="shared" si="6"/>
        <v>0.8</v>
      </c>
      <c r="AC35" s="6">
        <f t="shared" si="7"/>
        <v>0.19999999999999996</v>
      </c>
      <c r="AD35" s="6">
        <f t="shared" si="8"/>
        <v>0.15999999999999998</v>
      </c>
    </row>
    <row r="36" spans="1:30" ht="27.6" x14ac:dyDescent="0.25">
      <c r="A36" s="36" t="s">
        <v>456</v>
      </c>
      <c r="B36" s="14">
        <v>0</v>
      </c>
      <c r="C36" s="14">
        <v>0</v>
      </c>
      <c r="D36" s="14">
        <v>1</v>
      </c>
      <c r="E36" s="14">
        <v>1</v>
      </c>
      <c r="F36" s="14">
        <v>1</v>
      </c>
      <c r="G36" s="14">
        <v>1</v>
      </c>
      <c r="H36" s="14">
        <v>0</v>
      </c>
      <c r="I36" s="14">
        <v>0</v>
      </c>
      <c r="J36" s="14">
        <v>0</v>
      </c>
      <c r="K36" s="14">
        <v>0</v>
      </c>
      <c r="L36" s="6">
        <f t="shared" si="0"/>
        <v>0.4</v>
      </c>
      <c r="M36" s="7" t="str">
        <f t="shared" si="1"/>
        <v>sedang</v>
      </c>
      <c r="N36" s="6">
        <f t="shared" si="2"/>
        <v>0.4</v>
      </c>
      <c r="O36" s="7" t="str">
        <f t="shared" si="3"/>
        <v>soal diterima baik</v>
      </c>
      <c r="Q36" s="7">
        <v>31</v>
      </c>
      <c r="R36" s="14">
        <f t="shared" si="5"/>
        <v>1</v>
      </c>
      <c r="S36" s="14">
        <f t="shared" si="5"/>
        <v>1</v>
      </c>
      <c r="T36" s="14">
        <f t="shared" si="5"/>
        <v>1</v>
      </c>
      <c r="U36" s="14">
        <f t="shared" si="5"/>
        <v>0</v>
      </c>
      <c r="V36" s="14">
        <f t="shared" si="5"/>
        <v>1</v>
      </c>
      <c r="W36" s="14">
        <f t="shared" si="5"/>
        <v>0</v>
      </c>
      <c r="X36" s="14">
        <f t="shared" si="5"/>
        <v>0</v>
      </c>
      <c r="Y36" s="14">
        <f t="shared" si="5"/>
        <v>0</v>
      </c>
      <c r="Z36" s="14">
        <f t="shared" si="5"/>
        <v>0</v>
      </c>
      <c r="AA36" s="14">
        <f t="shared" si="5"/>
        <v>0</v>
      </c>
      <c r="AB36" s="6">
        <f t="shared" si="6"/>
        <v>0.4</v>
      </c>
      <c r="AC36" s="6">
        <f t="shared" si="7"/>
        <v>0.6</v>
      </c>
      <c r="AD36" s="6">
        <f t="shared" si="8"/>
        <v>0.24</v>
      </c>
    </row>
    <row r="37" spans="1:30" ht="27.6" x14ac:dyDescent="0.25">
      <c r="A37" s="36" t="s">
        <v>457</v>
      </c>
      <c r="B37" s="14">
        <v>1</v>
      </c>
      <c r="C37" s="14">
        <v>1</v>
      </c>
      <c r="D37" s="14">
        <v>1</v>
      </c>
      <c r="E37" s="14">
        <v>1</v>
      </c>
      <c r="F37" s="14">
        <v>1</v>
      </c>
      <c r="G37" s="14">
        <v>1</v>
      </c>
      <c r="H37" s="14">
        <v>0</v>
      </c>
      <c r="I37" s="14">
        <v>0</v>
      </c>
      <c r="J37" s="14">
        <v>0</v>
      </c>
      <c r="K37" s="14">
        <v>0</v>
      </c>
      <c r="L37" s="6">
        <f t="shared" si="0"/>
        <v>0.6</v>
      </c>
      <c r="M37" s="7" t="str">
        <f t="shared" si="1"/>
        <v>sedang</v>
      </c>
      <c r="N37" s="6">
        <f t="shared" si="2"/>
        <v>0.8</v>
      </c>
      <c r="O37" s="7" t="str">
        <f t="shared" si="3"/>
        <v>soal diterima baik</v>
      </c>
      <c r="Q37" s="7">
        <v>32</v>
      </c>
      <c r="R37" s="14">
        <f t="shared" si="5"/>
        <v>0</v>
      </c>
      <c r="S37" s="14">
        <f t="shared" si="5"/>
        <v>0</v>
      </c>
      <c r="T37" s="14">
        <f t="shared" si="5"/>
        <v>1</v>
      </c>
      <c r="U37" s="14">
        <f t="shared" si="5"/>
        <v>1</v>
      </c>
      <c r="V37" s="14">
        <f t="shared" si="5"/>
        <v>1</v>
      </c>
      <c r="W37" s="14">
        <f t="shared" si="5"/>
        <v>1</v>
      </c>
      <c r="X37" s="14">
        <f t="shared" si="5"/>
        <v>0</v>
      </c>
      <c r="Y37" s="14">
        <f t="shared" si="5"/>
        <v>0</v>
      </c>
      <c r="Z37" s="14">
        <f t="shared" si="5"/>
        <v>0</v>
      </c>
      <c r="AA37" s="14">
        <f t="shared" si="5"/>
        <v>0</v>
      </c>
      <c r="AB37" s="6">
        <f t="shared" si="6"/>
        <v>0.4</v>
      </c>
      <c r="AC37" s="6">
        <f t="shared" si="7"/>
        <v>0.6</v>
      </c>
      <c r="AD37" s="6">
        <f t="shared" si="8"/>
        <v>0.24</v>
      </c>
    </row>
    <row r="38" spans="1:30" ht="27.6" x14ac:dyDescent="0.25">
      <c r="A38" s="37" t="s">
        <v>458</v>
      </c>
      <c r="B38" s="14">
        <v>1</v>
      </c>
      <c r="C38" s="14">
        <v>1</v>
      </c>
      <c r="D38" s="14">
        <v>1</v>
      </c>
      <c r="E38" s="14">
        <v>0</v>
      </c>
      <c r="F38" s="14">
        <v>1</v>
      </c>
      <c r="G38" s="14">
        <v>0</v>
      </c>
      <c r="H38" s="14">
        <v>0</v>
      </c>
      <c r="I38" s="14">
        <v>0</v>
      </c>
      <c r="J38" s="14">
        <v>0</v>
      </c>
      <c r="K38" s="14">
        <v>0</v>
      </c>
      <c r="L38" s="6">
        <f t="shared" si="0"/>
        <v>0.4</v>
      </c>
      <c r="M38" s="7" t="str">
        <f t="shared" si="1"/>
        <v>sedang</v>
      </c>
      <c r="N38" s="6">
        <f t="shared" si="2"/>
        <v>0.8</v>
      </c>
      <c r="O38" s="7" t="str">
        <f t="shared" si="3"/>
        <v>soal diterima baik</v>
      </c>
      <c r="Q38" s="7">
        <v>33</v>
      </c>
      <c r="R38" s="14">
        <f t="shared" si="5"/>
        <v>1</v>
      </c>
      <c r="S38" s="14">
        <f t="shared" si="5"/>
        <v>1</v>
      </c>
      <c r="T38" s="14">
        <f t="shared" si="5"/>
        <v>1</v>
      </c>
      <c r="U38" s="14">
        <f t="shared" si="5"/>
        <v>1</v>
      </c>
      <c r="V38" s="14">
        <f t="shared" si="5"/>
        <v>1</v>
      </c>
      <c r="W38" s="14">
        <f t="shared" si="5"/>
        <v>1</v>
      </c>
      <c r="X38" s="14">
        <f t="shared" si="5"/>
        <v>0</v>
      </c>
      <c r="Y38" s="14">
        <f t="shared" si="5"/>
        <v>0</v>
      </c>
      <c r="Z38" s="14">
        <f t="shared" si="5"/>
        <v>0</v>
      </c>
      <c r="AA38" s="14">
        <f t="shared" si="5"/>
        <v>0</v>
      </c>
      <c r="AB38" s="6">
        <f t="shared" si="6"/>
        <v>0.6</v>
      </c>
      <c r="AC38" s="6">
        <f t="shared" si="7"/>
        <v>0.4</v>
      </c>
      <c r="AD38" s="6">
        <f t="shared" si="8"/>
        <v>0.24</v>
      </c>
    </row>
    <row r="39" spans="1:30" ht="27.6" x14ac:dyDescent="0.25">
      <c r="A39" s="38" t="s">
        <v>459</v>
      </c>
      <c r="B39" s="14">
        <v>1</v>
      </c>
      <c r="C39" s="14">
        <v>1</v>
      </c>
      <c r="D39" s="14">
        <v>1</v>
      </c>
      <c r="E39" s="14">
        <v>1</v>
      </c>
      <c r="F39" s="14">
        <v>1</v>
      </c>
      <c r="G39" s="14">
        <v>1</v>
      </c>
      <c r="H39" s="14">
        <v>0</v>
      </c>
      <c r="I39" s="14">
        <v>0</v>
      </c>
      <c r="J39" s="14">
        <v>0</v>
      </c>
      <c r="K39" s="14">
        <v>0</v>
      </c>
      <c r="L39" s="6">
        <f t="shared" si="0"/>
        <v>0.6</v>
      </c>
      <c r="M39" s="7" t="str">
        <f t="shared" si="1"/>
        <v>sedang</v>
      </c>
      <c r="N39" s="6">
        <f t="shared" si="2"/>
        <v>0.8</v>
      </c>
      <c r="O39" s="7" t="str">
        <f t="shared" si="3"/>
        <v>soal diterima baik</v>
      </c>
      <c r="Q39" s="7">
        <v>34</v>
      </c>
      <c r="R39" s="14">
        <f t="shared" si="5"/>
        <v>1</v>
      </c>
      <c r="S39" s="14">
        <f t="shared" si="5"/>
        <v>1</v>
      </c>
      <c r="T39" s="14">
        <f t="shared" si="5"/>
        <v>1</v>
      </c>
      <c r="U39" s="14">
        <f t="shared" si="5"/>
        <v>0</v>
      </c>
      <c r="V39" s="14">
        <f t="shared" si="5"/>
        <v>1</v>
      </c>
      <c r="W39" s="14">
        <f t="shared" si="5"/>
        <v>0</v>
      </c>
      <c r="X39" s="14">
        <f t="shared" si="5"/>
        <v>0</v>
      </c>
      <c r="Y39" s="14">
        <f t="shared" si="5"/>
        <v>0</v>
      </c>
      <c r="Z39" s="14">
        <f t="shared" si="5"/>
        <v>0</v>
      </c>
      <c r="AA39" s="14">
        <f t="shared" si="5"/>
        <v>0</v>
      </c>
      <c r="AB39" s="6">
        <f t="shared" si="6"/>
        <v>0.4</v>
      </c>
      <c r="AC39" s="6">
        <f t="shared" si="7"/>
        <v>0.6</v>
      </c>
      <c r="AD39" s="6">
        <f t="shared" si="8"/>
        <v>0.24</v>
      </c>
    </row>
    <row r="40" spans="1:30" ht="27.6" x14ac:dyDescent="0.25">
      <c r="A40" s="36" t="s">
        <v>460</v>
      </c>
      <c r="B40" s="14">
        <v>1</v>
      </c>
      <c r="C40" s="14">
        <v>1</v>
      </c>
      <c r="D40" s="14">
        <v>0</v>
      </c>
      <c r="E40" s="14">
        <v>0</v>
      </c>
      <c r="F40" s="14">
        <v>0</v>
      </c>
      <c r="G40" s="14">
        <v>0</v>
      </c>
      <c r="H40" s="14">
        <v>0</v>
      </c>
      <c r="I40" s="14">
        <v>0</v>
      </c>
      <c r="J40" s="14">
        <v>0</v>
      </c>
      <c r="K40" s="14">
        <v>0</v>
      </c>
      <c r="L40" s="6">
        <f t="shared" si="0"/>
        <v>0.2</v>
      </c>
      <c r="M40" s="7" t="str">
        <f t="shared" si="1"/>
        <v>sukar</v>
      </c>
      <c r="N40" s="6">
        <f t="shared" si="2"/>
        <v>0.4</v>
      </c>
      <c r="O40" s="7" t="str">
        <f t="shared" si="3"/>
        <v>soal diterima baik</v>
      </c>
      <c r="Q40" s="7">
        <v>35</v>
      </c>
      <c r="R40" s="14">
        <f t="shared" si="5"/>
        <v>1</v>
      </c>
      <c r="S40" s="14">
        <f t="shared" si="5"/>
        <v>1</v>
      </c>
      <c r="T40" s="14">
        <f t="shared" si="5"/>
        <v>1</v>
      </c>
      <c r="U40" s="14">
        <f t="shared" si="5"/>
        <v>1</v>
      </c>
      <c r="V40" s="14">
        <f t="shared" si="5"/>
        <v>1</v>
      </c>
      <c r="W40" s="14">
        <f t="shared" si="5"/>
        <v>1</v>
      </c>
      <c r="X40" s="14">
        <f t="shared" si="5"/>
        <v>0</v>
      </c>
      <c r="Y40" s="14">
        <f t="shared" si="5"/>
        <v>0</v>
      </c>
      <c r="Z40" s="14">
        <f t="shared" si="5"/>
        <v>0</v>
      </c>
      <c r="AA40" s="14">
        <f t="shared" si="5"/>
        <v>0</v>
      </c>
      <c r="AB40" s="6">
        <f t="shared" si="6"/>
        <v>0.6</v>
      </c>
      <c r="AC40" s="6">
        <f t="shared" si="7"/>
        <v>0.4</v>
      </c>
      <c r="AD40" s="6">
        <f t="shared" si="8"/>
        <v>0.24</v>
      </c>
    </row>
    <row r="41" spans="1:30" ht="27.6" x14ac:dyDescent="0.25">
      <c r="A41" s="36" t="s">
        <v>461</v>
      </c>
      <c r="B41" s="14">
        <v>1</v>
      </c>
      <c r="C41" s="14">
        <v>1</v>
      </c>
      <c r="D41" s="14">
        <v>1</v>
      </c>
      <c r="E41" s="14">
        <v>1</v>
      </c>
      <c r="F41" s="14">
        <v>1</v>
      </c>
      <c r="G41" s="14">
        <v>1</v>
      </c>
      <c r="H41" s="14">
        <v>0</v>
      </c>
      <c r="I41" s="14">
        <v>0</v>
      </c>
      <c r="J41" s="14">
        <v>1</v>
      </c>
      <c r="K41" s="14">
        <v>1</v>
      </c>
      <c r="L41" s="6">
        <f t="shared" si="0"/>
        <v>0.8</v>
      </c>
      <c r="M41" s="7" t="str">
        <f t="shared" si="1"/>
        <v>mudah</v>
      </c>
      <c r="N41" s="6">
        <f t="shared" si="2"/>
        <v>0.4</v>
      </c>
      <c r="O41" s="7" t="str">
        <f t="shared" si="3"/>
        <v>soal diterima baik</v>
      </c>
      <c r="Q41" s="7">
        <v>36</v>
      </c>
      <c r="R41" s="14">
        <f t="shared" si="5"/>
        <v>1</v>
      </c>
      <c r="S41" s="14">
        <f t="shared" si="5"/>
        <v>1</v>
      </c>
      <c r="T41" s="14">
        <f t="shared" si="5"/>
        <v>0</v>
      </c>
      <c r="U41" s="14">
        <f t="shared" si="5"/>
        <v>0</v>
      </c>
      <c r="V41" s="14">
        <f t="shared" si="5"/>
        <v>0</v>
      </c>
      <c r="W41" s="14">
        <f t="shared" si="5"/>
        <v>0</v>
      </c>
      <c r="X41" s="14">
        <f t="shared" si="5"/>
        <v>0</v>
      </c>
      <c r="Y41" s="14">
        <f t="shared" si="5"/>
        <v>0</v>
      </c>
      <c r="Z41" s="14">
        <f t="shared" si="5"/>
        <v>0</v>
      </c>
      <c r="AA41" s="14">
        <f t="shared" si="5"/>
        <v>0</v>
      </c>
      <c r="AB41" s="6">
        <f t="shared" si="6"/>
        <v>0.2</v>
      </c>
      <c r="AC41" s="6">
        <f t="shared" si="7"/>
        <v>0.8</v>
      </c>
      <c r="AD41" s="6">
        <f t="shared" si="8"/>
        <v>0.16000000000000003</v>
      </c>
    </row>
    <row r="42" spans="1:30" ht="27.6" x14ac:dyDescent="0.25">
      <c r="A42" s="38" t="s">
        <v>462</v>
      </c>
      <c r="B42" s="14">
        <v>1</v>
      </c>
      <c r="C42" s="14">
        <v>1</v>
      </c>
      <c r="D42" s="14">
        <v>1</v>
      </c>
      <c r="E42" s="14">
        <v>1</v>
      </c>
      <c r="F42" s="14">
        <v>1</v>
      </c>
      <c r="G42" s="14">
        <v>1</v>
      </c>
      <c r="H42" s="14">
        <v>1</v>
      </c>
      <c r="I42" s="14">
        <v>1</v>
      </c>
      <c r="J42" s="14">
        <v>0</v>
      </c>
      <c r="K42" s="14">
        <v>0</v>
      </c>
      <c r="L42" s="6">
        <f t="shared" si="0"/>
        <v>0.8</v>
      </c>
      <c r="M42" s="7" t="str">
        <f t="shared" si="1"/>
        <v>mudah</v>
      </c>
      <c r="N42" s="6">
        <f t="shared" si="2"/>
        <v>0.4</v>
      </c>
      <c r="O42" s="7" t="str">
        <f t="shared" si="3"/>
        <v>soal diterima baik</v>
      </c>
      <c r="Q42" s="7">
        <v>37</v>
      </c>
      <c r="R42" s="14">
        <f t="shared" si="5"/>
        <v>1</v>
      </c>
      <c r="S42" s="14">
        <f t="shared" si="5"/>
        <v>1</v>
      </c>
      <c r="T42" s="14">
        <f t="shared" si="5"/>
        <v>1</v>
      </c>
      <c r="U42" s="14">
        <f t="shared" si="5"/>
        <v>1</v>
      </c>
      <c r="V42" s="14">
        <f t="shared" si="5"/>
        <v>1</v>
      </c>
      <c r="W42" s="14">
        <f t="shared" si="5"/>
        <v>1</v>
      </c>
      <c r="X42" s="14">
        <f t="shared" si="5"/>
        <v>0</v>
      </c>
      <c r="Y42" s="14">
        <f t="shared" si="5"/>
        <v>0</v>
      </c>
      <c r="Z42" s="14">
        <f t="shared" si="5"/>
        <v>1</v>
      </c>
      <c r="AA42" s="14">
        <f t="shared" si="5"/>
        <v>1</v>
      </c>
      <c r="AB42" s="6">
        <f t="shared" si="6"/>
        <v>0.8</v>
      </c>
      <c r="AC42" s="6">
        <f t="shared" si="7"/>
        <v>0.19999999999999996</v>
      </c>
      <c r="AD42" s="6">
        <f t="shared" si="8"/>
        <v>0.15999999999999998</v>
      </c>
    </row>
    <row r="43" spans="1:30" ht="27.6" x14ac:dyDescent="0.25">
      <c r="A43" s="37" t="s">
        <v>463</v>
      </c>
      <c r="B43" s="14">
        <v>1</v>
      </c>
      <c r="C43" s="14">
        <v>1</v>
      </c>
      <c r="D43" s="14">
        <v>1</v>
      </c>
      <c r="E43" s="14">
        <v>1</v>
      </c>
      <c r="F43" s="14">
        <v>1</v>
      </c>
      <c r="G43" s="14">
        <v>1</v>
      </c>
      <c r="H43" s="14">
        <v>0</v>
      </c>
      <c r="I43" s="14">
        <v>0</v>
      </c>
      <c r="J43" s="14">
        <v>1</v>
      </c>
      <c r="K43" s="14">
        <v>1</v>
      </c>
      <c r="L43" s="6">
        <f t="shared" si="0"/>
        <v>0.8</v>
      </c>
      <c r="M43" s="7" t="str">
        <f t="shared" si="1"/>
        <v>mudah</v>
      </c>
      <c r="N43" s="6">
        <f t="shared" si="2"/>
        <v>0.4</v>
      </c>
      <c r="O43" s="7" t="str">
        <f t="shared" si="3"/>
        <v>soal diterima baik</v>
      </c>
      <c r="Q43" s="7">
        <v>38</v>
      </c>
      <c r="R43" s="14">
        <f t="shared" si="5"/>
        <v>1</v>
      </c>
      <c r="S43" s="14">
        <f t="shared" si="5"/>
        <v>1</v>
      </c>
      <c r="T43" s="14">
        <f t="shared" si="5"/>
        <v>1</v>
      </c>
      <c r="U43" s="14">
        <f t="shared" si="5"/>
        <v>1</v>
      </c>
      <c r="V43" s="14">
        <f t="shared" si="5"/>
        <v>1</v>
      </c>
      <c r="W43" s="14">
        <f t="shared" si="5"/>
        <v>1</v>
      </c>
      <c r="X43" s="14">
        <f t="shared" si="5"/>
        <v>1</v>
      </c>
      <c r="Y43" s="14">
        <f t="shared" si="5"/>
        <v>1</v>
      </c>
      <c r="Z43" s="14">
        <f t="shared" si="5"/>
        <v>0</v>
      </c>
      <c r="AA43" s="14">
        <f t="shared" si="5"/>
        <v>0</v>
      </c>
      <c r="AB43" s="6">
        <f t="shared" si="6"/>
        <v>0.8</v>
      </c>
      <c r="AC43" s="6">
        <f t="shared" si="7"/>
        <v>0.19999999999999996</v>
      </c>
      <c r="AD43" s="6">
        <f t="shared" si="8"/>
        <v>0.15999999999999998</v>
      </c>
    </row>
    <row r="44" spans="1:30" ht="27.6" x14ac:dyDescent="0.25">
      <c r="A44" s="36" t="s">
        <v>464</v>
      </c>
      <c r="B44" s="14">
        <v>0</v>
      </c>
      <c r="C44" s="14">
        <v>0</v>
      </c>
      <c r="D44" s="14">
        <v>1</v>
      </c>
      <c r="E44" s="14">
        <v>1</v>
      </c>
      <c r="F44" s="14">
        <v>1</v>
      </c>
      <c r="G44" s="14">
        <v>1</v>
      </c>
      <c r="H44" s="14">
        <v>0</v>
      </c>
      <c r="I44" s="14">
        <v>0</v>
      </c>
      <c r="J44" s="14">
        <v>0</v>
      </c>
      <c r="K44" s="14">
        <v>0</v>
      </c>
      <c r="L44" s="6">
        <f t="shared" si="0"/>
        <v>0.4</v>
      </c>
      <c r="M44" s="7" t="str">
        <f t="shared" si="1"/>
        <v>sedang</v>
      </c>
      <c r="N44" s="6">
        <f t="shared" si="2"/>
        <v>0.4</v>
      </c>
      <c r="O44" s="7" t="str">
        <f t="shared" si="3"/>
        <v>soal diterima baik</v>
      </c>
      <c r="Q44" s="7">
        <v>39</v>
      </c>
      <c r="R44" s="14">
        <f t="shared" si="5"/>
        <v>1</v>
      </c>
      <c r="S44" s="14">
        <f t="shared" si="5"/>
        <v>1</v>
      </c>
      <c r="T44" s="14">
        <f t="shared" si="5"/>
        <v>1</v>
      </c>
      <c r="U44" s="14">
        <f t="shared" si="5"/>
        <v>1</v>
      </c>
      <c r="V44" s="14">
        <f t="shared" si="5"/>
        <v>1</v>
      </c>
      <c r="W44" s="14">
        <f t="shared" si="5"/>
        <v>1</v>
      </c>
      <c r="X44" s="14">
        <f t="shared" si="5"/>
        <v>0</v>
      </c>
      <c r="Y44" s="14">
        <f t="shared" si="5"/>
        <v>0</v>
      </c>
      <c r="Z44" s="14">
        <f t="shared" si="5"/>
        <v>1</v>
      </c>
      <c r="AA44" s="14">
        <f t="shared" si="5"/>
        <v>1</v>
      </c>
      <c r="AB44" s="6">
        <f t="shared" si="6"/>
        <v>0.8</v>
      </c>
      <c r="AC44" s="6">
        <f t="shared" si="7"/>
        <v>0.19999999999999996</v>
      </c>
      <c r="AD44" s="6">
        <f t="shared" si="8"/>
        <v>0.15999999999999998</v>
      </c>
    </row>
    <row r="45" spans="1:30" ht="27.6" x14ac:dyDescent="0.25">
      <c r="A45" s="37" t="s">
        <v>465</v>
      </c>
      <c r="B45" s="14">
        <v>1</v>
      </c>
      <c r="C45" s="14">
        <v>1</v>
      </c>
      <c r="D45" s="14">
        <v>0</v>
      </c>
      <c r="E45" s="14">
        <v>1</v>
      </c>
      <c r="F45" s="14">
        <v>0</v>
      </c>
      <c r="G45" s="14">
        <v>1</v>
      </c>
      <c r="H45" s="14">
        <v>0</v>
      </c>
      <c r="I45" s="14">
        <v>0</v>
      </c>
      <c r="J45" s="14">
        <v>0</v>
      </c>
      <c r="K45" s="14">
        <v>0</v>
      </c>
      <c r="L45" s="6">
        <f t="shared" si="0"/>
        <v>0.4</v>
      </c>
      <c r="M45" s="7" t="str">
        <f t="shared" si="1"/>
        <v>sedang</v>
      </c>
      <c r="N45" s="6">
        <f t="shared" si="2"/>
        <v>0.4</v>
      </c>
      <c r="O45" s="7" t="str">
        <f t="shared" si="3"/>
        <v>soal diterima baik</v>
      </c>
      <c r="Q45" s="7">
        <v>40</v>
      </c>
      <c r="R45" s="14">
        <f t="shared" si="5"/>
        <v>0</v>
      </c>
      <c r="S45" s="14">
        <f t="shared" si="5"/>
        <v>0</v>
      </c>
      <c r="T45" s="14">
        <f t="shared" si="5"/>
        <v>1</v>
      </c>
      <c r="U45" s="14">
        <f t="shared" si="5"/>
        <v>1</v>
      </c>
      <c r="V45" s="14">
        <f t="shared" si="5"/>
        <v>1</v>
      </c>
      <c r="W45" s="14">
        <f t="shared" si="5"/>
        <v>1</v>
      </c>
      <c r="X45" s="14">
        <f t="shared" si="5"/>
        <v>0</v>
      </c>
      <c r="Y45" s="14">
        <f t="shared" si="5"/>
        <v>0</v>
      </c>
      <c r="Z45" s="14">
        <f t="shared" si="5"/>
        <v>0</v>
      </c>
      <c r="AA45" s="14">
        <f t="shared" si="5"/>
        <v>0</v>
      </c>
      <c r="AB45" s="6">
        <f t="shared" si="6"/>
        <v>0.4</v>
      </c>
      <c r="AC45" s="6">
        <f t="shared" si="7"/>
        <v>0.6</v>
      </c>
      <c r="AD45" s="6">
        <f t="shared" si="8"/>
        <v>0.24</v>
      </c>
    </row>
    <row r="46" spans="1:30" x14ac:dyDescent="0.25">
      <c r="A46" s="36" t="s">
        <v>466</v>
      </c>
      <c r="B46" s="14">
        <v>0</v>
      </c>
      <c r="C46" s="14">
        <v>0</v>
      </c>
      <c r="D46" s="14">
        <v>1</v>
      </c>
      <c r="E46" s="14">
        <v>0</v>
      </c>
      <c r="F46" s="14">
        <v>1</v>
      </c>
      <c r="G46" s="14">
        <v>0</v>
      </c>
      <c r="H46" s="14">
        <v>1</v>
      </c>
      <c r="I46" s="14">
        <v>1</v>
      </c>
      <c r="J46" s="14">
        <v>1</v>
      </c>
      <c r="K46" s="14">
        <v>1</v>
      </c>
      <c r="L46" s="6">
        <f t="shared" si="0"/>
        <v>0.6</v>
      </c>
      <c r="M46" s="7" t="str">
        <f t="shared" si="1"/>
        <v>sedang</v>
      </c>
      <c r="N46" s="6">
        <f t="shared" si="2"/>
        <v>0.4</v>
      </c>
      <c r="O46" s="7" t="str">
        <f t="shared" si="3"/>
        <v>soal diterima baik</v>
      </c>
      <c r="Q46" s="7">
        <v>41</v>
      </c>
      <c r="R46" s="14">
        <f t="shared" ref="R46:AA71" si="9">B45</f>
        <v>1</v>
      </c>
      <c r="S46" s="14">
        <f t="shared" si="9"/>
        <v>1</v>
      </c>
      <c r="T46" s="14">
        <f t="shared" si="9"/>
        <v>0</v>
      </c>
      <c r="U46" s="14">
        <f t="shared" si="9"/>
        <v>1</v>
      </c>
      <c r="V46" s="14">
        <f t="shared" si="9"/>
        <v>0</v>
      </c>
      <c r="W46" s="14">
        <f t="shared" si="9"/>
        <v>1</v>
      </c>
      <c r="X46" s="14">
        <f t="shared" si="9"/>
        <v>0</v>
      </c>
      <c r="Y46" s="14">
        <f t="shared" si="9"/>
        <v>0</v>
      </c>
      <c r="Z46" s="14">
        <f t="shared" si="9"/>
        <v>0</v>
      </c>
      <c r="AA46" s="14">
        <f t="shared" si="9"/>
        <v>0</v>
      </c>
      <c r="AB46" s="6">
        <f t="shared" si="6"/>
        <v>0.4</v>
      </c>
      <c r="AC46" s="6">
        <f t="shared" si="7"/>
        <v>0.6</v>
      </c>
      <c r="AD46" s="6">
        <f t="shared" si="8"/>
        <v>0.24</v>
      </c>
    </row>
    <row r="47" spans="1:30" x14ac:dyDescent="0.25">
      <c r="A47" s="38" t="s">
        <v>467</v>
      </c>
      <c r="B47" s="14">
        <v>1</v>
      </c>
      <c r="C47" s="14">
        <v>1</v>
      </c>
      <c r="D47" s="14">
        <v>1</v>
      </c>
      <c r="E47" s="14">
        <v>0</v>
      </c>
      <c r="F47" s="14">
        <v>1</v>
      </c>
      <c r="G47" s="14">
        <v>0</v>
      </c>
      <c r="H47" s="14">
        <v>0</v>
      </c>
      <c r="I47" s="14">
        <v>0</v>
      </c>
      <c r="J47" s="14">
        <v>0</v>
      </c>
      <c r="K47" s="14">
        <v>0</v>
      </c>
      <c r="L47" s="6">
        <f t="shared" si="0"/>
        <v>0.4</v>
      </c>
      <c r="M47" s="7" t="str">
        <f t="shared" si="1"/>
        <v>sedang</v>
      </c>
      <c r="N47" s="6">
        <f t="shared" si="2"/>
        <v>0.8</v>
      </c>
      <c r="O47" s="7" t="str">
        <f t="shared" si="3"/>
        <v>soal diterima baik</v>
      </c>
      <c r="Q47" s="7">
        <v>42</v>
      </c>
      <c r="R47" s="14">
        <f t="shared" si="9"/>
        <v>0</v>
      </c>
      <c r="S47" s="14">
        <f t="shared" si="9"/>
        <v>0</v>
      </c>
      <c r="T47" s="14">
        <f t="shared" si="9"/>
        <v>1</v>
      </c>
      <c r="U47" s="14">
        <f t="shared" si="9"/>
        <v>0</v>
      </c>
      <c r="V47" s="14">
        <f t="shared" si="9"/>
        <v>1</v>
      </c>
      <c r="W47" s="14">
        <f t="shared" si="9"/>
        <v>0</v>
      </c>
      <c r="X47" s="14">
        <f t="shared" si="9"/>
        <v>1</v>
      </c>
      <c r="Y47" s="14">
        <f t="shared" si="9"/>
        <v>1</v>
      </c>
      <c r="Z47" s="14">
        <f t="shared" si="9"/>
        <v>1</v>
      </c>
      <c r="AA47" s="14">
        <f t="shared" si="9"/>
        <v>1</v>
      </c>
      <c r="AB47" s="6">
        <f t="shared" si="6"/>
        <v>0.6</v>
      </c>
      <c r="AC47" s="6">
        <f t="shared" si="7"/>
        <v>0.4</v>
      </c>
      <c r="AD47" s="6">
        <f t="shared" si="8"/>
        <v>0.24</v>
      </c>
    </row>
    <row r="48" spans="1:30" x14ac:dyDescent="0.25">
      <c r="A48" s="36" t="s">
        <v>468</v>
      </c>
      <c r="B48" s="14">
        <v>1</v>
      </c>
      <c r="C48" s="14">
        <v>1</v>
      </c>
      <c r="D48" s="14">
        <v>1</v>
      </c>
      <c r="E48" s="14">
        <v>1</v>
      </c>
      <c r="F48" s="14">
        <v>1</v>
      </c>
      <c r="G48" s="14">
        <v>1</v>
      </c>
      <c r="H48" s="14">
        <v>0</v>
      </c>
      <c r="I48" s="14">
        <v>0</v>
      </c>
      <c r="J48" s="14">
        <v>0</v>
      </c>
      <c r="K48" s="14">
        <v>0</v>
      </c>
      <c r="L48" s="6">
        <f t="shared" si="0"/>
        <v>0.6</v>
      </c>
      <c r="M48" s="7" t="str">
        <f t="shared" si="1"/>
        <v>sedang</v>
      </c>
      <c r="N48" s="6">
        <f t="shared" si="2"/>
        <v>0.8</v>
      </c>
      <c r="O48" s="7" t="str">
        <f t="shared" si="3"/>
        <v>soal diterima baik</v>
      </c>
      <c r="Q48" s="7">
        <v>43</v>
      </c>
      <c r="R48" s="14">
        <f t="shared" si="9"/>
        <v>1</v>
      </c>
      <c r="S48" s="14">
        <f t="shared" si="9"/>
        <v>1</v>
      </c>
      <c r="T48" s="14">
        <f t="shared" si="9"/>
        <v>1</v>
      </c>
      <c r="U48" s="14">
        <f t="shared" si="9"/>
        <v>0</v>
      </c>
      <c r="V48" s="14">
        <f t="shared" si="9"/>
        <v>1</v>
      </c>
      <c r="W48" s="14">
        <f t="shared" si="9"/>
        <v>0</v>
      </c>
      <c r="X48" s="14">
        <f t="shared" si="9"/>
        <v>0</v>
      </c>
      <c r="Y48" s="14">
        <f t="shared" si="9"/>
        <v>0</v>
      </c>
      <c r="Z48" s="14">
        <f t="shared" si="9"/>
        <v>0</v>
      </c>
      <c r="AA48" s="14">
        <f t="shared" si="9"/>
        <v>0</v>
      </c>
      <c r="AB48" s="6">
        <f t="shared" si="6"/>
        <v>0.4</v>
      </c>
      <c r="AC48" s="6">
        <f t="shared" si="7"/>
        <v>0.6</v>
      </c>
      <c r="AD48" s="6">
        <f t="shared" si="8"/>
        <v>0.24</v>
      </c>
    </row>
    <row r="49" spans="1:30" x14ac:dyDescent="0.25">
      <c r="A49" s="38" t="s">
        <v>469</v>
      </c>
      <c r="B49" s="14">
        <v>1</v>
      </c>
      <c r="C49" s="14">
        <v>1</v>
      </c>
      <c r="D49" s="14">
        <v>1</v>
      </c>
      <c r="E49" s="14">
        <v>0</v>
      </c>
      <c r="F49" s="14">
        <v>1</v>
      </c>
      <c r="G49" s="14">
        <v>0</v>
      </c>
      <c r="H49" s="14">
        <v>0</v>
      </c>
      <c r="I49" s="14">
        <v>0</v>
      </c>
      <c r="J49" s="14">
        <v>1</v>
      </c>
      <c r="K49" s="14">
        <v>1</v>
      </c>
      <c r="L49" s="6">
        <f t="shared" si="0"/>
        <v>0.6</v>
      </c>
      <c r="M49" s="7" t="str">
        <f t="shared" si="1"/>
        <v>sedang</v>
      </c>
      <c r="N49" s="6">
        <f t="shared" si="2"/>
        <v>0.4</v>
      </c>
      <c r="O49" s="7" t="str">
        <f t="shared" si="3"/>
        <v>soal diterima baik</v>
      </c>
      <c r="Q49" s="7">
        <v>44</v>
      </c>
      <c r="R49" s="14">
        <f t="shared" si="9"/>
        <v>1</v>
      </c>
      <c r="S49" s="14">
        <f t="shared" si="9"/>
        <v>1</v>
      </c>
      <c r="T49" s="14">
        <f t="shared" si="9"/>
        <v>1</v>
      </c>
      <c r="U49" s="14">
        <f t="shared" si="9"/>
        <v>1</v>
      </c>
      <c r="V49" s="14">
        <f t="shared" si="9"/>
        <v>1</v>
      </c>
      <c r="W49" s="14">
        <f t="shared" si="9"/>
        <v>1</v>
      </c>
      <c r="X49" s="14">
        <f t="shared" si="9"/>
        <v>0</v>
      </c>
      <c r="Y49" s="14">
        <f t="shared" si="9"/>
        <v>0</v>
      </c>
      <c r="Z49" s="14">
        <f t="shared" si="9"/>
        <v>0</v>
      </c>
      <c r="AA49" s="14">
        <f t="shared" si="9"/>
        <v>0</v>
      </c>
      <c r="AB49" s="6">
        <f t="shared" si="6"/>
        <v>0.6</v>
      </c>
      <c r="AC49" s="6">
        <f t="shared" si="7"/>
        <v>0.4</v>
      </c>
      <c r="AD49" s="6">
        <f t="shared" si="8"/>
        <v>0.24</v>
      </c>
    </row>
    <row r="50" spans="1:30" ht="27.6" x14ac:dyDescent="0.25">
      <c r="A50" s="38" t="s">
        <v>470</v>
      </c>
      <c r="B50" s="14">
        <v>0</v>
      </c>
      <c r="C50" s="14">
        <v>0</v>
      </c>
      <c r="D50" s="14">
        <v>1</v>
      </c>
      <c r="E50" s="14">
        <v>0</v>
      </c>
      <c r="F50" s="14">
        <v>1</v>
      </c>
      <c r="G50" s="14">
        <v>0</v>
      </c>
      <c r="H50" s="14">
        <v>0</v>
      </c>
      <c r="I50" s="14">
        <v>0</v>
      </c>
      <c r="J50" s="14">
        <v>0</v>
      </c>
      <c r="K50" s="14">
        <v>0</v>
      </c>
      <c r="L50" s="6">
        <f t="shared" si="0"/>
        <v>0.2</v>
      </c>
      <c r="M50" s="7" t="str">
        <f t="shared" si="1"/>
        <v>sukar</v>
      </c>
      <c r="N50" s="6">
        <f t="shared" si="2"/>
        <v>0.4</v>
      </c>
      <c r="O50" s="7" t="str">
        <f t="shared" si="3"/>
        <v>soal diterima baik</v>
      </c>
      <c r="Q50" s="7">
        <v>45</v>
      </c>
      <c r="R50" s="14">
        <f t="shared" si="9"/>
        <v>1</v>
      </c>
      <c r="S50" s="14">
        <f t="shared" si="9"/>
        <v>1</v>
      </c>
      <c r="T50" s="14">
        <f t="shared" si="9"/>
        <v>1</v>
      </c>
      <c r="U50" s="14">
        <f t="shared" si="9"/>
        <v>0</v>
      </c>
      <c r="V50" s="14">
        <f t="shared" si="9"/>
        <v>1</v>
      </c>
      <c r="W50" s="14">
        <f t="shared" si="9"/>
        <v>0</v>
      </c>
      <c r="X50" s="14">
        <f t="shared" si="9"/>
        <v>0</v>
      </c>
      <c r="Y50" s="14">
        <f t="shared" si="9"/>
        <v>0</v>
      </c>
      <c r="Z50" s="14">
        <f t="shared" si="9"/>
        <v>1</v>
      </c>
      <c r="AA50" s="14">
        <f t="shared" si="9"/>
        <v>1</v>
      </c>
      <c r="AB50" s="6">
        <f t="shared" si="6"/>
        <v>0.6</v>
      </c>
      <c r="AC50" s="6">
        <f t="shared" si="7"/>
        <v>0.4</v>
      </c>
      <c r="AD50" s="6">
        <f t="shared" si="8"/>
        <v>0.24</v>
      </c>
    </row>
    <row r="51" spans="1:30" ht="27.6" x14ac:dyDescent="0.25">
      <c r="A51" s="36" t="s">
        <v>471</v>
      </c>
      <c r="B51" s="14">
        <v>1</v>
      </c>
      <c r="C51" s="14">
        <v>1</v>
      </c>
      <c r="D51" s="14">
        <v>1</v>
      </c>
      <c r="E51" s="14">
        <v>0</v>
      </c>
      <c r="F51" s="14">
        <v>1</v>
      </c>
      <c r="G51" s="14">
        <v>0</v>
      </c>
      <c r="H51" s="14">
        <v>0</v>
      </c>
      <c r="I51" s="14">
        <v>0</v>
      </c>
      <c r="J51" s="14">
        <v>1</v>
      </c>
      <c r="K51" s="14">
        <v>1</v>
      </c>
      <c r="L51" s="6">
        <f t="shared" si="0"/>
        <v>0.6</v>
      </c>
      <c r="M51" s="7" t="str">
        <f t="shared" si="1"/>
        <v>sedang</v>
      </c>
      <c r="N51" s="6">
        <f t="shared" si="2"/>
        <v>0.4</v>
      </c>
      <c r="O51" s="7" t="str">
        <f t="shared" si="3"/>
        <v>soal diterima baik</v>
      </c>
      <c r="Q51" s="7">
        <v>46</v>
      </c>
      <c r="R51" s="14">
        <f t="shared" si="9"/>
        <v>0</v>
      </c>
      <c r="S51" s="14">
        <f t="shared" si="9"/>
        <v>0</v>
      </c>
      <c r="T51" s="14">
        <f t="shared" si="9"/>
        <v>1</v>
      </c>
      <c r="U51" s="14">
        <f t="shared" si="9"/>
        <v>0</v>
      </c>
      <c r="V51" s="14">
        <f t="shared" si="9"/>
        <v>1</v>
      </c>
      <c r="W51" s="14">
        <f t="shared" si="9"/>
        <v>0</v>
      </c>
      <c r="X51" s="14">
        <f t="shared" si="9"/>
        <v>0</v>
      </c>
      <c r="Y51" s="14">
        <f t="shared" si="9"/>
        <v>0</v>
      </c>
      <c r="Z51" s="14">
        <f t="shared" si="9"/>
        <v>0</v>
      </c>
      <c r="AA51" s="14">
        <f t="shared" si="9"/>
        <v>0</v>
      </c>
      <c r="AB51" s="6">
        <f t="shared" si="6"/>
        <v>0.2</v>
      </c>
      <c r="AC51" s="6">
        <f t="shared" si="7"/>
        <v>0.8</v>
      </c>
      <c r="AD51" s="6">
        <f t="shared" si="8"/>
        <v>0.16000000000000003</v>
      </c>
    </row>
    <row r="52" spans="1:30" ht="27.6" x14ac:dyDescent="0.25">
      <c r="A52" s="37" t="s">
        <v>472</v>
      </c>
      <c r="B52" s="14">
        <v>1</v>
      </c>
      <c r="C52" s="14">
        <v>1</v>
      </c>
      <c r="D52" s="14">
        <v>1</v>
      </c>
      <c r="E52" s="14">
        <v>0</v>
      </c>
      <c r="F52" s="14">
        <v>1</v>
      </c>
      <c r="G52" s="14">
        <v>0</v>
      </c>
      <c r="H52" s="14">
        <v>0</v>
      </c>
      <c r="I52" s="14">
        <v>0</v>
      </c>
      <c r="J52" s="14">
        <v>1</v>
      </c>
      <c r="K52" s="14">
        <v>1</v>
      </c>
      <c r="L52" s="6">
        <f t="shared" si="0"/>
        <v>0.6</v>
      </c>
      <c r="M52" s="7" t="str">
        <f t="shared" si="1"/>
        <v>sedang</v>
      </c>
      <c r="N52" s="6">
        <f t="shared" si="2"/>
        <v>0.4</v>
      </c>
      <c r="O52" s="7" t="str">
        <f t="shared" si="3"/>
        <v>soal diterima baik</v>
      </c>
      <c r="Q52" s="7">
        <v>47</v>
      </c>
      <c r="R52" s="14">
        <f t="shared" si="9"/>
        <v>1</v>
      </c>
      <c r="S52" s="14">
        <f t="shared" si="9"/>
        <v>1</v>
      </c>
      <c r="T52" s="14">
        <f t="shared" si="9"/>
        <v>1</v>
      </c>
      <c r="U52" s="14">
        <f t="shared" si="9"/>
        <v>0</v>
      </c>
      <c r="V52" s="14">
        <f t="shared" si="9"/>
        <v>1</v>
      </c>
      <c r="W52" s="14">
        <f t="shared" si="9"/>
        <v>0</v>
      </c>
      <c r="X52" s="14">
        <f t="shared" si="9"/>
        <v>0</v>
      </c>
      <c r="Y52" s="14">
        <f t="shared" si="9"/>
        <v>0</v>
      </c>
      <c r="Z52" s="14">
        <f t="shared" si="9"/>
        <v>1</v>
      </c>
      <c r="AA52" s="14">
        <f t="shared" si="9"/>
        <v>1</v>
      </c>
      <c r="AB52" s="6">
        <f t="shared" si="6"/>
        <v>0.6</v>
      </c>
      <c r="AC52" s="6">
        <f t="shared" si="7"/>
        <v>0.4</v>
      </c>
      <c r="AD52" s="6">
        <f t="shared" si="8"/>
        <v>0.24</v>
      </c>
    </row>
    <row r="53" spans="1:30" x14ac:dyDescent="0.25">
      <c r="A53" s="37" t="s">
        <v>473</v>
      </c>
      <c r="B53" s="14">
        <v>1</v>
      </c>
      <c r="C53" s="14">
        <v>1</v>
      </c>
      <c r="D53" s="14">
        <v>1</v>
      </c>
      <c r="E53" s="14">
        <v>0</v>
      </c>
      <c r="F53" s="14">
        <v>1</v>
      </c>
      <c r="G53" s="14">
        <v>0</v>
      </c>
      <c r="H53" s="14">
        <v>1</v>
      </c>
      <c r="I53" s="14">
        <v>1</v>
      </c>
      <c r="J53" s="14">
        <v>0</v>
      </c>
      <c r="K53" s="14">
        <v>0</v>
      </c>
      <c r="L53" s="6">
        <f t="shared" si="0"/>
        <v>0.6</v>
      </c>
      <c r="M53" s="7" t="str">
        <f t="shared" si="1"/>
        <v>sedang</v>
      </c>
      <c r="N53" s="6">
        <f t="shared" si="2"/>
        <v>0.4</v>
      </c>
      <c r="O53" s="7" t="str">
        <f t="shared" si="3"/>
        <v>soal diterima baik</v>
      </c>
      <c r="Q53" s="7">
        <v>48</v>
      </c>
      <c r="R53" s="14">
        <f t="shared" si="9"/>
        <v>1</v>
      </c>
      <c r="S53" s="14">
        <f t="shared" si="9"/>
        <v>1</v>
      </c>
      <c r="T53" s="14">
        <f t="shared" si="9"/>
        <v>1</v>
      </c>
      <c r="U53" s="14">
        <f t="shared" si="9"/>
        <v>0</v>
      </c>
      <c r="V53" s="14">
        <f t="shared" si="9"/>
        <v>1</v>
      </c>
      <c r="W53" s="14">
        <f t="shared" si="9"/>
        <v>0</v>
      </c>
      <c r="X53" s="14">
        <f t="shared" si="9"/>
        <v>0</v>
      </c>
      <c r="Y53" s="14">
        <f t="shared" si="9"/>
        <v>0</v>
      </c>
      <c r="Z53" s="14">
        <f t="shared" si="9"/>
        <v>1</v>
      </c>
      <c r="AA53" s="14">
        <f t="shared" si="9"/>
        <v>1</v>
      </c>
      <c r="AB53" s="6">
        <f t="shared" si="6"/>
        <v>0.6</v>
      </c>
      <c r="AC53" s="6">
        <f t="shared" si="7"/>
        <v>0.4</v>
      </c>
      <c r="AD53" s="6">
        <f t="shared" si="8"/>
        <v>0.24</v>
      </c>
    </row>
    <row r="54" spans="1:30" x14ac:dyDescent="0.25">
      <c r="A54" s="37" t="s">
        <v>474</v>
      </c>
      <c r="B54" s="14">
        <v>1</v>
      </c>
      <c r="C54" s="14">
        <v>1</v>
      </c>
      <c r="D54" s="14">
        <v>1</v>
      </c>
      <c r="E54" s="14">
        <v>1</v>
      </c>
      <c r="F54" s="14">
        <v>1</v>
      </c>
      <c r="G54" s="14">
        <v>1</v>
      </c>
      <c r="H54" s="14">
        <v>0</v>
      </c>
      <c r="I54" s="14">
        <v>0</v>
      </c>
      <c r="J54" s="14">
        <v>1</v>
      </c>
      <c r="K54" s="14">
        <v>1</v>
      </c>
      <c r="L54" s="6">
        <f t="shared" si="0"/>
        <v>0.8</v>
      </c>
      <c r="M54" s="7" t="str">
        <f t="shared" si="1"/>
        <v>mudah</v>
      </c>
      <c r="N54" s="6">
        <f t="shared" si="2"/>
        <v>0.4</v>
      </c>
      <c r="O54" s="7" t="str">
        <f t="shared" si="3"/>
        <v>soal diterima baik</v>
      </c>
      <c r="Q54" s="7">
        <v>49</v>
      </c>
      <c r="R54" s="14">
        <f t="shared" si="9"/>
        <v>1</v>
      </c>
      <c r="S54" s="14">
        <f t="shared" si="9"/>
        <v>1</v>
      </c>
      <c r="T54" s="14">
        <f t="shared" si="9"/>
        <v>1</v>
      </c>
      <c r="U54" s="14">
        <f t="shared" si="9"/>
        <v>0</v>
      </c>
      <c r="V54" s="14">
        <f t="shared" si="9"/>
        <v>1</v>
      </c>
      <c r="W54" s="14">
        <f t="shared" si="9"/>
        <v>0</v>
      </c>
      <c r="X54" s="14">
        <f t="shared" si="9"/>
        <v>1</v>
      </c>
      <c r="Y54" s="14">
        <f t="shared" si="9"/>
        <v>1</v>
      </c>
      <c r="Z54" s="14">
        <f t="shared" si="9"/>
        <v>0</v>
      </c>
      <c r="AA54" s="14">
        <f t="shared" si="9"/>
        <v>0</v>
      </c>
      <c r="AB54" s="6">
        <f t="shared" si="6"/>
        <v>0.6</v>
      </c>
      <c r="AC54" s="6">
        <f t="shared" si="7"/>
        <v>0.4</v>
      </c>
      <c r="AD54" s="6">
        <f t="shared" si="8"/>
        <v>0.24</v>
      </c>
    </row>
    <row r="55" spans="1:30" ht="27.6" x14ac:dyDescent="0.25">
      <c r="A55" s="38" t="s">
        <v>475</v>
      </c>
      <c r="B55" s="14">
        <v>1</v>
      </c>
      <c r="C55" s="14">
        <v>1</v>
      </c>
      <c r="D55" s="14">
        <v>0</v>
      </c>
      <c r="E55" s="14">
        <v>1</v>
      </c>
      <c r="F55" s="14">
        <v>0</v>
      </c>
      <c r="G55" s="14">
        <v>1</v>
      </c>
      <c r="H55" s="14">
        <v>0</v>
      </c>
      <c r="I55" s="14">
        <v>0</v>
      </c>
      <c r="J55" s="14">
        <v>0</v>
      </c>
      <c r="K55" s="14">
        <v>0</v>
      </c>
      <c r="L55" s="6">
        <f t="shared" si="0"/>
        <v>0.4</v>
      </c>
      <c r="M55" s="7" t="str">
        <f t="shared" si="1"/>
        <v>sedang</v>
      </c>
      <c r="N55" s="6">
        <f t="shared" si="2"/>
        <v>0.4</v>
      </c>
      <c r="O55" s="7" t="str">
        <f t="shared" si="3"/>
        <v>soal diterima baik</v>
      </c>
      <c r="Q55" s="7">
        <v>50</v>
      </c>
      <c r="R55" s="14">
        <f t="shared" si="9"/>
        <v>1</v>
      </c>
      <c r="S55" s="14">
        <f t="shared" si="9"/>
        <v>1</v>
      </c>
      <c r="T55" s="14">
        <f t="shared" si="9"/>
        <v>1</v>
      </c>
      <c r="U55" s="14">
        <f t="shared" si="9"/>
        <v>1</v>
      </c>
      <c r="V55" s="14">
        <f t="shared" si="9"/>
        <v>1</v>
      </c>
      <c r="W55" s="14">
        <f t="shared" si="9"/>
        <v>1</v>
      </c>
      <c r="X55" s="14">
        <f t="shared" si="9"/>
        <v>0</v>
      </c>
      <c r="Y55" s="14">
        <f t="shared" si="9"/>
        <v>0</v>
      </c>
      <c r="Z55" s="14">
        <f t="shared" si="9"/>
        <v>1</v>
      </c>
      <c r="AA55" s="14">
        <f t="shared" si="9"/>
        <v>1</v>
      </c>
      <c r="AB55" s="6">
        <f t="shared" si="6"/>
        <v>0.8</v>
      </c>
      <c r="AC55" s="6">
        <f t="shared" si="7"/>
        <v>0.19999999999999996</v>
      </c>
      <c r="AD55" s="6">
        <f t="shared" si="8"/>
        <v>0.15999999999999998</v>
      </c>
    </row>
    <row r="56" spans="1:30" ht="27.6" x14ac:dyDescent="0.25">
      <c r="A56" s="38" t="s">
        <v>476</v>
      </c>
      <c r="B56" s="14">
        <v>0</v>
      </c>
      <c r="C56" s="14">
        <v>0</v>
      </c>
      <c r="D56" s="14">
        <v>1</v>
      </c>
      <c r="E56" s="14">
        <v>1</v>
      </c>
      <c r="F56" s="14">
        <v>1</v>
      </c>
      <c r="G56" s="14">
        <v>1</v>
      </c>
      <c r="H56" s="14">
        <v>0</v>
      </c>
      <c r="I56" s="14">
        <v>0</v>
      </c>
      <c r="J56" s="14">
        <v>0</v>
      </c>
      <c r="K56" s="14">
        <v>0</v>
      </c>
      <c r="L56" s="6">
        <f t="shared" si="0"/>
        <v>0.4</v>
      </c>
      <c r="M56" s="7" t="str">
        <f t="shared" si="1"/>
        <v>sedang</v>
      </c>
      <c r="N56" s="6">
        <f t="shared" si="2"/>
        <v>0.4</v>
      </c>
      <c r="O56" s="7" t="str">
        <f t="shared" si="3"/>
        <v>soal diterima baik</v>
      </c>
      <c r="Q56" s="7">
        <v>51</v>
      </c>
      <c r="R56" s="14">
        <f t="shared" si="9"/>
        <v>1</v>
      </c>
      <c r="S56" s="14">
        <f t="shared" si="9"/>
        <v>1</v>
      </c>
      <c r="T56" s="14">
        <f t="shared" si="9"/>
        <v>0</v>
      </c>
      <c r="U56" s="14">
        <f t="shared" si="9"/>
        <v>1</v>
      </c>
      <c r="V56" s="14">
        <f t="shared" si="9"/>
        <v>0</v>
      </c>
      <c r="W56" s="14">
        <f t="shared" si="9"/>
        <v>1</v>
      </c>
      <c r="X56" s="14">
        <f t="shared" si="9"/>
        <v>0</v>
      </c>
      <c r="Y56" s="14">
        <f t="shared" si="9"/>
        <v>0</v>
      </c>
      <c r="Z56" s="14">
        <f t="shared" si="9"/>
        <v>0</v>
      </c>
      <c r="AA56" s="14">
        <f t="shared" si="9"/>
        <v>0</v>
      </c>
      <c r="AB56" s="6">
        <f t="shared" si="6"/>
        <v>0.4</v>
      </c>
      <c r="AC56" s="6">
        <f t="shared" si="7"/>
        <v>0.6</v>
      </c>
      <c r="AD56" s="6">
        <f t="shared" si="8"/>
        <v>0.24</v>
      </c>
    </row>
    <row r="57" spans="1:30" x14ac:dyDescent="0.25">
      <c r="A57" s="37" t="s">
        <v>477</v>
      </c>
      <c r="B57" s="14">
        <v>0</v>
      </c>
      <c r="C57" s="14">
        <v>0</v>
      </c>
      <c r="D57" s="14">
        <v>1</v>
      </c>
      <c r="E57" s="14">
        <v>0</v>
      </c>
      <c r="F57" s="14">
        <v>1</v>
      </c>
      <c r="G57" s="14">
        <v>0</v>
      </c>
      <c r="H57" s="14">
        <v>0</v>
      </c>
      <c r="I57" s="14">
        <v>0</v>
      </c>
      <c r="J57" s="14">
        <v>0</v>
      </c>
      <c r="K57" s="14">
        <v>0</v>
      </c>
      <c r="L57" s="6">
        <f t="shared" si="0"/>
        <v>0.2</v>
      </c>
      <c r="M57" s="7" t="str">
        <f t="shared" si="1"/>
        <v>sukar</v>
      </c>
      <c r="N57" s="6">
        <f t="shared" si="2"/>
        <v>0.4</v>
      </c>
      <c r="O57" s="7" t="str">
        <f t="shared" si="3"/>
        <v>soal diterima baik</v>
      </c>
      <c r="Q57" s="7">
        <v>52</v>
      </c>
      <c r="R57" s="14">
        <f t="shared" si="9"/>
        <v>0</v>
      </c>
      <c r="S57" s="14">
        <f t="shared" si="9"/>
        <v>0</v>
      </c>
      <c r="T57" s="14">
        <f t="shared" si="9"/>
        <v>1</v>
      </c>
      <c r="U57" s="14">
        <f t="shared" si="9"/>
        <v>1</v>
      </c>
      <c r="V57" s="14">
        <f t="shared" si="9"/>
        <v>1</v>
      </c>
      <c r="W57" s="14">
        <f t="shared" si="9"/>
        <v>1</v>
      </c>
      <c r="X57" s="14">
        <f t="shared" si="9"/>
        <v>0</v>
      </c>
      <c r="Y57" s="14">
        <f t="shared" si="9"/>
        <v>0</v>
      </c>
      <c r="Z57" s="14">
        <f t="shared" si="9"/>
        <v>0</v>
      </c>
      <c r="AA57" s="14">
        <f t="shared" si="9"/>
        <v>0</v>
      </c>
      <c r="AB57" s="6">
        <f t="shared" si="6"/>
        <v>0.4</v>
      </c>
      <c r="AC57" s="6">
        <f t="shared" si="7"/>
        <v>0.6</v>
      </c>
      <c r="AD57" s="6">
        <f t="shared" si="8"/>
        <v>0.24</v>
      </c>
    </row>
    <row r="58" spans="1:30" ht="27.6" x14ac:dyDescent="0.25">
      <c r="A58" s="37" t="s">
        <v>478</v>
      </c>
      <c r="B58" s="14">
        <v>1</v>
      </c>
      <c r="C58" s="14">
        <v>1</v>
      </c>
      <c r="D58" s="14">
        <v>1</v>
      </c>
      <c r="E58" s="14">
        <v>1</v>
      </c>
      <c r="F58" s="14">
        <v>1</v>
      </c>
      <c r="G58" s="14">
        <v>1</v>
      </c>
      <c r="H58" s="14">
        <v>0</v>
      </c>
      <c r="I58" s="14">
        <v>0</v>
      </c>
      <c r="J58" s="14">
        <v>0</v>
      </c>
      <c r="K58" s="14">
        <v>0</v>
      </c>
      <c r="L58" s="6">
        <f t="shared" si="0"/>
        <v>0.6</v>
      </c>
      <c r="M58" s="7" t="str">
        <f t="shared" si="1"/>
        <v>sedang</v>
      </c>
      <c r="N58" s="6">
        <f t="shared" si="2"/>
        <v>0.8</v>
      </c>
      <c r="O58" s="7" t="str">
        <f t="shared" si="3"/>
        <v>soal diterima baik</v>
      </c>
      <c r="Q58" s="7">
        <v>53</v>
      </c>
      <c r="R58" s="14">
        <f t="shared" si="9"/>
        <v>0</v>
      </c>
      <c r="S58" s="14">
        <f t="shared" si="9"/>
        <v>0</v>
      </c>
      <c r="T58" s="14">
        <f t="shared" si="9"/>
        <v>1</v>
      </c>
      <c r="U58" s="14">
        <f t="shared" si="9"/>
        <v>0</v>
      </c>
      <c r="V58" s="14">
        <f t="shared" si="9"/>
        <v>1</v>
      </c>
      <c r="W58" s="14">
        <f t="shared" si="9"/>
        <v>0</v>
      </c>
      <c r="X58" s="14">
        <f t="shared" si="9"/>
        <v>0</v>
      </c>
      <c r="Y58" s="14">
        <f t="shared" si="9"/>
        <v>0</v>
      </c>
      <c r="Z58" s="14">
        <f t="shared" si="9"/>
        <v>0</v>
      </c>
      <c r="AA58" s="14">
        <f t="shared" si="9"/>
        <v>0</v>
      </c>
      <c r="AB58" s="6">
        <f t="shared" si="6"/>
        <v>0.2</v>
      </c>
      <c r="AC58" s="6">
        <f t="shared" si="7"/>
        <v>0.8</v>
      </c>
      <c r="AD58" s="6">
        <f t="shared" si="8"/>
        <v>0.16000000000000003</v>
      </c>
    </row>
    <row r="59" spans="1:30" ht="27.6" x14ac:dyDescent="0.25">
      <c r="A59" s="36" t="s">
        <v>479</v>
      </c>
      <c r="B59" s="14">
        <v>1</v>
      </c>
      <c r="C59" s="14">
        <v>1</v>
      </c>
      <c r="D59" s="14">
        <v>1</v>
      </c>
      <c r="E59" s="14">
        <v>0</v>
      </c>
      <c r="F59" s="14">
        <v>1</v>
      </c>
      <c r="G59" s="14">
        <v>0</v>
      </c>
      <c r="H59" s="14">
        <v>0</v>
      </c>
      <c r="I59" s="14">
        <v>0</v>
      </c>
      <c r="J59" s="14">
        <v>0</v>
      </c>
      <c r="K59" s="14">
        <v>0</v>
      </c>
      <c r="L59" s="6">
        <f t="shared" si="0"/>
        <v>0.4</v>
      </c>
      <c r="M59" s="7" t="str">
        <f t="shared" si="1"/>
        <v>sedang</v>
      </c>
      <c r="N59" s="6">
        <f t="shared" si="2"/>
        <v>0.8</v>
      </c>
      <c r="O59" s="7" t="str">
        <f t="shared" si="3"/>
        <v>soal diterima baik</v>
      </c>
      <c r="Q59" s="7">
        <v>54</v>
      </c>
      <c r="R59" s="14">
        <f t="shared" si="9"/>
        <v>1</v>
      </c>
      <c r="S59" s="14">
        <f t="shared" si="9"/>
        <v>1</v>
      </c>
      <c r="T59" s="14">
        <f t="shared" si="9"/>
        <v>1</v>
      </c>
      <c r="U59" s="14">
        <f t="shared" si="9"/>
        <v>1</v>
      </c>
      <c r="V59" s="14">
        <f t="shared" si="9"/>
        <v>1</v>
      </c>
      <c r="W59" s="14">
        <f t="shared" si="9"/>
        <v>1</v>
      </c>
      <c r="X59" s="14">
        <f t="shared" si="9"/>
        <v>0</v>
      </c>
      <c r="Y59" s="14">
        <f t="shared" si="9"/>
        <v>0</v>
      </c>
      <c r="Z59" s="14">
        <f t="shared" si="9"/>
        <v>0</v>
      </c>
      <c r="AA59" s="14">
        <f t="shared" si="9"/>
        <v>0</v>
      </c>
      <c r="AB59" s="6">
        <f t="shared" si="6"/>
        <v>0.6</v>
      </c>
      <c r="AC59" s="6">
        <f t="shared" si="7"/>
        <v>0.4</v>
      </c>
      <c r="AD59" s="6">
        <f t="shared" si="8"/>
        <v>0.24</v>
      </c>
    </row>
    <row r="60" spans="1:30" x14ac:dyDescent="0.25">
      <c r="A60" s="37" t="s">
        <v>480</v>
      </c>
      <c r="B60" s="14">
        <v>1</v>
      </c>
      <c r="C60" s="14">
        <v>1</v>
      </c>
      <c r="D60" s="14">
        <v>1</v>
      </c>
      <c r="E60" s="14">
        <v>1</v>
      </c>
      <c r="F60" s="14">
        <v>1</v>
      </c>
      <c r="G60" s="14">
        <v>1</v>
      </c>
      <c r="H60" s="14">
        <v>0</v>
      </c>
      <c r="I60" s="14">
        <v>0</v>
      </c>
      <c r="J60" s="14">
        <v>1</v>
      </c>
      <c r="K60" s="14">
        <v>1</v>
      </c>
      <c r="L60" s="6">
        <f t="shared" si="0"/>
        <v>0.8</v>
      </c>
      <c r="M60" s="7" t="str">
        <f t="shared" si="1"/>
        <v>mudah</v>
      </c>
      <c r="N60" s="6">
        <f t="shared" si="2"/>
        <v>0.4</v>
      </c>
      <c r="O60" s="7" t="str">
        <f t="shared" si="3"/>
        <v>soal diterima baik</v>
      </c>
      <c r="Q60" s="7">
        <v>55</v>
      </c>
      <c r="R60" s="14">
        <f t="shared" si="9"/>
        <v>1</v>
      </c>
      <c r="S60" s="14">
        <f t="shared" si="9"/>
        <v>1</v>
      </c>
      <c r="T60" s="14">
        <f t="shared" si="9"/>
        <v>1</v>
      </c>
      <c r="U60" s="14">
        <f t="shared" si="9"/>
        <v>0</v>
      </c>
      <c r="V60" s="14">
        <f t="shared" si="9"/>
        <v>1</v>
      </c>
      <c r="W60" s="14">
        <f t="shared" si="9"/>
        <v>0</v>
      </c>
      <c r="X60" s="14">
        <f t="shared" si="9"/>
        <v>0</v>
      </c>
      <c r="Y60" s="14">
        <f t="shared" si="9"/>
        <v>0</v>
      </c>
      <c r="Z60" s="14">
        <f t="shared" si="9"/>
        <v>0</v>
      </c>
      <c r="AA60" s="14">
        <f t="shared" si="9"/>
        <v>0</v>
      </c>
      <c r="AB60" s="6">
        <f t="shared" si="6"/>
        <v>0.4</v>
      </c>
      <c r="AC60" s="6">
        <f t="shared" si="7"/>
        <v>0.6</v>
      </c>
      <c r="AD60" s="6">
        <f t="shared" si="8"/>
        <v>0.24</v>
      </c>
    </row>
    <row r="61" spans="1:30" ht="27.6" x14ac:dyDescent="0.25">
      <c r="A61" s="38" t="s">
        <v>481</v>
      </c>
      <c r="B61" s="14">
        <v>1</v>
      </c>
      <c r="C61" s="14">
        <v>1</v>
      </c>
      <c r="D61" s="14">
        <v>1</v>
      </c>
      <c r="E61" s="14">
        <v>1</v>
      </c>
      <c r="F61" s="14">
        <v>1</v>
      </c>
      <c r="G61" s="14">
        <v>1</v>
      </c>
      <c r="H61" s="14">
        <v>0</v>
      </c>
      <c r="I61" s="14">
        <v>0</v>
      </c>
      <c r="J61" s="14">
        <v>1</v>
      </c>
      <c r="K61" s="14">
        <v>1</v>
      </c>
      <c r="L61" s="6">
        <f t="shared" si="0"/>
        <v>0.8</v>
      </c>
      <c r="M61" s="7" t="str">
        <f t="shared" si="1"/>
        <v>mudah</v>
      </c>
      <c r="N61" s="6">
        <f t="shared" si="2"/>
        <v>0.4</v>
      </c>
      <c r="O61" s="7" t="str">
        <f t="shared" si="3"/>
        <v>soal diterima baik</v>
      </c>
      <c r="Q61" s="7">
        <v>56</v>
      </c>
      <c r="R61" s="14">
        <f t="shared" si="9"/>
        <v>1</v>
      </c>
      <c r="S61" s="14">
        <f t="shared" si="9"/>
        <v>1</v>
      </c>
      <c r="T61" s="14">
        <f t="shared" si="9"/>
        <v>1</v>
      </c>
      <c r="U61" s="14">
        <f t="shared" si="9"/>
        <v>1</v>
      </c>
      <c r="V61" s="14">
        <f t="shared" si="9"/>
        <v>1</v>
      </c>
      <c r="W61" s="14">
        <f t="shared" si="9"/>
        <v>1</v>
      </c>
      <c r="X61" s="14">
        <f t="shared" si="9"/>
        <v>0</v>
      </c>
      <c r="Y61" s="14">
        <f t="shared" si="9"/>
        <v>0</v>
      </c>
      <c r="Z61" s="14">
        <f t="shared" si="9"/>
        <v>1</v>
      </c>
      <c r="AA61" s="14">
        <f t="shared" si="9"/>
        <v>1</v>
      </c>
      <c r="AB61" s="6">
        <f t="shared" si="6"/>
        <v>0.8</v>
      </c>
      <c r="AC61" s="6">
        <f t="shared" si="7"/>
        <v>0.19999999999999996</v>
      </c>
      <c r="AD61" s="6">
        <f t="shared" si="8"/>
        <v>0.15999999999999998</v>
      </c>
    </row>
    <row r="62" spans="1:30" x14ac:dyDescent="0.25">
      <c r="A62" s="38" t="s">
        <v>482</v>
      </c>
      <c r="B62" s="14">
        <v>1</v>
      </c>
      <c r="C62" s="14">
        <v>1</v>
      </c>
      <c r="D62" s="14">
        <v>1</v>
      </c>
      <c r="E62" s="14">
        <v>1</v>
      </c>
      <c r="F62" s="14">
        <v>1</v>
      </c>
      <c r="G62" s="14">
        <v>1</v>
      </c>
      <c r="H62" s="14">
        <v>1</v>
      </c>
      <c r="I62" s="14">
        <v>1</v>
      </c>
      <c r="J62" s="14">
        <v>0</v>
      </c>
      <c r="K62" s="14">
        <v>0</v>
      </c>
      <c r="L62" s="6">
        <f t="shared" si="0"/>
        <v>0.8</v>
      </c>
      <c r="M62" s="7" t="str">
        <f t="shared" si="1"/>
        <v>mudah</v>
      </c>
      <c r="N62" s="6">
        <f t="shared" si="2"/>
        <v>0.4</v>
      </c>
      <c r="O62" s="7" t="str">
        <f t="shared" si="3"/>
        <v>soal diterima baik</v>
      </c>
      <c r="Q62" s="7">
        <v>57</v>
      </c>
      <c r="R62" s="14">
        <f t="shared" si="9"/>
        <v>1</v>
      </c>
      <c r="S62" s="14">
        <f t="shared" si="9"/>
        <v>1</v>
      </c>
      <c r="T62" s="14">
        <f t="shared" si="9"/>
        <v>1</v>
      </c>
      <c r="U62" s="14">
        <f t="shared" si="9"/>
        <v>1</v>
      </c>
      <c r="V62" s="14">
        <f t="shared" si="9"/>
        <v>1</v>
      </c>
      <c r="W62" s="14">
        <f t="shared" si="9"/>
        <v>1</v>
      </c>
      <c r="X62" s="14">
        <f t="shared" si="9"/>
        <v>0</v>
      </c>
      <c r="Y62" s="14">
        <f t="shared" si="9"/>
        <v>0</v>
      </c>
      <c r="Z62" s="14">
        <f t="shared" si="9"/>
        <v>1</v>
      </c>
      <c r="AA62" s="14">
        <f t="shared" si="9"/>
        <v>1</v>
      </c>
      <c r="AB62" s="6">
        <f t="shared" si="6"/>
        <v>0.8</v>
      </c>
      <c r="AC62" s="6">
        <f t="shared" si="7"/>
        <v>0.19999999999999996</v>
      </c>
      <c r="AD62" s="6">
        <f t="shared" si="8"/>
        <v>0.15999999999999998</v>
      </c>
    </row>
    <row r="63" spans="1:30" x14ac:dyDescent="0.25">
      <c r="A63" s="36" t="s">
        <v>483</v>
      </c>
      <c r="B63" s="14">
        <v>1</v>
      </c>
      <c r="C63" s="14">
        <v>1</v>
      </c>
      <c r="D63" s="14">
        <v>1</v>
      </c>
      <c r="E63" s="14">
        <v>0</v>
      </c>
      <c r="F63" s="14">
        <v>1</v>
      </c>
      <c r="G63" s="14">
        <v>0</v>
      </c>
      <c r="H63" s="14">
        <v>1</v>
      </c>
      <c r="I63" s="14">
        <v>1</v>
      </c>
      <c r="J63" s="14">
        <v>0</v>
      </c>
      <c r="K63" s="14">
        <v>0</v>
      </c>
      <c r="L63" s="6">
        <f t="shared" si="0"/>
        <v>0.6</v>
      </c>
      <c r="M63" s="7" t="str">
        <f t="shared" si="1"/>
        <v>sedang</v>
      </c>
      <c r="N63" s="6">
        <f t="shared" si="2"/>
        <v>0.4</v>
      </c>
      <c r="O63" s="7" t="str">
        <f t="shared" si="3"/>
        <v>soal diterima baik</v>
      </c>
      <c r="Q63" s="7">
        <v>58</v>
      </c>
      <c r="R63" s="14">
        <f t="shared" si="9"/>
        <v>1</v>
      </c>
      <c r="S63" s="14">
        <f t="shared" si="9"/>
        <v>1</v>
      </c>
      <c r="T63" s="14">
        <f t="shared" si="9"/>
        <v>1</v>
      </c>
      <c r="U63" s="14">
        <f t="shared" si="9"/>
        <v>1</v>
      </c>
      <c r="V63" s="14">
        <f t="shared" si="9"/>
        <v>1</v>
      </c>
      <c r="W63" s="14">
        <f t="shared" si="9"/>
        <v>1</v>
      </c>
      <c r="X63" s="14">
        <f t="shared" si="9"/>
        <v>1</v>
      </c>
      <c r="Y63" s="14">
        <f t="shared" si="9"/>
        <v>1</v>
      </c>
      <c r="Z63" s="14">
        <f t="shared" si="9"/>
        <v>0</v>
      </c>
      <c r="AA63" s="14">
        <f t="shared" si="9"/>
        <v>0</v>
      </c>
      <c r="AB63" s="6">
        <f t="shared" si="6"/>
        <v>0.8</v>
      </c>
      <c r="AC63" s="6">
        <f t="shared" si="7"/>
        <v>0.19999999999999996</v>
      </c>
      <c r="AD63" s="6">
        <f t="shared" si="8"/>
        <v>0.15999999999999998</v>
      </c>
    </row>
    <row r="64" spans="1:30" x14ac:dyDescent="0.25">
      <c r="A64" s="36" t="s">
        <v>484</v>
      </c>
      <c r="B64" s="14">
        <v>1</v>
      </c>
      <c r="C64" s="14">
        <v>1</v>
      </c>
      <c r="D64" s="14">
        <v>1</v>
      </c>
      <c r="E64" s="14">
        <v>0</v>
      </c>
      <c r="F64" s="14">
        <v>1</v>
      </c>
      <c r="G64" s="14">
        <v>0</v>
      </c>
      <c r="H64" s="14">
        <v>0</v>
      </c>
      <c r="I64" s="14">
        <v>0</v>
      </c>
      <c r="J64" s="14">
        <v>1</v>
      </c>
      <c r="K64" s="14">
        <v>1</v>
      </c>
      <c r="L64" s="6">
        <f t="shared" si="0"/>
        <v>0.6</v>
      </c>
      <c r="M64" s="7" t="str">
        <f t="shared" si="1"/>
        <v>sedang</v>
      </c>
      <c r="N64" s="6">
        <f t="shared" si="2"/>
        <v>0.4</v>
      </c>
      <c r="O64" s="7" t="str">
        <f t="shared" si="3"/>
        <v>soal diterima baik</v>
      </c>
      <c r="Q64" s="7">
        <v>59</v>
      </c>
      <c r="R64" s="14">
        <f t="shared" si="9"/>
        <v>1</v>
      </c>
      <c r="S64" s="14">
        <f t="shared" si="9"/>
        <v>1</v>
      </c>
      <c r="T64" s="14">
        <f t="shared" si="9"/>
        <v>1</v>
      </c>
      <c r="U64" s="14">
        <f t="shared" si="9"/>
        <v>0</v>
      </c>
      <c r="V64" s="14">
        <f t="shared" si="9"/>
        <v>1</v>
      </c>
      <c r="W64" s="14">
        <f t="shared" si="9"/>
        <v>0</v>
      </c>
      <c r="X64" s="14">
        <f t="shared" si="9"/>
        <v>1</v>
      </c>
      <c r="Y64" s="14">
        <f t="shared" si="9"/>
        <v>1</v>
      </c>
      <c r="Z64" s="14">
        <f t="shared" si="9"/>
        <v>0</v>
      </c>
      <c r="AA64" s="14">
        <f t="shared" si="9"/>
        <v>0</v>
      </c>
      <c r="AB64" s="6">
        <f t="shared" si="6"/>
        <v>0.6</v>
      </c>
      <c r="AC64" s="6">
        <f t="shared" si="7"/>
        <v>0.4</v>
      </c>
      <c r="AD64" s="6">
        <f t="shared" si="8"/>
        <v>0.24</v>
      </c>
    </row>
    <row r="65" spans="1:30" x14ac:dyDescent="0.25">
      <c r="A65" s="36" t="s">
        <v>485</v>
      </c>
      <c r="B65" s="14">
        <v>1</v>
      </c>
      <c r="C65" s="14">
        <v>1</v>
      </c>
      <c r="D65" s="14">
        <v>1</v>
      </c>
      <c r="E65" s="14">
        <v>0</v>
      </c>
      <c r="F65" s="14">
        <v>1</v>
      </c>
      <c r="G65" s="14">
        <v>0</v>
      </c>
      <c r="H65" s="14">
        <v>0</v>
      </c>
      <c r="I65" s="14">
        <v>0</v>
      </c>
      <c r="J65" s="14">
        <v>0</v>
      </c>
      <c r="K65" s="14">
        <v>0</v>
      </c>
      <c r="L65" s="6">
        <f t="shared" si="0"/>
        <v>0.4</v>
      </c>
      <c r="M65" s="7" t="str">
        <f t="shared" si="1"/>
        <v>sedang</v>
      </c>
      <c r="N65" s="6">
        <f t="shared" si="2"/>
        <v>0.8</v>
      </c>
      <c r="O65" s="7" t="str">
        <f t="shared" si="3"/>
        <v>soal diterima baik</v>
      </c>
      <c r="Q65" s="7">
        <v>60</v>
      </c>
      <c r="R65" s="14">
        <f t="shared" si="9"/>
        <v>1</v>
      </c>
      <c r="S65" s="14">
        <f t="shared" si="9"/>
        <v>1</v>
      </c>
      <c r="T65" s="14">
        <f t="shared" si="9"/>
        <v>1</v>
      </c>
      <c r="U65" s="14">
        <f t="shared" si="9"/>
        <v>0</v>
      </c>
      <c r="V65" s="14">
        <f t="shared" si="9"/>
        <v>1</v>
      </c>
      <c r="W65" s="14">
        <f t="shared" si="9"/>
        <v>0</v>
      </c>
      <c r="X65" s="14">
        <f t="shared" si="9"/>
        <v>0</v>
      </c>
      <c r="Y65" s="14">
        <f t="shared" si="9"/>
        <v>0</v>
      </c>
      <c r="Z65" s="14">
        <f t="shared" si="9"/>
        <v>1</v>
      </c>
      <c r="AA65" s="14">
        <f t="shared" si="9"/>
        <v>1</v>
      </c>
      <c r="AB65" s="6">
        <f t="shared" si="6"/>
        <v>0.6</v>
      </c>
      <c r="AC65" s="6">
        <f t="shared" si="7"/>
        <v>0.4</v>
      </c>
      <c r="AD65" s="6">
        <f t="shared" si="8"/>
        <v>0.24</v>
      </c>
    </row>
    <row r="66" spans="1:30" x14ac:dyDescent="0.25">
      <c r="A66" s="38" t="s">
        <v>486</v>
      </c>
      <c r="B66" s="14">
        <v>1</v>
      </c>
      <c r="C66" s="14">
        <v>1</v>
      </c>
      <c r="D66" s="14">
        <v>1</v>
      </c>
      <c r="E66" s="14">
        <v>1</v>
      </c>
      <c r="F66" s="14">
        <v>1</v>
      </c>
      <c r="G66" s="14">
        <v>1</v>
      </c>
      <c r="H66" s="14">
        <v>1</v>
      </c>
      <c r="I66" s="14">
        <v>1</v>
      </c>
      <c r="J66" s="14">
        <v>0</v>
      </c>
      <c r="K66" s="14">
        <v>0</v>
      </c>
      <c r="L66" s="6">
        <f t="shared" si="0"/>
        <v>0.8</v>
      </c>
      <c r="M66" s="7" t="str">
        <f t="shared" si="1"/>
        <v>mudah</v>
      </c>
      <c r="N66" s="6">
        <f t="shared" si="2"/>
        <v>0.4</v>
      </c>
      <c r="O66" s="7" t="str">
        <f t="shared" si="3"/>
        <v>soal diterima baik</v>
      </c>
      <c r="Q66" s="7">
        <v>61</v>
      </c>
      <c r="R66" s="14">
        <f t="shared" si="9"/>
        <v>1</v>
      </c>
      <c r="S66" s="14">
        <f t="shared" si="9"/>
        <v>1</v>
      </c>
      <c r="T66" s="14">
        <f t="shared" si="9"/>
        <v>1</v>
      </c>
      <c r="U66" s="14">
        <f t="shared" si="9"/>
        <v>0</v>
      </c>
      <c r="V66" s="14">
        <f t="shared" si="9"/>
        <v>1</v>
      </c>
      <c r="W66" s="14">
        <f t="shared" si="9"/>
        <v>0</v>
      </c>
      <c r="X66" s="14">
        <f t="shared" si="9"/>
        <v>0</v>
      </c>
      <c r="Y66" s="14">
        <f t="shared" si="9"/>
        <v>0</v>
      </c>
      <c r="Z66" s="14">
        <f t="shared" si="9"/>
        <v>0</v>
      </c>
      <c r="AA66" s="14">
        <f t="shared" si="9"/>
        <v>0</v>
      </c>
      <c r="AB66" s="6">
        <f t="shared" si="6"/>
        <v>0.4</v>
      </c>
      <c r="AC66" s="6">
        <f t="shared" si="7"/>
        <v>0.6</v>
      </c>
      <c r="AD66" s="6">
        <f t="shared" si="8"/>
        <v>0.24</v>
      </c>
    </row>
    <row r="67" spans="1:30" x14ac:dyDescent="0.25">
      <c r="A67" s="37" t="s">
        <v>487</v>
      </c>
      <c r="B67" s="14">
        <v>1</v>
      </c>
      <c r="C67" s="14">
        <v>1</v>
      </c>
      <c r="D67" s="14">
        <v>1</v>
      </c>
      <c r="E67" s="14">
        <v>1</v>
      </c>
      <c r="F67" s="14">
        <v>1</v>
      </c>
      <c r="G67" s="14">
        <v>1</v>
      </c>
      <c r="H67" s="14">
        <v>0</v>
      </c>
      <c r="I67" s="14">
        <v>0</v>
      </c>
      <c r="J67" s="14">
        <v>1</v>
      </c>
      <c r="K67" s="14">
        <v>1</v>
      </c>
      <c r="L67" s="6">
        <f t="shared" si="0"/>
        <v>0.8</v>
      </c>
      <c r="M67" s="7" t="str">
        <f t="shared" si="1"/>
        <v>mudah</v>
      </c>
      <c r="N67" s="6">
        <f t="shared" si="2"/>
        <v>0.4</v>
      </c>
      <c r="O67" s="7" t="str">
        <f t="shared" si="3"/>
        <v>soal diterima baik</v>
      </c>
      <c r="Q67" s="7">
        <v>62</v>
      </c>
      <c r="R67" s="14">
        <f t="shared" si="9"/>
        <v>1</v>
      </c>
      <c r="S67" s="14">
        <f t="shared" si="9"/>
        <v>1</v>
      </c>
      <c r="T67" s="14">
        <f t="shared" si="9"/>
        <v>1</v>
      </c>
      <c r="U67" s="14">
        <f t="shared" si="9"/>
        <v>1</v>
      </c>
      <c r="V67" s="14">
        <f t="shared" si="9"/>
        <v>1</v>
      </c>
      <c r="W67" s="14">
        <f t="shared" si="9"/>
        <v>1</v>
      </c>
      <c r="X67" s="14">
        <f t="shared" si="9"/>
        <v>1</v>
      </c>
      <c r="Y67" s="14">
        <f t="shared" si="9"/>
        <v>1</v>
      </c>
      <c r="Z67" s="14">
        <f t="shared" si="9"/>
        <v>0</v>
      </c>
      <c r="AA67" s="14">
        <f t="shared" si="9"/>
        <v>0</v>
      </c>
      <c r="AB67" s="6">
        <f t="shared" si="6"/>
        <v>0.8</v>
      </c>
      <c r="AC67" s="6">
        <f t="shared" si="7"/>
        <v>0.19999999999999996</v>
      </c>
      <c r="AD67" s="6">
        <f t="shared" si="8"/>
        <v>0.15999999999999998</v>
      </c>
    </row>
    <row r="68" spans="1:30" x14ac:dyDescent="0.25">
      <c r="A68" s="36" t="s">
        <v>488</v>
      </c>
      <c r="B68" s="14">
        <v>1</v>
      </c>
      <c r="C68" s="14">
        <v>1</v>
      </c>
      <c r="D68" s="14">
        <v>1</v>
      </c>
      <c r="E68" s="14">
        <v>0</v>
      </c>
      <c r="F68" s="14">
        <v>1</v>
      </c>
      <c r="G68" s="14">
        <v>0</v>
      </c>
      <c r="H68" s="14">
        <v>1</v>
      </c>
      <c r="I68" s="14">
        <v>1</v>
      </c>
      <c r="J68" s="14">
        <v>0</v>
      </c>
      <c r="K68" s="14">
        <v>0</v>
      </c>
      <c r="L68" s="6">
        <f t="shared" si="0"/>
        <v>0.6</v>
      </c>
      <c r="M68" s="7" t="str">
        <f t="shared" si="1"/>
        <v>sedang</v>
      </c>
      <c r="N68" s="6">
        <f t="shared" si="2"/>
        <v>0.4</v>
      </c>
      <c r="O68" s="7" t="str">
        <f t="shared" si="3"/>
        <v>soal diterima baik</v>
      </c>
      <c r="Q68" s="7">
        <v>63</v>
      </c>
      <c r="R68" s="14">
        <f t="shared" si="9"/>
        <v>1</v>
      </c>
      <c r="S68" s="14">
        <f t="shared" si="9"/>
        <v>1</v>
      </c>
      <c r="T68" s="14">
        <f t="shared" si="9"/>
        <v>1</v>
      </c>
      <c r="U68" s="14">
        <f t="shared" si="9"/>
        <v>1</v>
      </c>
      <c r="V68" s="14">
        <f t="shared" si="9"/>
        <v>1</v>
      </c>
      <c r="W68" s="14">
        <f t="shared" si="9"/>
        <v>1</v>
      </c>
      <c r="X68" s="14">
        <f t="shared" si="9"/>
        <v>0</v>
      </c>
      <c r="Y68" s="14">
        <f t="shared" si="9"/>
        <v>0</v>
      </c>
      <c r="Z68" s="14">
        <f t="shared" si="9"/>
        <v>1</v>
      </c>
      <c r="AA68" s="14">
        <f t="shared" si="9"/>
        <v>1</v>
      </c>
      <c r="AB68" s="6">
        <f t="shared" si="6"/>
        <v>0.8</v>
      </c>
      <c r="AC68" s="6">
        <f t="shared" si="7"/>
        <v>0.19999999999999996</v>
      </c>
      <c r="AD68" s="6">
        <f t="shared" si="8"/>
        <v>0.15999999999999998</v>
      </c>
    </row>
    <row r="69" spans="1:30" x14ac:dyDescent="0.25">
      <c r="A69" s="38" t="s">
        <v>489</v>
      </c>
      <c r="B69" s="14">
        <v>1</v>
      </c>
      <c r="C69" s="14">
        <v>1</v>
      </c>
      <c r="D69" s="14">
        <v>1</v>
      </c>
      <c r="E69" s="14">
        <v>1</v>
      </c>
      <c r="F69" s="14">
        <v>1</v>
      </c>
      <c r="G69" s="14">
        <v>1</v>
      </c>
      <c r="H69" s="14">
        <v>1</v>
      </c>
      <c r="I69" s="14">
        <v>1</v>
      </c>
      <c r="J69" s="14">
        <v>0</v>
      </c>
      <c r="K69" s="14">
        <v>0</v>
      </c>
      <c r="L69" s="6">
        <f t="shared" si="0"/>
        <v>0.8</v>
      </c>
      <c r="M69" s="7" t="str">
        <f t="shared" si="1"/>
        <v>mudah</v>
      </c>
      <c r="N69" s="6">
        <f t="shared" si="2"/>
        <v>0.4</v>
      </c>
      <c r="O69" s="7" t="str">
        <f t="shared" si="3"/>
        <v>soal diterima baik</v>
      </c>
      <c r="Q69" s="7">
        <v>64</v>
      </c>
      <c r="R69" s="14">
        <f t="shared" si="9"/>
        <v>1</v>
      </c>
      <c r="S69" s="14">
        <f t="shared" si="9"/>
        <v>1</v>
      </c>
      <c r="T69" s="14">
        <f t="shared" si="9"/>
        <v>1</v>
      </c>
      <c r="U69" s="14">
        <f t="shared" si="9"/>
        <v>0</v>
      </c>
      <c r="V69" s="14">
        <f t="shared" si="9"/>
        <v>1</v>
      </c>
      <c r="W69" s="14">
        <f t="shared" si="9"/>
        <v>0</v>
      </c>
      <c r="X69" s="14">
        <f t="shared" si="9"/>
        <v>1</v>
      </c>
      <c r="Y69" s="14">
        <f t="shared" si="9"/>
        <v>1</v>
      </c>
      <c r="Z69" s="14">
        <f t="shared" si="9"/>
        <v>0</v>
      </c>
      <c r="AA69" s="14">
        <f t="shared" si="9"/>
        <v>0</v>
      </c>
      <c r="AB69" s="6">
        <f t="shared" si="6"/>
        <v>0.6</v>
      </c>
      <c r="AC69" s="6">
        <f t="shared" si="7"/>
        <v>0.4</v>
      </c>
      <c r="AD69" s="6">
        <f t="shared" si="8"/>
        <v>0.24</v>
      </c>
    </row>
    <row r="70" spans="1:30" x14ac:dyDescent="0.25">
      <c r="A70" s="37" t="s">
        <v>490</v>
      </c>
      <c r="B70" s="14">
        <v>1</v>
      </c>
      <c r="C70" s="14">
        <v>1</v>
      </c>
      <c r="D70" s="14">
        <v>0</v>
      </c>
      <c r="E70" s="14">
        <v>1</v>
      </c>
      <c r="F70" s="14">
        <v>0</v>
      </c>
      <c r="G70" s="14">
        <v>1</v>
      </c>
      <c r="H70" s="14">
        <v>0</v>
      </c>
      <c r="I70" s="14">
        <v>0</v>
      </c>
      <c r="J70" s="14">
        <v>0</v>
      </c>
      <c r="K70" s="14">
        <v>0</v>
      </c>
      <c r="L70" s="6">
        <f t="shared" ref="L70:L104" si="10">SUM(B70:K70)/10</f>
        <v>0.4</v>
      </c>
      <c r="M70" s="7" t="str">
        <f t="shared" ref="M70:M104" si="11">IF(L70&lt;0.31,"sukar",IF(L70&lt;0.71,"sedang","mudah"))</f>
        <v>sedang</v>
      </c>
      <c r="N70" s="6">
        <f t="shared" ref="N70:N104" si="12">ABS((SUM(B70:F70)-SUM(G70:K70))*2/10)</f>
        <v>0.4</v>
      </c>
      <c r="O70" s="7" t="str">
        <f t="shared" ref="O70:O104" si="13">IF(N70&lt;0.2,"soal dibuang",IF(N70&lt;0.3,"soal diperbaiki",IF(N70&lt;0.4,"soal diterima tapi perlu diperbaiki","soal diterima baik")))</f>
        <v>soal diterima baik</v>
      </c>
      <c r="Q70" s="7">
        <v>65</v>
      </c>
      <c r="R70" s="14">
        <f t="shared" si="9"/>
        <v>1</v>
      </c>
      <c r="S70" s="14">
        <f t="shared" si="9"/>
        <v>1</v>
      </c>
      <c r="T70" s="14">
        <f t="shared" si="9"/>
        <v>1</v>
      </c>
      <c r="U70" s="14">
        <f t="shared" si="9"/>
        <v>1</v>
      </c>
      <c r="V70" s="14">
        <f t="shared" si="9"/>
        <v>1</v>
      </c>
      <c r="W70" s="14">
        <f t="shared" si="9"/>
        <v>1</v>
      </c>
      <c r="X70" s="14">
        <f t="shared" si="9"/>
        <v>1</v>
      </c>
      <c r="Y70" s="14">
        <f t="shared" si="9"/>
        <v>1</v>
      </c>
      <c r="Z70" s="14">
        <f t="shared" si="9"/>
        <v>0</v>
      </c>
      <c r="AA70" s="14">
        <f t="shared" si="9"/>
        <v>0</v>
      </c>
      <c r="AB70" s="6">
        <f t="shared" si="6"/>
        <v>0.8</v>
      </c>
      <c r="AC70" s="6">
        <f t="shared" si="7"/>
        <v>0.19999999999999996</v>
      </c>
      <c r="AD70" s="6">
        <f t="shared" si="8"/>
        <v>0.15999999999999998</v>
      </c>
    </row>
    <row r="71" spans="1:30" x14ac:dyDescent="0.25">
      <c r="A71" s="36" t="s">
        <v>491</v>
      </c>
      <c r="B71" s="14">
        <v>1</v>
      </c>
      <c r="C71" s="14">
        <v>1</v>
      </c>
      <c r="D71" s="14">
        <v>0</v>
      </c>
      <c r="E71" s="14">
        <v>0</v>
      </c>
      <c r="F71" s="14">
        <v>0</v>
      </c>
      <c r="G71" s="14">
        <v>0</v>
      </c>
      <c r="H71" s="14">
        <v>0</v>
      </c>
      <c r="I71" s="14">
        <v>0</v>
      </c>
      <c r="J71" s="14">
        <v>0</v>
      </c>
      <c r="K71" s="14">
        <v>0</v>
      </c>
      <c r="L71" s="6">
        <f t="shared" si="10"/>
        <v>0.2</v>
      </c>
      <c r="M71" s="7" t="str">
        <f t="shared" si="11"/>
        <v>sukar</v>
      </c>
      <c r="N71" s="6">
        <f t="shared" si="12"/>
        <v>0.4</v>
      </c>
      <c r="O71" s="7" t="str">
        <f t="shared" si="13"/>
        <v>soal diterima baik</v>
      </c>
      <c r="Q71" s="7">
        <v>66</v>
      </c>
      <c r="R71" s="14">
        <f t="shared" si="9"/>
        <v>1</v>
      </c>
      <c r="S71" s="14">
        <f t="shared" si="9"/>
        <v>1</v>
      </c>
      <c r="T71" s="14">
        <f t="shared" si="9"/>
        <v>0</v>
      </c>
      <c r="U71" s="14">
        <f t="shared" si="9"/>
        <v>1</v>
      </c>
      <c r="V71" s="14">
        <f t="shared" si="9"/>
        <v>0</v>
      </c>
      <c r="W71" s="14">
        <f t="shared" ref="W71:AA105" si="14">G70</f>
        <v>1</v>
      </c>
      <c r="X71" s="14">
        <f t="shared" si="14"/>
        <v>0</v>
      </c>
      <c r="Y71" s="14">
        <f t="shared" si="14"/>
        <v>0</v>
      </c>
      <c r="Z71" s="14">
        <f t="shared" si="14"/>
        <v>0</v>
      </c>
      <c r="AA71" s="14">
        <f t="shared" si="14"/>
        <v>0</v>
      </c>
      <c r="AB71" s="6">
        <f t="shared" ref="AB71:AB104" si="15">SUM(R71:AA71)/COUNT(R71:AA71)</f>
        <v>0.4</v>
      </c>
      <c r="AC71" s="6">
        <f t="shared" ref="AC71:AC105" si="16">1-AB71</f>
        <v>0.6</v>
      </c>
      <c r="AD71" s="6">
        <f t="shared" ref="AD71:AD105" si="17">AB71*AC71</f>
        <v>0.24</v>
      </c>
    </row>
    <row r="72" spans="1:30" x14ac:dyDescent="0.25">
      <c r="A72" s="38" t="s">
        <v>492</v>
      </c>
      <c r="B72" s="14">
        <v>1</v>
      </c>
      <c r="C72" s="14">
        <v>1</v>
      </c>
      <c r="D72" s="14">
        <v>1</v>
      </c>
      <c r="E72" s="14">
        <v>1</v>
      </c>
      <c r="F72" s="14">
        <v>1</v>
      </c>
      <c r="G72" s="14">
        <v>1</v>
      </c>
      <c r="H72" s="14">
        <v>0</v>
      </c>
      <c r="I72" s="14">
        <v>0</v>
      </c>
      <c r="J72" s="14">
        <v>1</v>
      </c>
      <c r="K72" s="14">
        <v>1</v>
      </c>
      <c r="L72" s="6">
        <f t="shared" si="10"/>
        <v>0.8</v>
      </c>
      <c r="M72" s="7" t="str">
        <f t="shared" si="11"/>
        <v>mudah</v>
      </c>
      <c r="N72" s="6">
        <f t="shared" si="12"/>
        <v>0.4</v>
      </c>
      <c r="O72" s="7" t="str">
        <f t="shared" si="13"/>
        <v>soal diterima baik</v>
      </c>
      <c r="Q72" s="7">
        <v>67</v>
      </c>
      <c r="R72" s="14">
        <f t="shared" ref="R72:V105" si="18">B71</f>
        <v>1</v>
      </c>
      <c r="S72" s="14">
        <f t="shared" si="18"/>
        <v>1</v>
      </c>
      <c r="T72" s="14">
        <f t="shared" si="18"/>
        <v>0</v>
      </c>
      <c r="U72" s="14">
        <f t="shared" si="18"/>
        <v>0</v>
      </c>
      <c r="V72" s="14">
        <f t="shared" si="18"/>
        <v>0</v>
      </c>
      <c r="W72" s="14">
        <f t="shared" si="14"/>
        <v>0</v>
      </c>
      <c r="X72" s="14">
        <f t="shared" si="14"/>
        <v>0</v>
      </c>
      <c r="Y72" s="14">
        <f t="shared" si="14"/>
        <v>0</v>
      </c>
      <c r="Z72" s="14">
        <f t="shared" si="14"/>
        <v>0</v>
      </c>
      <c r="AA72" s="14">
        <f t="shared" si="14"/>
        <v>0</v>
      </c>
      <c r="AB72" s="6">
        <f t="shared" si="15"/>
        <v>0.2</v>
      </c>
      <c r="AC72" s="6">
        <f t="shared" si="16"/>
        <v>0.8</v>
      </c>
      <c r="AD72" s="6">
        <f t="shared" si="17"/>
        <v>0.16000000000000003</v>
      </c>
    </row>
    <row r="73" spans="1:30" ht="27.6" x14ac:dyDescent="0.25">
      <c r="A73" s="36" t="s">
        <v>493</v>
      </c>
      <c r="B73" s="14">
        <v>1</v>
      </c>
      <c r="C73" s="14">
        <v>1</v>
      </c>
      <c r="D73" s="14">
        <v>1</v>
      </c>
      <c r="E73" s="14">
        <v>1</v>
      </c>
      <c r="F73" s="14">
        <v>1</v>
      </c>
      <c r="G73" s="14">
        <v>1</v>
      </c>
      <c r="H73" s="14">
        <v>0</v>
      </c>
      <c r="I73" s="14">
        <v>0</v>
      </c>
      <c r="J73" s="14">
        <v>0</v>
      </c>
      <c r="K73" s="14">
        <v>0</v>
      </c>
      <c r="L73" s="6">
        <f t="shared" si="10"/>
        <v>0.6</v>
      </c>
      <c r="M73" s="7" t="str">
        <f t="shared" si="11"/>
        <v>sedang</v>
      </c>
      <c r="N73" s="6">
        <f t="shared" si="12"/>
        <v>0.8</v>
      </c>
      <c r="O73" s="7" t="str">
        <f t="shared" si="13"/>
        <v>soal diterima baik</v>
      </c>
      <c r="Q73" s="7">
        <v>68</v>
      </c>
      <c r="R73" s="14">
        <f t="shared" si="18"/>
        <v>1</v>
      </c>
      <c r="S73" s="14">
        <f t="shared" si="18"/>
        <v>1</v>
      </c>
      <c r="T73" s="14">
        <f t="shared" si="18"/>
        <v>1</v>
      </c>
      <c r="U73" s="14">
        <f t="shared" si="18"/>
        <v>1</v>
      </c>
      <c r="V73" s="14">
        <f t="shared" si="18"/>
        <v>1</v>
      </c>
      <c r="W73" s="14">
        <f t="shared" si="14"/>
        <v>1</v>
      </c>
      <c r="X73" s="14">
        <f t="shared" si="14"/>
        <v>0</v>
      </c>
      <c r="Y73" s="14">
        <f t="shared" si="14"/>
        <v>0</v>
      </c>
      <c r="Z73" s="14">
        <f t="shared" si="14"/>
        <v>1</v>
      </c>
      <c r="AA73" s="14">
        <f t="shared" si="14"/>
        <v>1</v>
      </c>
      <c r="AB73" s="6">
        <f t="shared" si="15"/>
        <v>0.8</v>
      </c>
      <c r="AC73" s="6">
        <f t="shared" si="16"/>
        <v>0.19999999999999996</v>
      </c>
      <c r="AD73" s="6">
        <f t="shared" si="17"/>
        <v>0.15999999999999998</v>
      </c>
    </row>
    <row r="74" spans="1:30" ht="27.6" x14ac:dyDescent="0.25">
      <c r="A74" s="36" t="s">
        <v>494</v>
      </c>
      <c r="B74" s="14">
        <v>1</v>
      </c>
      <c r="C74" s="14">
        <v>1</v>
      </c>
      <c r="D74" s="14">
        <v>1</v>
      </c>
      <c r="E74" s="14">
        <v>1</v>
      </c>
      <c r="F74" s="14">
        <v>1</v>
      </c>
      <c r="G74" s="14">
        <v>1</v>
      </c>
      <c r="H74" s="14">
        <v>0</v>
      </c>
      <c r="I74" s="14">
        <v>0</v>
      </c>
      <c r="J74" s="14">
        <v>0</v>
      </c>
      <c r="K74" s="14">
        <v>0</v>
      </c>
      <c r="L74" s="6">
        <f t="shared" si="10"/>
        <v>0.6</v>
      </c>
      <c r="M74" s="7" t="str">
        <f t="shared" si="11"/>
        <v>sedang</v>
      </c>
      <c r="N74" s="6">
        <f t="shared" si="12"/>
        <v>0.8</v>
      </c>
      <c r="O74" s="7" t="str">
        <f t="shared" si="13"/>
        <v>soal diterima baik</v>
      </c>
      <c r="Q74" s="7">
        <v>69</v>
      </c>
      <c r="R74" s="14">
        <f t="shared" si="18"/>
        <v>1</v>
      </c>
      <c r="S74" s="14">
        <f t="shared" si="18"/>
        <v>1</v>
      </c>
      <c r="T74" s="14">
        <f t="shared" si="18"/>
        <v>1</v>
      </c>
      <c r="U74" s="14">
        <f t="shared" si="18"/>
        <v>1</v>
      </c>
      <c r="V74" s="14">
        <f t="shared" si="18"/>
        <v>1</v>
      </c>
      <c r="W74" s="14">
        <f t="shared" si="14"/>
        <v>1</v>
      </c>
      <c r="X74" s="14">
        <f t="shared" si="14"/>
        <v>0</v>
      </c>
      <c r="Y74" s="14">
        <f t="shared" si="14"/>
        <v>0</v>
      </c>
      <c r="Z74" s="14">
        <f t="shared" si="14"/>
        <v>0</v>
      </c>
      <c r="AA74" s="14">
        <f t="shared" si="14"/>
        <v>0</v>
      </c>
      <c r="AB74" s="6">
        <f t="shared" si="15"/>
        <v>0.6</v>
      </c>
      <c r="AC74" s="6">
        <f t="shared" si="16"/>
        <v>0.4</v>
      </c>
      <c r="AD74" s="6">
        <f t="shared" si="17"/>
        <v>0.24</v>
      </c>
    </row>
    <row r="75" spans="1:30" ht="27.6" x14ac:dyDescent="0.25">
      <c r="A75" s="36" t="s">
        <v>495</v>
      </c>
      <c r="B75" s="14">
        <v>1</v>
      </c>
      <c r="C75" s="14">
        <v>1</v>
      </c>
      <c r="D75" s="14">
        <v>1</v>
      </c>
      <c r="E75" s="14">
        <v>0</v>
      </c>
      <c r="F75" s="14">
        <v>1</v>
      </c>
      <c r="G75" s="14">
        <v>0</v>
      </c>
      <c r="H75" s="14">
        <v>0</v>
      </c>
      <c r="I75" s="14">
        <v>0</v>
      </c>
      <c r="J75" s="14">
        <v>0</v>
      </c>
      <c r="K75" s="14">
        <v>0</v>
      </c>
      <c r="L75" s="6">
        <f t="shared" si="10"/>
        <v>0.4</v>
      </c>
      <c r="M75" s="7" t="str">
        <f t="shared" si="11"/>
        <v>sedang</v>
      </c>
      <c r="N75" s="6">
        <f t="shared" si="12"/>
        <v>0.8</v>
      </c>
      <c r="O75" s="7" t="str">
        <f t="shared" si="13"/>
        <v>soal diterima baik</v>
      </c>
      <c r="Q75" s="7">
        <v>70</v>
      </c>
      <c r="R75" s="14">
        <f t="shared" si="18"/>
        <v>1</v>
      </c>
      <c r="S75" s="14">
        <f t="shared" si="18"/>
        <v>1</v>
      </c>
      <c r="T75" s="14">
        <f t="shared" si="18"/>
        <v>1</v>
      </c>
      <c r="U75" s="14">
        <f t="shared" si="18"/>
        <v>1</v>
      </c>
      <c r="V75" s="14">
        <f t="shared" si="18"/>
        <v>1</v>
      </c>
      <c r="W75" s="14">
        <f t="shared" si="14"/>
        <v>1</v>
      </c>
      <c r="X75" s="14">
        <f t="shared" si="14"/>
        <v>0</v>
      </c>
      <c r="Y75" s="14">
        <f t="shared" si="14"/>
        <v>0</v>
      </c>
      <c r="Z75" s="14">
        <f t="shared" si="14"/>
        <v>0</v>
      </c>
      <c r="AA75" s="14">
        <f t="shared" si="14"/>
        <v>0</v>
      </c>
      <c r="AB75" s="6">
        <f t="shared" si="15"/>
        <v>0.6</v>
      </c>
      <c r="AC75" s="6">
        <f t="shared" si="16"/>
        <v>0.4</v>
      </c>
      <c r="AD75" s="6">
        <f t="shared" si="17"/>
        <v>0.24</v>
      </c>
    </row>
    <row r="76" spans="1:30" x14ac:dyDescent="0.25">
      <c r="A76" s="38" t="s">
        <v>496</v>
      </c>
      <c r="B76" s="14">
        <v>1</v>
      </c>
      <c r="C76" s="14">
        <v>1</v>
      </c>
      <c r="D76" s="14">
        <v>0</v>
      </c>
      <c r="E76" s="14">
        <v>1</v>
      </c>
      <c r="F76" s="14">
        <v>0</v>
      </c>
      <c r="G76" s="14">
        <v>1</v>
      </c>
      <c r="H76" s="14">
        <v>0</v>
      </c>
      <c r="I76" s="14">
        <v>0</v>
      </c>
      <c r="J76" s="14">
        <v>0</v>
      </c>
      <c r="K76" s="14">
        <v>0</v>
      </c>
      <c r="L76" s="6">
        <f t="shared" si="10"/>
        <v>0.4</v>
      </c>
      <c r="M76" s="7" t="str">
        <f t="shared" si="11"/>
        <v>sedang</v>
      </c>
      <c r="N76" s="6">
        <f t="shared" si="12"/>
        <v>0.4</v>
      </c>
      <c r="O76" s="7" t="str">
        <f t="shared" si="13"/>
        <v>soal diterima baik</v>
      </c>
      <c r="Q76" s="7">
        <v>71</v>
      </c>
      <c r="R76" s="14">
        <f t="shared" si="18"/>
        <v>1</v>
      </c>
      <c r="S76" s="14">
        <f t="shared" si="18"/>
        <v>1</v>
      </c>
      <c r="T76" s="14">
        <f t="shared" si="18"/>
        <v>1</v>
      </c>
      <c r="U76" s="14">
        <f t="shared" si="18"/>
        <v>0</v>
      </c>
      <c r="V76" s="14">
        <f t="shared" si="18"/>
        <v>1</v>
      </c>
      <c r="W76" s="14">
        <f t="shared" si="14"/>
        <v>0</v>
      </c>
      <c r="X76" s="14">
        <f t="shared" si="14"/>
        <v>0</v>
      </c>
      <c r="Y76" s="14">
        <f t="shared" si="14"/>
        <v>0</v>
      </c>
      <c r="Z76" s="14">
        <f t="shared" si="14"/>
        <v>0</v>
      </c>
      <c r="AA76" s="14">
        <f t="shared" si="14"/>
        <v>0</v>
      </c>
      <c r="AB76" s="6">
        <f t="shared" si="15"/>
        <v>0.4</v>
      </c>
      <c r="AC76" s="6">
        <f t="shared" si="16"/>
        <v>0.6</v>
      </c>
      <c r="AD76" s="6">
        <f t="shared" si="17"/>
        <v>0.24</v>
      </c>
    </row>
    <row r="77" spans="1:30" ht="27.6" x14ac:dyDescent="0.25">
      <c r="A77" s="37" t="s">
        <v>497</v>
      </c>
      <c r="B77" s="14">
        <v>1</v>
      </c>
      <c r="C77" s="14">
        <v>1</v>
      </c>
      <c r="D77" s="14">
        <v>1</v>
      </c>
      <c r="E77" s="14">
        <v>0</v>
      </c>
      <c r="F77" s="14">
        <v>1</v>
      </c>
      <c r="G77" s="14">
        <v>0</v>
      </c>
      <c r="H77" s="14">
        <v>1</v>
      </c>
      <c r="I77" s="14">
        <v>1</v>
      </c>
      <c r="J77" s="14">
        <v>0</v>
      </c>
      <c r="K77" s="14">
        <v>0</v>
      </c>
      <c r="L77" s="6">
        <f t="shared" si="10"/>
        <v>0.6</v>
      </c>
      <c r="M77" s="7" t="str">
        <f t="shared" si="11"/>
        <v>sedang</v>
      </c>
      <c r="N77" s="6">
        <f t="shared" si="12"/>
        <v>0.4</v>
      </c>
      <c r="O77" s="7" t="str">
        <f t="shared" si="13"/>
        <v>soal diterima baik</v>
      </c>
      <c r="Q77" s="7">
        <v>72</v>
      </c>
      <c r="R77" s="14">
        <f t="shared" si="18"/>
        <v>1</v>
      </c>
      <c r="S77" s="14">
        <f t="shared" si="18"/>
        <v>1</v>
      </c>
      <c r="T77" s="14">
        <f t="shared" si="18"/>
        <v>0</v>
      </c>
      <c r="U77" s="14">
        <f t="shared" si="18"/>
        <v>1</v>
      </c>
      <c r="V77" s="14">
        <f t="shared" si="18"/>
        <v>0</v>
      </c>
      <c r="W77" s="14">
        <f t="shared" si="14"/>
        <v>1</v>
      </c>
      <c r="X77" s="14">
        <f t="shared" si="14"/>
        <v>0</v>
      </c>
      <c r="Y77" s="14">
        <f t="shared" si="14"/>
        <v>0</v>
      </c>
      <c r="Z77" s="14">
        <f t="shared" si="14"/>
        <v>0</v>
      </c>
      <c r="AA77" s="14">
        <f t="shared" si="14"/>
        <v>0</v>
      </c>
      <c r="AB77" s="6">
        <f t="shared" si="15"/>
        <v>0.4</v>
      </c>
      <c r="AC77" s="6">
        <f t="shared" si="16"/>
        <v>0.6</v>
      </c>
      <c r="AD77" s="6">
        <f t="shared" si="17"/>
        <v>0.24</v>
      </c>
    </row>
    <row r="78" spans="1:30" x14ac:dyDescent="0.25">
      <c r="A78" s="36" t="s">
        <v>498</v>
      </c>
      <c r="B78" s="14">
        <v>1</v>
      </c>
      <c r="C78" s="14">
        <v>1</v>
      </c>
      <c r="D78" s="14">
        <v>1</v>
      </c>
      <c r="E78" s="14">
        <v>1</v>
      </c>
      <c r="F78" s="14">
        <v>1</v>
      </c>
      <c r="G78" s="14">
        <v>1</v>
      </c>
      <c r="H78" s="14">
        <v>0</v>
      </c>
      <c r="I78" s="14">
        <v>0</v>
      </c>
      <c r="J78" s="14">
        <v>0</v>
      </c>
      <c r="K78" s="14">
        <v>0</v>
      </c>
      <c r="L78" s="6">
        <f t="shared" si="10"/>
        <v>0.6</v>
      </c>
      <c r="M78" s="7" t="str">
        <f t="shared" si="11"/>
        <v>sedang</v>
      </c>
      <c r="N78" s="6">
        <f t="shared" si="12"/>
        <v>0.8</v>
      </c>
      <c r="O78" s="7" t="str">
        <f t="shared" si="13"/>
        <v>soal diterima baik</v>
      </c>
      <c r="Q78" s="7">
        <v>73</v>
      </c>
      <c r="R78" s="14">
        <f t="shared" si="18"/>
        <v>1</v>
      </c>
      <c r="S78" s="14">
        <f t="shared" si="18"/>
        <v>1</v>
      </c>
      <c r="T78" s="14">
        <f t="shared" si="18"/>
        <v>1</v>
      </c>
      <c r="U78" s="14">
        <f t="shared" si="18"/>
        <v>0</v>
      </c>
      <c r="V78" s="14">
        <f t="shared" si="18"/>
        <v>1</v>
      </c>
      <c r="W78" s="14">
        <f t="shared" si="14"/>
        <v>0</v>
      </c>
      <c r="X78" s="14">
        <f t="shared" si="14"/>
        <v>1</v>
      </c>
      <c r="Y78" s="14">
        <f t="shared" si="14"/>
        <v>1</v>
      </c>
      <c r="Z78" s="14">
        <f t="shared" si="14"/>
        <v>0</v>
      </c>
      <c r="AA78" s="14">
        <f t="shared" si="14"/>
        <v>0</v>
      </c>
      <c r="AB78" s="6">
        <f t="shared" si="15"/>
        <v>0.6</v>
      </c>
      <c r="AC78" s="6">
        <f t="shared" si="16"/>
        <v>0.4</v>
      </c>
      <c r="AD78" s="6">
        <f t="shared" si="17"/>
        <v>0.24</v>
      </c>
    </row>
    <row r="79" spans="1:30" ht="27.6" x14ac:dyDescent="0.25">
      <c r="A79" s="38" t="s">
        <v>499</v>
      </c>
      <c r="B79" s="14">
        <v>1</v>
      </c>
      <c r="C79" s="14">
        <v>1</v>
      </c>
      <c r="D79" s="14">
        <v>1</v>
      </c>
      <c r="E79" s="14">
        <v>0</v>
      </c>
      <c r="F79" s="14">
        <v>1</v>
      </c>
      <c r="G79" s="14">
        <v>0</v>
      </c>
      <c r="H79" s="14">
        <v>0</v>
      </c>
      <c r="I79" s="14">
        <v>0</v>
      </c>
      <c r="J79" s="14">
        <v>1</v>
      </c>
      <c r="K79" s="14">
        <v>1</v>
      </c>
      <c r="L79" s="6">
        <f t="shared" si="10"/>
        <v>0.6</v>
      </c>
      <c r="M79" s="7" t="str">
        <f t="shared" si="11"/>
        <v>sedang</v>
      </c>
      <c r="N79" s="6">
        <f t="shared" si="12"/>
        <v>0.4</v>
      </c>
      <c r="O79" s="7" t="str">
        <f t="shared" si="13"/>
        <v>soal diterima baik</v>
      </c>
      <c r="Q79" s="7">
        <v>74</v>
      </c>
      <c r="R79" s="14">
        <f t="shared" si="18"/>
        <v>1</v>
      </c>
      <c r="S79" s="14">
        <f t="shared" si="18"/>
        <v>1</v>
      </c>
      <c r="T79" s="14">
        <f t="shared" si="18"/>
        <v>1</v>
      </c>
      <c r="U79" s="14">
        <f t="shared" si="18"/>
        <v>1</v>
      </c>
      <c r="V79" s="14">
        <f t="shared" si="18"/>
        <v>1</v>
      </c>
      <c r="W79" s="14">
        <f t="shared" si="14"/>
        <v>1</v>
      </c>
      <c r="X79" s="14">
        <f t="shared" si="14"/>
        <v>0</v>
      </c>
      <c r="Y79" s="14">
        <f t="shared" si="14"/>
        <v>0</v>
      </c>
      <c r="Z79" s="14">
        <f t="shared" si="14"/>
        <v>0</v>
      </c>
      <c r="AA79" s="14">
        <f t="shared" si="14"/>
        <v>0</v>
      </c>
      <c r="AB79" s="6">
        <f t="shared" si="15"/>
        <v>0.6</v>
      </c>
      <c r="AC79" s="6">
        <f t="shared" si="16"/>
        <v>0.4</v>
      </c>
      <c r="AD79" s="6">
        <f t="shared" si="17"/>
        <v>0.24</v>
      </c>
    </row>
    <row r="80" spans="1:30" x14ac:dyDescent="0.25">
      <c r="A80" s="37" t="s">
        <v>500</v>
      </c>
      <c r="B80" s="14">
        <v>1</v>
      </c>
      <c r="C80" s="14">
        <v>1</v>
      </c>
      <c r="D80" s="14">
        <v>1</v>
      </c>
      <c r="E80" s="14">
        <v>1</v>
      </c>
      <c r="F80" s="14">
        <v>1</v>
      </c>
      <c r="G80" s="14">
        <v>1</v>
      </c>
      <c r="H80" s="14">
        <v>1</v>
      </c>
      <c r="I80" s="14">
        <v>1</v>
      </c>
      <c r="J80" s="14">
        <v>0</v>
      </c>
      <c r="K80" s="14">
        <v>0</v>
      </c>
      <c r="L80" s="6">
        <f t="shared" si="10"/>
        <v>0.8</v>
      </c>
      <c r="M80" s="7" t="str">
        <f t="shared" si="11"/>
        <v>mudah</v>
      </c>
      <c r="N80" s="6">
        <f t="shared" si="12"/>
        <v>0.4</v>
      </c>
      <c r="O80" s="7" t="str">
        <f t="shared" si="13"/>
        <v>soal diterima baik</v>
      </c>
      <c r="Q80" s="7">
        <v>75</v>
      </c>
      <c r="R80" s="14">
        <f t="shared" si="18"/>
        <v>1</v>
      </c>
      <c r="S80" s="14">
        <f t="shared" si="18"/>
        <v>1</v>
      </c>
      <c r="T80" s="14">
        <f t="shared" si="18"/>
        <v>1</v>
      </c>
      <c r="U80" s="14">
        <f t="shared" si="18"/>
        <v>0</v>
      </c>
      <c r="V80" s="14">
        <f t="shared" si="18"/>
        <v>1</v>
      </c>
      <c r="W80" s="14">
        <f t="shared" si="14"/>
        <v>0</v>
      </c>
      <c r="X80" s="14">
        <f t="shared" si="14"/>
        <v>0</v>
      </c>
      <c r="Y80" s="14">
        <f t="shared" si="14"/>
        <v>0</v>
      </c>
      <c r="Z80" s="14">
        <f t="shared" si="14"/>
        <v>1</v>
      </c>
      <c r="AA80" s="14">
        <f t="shared" si="14"/>
        <v>1</v>
      </c>
      <c r="AB80" s="6">
        <f t="shared" si="15"/>
        <v>0.6</v>
      </c>
      <c r="AC80" s="6">
        <f t="shared" si="16"/>
        <v>0.4</v>
      </c>
      <c r="AD80" s="6">
        <f t="shared" si="17"/>
        <v>0.24</v>
      </c>
    </row>
    <row r="81" spans="1:30" ht="27.6" x14ac:dyDescent="0.25">
      <c r="A81" s="36" t="s">
        <v>501</v>
      </c>
      <c r="B81" s="14">
        <v>1</v>
      </c>
      <c r="C81" s="14">
        <v>1</v>
      </c>
      <c r="D81" s="14">
        <v>1</v>
      </c>
      <c r="E81" s="14">
        <v>1</v>
      </c>
      <c r="F81" s="14">
        <v>1</v>
      </c>
      <c r="G81" s="14">
        <v>1</v>
      </c>
      <c r="H81" s="14">
        <v>0</v>
      </c>
      <c r="I81" s="14">
        <v>0</v>
      </c>
      <c r="J81" s="14">
        <v>1</v>
      </c>
      <c r="K81" s="14">
        <v>1</v>
      </c>
      <c r="L81" s="6">
        <f t="shared" si="10"/>
        <v>0.8</v>
      </c>
      <c r="M81" s="7" t="str">
        <f t="shared" si="11"/>
        <v>mudah</v>
      </c>
      <c r="N81" s="6">
        <f t="shared" si="12"/>
        <v>0.4</v>
      </c>
      <c r="O81" s="7" t="str">
        <f t="shared" si="13"/>
        <v>soal diterima baik</v>
      </c>
      <c r="Q81" s="7">
        <v>76</v>
      </c>
      <c r="R81" s="14">
        <f t="shared" si="18"/>
        <v>1</v>
      </c>
      <c r="S81" s="14">
        <f t="shared" si="18"/>
        <v>1</v>
      </c>
      <c r="T81" s="14">
        <f t="shared" si="18"/>
        <v>1</v>
      </c>
      <c r="U81" s="14">
        <f t="shared" si="18"/>
        <v>1</v>
      </c>
      <c r="V81" s="14">
        <f t="shared" si="18"/>
        <v>1</v>
      </c>
      <c r="W81" s="14">
        <f t="shared" si="14"/>
        <v>1</v>
      </c>
      <c r="X81" s="14">
        <f t="shared" si="14"/>
        <v>1</v>
      </c>
      <c r="Y81" s="14">
        <f t="shared" si="14"/>
        <v>1</v>
      </c>
      <c r="Z81" s="14">
        <f t="shared" si="14"/>
        <v>0</v>
      </c>
      <c r="AA81" s="14">
        <f t="shared" si="14"/>
        <v>0</v>
      </c>
      <c r="AB81" s="6">
        <f t="shared" si="15"/>
        <v>0.8</v>
      </c>
      <c r="AC81" s="6">
        <f t="shared" si="16"/>
        <v>0.19999999999999996</v>
      </c>
      <c r="AD81" s="6">
        <f t="shared" si="17"/>
        <v>0.15999999999999998</v>
      </c>
    </row>
    <row r="82" spans="1:30" x14ac:dyDescent="0.25">
      <c r="A82" s="38" t="s">
        <v>502</v>
      </c>
      <c r="B82" s="14">
        <v>1</v>
      </c>
      <c r="C82" s="14">
        <v>1</v>
      </c>
      <c r="D82" s="14">
        <v>1</v>
      </c>
      <c r="E82" s="14">
        <v>1</v>
      </c>
      <c r="F82" s="14">
        <v>1</v>
      </c>
      <c r="G82" s="14">
        <v>1</v>
      </c>
      <c r="H82" s="14">
        <v>0</v>
      </c>
      <c r="I82" s="14">
        <v>0</v>
      </c>
      <c r="J82" s="14">
        <v>1</v>
      </c>
      <c r="K82" s="14">
        <v>1</v>
      </c>
      <c r="L82" s="6">
        <f t="shared" si="10"/>
        <v>0.8</v>
      </c>
      <c r="M82" s="7" t="str">
        <f t="shared" si="11"/>
        <v>mudah</v>
      </c>
      <c r="N82" s="6">
        <f t="shared" si="12"/>
        <v>0.4</v>
      </c>
      <c r="O82" s="7" t="str">
        <f t="shared" si="13"/>
        <v>soal diterima baik</v>
      </c>
      <c r="Q82" s="7">
        <v>77</v>
      </c>
      <c r="R82" s="14">
        <f t="shared" si="18"/>
        <v>1</v>
      </c>
      <c r="S82" s="14">
        <f t="shared" si="18"/>
        <v>1</v>
      </c>
      <c r="T82" s="14">
        <f t="shared" si="18"/>
        <v>1</v>
      </c>
      <c r="U82" s="14">
        <f t="shared" si="18"/>
        <v>1</v>
      </c>
      <c r="V82" s="14">
        <f t="shared" si="18"/>
        <v>1</v>
      </c>
      <c r="W82" s="14">
        <f t="shared" si="14"/>
        <v>1</v>
      </c>
      <c r="X82" s="14">
        <f t="shared" si="14"/>
        <v>0</v>
      </c>
      <c r="Y82" s="14">
        <f t="shared" si="14"/>
        <v>0</v>
      </c>
      <c r="Z82" s="14">
        <f t="shared" si="14"/>
        <v>1</v>
      </c>
      <c r="AA82" s="14">
        <f t="shared" si="14"/>
        <v>1</v>
      </c>
      <c r="AB82" s="6">
        <f t="shared" si="15"/>
        <v>0.8</v>
      </c>
      <c r="AC82" s="6">
        <f t="shared" si="16"/>
        <v>0.19999999999999996</v>
      </c>
      <c r="AD82" s="6">
        <f t="shared" si="17"/>
        <v>0.15999999999999998</v>
      </c>
    </row>
    <row r="83" spans="1:30" x14ac:dyDescent="0.25">
      <c r="A83" s="37" t="s">
        <v>503</v>
      </c>
      <c r="B83" s="14">
        <v>1</v>
      </c>
      <c r="C83" s="14">
        <v>1</v>
      </c>
      <c r="D83" s="14">
        <v>1</v>
      </c>
      <c r="E83" s="14">
        <v>0</v>
      </c>
      <c r="F83" s="14">
        <v>1</v>
      </c>
      <c r="G83" s="14">
        <v>0</v>
      </c>
      <c r="H83" s="14">
        <v>0</v>
      </c>
      <c r="I83" s="14">
        <v>0</v>
      </c>
      <c r="J83" s="14">
        <v>1</v>
      </c>
      <c r="K83" s="14">
        <v>1</v>
      </c>
      <c r="L83" s="6">
        <f t="shared" si="10"/>
        <v>0.6</v>
      </c>
      <c r="M83" s="7" t="str">
        <f t="shared" si="11"/>
        <v>sedang</v>
      </c>
      <c r="N83" s="6">
        <f t="shared" si="12"/>
        <v>0.4</v>
      </c>
      <c r="O83" s="7" t="str">
        <f t="shared" si="13"/>
        <v>soal diterima baik</v>
      </c>
      <c r="Q83" s="7">
        <v>78</v>
      </c>
      <c r="R83" s="14">
        <f t="shared" si="18"/>
        <v>1</v>
      </c>
      <c r="S83" s="14">
        <f t="shared" si="18"/>
        <v>1</v>
      </c>
      <c r="T83" s="14">
        <f t="shared" si="18"/>
        <v>1</v>
      </c>
      <c r="U83" s="14">
        <f t="shared" si="18"/>
        <v>1</v>
      </c>
      <c r="V83" s="14">
        <f t="shared" si="18"/>
        <v>1</v>
      </c>
      <c r="W83" s="14">
        <f t="shared" si="14"/>
        <v>1</v>
      </c>
      <c r="X83" s="14">
        <f t="shared" si="14"/>
        <v>0</v>
      </c>
      <c r="Y83" s="14">
        <f t="shared" si="14"/>
        <v>0</v>
      </c>
      <c r="Z83" s="14">
        <f t="shared" si="14"/>
        <v>1</v>
      </c>
      <c r="AA83" s="14">
        <f t="shared" si="14"/>
        <v>1</v>
      </c>
      <c r="AB83" s="6">
        <f t="shared" si="15"/>
        <v>0.8</v>
      </c>
      <c r="AC83" s="6">
        <f t="shared" si="16"/>
        <v>0.19999999999999996</v>
      </c>
      <c r="AD83" s="6">
        <f t="shared" si="17"/>
        <v>0.15999999999999998</v>
      </c>
    </row>
    <row r="84" spans="1:30" ht="27.6" x14ac:dyDescent="0.25">
      <c r="A84" s="37" t="s">
        <v>504</v>
      </c>
      <c r="B84" s="14">
        <v>1</v>
      </c>
      <c r="C84" s="14">
        <v>1</v>
      </c>
      <c r="D84" s="14">
        <v>1</v>
      </c>
      <c r="E84" s="14">
        <v>0</v>
      </c>
      <c r="F84" s="14">
        <v>1</v>
      </c>
      <c r="G84" s="14">
        <v>0</v>
      </c>
      <c r="H84" s="14">
        <v>1</v>
      </c>
      <c r="I84" s="14">
        <v>1</v>
      </c>
      <c r="J84" s="14">
        <v>0</v>
      </c>
      <c r="K84" s="14">
        <v>0</v>
      </c>
      <c r="L84" s="6">
        <f t="shared" si="10"/>
        <v>0.6</v>
      </c>
      <c r="M84" s="7" t="str">
        <f t="shared" si="11"/>
        <v>sedang</v>
      </c>
      <c r="N84" s="6">
        <f t="shared" si="12"/>
        <v>0.4</v>
      </c>
      <c r="O84" s="7" t="str">
        <f t="shared" si="13"/>
        <v>soal diterima baik</v>
      </c>
      <c r="Q84" s="7">
        <v>79</v>
      </c>
      <c r="R84" s="14">
        <f t="shared" si="18"/>
        <v>1</v>
      </c>
      <c r="S84" s="14">
        <f t="shared" si="18"/>
        <v>1</v>
      </c>
      <c r="T84" s="14">
        <f t="shared" si="18"/>
        <v>1</v>
      </c>
      <c r="U84" s="14">
        <f t="shared" si="18"/>
        <v>0</v>
      </c>
      <c r="V84" s="14">
        <f t="shared" si="18"/>
        <v>1</v>
      </c>
      <c r="W84" s="14">
        <f t="shared" si="14"/>
        <v>0</v>
      </c>
      <c r="X84" s="14">
        <f t="shared" si="14"/>
        <v>0</v>
      </c>
      <c r="Y84" s="14">
        <f t="shared" si="14"/>
        <v>0</v>
      </c>
      <c r="Z84" s="14">
        <f t="shared" si="14"/>
        <v>1</v>
      </c>
      <c r="AA84" s="14">
        <f t="shared" si="14"/>
        <v>1</v>
      </c>
      <c r="AB84" s="6">
        <f t="shared" si="15"/>
        <v>0.6</v>
      </c>
      <c r="AC84" s="6">
        <f t="shared" si="16"/>
        <v>0.4</v>
      </c>
      <c r="AD84" s="6">
        <f t="shared" si="17"/>
        <v>0.24</v>
      </c>
    </row>
    <row r="85" spans="1:30" ht="27.6" x14ac:dyDescent="0.25">
      <c r="A85" s="38" t="s">
        <v>505</v>
      </c>
      <c r="B85" s="14">
        <v>1</v>
      </c>
      <c r="C85" s="14">
        <v>1</v>
      </c>
      <c r="D85" s="14">
        <v>1</v>
      </c>
      <c r="E85" s="14">
        <v>0</v>
      </c>
      <c r="F85" s="14">
        <v>1</v>
      </c>
      <c r="G85" s="14">
        <v>0</v>
      </c>
      <c r="H85" s="14">
        <v>0</v>
      </c>
      <c r="I85" s="14">
        <v>0</v>
      </c>
      <c r="J85" s="14">
        <v>1</v>
      </c>
      <c r="K85" s="14">
        <v>1</v>
      </c>
      <c r="L85" s="6">
        <f t="shared" si="10"/>
        <v>0.6</v>
      </c>
      <c r="M85" s="7" t="str">
        <f t="shared" si="11"/>
        <v>sedang</v>
      </c>
      <c r="N85" s="6">
        <f t="shared" si="12"/>
        <v>0.4</v>
      </c>
      <c r="O85" s="7" t="str">
        <f t="shared" si="13"/>
        <v>soal diterima baik</v>
      </c>
      <c r="Q85" s="7">
        <v>80</v>
      </c>
      <c r="R85" s="14">
        <f t="shared" si="18"/>
        <v>1</v>
      </c>
      <c r="S85" s="14">
        <f t="shared" si="18"/>
        <v>1</v>
      </c>
      <c r="T85" s="14">
        <f t="shared" si="18"/>
        <v>1</v>
      </c>
      <c r="U85" s="14">
        <f t="shared" si="18"/>
        <v>0</v>
      </c>
      <c r="V85" s="14">
        <f t="shared" si="18"/>
        <v>1</v>
      </c>
      <c r="W85" s="14">
        <f t="shared" si="14"/>
        <v>0</v>
      </c>
      <c r="X85" s="14">
        <f t="shared" si="14"/>
        <v>1</v>
      </c>
      <c r="Y85" s="14">
        <f t="shared" si="14"/>
        <v>1</v>
      </c>
      <c r="Z85" s="14">
        <f t="shared" si="14"/>
        <v>0</v>
      </c>
      <c r="AA85" s="14">
        <f t="shared" si="14"/>
        <v>0</v>
      </c>
      <c r="AB85" s="6">
        <f t="shared" si="15"/>
        <v>0.6</v>
      </c>
      <c r="AC85" s="6">
        <f t="shared" si="16"/>
        <v>0.4</v>
      </c>
      <c r="AD85" s="6">
        <f t="shared" si="17"/>
        <v>0.24</v>
      </c>
    </row>
    <row r="86" spans="1:30" x14ac:dyDescent="0.25">
      <c r="A86" s="38" t="s">
        <v>506</v>
      </c>
      <c r="B86" s="14">
        <v>1</v>
      </c>
      <c r="C86" s="14">
        <v>1</v>
      </c>
      <c r="D86" s="14">
        <v>1</v>
      </c>
      <c r="E86" s="14">
        <v>1</v>
      </c>
      <c r="F86" s="14">
        <v>1</v>
      </c>
      <c r="G86" s="14">
        <v>1</v>
      </c>
      <c r="H86" s="14">
        <v>0</v>
      </c>
      <c r="I86" s="14">
        <v>0</v>
      </c>
      <c r="J86" s="14">
        <v>1</v>
      </c>
      <c r="K86" s="14">
        <v>1</v>
      </c>
      <c r="L86" s="6">
        <f t="shared" si="10"/>
        <v>0.8</v>
      </c>
      <c r="M86" s="7" t="str">
        <f t="shared" si="11"/>
        <v>mudah</v>
      </c>
      <c r="N86" s="6">
        <f t="shared" si="12"/>
        <v>0.4</v>
      </c>
      <c r="O86" s="7" t="str">
        <f t="shared" si="13"/>
        <v>soal diterima baik</v>
      </c>
      <c r="Q86" s="7">
        <v>81</v>
      </c>
      <c r="R86" s="14">
        <f t="shared" si="18"/>
        <v>1</v>
      </c>
      <c r="S86" s="14">
        <f t="shared" si="18"/>
        <v>1</v>
      </c>
      <c r="T86" s="14">
        <f t="shared" si="18"/>
        <v>1</v>
      </c>
      <c r="U86" s="14">
        <f t="shared" si="18"/>
        <v>0</v>
      </c>
      <c r="V86" s="14">
        <f t="shared" si="18"/>
        <v>1</v>
      </c>
      <c r="W86" s="14">
        <f t="shared" si="14"/>
        <v>0</v>
      </c>
      <c r="X86" s="14">
        <f t="shared" si="14"/>
        <v>0</v>
      </c>
      <c r="Y86" s="14">
        <f t="shared" si="14"/>
        <v>0</v>
      </c>
      <c r="Z86" s="14">
        <f t="shared" si="14"/>
        <v>1</v>
      </c>
      <c r="AA86" s="14">
        <f t="shared" si="14"/>
        <v>1</v>
      </c>
      <c r="AB86" s="6">
        <f t="shared" si="15"/>
        <v>0.6</v>
      </c>
      <c r="AC86" s="6">
        <f t="shared" si="16"/>
        <v>0.4</v>
      </c>
      <c r="AD86" s="6">
        <f t="shared" si="17"/>
        <v>0.24</v>
      </c>
    </row>
    <row r="87" spans="1:30" ht="27.6" x14ac:dyDescent="0.25">
      <c r="A87" s="38" t="s">
        <v>507</v>
      </c>
      <c r="B87" s="14">
        <v>1</v>
      </c>
      <c r="C87" s="14">
        <v>1</v>
      </c>
      <c r="D87" s="14">
        <v>1</v>
      </c>
      <c r="E87" s="14">
        <v>1</v>
      </c>
      <c r="F87" s="14">
        <v>1</v>
      </c>
      <c r="G87" s="14">
        <v>1</v>
      </c>
      <c r="H87" s="14">
        <v>0</v>
      </c>
      <c r="I87" s="14">
        <v>0</v>
      </c>
      <c r="J87" s="14">
        <v>0</v>
      </c>
      <c r="K87" s="14">
        <v>0</v>
      </c>
      <c r="L87" s="6">
        <f t="shared" si="10"/>
        <v>0.6</v>
      </c>
      <c r="M87" s="7" t="str">
        <f t="shared" si="11"/>
        <v>sedang</v>
      </c>
      <c r="N87" s="6">
        <f t="shared" si="12"/>
        <v>0.8</v>
      </c>
      <c r="O87" s="7" t="str">
        <f t="shared" si="13"/>
        <v>soal diterima baik</v>
      </c>
      <c r="Q87" s="7">
        <v>82</v>
      </c>
      <c r="R87" s="14">
        <f t="shared" si="18"/>
        <v>1</v>
      </c>
      <c r="S87" s="14">
        <f t="shared" si="18"/>
        <v>1</v>
      </c>
      <c r="T87" s="14">
        <f t="shared" si="18"/>
        <v>1</v>
      </c>
      <c r="U87" s="14">
        <f t="shared" si="18"/>
        <v>1</v>
      </c>
      <c r="V87" s="14">
        <f t="shared" si="18"/>
        <v>1</v>
      </c>
      <c r="W87" s="14">
        <f t="shared" si="14"/>
        <v>1</v>
      </c>
      <c r="X87" s="14">
        <f t="shared" si="14"/>
        <v>0</v>
      </c>
      <c r="Y87" s="14">
        <f t="shared" si="14"/>
        <v>0</v>
      </c>
      <c r="Z87" s="14">
        <f t="shared" si="14"/>
        <v>1</v>
      </c>
      <c r="AA87" s="14">
        <f t="shared" si="14"/>
        <v>1</v>
      </c>
      <c r="AB87" s="6">
        <f t="shared" si="15"/>
        <v>0.8</v>
      </c>
      <c r="AC87" s="6">
        <f t="shared" si="16"/>
        <v>0.19999999999999996</v>
      </c>
      <c r="AD87" s="6">
        <f t="shared" si="17"/>
        <v>0.15999999999999998</v>
      </c>
    </row>
    <row r="88" spans="1:30" x14ac:dyDescent="0.25">
      <c r="A88" s="36" t="s">
        <v>508</v>
      </c>
      <c r="B88" s="14">
        <v>1</v>
      </c>
      <c r="C88" s="14">
        <v>1</v>
      </c>
      <c r="D88" s="14">
        <v>0</v>
      </c>
      <c r="E88" s="14">
        <v>1</v>
      </c>
      <c r="F88" s="14">
        <v>0</v>
      </c>
      <c r="G88" s="14">
        <v>1</v>
      </c>
      <c r="H88" s="14">
        <v>0</v>
      </c>
      <c r="I88" s="14">
        <v>0</v>
      </c>
      <c r="J88" s="14">
        <v>0</v>
      </c>
      <c r="K88" s="14">
        <v>0</v>
      </c>
      <c r="L88" s="6">
        <f t="shared" si="10"/>
        <v>0.4</v>
      </c>
      <c r="M88" s="7" t="str">
        <f t="shared" si="11"/>
        <v>sedang</v>
      </c>
      <c r="N88" s="6">
        <f t="shared" si="12"/>
        <v>0.4</v>
      </c>
      <c r="O88" s="7" t="str">
        <f t="shared" si="13"/>
        <v>soal diterima baik</v>
      </c>
      <c r="Q88" s="7">
        <v>83</v>
      </c>
      <c r="R88" s="14">
        <f t="shared" si="18"/>
        <v>1</v>
      </c>
      <c r="S88" s="14">
        <f t="shared" si="18"/>
        <v>1</v>
      </c>
      <c r="T88" s="14">
        <f t="shared" si="18"/>
        <v>1</v>
      </c>
      <c r="U88" s="14">
        <f t="shared" si="18"/>
        <v>1</v>
      </c>
      <c r="V88" s="14">
        <f t="shared" si="18"/>
        <v>1</v>
      </c>
      <c r="W88" s="14">
        <f t="shared" si="14"/>
        <v>1</v>
      </c>
      <c r="X88" s="14">
        <f t="shared" si="14"/>
        <v>0</v>
      </c>
      <c r="Y88" s="14">
        <f t="shared" si="14"/>
        <v>0</v>
      </c>
      <c r="Z88" s="14">
        <f t="shared" si="14"/>
        <v>0</v>
      </c>
      <c r="AA88" s="14">
        <f t="shared" si="14"/>
        <v>0</v>
      </c>
      <c r="AB88" s="6">
        <f t="shared" si="15"/>
        <v>0.6</v>
      </c>
      <c r="AC88" s="6">
        <f t="shared" si="16"/>
        <v>0.4</v>
      </c>
      <c r="AD88" s="6">
        <f t="shared" si="17"/>
        <v>0.24</v>
      </c>
    </row>
    <row r="89" spans="1:30" x14ac:dyDescent="0.25">
      <c r="A89" s="36" t="s">
        <v>509</v>
      </c>
      <c r="B89" s="14">
        <v>1</v>
      </c>
      <c r="C89" s="14">
        <v>1</v>
      </c>
      <c r="D89" s="14">
        <v>1</v>
      </c>
      <c r="E89" s="14">
        <v>0</v>
      </c>
      <c r="F89" s="14">
        <v>1</v>
      </c>
      <c r="G89" s="14">
        <v>0</v>
      </c>
      <c r="H89" s="14">
        <v>1</v>
      </c>
      <c r="I89" s="14">
        <v>1</v>
      </c>
      <c r="J89" s="14">
        <v>0</v>
      </c>
      <c r="K89" s="14">
        <v>0</v>
      </c>
      <c r="L89" s="6">
        <f t="shared" si="10"/>
        <v>0.6</v>
      </c>
      <c r="M89" s="7" t="str">
        <f t="shared" si="11"/>
        <v>sedang</v>
      </c>
      <c r="N89" s="6">
        <f t="shared" si="12"/>
        <v>0.4</v>
      </c>
      <c r="O89" s="7" t="str">
        <f t="shared" si="13"/>
        <v>soal diterima baik</v>
      </c>
      <c r="Q89" s="7">
        <v>84</v>
      </c>
      <c r="R89" s="14">
        <f t="shared" si="18"/>
        <v>1</v>
      </c>
      <c r="S89" s="14">
        <f t="shared" si="18"/>
        <v>1</v>
      </c>
      <c r="T89" s="14">
        <f t="shared" si="18"/>
        <v>0</v>
      </c>
      <c r="U89" s="14">
        <f t="shared" si="18"/>
        <v>1</v>
      </c>
      <c r="V89" s="14">
        <f t="shared" si="18"/>
        <v>0</v>
      </c>
      <c r="W89" s="14">
        <f t="shared" si="14"/>
        <v>1</v>
      </c>
      <c r="X89" s="14">
        <f t="shared" si="14"/>
        <v>0</v>
      </c>
      <c r="Y89" s="14">
        <f t="shared" si="14"/>
        <v>0</v>
      </c>
      <c r="Z89" s="14">
        <f t="shared" si="14"/>
        <v>0</v>
      </c>
      <c r="AA89" s="14">
        <f t="shared" si="14"/>
        <v>0</v>
      </c>
      <c r="AB89" s="6">
        <f t="shared" si="15"/>
        <v>0.4</v>
      </c>
      <c r="AC89" s="6">
        <f t="shared" si="16"/>
        <v>0.6</v>
      </c>
      <c r="AD89" s="6">
        <f t="shared" si="17"/>
        <v>0.24</v>
      </c>
    </row>
    <row r="90" spans="1:30" x14ac:dyDescent="0.25">
      <c r="A90" s="37" t="s">
        <v>510</v>
      </c>
      <c r="B90" s="14">
        <v>1</v>
      </c>
      <c r="C90" s="14">
        <v>1</v>
      </c>
      <c r="D90" s="14">
        <v>1</v>
      </c>
      <c r="E90" s="14">
        <v>0</v>
      </c>
      <c r="F90" s="14">
        <v>1</v>
      </c>
      <c r="G90" s="14">
        <v>0</v>
      </c>
      <c r="H90" s="14">
        <v>1</v>
      </c>
      <c r="I90" s="14">
        <v>1</v>
      </c>
      <c r="J90" s="14">
        <v>0</v>
      </c>
      <c r="K90" s="14">
        <v>0</v>
      </c>
      <c r="L90" s="6">
        <f t="shared" si="10"/>
        <v>0.6</v>
      </c>
      <c r="M90" s="7" t="str">
        <f t="shared" si="11"/>
        <v>sedang</v>
      </c>
      <c r="N90" s="6">
        <f t="shared" si="12"/>
        <v>0.4</v>
      </c>
      <c r="O90" s="7" t="str">
        <f t="shared" si="13"/>
        <v>soal diterima baik</v>
      </c>
      <c r="Q90" s="7">
        <v>85</v>
      </c>
      <c r="R90" s="14">
        <f t="shared" si="18"/>
        <v>1</v>
      </c>
      <c r="S90" s="14">
        <f t="shared" si="18"/>
        <v>1</v>
      </c>
      <c r="T90" s="14">
        <f t="shared" si="18"/>
        <v>1</v>
      </c>
      <c r="U90" s="14">
        <f t="shared" si="18"/>
        <v>0</v>
      </c>
      <c r="V90" s="14">
        <f t="shared" si="18"/>
        <v>1</v>
      </c>
      <c r="W90" s="14">
        <f t="shared" si="14"/>
        <v>0</v>
      </c>
      <c r="X90" s="14">
        <f t="shared" si="14"/>
        <v>1</v>
      </c>
      <c r="Y90" s="14">
        <f t="shared" si="14"/>
        <v>1</v>
      </c>
      <c r="Z90" s="14">
        <f t="shared" si="14"/>
        <v>0</v>
      </c>
      <c r="AA90" s="14">
        <f t="shared" si="14"/>
        <v>0</v>
      </c>
      <c r="AB90" s="6">
        <f t="shared" si="15"/>
        <v>0.6</v>
      </c>
      <c r="AC90" s="6">
        <f t="shared" si="16"/>
        <v>0.4</v>
      </c>
      <c r="AD90" s="6">
        <f t="shared" si="17"/>
        <v>0.24</v>
      </c>
    </row>
    <row r="91" spans="1:30" ht="27.6" x14ac:dyDescent="0.25">
      <c r="A91" s="38" t="s">
        <v>511</v>
      </c>
      <c r="B91" s="14">
        <v>1</v>
      </c>
      <c r="C91" s="14">
        <v>1</v>
      </c>
      <c r="D91" s="14">
        <v>1</v>
      </c>
      <c r="E91" s="14">
        <v>1</v>
      </c>
      <c r="F91" s="14">
        <v>1</v>
      </c>
      <c r="G91" s="14">
        <v>1</v>
      </c>
      <c r="H91" s="14">
        <v>0</v>
      </c>
      <c r="I91" s="14">
        <v>0</v>
      </c>
      <c r="J91" s="14">
        <v>0</v>
      </c>
      <c r="K91" s="14">
        <v>0</v>
      </c>
      <c r="L91" s="6">
        <f t="shared" si="10"/>
        <v>0.6</v>
      </c>
      <c r="M91" s="7" t="str">
        <f t="shared" si="11"/>
        <v>sedang</v>
      </c>
      <c r="N91" s="6">
        <f t="shared" si="12"/>
        <v>0.8</v>
      </c>
      <c r="O91" s="7" t="str">
        <f t="shared" si="13"/>
        <v>soal diterima baik</v>
      </c>
      <c r="Q91" s="7">
        <v>86</v>
      </c>
      <c r="R91" s="14">
        <f t="shared" si="18"/>
        <v>1</v>
      </c>
      <c r="S91" s="14">
        <f t="shared" si="18"/>
        <v>1</v>
      </c>
      <c r="T91" s="14">
        <f t="shared" si="18"/>
        <v>1</v>
      </c>
      <c r="U91" s="14">
        <f t="shared" si="18"/>
        <v>0</v>
      </c>
      <c r="V91" s="14">
        <f t="shared" si="18"/>
        <v>1</v>
      </c>
      <c r="W91" s="14">
        <f t="shared" si="14"/>
        <v>0</v>
      </c>
      <c r="X91" s="14">
        <f t="shared" si="14"/>
        <v>1</v>
      </c>
      <c r="Y91" s="14">
        <f t="shared" si="14"/>
        <v>1</v>
      </c>
      <c r="Z91" s="14">
        <f t="shared" si="14"/>
        <v>0</v>
      </c>
      <c r="AA91" s="14">
        <f t="shared" si="14"/>
        <v>0</v>
      </c>
      <c r="AB91" s="6">
        <f t="shared" si="15"/>
        <v>0.6</v>
      </c>
      <c r="AC91" s="6">
        <f t="shared" si="16"/>
        <v>0.4</v>
      </c>
      <c r="AD91" s="6">
        <f t="shared" si="17"/>
        <v>0.24</v>
      </c>
    </row>
    <row r="92" spans="1:30" x14ac:dyDescent="0.25">
      <c r="A92" s="38" t="s">
        <v>512</v>
      </c>
      <c r="B92" s="14">
        <v>1</v>
      </c>
      <c r="C92" s="14">
        <v>1</v>
      </c>
      <c r="D92" s="14">
        <v>0</v>
      </c>
      <c r="E92" s="14">
        <v>1</v>
      </c>
      <c r="F92" s="14">
        <v>0</v>
      </c>
      <c r="G92" s="14">
        <v>1</v>
      </c>
      <c r="H92" s="14">
        <v>0</v>
      </c>
      <c r="I92" s="14">
        <v>0</v>
      </c>
      <c r="J92" s="14">
        <v>0</v>
      </c>
      <c r="K92" s="14">
        <v>0</v>
      </c>
      <c r="L92" s="6">
        <f t="shared" si="10"/>
        <v>0.4</v>
      </c>
      <c r="M92" s="7" t="str">
        <f t="shared" si="11"/>
        <v>sedang</v>
      </c>
      <c r="N92" s="6">
        <f t="shared" si="12"/>
        <v>0.4</v>
      </c>
      <c r="O92" s="7" t="str">
        <f t="shared" si="13"/>
        <v>soal diterima baik</v>
      </c>
      <c r="Q92" s="7">
        <v>87</v>
      </c>
      <c r="R92" s="14">
        <f t="shared" si="18"/>
        <v>1</v>
      </c>
      <c r="S92" s="14">
        <f t="shared" si="18"/>
        <v>1</v>
      </c>
      <c r="T92" s="14">
        <f t="shared" si="18"/>
        <v>1</v>
      </c>
      <c r="U92" s="14">
        <f t="shared" si="18"/>
        <v>1</v>
      </c>
      <c r="V92" s="14">
        <f t="shared" si="18"/>
        <v>1</v>
      </c>
      <c r="W92" s="14">
        <f t="shared" si="14"/>
        <v>1</v>
      </c>
      <c r="X92" s="14">
        <f t="shared" si="14"/>
        <v>0</v>
      </c>
      <c r="Y92" s="14">
        <f t="shared" si="14"/>
        <v>0</v>
      </c>
      <c r="Z92" s="14">
        <f t="shared" si="14"/>
        <v>0</v>
      </c>
      <c r="AA92" s="14">
        <f t="shared" si="14"/>
        <v>0</v>
      </c>
      <c r="AB92" s="6">
        <f t="shared" si="15"/>
        <v>0.6</v>
      </c>
      <c r="AC92" s="6">
        <f t="shared" si="16"/>
        <v>0.4</v>
      </c>
      <c r="AD92" s="6">
        <f t="shared" si="17"/>
        <v>0.24</v>
      </c>
    </row>
    <row r="93" spans="1:30" ht="27.6" x14ac:dyDescent="0.25">
      <c r="A93" s="38" t="s">
        <v>513</v>
      </c>
      <c r="B93" s="14">
        <v>1</v>
      </c>
      <c r="C93" s="14">
        <v>1</v>
      </c>
      <c r="D93" s="14">
        <v>0</v>
      </c>
      <c r="E93" s="14">
        <v>1</v>
      </c>
      <c r="F93" s="14">
        <v>0</v>
      </c>
      <c r="G93" s="14">
        <v>1</v>
      </c>
      <c r="H93" s="14">
        <v>0</v>
      </c>
      <c r="I93" s="14">
        <v>0</v>
      </c>
      <c r="J93" s="14">
        <v>0</v>
      </c>
      <c r="K93" s="14">
        <v>0</v>
      </c>
      <c r="L93" s="6">
        <f t="shared" si="10"/>
        <v>0.4</v>
      </c>
      <c r="M93" s="7" t="str">
        <f t="shared" si="11"/>
        <v>sedang</v>
      </c>
      <c r="N93" s="6">
        <f t="shared" si="12"/>
        <v>0.4</v>
      </c>
      <c r="O93" s="7" t="str">
        <f t="shared" si="13"/>
        <v>soal diterima baik</v>
      </c>
      <c r="Q93" s="7">
        <v>88</v>
      </c>
      <c r="R93" s="14">
        <f t="shared" si="18"/>
        <v>1</v>
      </c>
      <c r="S93" s="14">
        <f t="shared" si="18"/>
        <v>1</v>
      </c>
      <c r="T93" s="14">
        <f t="shared" si="18"/>
        <v>0</v>
      </c>
      <c r="U93" s="14">
        <f t="shared" si="18"/>
        <v>1</v>
      </c>
      <c r="V93" s="14">
        <f t="shared" si="18"/>
        <v>0</v>
      </c>
      <c r="W93" s="14">
        <f t="shared" si="14"/>
        <v>1</v>
      </c>
      <c r="X93" s="14">
        <f t="shared" si="14"/>
        <v>0</v>
      </c>
      <c r="Y93" s="14">
        <f t="shared" si="14"/>
        <v>0</v>
      </c>
      <c r="Z93" s="14">
        <f t="shared" si="14"/>
        <v>0</v>
      </c>
      <c r="AA93" s="14">
        <f t="shared" si="14"/>
        <v>0</v>
      </c>
      <c r="AB93" s="6">
        <f t="shared" si="15"/>
        <v>0.4</v>
      </c>
      <c r="AC93" s="6">
        <f t="shared" si="16"/>
        <v>0.6</v>
      </c>
      <c r="AD93" s="6">
        <f t="shared" si="17"/>
        <v>0.24</v>
      </c>
    </row>
    <row r="94" spans="1:30" ht="27.6" x14ac:dyDescent="0.25">
      <c r="A94" s="36" t="s">
        <v>514</v>
      </c>
      <c r="B94" s="14">
        <v>1</v>
      </c>
      <c r="C94" s="14">
        <v>1</v>
      </c>
      <c r="D94" s="14">
        <v>1</v>
      </c>
      <c r="E94" s="14">
        <v>0</v>
      </c>
      <c r="F94" s="14">
        <v>1</v>
      </c>
      <c r="G94" s="14">
        <v>0</v>
      </c>
      <c r="H94" s="14">
        <v>0</v>
      </c>
      <c r="I94" s="14">
        <v>0</v>
      </c>
      <c r="J94" s="14">
        <v>0</v>
      </c>
      <c r="K94" s="14">
        <v>0</v>
      </c>
      <c r="L94" s="6">
        <f t="shared" si="10"/>
        <v>0.4</v>
      </c>
      <c r="M94" s="7" t="str">
        <f t="shared" si="11"/>
        <v>sedang</v>
      </c>
      <c r="N94" s="6">
        <f t="shared" si="12"/>
        <v>0.8</v>
      </c>
      <c r="O94" s="7" t="str">
        <f t="shared" si="13"/>
        <v>soal diterima baik</v>
      </c>
      <c r="Q94" s="7">
        <v>89</v>
      </c>
      <c r="R94" s="14">
        <f t="shared" si="18"/>
        <v>1</v>
      </c>
      <c r="S94" s="14">
        <f t="shared" si="18"/>
        <v>1</v>
      </c>
      <c r="T94" s="14">
        <f t="shared" si="18"/>
        <v>0</v>
      </c>
      <c r="U94" s="14">
        <f t="shared" si="18"/>
        <v>1</v>
      </c>
      <c r="V94" s="14">
        <f t="shared" si="18"/>
        <v>0</v>
      </c>
      <c r="W94" s="14">
        <f t="shared" si="14"/>
        <v>1</v>
      </c>
      <c r="X94" s="14">
        <f t="shared" si="14"/>
        <v>0</v>
      </c>
      <c r="Y94" s="14">
        <f t="shared" si="14"/>
        <v>0</v>
      </c>
      <c r="Z94" s="14">
        <f t="shared" si="14"/>
        <v>0</v>
      </c>
      <c r="AA94" s="14">
        <f t="shared" si="14"/>
        <v>0</v>
      </c>
      <c r="AB94" s="6">
        <f t="shared" si="15"/>
        <v>0.4</v>
      </c>
      <c r="AC94" s="6">
        <f t="shared" si="16"/>
        <v>0.6</v>
      </c>
      <c r="AD94" s="6">
        <f t="shared" si="17"/>
        <v>0.24</v>
      </c>
    </row>
    <row r="95" spans="1:30" x14ac:dyDescent="0.25">
      <c r="A95" s="38" t="s">
        <v>515</v>
      </c>
      <c r="B95" s="14">
        <v>1</v>
      </c>
      <c r="C95" s="14">
        <v>1</v>
      </c>
      <c r="D95" s="14">
        <v>1</v>
      </c>
      <c r="E95" s="14">
        <v>0</v>
      </c>
      <c r="F95" s="14">
        <v>1</v>
      </c>
      <c r="G95" s="14">
        <v>0</v>
      </c>
      <c r="H95" s="14">
        <v>0</v>
      </c>
      <c r="I95" s="14">
        <v>0</v>
      </c>
      <c r="J95" s="14">
        <v>1</v>
      </c>
      <c r="K95" s="14">
        <v>1</v>
      </c>
      <c r="L95" s="6">
        <f t="shared" si="10"/>
        <v>0.6</v>
      </c>
      <c r="M95" s="7" t="str">
        <f t="shared" si="11"/>
        <v>sedang</v>
      </c>
      <c r="N95" s="6">
        <f t="shared" si="12"/>
        <v>0.4</v>
      </c>
      <c r="O95" s="7" t="str">
        <f t="shared" si="13"/>
        <v>soal diterima baik</v>
      </c>
      <c r="Q95" s="7">
        <v>90</v>
      </c>
      <c r="R95" s="14">
        <f t="shared" si="18"/>
        <v>1</v>
      </c>
      <c r="S95" s="14">
        <f t="shared" si="18"/>
        <v>1</v>
      </c>
      <c r="T95" s="14">
        <f t="shared" si="18"/>
        <v>1</v>
      </c>
      <c r="U95" s="14">
        <f t="shared" si="18"/>
        <v>0</v>
      </c>
      <c r="V95" s="14">
        <f t="shared" si="18"/>
        <v>1</v>
      </c>
      <c r="W95" s="14">
        <f t="shared" si="14"/>
        <v>0</v>
      </c>
      <c r="X95" s="14">
        <f t="shared" si="14"/>
        <v>0</v>
      </c>
      <c r="Y95" s="14">
        <f t="shared" si="14"/>
        <v>0</v>
      </c>
      <c r="Z95" s="14">
        <f t="shared" si="14"/>
        <v>0</v>
      </c>
      <c r="AA95" s="14">
        <f t="shared" si="14"/>
        <v>0</v>
      </c>
      <c r="AB95" s="6">
        <f t="shared" si="15"/>
        <v>0.4</v>
      </c>
      <c r="AC95" s="6">
        <f t="shared" si="16"/>
        <v>0.6</v>
      </c>
      <c r="AD95" s="6">
        <f t="shared" si="17"/>
        <v>0.24</v>
      </c>
    </row>
    <row r="96" spans="1:30" x14ac:dyDescent="0.25">
      <c r="A96" s="37" t="s">
        <v>516</v>
      </c>
      <c r="B96" s="14">
        <v>1</v>
      </c>
      <c r="C96" s="14">
        <v>1</v>
      </c>
      <c r="D96" s="14">
        <v>0</v>
      </c>
      <c r="E96" s="14">
        <v>1</v>
      </c>
      <c r="F96" s="14">
        <v>0</v>
      </c>
      <c r="G96" s="14">
        <v>1</v>
      </c>
      <c r="H96" s="14">
        <v>0</v>
      </c>
      <c r="I96" s="14">
        <v>0</v>
      </c>
      <c r="J96" s="14">
        <v>0</v>
      </c>
      <c r="K96" s="14">
        <v>0</v>
      </c>
      <c r="L96" s="6">
        <f t="shared" si="10"/>
        <v>0.4</v>
      </c>
      <c r="M96" s="7" t="str">
        <f t="shared" si="11"/>
        <v>sedang</v>
      </c>
      <c r="N96" s="6">
        <f t="shared" si="12"/>
        <v>0.4</v>
      </c>
      <c r="O96" s="7" t="str">
        <f t="shared" si="13"/>
        <v>soal diterima baik</v>
      </c>
      <c r="Q96" s="7">
        <v>91</v>
      </c>
      <c r="R96" s="14">
        <f t="shared" si="18"/>
        <v>1</v>
      </c>
      <c r="S96" s="14">
        <f t="shared" si="18"/>
        <v>1</v>
      </c>
      <c r="T96" s="14">
        <f t="shared" si="18"/>
        <v>1</v>
      </c>
      <c r="U96" s="14">
        <f t="shared" si="18"/>
        <v>0</v>
      </c>
      <c r="V96" s="14">
        <f t="shared" si="18"/>
        <v>1</v>
      </c>
      <c r="W96" s="14">
        <f t="shared" si="14"/>
        <v>0</v>
      </c>
      <c r="X96" s="14">
        <f t="shared" si="14"/>
        <v>0</v>
      </c>
      <c r="Y96" s="14">
        <f t="shared" si="14"/>
        <v>0</v>
      </c>
      <c r="Z96" s="14">
        <f t="shared" si="14"/>
        <v>1</v>
      </c>
      <c r="AA96" s="14">
        <f t="shared" si="14"/>
        <v>1</v>
      </c>
      <c r="AB96" s="6">
        <f t="shared" si="15"/>
        <v>0.6</v>
      </c>
      <c r="AC96" s="6">
        <f t="shared" si="16"/>
        <v>0.4</v>
      </c>
      <c r="AD96" s="6">
        <f t="shared" si="17"/>
        <v>0.24</v>
      </c>
    </row>
    <row r="97" spans="1:33" x14ac:dyDescent="0.25">
      <c r="A97" s="37" t="s">
        <v>517</v>
      </c>
      <c r="B97" s="14">
        <v>1</v>
      </c>
      <c r="C97" s="14">
        <v>1</v>
      </c>
      <c r="D97" s="14">
        <v>1</v>
      </c>
      <c r="E97" s="14">
        <v>0</v>
      </c>
      <c r="F97" s="14">
        <v>1</v>
      </c>
      <c r="G97" s="14">
        <v>0</v>
      </c>
      <c r="H97" s="14">
        <v>0</v>
      </c>
      <c r="I97" s="14">
        <v>0</v>
      </c>
      <c r="J97" s="14">
        <v>1</v>
      </c>
      <c r="K97" s="14">
        <v>1</v>
      </c>
      <c r="L97" s="6">
        <f t="shared" si="10"/>
        <v>0.6</v>
      </c>
      <c r="M97" s="7" t="str">
        <f t="shared" si="11"/>
        <v>sedang</v>
      </c>
      <c r="N97" s="6">
        <f t="shared" si="12"/>
        <v>0.4</v>
      </c>
      <c r="O97" s="7" t="str">
        <f t="shared" si="13"/>
        <v>soal diterima baik</v>
      </c>
      <c r="Q97" s="7">
        <v>92</v>
      </c>
      <c r="R97" s="14">
        <f t="shared" si="18"/>
        <v>1</v>
      </c>
      <c r="S97" s="14">
        <f t="shared" si="18"/>
        <v>1</v>
      </c>
      <c r="T97" s="14">
        <f t="shared" si="18"/>
        <v>0</v>
      </c>
      <c r="U97" s="14">
        <f t="shared" si="18"/>
        <v>1</v>
      </c>
      <c r="V97" s="14">
        <f t="shared" si="18"/>
        <v>0</v>
      </c>
      <c r="W97" s="14">
        <f t="shared" si="14"/>
        <v>1</v>
      </c>
      <c r="X97" s="14">
        <f t="shared" si="14"/>
        <v>0</v>
      </c>
      <c r="Y97" s="14">
        <f t="shared" si="14"/>
        <v>0</v>
      </c>
      <c r="Z97" s="14">
        <f t="shared" si="14"/>
        <v>0</v>
      </c>
      <c r="AA97" s="14">
        <f t="shared" si="14"/>
        <v>0</v>
      </c>
      <c r="AB97" s="6">
        <f t="shared" si="15"/>
        <v>0.4</v>
      </c>
      <c r="AC97" s="6">
        <f t="shared" si="16"/>
        <v>0.6</v>
      </c>
      <c r="AD97" s="6">
        <f t="shared" si="17"/>
        <v>0.24</v>
      </c>
    </row>
    <row r="98" spans="1:33" x14ac:dyDescent="0.25">
      <c r="A98" s="37" t="s">
        <v>518</v>
      </c>
      <c r="B98" s="14">
        <v>1</v>
      </c>
      <c r="C98" s="14">
        <v>1</v>
      </c>
      <c r="D98" s="14">
        <v>1</v>
      </c>
      <c r="E98" s="14">
        <v>1</v>
      </c>
      <c r="F98" s="14">
        <v>1</v>
      </c>
      <c r="G98" s="14">
        <v>1</v>
      </c>
      <c r="H98" s="14">
        <v>1</v>
      </c>
      <c r="I98" s="14">
        <v>1</v>
      </c>
      <c r="J98" s="14">
        <v>0</v>
      </c>
      <c r="K98" s="14">
        <v>0</v>
      </c>
      <c r="L98" s="6">
        <f t="shared" si="10"/>
        <v>0.8</v>
      </c>
      <c r="M98" s="7" t="str">
        <f t="shared" si="11"/>
        <v>mudah</v>
      </c>
      <c r="N98" s="6">
        <f t="shared" si="12"/>
        <v>0.4</v>
      </c>
      <c r="O98" s="7" t="str">
        <f t="shared" si="13"/>
        <v>soal diterima baik</v>
      </c>
      <c r="Q98" s="7">
        <v>93</v>
      </c>
      <c r="R98" s="14">
        <f t="shared" si="18"/>
        <v>1</v>
      </c>
      <c r="S98" s="14">
        <f t="shared" si="18"/>
        <v>1</v>
      </c>
      <c r="T98" s="14">
        <f t="shared" si="18"/>
        <v>1</v>
      </c>
      <c r="U98" s="14">
        <f t="shared" si="18"/>
        <v>0</v>
      </c>
      <c r="V98" s="14">
        <f t="shared" si="18"/>
        <v>1</v>
      </c>
      <c r="W98" s="14">
        <f t="shared" si="14"/>
        <v>0</v>
      </c>
      <c r="X98" s="14">
        <f t="shared" si="14"/>
        <v>0</v>
      </c>
      <c r="Y98" s="14">
        <f t="shared" si="14"/>
        <v>0</v>
      </c>
      <c r="Z98" s="14">
        <f t="shared" si="14"/>
        <v>1</v>
      </c>
      <c r="AA98" s="14">
        <f t="shared" si="14"/>
        <v>1</v>
      </c>
      <c r="AB98" s="6">
        <f t="shared" si="15"/>
        <v>0.6</v>
      </c>
      <c r="AC98" s="6">
        <f t="shared" si="16"/>
        <v>0.4</v>
      </c>
      <c r="AD98" s="6">
        <f t="shared" si="17"/>
        <v>0.24</v>
      </c>
    </row>
    <row r="99" spans="1:33" x14ac:dyDescent="0.25">
      <c r="A99" s="37" t="s">
        <v>519</v>
      </c>
      <c r="B99" s="14">
        <v>1</v>
      </c>
      <c r="C99" s="14">
        <v>1</v>
      </c>
      <c r="D99" s="14">
        <v>1</v>
      </c>
      <c r="E99" s="14">
        <v>0</v>
      </c>
      <c r="F99" s="14">
        <v>1</v>
      </c>
      <c r="G99" s="14">
        <v>0</v>
      </c>
      <c r="H99" s="14">
        <v>0</v>
      </c>
      <c r="I99" s="14">
        <v>0</v>
      </c>
      <c r="J99" s="14">
        <v>1</v>
      </c>
      <c r="K99" s="14">
        <v>1</v>
      </c>
      <c r="L99" s="6">
        <f t="shared" si="10"/>
        <v>0.6</v>
      </c>
      <c r="M99" s="7" t="str">
        <f t="shared" si="11"/>
        <v>sedang</v>
      </c>
      <c r="N99" s="6">
        <f t="shared" si="12"/>
        <v>0.4</v>
      </c>
      <c r="O99" s="7" t="str">
        <f t="shared" si="13"/>
        <v>soal diterima baik</v>
      </c>
      <c r="Q99" s="7">
        <v>94</v>
      </c>
      <c r="R99" s="14">
        <f t="shared" si="18"/>
        <v>1</v>
      </c>
      <c r="S99" s="14">
        <f t="shared" si="18"/>
        <v>1</v>
      </c>
      <c r="T99" s="14">
        <f t="shared" si="18"/>
        <v>1</v>
      </c>
      <c r="U99" s="14">
        <f t="shared" si="18"/>
        <v>1</v>
      </c>
      <c r="V99" s="14">
        <f t="shared" si="18"/>
        <v>1</v>
      </c>
      <c r="W99" s="14">
        <f t="shared" si="14"/>
        <v>1</v>
      </c>
      <c r="X99" s="14">
        <f t="shared" si="14"/>
        <v>1</v>
      </c>
      <c r="Y99" s="14">
        <f t="shared" si="14"/>
        <v>1</v>
      </c>
      <c r="Z99" s="14">
        <f t="shared" si="14"/>
        <v>0</v>
      </c>
      <c r="AA99" s="14">
        <f t="shared" si="14"/>
        <v>0</v>
      </c>
      <c r="AB99" s="6">
        <f t="shared" si="15"/>
        <v>0.8</v>
      </c>
      <c r="AC99" s="6">
        <f t="shared" si="16"/>
        <v>0.19999999999999996</v>
      </c>
      <c r="AD99" s="6">
        <f t="shared" si="17"/>
        <v>0.15999999999999998</v>
      </c>
    </row>
    <row r="100" spans="1:33" x14ac:dyDescent="0.25">
      <c r="A100" s="36" t="s">
        <v>520</v>
      </c>
      <c r="B100" s="14">
        <v>1</v>
      </c>
      <c r="C100" s="14">
        <v>1</v>
      </c>
      <c r="D100" s="14">
        <v>1</v>
      </c>
      <c r="E100" s="14">
        <v>0</v>
      </c>
      <c r="F100" s="14">
        <v>1</v>
      </c>
      <c r="G100" s="14">
        <v>0</v>
      </c>
      <c r="H100" s="14">
        <v>0</v>
      </c>
      <c r="I100" s="14">
        <v>0</v>
      </c>
      <c r="J100" s="14">
        <v>1</v>
      </c>
      <c r="K100" s="14">
        <v>1</v>
      </c>
      <c r="L100" s="6">
        <f t="shared" si="10"/>
        <v>0.6</v>
      </c>
      <c r="M100" s="7" t="str">
        <f t="shared" si="11"/>
        <v>sedang</v>
      </c>
      <c r="N100" s="6">
        <f t="shared" si="12"/>
        <v>0.4</v>
      </c>
      <c r="O100" s="7" t="str">
        <f t="shared" si="13"/>
        <v>soal diterima baik</v>
      </c>
      <c r="Q100" s="7">
        <v>95</v>
      </c>
      <c r="R100" s="14">
        <f t="shared" si="18"/>
        <v>1</v>
      </c>
      <c r="S100" s="14">
        <f t="shared" si="18"/>
        <v>1</v>
      </c>
      <c r="T100" s="14">
        <f t="shared" si="18"/>
        <v>1</v>
      </c>
      <c r="U100" s="14">
        <f t="shared" si="18"/>
        <v>0</v>
      </c>
      <c r="V100" s="14">
        <f t="shared" si="18"/>
        <v>1</v>
      </c>
      <c r="W100" s="14">
        <f t="shared" si="14"/>
        <v>0</v>
      </c>
      <c r="X100" s="14">
        <f t="shared" si="14"/>
        <v>0</v>
      </c>
      <c r="Y100" s="14">
        <f t="shared" si="14"/>
        <v>0</v>
      </c>
      <c r="Z100" s="14">
        <f t="shared" si="14"/>
        <v>1</v>
      </c>
      <c r="AA100" s="14">
        <f t="shared" si="14"/>
        <v>1</v>
      </c>
      <c r="AB100" s="6">
        <f t="shared" si="15"/>
        <v>0.6</v>
      </c>
      <c r="AC100" s="6">
        <f t="shared" si="16"/>
        <v>0.4</v>
      </c>
      <c r="AD100" s="6">
        <f t="shared" si="17"/>
        <v>0.24</v>
      </c>
    </row>
    <row r="101" spans="1:33" ht="27.6" x14ac:dyDescent="0.25">
      <c r="A101" s="37" t="s">
        <v>521</v>
      </c>
      <c r="B101" s="14">
        <v>1</v>
      </c>
      <c r="C101" s="14">
        <v>1</v>
      </c>
      <c r="D101" s="14">
        <v>1</v>
      </c>
      <c r="E101" s="14">
        <v>1</v>
      </c>
      <c r="F101" s="14">
        <v>1</v>
      </c>
      <c r="G101" s="14">
        <v>1</v>
      </c>
      <c r="H101" s="14">
        <v>1</v>
      </c>
      <c r="I101" s="14">
        <v>1</v>
      </c>
      <c r="J101" s="14">
        <v>0</v>
      </c>
      <c r="K101" s="14">
        <v>0</v>
      </c>
      <c r="L101" s="6">
        <f t="shared" si="10"/>
        <v>0.8</v>
      </c>
      <c r="M101" s="7" t="str">
        <f t="shared" si="11"/>
        <v>mudah</v>
      </c>
      <c r="N101" s="6">
        <f t="shared" si="12"/>
        <v>0.4</v>
      </c>
      <c r="O101" s="7" t="str">
        <f t="shared" si="13"/>
        <v>soal diterima baik</v>
      </c>
      <c r="Q101" s="7">
        <v>96</v>
      </c>
      <c r="R101" s="14">
        <f t="shared" si="18"/>
        <v>1</v>
      </c>
      <c r="S101" s="14">
        <f t="shared" si="18"/>
        <v>1</v>
      </c>
      <c r="T101" s="14">
        <f t="shared" si="18"/>
        <v>1</v>
      </c>
      <c r="U101" s="14">
        <f t="shared" si="18"/>
        <v>0</v>
      </c>
      <c r="V101" s="14">
        <f t="shared" si="18"/>
        <v>1</v>
      </c>
      <c r="W101" s="14">
        <f t="shared" si="14"/>
        <v>0</v>
      </c>
      <c r="X101" s="14">
        <f t="shared" si="14"/>
        <v>0</v>
      </c>
      <c r="Y101" s="14">
        <f t="shared" si="14"/>
        <v>0</v>
      </c>
      <c r="Z101" s="14">
        <f t="shared" si="14"/>
        <v>1</v>
      </c>
      <c r="AA101" s="14">
        <f t="shared" si="14"/>
        <v>1</v>
      </c>
      <c r="AB101" s="6">
        <f t="shared" si="15"/>
        <v>0.6</v>
      </c>
      <c r="AC101" s="6">
        <f t="shared" si="16"/>
        <v>0.4</v>
      </c>
      <c r="AD101" s="6">
        <f t="shared" si="17"/>
        <v>0.24</v>
      </c>
    </row>
    <row r="102" spans="1:33" ht="27.6" x14ac:dyDescent="0.25">
      <c r="A102" s="38" t="s">
        <v>522</v>
      </c>
      <c r="B102" s="14">
        <v>1</v>
      </c>
      <c r="C102" s="14">
        <v>1</v>
      </c>
      <c r="D102" s="14">
        <v>1</v>
      </c>
      <c r="E102" s="14">
        <v>1</v>
      </c>
      <c r="F102" s="14">
        <v>1</v>
      </c>
      <c r="G102" s="14">
        <v>1</v>
      </c>
      <c r="H102" s="14">
        <v>1</v>
      </c>
      <c r="I102" s="14">
        <v>1</v>
      </c>
      <c r="J102" s="14">
        <v>0</v>
      </c>
      <c r="K102" s="14">
        <v>0</v>
      </c>
      <c r="L102" s="6">
        <f t="shared" si="10"/>
        <v>0.8</v>
      </c>
      <c r="M102" s="7" t="str">
        <f t="shared" si="11"/>
        <v>mudah</v>
      </c>
      <c r="N102" s="6">
        <f t="shared" si="12"/>
        <v>0.4</v>
      </c>
      <c r="O102" s="7" t="str">
        <f t="shared" si="13"/>
        <v>soal diterima baik</v>
      </c>
      <c r="Q102" s="7">
        <v>97</v>
      </c>
      <c r="R102" s="14">
        <f t="shared" si="18"/>
        <v>1</v>
      </c>
      <c r="S102" s="14">
        <f t="shared" si="18"/>
        <v>1</v>
      </c>
      <c r="T102" s="14">
        <f t="shared" si="18"/>
        <v>1</v>
      </c>
      <c r="U102" s="14">
        <f t="shared" si="18"/>
        <v>1</v>
      </c>
      <c r="V102" s="14">
        <f t="shared" si="18"/>
        <v>1</v>
      </c>
      <c r="W102" s="14">
        <f t="shared" si="14"/>
        <v>1</v>
      </c>
      <c r="X102" s="14">
        <f t="shared" si="14"/>
        <v>1</v>
      </c>
      <c r="Y102" s="14">
        <f t="shared" si="14"/>
        <v>1</v>
      </c>
      <c r="Z102" s="14">
        <f t="shared" si="14"/>
        <v>0</v>
      </c>
      <c r="AA102" s="14">
        <f t="shared" si="14"/>
        <v>0</v>
      </c>
      <c r="AB102" s="6">
        <f t="shared" si="15"/>
        <v>0.8</v>
      </c>
      <c r="AC102" s="6">
        <f t="shared" si="16"/>
        <v>0.19999999999999996</v>
      </c>
      <c r="AD102" s="6">
        <f t="shared" si="17"/>
        <v>0.15999999999999998</v>
      </c>
    </row>
    <row r="103" spans="1:33" x14ac:dyDescent="0.25">
      <c r="A103" s="38" t="s">
        <v>523</v>
      </c>
      <c r="B103" s="14">
        <v>1</v>
      </c>
      <c r="C103" s="14">
        <v>1</v>
      </c>
      <c r="D103" s="14">
        <v>1</v>
      </c>
      <c r="E103" s="14">
        <v>1</v>
      </c>
      <c r="F103" s="14">
        <v>1</v>
      </c>
      <c r="G103" s="14">
        <v>1</v>
      </c>
      <c r="H103" s="14">
        <v>0</v>
      </c>
      <c r="I103" s="14">
        <v>0</v>
      </c>
      <c r="J103" s="14">
        <v>1</v>
      </c>
      <c r="K103" s="14">
        <v>1</v>
      </c>
      <c r="L103" s="6">
        <f t="shared" si="10"/>
        <v>0.8</v>
      </c>
      <c r="M103" s="7" t="str">
        <f t="shared" si="11"/>
        <v>mudah</v>
      </c>
      <c r="N103" s="6">
        <f t="shared" si="12"/>
        <v>0.4</v>
      </c>
      <c r="O103" s="7" t="str">
        <f t="shared" si="13"/>
        <v>soal diterima baik</v>
      </c>
      <c r="Q103" s="7">
        <v>98</v>
      </c>
      <c r="R103" s="14">
        <f t="shared" si="18"/>
        <v>1</v>
      </c>
      <c r="S103" s="14">
        <f t="shared" si="18"/>
        <v>1</v>
      </c>
      <c r="T103" s="14">
        <f t="shared" si="18"/>
        <v>1</v>
      </c>
      <c r="U103" s="14">
        <f t="shared" si="18"/>
        <v>1</v>
      </c>
      <c r="V103" s="14">
        <f t="shared" si="18"/>
        <v>1</v>
      </c>
      <c r="W103" s="14">
        <f t="shared" si="14"/>
        <v>1</v>
      </c>
      <c r="X103" s="14">
        <f t="shared" si="14"/>
        <v>1</v>
      </c>
      <c r="Y103" s="14">
        <f t="shared" si="14"/>
        <v>1</v>
      </c>
      <c r="Z103" s="14">
        <f t="shared" si="14"/>
        <v>0</v>
      </c>
      <c r="AA103" s="14">
        <f t="shared" si="14"/>
        <v>0</v>
      </c>
      <c r="AB103" s="6">
        <f t="shared" si="15"/>
        <v>0.8</v>
      </c>
      <c r="AC103" s="6">
        <f t="shared" si="16"/>
        <v>0.19999999999999996</v>
      </c>
      <c r="AD103" s="6">
        <f t="shared" si="17"/>
        <v>0.15999999999999998</v>
      </c>
    </row>
    <row r="104" spans="1:33" ht="27.6" x14ac:dyDescent="0.25">
      <c r="A104" s="36" t="s">
        <v>524</v>
      </c>
      <c r="B104" s="14">
        <v>1</v>
      </c>
      <c r="C104" s="14">
        <v>1</v>
      </c>
      <c r="D104" s="14">
        <v>1</v>
      </c>
      <c r="E104" s="14">
        <v>0</v>
      </c>
      <c r="F104" s="14">
        <v>1</v>
      </c>
      <c r="G104" s="14">
        <v>0</v>
      </c>
      <c r="H104" s="14">
        <v>1</v>
      </c>
      <c r="I104" s="14">
        <v>1</v>
      </c>
      <c r="J104" s="14">
        <v>0</v>
      </c>
      <c r="K104" s="14">
        <v>0</v>
      </c>
      <c r="L104" s="6">
        <f t="shared" si="10"/>
        <v>0.6</v>
      </c>
      <c r="M104" s="7" t="str">
        <f t="shared" si="11"/>
        <v>sedang</v>
      </c>
      <c r="N104" s="6">
        <f t="shared" si="12"/>
        <v>0.4</v>
      </c>
      <c r="O104" s="7" t="str">
        <f t="shared" si="13"/>
        <v>soal diterima baik</v>
      </c>
      <c r="Q104" s="7">
        <v>99</v>
      </c>
      <c r="R104" s="14">
        <f t="shared" si="18"/>
        <v>1</v>
      </c>
      <c r="S104" s="14">
        <f t="shared" si="18"/>
        <v>1</v>
      </c>
      <c r="T104" s="14">
        <f t="shared" si="18"/>
        <v>1</v>
      </c>
      <c r="U104" s="14">
        <f t="shared" si="18"/>
        <v>1</v>
      </c>
      <c r="V104" s="14">
        <f t="shared" si="18"/>
        <v>1</v>
      </c>
      <c r="W104" s="14">
        <f t="shared" si="14"/>
        <v>1</v>
      </c>
      <c r="X104" s="14">
        <f t="shared" si="14"/>
        <v>0</v>
      </c>
      <c r="Y104" s="14">
        <f t="shared" si="14"/>
        <v>0</v>
      </c>
      <c r="Z104" s="14">
        <f t="shared" si="14"/>
        <v>1</v>
      </c>
      <c r="AA104" s="14">
        <f t="shared" si="14"/>
        <v>1</v>
      </c>
      <c r="AB104" s="6">
        <f t="shared" si="15"/>
        <v>0.8</v>
      </c>
      <c r="AC104" s="6">
        <f t="shared" si="16"/>
        <v>0.19999999999999996</v>
      </c>
      <c r="AD104" s="6">
        <f t="shared" si="17"/>
        <v>0.15999999999999998</v>
      </c>
    </row>
    <row r="105" spans="1:33" x14ac:dyDescent="0.25">
      <c r="B105" s="18">
        <f>SUM(B5:B104)</f>
        <v>88</v>
      </c>
      <c r="C105" s="18">
        <f t="shared" ref="C105:K105" si="19">SUM(C5:C104)</f>
        <v>88</v>
      </c>
      <c r="D105" s="18">
        <f t="shared" si="19"/>
        <v>83</v>
      </c>
      <c r="E105" s="18">
        <f t="shared" si="19"/>
        <v>52</v>
      </c>
      <c r="F105" s="18">
        <f t="shared" si="19"/>
        <v>83</v>
      </c>
      <c r="G105" s="18">
        <f t="shared" si="19"/>
        <v>52</v>
      </c>
      <c r="H105" s="18">
        <f t="shared" si="19"/>
        <v>26</v>
      </c>
      <c r="I105" s="18">
        <f t="shared" si="19"/>
        <v>26</v>
      </c>
      <c r="J105" s="18">
        <f t="shared" si="19"/>
        <v>31</v>
      </c>
      <c r="K105" s="18">
        <f t="shared" si="19"/>
        <v>31</v>
      </c>
      <c r="O105" s="13">
        <f>COUNTIF(O5:O104,"soal dibuang")</f>
        <v>0</v>
      </c>
      <c r="Q105" s="7">
        <v>100</v>
      </c>
      <c r="R105" s="14">
        <f t="shared" si="18"/>
        <v>1</v>
      </c>
      <c r="S105" s="14">
        <f t="shared" si="18"/>
        <v>1</v>
      </c>
      <c r="T105" s="14">
        <f t="shared" si="18"/>
        <v>1</v>
      </c>
      <c r="U105" s="14">
        <f t="shared" si="18"/>
        <v>0</v>
      </c>
      <c r="V105" s="14">
        <f t="shared" si="18"/>
        <v>1</v>
      </c>
      <c r="W105" s="14">
        <f t="shared" si="14"/>
        <v>0</v>
      </c>
      <c r="X105" s="14">
        <f t="shared" si="14"/>
        <v>1</v>
      </c>
      <c r="Y105" s="14">
        <f t="shared" si="14"/>
        <v>1</v>
      </c>
      <c r="Z105" s="14">
        <f t="shared" si="14"/>
        <v>0</v>
      </c>
      <c r="AA105" s="14">
        <f t="shared" si="14"/>
        <v>0</v>
      </c>
      <c r="AB105" s="6">
        <f>SUM(R105:AA105)/COUNT(R105:AA105)</f>
        <v>0.6</v>
      </c>
      <c r="AC105" s="6">
        <f t="shared" si="16"/>
        <v>0.4</v>
      </c>
      <c r="AD105" s="6">
        <f t="shared" si="17"/>
        <v>0.24</v>
      </c>
    </row>
    <row r="106" spans="1:33" ht="27.6" x14ac:dyDescent="0.25">
      <c r="B106" s="17" t="s">
        <v>4</v>
      </c>
      <c r="C106" s="17" t="s">
        <v>4</v>
      </c>
      <c r="D106" s="17" t="s">
        <v>4</v>
      </c>
      <c r="E106" s="17" t="s">
        <v>4</v>
      </c>
      <c r="F106" s="17" t="s">
        <v>4</v>
      </c>
      <c r="G106" s="17" t="s">
        <v>5</v>
      </c>
      <c r="H106" s="17" t="s">
        <v>5</v>
      </c>
      <c r="I106" s="17" t="s">
        <v>5</v>
      </c>
      <c r="J106" s="17" t="s">
        <v>5</v>
      </c>
      <c r="K106" s="17" t="s">
        <v>5</v>
      </c>
      <c r="M106" s="26">
        <f>COUNTIF(M5:M104,"mudah")</f>
        <v>25</v>
      </c>
      <c r="Q106" s="21" t="s">
        <v>12</v>
      </c>
      <c r="R106" s="24">
        <f>SUM(R6:R105)</f>
        <v>88</v>
      </c>
      <c r="S106" s="24">
        <f t="shared" ref="S106:AA106" si="20">SUM(S6:S105)</f>
        <v>88</v>
      </c>
      <c r="T106" s="24">
        <f t="shared" si="20"/>
        <v>83</v>
      </c>
      <c r="U106" s="24">
        <f t="shared" si="20"/>
        <v>52</v>
      </c>
      <c r="V106" s="24">
        <f t="shared" si="20"/>
        <v>83</v>
      </c>
      <c r="W106" s="24">
        <f t="shared" si="20"/>
        <v>52</v>
      </c>
      <c r="X106" s="24">
        <f t="shared" si="20"/>
        <v>26</v>
      </c>
      <c r="Y106" s="24">
        <f t="shared" si="20"/>
        <v>26</v>
      </c>
      <c r="Z106" s="24">
        <f t="shared" si="20"/>
        <v>31</v>
      </c>
      <c r="AA106" s="24">
        <f t="shared" si="20"/>
        <v>31</v>
      </c>
      <c r="AB106" s="24"/>
      <c r="AC106" s="24"/>
      <c r="AD106" s="25">
        <f>SUM(AD6:AD105)</f>
        <v>21.199999999999985</v>
      </c>
      <c r="AE106" s="24" t="s">
        <v>11</v>
      </c>
      <c r="AF106" s="24"/>
      <c r="AG106" s="24"/>
    </row>
    <row r="107" spans="1:33" x14ac:dyDescent="0.25">
      <c r="M107" s="26">
        <f>COUNTIF(M5:M104,"sedang")</f>
        <v>65</v>
      </c>
      <c r="Q107" s="21" t="s">
        <v>13</v>
      </c>
      <c r="R107" s="24">
        <f>SUM(R106:AA106)</f>
        <v>560</v>
      </c>
      <c r="S107" s="24"/>
      <c r="T107" s="24"/>
      <c r="U107" s="24"/>
      <c r="V107" s="24"/>
      <c r="W107" s="24"/>
      <c r="X107" s="24"/>
      <c r="Y107" s="24"/>
      <c r="Z107" s="24"/>
      <c r="AA107" s="24"/>
      <c r="AB107" s="24"/>
      <c r="AC107" s="24"/>
      <c r="AD107" s="24"/>
      <c r="AE107" s="24"/>
      <c r="AF107" s="24"/>
      <c r="AG107" s="24"/>
    </row>
    <row r="108" spans="1:33" ht="27" customHeight="1" x14ac:dyDescent="0.25">
      <c r="A108" s="39"/>
      <c r="B108" s="109" t="s">
        <v>20</v>
      </c>
      <c r="C108" s="109"/>
      <c r="D108" s="109"/>
      <c r="E108" s="14">
        <v>40</v>
      </c>
      <c r="M108" s="24">
        <f>100-M106-M107</f>
        <v>10</v>
      </c>
      <c r="Q108" s="21" t="s">
        <v>14</v>
      </c>
      <c r="R108" s="24">
        <f>$R$107/10</f>
        <v>56</v>
      </c>
      <c r="S108" s="24">
        <f t="shared" ref="S108:AA108" si="21">$R$107/10</f>
        <v>56</v>
      </c>
      <c r="T108" s="24">
        <f t="shared" si="21"/>
        <v>56</v>
      </c>
      <c r="U108" s="24">
        <f t="shared" si="21"/>
        <v>56</v>
      </c>
      <c r="V108" s="24">
        <f t="shared" si="21"/>
        <v>56</v>
      </c>
      <c r="W108" s="24">
        <f t="shared" si="21"/>
        <v>56</v>
      </c>
      <c r="X108" s="24">
        <f>$R$107/10</f>
        <v>56</v>
      </c>
      <c r="Y108" s="24">
        <f t="shared" si="21"/>
        <v>56</v>
      </c>
      <c r="Z108" s="24">
        <f t="shared" si="21"/>
        <v>56</v>
      </c>
      <c r="AA108" s="24">
        <f t="shared" si="21"/>
        <v>56</v>
      </c>
      <c r="AB108" s="24"/>
      <c r="AC108" s="24"/>
      <c r="AD108" s="24"/>
      <c r="AE108" s="24"/>
      <c r="AF108" s="24"/>
      <c r="AG108" s="24"/>
    </row>
    <row r="109" spans="1:33" ht="27" customHeight="1" x14ac:dyDescent="0.25">
      <c r="A109" s="38"/>
      <c r="B109" s="109" t="s">
        <v>21</v>
      </c>
      <c r="C109" s="109"/>
      <c r="D109" s="109"/>
      <c r="E109" s="14">
        <v>30</v>
      </c>
      <c r="Q109" s="21" t="s">
        <v>15</v>
      </c>
      <c r="R109" s="25">
        <f>R106-R108</f>
        <v>32</v>
      </c>
      <c r="S109" s="25">
        <f t="shared" ref="S109:AA109" si="22">S106-S108</f>
        <v>32</v>
      </c>
      <c r="T109" s="25">
        <f t="shared" si="22"/>
        <v>27</v>
      </c>
      <c r="U109" s="25">
        <f t="shared" si="22"/>
        <v>-4</v>
      </c>
      <c r="V109" s="25">
        <f t="shared" si="22"/>
        <v>27</v>
      </c>
      <c r="W109" s="25">
        <f t="shared" si="22"/>
        <v>-4</v>
      </c>
      <c r="X109" s="25">
        <f t="shared" si="22"/>
        <v>-30</v>
      </c>
      <c r="Y109" s="25">
        <f t="shared" si="22"/>
        <v>-30</v>
      </c>
      <c r="Z109" s="25">
        <f t="shared" si="22"/>
        <v>-25</v>
      </c>
      <c r="AA109" s="25">
        <f t="shared" si="22"/>
        <v>-25</v>
      </c>
      <c r="AB109" s="24"/>
      <c r="AC109" s="24"/>
      <c r="AD109" s="24"/>
      <c r="AE109" s="24"/>
      <c r="AF109" s="24"/>
      <c r="AG109" s="24"/>
    </row>
    <row r="110" spans="1:33" ht="27" customHeight="1" x14ac:dyDescent="0.25">
      <c r="A110" s="37"/>
      <c r="B110" s="109" t="s">
        <v>22</v>
      </c>
      <c r="C110" s="109"/>
      <c r="D110" s="109"/>
      <c r="E110" s="14">
        <v>30</v>
      </c>
      <c r="Q110" s="21" t="s">
        <v>16</v>
      </c>
      <c r="R110" s="31">
        <f>R109^2</f>
        <v>1024</v>
      </c>
      <c r="S110" s="31">
        <f t="shared" ref="S110:AA110" si="23">S109^2</f>
        <v>1024</v>
      </c>
      <c r="T110" s="31">
        <f t="shared" si="23"/>
        <v>729</v>
      </c>
      <c r="U110" s="31">
        <f t="shared" si="23"/>
        <v>16</v>
      </c>
      <c r="V110" s="31">
        <f t="shared" si="23"/>
        <v>729</v>
      </c>
      <c r="W110" s="31">
        <f t="shared" si="23"/>
        <v>16</v>
      </c>
      <c r="X110" s="31">
        <f t="shared" si="23"/>
        <v>900</v>
      </c>
      <c r="Y110" s="31">
        <f t="shared" si="23"/>
        <v>900</v>
      </c>
      <c r="Z110" s="31">
        <f t="shared" si="23"/>
        <v>625</v>
      </c>
      <c r="AA110" s="31">
        <f t="shared" si="23"/>
        <v>625</v>
      </c>
      <c r="AB110" s="24"/>
      <c r="AC110" s="24"/>
      <c r="AD110" s="24"/>
      <c r="AE110" s="24"/>
      <c r="AF110" s="24"/>
      <c r="AG110" s="24"/>
    </row>
    <row r="111" spans="1:33" x14ac:dyDescent="0.25">
      <c r="Q111" s="21" t="s">
        <v>17</v>
      </c>
      <c r="R111" s="24">
        <f>_xlfn.VAR.S(R106:AA106)</f>
        <v>732</v>
      </c>
      <c r="S111" s="24"/>
      <c r="T111" s="24"/>
      <c r="U111" s="24"/>
      <c r="V111" s="24"/>
      <c r="W111" s="24"/>
      <c r="X111" s="24"/>
      <c r="Y111" s="24"/>
      <c r="Z111" s="24"/>
      <c r="AA111" s="24"/>
      <c r="AB111" s="24"/>
      <c r="AC111" s="24"/>
      <c r="AD111" s="24"/>
      <c r="AE111" s="24"/>
      <c r="AF111" s="24"/>
      <c r="AG111" s="24"/>
    </row>
    <row r="112" spans="1:33" x14ac:dyDescent="0.25">
      <c r="Q112" s="21" t="s">
        <v>18</v>
      </c>
      <c r="R112" s="24">
        <f>SQRT(R111)</f>
        <v>27.055498516937366</v>
      </c>
      <c r="S112" s="24"/>
      <c r="T112" s="24"/>
      <c r="U112" s="24"/>
      <c r="V112" s="24"/>
      <c r="W112" s="24"/>
      <c r="X112" s="24"/>
      <c r="Y112" s="24"/>
      <c r="Z112" s="24"/>
      <c r="AA112" s="24"/>
      <c r="AB112" s="24"/>
      <c r="AC112" s="24"/>
      <c r="AD112" s="24"/>
      <c r="AE112" s="24"/>
      <c r="AF112" s="24"/>
      <c r="AG112" s="24"/>
    </row>
    <row r="113" spans="17:33" x14ac:dyDescent="0.25">
      <c r="Q113" s="23" t="s">
        <v>6</v>
      </c>
      <c r="R113" s="32">
        <f>100/(100-1)*(1-AD106/R111)</f>
        <v>0.98084671855163663</v>
      </c>
      <c r="S113" s="32" t="s">
        <v>19</v>
      </c>
      <c r="T113" s="24"/>
      <c r="U113" s="24"/>
      <c r="V113" s="24"/>
      <c r="W113" s="24"/>
      <c r="X113" s="24"/>
      <c r="Y113" s="24"/>
      <c r="Z113" s="24"/>
      <c r="AA113" s="24"/>
      <c r="AB113" s="24"/>
      <c r="AC113" s="24"/>
      <c r="AD113" s="24"/>
      <c r="AE113" s="24"/>
      <c r="AF113" s="24"/>
      <c r="AG113" s="24"/>
    </row>
    <row r="114" spans="17:33" x14ac:dyDescent="0.25">
      <c r="R114" s="24"/>
      <c r="S114" s="24"/>
      <c r="T114" s="24"/>
      <c r="U114" s="24"/>
      <c r="V114" s="24"/>
      <c r="W114" s="24"/>
      <c r="X114" s="24"/>
      <c r="Y114" s="24"/>
      <c r="Z114" s="24"/>
      <c r="AA114" s="24"/>
      <c r="AB114" s="24"/>
      <c r="AC114" s="24"/>
      <c r="AD114" s="24"/>
      <c r="AE114" s="24"/>
      <c r="AF114" s="24"/>
      <c r="AG114" s="24"/>
    </row>
    <row r="115" spans="17:33" x14ac:dyDescent="0.25">
      <c r="R115" s="24"/>
      <c r="S115" s="24"/>
      <c r="T115" s="24"/>
      <c r="U115" s="24"/>
      <c r="V115" s="24"/>
      <c r="W115" s="24"/>
      <c r="X115" s="24"/>
      <c r="Y115" s="24"/>
      <c r="Z115" s="24"/>
      <c r="AA115" s="24"/>
      <c r="AB115" s="24"/>
      <c r="AC115" s="24"/>
      <c r="AD115" s="24"/>
      <c r="AE115" s="24"/>
      <c r="AF115" s="24"/>
      <c r="AG115" s="24"/>
    </row>
  </sheetData>
  <mergeCells count="15">
    <mergeCell ref="B108:D108"/>
    <mergeCell ref="B109:D109"/>
    <mergeCell ref="B110:D110"/>
    <mergeCell ref="Q4:Q5"/>
    <mergeCell ref="B3:K3"/>
    <mergeCell ref="L3:L4"/>
    <mergeCell ref="M3:M4"/>
    <mergeCell ref="N3:N4"/>
    <mergeCell ref="O3:O4"/>
    <mergeCell ref="R4:AA4"/>
    <mergeCell ref="AB4:AB5"/>
    <mergeCell ref="AC4:AC5"/>
    <mergeCell ref="AD4:AD5"/>
    <mergeCell ref="A1:O1"/>
    <mergeCell ref="A3:A4"/>
  </mergeCells>
  <conditionalFormatting sqref="M5:M104 M3:O3 Q3">
    <cfRule type="containsText" dxfId="6" priority="13" operator="containsText" text="sedang">
      <formula>NOT(ISERROR(SEARCH("sedang",M3)))</formula>
    </cfRule>
  </conditionalFormatting>
  <conditionalFormatting sqref="M5:M104">
    <cfRule type="containsText" dxfId="5" priority="12" operator="containsText" text="sukar">
      <formula>NOT(ISERROR(SEARCH("sukar",M5)))</formula>
    </cfRule>
  </conditionalFormatting>
  <conditionalFormatting sqref="M106:M107">
    <cfRule type="containsText" dxfId="4" priority="7" operator="containsText" text="sukar">
      <formula>NOT(ISERROR(SEARCH("sukar",M106)))</formula>
    </cfRule>
    <cfRule type="containsText" dxfId="3" priority="8" operator="containsText" text="sedang">
      <formula>NOT(ISERROR(SEARCH("sedang",M106)))</formula>
    </cfRule>
    <cfRule type="containsText" dxfId="2" priority="9" operator="containsText" text="mudah">
      <formula>NOT(ISERROR(SEARCH("mudah",M106)))</formula>
    </cfRule>
  </conditionalFormatting>
  <conditionalFormatting sqref="M3:O3 Q3 M5:M104">
    <cfRule type="containsText" dxfId="1" priority="14" operator="containsText" text="mudah">
      <formula>NOT(ISERROR(SEARCH("mudah",M3)))</formula>
    </cfRule>
  </conditionalFormatting>
  <conditionalFormatting sqref="O5:O106">
    <cfRule type="containsText" dxfId="0" priority="11" operator="containsText" text="soal dibuang">
      <formula>NOT(ISERROR(SEARCH("soal dibuang",O5)))</formula>
    </cfRule>
  </conditionalFormatting>
  <pageMargins left="0.26" right="0.28000000000000003" top="0.47244094488188981" bottom="0.34" header="0.31496062992125984" footer="0.23"/>
  <pageSetup paperSize="9" scale="70" orientation="portrait" r:id="rId1"/>
  <extLst>
    <ext xmlns:x14="http://schemas.microsoft.com/office/spreadsheetml/2009/9/main" uri="{78C0D931-6437-407d-A8EE-F0AAD7539E65}">
      <x14:conditionalFormattings>
        <x14:conditionalFormatting xmlns:xm="http://schemas.microsoft.com/office/excel/2006/main">
          <x14:cfRule type="expression" priority="1" id="{680C3F05-2131-4DBF-B749-7043463F6884}">
            <xm:f>P_Target!$E2="Mudah"</xm:f>
            <x14:dxf>
              <fill>
                <patternFill>
                  <bgColor rgb="FF92D050"/>
                </patternFill>
              </fill>
            </x14:dxf>
          </x14:cfRule>
          <x14:cfRule type="expression" priority="2" id="{D6F5EBF7-48B2-4C45-8FBF-BC74ADAE04D0}">
            <xm:f>P_Target!$E2="Sedang"</xm:f>
            <x14:dxf>
              <fill>
                <patternFill>
                  <bgColor rgb="FFFFFF00"/>
                </patternFill>
              </fill>
            </x14:dxf>
          </x14:cfRule>
          <x14:cfRule type="expression" priority="3" id="{848FCB56-9EAE-4F69-A858-FE1CAE18A379}">
            <xm:f>P_Target!$E2="Sukar"</xm:f>
            <x14:dxf>
              <fill>
                <patternFill>
                  <bgColor rgb="FFFF0000"/>
                </patternFill>
              </fill>
            </x14:dxf>
          </x14:cfRule>
          <xm:sqref>A5:A104</xm:sqref>
        </x14:conditionalFormatting>
      </x14:conditionalFormatting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E59CE-F501-452D-95B9-D7DCBBB0B633}">
  <dimension ref="A1:E105"/>
  <sheetViews>
    <sheetView workbookViewId="0">
      <selection activeCell="H99" sqref="H99"/>
    </sheetView>
  </sheetViews>
  <sheetFormatPr defaultRowHeight="14.4" x14ac:dyDescent="0.3"/>
  <cols>
    <col min="3" max="3" width="9.5546875" bestFit="1" customWidth="1"/>
    <col min="4" max="4" width="10" bestFit="1" customWidth="1"/>
    <col min="5" max="5" width="12.33203125" bestFit="1" customWidth="1"/>
  </cols>
  <sheetData>
    <row r="1" spans="1:5" s="41" customFormat="1" ht="28.8" x14ac:dyDescent="0.3">
      <c r="A1" s="41" t="s">
        <v>124</v>
      </c>
      <c r="B1" s="41" t="s">
        <v>525</v>
      </c>
      <c r="C1" s="41" t="s">
        <v>526</v>
      </c>
      <c r="D1" s="41" t="s">
        <v>527</v>
      </c>
      <c r="E1" s="41" t="s">
        <v>528</v>
      </c>
    </row>
    <row r="2" spans="1:5" x14ac:dyDescent="0.3">
      <c r="A2" t="s">
        <v>126</v>
      </c>
      <c r="B2" t="s">
        <v>126</v>
      </c>
      <c r="C2" t="s">
        <v>127</v>
      </c>
      <c r="D2" t="s">
        <v>125</v>
      </c>
      <c r="E2" t="s">
        <v>125</v>
      </c>
    </row>
    <row r="3" spans="1:5" x14ac:dyDescent="0.3">
      <c r="A3" t="s">
        <v>126</v>
      </c>
      <c r="B3" t="s">
        <v>126</v>
      </c>
      <c r="C3" t="s">
        <v>126</v>
      </c>
      <c r="D3" t="s">
        <v>126</v>
      </c>
      <c r="E3" t="s">
        <v>125</v>
      </c>
    </row>
    <row r="4" spans="1:5" x14ac:dyDescent="0.3">
      <c r="A4" t="s">
        <v>126</v>
      </c>
      <c r="B4" t="s">
        <v>126</v>
      </c>
      <c r="C4" t="s">
        <v>127</v>
      </c>
      <c r="D4" t="s">
        <v>127</v>
      </c>
      <c r="E4" t="s">
        <v>127</v>
      </c>
    </row>
    <row r="5" spans="1:5" x14ac:dyDescent="0.3">
      <c r="A5" t="s">
        <v>126</v>
      </c>
      <c r="B5" t="s">
        <v>126</v>
      </c>
      <c r="C5" t="s">
        <v>127</v>
      </c>
      <c r="D5" t="s">
        <v>126</v>
      </c>
      <c r="E5" t="s">
        <v>127</v>
      </c>
    </row>
    <row r="6" spans="1:5" x14ac:dyDescent="0.3">
      <c r="A6" t="s">
        <v>126</v>
      </c>
      <c r="B6" t="s">
        <v>126</v>
      </c>
      <c r="C6" t="s">
        <v>127</v>
      </c>
      <c r="D6" t="s">
        <v>126</v>
      </c>
      <c r="E6" t="s">
        <v>125</v>
      </c>
    </row>
    <row r="7" spans="1:5" x14ac:dyDescent="0.3">
      <c r="A7" t="s">
        <v>126</v>
      </c>
      <c r="B7" t="s">
        <v>126</v>
      </c>
      <c r="C7" t="s">
        <v>126</v>
      </c>
      <c r="D7" t="s">
        <v>126</v>
      </c>
      <c r="E7" t="s">
        <v>126</v>
      </c>
    </row>
    <row r="8" spans="1:5" x14ac:dyDescent="0.3">
      <c r="A8" t="s">
        <v>126</v>
      </c>
      <c r="B8" t="s">
        <v>126</v>
      </c>
      <c r="C8" t="s">
        <v>126</v>
      </c>
      <c r="D8" t="s">
        <v>126</v>
      </c>
      <c r="E8" t="s">
        <v>127</v>
      </c>
    </row>
    <row r="9" spans="1:5" x14ac:dyDescent="0.3">
      <c r="A9" t="s">
        <v>126</v>
      </c>
      <c r="B9" t="s">
        <v>127</v>
      </c>
      <c r="C9" t="s">
        <v>125</v>
      </c>
      <c r="D9" t="s">
        <v>126</v>
      </c>
      <c r="E9" t="s">
        <v>126</v>
      </c>
    </row>
    <row r="10" spans="1:5" x14ac:dyDescent="0.3">
      <c r="A10" t="s">
        <v>126</v>
      </c>
      <c r="B10" t="s">
        <v>127</v>
      </c>
      <c r="C10" t="s">
        <v>126</v>
      </c>
      <c r="D10" t="s">
        <v>126</v>
      </c>
      <c r="E10" t="s">
        <v>127</v>
      </c>
    </row>
    <row r="11" spans="1:5" x14ac:dyDescent="0.3">
      <c r="A11" t="s">
        <v>126</v>
      </c>
      <c r="B11" t="s">
        <v>127</v>
      </c>
      <c r="C11" t="s">
        <v>125</v>
      </c>
      <c r="D11" t="s">
        <v>125</v>
      </c>
      <c r="E11" t="s">
        <v>127</v>
      </c>
    </row>
    <row r="12" spans="1:5" x14ac:dyDescent="0.3">
      <c r="A12" t="s">
        <v>126</v>
      </c>
      <c r="B12" t="s">
        <v>126</v>
      </c>
      <c r="C12" t="s">
        <v>126</v>
      </c>
      <c r="D12" t="s">
        <v>125</v>
      </c>
      <c r="E12" t="s">
        <v>127</v>
      </c>
    </row>
    <row r="13" spans="1:5" x14ac:dyDescent="0.3">
      <c r="A13" t="s">
        <v>126</v>
      </c>
      <c r="B13" t="s">
        <v>126</v>
      </c>
      <c r="C13" t="s">
        <v>126</v>
      </c>
      <c r="D13" t="s">
        <v>125</v>
      </c>
      <c r="E13" t="s">
        <v>125</v>
      </c>
    </row>
    <row r="14" spans="1:5" x14ac:dyDescent="0.3">
      <c r="A14" t="s">
        <v>126</v>
      </c>
      <c r="B14" t="s">
        <v>126</v>
      </c>
      <c r="C14" t="s">
        <v>125</v>
      </c>
      <c r="D14" t="s">
        <v>126</v>
      </c>
      <c r="E14" t="s">
        <v>127</v>
      </c>
    </row>
    <row r="15" spans="1:5" x14ac:dyDescent="0.3">
      <c r="A15" t="s">
        <v>126</v>
      </c>
      <c r="B15" t="s">
        <v>126</v>
      </c>
      <c r="C15" t="s">
        <v>125</v>
      </c>
      <c r="D15" t="s">
        <v>126</v>
      </c>
      <c r="E15" t="s">
        <v>125</v>
      </c>
    </row>
    <row r="16" spans="1:5" x14ac:dyDescent="0.3">
      <c r="A16" t="s">
        <v>126</v>
      </c>
      <c r="B16" t="s">
        <v>126</v>
      </c>
      <c r="C16" t="s">
        <v>126</v>
      </c>
      <c r="D16" t="s">
        <v>126</v>
      </c>
      <c r="E16" t="s">
        <v>125</v>
      </c>
    </row>
    <row r="17" spans="1:5" x14ac:dyDescent="0.3">
      <c r="A17" t="s">
        <v>126</v>
      </c>
      <c r="B17" t="s">
        <v>126</v>
      </c>
      <c r="C17" t="s">
        <v>126</v>
      </c>
      <c r="D17" t="s">
        <v>127</v>
      </c>
      <c r="E17" t="s">
        <v>125</v>
      </c>
    </row>
    <row r="18" spans="1:5" x14ac:dyDescent="0.3">
      <c r="A18" t="s">
        <v>126</v>
      </c>
      <c r="B18" t="s">
        <v>125</v>
      </c>
      <c r="C18" t="s">
        <v>126</v>
      </c>
      <c r="D18" t="s">
        <v>126</v>
      </c>
      <c r="E18" t="s">
        <v>125</v>
      </c>
    </row>
    <row r="19" spans="1:5" x14ac:dyDescent="0.3">
      <c r="A19" t="s">
        <v>126</v>
      </c>
      <c r="B19" t="s">
        <v>125</v>
      </c>
      <c r="C19" t="s">
        <v>127</v>
      </c>
      <c r="D19" t="s">
        <v>126</v>
      </c>
      <c r="E19" t="s">
        <v>126</v>
      </c>
    </row>
    <row r="20" spans="1:5" x14ac:dyDescent="0.3">
      <c r="A20" t="s">
        <v>126</v>
      </c>
      <c r="B20" t="s">
        <v>125</v>
      </c>
      <c r="C20" t="s">
        <v>126</v>
      </c>
      <c r="D20" t="s">
        <v>126</v>
      </c>
      <c r="E20" t="s">
        <v>126</v>
      </c>
    </row>
    <row r="21" spans="1:5" x14ac:dyDescent="0.3">
      <c r="A21" t="s">
        <v>126</v>
      </c>
      <c r="B21" t="s">
        <v>125</v>
      </c>
      <c r="C21" t="s">
        <v>127</v>
      </c>
      <c r="D21" t="s">
        <v>125</v>
      </c>
      <c r="E21" t="s">
        <v>126</v>
      </c>
    </row>
    <row r="22" spans="1:5" x14ac:dyDescent="0.3">
      <c r="A22" t="s">
        <v>126</v>
      </c>
      <c r="B22" t="s">
        <v>125</v>
      </c>
      <c r="C22" t="s">
        <v>126</v>
      </c>
      <c r="D22" t="s">
        <v>125</v>
      </c>
      <c r="E22" t="s">
        <v>127</v>
      </c>
    </row>
    <row r="23" spans="1:5" x14ac:dyDescent="0.3">
      <c r="A23" t="s">
        <v>125</v>
      </c>
      <c r="B23" t="s">
        <v>125</v>
      </c>
      <c r="C23" t="s">
        <v>126</v>
      </c>
      <c r="D23" t="s">
        <v>125</v>
      </c>
      <c r="E23" t="s">
        <v>126</v>
      </c>
    </row>
    <row r="24" spans="1:5" x14ac:dyDescent="0.3">
      <c r="A24" t="s">
        <v>125</v>
      </c>
      <c r="B24" t="s">
        <v>125</v>
      </c>
      <c r="C24" t="s">
        <v>127</v>
      </c>
      <c r="D24" t="s">
        <v>126</v>
      </c>
      <c r="E24" t="s">
        <v>126</v>
      </c>
    </row>
    <row r="25" spans="1:5" x14ac:dyDescent="0.3">
      <c r="A25" t="s">
        <v>125</v>
      </c>
      <c r="B25" t="s">
        <v>125</v>
      </c>
      <c r="C25" t="s">
        <v>126</v>
      </c>
      <c r="D25" t="s">
        <v>126</v>
      </c>
      <c r="E25" t="s">
        <v>127</v>
      </c>
    </row>
    <row r="26" spans="1:5" x14ac:dyDescent="0.3">
      <c r="A26" t="s">
        <v>125</v>
      </c>
      <c r="B26" t="s">
        <v>126</v>
      </c>
      <c r="C26" t="s">
        <v>126</v>
      </c>
      <c r="D26" t="s">
        <v>125</v>
      </c>
      <c r="E26" t="s">
        <v>127</v>
      </c>
    </row>
    <row r="27" spans="1:5" x14ac:dyDescent="0.3">
      <c r="A27" t="s">
        <v>125</v>
      </c>
      <c r="B27" t="s">
        <v>126</v>
      </c>
      <c r="C27" t="s">
        <v>127</v>
      </c>
      <c r="D27" t="s">
        <v>125</v>
      </c>
      <c r="E27" t="s">
        <v>127</v>
      </c>
    </row>
    <row r="28" spans="1:5" x14ac:dyDescent="0.3">
      <c r="A28" t="s">
        <v>125</v>
      </c>
      <c r="B28" t="s">
        <v>126</v>
      </c>
      <c r="C28" t="s">
        <v>125</v>
      </c>
      <c r="D28" t="s">
        <v>126</v>
      </c>
      <c r="E28" t="s">
        <v>127</v>
      </c>
    </row>
    <row r="29" spans="1:5" x14ac:dyDescent="0.3">
      <c r="A29" t="s">
        <v>126</v>
      </c>
      <c r="B29" t="s">
        <v>126</v>
      </c>
      <c r="C29" t="s">
        <v>125</v>
      </c>
      <c r="D29" t="s">
        <v>126</v>
      </c>
      <c r="E29" t="s">
        <v>126</v>
      </c>
    </row>
    <row r="30" spans="1:5" x14ac:dyDescent="0.3">
      <c r="A30" t="s">
        <v>126</v>
      </c>
      <c r="B30" t="s">
        <v>125</v>
      </c>
      <c r="C30" t="s">
        <v>125</v>
      </c>
      <c r="D30" t="s">
        <v>127</v>
      </c>
      <c r="E30" t="s">
        <v>127</v>
      </c>
    </row>
    <row r="31" spans="1:5" x14ac:dyDescent="0.3">
      <c r="A31" t="s">
        <v>126</v>
      </c>
      <c r="B31" t="s">
        <v>125</v>
      </c>
      <c r="C31" t="s">
        <v>125</v>
      </c>
      <c r="D31" t="s">
        <v>126</v>
      </c>
      <c r="E31" t="s">
        <v>127</v>
      </c>
    </row>
    <row r="32" spans="1:5" x14ac:dyDescent="0.3">
      <c r="A32" t="s">
        <v>126</v>
      </c>
      <c r="B32" t="s">
        <v>126</v>
      </c>
      <c r="C32" t="s">
        <v>125</v>
      </c>
      <c r="D32" t="s">
        <v>125</v>
      </c>
      <c r="E32" t="s">
        <v>125</v>
      </c>
    </row>
    <row r="33" spans="1:5" x14ac:dyDescent="0.3">
      <c r="A33" t="s">
        <v>126</v>
      </c>
      <c r="B33" t="s">
        <v>126</v>
      </c>
      <c r="C33" t="s">
        <v>126</v>
      </c>
      <c r="D33" t="s">
        <v>125</v>
      </c>
      <c r="E33" t="s">
        <v>125</v>
      </c>
    </row>
    <row r="34" spans="1:5" x14ac:dyDescent="0.3">
      <c r="A34" t="s">
        <v>126</v>
      </c>
      <c r="B34" t="s">
        <v>125</v>
      </c>
      <c r="C34" t="s">
        <v>125</v>
      </c>
      <c r="D34" t="s">
        <v>125</v>
      </c>
      <c r="E34" t="s">
        <v>127</v>
      </c>
    </row>
    <row r="35" spans="1:5" x14ac:dyDescent="0.3">
      <c r="A35" t="s">
        <v>126</v>
      </c>
      <c r="B35" t="s">
        <v>125</v>
      </c>
      <c r="C35" t="s">
        <v>126</v>
      </c>
      <c r="D35" t="s">
        <v>125</v>
      </c>
      <c r="E35" t="s">
        <v>126</v>
      </c>
    </row>
    <row r="36" spans="1:5" x14ac:dyDescent="0.3">
      <c r="A36" t="s">
        <v>126</v>
      </c>
      <c r="B36" t="s">
        <v>125</v>
      </c>
      <c r="C36" t="s">
        <v>125</v>
      </c>
      <c r="D36" t="s">
        <v>125</v>
      </c>
      <c r="E36" t="s">
        <v>126</v>
      </c>
    </row>
    <row r="37" spans="1:5" x14ac:dyDescent="0.3">
      <c r="A37" t="s">
        <v>126</v>
      </c>
      <c r="B37" t="s">
        <v>125</v>
      </c>
      <c r="C37" t="s">
        <v>125</v>
      </c>
      <c r="D37" t="s">
        <v>126</v>
      </c>
      <c r="E37" t="s">
        <v>127</v>
      </c>
    </row>
    <row r="38" spans="1:5" x14ac:dyDescent="0.3">
      <c r="A38" t="s">
        <v>126</v>
      </c>
      <c r="B38" t="s">
        <v>125</v>
      </c>
      <c r="C38" t="s">
        <v>127</v>
      </c>
      <c r="D38" t="s">
        <v>127</v>
      </c>
      <c r="E38" t="s">
        <v>127</v>
      </c>
    </row>
    <row r="39" spans="1:5" x14ac:dyDescent="0.3">
      <c r="A39" t="s">
        <v>126</v>
      </c>
      <c r="B39" t="s">
        <v>125</v>
      </c>
      <c r="C39" t="s">
        <v>125</v>
      </c>
      <c r="D39" t="s">
        <v>125</v>
      </c>
      <c r="E39" t="s">
        <v>126</v>
      </c>
    </row>
    <row r="40" spans="1:5" x14ac:dyDescent="0.3">
      <c r="A40" t="s">
        <v>126</v>
      </c>
      <c r="B40" t="s">
        <v>125</v>
      </c>
      <c r="C40" t="s">
        <v>125</v>
      </c>
      <c r="D40" t="s">
        <v>125</v>
      </c>
      <c r="E40" t="s">
        <v>127</v>
      </c>
    </row>
    <row r="41" spans="1:5" x14ac:dyDescent="0.3">
      <c r="A41" t="s">
        <v>126</v>
      </c>
      <c r="B41" t="s">
        <v>125</v>
      </c>
      <c r="C41" t="s">
        <v>126</v>
      </c>
      <c r="D41" t="s">
        <v>126</v>
      </c>
      <c r="E41" t="s">
        <v>127</v>
      </c>
    </row>
    <row r="42" spans="1:5" x14ac:dyDescent="0.3">
      <c r="A42" t="s">
        <v>125</v>
      </c>
      <c r="B42" t="s">
        <v>125</v>
      </c>
      <c r="C42" t="s">
        <v>127</v>
      </c>
      <c r="D42" t="s">
        <v>127</v>
      </c>
      <c r="E42" t="s">
        <v>126</v>
      </c>
    </row>
    <row r="43" spans="1:5" x14ac:dyDescent="0.3">
      <c r="A43" t="s">
        <v>125</v>
      </c>
      <c r="B43" t="s">
        <v>125</v>
      </c>
      <c r="C43" t="s">
        <v>127</v>
      </c>
      <c r="D43" t="s">
        <v>125</v>
      </c>
      <c r="E43" t="s">
        <v>125</v>
      </c>
    </row>
    <row r="44" spans="1:5" x14ac:dyDescent="0.3">
      <c r="A44" t="s">
        <v>125</v>
      </c>
      <c r="B44" t="s">
        <v>125</v>
      </c>
      <c r="C44" t="s">
        <v>126</v>
      </c>
      <c r="D44" t="s">
        <v>125</v>
      </c>
      <c r="E44" t="s">
        <v>126</v>
      </c>
    </row>
    <row r="45" spans="1:5" x14ac:dyDescent="0.3">
      <c r="A45" t="s">
        <v>125</v>
      </c>
      <c r="B45" t="s">
        <v>125</v>
      </c>
      <c r="C45" t="s">
        <v>127</v>
      </c>
      <c r="D45" t="s">
        <v>126</v>
      </c>
      <c r="E45" t="s">
        <v>126</v>
      </c>
    </row>
    <row r="46" spans="1:5" x14ac:dyDescent="0.3">
      <c r="A46" t="s">
        <v>125</v>
      </c>
      <c r="B46" t="s">
        <v>125</v>
      </c>
      <c r="C46" t="s">
        <v>127</v>
      </c>
      <c r="D46" t="s">
        <v>126</v>
      </c>
      <c r="E46" t="s">
        <v>126</v>
      </c>
    </row>
    <row r="47" spans="1:5" x14ac:dyDescent="0.3">
      <c r="A47" t="s">
        <v>127</v>
      </c>
      <c r="B47" t="s">
        <v>125</v>
      </c>
      <c r="C47" t="s">
        <v>126</v>
      </c>
      <c r="D47" t="s">
        <v>127</v>
      </c>
      <c r="E47" t="s">
        <v>127</v>
      </c>
    </row>
    <row r="48" spans="1:5" x14ac:dyDescent="0.3">
      <c r="A48" t="s">
        <v>126</v>
      </c>
      <c r="B48" t="s">
        <v>125</v>
      </c>
      <c r="C48" t="s">
        <v>126</v>
      </c>
      <c r="D48" t="s">
        <v>127</v>
      </c>
      <c r="E48" t="s">
        <v>127</v>
      </c>
    </row>
    <row r="49" spans="1:5" x14ac:dyDescent="0.3">
      <c r="A49" t="s">
        <v>126</v>
      </c>
      <c r="B49" t="s">
        <v>125</v>
      </c>
      <c r="C49" t="s">
        <v>127</v>
      </c>
      <c r="D49" t="s">
        <v>127</v>
      </c>
      <c r="E49" t="s">
        <v>127</v>
      </c>
    </row>
    <row r="50" spans="1:5" x14ac:dyDescent="0.3">
      <c r="A50" t="s">
        <v>126</v>
      </c>
      <c r="B50" t="s">
        <v>125</v>
      </c>
      <c r="C50" t="s">
        <v>126</v>
      </c>
      <c r="D50" t="s">
        <v>127</v>
      </c>
      <c r="E50" t="s">
        <v>126</v>
      </c>
    </row>
    <row r="51" spans="1:5" x14ac:dyDescent="0.3">
      <c r="A51" t="s">
        <v>127</v>
      </c>
      <c r="B51" t="s">
        <v>127</v>
      </c>
      <c r="C51" t="s">
        <v>126</v>
      </c>
      <c r="D51" t="s">
        <v>126</v>
      </c>
      <c r="E51" t="s">
        <v>127</v>
      </c>
    </row>
    <row r="52" spans="1:5" x14ac:dyDescent="0.3">
      <c r="A52" t="s">
        <v>127</v>
      </c>
      <c r="B52" t="s">
        <v>127</v>
      </c>
      <c r="C52" t="s">
        <v>127</v>
      </c>
      <c r="D52" t="s">
        <v>127</v>
      </c>
      <c r="E52" t="s">
        <v>127</v>
      </c>
    </row>
    <row r="53" spans="1:5" x14ac:dyDescent="0.3">
      <c r="A53" t="s">
        <v>127</v>
      </c>
      <c r="B53" t="s">
        <v>127</v>
      </c>
      <c r="C53" t="s">
        <v>127</v>
      </c>
      <c r="D53" t="s">
        <v>126</v>
      </c>
      <c r="E53" t="s">
        <v>127</v>
      </c>
    </row>
    <row r="54" spans="1:5" x14ac:dyDescent="0.3">
      <c r="A54" t="s">
        <v>127</v>
      </c>
      <c r="B54" t="s">
        <v>127</v>
      </c>
      <c r="C54" t="s">
        <v>125</v>
      </c>
      <c r="D54" t="s">
        <v>126</v>
      </c>
      <c r="E54" t="s">
        <v>126</v>
      </c>
    </row>
    <row r="55" spans="1:5" x14ac:dyDescent="0.3">
      <c r="A55" t="s">
        <v>127</v>
      </c>
      <c r="B55" t="s">
        <v>125</v>
      </c>
      <c r="C55" t="s">
        <v>125</v>
      </c>
      <c r="D55" t="s">
        <v>126</v>
      </c>
      <c r="E55" t="s">
        <v>126</v>
      </c>
    </row>
    <row r="56" spans="1:5" x14ac:dyDescent="0.3">
      <c r="A56" t="s">
        <v>127</v>
      </c>
      <c r="B56" t="s">
        <v>125</v>
      </c>
      <c r="C56" t="s">
        <v>126</v>
      </c>
      <c r="D56" t="s">
        <v>126</v>
      </c>
      <c r="E56" t="s">
        <v>126</v>
      </c>
    </row>
    <row r="57" spans="1:5" x14ac:dyDescent="0.3">
      <c r="A57" t="s">
        <v>127</v>
      </c>
      <c r="B57" t="s">
        <v>125</v>
      </c>
      <c r="C57" t="s">
        <v>126</v>
      </c>
      <c r="D57" t="s">
        <v>127</v>
      </c>
      <c r="E57" t="s">
        <v>125</v>
      </c>
    </row>
    <row r="58" spans="1:5" x14ac:dyDescent="0.3">
      <c r="A58" t="s">
        <v>127</v>
      </c>
      <c r="B58" t="s">
        <v>127</v>
      </c>
      <c r="C58" t="s">
        <v>126</v>
      </c>
      <c r="D58" t="s">
        <v>125</v>
      </c>
      <c r="E58" t="s">
        <v>126</v>
      </c>
    </row>
    <row r="59" spans="1:5" x14ac:dyDescent="0.3">
      <c r="A59" t="s">
        <v>127</v>
      </c>
      <c r="B59" t="s">
        <v>126</v>
      </c>
      <c r="C59" t="s">
        <v>127</v>
      </c>
      <c r="D59" t="s">
        <v>127</v>
      </c>
      <c r="E59" t="s">
        <v>126</v>
      </c>
    </row>
    <row r="60" spans="1:5" x14ac:dyDescent="0.3">
      <c r="A60" t="s">
        <v>127</v>
      </c>
      <c r="B60" t="s">
        <v>126</v>
      </c>
      <c r="C60" t="s">
        <v>126</v>
      </c>
      <c r="D60" t="s">
        <v>126</v>
      </c>
      <c r="E60" t="s">
        <v>126</v>
      </c>
    </row>
    <row r="61" spans="1:5" x14ac:dyDescent="0.3">
      <c r="A61" t="s">
        <v>127</v>
      </c>
      <c r="B61" t="s">
        <v>126</v>
      </c>
      <c r="C61" t="s">
        <v>125</v>
      </c>
      <c r="D61" t="s">
        <v>126</v>
      </c>
      <c r="E61" t="s">
        <v>127</v>
      </c>
    </row>
    <row r="62" spans="1:5" x14ac:dyDescent="0.3">
      <c r="A62" t="s">
        <v>127</v>
      </c>
      <c r="B62" t="s">
        <v>127</v>
      </c>
      <c r="C62" t="s">
        <v>127</v>
      </c>
      <c r="D62" t="s">
        <v>126</v>
      </c>
      <c r="E62" t="s">
        <v>126</v>
      </c>
    </row>
    <row r="63" spans="1:5" x14ac:dyDescent="0.3">
      <c r="A63" t="s">
        <v>125</v>
      </c>
      <c r="B63" t="s">
        <v>127</v>
      </c>
      <c r="C63" t="s">
        <v>127</v>
      </c>
      <c r="D63" t="s">
        <v>126</v>
      </c>
      <c r="E63" t="s">
        <v>126</v>
      </c>
    </row>
    <row r="64" spans="1:5" x14ac:dyDescent="0.3">
      <c r="A64" t="s">
        <v>125</v>
      </c>
      <c r="B64" t="s">
        <v>127</v>
      </c>
      <c r="C64" t="s">
        <v>126</v>
      </c>
      <c r="D64" t="s">
        <v>126</v>
      </c>
      <c r="E64" t="s">
        <v>126</v>
      </c>
    </row>
    <row r="65" spans="1:5" x14ac:dyDescent="0.3">
      <c r="A65" t="s">
        <v>125</v>
      </c>
      <c r="B65" t="s">
        <v>127</v>
      </c>
      <c r="C65" t="s">
        <v>127</v>
      </c>
      <c r="D65" t="s">
        <v>127</v>
      </c>
      <c r="E65" t="s">
        <v>126</v>
      </c>
    </row>
    <row r="66" spans="1:5" x14ac:dyDescent="0.3">
      <c r="A66" t="s">
        <v>125</v>
      </c>
      <c r="B66" t="s">
        <v>127</v>
      </c>
      <c r="C66" t="s">
        <v>125</v>
      </c>
      <c r="D66" t="s">
        <v>127</v>
      </c>
      <c r="E66" t="s">
        <v>126</v>
      </c>
    </row>
    <row r="67" spans="1:5" x14ac:dyDescent="0.3">
      <c r="A67" t="s">
        <v>127</v>
      </c>
      <c r="B67" t="s">
        <v>127</v>
      </c>
      <c r="C67" t="s">
        <v>125</v>
      </c>
      <c r="D67" t="s">
        <v>125</v>
      </c>
      <c r="E67" t="s">
        <v>126</v>
      </c>
    </row>
    <row r="68" spans="1:5" x14ac:dyDescent="0.3">
      <c r="A68" t="s">
        <v>127</v>
      </c>
      <c r="B68" t="s">
        <v>127</v>
      </c>
      <c r="C68" t="s">
        <v>127</v>
      </c>
      <c r="D68" t="s">
        <v>127</v>
      </c>
      <c r="E68" t="s">
        <v>125</v>
      </c>
    </row>
    <row r="69" spans="1:5" x14ac:dyDescent="0.3">
      <c r="A69" t="s">
        <v>126</v>
      </c>
      <c r="B69" t="s">
        <v>127</v>
      </c>
      <c r="C69" t="s">
        <v>125</v>
      </c>
      <c r="D69" t="s">
        <v>125</v>
      </c>
      <c r="E69" t="s">
        <v>125</v>
      </c>
    </row>
    <row r="70" spans="1:5" x14ac:dyDescent="0.3">
      <c r="A70" t="s">
        <v>126</v>
      </c>
      <c r="B70" t="s">
        <v>127</v>
      </c>
      <c r="C70" t="s">
        <v>127</v>
      </c>
      <c r="D70" t="s">
        <v>125</v>
      </c>
      <c r="E70" t="s">
        <v>126</v>
      </c>
    </row>
    <row r="71" spans="1:5" x14ac:dyDescent="0.3">
      <c r="A71" t="s">
        <v>126</v>
      </c>
      <c r="B71" t="s">
        <v>126</v>
      </c>
      <c r="C71" t="s">
        <v>127</v>
      </c>
      <c r="D71" t="s">
        <v>127</v>
      </c>
      <c r="E71" t="s">
        <v>126</v>
      </c>
    </row>
    <row r="72" spans="1:5" x14ac:dyDescent="0.3">
      <c r="A72" t="s">
        <v>125</v>
      </c>
      <c r="B72" t="s">
        <v>126</v>
      </c>
      <c r="C72" t="s">
        <v>127</v>
      </c>
      <c r="D72" t="s">
        <v>126</v>
      </c>
      <c r="E72" t="s">
        <v>125</v>
      </c>
    </row>
    <row r="73" spans="1:5" x14ac:dyDescent="0.3">
      <c r="A73" t="s">
        <v>125</v>
      </c>
      <c r="B73" t="s">
        <v>126</v>
      </c>
      <c r="C73" t="s">
        <v>127</v>
      </c>
      <c r="D73" t="s">
        <v>126</v>
      </c>
      <c r="E73" t="s">
        <v>126</v>
      </c>
    </row>
    <row r="74" spans="1:5" x14ac:dyDescent="0.3">
      <c r="A74" t="s">
        <v>125</v>
      </c>
      <c r="B74" t="s">
        <v>126</v>
      </c>
      <c r="C74" t="s">
        <v>125</v>
      </c>
      <c r="D74" t="s">
        <v>127</v>
      </c>
      <c r="E74" t="s">
        <v>125</v>
      </c>
    </row>
    <row r="75" spans="1:5" x14ac:dyDescent="0.3">
      <c r="A75" t="s">
        <v>125</v>
      </c>
      <c r="B75" t="s">
        <v>126</v>
      </c>
      <c r="C75" t="s">
        <v>127</v>
      </c>
      <c r="D75" t="s">
        <v>127</v>
      </c>
      <c r="E75" t="s">
        <v>125</v>
      </c>
    </row>
    <row r="76" spans="1:5" x14ac:dyDescent="0.3">
      <c r="A76" t="s">
        <v>125</v>
      </c>
      <c r="B76" t="s">
        <v>126</v>
      </c>
      <c r="C76" t="s">
        <v>127</v>
      </c>
      <c r="D76" t="s">
        <v>127</v>
      </c>
      <c r="E76" t="s">
        <v>125</v>
      </c>
    </row>
    <row r="77" spans="1:5" x14ac:dyDescent="0.3">
      <c r="A77" t="s">
        <v>125</v>
      </c>
      <c r="B77" t="s">
        <v>127</v>
      </c>
      <c r="C77" t="s">
        <v>125</v>
      </c>
      <c r="D77" t="s">
        <v>127</v>
      </c>
      <c r="E77" t="s">
        <v>127</v>
      </c>
    </row>
    <row r="78" spans="1:5" x14ac:dyDescent="0.3">
      <c r="A78" t="s">
        <v>125</v>
      </c>
      <c r="B78" t="s">
        <v>127</v>
      </c>
      <c r="C78" t="s">
        <v>126</v>
      </c>
      <c r="D78" t="s">
        <v>127</v>
      </c>
      <c r="E78" t="s">
        <v>126</v>
      </c>
    </row>
    <row r="79" spans="1:5" x14ac:dyDescent="0.3">
      <c r="A79" t="s">
        <v>127</v>
      </c>
      <c r="B79" t="s">
        <v>127</v>
      </c>
      <c r="C79" t="s">
        <v>125</v>
      </c>
      <c r="D79" t="s">
        <v>126</v>
      </c>
      <c r="E79" t="s">
        <v>126</v>
      </c>
    </row>
    <row r="80" spans="1:5" x14ac:dyDescent="0.3">
      <c r="A80" t="s">
        <v>127</v>
      </c>
      <c r="B80" t="s">
        <v>127</v>
      </c>
      <c r="C80" t="s">
        <v>127</v>
      </c>
      <c r="D80" t="s">
        <v>126</v>
      </c>
      <c r="E80" t="s">
        <v>125</v>
      </c>
    </row>
    <row r="81" spans="1:5" x14ac:dyDescent="0.3">
      <c r="A81" t="s">
        <v>127</v>
      </c>
      <c r="B81" t="s">
        <v>127</v>
      </c>
      <c r="C81" t="s">
        <v>127</v>
      </c>
      <c r="D81" t="s">
        <v>127</v>
      </c>
      <c r="E81" t="s">
        <v>127</v>
      </c>
    </row>
    <row r="82" spans="1:5" x14ac:dyDescent="0.3">
      <c r="A82" t="s">
        <v>127</v>
      </c>
      <c r="B82" t="s">
        <v>126</v>
      </c>
      <c r="C82" t="s">
        <v>125</v>
      </c>
      <c r="D82" t="s">
        <v>126</v>
      </c>
      <c r="E82" t="s">
        <v>125</v>
      </c>
    </row>
    <row r="83" spans="1:5" x14ac:dyDescent="0.3">
      <c r="A83" t="s">
        <v>125</v>
      </c>
      <c r="B83" t="s">
        <v>126</v>
      </c>
      <c r="C83" t="s">
        <v>125</v>
      </c>
      <c r="D83" t="s">
        <v>127</v>
      </c>
      <c r="E83" t="s">
        <v>125</v>
      </c>
    </row>
    <row r="84" spans="1:5" x14ac:dyDescent="0.3">
      <c r="A84" t="s">
        <v>125</v>
      </c>
      <c r="B84" t="s">
        <v>126</v>
      </c>
      <c r="C84" t="s">
        <v>126</v>
      </c>
      <c r="D84" t="s">
        <v>125</v>
      </c>
      <c r="E84" t="s">
        <v>125</v>
      </c>
    </row>
    <row r="85" spans="1:5" x14ac:dyDescent="0.3">
      <c r="A85" t="s">
        <v>125</v>
      </c>
      <c r="B85" t="s">
        <v>126</v>
      </c>
      <c r="C85" t="s">
        <v>126</v>
      </c>
      <c r="D85" t="s">
        <v>125</v>
      </c>
      <c r="E85" t="s">
        <v>125</v>
      </c>
    </row>
    <row r="86" spans="1:5" x14ac:dyDescent="0.3">
      <c r="A86" t="s">
        <v>125</v>
      </c>
      <c r="B86" t="s">
        <v>126</v>
      </c>
      <c r="C86" t="s">
        <v>126</v>
      </c>
      <c r="D86" t="s">
        <v>125</v>
      </c>
      <c r="E86" t="s">
        <v>126</v>
      </c>
    </row>
    <row r="87" spans="1:5" x14ac:dyDescent="0.3">
      <c r="A87" t="s">
        <v>125</v>
      </c>
      <c r="B87" t="s">
        <v>126</v>
      </c>
      <c r="C87" t="s">
        <v>126</v>
      </c>
      <c r="D87" t="s">
        <v>127</v>
      </c>
      <c r="E87" t="s">
        <v>125</v>
      </c>
    </row>
    <row r="88" spans="1:5" x14ac:dyDescent="0.3">
      <c r="A88" t="s">
        <v>127</v>
      </c>
      <c r="B88" t="s">
        <v>126</v>
      </c>
      <c r="C88" t="s">
        <v>126</v>
      </c>
      <c r="D88" t="s">
        <v>127</v>
      </c>
      <c r="E88" t="s">
        <v>126</v>
      </c>
    </row>
    <row r="89" spans="1:5" x14ac:dyDescent="0.3">
      <c r="A89" t="s">
        <v>125</v>
      </c>
      <c r="B89" t="s">
        <v>126</v>
      </c>
      <c r="C89" t="s">
        <v>126</v>
      </c>
      <c r="D89" t="s">
        <v>127</v>
      </c>
      <c r="E89" t="s">
        <v>125</v>
      </c>
    </row>
    <row r="90" spans="1:5" x14ac:dyDescent="0.3">
      <c r="A90" t="s">
        <v>125</v>
      </c>
      <c r="B90" t="s">
        <v>126</v>
      </c>
      <c r="C90" t="s">
        <v>125</v>
      </c>
      <c r="D90" t="s">
        <v>127</v>
      </c>
      <c r="E90" t="s">
        <v>125</v>
      </c>
    </row>
    <row r="91" spans="1:5" x14ac:dyDescent="0.3">
      <c r="A91" t="s">
        <v>125</v>
      </c>
      <c r="B91" t="s">
        <v>126</v>
      </c>
      <c r="C91" t="s">
        <v>127</v>
      </c>
      <c r="D91" t="s">
        <v>127</v>
      </c>
      <c r="E91" t="s">
        <v>125</v>
      </c>
    </row>
    <row r="92" spans="1:5" x14ac:dyDescent="0.3">
      <c r="A92" t="s">
        <v>127</v>
      </c>
      <c r="B92" t="s">
        <v>126</v>
      </c>
      <c r="C92" t="s">
        <v>125</v>
      </c>
      <c r="D92" t="s">
        <v>125</v>
      </c>
      <c r="E92" t="s">
        <v>126</v>
      </c>
    </row>
    <row r="93" spans="1:5" x14ac:dyDescent="0.3">
      <c r="A93" t="s">
        <v>127</v>
      </c>
      <c r="B93" t="s">
        <v>126</v>
      </c>
      <c r="C93" t="s">
        <v>125</v>
      </c>
      <c r="D93" t="s">
        <v>126</v>
      </c>
      <c r="E93" t="s">
        <v>125</v>
      </c>
    </row>
    <row r="94" spans="1:5" x14ac:dyDescent="0.3">
      <c r="A94" t="s">
        <v>127</v>
      </c>
      <c r="B94" t="s">
        <v>127</v>
      </c>
      <c r="C94" t="s">
        <v>125</v>
      </c>
      <c r="D94" t="s">
        <v>125</v>
      </c>
      <c r="E94" t="s">
        <v>126</v>
      </c>
    </row>
    <row r="95" spans="1:5" x14ac:dyDescent="0.3">
      <c r="A95" t="s">
        <v>127</v>
      </c>
      <c r="B95" t="s">
        <v>127</v>
      </c>
      <c r="C95" t="s">
        <v>125</v>
      </c>
      <c r="D95" t="s">
        <v>126</v>
      </c>
      <c r="E95" t="s">
        <v>125</v>
      </c>
    </row>
    <row r="96" spans="1:5" x14ac:dyDescent="0.3">
      <c r="A96" t="s">
        <v>127</v>
      </c>
      <c r="B96" t="s">
        <v>127</v>
      </c>
      <c r="C96" t="s">
        <v>126</v>
      </c>
      <c r="D96" t="s">
        <v>125</v>
      </c>
      <c r="E96" t="s">
        <v>126</v>
      </c>
    </row>
    <row r="97" spans="1:5" x14ac:dyDescent="0.3">
      <c r="A97" t="s">
        <v>127</v>
      </c>
      <c r="B97" t="s">
        <v>127</v>
      </c>
      <c r="C97" t="s">
        <v>126</v>
      </c>
      <c r="D97" t="s">
        <v>125</v>
      </c>
      <c r="E97" t="s">
        <v>125</v>
      </c>
    </row>
    <row r="98" spans="1:5" x14ac:dyDescent="0.3">
      <c r="A98" t="s">
        <v>127</v>
      </c>
      <c r="B98" t="s">
        <v>127</v>
      </c>
      <c r="C98" t="s">
        <v>126</v>
      </c>
      <c r="D98" t="s">
        <v>126</v>
      </c>
      <c r="E98" t="s">
        <v>126</v>
      </c>
    </row>
    <row r="99" spans="1:5" x14ac:dyDescent="0.3">
      <c r="A99" t="s">
        <v>127</v>
      </c>
      <c r="B99" t="s">
        <v>127</v>
      </c>
      <c r="C99" t="s">
        <v>126</v>
      </c>
      <c r="D99" t="s">
        <v>127</v>
      </c>
      <c r="E99" t="s">
        <v>126</v>
      </c>
    </row>
    <row r="100" spans="1:5" x14ac:dyDescent="0.3">
      <c r="A100" t="s">
        <v>127</v>
      </c>
      <c r="B100" t="s">
        <v>127</v>
      </c>
      <c r="C100" t="s">
        <v>126</v>
      </c>
      <c r="D100" t="s">
        <v>127</v>
      </c>
      <c r="E100" t="s">
        <v>127</v>
      </c>
    </row>
    <row r="101" spans="1:5" x14ac:dyDescent="0.3">
      <c r="A101" t="s">
        <v>127</v>
      </c>
      <c r="B101" t="s">
        <v>127</v>
      </c>
      <c r="C101" t="s">
        <v>126</v>
      </c>
      <c r="D101" t="s">
        <v>125</v>
      </c>
      <c r="E101" t="s">
        <v>127</v>
      </c>
    </row>
    <row r="102" spans="1:5" x14ac:dyDescent="0.3">
      <c r="A102" s="41"/>
    </row>
    <row r="103" spans="1:5" x14ac:dyDescent="0.3">
      <c r="A103">
        <f>COUNTIF(A2:A101,"Mudah")</f>
        <v>40</v>
      </c>
      <c r="B103">
        <f>COUNTIF(B2:B101,"Mudah")</f>
        <v>40</v>
      </c>
      <c r="C103">
        <f>COUNTIF(C2:C101,"Mudah")</f>
        <v>40</v>
      </c>
      <c r="D103">
        <f>COUNTIF(D2:D101,"Mudah")</f>
        <v>40</v>
      </c>
      <c r="E103">
        <f>COUNTIF(E2:E101,"Mudah")</f>
        <v>40</v>
      </c>
    </row>
    <row r="104" spans="1:5" x14ac:dyDescent="0.3">
      <c r="A104">
        <f>COUNTIF(A2:A101,"Sedang")</f>
        <v>30</v>
      </c>
      <c r="B104">
        <f>COUNTIF(B2:B101,"Sedang")</f>
        <v>30</v>
      </c>
      <c r="C104">
        <f>COUNTIF(C2:C101,"Sedang")</f>
        <v>30</v>
      </c>
      <c r="D104">
        <f>COUNTIF(D2:D101,"Sedang")</f>
        <v>30</v>
      </c>
      <c r="E104">
        <f>COUNTIF(E2:E101,"Sedang")</f>
        <v>30</v>
      </c>
    </row>
    <row r="105" spans="1:5" x14ac:dyDescent="0.3">
      <c r="A105">
        <f>COUNTIF(A2:A101,"Sukar")</f>
        <v>30</v>
      </c>
      <c r="B105">
        <f>COUNTIF(B2:B101,"Sukar")</f>
        <v>30</v>
      </c>
      <c r="C105">
        <f>COUNTIF(C2:C101,"Sukar")</f>
        <v>30</v>
      </c>
      <c r="D105">
        <f>COUNTIF(D2:D101,"Sukar")</f>
        <v>30</v>
      </c>
      <c r="E105">
        <f>COUNTIF(E2:E101,"Sukar")</f>
        <v>30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A58A5-AC0D-4949-AA7F-DFE1CDCBED43}">
  <dimension ref="A1:M191"/>
  <sheetViews>
    <sheetView workbookViewId="0">
      <selection activeCell="B4" sqref="B4"/>
    </sheetView>
  </sheetViews>
  <sheetFormatPr defaultRowHeight="14.4" x14ac:dyDescent="0.3"/>
  <cols>
    <col min="1" max="1" width="49.109375" customWidth="1"/>
    <col min="2" max="2" width="21.44140625" customWidth="1"/>
    <col min="3" max="3" width="19.6640625" customWidth="1"/>
    <col min="4" max="4" width="26.77734375" customWidth="1"/>
    <col min="5" max="5" width="29" customWidth="1"/>
    <col min="6" max="6" width="22.21875" customWidth="1"/>
    <col min="7" max="7" width="53.21875" customWidth="1"/>
    <col min="8" max="8" width="11.77734375" bestFit="1" customWidth="1"/>
    <col min="9" max="9" width="13.6640625" customWidth="1"/>
    <col min="11" max="11" width="59.44140625" customWidth="1"/>
    <col min="12" max="12" width="13.6640625" bestFit="1" customWidth="1"/>
    <col min="13" max="13" width="15.77734375" bestFit="1" customWidth="1"/>
  </cols>
  <sheetData>
    <row r="1" spans="1:13" s="49" customFormat="1" ht="19.8" x14ac:dyDescent="0.3">
      <c r="A1" s="57" t="s">
        <v>1579</v>
      </c>
      <c r="B1" s="58" t="s">
        <v>1580</v>
      </c>
      <c r="C1" s="58" t="s">
        <v>1581</v>
      </c>
      <c r="D1" s="58" t="s">
        <v>1582</v>
      </c>
      <c r="E1" s="58" t="s">
        <v>1583</v>
      </c>
      <c r="F1" s="58" t="s">
        <v>1584</v>
      </c>
      <c r="G1" s="58" t="s">
        <v>1585</v>
      </c>
      <c r="H1" s="58" t="s">
        <v>2077</v>
      </c>
      <c r="I1" s="58" t="s">
        <v>2043</v>
      </c>
      <c r="K1" s="50" t="s">
        <v>2044</v>
      </c>
    </row>
    <row r="2" spans="1:13" ht="19.8" x14ac:dyDescent="0.3">
      <c r="A2" s="55" t="s">
        <v>1960</v>
      </c>
      <c r="B2" s="55" t="s">
        <v>1587</v>
      </c>
      <c r="C2" s="55">
        <v>85228997997</v>
      </c>
      <c r="D2" s="55" t="s">
        <v>1961</v>
      </c>
      <c r="E2" s="55" t="s">
        <v>1962</v>
      </c>
      <c r="F2" s="55" t="s">
        <v>1963</v>
      </c>
      <c r="G2" s="55" t="s">
        <v>2075</v>
      </c>
      <c r="H2" s="55" t="str">
        <f t="shared" ref="H2:H33" si="0">IFERROR(VLOOKUP(G2,$K$3:$L$21,2,0),"")</f>
        <v>CLO</v>
      </c>
      <c r="I2" s="55">
        <f>IF(G2="","",IF(COUNTIF($G$2:G2,G2)&gt;10,"",IF(G2="GLP Laboratory Technician/Teknisi Laboratorium Berbasis GLP",CHOOSE(COUNTIF($G$2:G2,G2),GLP!B$105,GLP!C$105,GLP!D$105,GLP!E$105,GLP!F$105,GLP!G$105,GLP!H$105,GLP!I$105,GLP!J$105,GLP!K$105),IF(G2="Laboratory HSE Officer/Petugas K3L Laboratorium",CHOOSE(COUNTIF($G$2:G2,G2),K3L!B$105,K3L!C$105,K3L!D$105,K3L!E$105,K3L!F$105,K3L!G$105,K3L!H$105,K3L!I$105,K3L!J$105,K3L!K$105),IF(G2="Laboratory Operations Officer/Pranata Laboratorium",CHOOSE(COUNTIF($G$2:G2,G2),LOP!B$105,LOP!C$105,LOP!D$105,LOP!E$105,LOP!F$105,LOP!G$105,LOP!H$105,LOP!I$105,LOP!J$105,LOP!K$105),IF(G2="Quality Management System (ISO 9001) Officer",CHOOSE(COUNTIF($G$2:G2,G2),QMS!B$105,QMS!C$105,QMS!D$105,QMS!E$105,QMS!F$105,QMS!G$105,QMS!H$105,QMS!I$105,QMS!J$105,QMS!K$105),IF(G2="QC Laboratory Analyst/Analis QC Laboratorium",CHOOSE(COUNTIF($G$2:G2,G2),QCA!B$105,QCA!C$105,QCA!D$105,QCA!E$105,QCA!F$105,QCA!G$105,QCA!H$105,QCA!I$105,QCA!J$105,QCA!K$105),IF(G2="Quality Assurance Officer",CHOOSE(COUNTIF($G$2:G2,G2),QAO!B$105,QAO!C$105,QAO!D$105,QAO!E$105,QAO!F$105,QAO!G$105,QAO!H$105,QAO!I$105,QAO!J$105,QAO!K$105),IF(G2="Research and Development Officer",CHOOSE(COUNTIF($G$2:G2,G2),RDO!B$105,RDO!C$105,RDO!D$105,RDO!E$105,RDO!F$105,RDO!G$105,RDO!H$105,RDO!I$105,RDO!J$105,RDO!K$105),IF(G2="Sustainability Officer",CHOOSE(COUNTIF($G$2:G2,G2),SBO!B$105,SBO!C$105,SBO!D$105,SBO!E$105,SBO!F$105,SBO!G$105,SBO!H$105,SBO!I$105,SBO!J$105,SBO!K$105),IF(G2="ESG Officer",CHOOSE(COUNTIF($G$2:G2,G2),ESG!B$105,ESG!C$105,ESG!D$105,ESG!E$105,ESG!F$105,ESG!G$105,ESG!H$105,ESG!I$105,ESG!J$105,ESG!K$105),IF(G2="Environmental Management System (ISO 14001) Officer",CHOOSE(COUNTIF($G$2:G2,G2),EMS!B$105,EMS!C$105,EMS!D$105,EMS!E$105,EMS!F$105,EMS!G$105,EMS!H$105,EMS!I$105,EMS!J$105,EMS!K$105),IF(G2="Corporate Legal Officer",CHOOSE(COUNTIF($G$2:G2,G2),CLO!B$105,CLO!C$105,CLO!D$105,CLO!E$105,CLO!F$105,CLO!G$105,CLO!H$105,CLO!I$105,CLO!J$105,CLO!K$105),IF(G2="Lifting Engineer for Heavy &amp; Critical Lifting",CHOOSE(COUNTIF($G$2:G2,G2),LHC!B$105,LHC!C$105,LHC!D$105,LHC!E$105,LHC!F$105,LHC!G$105,LHC!H$105,LHC!I$105,LHC!J$105,LHC!K$105),IF(G2="Panelis Terlatih Pengujian Sensori Pangan",CHOOSE(COUNTIF($G$2:G2,G2),PSP!B$105,PSP!C$105,PSP!D$105,PSP!E$105,PSP!F$105,PSP!G$105,PSP!H$105,PSP!I$105,PSP!J$105,PSP!K$105),IF(G2="Food Safety Management Officer/ Petugas Sistem Keamanan Pangan",CHOOSE(COUNTIF($G$2:G2,G2),FMO!B$105,FMO!C$105,FMO!D$105,FMO!E$105,FMO!F$105,FMO!G$105,FMO!H$105,FMO!I$105,FMO!J$105,FMO!K$105),IF(G2="Lead Implementer Standar Laboratorium ISO/IEC 17025:2017",CHOOSE(COUNTIF($G$2:G2,G2),LQO!B$105,LQO!C$105,LQO!D$105,LQO!E$105,LQO!F$105,LQO!G$105,LQO!H$105,LQO!I$105,LQO!J$105,LQO!K$105),IF(G2="Regulatory Affairs Officer",CHOOSE(COUNTIF($G$2:G2,G2),RAO!B$105,RAO!C$105,RAO!D$105,RAO!E$105,RAO!F$105,RAO!G$105,RAO!H$105,RAO!I$105,RAO!J$105,RAO!K$105),IF(G2="LIFTING ENGINEER FOR MEDIUM LIFTING",CHOOSE(COUNTIF($G$2:G2,G2),LML!B$105,LML!C$105,LML!D$105,LML!E$105,LML!F$105,LML!G$105,LML!H$105,LML!I$105,LML!J$105,LML!K$105),IF(G2="LIFTING DRAFTER",CHOOSE(COUNTIF($G$2:G2,G2),LDT!B$105,LDT!C$105,LDT!D$105,LDT!E$105,LDT!F$105,LDT!G$105,LDT!H$105,LDT!I$105,LDT!J$105,LDT!K$105),IF(G2="3D LIFTING DESIGNER",CHOOSE(COUNTIF($G$2:G2,G2),DLD!B$105,DLD!C$105,DLD!D$105,DLD!E$105,DLD!F$105,DLD!G$105,DLD!H$105,DLD!I$105,DLD!J$105,DLD!K$105),"")))))))))))))))))))))</f>
        <v>80</v>
      </c>
      <c r="K2" s="52" t="s">
        <v>2045</v>
      </c>
      <c r="L2" s="54" t="s">
        <v>2046</v>
      </c>
      <c r="M2" s="54" t="s">
        <v>2078</v>
      </c>
    </row>
    <row r="3" spans="1:13" ht="19.8" x14ac:dyDescent="0.3">
      <c r="A3" s="55" t="s">
        <v>1967</v>
      </c>
      <c r="B3" s="55" t="s">
        <v>1587</v>
      </c>
      <c r="C3" s="55">
        <v>8156640499</v>
      </c>
      <c r="D3" s="55" t="s">
        <v>1968</v>
      </c>
      <c r="E3" s="55" t="s">
        <v>1969</v>
      </c>
      <c r="F3" s="55" t="s">
        <v>1921</v>
      </c>
      <c r="G3" s="55" t="s">
        <v>2075</v>
      </c>
      <c r="H3" s="55" t="str">
        <f t="shared" si="0"/>
        <v>CLO</v>
      </c>
      <c r="I3" s="55">
        <f>IF(G3="","",IF(COUNTIF($G$2:G3,G3)&gt;10,"",IF(G3="GLP Laboratory Technician/Teknisi Laboratorium Berbasis GLP",CHOOSE(COUNTIF($G$2:G3,G3),GLP!B$105,GLP!C$105,GLP!D$105,GLP!E$105,GLP!F$105,GLP!G$105,GLP!H$105,GLP!I$105,GLP!J$105,GLP!K$105),IF(G3="Laboratory HSE Officer/Petugas K3L Laboratorium",CHOOSE(COUNTIF($G$2:G3,G3),K3L!B$105,K3L!C$105,K3L!D$105,K3L!E$105,K3L!F$105,K3L!G$105,K3L!H$105,K3L!I$105,K3L!J$105,K3L!K$105),IF(G3="Laboratory Operations Officer/Pranata Laboratorium",CHOOSE(COUNTIF($G$2:G3,G3),LOP!B$105,LOP!C$105,LOP!D$105,LOP!E$105,LOP!F$105,LOP!G$105,LOP!H$105,LOP!I$105,LOP!J$105,LOP!K$105),IF(G3="Quality Management System (ISO 9001) Officer",CHOOSE(COUNTIF($G$2:G3,G3),QMS!B$105,QMS!C$105,QMS!D$105,QMS!E$105,QMS!F$105,QMS!G$105,QMS!H$105,QMS!I$105,QMS!J$105,QMS!K$105),IF(G3="QC Laboratory Analyst/Analis QC Laboratorium",CHOOSE(COUNTIF($G$2:G3,G3),QCA!B$105,QCA!C$105,QCA!D$105,QCA!E$105,QCA!F$105,QCA!G$105,QCA!H$105,QCA!I$105,QCA!J$105,QCA!K$105),IF(G3="Quality Assurance Officer",CHOOSE(COUNTIF($G$2:G3,G3),QAO!B$105,QAO!C$105,QAO!D$105,QAO!E$105,QAO!F$105,QAO!G$105,QAO!H$105,QAO!I$105,QAO!J$105,QAO!K$105),IF(G3="Research and Development Officer",CHOOSE(COUNTIF($G$2:G3,G3),RDO!B$105,RDO!C$105,RDO!D$105,RDO!E$105,RDO!F$105,RDO!G$105,RDO!H$105,RDO!I$105,RDO!J$105,RDO!K$105),IF(G3="Sustainability Officer",CHOOSE(COUNTIF($G$2:G3,G3),SBO!B$105,SBO!C$105,SBO!D$105,SBO!E$105,SBO!F$105,SBO!G$105,SBO!H$105,SBO!I$105,SBO!J$105,SBO!K$105),IF(G3="ESG Officer",CHOOSE(COUNTIF($G$2:G3,G3),ESG!B$105,ESG!C$105,ESG!D$105,ESG!E$105,ESG!F$105,ESG!G$105,ESG!H$105,ESG!I$105,ESG!J$105,ESG!K$105),IF(G3="Environmental Management System (ISO 14001) Officer",CHOOSE(COUNTIF($G$2:G3,G3),EMS!B$105,EMS!C$105,EMS!D$105,EMS!E$105,EMS!F$105,EMS!G$105,EMS!H$105,EMS!I$105,EMS!J$105,EMS!K$105),IF(G3="Corporate Legal Officer",CHOOSE(COUNTIF($G$2:G3,G3),CLO!B$105,CLO!C$105,CLO!D$105,CLO!E$105,CLO!F$105,CLO!G$105,CLO!H$105,CLO!I$105,CLO!J$105,CLO!K$105),IF(G3="Lifting Engineer for Heavy &amp; Critical Lifting",CHOOSE(COUNTIF($G$2:G3,G3),LHC!B$105,LHC!C$105,LHC!D$105,LHC!E$105,LHC!F$105,LHC!G$105,LHC!H$105,LHC!I$105,LHC!J$105,LHC!K$105),IF(G3="Panelis Terlatih Pengujian Sensori Pangan",CHOOSE(COUNTIF($G$2:G3,G3),PSP!B$105,PSP!C$105,PSP!D$105,PSP!E$105,PSP!F$105,PSP!G$105,PSP!H$105,PSP!I$105,PSP!J$105,PSP!K$105),IF(G3="Food Safety Management Officer/ Petugas Sistem Keamanan Pangan",CHOOSE(COUNTIF($G$2:G3,G3),FMO!B$105,FMO!C$105,FMO!D$105,FMO!E$105,FMO!F$105,FMO!G$105,FMO!H$105,FMO!I$105,FMO!J$105,FMO!K$105),IF(G3="Lead Implementer Standar Laboratorium ISO/IEC 17025:2017",CHOOSE(COUNTIF($G$2:G3,G3),LQO!B$105,LQO!C$105,LQO!D$105,LQO!E$105,LQO!F$105,LQO!G$105,LQO!H$105,LQO!I$105,LQO!J$105,LQO!K$105),IF(G3="Regulatory Affairs Officer",CHOOSE(COUNTIF($G$2:G3,G3),RAO!B$105,RAO!C$105,RAO!D$105,RAO!E$105,RAO!F$105,RAO!G$105,RAO!H$105,RAO!I$105,RAO!J$105,RAO!K$105),IF(G3="LIFTING ENGINEER FOR MEDIUM LIFTING",CHOOSE(COUNTIF($G$2:G3,G3),LML!B$105,LML!C$105,LML!D$105,LML!E$105,LML!F$105,LML!G$105,LML!H$105,LML!I$105,LML!J$105,LML!K$105),IF(G3="LIFTING DRAFTER",CHOOSE(COUNTIF($G$2:G3,G3),LDT!B$105,LDT!C$105,LDT!D$105,LDT!E$105,LDT!F$105,LDT!G$105,LDT!H$105,LDT!I$105,LDT!J$105,LDT!K$105),IF(G3="3D LIFTING DESIGNER",CHOOSE(COUNTIF($G$2:G3,G3),DLD!B$105,DLD!C$105,DLD!D$105,DLD!E$105,DLD!F$105,DLD!G$105,DLD!H$105,DLD!I$105,DLD!J$105,DLD!K$105),"")))))))))))))))))))))</f>
        <v>80</v>
      </c>
      <c r="K3" s="51" t="s">
        <v>2068</v>
      </c>
      <c r="L3" s="53" t="s">
        <v>2047</v>
      </c>
      <c r="M3">
        <f t="shared" ref="M3:M21" si="1">COUNTIFS($H$2:$H$1000,L3,$I$2:$I$1000,"&gt;=0")</f>
        <v>10</v>
      </c>
    </row>
    <row r="4" spans="1:13" ht="19.8" x14ac:dyDescent="0.3">
      <c r="A4" s="55" t="s">
        <v>1964</v>
      </c>
      <c r="B4" s="55" t="s">
        <v>1596</v>
      </c>
      <c r="C4" s="55">
        <v>81367741016</v>
      </c>
      <c r="D4" s="55" t="s">
        <v>1610</v>
      </c>
      <c r="E4" s="55" t="s">
        <v>1965</v>
      </c>
      <c r="F4" s="55" t="s">
        <v>1966</v>
      </c>
      <c r="G4" s="55" t="s">
        <v>2075</v>
      </c>
      <c r="H4" s="55" t="str">
        <f t="shared" si="0"/>
        <v>CLO</v>
      </c>
      <c r="I4" s="55">
        <f>IF(G4="","",IF(COUNTIF($G$2:G4,G4)&gt;10,"",IF(G4="GLP Laboratory Technician/Teknisi Laboratorium Berbasis GLP",CHOOSE(COUNTIF($G$2:G4,G4),GLP!B$105,GLP!C$105,GLP!D$105,GLP!E$105,GLP!F$105,GLP!G$105,GLP!H$105,GLP!I$105,GLP!J$105,GLP!K$105),IF(G4="Laboratory HSE Officer/Petugas K3L Laboratorium",CHOOSE(COUNTIF($G$2:G4,G4),K3L!B$105,K3L!C$105,K3L!D$105,K3L!E$105,K3L!F$105,K3L!G$105,K3L!H$105,K3L!I$105,K3L!J$105,K3L!K$105),IF(G4="Laboratory Operations Officer/Pranata Laboratorium",CHOOSE(COUNTIF($G$2:G4,G4),LOP!B$105,LOP!C$105,LOP!D$105,LOP!E$105,LOP!F$105,LOP!G$105,LOP!H$105,LOP!I$105,LOP!J$105,LOP!K$105),IF(G4="Quality Management System (ISO 9001) Officer",CHOOSE(COUNTIF($G$2:G4,G4),QMS!B$105,QMS!C$105,QMS!D$105,QMS!E$105,QMS!F$105,QMS!G$105,QMS!H$105,QMS!I$105,QMS!J$105,QMS!K$105),IF(G4="QC Laboratory Analyst/Analis QC Laboratorium",CHOOSE(COUNTIF($G$2:G4,G4),QCA!B$105,QCA!C$105,QCA!D$105,QCA!E$105,QCA!F$105,QCA!G$105,QCA!H$105,QCA!I$105,QCA!J$105,QCA!K$105),IF(G4="Quality Assurance Officer",CHOOSE(COUNTIF($G$2:G4,G4),QAO!B$105,QAO!C$105,QAO!D$105,QAO!E$105,QAO!F$105,QAO!G$105,QAO!H$105,QAO!I$105,QAO!J$105,QAO!K$105),IF(G4="Research and Development Officer",CHOOSE(COUNTIF($G$2:G4,G4),RDO!B$105,RDO!C$105,RDO!D$105,RDO!E$105,RDO!F$105,RDO!G$105,RDO!H$105,RDO!I$105,RDO!J$105,RDO!K$105),IF(G4="Sustainability Officer",CHOOSE(COUNTIF($G$2:G4,G4),SBO!B$105,SBO!C$105,SBO!D$105,SBO!E$105,SBO!F$105,SBO!G$105,SBO!H$105,SBO!I$105,SBO!J$105,SBO!K$105),IF(G4="ESG Officer",CHOOSE(COUNTIF($G$2:G4,G4),ESG!B$105,ESG!C$105,ESG!D$105,ESG!E$105,ESG!F$105,ESG!G$105,ESG!H$105,ESG!I$105,ESG!J$105,ESG!K$105),IF(G4="Environmental Management System (ISO 14001) Officer",CHOOSE(COUNTIF($G$2:G4,G4),EMS!B$105,EMS!C$105,EMS!D$105,EMS!E$105,EMS!F$105,EMS!G$105,EMS!H$105,EMS!I$105,EMS!J$105,EMS!K$105),IF(G4="Corporate Legal Officer",CHOOSE(COUNTIF($G$2:G4,G4),CLO!B$105,CLO!C$105,CLO!D$105,CLO!E$105,CLO!F$105,CLO!G$105,CLO!H$105,CLO!I$105,CLO!J$105,CLO!K$105),IF(G4="Lifting Engineer for Heavy &amp; Critical Lifting",CHOOSE(COUNTIF($G$2:G4,G4),LHC!B$105,LHC!C$105,LHC!D$105,LHC!E$105,LHC!F$105,LHC!G$105,LHC!H$105,LHC!I$105,LHC!J$105,LHC!K$105),IF(G4="Panelis Terlatih Pengujian Sensori Pangan",CHOOSE(COUNTIF($G$2:G4,G4),PSP!B$105,PSP!C$105,PSP!D$105,PSP!E$105,PSP!F$105,PSP!G$105,PSP!H$105,PSP!I$105,PSP!J$105,PSP!K$105),IF(G4="Food Safety Management Officer/ Petugas Sistem Keamanan Pangan",CHOOSE(COUNTIF($G$2:G4,G4),FMO!B$105,FMO!C$105,FMO!D$105,FMO!E$105,FMO!F$105,FMO!G$105,FMO!H$105,FMO!I$105,FMO!J$105,FMO!K$105),IF(G4="Lead Implementer Standar Laboratorium ISO/IEC 17025:2017",CHOOSE(COUNTIF($G$2:G4,G4),LQO!B$105,LQO!C$105,LQO!D$105,LQO!E$105,LQO!F$105,LQO!G$105,LQO!H$105,LQO!I$105,LQO!J$105,LQO!K$105),IF(G4="Regulatory Affairs Officer",CHOOSE(COUNTIF($G$2:G4,G4),RAO!B$105,RAO!C$105,RAO!D$105,RAO!E$105,RAO!F$105,RAO!G$105,RAO!H$105,RAO!I$105,RAO!J$105,RAO!K$105),IF(G4="LIFTING ENGINEER FOR MEDIUM LIFTING",CHOOSE(COUNTIF($G$2:G4,G4),LML!B$105,LML!C$105,LML!D$105,LML!E$105,LML!F$105,LML!G$105,LML!H$105,LML!I$105,LML!J$105,LML!K$105),IF(G4="LIFTING DRAFTER",CHOOSE(COUNTIF($G$2:G4,G4),LDT!B$105,LDT!C$105,LDT!D$105,LDT!E$105,LDT!F$105,LDT!G$105,LDT!H$105,LDT!I$105,LDT!J$105,LDT!K$105),IF(G4="3D LIFTING DESIGNER",CHOOSE(COUNTIF($G$2:G4,G4),DLD!B$105,DLD!C$105,DLD!D$105,DLD!E$105,DLD!F$105,DLD!G$105,DLD!H$105,DLD!I$105,DLD!J$105,DLD!K$105),"")))))))))))))))))))))</f>
        <v>81</v>
      </c>
      <c r="K4" s="51" t="s">
        <v>2069</v>
      </c>
      <c r="L4" s="53" t="s">
        <v>2048</v>
      </c>
      <c r="M4">
        <f t="shared" si="1"/>
        <v>10</v>
      </c>
    </row>
    <row r="5" spans="1:13" ht="19.8" x14ac:dyDescent="0.3">
      <c r="A5" s="55" t="s">
        <v>1970</v>
      </c>
      <c r="B5" s="55" t="s">
        <v>1596</v>
      </c>
      <c r="C5" s="55">
        <v>85338578810</v>
      </c>
      <c r="D5" s="55" t="s">
        <v>1610</v>
      </c>
      <c r="E5" s="55" t="s">
        <v>1971</v>
      </c>
      <c r="F5" s="55" t="s">
        <v>1904</v>
      </c>
      <c r="G5" s="55" t="s">
        <v>2075</v>
      </c>
      <c r="H5" s="55" t="str">
        <f t="shared" si="0"/>
        <v>CLO</v>
      </c>
      <c r="I5" s="55">
        <f>IF(G5="","",IF(COUNTIF($G$2:G5,G5)&gt;10,"",IF(G5="GLP Laboratory Technician/Teknisi Laboratorium Berbasis GLP",CHOOSE(COUNTIF($G$2:G5,G5),GLP!B$105,GLP!C$105,GLP!D$105,GLP!E$105,GLP!F$105,GLP!G$105,GLP!H$105,GLP!I$105,GLP!J$105,GLP!K$105),IF(G5="Laboratory HSE Officer/Petugas K3L Laboratorium",CHOOSE(COUNTIF($G$2:G5,G5),K3L!B$105,K3L!C$105,K3L!D$105,K3L!E$105,K3L!F$105,K3L!G$105,K3L!H$105,K3L!I$105,K3L!J$105,K3L!K$105),IF(G5="Laboratory Operations Officer/Pranata Laboratorium",CHOOSE(COUNTIF($G$2:G5,G5),LOP!B$105,LOP!C$105,LOP!D$105,LOP!E$105,LOP!F$105,LOP!G$105,LOP!H$105,LOP!I$105,LOP!J$105,LOP!K$105),IF(G5="Quality Management System (ISO 9001) Officer",CHOOSE(COUNTIF($G$2:G5,G5),QMS!B$105,QMS!C$105,QMS!D$105,QMS!E$105,QMS!F$105,QMS!G$105,QMS!H$105,QMS!I$105,QMS!J$105,QMS!K$105),IF(G5="QC Laboratory Analyst/Analis QC Laboratorium",CHOOSE(COUNTIF($G$2:G5,G5),QCA!B$105,QCA!C$105,QCA!D$105,QCA!E$105,QCA!F$105,QCA!G$105,QCA!H$105,QCA!I$105,QCA!J$105,QCA!K$105),IF(G5="Quality Assurance Officer",CHOOSE(COUNTIF($G$2:G5,G5),QAO!B$105,QAO!C$105,QAO!D$105,QAO!E$105,QAO!F$105,QAO!G$105,QAO!H$105,QAO!I$105,QAO!J$105,QAO!K$105),IF(G5="Research and Development Officer",CHOOSE(COUNTIF($G$2:G5,G5),RDO!B$105,RDO!C$105,RDO!D$105,RDO!E$105,RDO!F$105,RDO!G$105,RDO!H$105,RDO!I$105,RDO!J$105,RDO!K$105),IF(G5="Sustainability Officer",CHOOSE(COUNTIF($G$2:G5,G5),SBO!B$105,SBO!C$105,SBO!D$105,SBO!E$105,SBO!F$105,SBO!G$105,SBO!H$105,SBO!I$105,SBO!J$105,SBO!K$105),IF(G5="ESG Officer",CHOOSE(COUNTIF($G$2:G5,G5),ESG!B$105,ESG!C$105,ESG!D$105,ESG!E$105,ESG!F$105,ESG!G$105,ESG!H$105,ESG!I$105,ESG!J$105,ESG!K$105),IF(G5="Environmental Management System (ISO 14001) Officer",CHOOSE(COUNTIF($G$2:G5,G5),EMS!B$105,EMS!C$105,EMS!D$105,EMS!E$105,EMS!F$105,EMS!G$105,EMS!H$105,EMS!I$105,EMS!J$105,EMS!K$105),IF(G5="Corporate Legal Officer",CHOOSE(COUNTIF($G$2:G5,G5),CLO!B$105,CLO!C$105,CLO!D$105,CLO!E$105,CLO!F$105,CLO!G$105,CLO!H$105,CLO!I$105,CLO!J$105,CLO!K$105),IF(G5="Lifting Engineer for Heavy &amp; Critical Lifting",CHOOSE(COUNTIF($G$2:G5,G5),LHC!B$105,LHC!C$105,LHC!D$105,LHC!E$105,LHC!F$105,LHC!G$105,LHC!H$105,LHC!I$105,LHC!J$105,LHC!K$105),IF(G5="Panelis Terlatih Pengujian Sensori Pangan",CHOOSE(COUNTIF($G$2:G5,G5),PSP!B$105,PSP!C$105,PSP!D$105,PSP!E$105,PSP!F$105,PSP!G$105,PSP!H$105,PSP!I$105,PSP!J$105,PSP!K$105),IF(G5="Food Safety Management Officer/ Petugas Sistem Keamanan Pangan",CHOOSE(COUNTIF($G$2:G5,G5),FMO!B$105,FMO!C$105,FMO!D$105,FMO!E$105,FMO!F$105,FMO!G$105,FMO!H$105,FMO!I$105,FMO!J$105,FMO!K$105),IF(G5="Lead Implementer Standar Laboratorium ISO/IEC 17025:2017",CHOOSE(COUNTIF($G$2:G5,G5),LQO!B$105,LQO!C$105,LQO!D$105,LQO!E$105,LQO!F$105,LQO!G$105,LQO!H$105,LQO!I$105,LQO!J$105,LQO!K$105),IF(G5="Regulatory Affairs Officer",CHOOSE(COUNTIF($G$2:G5,G5),RAO!B$105,RAO!C$105,RAO!D$105,RAO!E$105,RAO!F$105,RAO!G$105,RAO!H$105,RAO!I$105,RAO!J$105,RAO!K$105),IF(G5="LIFTING ENGINEER FOR MEDIUM LIFTING",CHOOSE(COUNTIF($G$2:G5,G5),LML!B$105,LML!C$105,LML!D$105,LML!E$105,LML!F$105,LML!G$105,LML!H$105,LML!I$105,LML!J$105,LML!K$105),IF(G5="LIFTING DRAFTER",CHOOSE(COUNTIF($G$2:G5,G5),LDT!B$105,LDT!C$105,LDT!D$105,LDT!E$105,LDT!F$105,LDT!G$105,LDT!H$105,LDT!I$105,LDT!J$105,LDT!K$105),IF(G5="3D LIFTING DESIGNER",CHOOSE(COUNTIF($G$2:G5,G5),DLD!B$105,DLD!C$105,DLD!D$105,DLD!E$105,DLD!F$105,DLD!G$105,DLD!H$105,DLD!I$105,DLD!J$105,DLD!K$105),"")))))))))))))))))))))</f>
        <v>59</v>
      </c>
      <c r="K5" s="51" t="s">
        <v>2064</v>
      </c>
      <c r="L5" s="53" t="s">
        <v>2049</v>
      </c>
      <c r="M5">
        <f t="shared" si="1"/>
        <v>10</v>
      </c>
    </row>
    <row r="6" spans="1:13" ht="19.8" x14ac:dyDescent="0.3">
      <c r="A6" s="55" t="s">
        <v>2040</v>
      </c>
      <c r="B6" s="55" t="s">
        <v>1596</v>
      </c>
      <c r="C6" s="55">
        <v>82364663232</v>
      </c>
      <c r="D6" s="55" t="s">
        <v>1610</v>
      </c>
      <c r="E6" s="55" t="s">
        <v>2041</v>
      </c>
      <c r="F6" s="55" t="s">
        <v>2042</v>
      </c>
      <c r="G6" s="55" t="s">
        <v>2075</v>
      </c>
      <c r="H6" s="55" t="str">
        <f t="shared" si="0"/>
        <v>CLO</v>
      </c>
      <c r="I6" s="55">
        <f>IF(G6="","",IF(COUNTIF($G$2:G6,G6)&gt;10,"",IF(G6="GLP Laboratory Technician/Teknisi Laboratorium Berbasis GLP",CHOOSE(COUNTIF($G$2:G6,G6),GLP!B$105,GLP!C$105,GLP!D$105,GLP!E$105,GLP!F$105,GLP!G$105,GLP!H$105,GLP!I$105,GLP!J$105,GLP!K$105),IF(G6="Laboratory HSE Officer/Petugas K3L Laboratorium",CHOOSE(COUNTIF($G$2:G6,G6),K3L!B$105,K3L!C$105,K3L!D$105,K3L!E$105,K3L!F$105,K3L!G$105,K3L!H$105,K3L!I$105,K3L!J$105,K3L!K$105),IF(G6="Laboratory Operations Officer/Pranata Laboratorium",CHOOSE(COUNTIF($G$2:G6,G6),LOP!B$105,LOP!C$105,LOP!D$105,LOP!E$105,LOP!F$105,LOP!G$105,LOP!H$105,LOP!I$105,LOP!J$105,LOP!K$105),IF(G6="Quality Management System (ISO 9001) Officer",CHOOSE(COUNTIF($G$2:G6,G6),QMS!B$105,QMS!C$105,QMS!D$105,QMS!E$105,QMS!F$105,QMS!G$105,QMS!H$105,QMS!I$105,QMS!J$105,QMS!K$105),IF(G6="QC Laboratory Analyst/Analis QC Laboratorium",CHOOSE(COUNTIF($G$2:G6,G6),QCA!B$105,QCA!C$105,QCA!D$105,QCA!E$105,QCA!F$105,QCA!G$105,QCA!H$105,QCA!I$105,QCA!J$105,QCA!K$105),IF(G6="Quality Assurance Officer",CHOOSE(COUNTIF($G$2:G6,G6),QAO!B$105,QAO!C$105,QAO!D$105,QAO!E$105,QAO!F$105,QAO!G$105,QAO!H$105,QAO!I$105,QAO!J$105,QAO!K$105),IF(G6="Research and Development Officer",CHOOSE(COUNTIF($G$2:G6,G6),RDO!B$105,RDO!C$105,RDO!D$105,RDO!E$105,RDO!F$105,RDO!G$105,RDO!H$105,RDO!I$105,RDO!J$105,RDO!K$105),IF(G6="Sustainability Officer",CHOOSE(COUNTIF($G$2:G6,G6),SBO!B$105,SBO!C$105,SBO!D$105,SBO!E$105,SBO!F$105,SBO!G$105,SBO!H$105,SBO!I$105,SBO!J$105,SBO!K$105),IF(G6="ESG Officer",CHOOSE(COUNTIF($G$2:G6,G6),ESG!B$105,ESG!C$105,ESG!D$105,ESG!E$105,ESG!F$105,ESG!G$105,ESG!H$105,ESG!I$105,ESG!J$105,ESG!K$105),IF(G6="Environmental Management System (ISO 14001) Officer",CHOOSE(COUNTIF($G$2:G6,G6),EMS!B$105,EMS!C$105,EMS!D$105,EMS!E$105,EMS!F$105,EMS!G$105,EMS!H$105,EMS!I$105,EMS!J$105,EMS!K$105),IF(G6="Corporate Legal Officer",CHOOSE(COUNTIF($G$2:G6,G6),CLO!B$105,CLO!C$105,CLO!D$105,CLO!E$105,CLO!F$105,CLO!G$105,CLO!H$105,CLO!I$105,CLO!J$105,CLO!K$105),IF(G6="Lifting Engineer for Heavy &amp; Critical Lifting",CHOOSE(COUNTIF($G$2:G6,G6),LHC!B$105,LHC!C$105,LHC!D$105,LHC!E$105,LHC!F$105,LHC!G$105,LHC!H$105,LHC!I$105,LHC!J$105,LHC!K$105),IF(G6="Panelis Terlatih Pengujian Sensori Pangan",CHOOSE(COUNTIF($G$2:G6,G6),PSP!B$105,PSP!C$105,PSP!D$105,PSP!E$105,PSP!F$105,PSP!G$105,PSP!H$105,PSP!I$105,PSP!J$105,PSP!K$105),IF(G6="Food Safety Management Officer/ Petugas Sistem Keamanan Pangan",CHOOSE(COUNTIF($G$2:G6,G6),FMO!B$105,FMO!C$105,FMO!D$105,FMO!E$105,FMO!F$105,FMO!G$105,FMO!H$105,FMO!I$105,FMO!J$105,FMO!K$105),IF(G6="Lead Implementer Standar Laboratorium ISO/IEC 17025:2017",CHOOSE(COUNTIF($G$2:G6,G6),LQO!B$105,LQO!C$105,LQO!D$105,LQO!E$105,LQO!F$105,LQO!G$105,LQO!H$105,LQO!I$105,LQO!J$105,LQO!K$105),IF(G6="Regulatory Affairs Officer",CHOOSE(COUNTIF($G$2:G6,G6),RAO!B$105,RAO!C$105,RAO!D$105,RAO!E$105,RAO!F$105,RAO!G$105,RAO!H$105,RAO!I$105,RAO!J$105,RAO!K$105),IF(G6="LIFTING ENGINEER FOR MEDIUM LIFTING",CHOOSE(COUNTIF($G$2:G6,G6),LML!B$105,LML!C$105,LML!D$105,LML!E$105,LML!F$105,LML!G$105,LML!H$105,LML!I$105,LML!J$105,LML!K$105),IF(G6="LIFTING DRAFTER",CHOOSE(COUNTIF($G$2:G6,G6),LDT!B$105,LDT!C$105,LDT!D$105,LDT!E$105,LDT!F$105,LDT!G$105,LDT!H$105,LDT!I$105,LDT!J$105,LDT!K$105),IF(G6="3D LIFTING DESIGNER",CHOOSE(COUNTIF($G$2:G6,G6),DLD!B$105,DLD!C$105,DLD!D$105,DLD!E$105,DLD!F$105,DLD!G$105,DLD!H$105,DLD!I$105,DLD!J$105,DLD!K$105),"")))))))))))))))))))))</f>
        <v>81</v>
      </c>
      <c r="K6" s="53" t="s">
        <v>2062</v>
      </c>
      <c r="L6" s="53" t="s">
        <v>2050</v>
      </c>
      <c r="M6">
        <f t="shared" si="1"/>
        <v>10</v>
      </c>
    </row>
    <row r="7" spans="1:13" ht="19.8" x14ac:dyDescent="0.3">
      <c r="A7" s="55" t="s">
        <v>2168</v>
      </c>
      <c r="B7" s="55" t="s">
        <v>1596</v>
      </c>
      <c r="C7" s="55">
        <v>81234567840</v>
      </c>
      <c r="D7" s="55" t="s">
        <v>2075</v>
      </c>
      <c r="E7" s="55" t="s">
        <v>2169</v>
      </c>
      <c r="F7" s="55" t="s">
        <v>2090</v>
      </c>
      <c r="G7" s="55" t="s">
        <v>2075</v>
      </c>
      <c r="H7" s="55" t="str">
        <f t="shared" si="0"/>
        <v>CLO</v>
      </c>
      <c r="I7" s="55">
        <f>IF(G7="","",IF(COUNTIF($G$2:G7,G7)&gt;10,"",IF(G7="GLP Laboratory Technician/Teknisi Laboratorium Berbasis GLP",CHOOSE(COUNTIF($G$2:G7,G7),GLP!B$105,GLP!C$105,GLP!D$105,GLP!E$105,GLP!F$105,GLP!G$105,GLP!H$105,GLP!I$105,GLP!J$105,GLP!K$105),IF(G7="Laboratory HSE Officer/Petugas K3L Laboratorium",CHOOSE(COUNTIF($G$2:G7,G7),K3L!B$105,K3L!C$105,K3L!D$105,K3L!E$105,K3L!F$105,K3L!G$105,K3L!H$105,K3L!I$105,K3L!J$105,K3L!K$105),IF(G7="Laboratory Operations Officer/Pranata Laboratorium",CHOOSE(COUNTIF($G$2:G7,G7),LOP!B$105,LOP!C$105,LOP!D$105,LOP!E$105,LOP!F$105,LOP!G$105,LOP!H$105,LOP!I$105,LOP!J$105,LOP!K$105),IF(G7="Quality Management System (ISO 9001) Officer",CHOOSE(COUNTIF($G$2:G7,G7),QMS!B$105,QMS!C$105,QMS!D$105,QMS!E$105,QMS!F$105,QMS!G$105,QMS!H$105,QMS!I$105,QMS!J$105,QMS!K$105),IF(G7="QC Laboratory Analyst/Analis QC Laboratorium",CHOOSE(COUNTIF($G$2:G7,G7),QCA!B$105,QCA!C$105,QCA!D$105,QCA!E$105,QCA!F$105,QCA!G$105,QCA!H$105,QCA!I$105,QCA!J$105,QCA!K$105),IF(G7="Quality Assurance Officer",CHOOSE(COUNTIF($G$2:G7,G7),QAO!B$105,QAO!C$105,QAO!D$105,QAO!E$105,QAO!F$105,QAO!G$105,QAO!H$105,QAO!I$105,QAO!J$105,QAO!K$105),IF(G7="Research and Development Officer",CHOOSE(COUNTIF($G$2:G7,G7),RDO!B$105,RDO!C$105,RDO!D$105,RDO!E$105,RDO!F$105,RDO!G$105,RDO!H$105,RDO!I$105,RDO!J$105,RDO!K$105),IF(G7="Sustainability Officer",CHOOSE(COUNTIF($G$2:G7,G7),SBO!B$105,SBO!C$105,SBO!D$105,SBO!E$105,SBO!F$105,SBO!G$105,SBO!H$105,SBO!I$105,SBO!J$105,SBO!K$105),IF(G7="ESG Officer",CHOOSE(COUNTIF($G$2:G7,G7),ESG!B$105,ESG!C$105,ESG!D$105,ESG!E$105,ESG!F$105,ESG!G$105,ESG!H$105,ESG!I$105,ESG!J$105,ESG!K$105),IF(G7="Environmental Management System (ISO 14001) Officer",CHOOSE(COUNTIF($G$2:G7,G7),EMS!B$105,EMS!C$105,EMS!D$105,EMS!E$105,EMS!F$105,EMS!G$105,EMS!H$105,EMS!I$105,EMS!J$105,EMS!K$105),IF(G7="Corporate Legal Officer",CHOOSE(COUNTIF($G$2:G7,G7),CLO!B$105,CLO!C$105,CLO!D$105,CLO!E$105,CLO!F$105,CLO!G$105,CLO!H$105,CLO!I$105,CLO!J$105,CLO!K$105),IF(G7="Lifting Engineer for Heavy &amp; Critical Lifting",CHOOSE(COUNTIF($G$2:G7,G7),LHC!B$105,LHC!C$105,LHC!D$105,LHC!E$105,LHC!F$105,LHC!G$105,LHC!H$105,LHC!I$105,LHC!J$105,LHC!K$105),IF(G7="Panelis Terlatih Pengujian Sensori Pangan",CHOOSE(COUNTIF($G$2:G7,G7),PSP!B$105,PSP!C$105,PSP!D$105,PSP!E$105,PSP!F$105,PSP!G$105,PSP!H$105,PSP!I$105,PSP!J$105,PSP!K$105),IF(G7="Food Safety Management Officer/ Petugas Sistem Keamanan Pangan",CHOOSE(COUNTIF($G$2:G7,G7),FMO!B$105,FMO!C$105,FMO!D$105,FMO!E$105,FMO!F$105,FMO!G$105,FMO!H$105,FMO!I$105,FMO!J$105,FMO!K$105),IF(G7="Lead Implementer Standar Laboratorium ISO/IEC 17025:2017",CHOOSE(COUNTIF($G$2:G7,G7),LQO!B$105,LQO!C$105,LQO!D$105,LQO!E$105,LQO!F$105,LQO!G$105,LQO!H$105,LQO!I$105,LQO!J$105,LQO!K$105),IF(G7="Regulatory Affairs Officer",CHOOSE(COUNTIF($G$2:G7,G7),RAO!B$105,RAO!C$105,RAO!D$105,RAO!E$105,RAO!F$105,RAO!G$105,RAO!H$105,RAO!I$105,RAO!J$105,RAO!K$105),IF(G7="LIFTING ENGINEER FOR MEDIUM LIFTING",CHOOSE(COUNTIF($G$2:G7,G7),LML!B$105,LML!C$105,LML!D$105,LML!E$105,LML!F$105,LML!G$105,LML!H$105,LML!I$105,LML!J$105,LML!K$105),IF(G7="LIFTING DRAFTER",CHOOSE(COUNTIF($G$2:G7,G7),LDT!B$105,LDT!C$105,LDT!D$105,LDT!E$105,LDT!F$105,LDT!G$105,LDT!H$105,LDT!I$105,LDT!J$105,LDT!K$105),IF(G7="3D LIFTING DESIGNER",CHOOSE(COUNTIF($G$2:G7,G7),DLD!B$105,DLD!C$105,DLD!D$105,DLD!E$105,DLD!F$105,DLD!G$105,DLD!H$105,DLD!I$105,DLD!J$105,DLD!K$105),"")))))))))))))))))))))</f>
        <v>59</v>
      </c>
      <c r="K7" s="53" t="s">
        <v>2070</v>
      </c>
      <c r="L7" s="53" t="s">
        <v>2051</v>
      </c>
      <c r="M7">
        <f t="shared" si="1"/>
        <v>10</v>
      </c>
    </row>
    <row r="8" spans="1:13" ht="19.8" x14ac:dyDescent="0.3">
      <c r="A8" s="55" t="s">
        <v>2170</v>
      </c>
      <c r="B8" s="55" t="s">
        <v>1587</v>
      </c>
      <c r="C8" s="55">
        <v>81234567841</v>
      </c>
      <c r="D8" s="55" t="s">
        <v>2171</v>
      </c>
      <c r="E8" s="55" t="s">
        <v>2172</v>
      </c>
      <c r="F8" s="55" t="s">
        <v>2094</v>
      </c>
      <c r="G8" s="55" t="s">
        <v>2075</v>
      </c>
      <c r="H8" s="55" t="str">
        <f t="shared" si="0"/>
        <v>CLO</v>
      </c>
      <c r="I8" s="55">
        <f>IF(G8="","",IF(COUNTIF($G$2:G8,G8)&gt;10,"",IF(G8="GLP Laboratory Technician/Teknisi Laboratorium Berbasis GLP",CHOOSE(COUNTIF($G$2:G8,G8),GLP!B$105,GLP!C$105,GLP!D$105,GLP!E$105,GLP!F$105,GLP!G$105,GLP!H$105,GLP!I$105,GLP!J$105,GLP!K$105),IF(G8="Laboratory HSE Officer/Petugas K3L Laboratorium",CHOOSE(COUNTIF($G$2:G8,G8),K3L!B$105,K3L!C$105,K3L!D$105,K3L!E$105,K3L!F$105,K3L!G$105,K3L!H$105,K3L!I$105,K3L!J$105,K3L!K$105),IF(G8="Laboratory Operations Officer/Pranata Laboratorium",CHOOSE(COUNTIF($G$2:G8,G8),LOP!B$105,LOP!C$105,LOP!D$105,LOP!E$105,LOP!F$105,LOP!G$105,LOP!H$105,LOP!I$105,LOP!J$105,LOP!K$105),IF(G8="Quality Management System (ISO 9001) Officer",CHOOSE(COUNTIF($G$2:G8,G8),QMS!B$105,QMS!C$105,QMS!D$105,QMS!E$105,QMS!F$105,QMS!G$105,QMS!H$105,QMS!I$105,QMS!J$105,QMS!K$105),IF(G8="QC Laboratory Analyst/Analis QC Laboratorium",CHOOSE(COUNTIF($G$2:G8,G8),QCA!B$105,QCA!C$105,QCA!D$105,QCA!E$105,QCA!F$105,QCA!G$105,QCA!H$105,QCA!I$105,QCA!J$105,QCA!K$105),IF(G8="Quality Assurance Officer",CHOOSE(COUNTIF($G$2:G8,G8),QAO!B$105,QAO!C$105,QAO!D$105,QAO!E$105,QAO!F$105,QAO!G$105,QAO!H$105,QAO!I$105,QAO!J$105,QAO!K$105),IF(G8="Research and Development Officer",CHOOSE(COUNTIF($G$2:G8,G8),RDO!B$105,RDO!C$105,RDO!D$105,RDO!E$105,RDO!F$105,RDO!G$105,RDO!H$105,RDO!I$105,RDO!J$105,RDO!K$105),IF(G8="Sustainability Officer",CHOOSE(COUNTIF($G$2:G8,G8),SBO!B$105,SBO!C$105,SBO!D$105,SBO!E$105,SBO!F$105,SBO!G$105,SBO!H$105,SBO!I$105,SBO!J$105,SBO!K$105),IF(G8="ESG Officer",CHOOSE(COUNTIF($G$2:G8,G8),ESG!B$105,ESG!C$105,ESG!D$105,ESG!E$105,ESG!F$105,ESG!G$105,ESG!H$105,ESG!I$105,ESG!J$105,ESG!K$105),IF(G8="Environmental Management System (ISO 14001) Officer",CHOOSE(COUNTIF($G$2:G8,G8),EMS!B$105,EMS!C$105,EMS!D$105,EMS!E$105,EMS!F$105,EMS!G$105,EMS!H$105,EMS!I$105,EMS!J$105,EMS!K$105),IF(G8="Corporate Legal Officer",CHOOSE(COUNTIF($G$2:G8,G8),CLO!B$105,CLO!C$105,CLO!D$105,CLO!E$105,CLO!F$105,CLO!G$105,CLO!H$105,CLO!I$105,CLO!J$105,CLO!K$105),IF(G8="Lifting Engineer for Heavy &amp; Critical Lifting",CHOOSE(COUNTIF($G$2:G8,G8),LHC!B$105,LHC!C$105,LHC!D$105,LHC!E$105,LHC!F$105,LHC!G$105,LHC!H$105,LHC!I$105,LHC!J$105,LHC!K$105),IF(G8="Panelis Terlatih Pengujian Sensori Pangan",CHOOSE(COUNTIF($G$2:G8,G8),PSP!B$105,PSP!C$105,PSP!D$105,PSP!E$105,PSP!F$105,PSP!G$105,PSP!H$105,PSP!I$105,PSP!J$105,PSP!K$105),IF(G8="Food Safety Management Officer/ Petugas Sistem Keamanan Pangan",CHOOSE(COUNTIF($G$2:G8,G8),FMO!B$105,FMO!C$105,FMO!D$105,FMO!E$105,FMO!F$105,FMO!G$105,FMO!H$105,FMO!I$105,FMO!J$105,FMO!K$105),IF(G8="Lead Implementer Standar Laboratorium ISO/IEC 17025:2017",CHOOSE(COUNTIF($G$2:G8,G8),LQO!B$105,LQO!C$105,LQO!D$105,LQO!E$105,LQO!F$105,LQO!G$105,LQO!H$105,LQO!I$105,LQO!J$105,LQO!K$105),IF(G8="Regulatory Affairs Officer",CHOOSE(COUNTIF($G$2:G8,G8),RAO!B$105,RAO!C$105,RAO!D$105,RAO!E$105,RAO!F$105,RAO!G$105,RAO!H$105,RAO!I$105,RAO!J$105,RAO!K$105),IF(G8="LIFTING ENGINEER FOR MEDIUM LIFTING",CHOOSE(COUNTIF($G$2:G8,G8),LML!B$105,LML!C$105,LML!D$105,LML!E$105,LML!F$105,LML!G$105,LML!H$105,LML!I$105,LML!J$105,LML!K$105),IF(G8="LIFTING DRAFTER",CHOOSE(COUNTIF($G$2:G8,G8),LDT!B$105,LDT!C$105,LDT!D$105,LDT!E$105,LDT!F$105,LDT!G$105,LDT!H$105,LDT!I$105,LDT!J$105,LDT!K$105),IF(G8="3D LIFTING DESIGNER",CHOOSE(COUNTIF($G$2:G8,G8),DLD!B$105,DLD!C$105,DLD!D$105,DLD!E$105,DLD!F$105,DLD!G$105,DLD!H$105,DLD!I$105,DLD!J$105,DLD!K$105),"")))))))))))))))))))))</f>
        <v>25</v>
      </c>
      <c r="K8" s="53" t="s">
        <v>2076</v>
      </c>
      <c r="L8" s="53" t="s">
        <v>2052</v>
      </c>
      <c r="M8">
        <f t="shared" si="1"/>
        <v>10</v>
      </c>
    </row>
    <row r="9" spans="1:13" ht="19.8" x14ac:dyDescent="0.3">
      <c r="A9" s="55" t="s">
        <v>2173</v>
      </c>
      <c r="B9" s="55" t="s">
        <v>1596</v>
      </c>
      <c r="C9" s="55">
        <v>81234567842</v>
      </c>
      <c r="D9" s="55" t="s">
        <v>2075</v>
      </c>
      <c r="E9" s="55" t="s">
        <v>2174</v>
      </c>
      <c r="F9" s="55" t="s">
        <v>2098</v>
      </c>
      <c r="G9" s="55" t="s">
        <v>2075</v>
      </c>
      <c r="H9" s="55" t="str">
        <f t="shared" si="0"/>
        <v>CLO</v>
      </c>
      <c r="I9" s="55">
        <f>IF(G9="","",IF(COUNTIF($G$2:G9,G9)&gt;10,"",IF(G9="GLP Laboratory Technician/Teknisi Laboratorium Berbasis GLP",CHOOSE(COUNTIF($G$2:G9,G9),GLP!B$105,GLP!C$105,GLP!D$105,GLP!E$105,GLP!F$105,GLP!G$105,GLP!H$105,GLP!I$105,GLP!J$105,GLP!K$105),IF(G9="Laboratory HSE Officer/Petugas K3L Laboratorium",CHOOSE(COUNTIF($G$2:G9,G9),K3L!B$105,K3L!C$105,K3L!D$105,K3L!E$105,K3L!F$105,K3L!G$105,K3L!H$105,K3L!I$105,K3L!J$105,K3L!K$105),IF(G9="Laboratory Operations Officer/Pranata Laboratorium",CHOOSE(COUNTIF($G$2:G9,G9),LOP!B$105,LOP!C$105,LOP!D$105,LOP!E$105,LOP!F$105,LOP!G$105,LOP!H$105,LOP!I$105,LOP!J$105,LOP!K$105),IF(G9="Quality Management System (ISO 9001) Officer",CHOOSE(COUNTIF($G$2:G9,G9),QMS!B$105,QMS!C$105,QMS!D$105,QMS!E$105,QMS!F$105,QMS!G$105,QMS!H$105,QMS!I$105,QMS!J$105,QMS!K$105),IF(G9="QC Laboratory Analyst/Analis QC Laboratorium",CHOOSE(COUNTIF($G$2:G9,G9),QCA!B$105,QCA!C$105,QCA!D$105,QCA!E$105,QCA!F$105,QCA!G$105,QCA!H$105,QCA!I$105,QCA!J$105,QCA!K$105),IF(G9="Quality Assurance Officer",CHOOSE(COUNTIF($G$2:G9,G9),QAO!B$105,QAO!C$105,QAO!D$105,QAO!E$105,QAO!F$105,QAO!G$105,QAO!H$105,QAO!I$105,QAO!J$105,QAO!K$105),IF(G9="Research and Development Officer",CHOOSE(COUNTIF($G$2:G9,G9),RDO!B$105,RDO!C$105,RDO!D$105,RDO!E$105,RDO!F$105,RDO!G$105,RDO!H$105,RDO!I$105,RDO!J$105,RDO!K$105),IF(G9="Sustainability Officer",CHOOSE(COUNTIF($G$2:G9,G9),SBO!B$105,SBO!C$105,SBO!D$105,SBO!E$105,SBO!F$105,SBO!G$105,SBO!H$105,SBO!I$105,SBO!J$105,SBO!K$105),IF(G9="ESG Officer",CHOOSE(COUNTIF($G$2:G9,G9),ESG!B$105,ESG!C$105,ESG!D$105,ESG!E$105,ESG!F$105,ESG!G$105,ESG!H$105,ESG!I$105,ESG!J$105,ESG!K$105),IF(G9="Environmental Management System (ISO 14001) Officer",CHOOSE(COUNTIF($G$2:G9,G9),EMS!B$105,EMS!C$105,EMS!D$105,EMS!E$105,EMS!F$105,EMS!G$105,EMS!H$105,EMS!I$105,EMS!J$105,EMS!K$105),IF(G9="Corporate Legal Officer",CHOOSE(COUNTIF($G$2:G9,G9),CLO!B$105,CLO!C$105,CLO!D$105,CLO!E$105,CLO!F$105,CLO!G$105,CLO!H$105,CLO!I$105,CLO!J$105,CLO!K$105),IF(G9="Lifting Engineer for Heavy &amp; Critical Lifting",CHOOSE(COUNTIF($G$2:G9,G9),LHC!B$105,LHC!C$105,LHC!D$105,LHC!E$105,LHC!F$105,LHC!G$105,LHC!H$105,LHC!I$105,LHC!J$105,LHC!K$105),IF(G9="Panelis Terlatih Pengujian Sensori Pangan",CHOOSE(COUNTIF($G$2:G9,G9),PSP!B$105,PSP!C$105,PSP!D$105,PSP!E$105,PSP!F$105,PSP!G$105,PSP!H$105,PSP!I$105,PSP!J$105,PSP!K$105),IF(G9="Food Safety Management Officer/ Petugas Sistem Keamanan Pangan",CHOOSE(COUNTIF($G$2:G9,G9),FMO!B$105,FMO!C$105,FMO!D$105,FMO!E$105,FMO!F$105,FMO!G$105,FMO!H$105,FMO!I$105,FMO!J$105,FMO!K$105),IF(G9="Lead Implementer Standar Laboratorium ISO/IEC 17025:2017",CHOOSE(COUNTIF($G$2:G9,G9),LQO!B$105,LQO!C$105,LQO!D$105,LQO!E$105,LQO!F$105,LQO!G$105,LQO!H$105,LQO!I$105,LQO!J$105,LQO!K$105),IF(G9="Regulatory Affairs Officer",CHOOSE(COUNTIF($G$2:G9,G9),RAO!B$105,RAO!C$105,RAO!D$105,RAO!E$105,RAO!F$105,RAO!G$105,RAO!H$105,RAO!I$105,RAO!J$105,RAO!K$105),IF(G9="LIFTING ENGINEER FOR MEDIUM LIFTING",CHOOSE(COUNTIF($G$2:G9,G9),LML!B$105,LML!C$105,LML!D$105,LML!E$105,LML!F$105,LML!G$105,LML!H$105,LML!I$105,LML!J$105,LML!K$105),IF(G9="LIFTING DRAFTER",CHOOSE(COUNTIF($G$2:G9,G9),LDT!B$105,LDT!C$105,LDT!D$105,LDT!E$105,LDT!F$105,LDT!G$105,LDT!H$105,LDT!I$105,LDT!J$105,LDT!K$105),IF(G9="3D LIFTING DESIGNER",CHOOSE(COUNTIF($G$2:G9,G9),DLD!B$105,DLD!C$105,DLD!D$105,DLD!E$105,DLD!F$105,DLD!G$105,DLD!H$105,DLD!I$105,DLD!J$105,DLD!K$105),"")))))))))))))))))))))</f>
        <v>25</v>
      </c>
      <c r="K9" s="53" t="s">
        <v>2072</v>
      </c>
      <c r="L9" s="53" t="s">
        <v>2053</v>
      </c>
      <c r="M9">
        <f t="shared" si="1"/>
        <v>10</v>
      </c>
    </row>
    <row r="10" spans="1:13" ht="19.8" x14ac:dyDescent="0.3">
      <c r="A10" s="55" t="s">
        <v>2175</v>
      </c>
      <c r="B10" s="55" t="s">
        <v>1587</v>
      </c>
      <c r="C10" s="55">
        <v>81234567843</v>
      </c>
      <c r="D10" s="55" t="s">
        <v>2176</v>
      </c>
      <c r="E10" s="55" t="s">
        <v>2172</v>
      </c>
      <c r="F10" s="55" t="s">
        <v>2106</v>
      </c>
      <c r="G10" s="55" t="s">
        <v>2075</v>
      </c>
      <c r="H10" s="55" t="str">
        <f t="shared" si="0"/>
        <v>CLO</v>
      </c>
      <c r="I10" s="55">
        <f>IF(G10="","",IF(COUNTIF($G$2:G10,G10)&gt;10,"",IF(G10="GLP Laboratory Technician/Teknisi Laboratorium Berbasis GLP",CHOOSE(COUNTIF($G$2:G10,G10),GLP!B$105,GLP!C$105,GLP!D$105,GLP!E$105,GLP!F$105,GLP!G$105,GLP!H$105,GLP!I$105,GLP!J$105,GLP!K$105),IF(G10="Laboratory HSE Officer/Petugas K3L Laboratorium",CHOOSE(COUNTIF($G$2:G10,G10),K3L!B$105,K3L!C$105,K3L!D$105,K3L!E$105,K3L!F$105,K3L!G$105,K3L!H$105,K3L!I$105,K3L!J$105,K3L!K$105),IF(G10="Laboratory Operations Officer/Pranata Laboratorium",CHOOSE(COUNTIF($G$2:G10,G10),LOP!B$105,LOP!C$105,LOP!D$105,LOP!E$105,LOP!F$105,LOP!G$105,LOP!H$105,LOP!I$105,LOP!J$105,LOP!K$105),IF(G10="Quality Management System (ISO 9001) Officer",CHOOSE(COUNTIF($G$2:G10,G10),QMS!B$105,QMS!C$105,QMS!D$105,QMS!E$105,QMS!F$105,QMS!G$105,QMS!H$105,QMS!I$105,QMS!J$105,QMS!K$105),IF(G10="QC Laboratory Analyst/Analis QC Laboratorium",CHOOSE(COUNTIF($G$2:G10,G10),QCA!B$105,QCA!C$105,QCA!D$105,QCA!E$105,QCA!F$105,QCA!G$105,QCA!H$105,QCA!I$105,QCA!J$105,QCA!K$105),IF(G10="Quality Assurance Officer",CHOOSE(COUNTIF($G$2:G10,G10),QAO!B$105,QAO!C$105,QAO!D$105,QAO!E$105,QAO!F$105,QAO!G$105,QAO!H$105,QAO!I$105,QAO!J$105,QAO!K$105),IF(G10="Research and Development Officer",CHOOSE(COUNTIF($G$2:G10,G10),RDO!B$105,RDO!C$105,RDO!D$105,RDO!E$105,RDO!F$105,RDO!G$105,RDO!H$105,RDO!I$105,RDO!J$105,RDO!K$105),IF(G10="Sustainability Officer",CHOOSE(COUNTIF($G$2:G10,G10),SBO!B$105,SBO!C$105,SBO!D$105,SBO!E$105,SBO!F$105,SBO!G$105,SBO!H$105,SBO!I$105,SBO!J$105,SBO!K$105),IF(G10="ESG Officer",CHOOSE(COUNTIF($G$2:G10,G10),ESG!B$105,ESG!C$105,ESG!D$105,ESG!E$105,ESG!F$105,ESG!G$105,ESG!H$105,ESG!I$105,ESG!J$105,ESG!K$105),IF(G10="Environmental Management System (ISO 14001) Officer",CHOOSE(COUNTIF($G$2:G10,G10),EMS!B$105,EMS!C$105,EMS!D$105,EMS!E$105,EMS!F$105,EMS!G$105,EMS!H$105,EMS!I$105,EMS!J$105,EMS!K$105),IF(G10="Corporate Legal Officer",CHOOSE(COUNTIF($G$2:G10,G10),CLO!B$105,CLO!C$105,CLO!D$105,CLO!E$105,CLO!F$105,CLO!G$105,CLO!H$105,CLO!I$105,CLO!J$105,CLO!K$105),IF(G10="Lifting Engineer for Heavy &amp; Critical Lifting",CHOOSE(COUNTIF($G$2:G10,G10),LHC!B$105,LHC!C$105,LHC!D$105,LHC!E$105,LHC!F$105,LHC!G$105,LHC!H$105,LHC!I$105,LHC!J$105,LHC!K$105),IF(G10="Panelis Terlatih Pengujian Sensori Pangan",CHOOSE(COUNTIF($G$2:G10,G10),PSP!B$105,PSP!C$105,PSP!D$105,PSP!E$105,PSP!F$105,PSP!G$105,PSP!H$105,PSP!I$105,PSP!J$105,PSP!K$105),IF(G10="Food Safety Management Officer/ Petugas Sistem Keamanan Pangan",CHOOSE(COUNTIF($G$2:G10,G10),FMO!B$105,FMO!C$105,FMO!D$105,FMO!E$105,FMO!F$105,FMO!G$105,FMO!H$105,FMO!I$105,FMO!J$105,FMO!K$105),IF(G10="Lead Implementer Standar Laboratorium ISO/IEC 17025:2017",CHOOSE(COUNTIF($G$2:G10,G10),LQO!B$105,LQO!C$105,LQO!D$105,LQO!E$105,LQO!F$105,LQO!G$105,LQO!H$105,LQO!I$105,LQO!J$105,LQO!K$105),IF(G10="Regulatory Affairs Officer",CHOOSE(COUNTIF($G$2:G10,G10),RAO!B$105,RAO!C$105,RAO!D$105,RAO!E$105,RAO!F$105,RAO!G$105,RAO!H$105,RAO!I$105,RAO!J$105,RAO!K$105),IF(G10="LIFTING ENGINEER FOR MEDIUM LIFTING",CHOOSE(COUNTIF($G$2:G10,G10),LML!B$105,LML!C$105,LML!D$105,LML!E$105,LML!F$105,LML!G$105,LML!H$105,LML!I$105,LML!J$105,LML!K$105),IF(G10="LIFTING DRAFTER",CHOOSE(COUNTIF($G$2:G10,G10),LDT!B$105,LDT!C$105,LDT!D$105,LDT!E$105,LDT!F$105,LDT!G$105,LDT!H$105,LDT!I$105,LDT!J$105,LDT!K$105),IF(G10="3D LIFTING DESIGNER",CHOOSE(COUNTIF($G$2:G10,G10),DLD!B$105,DLD!C$105,DLD!D$105,DLD!E$105,DLD!F$105,DLD!G$105,DLD!H$105,DLD!I$105,DLD!J$105,DLD!K$105),"")))))))))))))))))))))</f>
        <v>24</v>
      </c>
      <c r="K10" t="s">
        <v>2079</v>
      </c>
      <c r="L10" s="53" t="s">
        <v>2080</v>
      </c>
      <c r="M10">
        <f t="shared" si="1"/>
        <v>10</v>
      </c>
    </row>
    <row r="11" spans="1:13" ht="19.8" x14ac:dyDescent="0.3">
      <c r="A11" s="55" t="s">
        <v>2177</v>
      </c>
      <c r="B11" s="55" t="s">
        <v>1596</v>
      </c>
      <c r="C11" s="55">
        <v>81234567844</v>
      </c>
      <c r="D11" s="55" t="s">
        <v>2075</v>
      </c>
      <c r="E11" s="55" t="s">
        <v>2174</v>
      </c>
      <c r="F11" s="55" t="s">
        <v>2102</v>
      </c>
      <c r="G11" s="55" t="s">
        <v>2075</v>
      </c>
      <c r="H11" s="55" t="str">
        <f t="shared" si="0"/>
        <v>CLO</v>
      </c>
      <c r="I11" s="55">
        <f>IF(G11="","",IF(COUNTIF($G$2:G11,G11)&gt;10,"",IF(G11="GLP Laboratory Technician/Teknisi Laboratorium Berbasis GLP",CHOOSE(COUNTIF($G$2:G11,G11),GLP!B$105,GLP!C$105,GLP!D$105,GLP!E$105,GLP!F$105,GLP!G$105,GLP!H$105,GLP!I$105,GLP!J$105,GLP!K$105),IF(G11="Laboratory HSE Officer/Petugas K3L Laboratorium",CHOOSE(COUNTIF($G$2:G11,G11),K3L!B$105,K3L!C$105,K3L!D$105,K3L!E$105,K3L!F$105,K3L!G$105,K3L!H$105,K3L!I$105,K3L!J$105,K3L!K$105),IF(G11="Laboratory Operations Officer/Pranata Laboratorium",CHOOSE(COUNTIF($G$2:G11,G11),LOP!B$105,LOP!C$105,LOP!D$105,LOP!E$105,LOP!F$105,LOP!G$105,LOP!H$105,LOP!I$105,LOP!J$105,LOP!K$105),IF(G11="Quality Management System (ISO 9001) Officer",CHOOSE(COUNTIF($G$2:G11,G11),QMS!B$105,QMS!C$105,QMS!D$105,QMS!E$105,QMS!F$105,QMS!G$105,QMS!H$105,QMS!I$105,QMS!J$105,QMS!K$105),IF(G11="QC Laboratory Analyst/Analis QC Laboratorium",CHOOSE(COUNTIF($G$2:G11,G11),QCA!B$105,QCA!C$105,QCA!D$105,QCA!E$105,QCA!F$105,QCA!G$105,QCA!H$105,QCA!I$105,QCA!J$105,QCA!K$105),IF(G11="Quality Assurance Officer",CHOOSE(COUNTIF($G$2:G11,G11),QAO!B$105,QAO!C$105,QAO!D$105,QAO!E$105,QAO!F$105,QAO!G$105,QAO!H$105,QAO!I$105,QAO!J$105,QAO!K$105),IF(G11="Research and Development Officer",CHOOSE(COUNTIF($G$2:G11,G11),RDO!B$105,RDO!C$105,RDO!D$105,RDO!E$105,RDO!F$105,RDO!G$105,RDO!H$105,RDO!I$105,RDO!J$105,RDO!K$105),IF(G11="Sustainability Officer",CHOOSE(COUNTIF($G$2:G11,G11),SBO!B$105,SBO!C$105,SBO!D$105,SBO!E$105,SBO!F$105,SBO!G$105,SBO!H$105,SBO!I$105,SBO!J$105,SBO!K$105),IF(G11="ESG Officer",CHOOSE(COUNTIF($G$2:G11,G11),ESG!B$105,ESG!C$105,ESG!D$105,ESG!E$105,ESG!F$105,ESG!G$105,ESG!H$105,ESG!I$105,ESG!J$105,ESG!K$105),IF(G11="Environmental Management System (ISO 14001) Officer",CHOOSE(COUNTIF($G$2:G11,G11),EMS!B$105,EMS!C$105,EMS!D$105,EMS!E$105,EMS!F$105,EMS!G$105,EMS!H$105,EMS!I$105,EMS!J$105,EMS!K$105),IF(G11="Corporate Legal Officer",CHOOSE(COUNTIF($G$2:G11,G11),CLO!B$105,CLO!C$105,CLO!D$105,CLO!E$105,CLO!F$105,CLO!G$105,CLO!H$105,CLO!I$105,CLO!J$105,CLO!K$105),IF(G11="Lifting Engineer for Heavy &amp; Critical Lifting",CHOOSE(COUNTIF($G$2:G11,G11),LHC!B$105,LHC!C$105,LHC!D$105,LHC!E$105,LHC!F$105,LHC!G$105,LHC!H$105,LHC!I$105,LHC!J$105,LHC!K$105),IF(G11="Panelis Terlatih Pengujian Sensori Pangan",CHOOSE(COUNTIF($G$2:G11,G11),PSP!B$105,PSP!C$105,PSP!D$105,PSP!E$105,PSP!F$105,PSP!G$105,PSP!H$105,PSP!I$105,PSP!J$105,PSP!K$105),IF(G11="Food Safety Management Officer/ Petugas Sistem Keamanan Pangan",CHOOSE(COUNTIF($G$2:G11,G11),FMO!B$105,FMO!C$105,FMO!D$105,FMO!E$105,FMO!F$105,FMO!G$105,FMO!H$105,FMO!I$105,FMO!J$105,FMO!K$105),IF(G11="Lead Implementer Standar Laboratorium ISO/IEC 17025:2017",CHOOSE(COUNTIF($G$2:G11,G11),LQO!B$105,LQO!C$105,LQO!D$105,LQO!E$105,LQO!F$105,LQO!G$105,LQO!H$105,LQO!I$105,LQO!J$105,LQO!K$105),IF(G11="Regulatory Affairs Officer",CHOOSE(COUNTIF($G$2:G11,G11),RAO!B$105,RAO!C$105,RAO!D$105,RAO!E$105,RAO!F$105,RAO!G$105,RAO!H$105,RAO!I$105,RAO!J$105,RAO!K$105),IF(G11="LIFTING ENGINEER FOR MEDIUM LIFTING",CHOOSE(COUNTIF($G$2:G11,G11),LML!B$105,LML!C$105,LML!D$105,LML!E$105,LML!F$105,LML!G$105,LML!H$105,LML!I$105,LML!J$105,LML!K$105),IF(G11="LIFTING DRAFTER",CHOOSE(COUNTIF($G$2:G11,G11),LDT!B$105,LDT!C$105,LDT!D$105,LDT!E$105,LDT!F$105,LDT!G$105,LDT!H$105,LDT!I$105,LDT!J$105,LDT!K$105),IF(G11="3D LIFTING DESIGNER",CHOOSE(COUNTIF($G$2:G11,G11),DLD!B$105,DLD!C$105,DLD!D$105,DLD!E$105,DLD!F$105,DLD!G$105,DLD!H$105,DLD!I$105,DLD!J$105,DLD!K$105),"")))))))))))))))))))))</f>
        <v>24</v>
      </c>
      <c r="K11" s="53" t="s">
        <v>2063</v>
      </c>
      <c r="L11" s="53" t="s">
        <v>2054</v>
      </c>
      <c r="M11">
        <f t="shared" si="1"/>
        <v>10</v>
      </c>
    </row>
    <row r="12" spans="1:13" ht="19.8" x14ac:dyDescent="0.3">
      <c r="A12" s="55" t="s">
        <v>2140</v>
      </c>
      <c r="B12" s="55" t="s">
        <v>1587</v>
      </c>
      <c r="C12" s="55">
        <v>81234567821</v>
      </c>
      <c r="D12" s="55" t="s">
        <v>2141</v>
      </c>
      <c r="E12" s="55" t="s">
        <v>2123</v>
      </c>
      <c r="F12" s="55" t="s">
        <v>2130</v>
      </c>
      <c r="G12" s="55" t="s">
        <v>2085</v>
      </c>
      <c r="H12" s="55" t="str">
        <f t="shared" si="0"/>
        <v>DLD</v>
      </c>
      <c r="I12" s="55">
        <f>IF(G12="","",IF(COUNTIF($G$2:G12,G12)&gt;10,"",IF(G12="GLP Laboratory Technician/Teknisi Laboratorium Berbasis GLP",CHOOSE(COUNTIF($G$2:G12,G12),GLP!B$105,GLP!C$105,GLP!D$105,GLP!E$105,GLP!F$105,GLP!G$105,GLP!H$105,GLP!I$105,GLP!J$105,GLP!K$105),IF(G12="Laboratory HSE Officer/Petugas K3L Laboratorium",CHOOSE(COUNTIF($G$2:G12,G12),K3L!B$105,K3L!C$105,K3L!D$105,K3L!E$105,K3L!F$105,K3L!G$105,K3L!H$105,K3L!I$105,K3L!J$105,K3L!K$105),IF(G12="Laboratory Operations Officer/Pranata Laboratorium",CHOOSE(COUNTIF($G$2:G12,G12),LOP!B$105,LOP!C$105,LOP!D$105,LOP!E$105,LOP!F$105,LOP!G$105,LOP!H$105,LOP!I$105,LOP!J$105,LOP!K$105),IF(G12="Quality Management System (ISO 9001) Officer",CHOOSE(COUNTIF($G$2:G12,G12),QMS!B$105,QMS!C$105,QMS!D$105,QMS!E$105,QMS!F$105,QMS!G$105,QMS!H$105,QMS!I$105,QMS!J$105,QMS!K$105),IF(G12="QC Laboratory Analyst/Analis QC Laboratorium",CHOOSE(COUNTIF($G$2:G12,G12),QCA!B$105,QCA!C$105,QCA!D$105,QCA!E$105,QCA!F$105,QCA!G$105,QCA!H$105,QCA!I$105,QCA!J$105,QCA!K$105),IF(G12="Quality Assurance Officer",CHOOSE(COUNTIF($G$2:G12,G12),QAO!B$105,QAO!C$105,QAO!D$105,QAO!E$105,QAO!F$105,QAO!G$105,QAO!H$105,QAO!I$105,QAO!J$105,QAO!K$105),IF(G12="Research and Development Officer",CHOOSE(COUNTIF($G$2:G12,G12),RDO!B$105,RDO!C$105,RDO!D$105,RDO!E$105,RDO!F$105,RDO!G$105,RDO!H$105,RDO!I$105,RDO!J$105,RDO!K$105),IF(G12="Sustainability Officer",CHOOSE(COUNTIF($G$2:G12,G12),SBO!B$105,SBO!C$105,SBO!D$105,SBO!E$105,SBO!F$105,SBO!G$105,SBO!H$105,SBO!I$105,SBO!J$105,SBO!K$105),IF(G12="ESG Officer",CHOOSE(COUNTIF($G$2:G12,G12),ESG!B$105,ESG!C$105,ESG!D$105,ESG!E$105,ESG!F$105,ESG!G$105,ESG!H$105,ESG!I$105,ESG!J$105,ESG!K$105),IF(G12="Environmental Management System (ISO 14001) Officer",CHOOSE(COUNTIF($G$2:G12,G12),EMS!B$105,EMS!C$105,EMS!D$105,EMS!E$105,EMS!F$105,EMS!G$105,EMS!H$105,EMS!I$105,EMS!J$105,EMS!K$105),IF(G12="Corporate Legal Officer",CHOOSE(COUNTIF($G$2:G12,G12),CLO!B$105,CLO!C$105,CLO!D$105,CLO!E$105,CLO!F$105,CLO!G$105,CLO!H$105,CLO!I$105,CLO!J$105,CLO!K$105),IF(G12="Lifting Engineer for Heavy &amp; Critical Lifting",CHOOSE(COUNTIF($G$2:G12,G12),LHC!B$105,LHC!C$105,LHC!D$105,LHC!E$105,LHC!F$105,LHC!G$105,LHC!H$105,LHC!I$105,LHC!J$105,LHC!K$105),IF(G12="Panelis Terlatih Pengujian Sensori Pangan",CHOOSE(COUNTIF($G$2:G12,G12),PSP!B$105,PSP!C$105,PSP!D$105,PSP!E$105,PSP!F$105,PSP!G$105,PSP!H$105,PSP!I$105,PSP!J$105,PSP!K$105),IF(G12="Food Safety Management Officer/ Petugas Sistem Keamanan Pangan",CHOOSE(COUNTIF($G$2:G12,G12),FMO!B$105,FMO!C$105,FMO!D$105,FMO!E$105,FMO!F$105,FMO!G$105,FMO!H$105,FMO!I$105,FMO!J$105,FMO!K$105),IF(G12="Lead Implementer Standar Laboratorium ISO/IEC 17025:2017",CHOOSE(COUNTIF($G$2:G12,G12),LQO!B$105,LQO!C$105,LQO!D$105,LQO!E$105,LQO!F$105,LQO!G$105,LQO!H$105,LQO!I$105,LQO!J$105,LQO!K$105),IF(G12="Regulatory Affairs Officer",CHOOSE(COUNTIF($G$2:G12,G12),RAO!B$105,RAO!C$105,RAO!D$105,RAO!E$105,RAO!F$105,RAO!G$105,RAO!H$105,RAO!I$105,RAO!J$105,RAO!K$105),IF(G12="LIFTING ENGINEER FOR MEDIUM LIFTING",CHOOSE(COUNTIF($G$2:G12,G12),LML!B$105,LML!C$105,LML!D$105,LML!E$105,LML!F$105,LML!G$105,LML!H$105,LML!I$105,LML!J$105,LML!K$105),IF(G12="LIFTING DRAFTER",CHOOSE(COUNTIF($G$2:G12,G12),LDT!B$105,LDT!C$105,LDT!D$105,LDT!E$105,LDT!F$105,LDT!G$105,LDT!H$105,LDT!I$105,LDT!J$105,LDT!K$105),IF(G12="3D LIFTING DESIGNER",CHOOSE(COUNTIF($G$2:G12,G12),DLD!B$105,DLD!C$105,DLD!D$105,DLD!E$105,DLD!F$105,DLD!G$105,DLD!H$105,DLD!I$105,DLD!J$105,DLD!K$105),"")))))))))))))))))))))</f>
        <v>78</v>
      </c>
      <c r="K12" s="53" t="s">
        <v>2065</v>
      </c>
      <c r="L12" s="53" t="s">
        <v>2055</v>
      </c>
      <c r="M12">
        <f t="shared" si="1"/>
        <v>10</v>
      </c>
    </row>
    <row r="13" spans="1:13" ht="19.8" x14ac:dyDescent="0.3">
      <c r="A13" s="55" t="s">
        <v>2142</v>
      </c>
      <c r="B13" s="55" t="s">
        <v>1596</v>
      </c>
      <c r="C13" s="55">
        <v>81234567822</v>
      </c>
      <c r="D13" s="55" t="s">
        <v>2143</v>
      </c>
      <c r="E13" s="55" t="s">
        <v>2126</v>
      </c>
      <c r="F13" s="55" t="s">
        <v>2102</v>
      </c>
      <c r="G13" s="55" t="s">
        <v>2085</v>
      </c>
      <c r="H13" s="55" t="str">
        <f t="shared" si="0"/>
        <v>DLD</v>
      </c>
      <c r="I13" s="55">
        <f>IF(G13="","",IF(COUNTIF($G$2:G13,G13)&gt;10,"",IF(G13="GLP Laboratory Technician/Teknisi Laboratorium Berbasis GLP",CHOOSE(COUNTIF($G$2:G13,G13),GLP!B$105,GLP!C$105,GLP!D$105,GLP!E$105,GLP!F$105,GLP!G$105,GLP!H$105,GLP!I$105,GLP!J$105,GLP!K$105),IF(G13="Laboratory HSE Officer/Petugas K3L Laboratorium",CHOOSE(COUNTIF($G$2:G13,G13),K3L!B$105,K3L!C$105,K3L!D$105,K3L!E$105,K3L!F$105,K3L!G$105,K3L!H$105,K3L!I$105,K3L!J$105,K3L!K$105),IF(G13="Laboratory Operations Officer/Pranata Laboratorium",CHOOSE(COUNTIF($G$2:G13,G13),LOP!B$105,LOP!C$105,LOP!D$105,LOP!E$105,LOP!F$105,LOP!G$105,LOP!H$105,LOP!I$105,LOP!J$105,LOP!K$105),IF(G13="Quality Management System (ISO 9001) Officer",CHOOSE(COUNTIF($G$2:G13,G13),QMS!B$105,QMS!C$105,QMS!D$105,QMS!E$105,QMS!F$105,QMS!G$105,QMS!H$105,QMS!I$105,QMS!J$105,QMS!K$105),IF(G13="QC Laboratory Analyst/Analis QC Laboratorium",CHOOSE(COUNTIF($G$2:G13,G13),QCA!B$105,QCA!C$105,QCA!D$105,QCA!E$105,QCA!F$105,QCA!G$105,QCA!H$105,QCA!I$105,QCA!J$105,QCA!K$105),IF(G13="Quality Assurance Officer",CHOOSE(COUNTIF($G$2:G13,G13),QAO!B$105,QAO!C$105,QAO!D$105,QAO!E$105,QAO!F$105,QAO!G$105,QAO!H$105,QAO!I$105,QAO!J$105,QAO!K$105),IF(G13="Research and Development Officer",CHOOSE(COUNTIF($G$2:G13,G13),RDO!B$105,RDO!C$105,RDO!D$105,RDO!E$105,RDO!F$105,RDO!G$105,RDO!H$105,RDO!I$105,RDO!J$105,RDO!K$105),IF(G13="Sustainability Officer",CHOOSE(COUNTIF($G$2:G13,G13),SBO!B$105,SBO!C$105,SBO!D$105,SBO!E$105,SBO!F$105,SBO!G$105,SBO!H$105,SBO!I$105,SBO!J$105,SBO!K$105),IF(G13="ESG Officer",CHOOSE(COUNTIF($G$2:G13,G13),ESG!B$105,ESG!C$105,ESG!D$105,ESG!E$105,ESG!F$105,ESG!G$105,ESG!H$105,ESG!I$105,ESG!J$105,ESG!K$105),IF(G13="Environmental Management System (ISO 14001) Officer",CHOOSE(COUNTIF($G$2:G13,G13),EMS!B$105,EMS!C$105,EMS!D$105,EMS!E$105,EMS!F$105,EMS!G$105,EMS!H$105,EMS!I$105,EMS!J$105,EMS!K$105),IF(G13="Corporate Legal Officer",CHOOSE(COUNTIF($G$2:G13,G13),CLO!B$105,CLO!C$105,CLO!D$105,CLO!E$105,CLO!F$105,CLO!G$105,CLO!H$105,CLO!I$105,CLO!J$105,CLO!K$105),IF(G13="Lifting Engineer for Heavy &amp; Critical Lifting",CHOOSE(COUNTIF($G$2:G13,G13),LHC!B$105,LHC!C$105,LHC!D$105,LHC!E$105,LHC!F$105,LHC!G$105,LHC!H$105,LHC!I$105,LHC!J$105,LHC!K$105),IF(G13="Panelis Terlatih Pengujian Sensori Pangan",CHOOSE(COUNTIF($G$2:G13,G13),PSP!B$105,PSP!C$105,PSP!D$105,PSP!E$105,PSP!F$105,PSP!G$105,PSP!H$105,PSP!I$105,PSP!J$105,PSP!K$105),IF(G13="Food Safety Management Officer/ Petugas Sistem Keamanan Pangan",CHOOSE(COUNTIF($G$2:G13,G13),FMO!B$105,FMO!C$105,FMO!D$105,FMO!E$105,FMO!F$105,FMO!G$105,FMO!H$105,FMO!I$105,FMO!J$105,FMO!K$105),IF(G13="Lead Implementer Standar Laboratorium ISO/IEC 17025:2017",CHOOSE(COUNTIF($G$2:G13,G13),LQO!B$105,LQO!C$105,LQO!D$105,LQO!E$105,LQO!F$105,LQO!G$105,LQO!H$105,LQO!I$105,LQO!J$105,LQO!K$105),IF(G13="Regulatory Affairs Officer",CHOOSE(COUNTIF($G$2:G13,G13),RAO!B$105,RAO!C$105,RAO!D$105,RAO!E$105,RAO!F$105,RAO!G$105,RAO!H$105,RAO!I$105,RAO!J$105,RAO!K$105),IF(G13="LIFTING ENGINEER FOR MEDIUM LIFTING",CHOOSE(COUNTIF($G$2:G13,G13),LML!B$105,LML!C$105,LML!D$105,LML!E$105,LML!F$105,LML!G$105,LML!H$105,LML!I$105,LML!J$105,LML!K$105),IF(G13="LIFTING DRAFTER",CHOOSE(COUNTIF($G$2:G13,G13),LDT!B$105,LDT!C$105,LDT!D$105,LDT!E$105,LDT!F$105,LDT!G$105,LDT!H$105,LDT!I$105,LDT!J$105,LDT!K$105),IF(G13="3D LIFTING DESIGNER",CHOOSE(COUNTIF($G$2:G13,G13),DLD!B$105,DLD!C$105,DLD!D$105,DLD!E$105,DLD!F$105,DLD!G$105,DLD!H$105,DLD!I$105,DLD!J$105,DLD!K$105),"")))))))))))))))))))))</f>
        <v>78</v>
      </c>
      <c r="K13" s="53" t="s">
        <v>2066</v>
      </c>
      <c r="L13" s="53" t="s">
        <v>2056</v>
      </c>
      <c r="M13">
        <f t="shared" si="1"/>
        <v>10</v>
      </c>
    </row>
    <row r="14" spans="1:13" ht="19.8" x14ac:dyDescent="0.3">
      <c r="A14" s="55" t="s">
        <v>2144</v>
      </c>
      <c r="B14" s="55" t="s">
        <v>1587</v>
      </c>
      <c r="C14" s="55">
        <v>81234567823</v>
      </c>
      <c r="D14" s="55" t="s">
        <v>2145</v>
      </c>
      <c r="E14" s="55" t="s">
        <v>2129</v>
      </c>
      <c r="F14" s="55" t="s">
        <v>2098</v>
      </c>
      <c r="G14" s="55" t="s">
        <v>2085</v>
      </c>
      <c r="H14" s="55" t="str">
        <f t="shared" si="0"/>
        <v>DLD</v>
      </c>
      <c r="I14" s="55">
        <f>IF(G14="","",IF(COUNTIF($G$2:G14,G14)&gt;10,"",IF(G14="GLP Laboratory Technician/Teknisi Laboratorium Berbasis GLP",CHOOSE(COUNTIF($G$2:G14,G14),GLP!B$105,GLP!C$105,GLP!D$105,GLP!E$105,GLP!F$105,GLP!G$105,GLP!H$105,GLP!I$105,GLP!J$105,GLP!K$105),IF(G14="Laboratory HSE Officer/Petugas K3L Laboratorium",CHOOSE(COUNTIF($G$2:G14,G14),K3L!B$105,K3L!C$105,K3L!D$105,K3L!E$105,K3L!F$105,K3L!G$105,K3L!H$105,K3L!I$105,K3L!J$105,K3L!K$105),IF(G14="Laboratory Operations Officer/Pranata Laboratorium",CHOOSE(COUNTIF($G$2:G14,G14),LOP!B$105,LOP!C$105,LOP!D$105,LOP!E$105,LOP!F$105,LOP!G$105,LOP!H$105,LOP!I$105,LOP!J$105,LOP!K$105),IF(G14="Quality Management System (ISO 9001) Officer",CHOOSE(COUNTIF($G$2:G14,G14),QMS!B$105,QMS!C$105,QMS!D$105,QMS!E$105,QMS!F$105,QMS!G$105,QMS!H$105,QMS!I$105,QMS!J$105,QMS!K$105),IF(G14="QC Laboratory Analyst/Analis QC Laboratorium",CHOOSE(COUNTIF($G$2:G14,G14),QCA!B$105,QCA!C$105,QCA!D$105,QCA!E$105,QCA!F$105,QCA!G$105,QCA!H$105,QCA!I$105,QCA!J$105,QCA!K$105),IF(G14="Quality Assurance Officer",CHOOSE(COUNTIF($G$2:G14,G14),QAO!B$105,QAO!C$105,QAO!D$105,QAO!E$105,QAO!F$105,QAO!G$105,QAO!H$105,QAO!I$105,QAO!J$105,QAO!K$105),IF(G14="Research and Development Officer",CHOOSE(COUNTIF($G$2:G14,G14),RDO!B$105,RDO!C$105,RDO!D$105,RDO!E$105,RDO!F$105,RDO!G$105,RDO!H$105,RDO!I$105,RDO!J$105,RDO!K$105),IF(G14="Sustainability Officer",CHOOSE(COUNTIF($G$2:G14,G14),SBO!B$105,SBO!C$105,SBO!D$105,SBO!E$105,SBO!F$105,SBO!G$105,SBO!H$105,SBO!I$105,SBO!J$105,SBO!K$105),IF(G14="ESG Officer",CHOOSE(COUNTIF($G$2:G14,G14),ESG!B$105,ESG!C$105,ESG!D$105,ESG!E$105,ESG!F$105,ESG!G$105,ESG!H$105,ESG!I$105,ESG!J$105,ESG!K$105),IF(G14="Environmental Management System (ISO 14001) Officer",CHOOSE(COUNTIF($G$2:G14,G14),EMS!B$105,EMS!C$105,EMS!D$105,EMS!E$105,EMS!F$105,EMS!G$105,EMS!H$105,EMS!I$105,EMS!J$105,EMS!K$105),IF(G14="Corporate Legal Officer",CHOOSE(COUNTIF($G$2:G14,G14),CLO!B$105,CLO!C$105,CLO!D$105,CLO!E$105,CLO!F$105,CLO!G$105,CLO!H$105,CLO!I$105,CLO!J$105,CLO!K$105),IF(G14="Lifting Engineer for Heavy &amp; Critical Lifting",CHOOSE(COUNTIF($G$2:G14,G14),LHC!B$105,LHC!C$105,LHC!D$105,LHC!E$105,LHC!F$105,LHC!G$105,LHC!H$105,LHC!I$105,LHC!J$105,LHC!K$105),IF(G14="Panelis Terlatih Pengujian Sensori Pangan",CHOOSE(COUNTIF($G$2:G14,G14),PSP!B$105,PSP!C$105,PSP!D$105,PSP!E$105,PSP!F$105,PSP!G$105,PSP!H$105,PSP!I$105,PSP!J$105,PSP!K$105),IF(G14="Food Safety Management Officer/ Petugas Sistem Keamanan Pangan",CHOOSE(COUNTIF($G$2:G14,G14),FMO!B$105,FMO!C$105,FMO!D$105,FMO!E$105,FMO!F$105,FMO!G$105,FMO!H$105,FMO!I$105,FMO!J$105,FMO!K$105),IF(G14="Lead Implementer Standar Laboratorium ISO/IEC 17025:2017",CHOOSE(COUNTIF($G$2:G14,G14),LQO!B$105,LQO!C$105,LQO!D$105,LQO!E$105,LQO!F$105,LQO!G$105,LQO!H$105,LQO!I$105,LQO!J$105,LQO!K$105),IF(G14="Regulatory Affairs Officer",CHOOSE(COUNTIF($G$2:G14,G14),RAO!B$105,RAO!C$105,RAO!D$105,RAO!E$105,RAO!F$105,RAO!G$105,RAO!H$105,RAO!I$105,RAO!J$105,RAO!K$105),IF(G14="LIFTING ENGINEER FOR MEDIUM LIFTING",CHOOSE(COUNTIF($G$2:G14,G14),LML!B$105,LML!C$105,LML!D$105,LML!E$105,LML!F$105,LML!G$105,LML!H$105,LML!I$105,LML!J$105,LML!K$105),IF(G14="LIFTING DRAFTER",CHOOSE(COUNTIF($G$2:G14,G14),LDT!B$105,LDT!C$105,LDT!D$105,LDT!E$105,LDT!F$105,LDT!G$105,LDT!H$105,LDT!I$105,LDT!J$105,LDT!K$105),IF(G14="3D LIFTING DESIGNER",CHOOSE(COUNTIF($G$2:G14,G14),DLD!B$105,DLD!C$105,DLD!D$105,DLD!E$105,DLD!F$105,DLD!G$105,DLD!H$105,DLD!I$105,DLD!J$105,DLD!K$105),"")))))))))))))))))))))</f>
        <v>77</v>
      </c>
      <c r="K14" s="53" t="s">
        <v>2075</v>
      </c>
      <c r="L14" s="53" t="s">
        <v>2057</v>
      </c>
      <c r="M14">
        <f t="shared" si="1"/>
        <v>10</v>
      </c>
    </row>
    <row r="15" spans="1:13" ht="19.8" x14ac:dyDescent="0.3">
      <c r="A15" s="55" t="s">
        <v>2146</v>
      </c>
      <c r="B15" s="55" t="s">
        <v>1596</v>
      </c>
      <c r="C15" s="55">
        <v>81234567824</v>
      </c>
      <c r="D15" s="55" t="s">
        <v>2141</v>
      </c>
      <c r="E15" s="55" t="s">
        <v>2115</v>
      </c>
      <c r="F15" s="55" t="s">
        <v>2106</v>
      </c>
      <c r="G15" s="55" t="s">
        <v>2085</v>
      </c>
      <c r="H15" s="55" t="str">
        <f t="shared" si="0"/>
        <v>DLD</v>
      </c>
      <c r="I15" s="55">
        <f>IF(G15="","",IF(COUNTIF($G$2:G15,G15)&gt;10,"",IF(G15="GLP Laboratory Technician/Teknisi Laboratorium Berbasis GLP",CHOOSE(COUNTIF($G$2:G15,G15),GLP!B$105,GLP!C$105,GLP!D$105,GLP!E$105,GLP!F$105,GLP!G$105,GLP!H$105,GLP!I$105,GLP!J$105,GLP!K$105),IF(G15="Laboratory HSE Officer/Petugas K3L Laboratorium",CHOOSE(COUNTIF($G$2:G15,G15),K3L!B$105,K3L!C$105,K3L!D$105,K3L!E$105,K3L!F$105,K3L!G$105,K3L!H$105,K3L!I$105,K3L!J$105,K3L!K$105),IF(G15="Laboratory Operations Officer/Pranata Laboratorium",CHOOSE(COUNTIF($G$2:G15,G15),LOP!B$105,LOP!C$105,LOP!D$105,LOP!E$105,LOP!F$105,LOP!G$105,LOP!H$105,LOP!I$105,LOP!J$105,LOP!K$105),IF(G15="Quality Management System (ISO 9001) Officer",CHOOSE(COUNTIF($G$2:G15,G15),QMS!B$105,QMS!C$105,QMS!D$105,QMS!E$105,QMS!F$105,QMS!G$105,QMS!H$105,QMS!I$105,QMS!J$105,QMS!K$105),IF(G15="QC Laboratory Analyst/Analis QC Laboratorium",CHOOSE(COUNTIF($G$2:G15,G15),QCA!B$105,QCA!C$105,QCA!D$105,QCA!E$105,QCA!F$105,QCA!G$105,QCA!H$105,QCA!I$105,QCA!J$105,QCA!K$105),IF(G15="Quality Assurance Officer",CHOOSE(COUNTIF($G$2:G15,G15),QAO!B$105,QAO!C$105,QAO!D$105,QAO!E$105,QAO!F$105,QAO!G$105,QAO!H$105,QAO!I$105,QAO!J$105,QAO!K$105),IF(G15="Research and Development Officer",CHOOSE(COUNTIF($G$2:G15,G15),RDO!B$105,RDO!C$105,RDO!D$105,RDO!E$105,RDO!F$105,RDO!G$105,RDO!H$105,RDO!I$105,RDO!J$105,RDO!K$105),IF(G15="Sustainability Officer",CHOOSE(COUNTIF($G$2:G15,G15),SBO!B$105,SBO!C$105,SBO!D$105,SBO!E$105,SBO!F$105,SBO!G$105,SBO!H$105,SBO!I$105,SBO!J$105,SBO!K$105),IF(G15="ESG Officer",CHOOSE(COUNTIF($G$2:G15,G15),ESG!B$105,ESG!C$105,ESG!D$105,ESG!E$105,ESG!F$105,ESG!G$105,ESG!H$105,ESG!I$105,ESG!J$105,ESG!K$105),IF(G15="Environmental Management System (ISO 14001) Officer",CHOOSE(COUNTIF($G$2:G15,G15),EMS!B$105,EMS!C$105,EMS!D$105,EMS!E$105,EMS!F$105,EMS!G$105,EMS!H$105,EMS!I$105,EMS!J$105,EMS!K$105),IF(G15="Corporate Legal Officer",CHOOSE(COUNTIF($G$2:G15,G15),CLO!B$105,CLO!C$105,CLO!D$105,CLO!E$105,CLO!F$105,CLO!G$105,CLO!H$105,CLO!I$105,CLO!J$105,CLO!K$105),IF(G15="Lifting Engineer for Heavy &amp; Critical Lifting",CHOOSE(COUNTIF($G$2:G15,G15),LHC!B$105,LHC!C$105,LHC!D$105,LHC!E$105,LHC!F$105,LHC!G$105,LHC!H$105,LHC!I$105,LHC!J$105,LHC!K$105),IF(G15="Panelis Terlatih Pengujian Sensori Pangan",CHOOSE(COUNTIF($G$2:G15,G15),PSP!B$105,PSP!C$105,PSP!D$105,PSP!E$105,PSP!F$105,PSP!G$105,PSP!H$105,PSP!I$105,PSP!J$105,PSP!K$105),IF(G15="Food Safety Management Officer/ Petugas Sistem Keamanan Pangan",CHOOSE(COUNTIF($G$2:G15,G15),FMO!B$105,FMO!C$105,FMO!D$105,FMO!E$105,FMO!F$105,FMO!G$105,FMO!H$105,FMO!I$105,FMO!J$105,FMO!K$105),IF(G15="Lead Implementer Standar Laboratorium ISO/IEC 17025:2017",CHOOSE(COUNTIF($G$2:G15,G15),LQO!B$105,LQO!C$105,LQO!D$105,LQO!E$105,LQO!F$105,LQO!G$105,LQO!H$105,LQO!I$105,LQO!J$105,LQO!K$105),IF(G15="Regulatory Affairs Officer",CHOOSE(COUNTIF($G$2:G15,G15),RAO!B$105,RAO!C$105,RAO!D$105,RAO!E$105,RAO!F$105,RAO!G$105,RAO!H$105,RAO!I$105,RAO!J$105,RAO!K$105),IF(G15="LIFTING ENGINEER FOR MEDIUM LIFTING",CHOOSE(COUNTIF($G$2:G15,G15),LML!B$105,LML!C$105,LML!D$105,LML!E$105,LML!F$105,LML!G$105,LML!H$105,LML!I$105,LML!J$105,LML!K$105),IF(G15="LIFTING DRAFTER",CHOOSE(COUNTIF($G$2:G15,G15),LDT!B$105,LDT!C$105,LDT!D$105,LDT!E$105,LDT!F$105,LDT!G$105,LDT!H$105,LDT!I$105,LDT!J$105,LDT!K$105),IF(G15="3D LIFTING DESIGNER",CHOOSE(COUNTIF($G$2:G15,G15),DLD!B$105,DLD!C$105,DLD!D$105,DLD!E$105,DLD!F$105,DLD!G$105,DLD!H$105,DLD!I$105,DLD!J$105,DLD!K$105),"")))))))))))))))))))))</f>
        <v>53</v>
      </c>
      <c r="K15" t="s">
        <v>2081</v>
      </c>
      <c r="L15" s="53" t="s">
        <v>2082</v>
      </c>
      <c r="M15">
        <f t="shared" si="1"/>
        <v>10</v>
      </c>
    </row>
    <row r="16" spans="1:13" ht="19.8" x14ac:dyDescent="0.3">
      <c r="A16" s="55" t="s">
        <v>2147</v>
      </c>
      <c r="B16" s="55" t="s">
        <v>1587</v>
      </c>
      <c r="C16" s="55">
        <v>81234567825</v>
      </c>
      <c r="D16" s="55" t="s">
        <v>2143</v>
      </c>
      <c r="E16" s="55" t="s">
        <v>2097</v>
      </c>
      <c r="F16" s="55" t="s">
        <v>2119</v>
      </c>
      <c r="G16" s="55" t="s">
        <v>2085</v>
      </c>
      <c r="H16" s="55" t="str">
        <f t="shared" si="0"/>
        <v>DLD</v>
      </c>
      <c r="I16" s="55">
        <f>IF(G16="","",IF(COUNTIF($G$2:G16,G16)&gt;10,"",IF(G16="GLP Laboratory Technician/Teknisi Laboratorium Berbasis GLP",CHOOSE(COUNTIF($G$2:G16,G16),GLP!B$105,GLP!C$105,GLP!D$105,GLP!E$105,GLP!F$105,GLP!G$105,GLP!H$105,GLP!I$105,GLP!J$105,GLP!K$105),IF(G16="Laboratory HSE Officer/Petugas K3L Laboratorium",CHOOSE(COUNTIF($G$2:G16,G16),K3L!B$105,K3L!C$105,K3L!D$105,K3L!E$105,K3L!F$105,K3L!G$105,K3L!H$105,K3L!I$105,K3L!J$105,K3L!K$105),IF(G16="Laboratory Operations Officer/Pranata Laboratorium",CHOOSE(COUNTIF($G$2:G16,G16),LOP!B$105,LOP!C$105,LOP!D$105,LOP!E$105,LOP!F$105,LOP!G$105,LOP!H$105,LOP!I$105,LOP!J$105,LOP!K$105),IF(G16="Quality Management System (ISO 9001) Officer",CHOOSE(COUNTIF($G$2:G16,G16),QMS!B$105,QMS!C$105,QMS!D$105,QMS!E$105,QMS!F$105,QMS!G$105,QMS!H$105,QMS!I$105,QMS!J$105,QMS!K$105),IF(G16="QC Laboratory Analyst/Analis QC Laboratorium",CHOOSE(COUNTIF($G$2:G16,G16),QCA!B$105,QCA!C$105,QCA!D$105,QCA!E$105,QCA!F$105,QCA!G$105,QCA!H$105,QCA!I$105,QCA!J$105,QCA!K$105),IF(G16="Quality Assurance Officer",CHOOSE(COUNTIF($G$2:G16,G16),QAO!B$105,QAO!C$105,QAO!D$105,QAO!E$105,QAO!F$105,QAO!G$105,QAO!H$105,QAO!I$105,QAO!J$105,QAO!K$105),IF(G16="Research and Development Officer",CHOOSE(COUNTIF($G$2:G16,G16),RDO!B$105,RDO!C$105,RDO!D$105,RDO!E$105,RDO!F$105,RDO!G$105,RDO!H$105,RDO!I$105,RDO!J$105,RDO!K$105),IF(G16="Sustainability Officer",CHOOSE(COUNTIF($G$2:G16,G16),SBO!B$105,SBO!C$105,SBO!D$105,SBO!E$105,SBO!F$105,SBO!G$105,SBO!H$105,SBO!I$105,SBO!J$105,SBO!K$105),IF(G16="ESG Officer",CHOOSE(COUNTIF($G$2:G16,G16),ESG!B$105,ESG!C$105,ESG!D$105,ESG!E$105,ESG!F$105,ESG!G$105,ESG!H$105,ESG!I$105,ESG!J$105,ESG!K$105),IF(G16="Environmental Management System (ISO 14001) Officer",CHOOSE(COUNTIF($G$2:G16,G16),EMS!B$105,EMS!C$105,EMS!D$105,EMS!E$105,EMS!F$105,EMS!G$105,EMS!H$105,EMS!I$105,EMS!J$105,EMS!K$105),IF(G16="Corporate Legal Officer",CHOOSE(COUNTIF($G$2:G16,G16),CLO!B$105,CLO!C$105,CLO!D$105,CLO!E$105,CLO!F$105,CLO!G$105,CLO!H$105,CLO!I$105,CLO!J$105,CLO!K$105),IF(G16="Lifting Engineer for Heavy &amp; Critical Lifting",CHOOSE(COUNTIF($G$2:G16,G16),LHC!B$105,LHC!C$105,LHC!D$105,LHC!E$105,LHC!F$105,LHC!G$105,LHC!H$105,LHC!I$105,LHC!J$105,LHC!K$105),IF(G16="Panelis Terlatih Pengujian Sensori Pangan",CHOOSE(COUNTIF($G$2:G16,G16),PSP!B$105,PSP!C$105,PSP!D$105,PSP!E$105,PSP!F$105,PSP!G$105,PSP!H$105,PSP!I$105,PSP!J$105,PSP!K$105),IF(G16="Food Safety Management Officer/ Petugas Sistem Keamanan Pangan",CHOOSE(COUNTIF($G$2:G16,G16),FMO!B$105,FMO!C$105,FMO!D$105,FMO!E$105,FMO!F$105,FMO!G$105,FMO!H$105,FMO!I$105,FMO!J$105,FMO!K$105),IF(G16="Lead Implementer Standar Laboratorium ISO/IEC 17025:2017",CHOOSE(COUNTIF($G$2:G16,G16),LQO!B$105,LQO!C$105,LQO!D$105,LQO!E$105,LQO!F$105,LQO!G$105,LQO!H$105,LQO!I$105,LQO!J$105,LQO!K$105),IF(G16="Regulatory Affairs Officer",CHOOSE(COUNTIF($G$2:G16,G16),RAO!B$105,RAO!C$105,RAO!D$105,RAO!E$105,RAO!F$105,RAO!G$105,RAO!H$105,RAO!I$105,RAO!J$105,RAO!K$105),IF(G16="LIFTING ENGINEER FOR MEDIUM LIFTING",CHOOSE(COUNTIF($G$2:G16,G16),LML!B$105,LML!C$105,LML!D$105,LML!E$105,LML!F$105,LML!G$105,LML!H$105,LML!I$105,LML!J$105,LML!K$105),IF(G16="LIFTING DRAFTER",CHOOSE(COUNTIF($G$2:G16,G16),LDT!B$105,LDT!C$105,LDT!D$105,LDT!E$105,LDT!F$105,LDT!G$105,LDT!H$105,LDT!I$105,LDT!J$105,LDT!K$105),IF(G16="3D LIFTING DESIGNER",CHOOSE(COUNTIF($G$2:G16,G16),DLD!B$105,DLD!C$105,DLD!D$105,DLD!E$105,DLD!F$105,DLD!G$105,DLD!H$105,DLD!I$105,DLD!J$105,DLD!K$105),"")))))))))))))))))))))</f>
        <v>77</v>
      </c>
      <c r="K16" s="53" t="s">
        <v>2073</v>
      </c>
      <c r="L16" s="53" t="s">
        <v>2058</v>
      </c>
      <c r="M16">
        <f t="shared" si="1"/>
        <v>10</v>
      </c>
    </row>
    <row r="17" spans="1:13" ht="19.8" x14ac:dyDescent="0.3">
      <c r="A17" s="55" t="s">
        <v>2148</v>
      </c>
      <c r="B17" s="55" t="s">
        <v>1596</v>
      </c>
      <c r="C17" s="55">
        <v>81234567826</v>
      </c>
      <c r="D17" s="55" t="s">
        <v>2145</v>
      </c>
      <c r="E17" s="55" t="s">
        <v>2109</v>
      </c>
      <c r="F17" s="55" t="s">
        <v>2110</v>
      </c>
      <c r="G17" s="55" t="s">
        <v>2085</v>
      </c>
      <c r="H17" s="55" t="str">
        <f t="shared" si="0"/>
        <v>DLD</v>
      </c>
      <c r="I17" s="55">
        <f>IF(G17="","",IF(COUNTIF($G$2:G17,G17)&gt;10,"",IF(G17="GLP Laboratory Technician/Teknisi Laboratorium Berbasis GLP",CHOOSE(COUNTIF($G$2:G17,G17),GLP!B$105,GLP!C$105,GLP!D$105,GLP!E$105,GLP!F$105,GLP!G$105,GLP!H$105,GLP!I$105,GLP!J$105,GLP!K$105),IF(G17="Laboratory HSE Officer/Petugas K3L Laboratorium",CHOOSE(COUNTIF($G$2:G17,G17),K3L!B$105,K3L!C$105,K3L!D$105,K3L!E$105,K3L!F$105,K3L!G$105,K3L!H$105,K3L!I$105,K3L!J$105,K3L!K$105),IF(G17="Laboratory Operations Officer/Pranata Laboratorium",CHOOSE(COUNTIF($G$2:G17,G17),LOP!B$105,LOP!C$105,LOP!D$105,LOP!E$105,LOP!F$105,LOP!G$105,LOP!H$105,LOP!I$105,LOP!J$105,LOP!K$105),IF(G17="Quality Management System (ISO 9001) Officer",CHOOSE(COUNTIF($G$2:G17,G17),QMS!B$105,QMS!C$105,QMS!D$105,QMS!E$105,QMS!F$105,QMS!G$105,QMS!H$105,QMS!I$105,QMS!J$105,QMS!K$105),IF(G17="QC Laboratory Analyst/Analis QC Laboratorium",CHOOSE(COUNTIF($G$2:G17,G17),QCA!B$105,QCA!C$105,QCA!D$105,QCA!E$105,QCA!F$105,QCA!G$105,QCA!H$105,QCA!I$105,QCA!J$105,QCA!K$105),IF(G17="Quality Assurance Officer",CHOOSE(COUNTIF($G$2:G17,G17),QAO!B$105,QAO!C$105,QAO!D$105,QAO!E$105,QAO!F$105,QAO!G$105,QAO!H$105,QAO!I$105,QAO!J$105,QAO!K$105),IF(G17="Research and Development Officer",CHOOSE(COUNTIF($G$2:G17,G17),RDO!B$105,RDO!C$105,RDO!D$105,RDO!E$105,RDO!F$105,RDO!G$105,RDO!H$105,RDO!I$105,RDO!J$105,RDO!K$105),IF(G17="Sustainability Officer",CHOOSE(COUNTIF($G$2:G17,G17),SBO!B$105,SBO!C$105,SBO!D$105,SBO!E$105,SBO!F$105,SBO!G$105,SBO!H$105,SBO!I$105,SBO!J$105,SBO!K$105),IF(G17="ESG Officer",CHOOSE(COUNTIF($G$2:G17,G17),ESG!B$105,ESG!C$105,ESG!D$105,ESG!E$105,ESG!F$105,ESG!G$105,ESG!H$105,ESG!I$105,ESG!J$105,ESG!K$105),IF(G17="Environmental Management System (ISO 14001) Officer",CHOOSE(COUNTIF($G$2:G17,G17),EMS!B$105,EMS!C$105,EMS!D$105,EMS!E$105,EMS!F$105,EMS!G$105,EMS!H$105,EMS!I$105,EMS!J$105,EMS!K$105),IF(G17="Corporate Legal Officer",CHOOSE(COUNTIF($G$2:G17,G17),CLO!B$105,CLO!C$105,CLO!D$105,CLO!E$105,CLO!F$105,CLO!G$105,CLO!H$105,CLO!I$105,CLO!J$105,CLO!K$105),IF(G17="Lifting Engineer for Heavy &amp; Critical Lifting",CHOOSE(COUNTIF($G$2:G17,G17),LHC!B$105,LHC!C$105,LHC!D$105,LHC!E$105,LHC!F$105,LHC!G$105,LHC!H$105,LHC!I$105,LHC!J$105,LHC!K$105),IF(G17="Panelis Terlatih Pengujian Sensori Pangan",CHOOSE(COUNTIF($G$2:G17,G17),PSP!B$105,PSP!C$105,PSP!D$105,PSP!E$105,PSP!F$105,PSP!G$105,PSP!H$105,PSP!I$105,PSP!J$105,PSP!K$105),IF(G17="Food Safety Management Officer/ Petugas Sistem Keamanan Pangan",CHOOSE(COUNTIF($G$2:G17,G17),FMO!B$105,FMO!C$105,FMO!D$105,FMO!E$105,FMO!F$105,FMO!G$105,FMO!H$105,FMO!I$105,FMO!J$105,FMO!K$105),IF(G17="Lead Implementer Standar Laboratorium ISO/IEC 17025:2017",CHOOSE(COUNTIF($G$2:G17,G17),LQO!B$105,LQO!C$105,LQO!D$105,LQO!E$105,LQO!F$105,LQO!G$105,LQO!H$105,LQO!I$105,LQO!J$105,LQO!K$105),IF(G17="Regulatory Affairs Officer",CHOOSE(COUNTIF($G$2:G17,G17),RAO!B$105,RAO!C$105,RAO!D$105,RAO!E$105,RAO!F$105,RAO!G$105,RAO!H$105,RAO!I$105,RAO!J$105,RAO!K$105),IF(G17="LIFTING ENGINEER FOR MEDIUM LIFTING",CHOOSE(COUNTIF($G$2:G17,G17),LML!B$105,LML!C$105,LML!D$105,LML!E$105,LML!F$105,LML!G$105,LML!H$105,LML!I$105,LML!J$105,LML!K$105),IF(G17="LIFTING DRAFTER",CHOOSE(COUNTIF($G$2:G17,G17),LDT!B$105,LDT!C$105,LDT!D$105,LDT!E$105,LDT!F$105,LDT!G$105,LDT!H$105,LDT!I$105,LDT!J$105,LDT!K$105),IF(G17="3D LIFTING DESIGNER",CHOOSE(COUNTIF($G$2:G17,G17),DLD!B$105,DLD!C$105,DLD!D$105,DLD!E$105,DLD!F$105,DLD!G$105,DLD!H$105,DLD!I$105,DLD!J$105,DLD!K$105),"")))))))))))))))))))))</f>
        <v>53</v>
      </c>
      <c r="K17" t="s">
        <v>2084</v>
      </c>
      <c r="L17" s="53" t="s">
        <v>2083</v>
      </c>
      <c r="M17">
        <f t="shared" si="1"/>
        <v>10</v>
      </c>
    </row>
    <row r="18" spans="1:13" ht="19.8" x14ac:dyDescent="0.3">
      <c r="A18" s="55" t="s">
        <v>2149</v>
      </c>
      <c r="B18" s="55" t="s">
        <v>1587</v>
      </c>
      <c r="C18" s="55">
        <v>81234567827</v>
      </c>
      <c r="D18" s="55" t="s">
        <v>2141</v>
      </c>
      <c r="E18" s="55" t="s">
        <v>2136</v>
      </c>
      <c r="F18" s="55" t="s">
        <v>2113</v>
      </c>
      <c r="G18" s="55" t="s">
        <v>2085</v>
      </c>
      <c r="H18" s="55" t="str">
        <f t="shared" si="0"/>
        <v>DLD</v>
      </c>
      <c r="I18" s="55">
        <f>IF(G18="","",IF(COUNTIF($G$2:G18,G18)&gt;10,"",IF(G18="GLP Laboratory Technician/Teknisi Laboratorium Berbasis GLP",CHOOSE(COUNTIF($G$2:G18,G18),GLP!B$105,GLP!C$105,GLP!D$105,GLP!E$105,GLP!F$105,GLP!G$105,GLP!H$105,GLP!I$105,GLP!J$105,GLP!K$105),IF(G18="Laboratory HSE Officer/Petugas K3L Laboratorium",CHOOSE(COUNTIF($G$2:G18,G18),K3L!B$105,K3L!C$105,K3L!D$105,K3L!E$105,K3L!F$105,K3L!G$105,K3L!H$105,K3L!I$105,K3L!J$105,K3L!K$105),IF(G18="Laboratory Operations Officer/Pranata Laboratorium",CHOOSE(COUNTIF($G$2:G18,G18),LOP!B$105,LOP!C$105,LOP!D$105,LOP!E$105,LOP!F$105,LOP!G$105,LOP!H$105,LOP!I$105,LOP!J$105,LOP!K$105),IF(G18="Quality Management System (ISO 9001) Officer",CHOOSE(COUNTIF($G$2:G18,G18),QMS!B$105,QMS!C$105,QMS!D$105,QMS!E$105,QMS!F$105,QMS!G$105,QMS!H$105,QMS!I$105,QMS!J$105,QMS!K$105),IF(G18="QC Laboratory Analyst/Analis QC Laboratorium",CHOOSE(COUNTIF($G$2:G18,G18),QCA!B$105,QCA!C$105,QCA!D$105,QCA!E$105,QCA!F$105,QCA!G$105,QCA!H$105,QCA!I$105,QCA!J$105,QCA!K$105),IF(G18="Quality Assurance Officer",CHOOSE(COUNTIF($G$2:G18,G18),QAO!B$105,QAO!C$105,QAO!D$105,QAO!E$105,QAO!F$105,QAO!G$105,QAO!H$105,QAO!I$105,QAO!J$105,QAO!K$105),IF(G18="Research and Development Officer",CHOOSE(COUNTIF($G$2:G18,G18),RDO!B$105,RDO!C$105,RDO!D$105,RDO!E$105,RDO!F$105,RDO!G$105,RDO!H$105,RDO!I$105,RDO!J$105,RDO!K$105),IF(G18="Sustainability Officer",CHOOSE(COUNTIF($G$2:G18,G18),SBO!B$105,SBO!C$105,SBO!D$105,SBO!E$105,SBO!F$105,SBO!G$105,SBO!H$105,SBO!I$105,SBO!J$105,SBO!K$105),IF(G18="ESG Officer",CHOOSE(COUNTIF($G$2:G18,G18),ESG!B$105,ESG!C$105,ESG!D$105,ESG!E$105,ESG!F$105,ESG!G$105,ESG!H$105,ESG!I$105,ESG!J$105,ESG!K$105),IF(G18="Environmental Management System (ISO 14001) Officer",CHOOSE(COUNTIF($G$2:G18,G18),EMS!B$105,EMS!C$105,EMS!D$105,EMS!E$105,EMS!F$105,EMS!G$105,EMS!H$105,EMS!I$105,EMS!J$105,EMS!K$105),IF(G18="Corporate Legal Officer",CHOOSE(COUNTIF($G$2:G18,G18),CLO!B$105,CLO!C$105,CLO!D$105,CLO!E$105,CLO!F$105,CLO!G$105,CLO!H$105,CLO!I$105,CLO!J$105,CLO!K$105),IF(G18="Lifting Engineer for Heavy &amp; Critical Lifting",CHOOSE(COUNTIF($G$2:G18,G18),LHC!B$105,LHC!C$105,LHC!D$105,LHC!E$105,LHC!F$105,LHC!G$105,LHC!H$105,LHC!I$105,LHC!J$105,LHC!K$105),IF(G18="Panelis Terlatih Pengujian Sensori Pangan",CHOOSE(COUNTIF($G$2:G18,G18),PSP!B$105,PSP!C$105,PSP!D$105,PSP!E$105,PSP!F$105,PSP!G$105,PSP!H$105,PSP!I$105,PSP!J$105,PSP!K$105),IF(G18="Food Safety Management Officer/ Petugas Sistem Keamanan Pangan",CHOOSE(COUNTIF($G$2:G18,G18),FMO!B$105,FMO!C$105,FMO!D$105,FMO!E$105,FMO!F$105,FMO!G$105,FMO!H$105,FMO!I$105,FMO!J$105,FMO!K$105),IF(G18="Lead Implementer Standar Laboratorium ISO/IEC 17025:2017",CHOOSE(COUNTIF($G$2:G18,G18),LQO!B$105,LQO!C$105,LQO!D$105,LQO!E$105,LQO!F$105,LQO!G$105,LQO!H$105,LQO!I$105,LQO!J$105,LQO!K$105),IF(G18="Regulatory Affairs Officer",CHOOSE(COUNTIF($G$2:G18,G18),RAO!B$105,RAO!C$105,RAO!D$105,RAO!E$105,RAO!F$105,RAO!G$105,RAO!H$105,RAO!I$105,RAO!J$105,RAO!K$105),IF(G18="LIFTING ENGINEER FOR MEDIUM LIFTING",CHOOSE(COUNTIF($G$2:G18,G18),LML!B$105,LML!C$105,LML!D$105,LML!E$105,LML!F$105,LML!G$105,LML!H$105,LML!I$105,LML!J$105,LML!K$105),IF(G18="LIFTING DRAFTER",CHOOSE(COUNTIF($G$2:G18,G18),LDT!B$105,LDT!C$105,LDT!D$105,LDT!E$105,LDT!F$105,LDT!G$105,LDT!H$105,LDT!I$105,LDT!J$105,LDT!K$105),IF(G18="3D LIFTING DESIGNER",CHOOSE(COUNTIF($G$2:G18,G18),DLD!B$105,DLD!C$105,DLD!D$105,DLD!E$105,DLD!F$105,DLD!G$105,DLD!H$105,DLD!I$105,DLD!J$105,DLD!K$105),"")))))))))))))))))))))</f>
        <v>18</v>
      </c>
      <c r="K18" t="s">
        <v>2085</v>
      </c>
      <c r="L18" s="53" t="s">
        <v>2086</v>
      </c>
      <c r="M18">
        <f t="shared" si="1"/>
        <v>10</v>
      </c>
    </row>
    <row r="19" spans="1:13" ht="19.8" x14ac:dyDescent="0.3">
      <c r="A19" s="55" t="s">
        <v>2150</v>
      </c>
      <c r="B19" s="55" t="s">
        <v>1596</v>
      </c>
      <c r="C19" s="55">
        <v>81234567828</v>
      </c>
      <c r="D19" s="55" t="s">
        <v>2143</v>
      </c>
      <c r="E19" s="55" t="s">
        <v>2101</v>
      </c>
      <c r="F19" s="55" t="s">
        <v>2116</v>
      </c>
      <c r="G19" s="55" t="s">
        <v>2085</v>
      </c>
      <c r="H19" s="55" t="str">
        <f t="shared" si="0"/>
        <v>DLD</v>
      </c>
      <c r="I19" s="55">
        <f>IF(G19="","",IF(COUNTIF($G$2:G19,G19)&gt;10,"",IF(G19="GLP Laboratory Technician/Teknisi Laboratorium Berbasis GLP",CHOOSE(COUNTIF($G$2:G19,G19),GLP!B$105,GLP!C$105,GLP!D$105,GLP!E$105,GLP!F$105,GLP!G$105,GLP!H$105,GLP!I$105,GLP!J$105,GLP!K$105),IF(G19="Laboratory HSE Officer/Petugas K3L Laboratorium",CHOOSE(COUNTIF($G$2:G19,G19),K3L!B$105,K3L!C$105,K3L!D$105,K3L!E$105,K3L!F$105,K3L!G$105,K3L!H$105,K3L!I$105,K3L!J$105,K3L!K$105),IF(G19="Laboratory Operations Officer/Pranata Laboratorium",CHOOSE(COUNTIF($G$2:G19,G19),LOP!B$105,LOP!C$105,LOP!D$105,LOP!E$105,LOP!F$105,LOP!G$105,LOP!H$105,LOP!I$105,LOP!J$105,LOP!K$105),IF(G19="Quality Management System (ISO 9001) Officer",CHOOSE(COUNTIF($G$2:G19,G19),QMS!B$105,QMS!C$105,QMS!D$105,QMS!E$105,QMS!F$105,QMS!G$105,QMS!H$105,QMS!I$105,QMS!J$105,QMS!K$105),IF(G19="QC Laboratory Analyst/Analis QC Laboratorium",CHOOSE(COUNTIF($G$2:G19,G19),QCA!B$105,QCA!C$105,QCA!D$105,QCA!E$105,QCA!F$105,QCA!G$105,QCA!H$105,QCA!I$105,QCA!J$105,QCA!K$105),IF(G19="Quality Assurance Officer",CHOOSE(COUNTIF($G$2:G19,G19),QAO!B$105,QAO!C$105,QAO!D$105,QAO!E$105,QAO!F$105,QAO!G$105,QAO!H$105,QAO!I$105,QAO!J$105,QAO!K$105),IF(G19="Research and Development Officer",CHOOSE(COUNTIF($G$2:G19,G19),RDO!B$105,RDO!C$105,RDO!D$105,RDO!E$105,RDO!F$105,RDO!G$105,RDO!H$105,RDO!I$105,RDO!J$105,RDO!K$105),IF(G19="Sustainability Officer",CHOOSE(COUNTIF($G$2:G19,G19),SBO!B$105,SBO!C$105,SBO!D$105,SBO!E$105,SBO!F$105,SBO!G$105,SBO!H$105,SBO!I$105,SBO!J$105,SBO!K$105),IF(G19="ESG Officer",CHOOSE(COUNTIF($G$2:G19,G19),ESG!B$105,ESG!C$105,ESG!D$105,ESG!E$105,ESG!F$105,ESG!G$105,ESG!H$105,ESG!I$105,ESG!J$105,ESG!K$105),IF(G19="Environmental Management System (ISO 14001) Officer",CHOOSE(COUNTIF($G$2:G19,G19),EMS!B$105,EMS!C$105,EMS!D$105,EMS!E$105,EMS!F$105,EMS!G$105,EMS!H$105,EMS!I$105,EMS!J$105,EMS!K$105),IF(G19="Corporate Legal Officer",CHOOSE(COUNTIF($G$2:G19,G19),CLO!B$105,CLO!C$105,CLO!D$105,CLO!E$105,CLO!F$105,CLO!G$105,CLO!H$105,CLO!I$105,CLO!J$105,CLO!K$105),IF(G19="Lifting Engineer for Heavy &amp; Critical Lifting",CHOOSE(COUNTIF($G$2:G19,G19),LHC!B$105,LHC!C$105,LHC!D$105,LHC!E$105,LHC!F$105,LHC!G$105,LHC!H$105,LHC!I$105,LHC!J$105,LHC!K$105),IF(G19="Panelis Terlatih Pengujian Sensori Pangan",CHOOSE(COUNTIF($G$2:G19,G19),PSP!B$105,PSP!C$105,PSP!D$105,PSP!E$105,PSP!F$105,PSP!G$105,PSP!H$105,PSP!I$105,PSP!J$105,PSP!K$105),IF(G19="Food Safety Management Officer/ Petugas Sistem Keamanan Pangan",CHOOSE(COUNTIF($G$2:G19,G19),FMO!B$105,FMO!C$105,FMO!D$105,FMO!E$105,FMO!F$105,FMO!G$105,FMO!H$105,FMO!I$105,FMO!J$105,FMO!K$105),IF(G19="Lead Implementer Standar Laboratorium ISO/IEC 17025:2017",CHOOSE(COUNTIF($G$2:G19,G19),LQO!B$105,LQO!C$105,LQO!D$105,LQO!E$105,LQO!F$105,LQO!G$105,LQO!H$105,LQO!I$105,LQO!J$105,LQO!K$105),IF(G19="Regulatory Affairs Officer",CHOOSE(COUNTIF($G$2:G19,G19),RAO!B$105,RAO!C$105,RAO!D$105,RAO!E$105,RAO!F$105,RAO!G$105,RAO!H$105,RAO!I$105,RAO!J$105,RAO!K$105),IF(G19="LIFTING ENGINEER FOR MEDIUM LIFTING",CHOOSE(COUNTIF($G$2:G19,G19),LML!B$105,LML!C$105,LML!D$105,LML!E$105,LML!F$105,LML!G$105,LML!H$105,LML!I$105,LML!J$105,LML!K$105),IF(G19="LIFTING DRAFTER",CHOOSE(COUNTIF($G$2:G19,G19),LDT!B$105,LDT!C$105,LDT!D$105,LDT!E$105,LDT!F$105,LDT!G$105,LDT!H$105,LDT!I$105,LDT!J$105,LDT!K$105),IF(G19="3D LIFTING DESIGNER",CHOOSE(COUNTIF($G$2:G19,G19),DLD!B$105,DLD!C$105,DLD!D$105,DLD!E$105,DLD!F$105,DLD!G$105,DLD!H$105,DLD!I$105,DLD!J$105,DLD!K$105),"")))))))))))))))))))))</f>
        <v>18</v>
      </c>
      <c r="K19" s="53" t="s">
        <v>2074</v>
      </c>
      <c r="L19" s="53" t="s">
        <v>2059</v>
      </c>
      <c r="M19">
        <f t="shared" si="1"/>
        <v>10</v>
      </c>
    </row>
    <row r="20" spans="1:13" ht="19.8" x14ac:dyDescent="0.3">
      <c r="A20" s="55" t="s">
        <v>2151</v>
      </c>
      <c r="B20" s="55" t="s">
        <v>1587</v>
      </c>
      <c r="C20" s="55">
        <v>81234567829</v>
      </c>
      <c r="D20" s="55" t="s">
        <v>2145</v>
      </c>
      <c r="E20" s="55" t="s">
        <v>2123</v>
      </c>
      <c r="F20" s="55" t="s">
        <v>2121</v>
      </c>
      <c r="G20" s="55" t="s">
        <v>2085</v>
      </c>
      <c r="H20" s="55" t="str">
        <f t="shared" si="0"/>
        <v>DLD</v>
      </c>
      <c r="I20" s="55">
        <f>IF(G20="","",IF(COUNTIF($G$2:G20,G20)&gt;10,"",IF(G20="GLP Laboratory Technician/Teknisi Laboratorium Berbasis GLP",CHOOSE(COUNTIF($G$2:G20,G20),GLP!B$105,GLP!C$105,GLP!D$105,GLP!E$105,GLP!F$105,GLP!G$105,GLP!H$105,GLP!I$105,GLP!J$105,GLP!K$105),IF(G20="Laboratory HSE Officer/Petugas K3L Laboratorium",CHOOSE(COUNTIF($G$2:G20,G20),K3L!B$105,K3L!C$105,K3L!D$105,K3L!E$105,K3L!F$105,K3L!G$105,K3L!H$105,K3L!I$105,K3L!J$105,K3L!K$105),IF(G20="Laboratory Operations Officer/Pranata Laboratorium",CHOOSE(COUNTIF($G$2:G20,G20),LOP!B$105,LOP!C$105,LOP!D$105,LOP!E$105,LOP!F$105,LOP!G$105,LOP!H$105,LOP!I$105,LOP!J$105,LOP!K$105),IF(G20="Quality Management System (ISO 9001) Officer",CHOOSE(COUNTIF($G$2:G20,G20),QMS!B$105,QMS!C$105,QMS!D$105,QMS!E$105,QMS!F$105,QMS!G$105,QMS!H$105,QMS!I$105,QMS!J$105,QMS!K$105),IF(G20="QC Laboratory Analyst/Analis QC Laboratorium",CHOOSE(COUNTIF($G$2:G20,G20),QCA!B$105,QCA!C$105,QCA!D$105,QCA!E$105,QCA!F$105,QCA!G$105,QCA!H$105,QCA!I$105,QCA!J$105,QCA!K$105),IF(G20="Quality Assurance Officer",CHOOSE(COUNTIF($G$2:G20,G20),QAO!B$105,QAO!C$105,QAO!D$105,QAO!E$105,QAO!F$105,QAO!G$105,QAO!H$105,QAO!I$105,QAO!J$105,QAO!K$105),IF(G20="Research and Development Officer",CHOOSE(COUNTIF($G$2:G20,G20),RDO!B$105,RDO!C$105,RDO!D$105,RDO!E$105,RDO!F$105,RDO!G$105,RDO!H$105,RDO!I$105,RDO!J$105,RDO!K$105),IF(G20="Sustainability Officer",CHOOSE(COUNTIF($G$2:G20,G20),SBO!B$105,SBO!C$105,SBO!D$105,SBO!E$105,SBO!F$105,SBO!G$105,SBO!H$105,SBO!I$105,SBO!J$105,SBO!K$105),IF(G20="ESG Officer",CHOOSE(COUNTIF($G$2:G20,G20),ESG!B$105,ESG!C$105,ESG!D$105,ESG!E$105,ESG!F$105,ESG!G$105,ESG!H$105,ESG!I$105,ESG!J$105,ESG!K$105),IF(G20="Environmental Management System (ISO 14001) Officer",CHOOSE(COUNTIF($G$2:G20,G20),EMS!B$105,EMS!C$105,EMS!D$105,EMS!E$105,EMS!F$105,EMS!G$105,EMS!H$105,EMS!I$105,EMS!J$105,EMS!K$105),IF(G20="Corporate Legal Officer",CHOOSE(COUNTIF($G$2:G20,G20),CLO!B$105,CLO!C$105,CLO!D$105,CLO!E$105,CLO!F$105,CLO!G$105,CLO!H$105,CLO!I$105,CLO!J$105,CLO!K$105),IF(G20="Lifting Engineer for Heavy &amp; Critical Lifting",CHOOSE(COUNTIF($G$2:G20,G20),LHC!B$105,LHC!C$105,LHC!D$105,LHC!E$105,LHC!F$105,LHC!G$105,LHC!H$105,LHC!I$105,LHC!J$105,LHC!K$105),IF(G20="Panelis Terlatih Pengujian Sensori Pangan",CHOOSE(COUNTIF($G$2:G20,G20),PSP!B$105,PSP!C$105,PSP!D$105,PSP!E$105,PSP!F$105,PSP!G$105,PSP!H$105,PSP!I$105,PSP!J$105,PSP!K$105),IF(G20="Food Safety Management Officer/ Petugas Sistem Keamanan Pangan",CHOOSE(COUNTIF($G$2:G20,G20),FMO!B$105,FMO!C$105,FMO!D$105,FMO!E$105,FMO!F$105,FMO!G$105,FMO!H$105,FMO!I$105,FMO!J$105,FMO!K$105),IF(G20="Lead Implementer Standar Laboratorium ISO/IEC 17025:2017",CHOOSE(COUNTIF($G$2:G20,G20),LQO!B$105,LQO!C$105,LQO!D$105,LQO!E$105,LQO!F$105,LQO!G$105,LQO!H$105,LQO!I$105,LQO!J$105,LQO!K$105),IF(G20="Regulatory Affairs Officer",CHOOSE(COUNTIF($G$2:G20,G20),RAO!B$105,RAO!C$105,RAO!D$105,RAO!E$105,RAO!F$105,RAO!G$105,RAO!H$105,RAO!I$105,RAO!J$105,RAO!K$105),IF(G20="LIFTING ENGINEER FOR MEDIUM LIFTING",CHOOSE(COUNTIF($G$2:G20,G20),LML!B$105,LML!C$105,LML!D$105,LML!E$105,LML!F$105,LML!G$105,LML!H$105,LML!I$105,LML!J$105,LML!K$105),IF(G20="LIFTING DRAFTER",CHOOSE(COUNTIF($G$2:G20,G20),LDT!B$105,LDT!C$105,LDT!D$105,LDT!E$105,LDT!F$105,LDT!G$105,LDT!H$105,LDT!I$105,LDT!J$105,LDT!K$105),IF(G20="3D LIFTING DESIGNER",CHOOSE(COUNTIF($G$2:G20,G20),DLD!B$105,DLD!C$105,DLD!D$105,DLD!E$105,DLD!F$105,DLD!G$105,DLD!H$105,DLD!I$105,DLD!J$105,DLD!K$105),"")))))))))))))))))))))</f>
        <v>20</v>
      </c>
      <c r="K20" s="53" t="s">
        <v>2067</v>
      </c>
      <c r="L20" s="53" t="s">
        <v>2060</v>
      </c>
      <c r="M20">
        <f t="shared" si="1"/>
        <v>10</v>
      </c>
    </row>
    <row r="21" spans="1:13" ht="19.8" x14ac:dyDescent="0.3">
      <c r="A21" s="55" t="s">
        <v>2152</v>
      </c>
      <c r="B21" s="55" t="s">
        <v>1596</v>
      </c>
      <c r="C21" s="55">
        <v>81234567830</v>
      </c>
      <c r="D21" s="55" t="s">
        <v>2141</v>
      </c>
      <c r="E21" s="55" t="s">
        <v>2126</v>
      </c>
      <c r="F21" s="55" t="s">
        <v>2090</v>
      </c>
      <c r="G21" s="55" t="s">
        <v>2085</v>
      </c>
      <c r="H21" s="55" t="str">
        <f t="shared" si="0"/>
        <v>DLD</v>
      </c>
      <c r="I21" s="55">
        <f>IF(G21="","",IF(COUNTIF($G$2:G21,G21)&gt;10,"",IF(G21="GLP Laboratory Technician/Teknisi Laboratorium Berbasis GLP",CHOOSE(COUNTIF($G$2:G21,G21),GLP!B$105,GLP!C$105,GLP!D$105,GLP!E$105,GLP!F$105,GLP!G$105,GLP!H$105,GLP!I$105,GLP!J$105,GLP!K$105),IF(G21="Laboratory HSE Officer/Petugas K3L Laboratorium",CHOOSE(COUNTIF($G$2:G21,G21),K3L!B$105,K3L!C$105,K3L!D$105,K3L!E$105,K3L!F$105,K3L!G$105,K3L!H$105,K3L!I$105,K3L!J$105,K3L!K$105),IF(G21="Laboratory Operations Officer/Pranata Laboratorium",CHOOSE(COUNTIF($G$2:G21,G21),LOP!B$105,LOP!C$105,LOP!D$105,LOP!E$105,LOP!F$105,LOP!G$105,LOP!H$105,LOP!I$105,LOP!J$105,LOP!K$105),IF(G21="Quality Management System (ISO 9001) Officer",CHOOSE(COUNTIF($G$2:G21,G21),QMS!B$105,QMS!C$105,QMS!D$105,QMS!E$105,QMS!F$105,QMS!G$105,QMS!H$105,QMS!I$105,QMS!J$105,QMS!K$105),IF(G21="QC Laboratory Analyst/Analis QC Laboratorium",CHOOSE(COUNTIF($G$2:G21,G21),QCA!B$105,QCA!C$105,QCA!D$105,QCA!E$105,QCA!F$105,QCA!G$105,QCA!H$105,QCA!I$105,QCA!J$105,QCA!K$105),IF(G21="Quality Assurance Officer",CHOOSE(COUNTIF($G$2:G21,G21),QAO!B$105,QAO!C$105,QAO!D$105,QAO!E$105,QAO!F$105,QAO!G$105,QAO!H$105,QAO!I$105,QAO!J$105,QAO!K$105),IF(G21="Research and Development Officer",CHOOSE(COUNTIF($G$2:G21,G21),RDO!B$105,RDO!C$105,RDO!D$105,RDO!E$105,RDO!F$105,RDO!G$105,RDO!H$105,RDO!I$105,RDO!J$105,RDO!K$105),IF(G21="Sustainability Officer",CHOOSE(COUNTIF($G$2:G21,G21),SBO!B$105,SBO!C$105,SBO!D$105,SBO!E$105,SBO!F$105,SBO!G$105,SBO!H$105,SBO!I$105,SBO!J$105,SBO!K$105),IF(G21="ESG Officer",CHOOSE(COUNTIF($G$2:G21,G21),ESG!B$105,ESG!C$105,ESG!D$105,ESG!E$105,ESG!F$105,ESG!G$105,ESG!H$105,ESG!I$105,ESG!J$105,ESG!K$105),IF(G21="Environmental Management System (ISO 14001) Officer",CHOOSE(COUNTIF($G$2:G21,G21),EMS!B$105,EMS!C$105,EMS!D$105,EMS!E$105,EMS!F$105,EMS!G$105,EMS!H$105,EMS!I$105,EMS!J$105,EMS!K$105),IF(G21="Corporate Legal Officer",CHOOSE(COUNTIF($G$2:G21,G21),CLO!B$105,CLO!C$105,CLO!D$105,CLO!E$105,CLO!F$105,CLO!G$105,CLO!H$105,CLO!I$105,CLO!J$105,CLO!K$105),IF(G21="Lifting Engineer for Heavy &amp; Critical Lifting",CHOOSE(COUNTIF($G$2:G21,G21),LHC!B$105,LHC!C$105,LHC!D$105,LHC!E$105,LHC!F$105,LHC!G$105,LHC!H$105,LHC!I$105,LHC!J$105,LHC!K$105),IF(G21="Panelis Terlatih Pengujian Sensori Pangan",CHOOSE(COUNTIF($G$2:G21,G21),PSP!B$105,PSP!C$105,PSP!D$105,PSP!E$105,PSP!F$105,PSP!G$105,PSP!H$105,PSP!I$105,PSP!J$105,PSP!K$105),IF(G21="Food Safety Management Officer/ Petugas Sistem Keamanan Pangan",CHOOSE(COUNTIF($G$2:G21,G21),FMO!B$105,FMO!C$105,FMO!D$105,FMO!E$105,FMO!F$105,FMO!G$105,FMO!H$105,FMO!I$105,FMO!J$105,FMO!K$105),IF(G21="Lead Implementer Standar Laboratorium ISO/IEC 17025:2017",CHOOSE(COUNTIF($G$2:G21,G21),LQO!B$105,LQO!C$105,LQO!D$105,LQO!E$105,LQO!F$105,LQO!G$105,LQO!H$105,LQO!I$105,LQO!J$105,LQO!K$105),IF(G21="Regulatory Affairs Officer",CHOOSE(COUNTIF($G$2:G21,G21),RAO!B$105,RAO!C$105,RAO!D$105,RAO!E$105,RAO!F$105,RAO!G$105,RAO!H$105,RAO!I$105,RAO!J$105,RAO!K$105),IF(G21="LIFTING ENGINEER FOR MEDIUM LIFTING",CHOOSE(COUNTIF($G$2:G21,G21),LML!B$105,LML!C$105,LML!D$105,LML!E$105,LML!F$105,LML!G$105,LML!H$105,LML!I$105,LML!J$105,LML!K$105),IF(G21="LIFTING DRAFTER",CHOOSE(COUNTIF($G$2:G21,G21),LDT!B$105,LDT!C$105,LDT!D$105,LDT!E$105,LDT!F$105,LDT!G$105,LDT!H$105,LDT!I$105,LDT!J$105,LDT!K$105),IF(G21="3D LIFTING DESIGNER",CHOOSE(COUNTIF($G$2:G21,G21),DLD!B$105,DLD!C$105,DLD!D$105,DLD!E$105,DLD!F$105,DLD!G$105,DLD!H$105,DLD!I$105,DLD!J$105,DLD!K$105),"")))))))))))))))))))))</f>
        <v>20</v>
      </c>
      <c r="K21" s="53" t="s">
        <v>2071</v>
      </c>
      <c r="L21" s="53" t="s">
        <v>2061</v>
      </c>
      <c r="M21">
        <f t="shared" si="1"/>
        <v>10</v>
      </c>
    </row>
    <row r="22" spans="1:13" ht="19.8" x14ac:dyDescent="0.3">
      <c r="A22" s="55" t="s">
        <v>1990</v>
      </c>
      <c r="B22" s="55" t="s">
        <v>1587</v>
      </c>
      <c r="C22" s="55">
        <v>87752763472</v>
      </c>
      <c r="D22" s="55" t="s">
        <v>1991</v>
      </c>
      <c r="E22" s="55" t="s">
        <v>1992</v>
      </c>
      <c r="F22" s="55" t="s">
        <v>1993</v>
      </c>
      <c r="G22" s="55" t="s">
        <v>2066</v>
      </c>
      <c r="H22" s="55" t="str">
        <f t="shared" si="0"/>
        <v>EMS</v>
      </c>
      <c r="I22" s="55">
        <f>IF(G22="","",IF(COUNTIF($G$2:G22,G22)&gt;10,"",IF(G22="GLP Laboratory Technician/Teknisi Laboratorium Berbasis GLP",CHOOSE(COUNTIF($G$2:G22,G22),GLP!B$105,GLP!C$105,GLP!D$105,GLP!E$105,GLP!F$105,GLP!G$105,GLP!H$105,GLP!I$105,GLP!J$105,GLP!K$105),IF(G22="Laboratory HSE Officer/Petugas K3L Laboratorium",CHOOSE(COUNTIF($G$2:G22,G22),K3L!B$105,K3L!C$105,K3L!D$105,K3L!E$105,K3L!F$105,K3L!G$105,K3L!H$105,K3L!I$105,K3L!J$105,K3L!K$105),IF(G22="Laboratory Operations Officer/Pranata Laboratorium",CHOOSE(COUNTIF($G$2:G22,G22),LOP!B$105,LOP!C$105,LOP!D$105,LOP!E$105,LOP!F$105,LOP!G$105,LOP!H$105,LOP!I$105,LOP!J$105,LOP!K$105),IF(G22="Quality Management System (ISO 9001) Officer",CHOOSE(COUNTIF($G$2:G22,G22),QMS!B$105,QMS!C$105,QMS!D$105,QMS!E$105,QMS!F$105,QMS!G$105,QMS!H$105,QMS!I$105,QMS!J$105,QMS!K$105),IF(G22="QC Laboratory Analyst/Analis QC Laboratorium",CHOOSE(COUNTIF($G$2:G22,G22),QCA!B$105,QCA!C$105,QCA!D$105,QCA!E$105,QCA!F$105,QCA!G$105,QCA!H$105,QCA!I$105,QCA!J$105,QCA!K$105),IF(G22="Quality Assurance Officer",CHOOSE(COUNTIF($G$2:G22,G22),QAO!B$105,QAO!C$105,QAO!D$105,QAO!E$105,QAO!F$105,QAO!G$105,QAO!H$105,QAO!I$105,QAO!J$105,QAO!K$105),IF(G22="Research and Development Officer",CHOOSE(COUNTIF($G$2:G22,G22),RDO!B$105,RDO!C$105,RDO!D$105,RDO!E$105,RDO!F$105,RDO!G$105,RDO!H$105,RDO!I$105,RDO!J$105,RDO!K$105),IF(G22="Sustainability Officer",CHOOSE(COUNTIF($G$2:G22,G22),SBO!B$105,SBO!C$105,SBO!D$105,SBO!E$105,SBO!F$105,SBO!G$105,SBO!H$105,SBO!I$105,SBO!J$105,SBO!K$105),IF(G22="ESG Officer",CHOOSE(COUNTIF($G$2:G22,G22),ESG!B$105,ESG!C$105,ESG!D$105,ESG!E$105,ESG!F$105,ESG!G$105,ESG!H$105,ESG!I$105,ESG!J$105,ESG!K$105),IF(G22="Environmental Management System (ISO 14001) Officer",CHOOSE(COUNTIF($G$2:G22,G22),EMS!B$105,EMS!C$105,EMS!D$105,EMS!E$105,EMS!F$105,EMS!G$105,EMS!H$105,EMS!I$105,EMS!J$105,EMS!K$105),IF(G22="Corporate Legal Officer",CHOOSE(COUNTIF($G$2:G22,G22),CLO!B$105,CLO!C$105,CLO!D$105,CLO!E$105,CLO!F$105,CLO!G$105,CLO!H$105,CLO!I$105,CLO!J$105,CLO!K$105),IF(G22="Lifting Engineer for Heavy &amp; Critical Lifting",CHOOSE(COUNTIF($G$2:G22,G22),LHC!B$105,LHC!C$105,LHC!D$105,LHC!E$105,LHC!F$105,LHC!G$105,LHC!H$105,LHC!I$105,LHC!J$105,LHC!K$105),IF(G22="Panelis Terlatih Pengujian Sensori Pangan",CHOOSE(COUNTIF($G$2:G22,G22),PSP!B$105,PSP!C$105,PSP!D$105,PSP!E$105,PSP!F$105,PSP!G$105,PSP!H$105,PSP!I$105,PSP!J$105,PSP!K$105),IF(G22="Food Safety Management Officer/ Petugas Sistem Keamanan Pangan",CHOOSE(COUNTIF($G$2:G22,G22),FMO!B$105,FMO!C$105,FMO!D$105,FMO!E$105,FMO!F$105,FMO!G$105,FMO!H$105,FMO!I$105,FMO!J$105,FMO!K$105),IF(G22="Lead Implementer Standar Laboratorium ISO/IEC 17025:2017",CHOOSE(COUNTIF($G$2:G22,G22),LQO!B$105,LQO!C$105,LQO!D$105,LQO!E$105,LQO!F$105,LQO!G$105,LQO!H$105,LQO!I$105,LQO!J$105,LQO!K$105),IF(G22="Regulatory Affairs Officer",CHOOSE(COUNTIF($G$2:G22,G22),RAO!B$105,RAO!C$105,RAO!D$105,RAO!E$105,RAO!F$105,RAO!G$105,RAO!H$105,RAO!I$105,RAO!J$105,RAO!K$105),IF(G22="LIFTING ENGINEER FOR MEDIUM LIFTING",CHOOSE(COUNTIF($G$2:G22,G22),LML!B$105,LML!C$105,LML!D$105,LML!E$105,LML!F$105,LML!G$105,LML!H$105,LML!I$105,LML!J$105,LML!K$105),IF(G22="LIFTING DRAFTER",CHOOSE(COUNTIF($G$2:G22,G22),LDT!B$105,LDT!C$105,LDT!D$105,LDT!E$105,LDT!F$105,LDT!G$105,LDT!H$105,LDT!I$105,LDT!J$105,LDT!K$105),IF(G22="3D LIFTING DESIGNER",CHOOSE(COUNTIF($G$2:G22,G22),DLD!B$105,DLD!C$105,DLD!D$105,DLD!E$105,DLD!F$105,DLD!G$105,DLD!H$105,DLD!I$105,DLD!J$105,DLD!K$105),"")))))))))))))))))))))</f>
        <v>87</v>
      </c>
    </row>
    <row r="23" spans="1:13" ht="19.8" x14ac:dyDescent="0.3">
      <c r="A23" s="55" t="s">
        <v>1925</v>
      </c>
      <c r="B23" s="55" t="s">
        <v>1596</v>
      </c>
      <c r="C23" s="55">
        <v>81261167513</v>
      </c>
      <c r="D23" s="55" t="s">
        <v>1926</v>
      </c>
      <c r="E23" s="55" t="s">
        <v>1927</v>
      </c>
      <c r="F23" s="55" t="s">
        <v>1927</v>
      </c>
      <c r="G23" s="55" t="s">
        <v>2066</v>
      </c>
      <c r="H23" s="55" t="str">
        <f t="shared" si="0"/>
        <v>EMS</v>
      </c>
      <c r="I23" s="55">
        <f>IF(G23="","",IF(COUNTIF($G$2:G23,G23)&gt;10,"",IF(G23="GLP Laboratory Technician/Teknisi Laboratorium Berbasis GLP",CHOOSE(COUNTIF($G$2:G23,G23),GLP!B$105,GLP!C$105,GLP!D$105,GLP!E$105,GLP!F$105,GLP!G$105,GLP!H$105,GLP!I$105,GLP!J$105,GLP!K$105),IF(G23="Laboratory HSE Officer/Petugas K3L Laboratorium",CHOOSE(COUNTIF($G$2:G23,G23),K3L!B$105,K3L!C$105,K3L!D$105,K3L!E$105,K3L!F$105,K3L!G$105,K3L!H$105,K3L!I$105,K3L!J$105,K3L!K$105),IF(G23="Laboratory Operations Officer/Pranata Laboratorium",CHOOSE(COUNTIF($G$2:G23,G23),LOP!B$105,LOP!C$105,LOP!D$105,LOP!E$105,LOP!F$105,LOP!G$105,LOP!H$105,LOP!I$105,LOP!J$105,LOP!K$105),IF(G23="Quality Management System (ISO 9001) Officer",CHOOSE(COUNTIF($G$2:G23,G23),QMS!B$105,QMS!C$105,QMS!D$105,QMS!E$105,QMS!F$105,QMS!G$105,QMS!H$105,QMS!I$105,QMS!J$105,QMS!K$105),IF(G23="QC Laboratory Analyst/Analis QC Laboratorium",CHOOSE(COUNTIF($G$2:G23,G23),QCA!B$105,QCA!C$105,QCA!D$105,QCA!E$105,QCA!F$105,QCA!G$105,QCA!H$105,QCA!I$105,QCA!J$105,QCA!K$105),IF(G23="Quality Assurance Officer",CHOOSE(COUNTIF($G$2:G23,G23),QAO!B$105,QAO!C$105,QAO!D$105,QAO!E$105,QAO!F$105,QAO!G$105,QAO!H$105,QAO!I$105,QAO!J$105,QAO!K$105),IF(G23="Research and Development Officer",CHOOSE(COUNTIF($G$2:G23,G23),RDO!B$105,RDO!C$105,RDO!D$105,RDO!E$105,RDO!F$105,RDO!G$105,RDO!H$105,RDO!I$105,RDO!J$105,RDO!K$105),IF(G23="Sustainability Officer",CHOOSE(COUNTIF($G$2:G23,G23),SBO!B$105,SBO!C$105,SBO!D$105,SBO!E$105,SBO!F$105,SBO!G$105,SBO!H$105,SBO!I$105,SBO!J$105,SBO!K$105),IF(G23="ESG Officer",CHOOSE(COUNTIF($G$2:G23,G23),ESG!B$105,ESG!C$105,ESG!D$105,ESG!E$105,ESG!F$105,ESG!G$105,ESG!H$105,ESG!I$105,ESG!J$105,ESG!K$105),IF(G23="Environmental Management System (ISO 14001) Officer",CHOOSE(COUNTIF($G$2:G23,G23),EMS!B$105,EMS!C$105,EMS!D$105,EMS!E$105,EMS!F$105,EMS!G$105,EMS!H$105,EMS!I$105,EMS!J$105,EMS!K$105),IF(G23="Corporate Legal Officer",CHOOSE(COUNTIF($G$2:G23,G23),CLO!B$105,CLO!C$105,CLO!D$105,CLO!E$105,CLO!F$105,CLO!G$105,CLO!H$105,CLO!I$105,CLO!J$105,CLO!K$105),IF(G23="Lifting Engineer for Heavy &amp; Critical Lifting",CHOOSE(COUNTIF($G$2:G23,G23),LHC!B$105,LHC!C$105,LHC!D$105,LHC!E$105,LHC!F$105,LHC!G$105,LHC!H$105,LHC!I$105,LHC!J$105,LHC!K$105),IF(G23="Panelis Terlatih Pengujian Sensori Pangan",CHOOSE(COUNTIF($G$2:G23,G23),PSP!B$105,PSP!C$105,PSP!D$105,PSP!E$105,PSP!F$105,PSP!G$105,PSP!H$105,PSP!I$105,PSP!J$105,PSP!K$105),IF(G23="Food Safety Management Officer/ Petugas Sistem Keamanan Pangan",CHOOSE(COUNTIF($G$2:G23,G23),FMO!B$105,FMO!C$105,FMO!D$105,FMO!E$105,FMO!F$105,FMO!G$105,FMO!H$105,FMO!I$105,FMO!J$105,FMO!K$105),IF(G23="Lead Implementer Standar Laboratorium ISO/IEC 17025:2017",CHOOSE(COUNTIF($G$2:G23,G23),LQO!B$105,LQO!C$105,LQO!D$105,LQO!E$105,LQO!F$105,LQO!G$105,LQO!H$105,LQO!I$105,LQO!J$105,LQO!K$105),IF(G23="Regulatory Affairs Officer",CHOOSE(COUNTIF($G$2:G23,G23),RAO!B$105,RAO!C$105,RAO!D$105,RAO!E$105,RAO!F$105,RAO!G$105,RAO!H$105,RAO!I$105,RAO!J$105,RAO!K$105),IF(G23="LIFTING ENGINEER FOR MEDIUM LIFTING",CHOOSE(COUNTIF($G$2:G23,G23),LML!B$105,LML!C$105,LML!D$105,LML!E$105,LML!F$105,LML!G$105,LML!H$105,LML!I$105,LML!J$105,LML!K$105),IF(G23="LIFTING DRAFTER",CHOOSE(COUNTIF($G$2:G23,G23),LDT!B$105,LDT!C$105,LDT!D$105,LDT!E$105,LDT!F$105,LDT!G$105,LDT!H$105,LDT!I$105,LDT!J$105,LDT!K$105),IF(G23="3D LIFTING DESIGNER",CHOOSE(COUNTIF($G$2:G23,G23),DLD!B$105,DLD!C$105,DLD!D$105,DLD!E$105,DLD!F$105,DLD!G$105,DLD!H$105,DLD!I$105,DLD!J$105,DLD!K$105),"")))))))))))))))))))))</f>
        <v>87</v>
      </c>
    </row>
    <row r="24" spans="1:13" ht="19.8" x14ac:dyDescent="0.3">
      <c r="A24" s="55" t="s">
        <v>1669</v>
      </c>
      <c r="B24" s="55" t="s">
        <v>1596</v>
      </c>
      <c r="C24" s="55">
        <v>81357192962</v>
      </c>
      <c r="D24" s="55" t="s">
        <v>1670</v>
      </c>
      <c r="E24" s="55" t="s">
        <v>1671</v>
      </c>
      <c r="F24" s="55" t="s">
        <v>1672</v>
      </c>
      <c r="G24" s="55" t="s">
        <v>2066</v>
      </c>
      <c r="H24" s="55" t="str">
        <f t="shared" si="0"/>
        <v>EMS</v>
      </c>
      <c r="I24" s="55">
        <f>IF(G24="","",IF(COUNTIF($G$2:G24,G24)&gt;10,"",IF(G24="GLP Laboratory Technician/Teknisi Laboratorium Berbasis GLP",CHOOSE(COUNTIF($G$2:G24,G24),GLP!B$105,GLP!C$105,GLP!D$105,GLP!E$105,GLP!F$105,GLP!G$105,GLP!H$105,GLP!I$105,GLP!J$105,GLP!K$105),IF(G24="Laboratory HSE Officer/Petugas K3L Laboratorium",CHOOSE(COUNTIF($G$2:G24,G24),K3L!B$105,K3L!C$105,K3L!D$105,K3L!E$105,K3L!F$105,K3L!G$105,K3L!H$105,K3L!I$105,K3L!J$105,K3L!K$105),IF(G24="Laboratory Operations Officer/Pranata Laboratorium",CHOOSE(COUNTIF($G$2:G24,G24),LOP!B$105,LOP!C$105,LOP!D$105,LOP!E$105,LOP!F$105,LOP!G$105,LOP!H$105,LOP!I$105,LOP!J$105,LOP!K$105),IF(G24="Quality Management System (ISO 9001) Officer",CHOOSE(COUNTIF($G$2:G24,G24),QMS!B$105,QMS!C$105,QMS!D$105,QMS!E$105,QMS!F$105,QMS!G$105,QMS!H$105,QMS!I$105,QMS!J$105,QMS!K$105),IF(G24="QC Laboratory Analyst/Analis QC Laboratorium",CHOOSE(COUNTIF($G$2:G24,G24),QCA!B$105,QCA!C$105,QCA!D$105,QCA!E$105,QCA!F$105,QCA!G$105,QCA!H$105,QCA!I$105,QCA!J$105,QCA!K$105),IF(G24="Quality Assurance Officer",CHOOSE(COUNTIF($G$2:G24,G24),QAO!B$105,QAO!C$105,QAO!D$105,QAO!E$105,QAO!F$105,QAO!G$105,QAO!H$105,QAO!I$105,QAO!J$105,QAO!K$105),IF(G24="Research and Development Officer",CHOOSE(COUNTIF($G$2:G24,G24),RDO!B$105,RDO!C$105,RDO!D$105,RDO!E$105,RDO!F$105,RDO!G$105,RDO!H$105,RDO!I$105,RDO!J$105,RDO!K$105),IF(G24="Sustainability Officer",CHOOSE(COUNTIF($G$2:G24,G24),SBO!B$105,SBO!C$105,SBO!D$105,SBO!E$105,SBO!F$105,SBO!G$105,SBO!H$105,SBO!I$105,SBO!J$105,SBO!K$105),IF(G24="ESG Officer",CHOOSE(COUNTIF($G$2:G24,G24),ESG!B$105,ESG!C$105,ESG!D$105,ESG!E$105,ESG!F$105,ESG!G$105,ESG!H$105,ESG!I$105,ESG!J$105,ESG!K$105),IF(G24="Environmental Management System (ISO 14001) Officer",CHOOSE(COUNTIF($G$2:G24,G24),EMS!B$105,EMS!C$105,EMS!D$105,EMS!E$105,EMS!F$105,EMS!G$105,EMS!H$105,EMS!I$105,EMS!J$105,EMS!K$105),IF(G24="Corporate Legal Officer",CHOOSE(COUNTIF($G$2:G24,G24),CLO!B$105,CLO!C$105,CLO!D$105,CLO!E$105,CLO!F$105,CLO!G$105,CLO!H$105,CLO!I$105,CLO!J$105,CLO!K$105),IF(G24="Lifting Engineer for Heavy &amp; Critical Lifting",CHOOSE(COUNTIF($G$2:G24,G24),LHC!B$105,LHC!C$105,LHC!D$105,LHC!E$105,LHC!F$105,LHC!G$105,LHC!H$105,LHC!I$105,LHC!J$105,LHC!K$105),IF(G24="Panelis Terlatih Pengujian Sensori Pangan",CHOOSE(COUNTIF($G$2:G24,G24),PSP!B$105,PSP!C$105,PSP!D$105,PSP!E$105,PSP!F$105,PSP!G$105,PSP!H$105,PSP!I$105,PSP!J$105,PSP!K$105),IF(G24="Food Safety Management Officer/ Petugas Sistem Keamanan Pangan",CHOOSE(COUNTIF($G$2:G24,G24),FMO!B$105,FMO!C$105,FMO!D$105,FMO!E$105,FMO!F$105,FMO!G$105,FMO!H$105,FMO!I$105,FMO!J$105,FMO!K$105),IF(G24="Lead Implementer Standar Laboratorium ISO/IEC 17025:2017",CHOOSE(COUNTIF($G$2:G24,G24),LQO!B$105,LQO!C$105,LQO!D$105,LQO!E$105,LQO!F$105,LQO!G$105,LQO!H$105,LQO!I$105,LQO!J$105,LQO!K$105),IF(G24="Regulatory Affairs Officer",CHOOSE(COUNTIF($G$2:G24,G24),RAO!B$105,RAO!C$105,RAO!D$105,RAO!E$105,RAO!F$105,RAO!G$105,RAO!H$105,RAO!I$105,RAO!J$105,RAO!K$105),IF(G24="LIFTING ENGINEER FOR MEDIUM LIFTING",CHOOSE(COUNTIF($G$2:G24,G24),LML!B$105,LML!C$105,LML!D$105,LML!E$105,LML!F$105,LML!G$105,LML!H$105,LML!I$105,LML!J$105,LML!K$105),IF(G24="LIFTING DRAFTER",CHOOSE(COUNTIF($G$2:G24,G24),LDT!B$105,LDT!C$105,LDT!D$105,LDT!E$105,LDT!F$105,LDT!G$105,LDT!H$105,LDT!I$105,LDT!J$105,LDT!K$105),IF(G24="3D LIFTING DESIGNER",CHOOSE(COUNTIF($G$2:G24,G24),DLD!B$105,DLD!C$105,DLD!D$105,DLD!E$105,DLD!F$105,DLD!G$105,DLD!H$105,DLD!I$105,DLD!J$105,DLD!K$105),"")))))))))))))))))))))</f>
        <v>81</v>
      </c>
    </row>
    <row r="25" spans="1:13" ht="19.8" x14ac:dyDescent="0.3">
      <c r="A25" s="55" t="s">
        <v>1909</v>
      </c>
      <c r="B25" s="55" t="s">
        <v>1587</v>
      </c>
      <c r="C25" s="55">
        <v>8561005592</v>
      </c>
      <c r="D25" s="55" t="s">
        <v>1910</v>
      </c>
      <c r="E25" s="55" t="s">
        <v>1911</v>
      </c>
      <c r="F25" s="55" t="s">
        <v>1912</v>
      </c>
      <c r="G25" s="55" t="s">
        <v>2066</v>
      </c>
      <c r="H25" s="55" t="str">
        <f t="shared" si="0"/>
        <v>EMS</v>
      </c>
      <c r="I25" s="55">
        <f>IF(G25="","",IF(COUNTIF($G$2:G25,G25)&gt;10,"",IF(G25="GLP Laboratory Technician/Teknisi Laboratorium Berbasis GLP",CHOOSE(COUNTIF($G$2:G25,G25),GLP!B$105,GLP!C$105,GLP!D$105,GLP!E$105,GLP!F$105,GLP!G$105,GLP!H$105,GLP!I$105,GLP!J$105,GLP!K$105),IF(G25="Laboratory HSE Officer/Petugas K3L Laboratorium",CHOOSE(COUNTIF($G$2:G25,G25),K3L!B$105,K3L!C$105,K3L!D$105,K3L!E$105,K3L!F$105,K3L!G$105,K3L!H$105,K3L!I$105,K3L!J$105,K3L!K$105),IF(G25="Laboratory Operations Officer/Pranata Laboratorium",CHOOSE(COUNTIF($G$2:G25,G25),LOP!B$105,LOP!C$105,LOP!D$105,LOP!E$105,LOP!F$105,LOP!G$105,LOP!H$105,LOP!I$105,LOP!J$105,LOP!K$105),IF(G25="Quality Management System (ISO 9001) Officer",CHOOSE(COUNTIF($G$2:G25,G25),QMS!B$105,QMS!C$105,QMS!D$105,QMS!E$105,QMS!F$105,QMS!G$105,QMS!H$105,QMS!I$105,QMS!J$105,QMS!K$105),IF(G25="QC Laboratory Analyst/Analis QC Laboratorium",CHOOSE(COUNTIF($G$2:G25,G25),QCA!B$105,QCA!C$105,QCA!D$105,QCA!E$105,QCA!F$105,QCA!G$105,QCA!H$105,QCA!I$105,QCA!J$105,QCA!K$105),IF(G25="Quality Assurance Officer",CHOOSE(COUNTIF($G$2:G25,G25),QAO!B$105,QAO!C$105,QAO!D$105,QAO!E$105,QAO!F$105,QAO!G$105,QAO!H$105,QAO!I$105,QAO!J$105,QAO!K$105),IF(G25="Research and Development Officer",CHOOSE(COUNTIF($G$2:G25,G25),RDO!B$105,RDO!C$105,RDO!D$105,RDO!E$105,RDO!F$105,RDO!G$105,RDO!H$105,RDO!I$105,RDO!J$105,RDO!K$105),IF(G25="Sustainability Officer",CHOOSE(COUNTIF($G$2:G25,G25),SBO!B$105,SBO!C$105,SBO!D$105,SBO!E$105,SBO!F$105,SBO!G$105,SBO!H$105,SBO!I$105,SBO!J$105,SBO!K$105),IF(G25="ESG Officer",CHOOSE(COUNTIF($G$2:G25,G25),ESG!B$105,ESG!C$105,ESG!D$105,ESG!E$105,ESG!F$105,ESG!G$105,ESG!H$105,ESG!I$105,ESG!J$105,ESG!K$105),IF(G25="Environmental Management System (ISO 14001) Officer",CHOOSE(COUNTIF($G$2:G25,G25),EMS!B$105,EMS!C$105,EMS!D$105,EMS!E$105,EMS!F$105,EMS!G$105,EMS!H$105,EMS!I$105,EMS!J$105,EMS!K$105),IF(G25="Corporate Legal Officer",CHOOSE(COUNTIF($G$2:G25,G25),CLO!B$105,CLO!C$105,CLO!D$105,CLO!E$105,CLO!F$105,CLO!G$105,CLO!H$105,CLO!I$105,CLO!J$105,CLO!K$105),IF(G25="Lifting Engineer for Heavy &amp; Critical Lifting",CHOOSE(COUNTIF($G$2:G25,G25),LHC!B$105,LHC!C$105,LHC!D$105,LHC!E$105,LHC!F$105,LHC!G$105,LHC!H$105,LHC!I$105,LHC!J$105,LHC!K$105),IF(G25="Panelis Terlatih Pengujian Sensori Pangan",CHOOSE(COUNTIF($G$2:G25,G25),PSP!B$105,PSP!C$105,PSP!D$105,PSP!E$105,PSP!F$105,PSP!G$105,PSP!H$105,PSP!I$105,PSP!J$105,PSP!K$105),IF(G25="Food Safety Management Officer/ Petugas Sistem Keamanan Pangan",CHOOSE(COUNTIF($G$2:G25,G25),FMO!B$105,FMO!C$105,FMO!D$105,FMO!E$105,FMO!F$105,FMO!G$105,FMO!H$105,FMO!I$105,FMO!J$105,FMO!K$105),IF(G25="Lead Implementer Standar Laboratorium ISO/IEC 17025:2017",CHOOSE(COUNTIF($G$2:G25,G25),LQO!B$105,LQO!C$105,LQO!D$105,LQO!E$105,LQO!F$105,LQO!G$105,LQO!H$105,LQO!I$105,LQO!J$105,LQO!K$105),IF(G25="Regulatory Affairs Officer",CHOOSE(COUNTIF($G$2:G25,G25),RAO!B$105,RAO!C$105,RAO!D$105,RAO!E$105,RAO!F$105,RAO!G$105,RAO!H$105,RAO!I$105,RAO!J$105,RAO!K$105),IF(G25="LIFTING ENGINEER FOR MEDIUM LIFTING",CHOOSE(COUNTIF($G$2:G25,G25),LML!B$105,LML!C$105,LML!D$105,LML!E$105,LML!F$105,LML!G$105,LML!H$105,LML!I$105,LML!J$105,LML!K$105),IF(G25="LIFTING DRAFTER",CHOOSE(COUNTIF($G$2:G25,G25),LDT!B$105,LDT!C$105,LDT!D$105,LDT!E$105,LDT!F$105,LDT!G$105,LDT!H$105,LDT!I$105,LDT!J$105,LDT!K$105),IF(G25="3D LIFTING DESIGNER",CHOOSE(COUNTIF($G$2:G25,G25),DLD!B$105,DLD!C$105,DLD!D$105,DLD!E$105,DLD!F$105,DLD!G$105,DLD!H$105,DLD!I$105,DLD!J$105,DLD!K$105),"")))))))))))))))))))))</f>
        <v>48</v>
      </c>
    </row>
    <row r="26" spans="1:13" ht="19.8" x14ac:dyDescent="0.3">
      <c r="A26" s="55" t="s">
        <v>1983</v>
      </c>
      <c r="B26" s="55" t="s">
        <v>1596</v>
      </c>
      <c r="C26" s="55">
        <v>82110686678</v>
      </c>
      <c r="D26" s="55" t="s">
        <v>1610</v>
      </c>
      <c r="E26" s="55" t="s">
        <v>1817</v>
      </c>
      <c r="F26" s="55" t="s">
        <v>1817</v>
      </c>
      <c r="G26" s="55" t="s">
        <v>2066</v>
      </c>
      <c r="H26" s="55" t="str">
        <f t="shared" si="0"/>
        <v>EMS</v>
      </c>
      <c r="I26" s="55">
        <f>IF(G26="","",IF(COUNTIF($G$2:G26,G26)&gt;10,"",IF(G26="GLP Laboratory Technician/Teknisi Laboratorium Berbasis GLP",CHOOSE(COUNTIF($G$2:G26,G26),GLP!B$105,GLP!C$105,GLP!D$105,GLP!E$105,GLP!F$105,GLP!G$105,GLP!H$105,GLP!I$105,GLP!J$105,GLP!K$105),IF(G26="Laboratory HSE Officer/Petugas K3L Laboratorium",CHOOSE(COUNTIF($G$2:G26,G26),K3L!B$105,K3L!C$105,K3L!D$105,K3L!E$105,K3L!F$105,K3L!G$105,K3L!H$105,K3L!I$105,K3L!J$105,K3L!K$105),IF(G26="Laboratory Operations Officer/Pranata Laboratorium",CHOOSE(COUNTIF($G$2:G26,G26),LOP!B$105,LOP!C$105,LOP!D$105,LOP!E$105,LOP!F$105,LOP!G$105,LOP!H$105,LOP!I$105,LOP!J$105,LOP!K$105),IF(G26="Quality Management System (ISO 9001) Officer",CHOOSE(COUNTIF($G$2:G26,G26),QMS!B$105,QMS!C$105,QMS!D$105,QMS!E$105,QMS!F$105,QMS!G$105,QMS!H$105,QMS!I$105,QMS!J$105,QMS!K$105),IF(G26="QC Laboratory Analyst/Analis QC Laboratorium",CHOOSE(COUNTIF($G$2:G26,G26),QCA!B$105,QCA!C$105,QCA!D$105,QCA!E$105,QCA!F$105,QCA!G$105,QCA!H$105,QCA!I$105,QCA!J$105,QCA!K$105),IF(G26="Quality Assurance Officer",CHOOSE(COUNTIF($G$2:G26,G26),QAO!B$105,QAO!C$105,QAO!D$105,QAO!E$105,QAO!F$105,QAO!G$105,QAO!H$105,QAO!I$105,QAO!J$105,QAO!K$105),IF(G26="Research and Development Officer",CHOOSE(COUNTIF($G$2:G26,G26),RDO!B$105,RDO!C$105,RDO!D$105,RDO!E$105,RDO!F$105,RDO!G$105,RDO!H$105,RDO!I$105,RDO!J$105,RDO!K$105),IF(G26="Sustainability Officer",CHOOSE(COUNTIF($G$2:G26,G26),SBO!B$105,SBO!C$105,SBO!D$105,SBO!E$105,SBO!F$105,SBO!G$105,SBO!H$105,SBO!I$105,SBO!J$105,SBO!K$105),IF(G26="ESG Officer",CHOOSE(COUNTIF($G$2:G26,G26),ESG!B$105,ESG!C$105,ESG!D$105,ESG!E$105,ESG!F$105,ESG!G$105,ESG!H$105,ESG!I$105,ESG!J$105,ESG!K$105),IF(G26="Environmental Management System (ISO 14001) Officer",CHOOSE(COUNTIF($G$2:G26,G26),EMS!B$105,EMS!C$105,EMS!D$105,EMS!E$105,EMS!F$105,EMS!G$105,EMS!H$105,EMS!I$105,EMS!J$105,EMS!K$105),IF(G26="Corporate Legal Officer",CHOOSE(COUNTIF($G$2:G26,G26),CLO!B$105,CLO!C$105,CLO!D$105,CLO!E$105,CLO!F$105,CLO!G$105,CLO!H$105,CLO!I$105,CLO!J$105,CLO!K$105),IF(G26="Lifting Engineer for Heavy &amp; Critical Lifting",CHOOSE(COUNTIF($G$2:G26,G26),LHC!B$105,LHC!C$105,LHC!D$105,LHC!E$105,LHC!F$105,LHC!G$105,LHC!H$105,LHC!I$105,LHC!J$105,LHC!K$105),IF(G26="Panelis Terlatih Pengujian Sensori Pangan",CHOOSE(COUNTIF($G$2:G26,G26),PSP!B$105,PSP!C$105,PSP!D$105,PSP!E$105,PSP!F$105,PSP!G$105,PSP!H$105,PSP!I$105,PSP!J$105,PSP!K$105),IF(G26="Food Safety Management Officer/ Petugas Sistem Keamanan Pangan",CHOOSE(COUNTIF($G$2:G26,G26),FMO!B$105,FMO!C$105,FMO!D$105,FMO!E$105,FMO!F$105,FMO!G$105,FMO!H$105,FMO!I$105,FMO!J$105,FMO!K$105),IF(G26="Lead Implementer Standar Laboratorium ISO/IEC 17025:2017",CHOOSE(COUNTIF($G$2:G26,G26),LQO!B$105,LQO!C$105,LQO!D$105,LQO!E$105,LQO!F$105,LQO!G$105,LQO!H$105,LQO!I$105,LQO!J$105,LQO!K$105),IF(G26="Regulatory Affairs Officer",CHOOSE(COUNTIF($G$2:G26,G26),RAO!B$105,RAO!C$105,RAO!D$105,RAO!E$105,RAO!F$105,RAO!G$105,RAO!H$105,RAO!I$105,RAO!J$105,RAO!K$105),IF(G26="LIFTING ENGINEER FOR MEDIUM LIFTING",CHOOSE(COUNTIF($G$2:G26,G26),LML!B$105,LML!C$105,LML!D$105,LML!E$105,LML!F$105,LML!G$105,LML!H$105,LML!I$105,LML!J$105,LML!K$105),IF(G26="LIFTING DRAFTER",CHOOSE(COUNTIF($G$2:G26,G26),LDT!B$105,LDT!C$105,LDT!D$105,LDT!E$105,LDT!F$105,LDT!G$105,LDT!H$105,LDT!I$105,LDT!J$105,LDT!K$105),IF(G26="3D LIFTING DESIGNER",CHOOSE(COUNTIF($G$2:G26,G26),DLD!B$105,DLD!C$105,DLD!D$105,DLD!E$105,DLD!F$105,DLD!G$105,DLD!H$105,DLD!I$105,DLD!J$105,DLD!K$105),"")))))))))))))))))))))</f>
        <v>81</v>
      </c>
    </row>
    <row r="27" spans="1:13" ht="19.8" x14ac:dyDescent="0.3">
      <c r="A27" s="55" t="s">
        <v>1997</v>
      </c>
      <c r="B27" s="55" t="s">
        <v>1587</v>
      </c>
      <c r="C27" s="55">
        <v>85183287017</v>
      </c>
      <c r="D27" s="55" t="s">
        <v>1998</v>
      </c>
      <c r="E27" s="55" t="s">
        <v>1999</v>
      </c>
      <c r="F27" s="55" t="s">
        <v>1996</v>
      </c>
      <c r="G27" s="55" t="s">
        <v>2066</v>
      </c>
      <c r="H27" s="55" t="str">
        <f t="shared" si="0"/>
        <v>EMS</v>
      </c>
      <c r="I27" s="55">
        <f>IF(G27="","",IF(COUNTIF($G$2:G27,G27)&gt;10,"",IF(G27="GLP Laboratory Technician/Teknisi Laboratorium Berbasis GLP",CHOOSE(COUNTIF($G$2:G27,G27),GLP!B$105,GLP!C$105,GLP!D$105,GLP!E$105,GLP!F$105,GLP!G$105,GLP!H$105,GLP!I$105,GLP!J$105,GLP!K$105),IF(G27="Laboratory HSE Officer/Petugas K3L Laboratorium",CHOOSE(COUNTIF($G$2:G27,G27),K3L!B$105,K3L!C$105,K3L!D$105,K3L!E$105,K3L!F$105,K3L!G$105,K3L!H$105,K3L!I$105,K3L!J$105,K3L!K$105),IF(G27="Laboratory Operations Officer/Pranata Laboratorium",CHOOSE(COUNTIF($G$2:G27,G27),LOP!B$105,LOP!C$105,LOP!D$105,LOP!E$105,LOP!F$105,LOP!G$105,LOP!H$105,LOP!I$105,LOP!J$105,LOP!K$105),IF(G27="Quality Management System (ISO 9001) Officer",CHOOSE(COUNTIF($G$2:G27,G27),QMS!B$105,QMS!C$105,QMS!D$105,QMS!E$105,QMS!F$105,QMS!G$105,QMS!H$105,QMS!I$105,QMS!J$105,QMS!K$105),IF(G27="QC Laboratory Analyst/Analis QC Laboratorium",CHOOSE(COUNTIF($G$2:G27,G27),QCA!B$105,QCA!C$105,QCA!D$105,QCA!E$105,QCA!F$105,QCA!G$105,QCA!H$105,QCA!I$105,QCA!J$105,QCA!K$105),IF(G27="Quality Assurance Officer",CHOOSE(COUNTIF($G$2:G27,G27),QAO!B$105,QAO!C$105,QAO!D$105,QAO!E$105,QAO!F$105,QAO!G$105,QAO!H$105,QAO!I$105,QAO!J$105,QAO!K$105),IF(G27="Research and Development Officer",CHOOSE(COUNTIF($G$2:G27,G27),RDO!B$105,RDO!C$105,RDO!D$105,RDO!E$105,RDO!F$105,RDO!G$105,RDO!H$105,RDO!I$105,RDO!J$105,RDO!K$105),IF(G27="Sustainability Officer",CHOOSE(COUNTIF($G$2:G27,G27),SBO!B$105,SBO!C$105,SBO!D$105,SBO!E$105,SBO!F$105,SBO!G$105,SBO!H$105,SBO!I$105,SBO!J$105,SBO!K$105),IF(G27="ESG Officer",CHOOSE(COUNTIF($G$2:G27,G27),ESG!B$105,ESG!C$105,ESG!D$105,ESG!E$105,ESG!F$105,ESG!G$105,ESG!H$105,ESG!I$105,ESG!J$105,ESG!K$105),IF(G27="Environmental Management System (ISO 14001) Officer",CHOOSE(COUNTIF($G$2:G27,G27),EMS!B$105,EMS!C$105,EMS!D$105,EMS!E$105,EMS!F$105,EMS!G$105,EMS!H$105,EMS!I$105,EMS!J$105,EMS!K$105),IF(G27="Corporate Legal Officer",CHOOSE(COUNTIF($G$2:G27,G27),CLO!B$105,CLO!C$105,CLO!D$105,CLO!E$105,CLO!F$105,CLO!G$105,CLO!H$105,CLO!I$105,CLO!J$105,CLO!K$105),IF(G27="Lifting Engineer for Heavy &amp; Critical Lifting",CHOOSE(COUNTIF($G$2:G27,G27),LHC!B$105,LHC!C$105,LHC!D$105,LHC!E$105,LHC!F$105,LHC!G$105,LHC!H$105,LHC!I$105,LHC!J$105,LHC!K$105),IF(G27="Panelis Terlatih Pengujian Sensori Pangan",CHOOSE(COUNTIF($G$2:G27,G27),PSP!B$105,PSP!C$105,PSP!D$105,PSP!E$105,PSP!F$105,PSP!G$105,PSP!H$105,PSP!I$105,PSP!J$105,PSP!K$105),IF(G27="Food Safety Management Officer/ Petugas Sistem Keamanan Pangan",CHOOSE(COUNTIF($G$2:G27,G27),FMO!B$105,FMO!C$105,FMO!D$105,FMO!E$105,FMO!F$105,FMO!G$105,FMO!H$105,FMO!I$105,FMO!J$105,FMO!K$105),IF(G27="Lead Implementer Standar Laboratorium ISO/IEC 17025:2017",CHOOSE(COUNTIF($G$2:G27,G27),LQO!B$105,LQO!C$105,LQO!D$105,LQO!E$105,LQO!F$105,LQO!G$105,LQO!H$105,LQO!I$105,LQO!J$105,LQO!K$105),IF(G27="Regulatory Affairs Officer",CHOOSE(COUNTIF($G$2:G27,G27),RAO!B$105,RAO!C$105,RAO!D$105,RAO!E$105,RAO!F$105,RAO!G$105,RAO!H$105,RAO!I$105,RAO!J$105,RAO!K$105),IF(G27="LIFTING ENGINEER FOR MEDIUM LIFTING",CHOOSE(COUNTIF($G$2:G27,G27),LML!B$105,LML!C$105,LML!D$105,LML!E$105,LML!F$105,LML!G$105,LML!H$105,LML!I$105,LML!J$105,LML!K$105),IF(G27="LIFTING DRAFTER",CHOOSE(COUNTIF($G$2:G27,G27),LDT!B$105,LDT!C$105,LDT!D$105,LDT!E$105,LDT!F$105,LDT!G$105,LDT!H$105,LDT!I$105,LDT!J$105,LDT!K$105),IF(G27="3D LIFTING DESIGNER",CHOOSE(COUNTIF($G$2:G27,G27),DLD!B$105,DLD!C$105,DLD!D$105,DLD!E$105,DLD!F$105,DLD!G$105,DLD!H$105,DLD!I$105,DLD!J$105,DLD!K$105),"")))))))))))))))))))))</f>
        <v>48</v>
      </c>
    </row>
    <row r="28" spans="1:13" ht="19.8" x14ac:dyDescent="0.3">
      <c r="A28" s="55" t="s">
        <v>2008</v>
      </c>
      <c r="B28" s="55" t="s">
        <v>1596</v>
      </c>
      <c r="C28" s="55">
        <v>85340692470</v>
      </c>
      <c r="D28" s="55" t="s">
        <v>1610</v>
      </c>
      <c r="E28" s="55" t="s">
        <v>2009</v>
      </c>
      <c r="F28" s="55" t="s">
        <v>2010</v>
      </c>
      <c r="G28" s="55" t="s">
        <v>2066</v>
      </c>
      <c r="H28" s="55" t="str">
        <f t="shared" si="0"/>
        <v>EMS</v>
      </c>
      <c r="I28" s="55">
        <f>IF(G28="","",IF(COUNTIF($G$2:G28,G28)&gt;10,"",IF(G28="GLP Laboratory Technician/Teknisi Laboratorium Berbasis GLP",CHOOSE(COUNTIF($G$2:G28,G28),GLP!B$105,GLP!C$105,GLP!D$105,GLP!E$105,GLP!F$105,GLP!G$105,GLP!H$105,GLP!I$105,GLP!J$105,GLP!K$105),IF(G28="Laboratory HSE Officer/Petugas K3L Laboratorium",CHOOSE(COUNTIF($G$2:G28,G28),K3L!B$105,K3L!C$105,K3L!D$105,K3L!E$105,K3L!F$105,K3L!G$105,K3L!H$105,K3L!I$105,K3L!J$105,K3L!K$105),IF(G28="Laboratory Operations Officer/Pranata Laboratorium",CHOOSE(COUNTIF($G$2:G28,G28),LOP!B$105,LOP!C$105,LOP!D$105,LOP!E$105,LOP!F$105,LOP!G$105,LOP!H$105,LOP!I$105,LOP!J$105,LOP!K$105),IF(G28="Quality Management System (ISO 9001) Officer",CHOOSE(COUNTIF($G$2:G28,G28),QMS!B$105,QMS!C$105,QMS!D$105,QMS!E$105,QMS!F$105,QMS!G$105,QMS!H$105,QMS!I$105,QMS!J$105,QMS!K$105),IF(G28="QC Laboratory Analyst/Analis QC Laboratorium",CHOOSE(COUNTIF($G$2:G28,G28),QCA!B$105,QCA!C$105,QCA!D$105,QCA!E$105,QCA!F$105,QCA!G$105,QCA!H$105,QCA!I$105,QCA!J$105,QCA!K$105),IF(G28="Quality Assurance Officer",CHOOSE(COUNTIF($G$2:G28,G28),QAO!B$105,QAO!C$105,QAO!D$105,QAO!E$105,QAO!F$105,QAO!G$105,QAO!H$105,QAO!I$105,QAO!J$105,QAO!K$105),IF(G28="Research and Development Officer",CHOOSE(COUNTIF($G$2:G28,G28),RDO!B$105,RDO!C$105,RDO!D$105,RDO!E$105,RDO!F$105,RDO!G$105,RDO!H$105,RDO!I$105,RDO!J$105,RDO!K$105),IF(G28="Sustainability Officer",CHOOSE(COUNTIF($G$2:G28,G28),SBO!B$105,SBO!C$105,SBO!D$105,SBO!E$105,SBO!F$105,SBO!G$105,SBO!H$105,SBO!I$105,SBO!J$105,SBO!K$105),IF(G28="ESG Officer",CHOOSE(COUNTIF($G$2:G28,G28),ESG!B$105,ESG!C$105,ESG!D$105,ESG!E$105,ESG!F$105,ESG!G$105,ESG!H$105,ESG!I$105,ESG!J$105,ESG!K$105),IF(G28="Environmental Management System (ISO 14001) Officer",CHOOSE(COUNTIF($G$2:G28,G28),EMS!B$105,EMS!C$105,EMS!D$105,EMS!E$105,EMS!F$105,EMS!G$105,EMS!H$105,EMS!I$105,EMS!J$105,EMS!K$105),IF(G28="Corporate Legal Officer",CHOOSE(COUNTIF($G$2:G28,G28),CLO!B$105,CLO!C$105,CLO!D$105,CLO!E$105,CLO!F$105,CLO!G$105,CLO!H$105,CLO!I$105,CLO!J$105,CLO!K$105),IF(G28="Lifting Engineer for Heavy &amp; Critical Lifting",CHOOSE(COUNTIF($G$2:G28,G28),LHC!B$105,LHC!C$105,LHC!D$105,LHC!E$105,LHC!F$105,LHC!G$105,LHC!H$105,LHC!I$105,LHC!J$105,LHC!K$105),IF(G28="Panelis Terlatih Pengujian Sensori Pangan",CHOOSE(COUNTIF($G$2:G28,G28),PSP!B$105,PSP!C$105,PSP!D$105,PSP!E$105,PSP!F$105,PSP!G$105,PSP!H$105,PSP!I$105,PSP!J$105,PSP!K$105),IF(G28="Food Safety Management Officer/ Petugas Sistem Keamanan Pangan",CHOOSE(COUNTIF($G$2:G28,G28),FMO!B$105,FMO!C$105,FMO!D$105,FMO!E$105,FMO!F$105,FMO!G$105,FMO!H$105,FMO!I$105,FMO!J$105,FMO!K$105),IF(G28="Lead Implementer Standar Laboratorium ISO/IEC 17025:2017",CHOOSE(COUNTIF($G$2:G28,G28),LQO!B$105,LQO!C$105,LQO!D$105,LQO!E$105,LQO!F$105,LQO!G$105,LQO!H$105,LQO!I$105,LQO!J$105,LQO!K$105),IF(G28="Regulatory Affairs Officer",CHOOSE(COUNTIF($G$2:G28,G28),RAO!B$105,RAO!C$105,RAO!D$105,RAO!E$105,RAO!F$105,RAO!G$105,RAO!H$105,RAO!I$105,RAO!J$105,RAO!K$105),IF(G28="LIFTING ENGINEER FOR MEDIUM LIFTING",CHOOSE(COUNTIF($G$2:G28,G28),LML!B$105,LML!C$105,LML!D$105,LML!E$105,LML!F$105,LML!G$105,LML!H$105,LML!I$105,LML!J$105,LML!K$105),IF(G28="LIFTING DRAFTER",CHOOSE(COUNTIF($G$2:G28,G28),LDT!B$105,LDT!C$105,LDT!D$105,LDT!E$105,LDT!F$105,LDT!G$105,LDT!H$105,LDT!I$105,LDT!J$105,LDT!K$105),IF(G28="3D LIFTING DESIGNER",CHOOSE(COUNTIF($G$2:G28,G28),DLD!B$105,DLD!C$105,DLD!D$105,DLD!E$105,DLD!F$105,DLD!G$105,DLD!H$105,DLD!I$105,DLD!J$105,DLD!K$105),"")))))))))))))))))))))</f>
        <v>20</v>
      </c>
    </row>
    <row r="29" spans="1:13" ht="19.8" x14ac:dyDescent="0.3">
      <c r="A29" s="55" t="s">
        <v>2015</v>
      </c>
      <c r="B29" s="55" t="s">
        <v>1596</v>
      </c>
      <c r="C29" s="55">
        <v>81356808250</v>
      </c>
      <c r="D29" s="55" t="s">
        <v>1610</v>
      </c>
      <c r="E29" s="55" t="s">
        <v>2016</v>
      </c>
      <c r="F29" s="55" t="s">
        <v>2004</v>
      </c>
      <c r="G29" s="55" t="s">
        <v>2066</v>
      </c>
      <c r="H29" s="55" t="str">
        <f t="shared" si="0"/>
        <v>EMS</v>
      </c>
      <c r="I29" s="55">
        <f>IF(G29="","",IF(COUNTIF($G$2:G29,G29)&gt;10,"",IF(G29="GLP Laboratory Technician/Teknisi Laboratorium Berbasis GLP",CHOOSE(COUNTIF($G$2:G29,G29),GLP!B$105,GLP!C$105,GLP!D$105,GLP!E$105,GLP!F$105,GLP!G$105,GLP!H$105,GLP!I$105,GLP!J$105,GLP!K$105),IF(G29="Laboratory HSE Officer/Petugas K3L Laboratorium",CHOOSE(COUNTIF($G$2:G29,G29),K3L!B$105,K3L!C$105,K3L!D$105,K3L!E$105,K3L!F$105,K3L!G$105,K3L!H$105,K3L!I$105,K3L!J$105,K3L!K$105),IF(G29="Laboratory Operations Officer/Pranata Laboratorium",CHOOSE(COUNTIF($G$2:G29,G29),LOP!B$105,LOP!C$105,LOP!D$105,LOP!E$105,LOP!F$105,LOP!G$105,LOP!H$105,LOP!I$105,LOP!J$105,LOP!K$105),IF(G29="Quality Management System (ISO 9001) Officer",CHOOSE(COUNTIF($G$2:G29,G29),QMS!B$105,QMS!C$105,QMS!D$105,QMS!E$105,QMS!F$105,QMS!G$105,QMS!H$105,QMS!I$105,QMS!J$105,QMS!K$105),IF(G29="QC Laboratory Analyst/Analis QC Laboratorium",CHOOSE(COUNTIF($G$2:G29,G29),QCA!B$105,QCA!C$105,QCA!D$105,QCA!E$105,QCA!F$105,QCA!G$105,QCA!H$105,QCA!I$105,QCA!J$105,QCA!K$105),IF(G29="Quality Assurance Officer",CHOOSE(COUNTIF($G$2:G29,G29),QAO!B$105,QAO!C$105,QAO!D$105,QAO!E$105,QAO!F$105,QAO!G$105,QAO!H$105,QAO!I$105,QAO!J$105,QAO!K$105),IF(G29="Research and Development Officer",CHOOSE(COUNTIF($G$2:G29,G29),RDO!B$105,RDO!C$105,RDO!D$105,RDO!E$105,RDO!F$105,RDO!G$105,RDO!H$105,RDO!I$105,RDO!J$105,RDO!K$105),IF(G29="Sustainability Officer",CHOOSE(COUNTIF($G$2:G29,G29),SBO!B$105,SBO!C$105,SBO!D$105,SBO!E$105,SBO!F$105,SBO!G$105,SBO!H$105,SBO!I$105,SBO!J$105,SBO!K$105),IF(G29="ESG Officer",CHOOSE(COUNTIF($G$2:G29,G29),ESG!B$105,ESG!C$105,ESG!D$105,ESG!E$105,ESG!F$105,ESG!G$105,ESG!H$105,ESG!I$105,ESG!J$105,ESG!K$105),IF(G29="Environmental Management System (ISO 14001) Officer",CHOOSE(COUNTIF($G$2:G29,G29),EMS!B$105,EMS!C$105,EMS!D$105,EMS!E$105,EMS!F$105,EMS!G$105,EMS!H$105,EMS!I$105,EMS!J$105,EMS!K$105),IF(G29="Corporate Legal Officer",CHOOSE(COUNTIF($G$2:G29,G29),CLO!B$105,CLO!C$105,CLO!D$105,CLO!E$105,CLO!F$105,CLO!G$105,CLO!H$105,CLO!I$105,CLO!J$105,CLO!K$105),IF(G29="Lifting Engineer for Heavy &amp; Critical Lifting",CHOOSE(COUNTIF($G$2:G29,G29),LHC!B$105,LHC!C$105,LHC!D$105,LHC!E$105,LHC!F$105,LHC!G$105,LHC!H$105,LHC!I$105,LHC!J$105,LHC!K$105),IF(G29="Panelis Terlatih Pengujian Sensori Pangan",CHOOSE(COUNTIF($G$2:G29,G29),PSP!B$105,PSP!C$105,PSP!D$105,PSP!E$105,PSP!F$105,PSP!G$105,PSP!H$105,PSP!I$105,PSP!J$105,PSP!K$105),IF(G29="Food Safety Management Officer/ Petugas Sistem Keamanan Pangan",CHOOSE(COUNTIF($G$2:G29,G29),FMO!B$105,FMO!C$105,FMO!D$105,FMO!E$105,FMO!F$105,FMO!G$105,FMO!H$105,FMO!I$105,FMO!J$105,FMO!K$105),IF(G29="Lead Implementer Standar Laboratorium ISO/IEC 17025:2017",CHOOSE(COUNTIF($G$2:G29,G29),LQO!B$105,LQO!C$105,LQO!D$105,LQO!E$105,LQO!F$105,LQO!G$105,LQO!H$105,LQO!I$105,LQO!J$105,LQO!K$105),IF(G29="Regulatory Affairs Officer",CHOOSE(COUNTIF($G$2:G29,G29),RAO!B$105,RAO!C$105,RAO!D$105,RAO!E$105,RAO!F$105,RAO!G$105,RAO!H$105,RAO!I$105,RAO!J$105,RAO!K$105),IF(G29="LIFTING ENGINEER FOR MEDIUM LIFTING",CHOOSE(COUNTIF($G$2:G29,G29),LML!B$105,LML!C$105,LML!D$105,LML!E$105,LML!F$105,LML!G$105,LML!H$105,LML!I$105,LML!J$105,LML!K$105),IF(G29="LIFTING DRAFTER",CHOOSE(COUNTIF($G$2:G29,G29),LDT!B$105,LDT!C$105,LDT!D$105,LDT!E$105,LDT!F$105,LDT!G$105,LDT!H$105,LDT!I$105,LDT!J$105,LDT!K$105),IF(G29="3D LIFTING DESIGNER",CHOOSE(COUNTIF($G$2:G29,G29),DLD!B$105,DLD!C$105,DLD!D$105,DLD!E$105,DLD!F$105,DLD!G$105,DLD!H$105,DLD!I$105,DLD!J$105,DLD!K$105),"")))))))))))))))))))))</f>
        <v>20</v>
      </c>
    </row>
    <row r="30" spans="1:13" ht="19.8" x14ac:dyDescent="0.3">
      <c r="A30" s="55" t="s">
        <v>2022</v>
      </c>
      <c r="B30" s="55" t="s">
        <v>1596</v>
      </c>
      <c r="C30" s="55">
        <v>81916114305</v>
      </c>
      <c r="D30" s="55" t="s">
        <v>1610</v>
      </c>
      <c r="E30" s="55" t="s">
        <v>2023</v>
      </c>
      <c r="F30" s="55" t="s">
        <v>2024</v>
      </c>
      <c r="G30" s="55" t="s">
        <v>2066</v>
      </c>
      <c r="H30" s="55" t="str">
        <f t="shared" si="0"/>
        <v>EMS</v>
      </c>
      <c r="I30" s="55">
        <f>IF(G30="","",IF(COUNTIF($G$2:G30,G30)&gt;10,"",IF(G30="GLP Laboratory Technician/Teknisi Laboratorium Berbasis GLP",CHOOSE(COUNTIF($G$2:G30,G30),GLP!B$105,GLP!C$105,GLP!D$105,GLP!E$105,GLP!F$105,GLP!G$105,GLP!H$105,GLP!I$105,GLP!J$105,GLP!K$105),IF(G30="Laboratory HSE Officer/Petugas K3L Laboratorium",CHOOSE(COUNTIF($G$2:G30,G30),K3L!B$105,K3L!C$105,K3L!D$105,K3L!E$105,K3L!F$105,K3L!G$105,K3L!H$105,K3L!I$105,K3L!J$105,K3L!K$105),IF(G30="Laboratory Operations Officer/Pranata Laboratorium",CHOOSE(COUNTIF($G$2:G30,G30),LOP!B$105,LOP!C$105,LOP!D$105,LOP!E$105,LOP!F$105,LOP!G$105,LOP!H$105,LOP!I$105,LOP!J$105,LOP!K$105),IF(G30="Quality Management System (ISO 9001) Officer",CHOOSE(COUNTIF($G$2:G30,G30),QMS!B$105,QMS!C$105,QMS!D$105,QMS!E$105,QMS!F$105,QMS!G$105,QMS!H$105,QMS!I$105,QMS!J$105,QMS!K$105),IF(G30="QC Laboratory Analyst/Analis QC Laboratorium",CHOOSE(COUNTIF($G$2:G30,G30),QCA!B$105,QCA!C$105,QCA!D$105,QCA!E$105,QCA!F$105,QCA!G$105,QCA!H$105,QCA!I$105,QCA!J$105,QCA!K$105),IF(G30="Quality Assurance Officer",CHOOSE(COUNTIF($G$2:G30,G30),QAO!B$105,QAO!C$105,QAO!D$105,QAO!E$105,QAO!F$105,QAO!G$105,QAO!H$105,QAO!I$105,QAO!J$105,QAO!K$105),IF(G30="Research and Development Officer",CHOOSE(COUNTIF($G$2:G30,G30),RDO!B$105,RDO!C$105,RDO!D$105,RDO!E$105,RDO!F$105,RDO!G$105,RDO!H$105,RDO!I$105,RDO!J$105,RDO!K$105),IF(G30="Sustainability Officer",CHOOSE(COUNTIF($G$2:G30,G30),SBO!B$105,SBO!C$105,SBO!D$105,SBO!E$105,SBO!F$105,SBO!G$105,SBO!H$105,SBO!I$105,SBO!J$105,SBO!K$105),IF(G30="ESG Officer",CHOOSE(COUNTIF($G$2:G30,G30),ESG!B$105,ESG!C$105,ESG!D$105,ESG!E$105,ESG!F$105,ESG!G$105,ESG!H$105,ESG!I$105,ESG!J$105,ESG!K$105),IF(G30="Environmental Management System (ISO 14001) Officer",CHOOSE(COUNTIF($G$2:G30,G30),EMS!B$105,EMS!C$105,EMS!D$105,EMS!E$105,EMS!F$105,EMS!G$105,EMS!H$105,EMS!I$105,EMS!J$105,EMS!K$105),IF(G30="Corporate Legal Officer",CHOOSE(COUNTIF($G$2:G30,G30),CLO!B$105,CLO!C$105,CLO!D$105,CLO!E$105,CLO!F$105,CLO!G$105,CLO!H$105,CLO!I$105,CLO!J$105,CLO!K$105),IF(G30="Lifting Engineer for Heavy &amp; Critical Lifting",CHOOSE(COUNTIF($G$2:G30,G30),LHC!B$105,LHC!C$105,LHC!D$105,LHC!E$105,LHC!F$105,LHC!G$105,LHC!H$105,LHC!I$105,LHC!J$105,LHC!K$105),IF(G30="Panelis Terlatih Pengujian Sensori Pangan",CHOOSE(COUNTIF($G$2:G30,G30),PSP!B$105,PSP!C$105,PSP!D$105,PSP!E$105,PSP!F$105,PSP!G$105,PSP!H$105,PSP!I$105,PSP!J$105,PSP!K$105),IF(G30="Food Safety Management Officer/ Petugas Sistem Keamanan Pangan",CHOOSE(COUNTIF($G$2:G30,G30),FMO!B$105,FMO!C$105,FMO!D$105,FMO!E$105,FMO!F$105,FMO!G$105,FMO!H$105,FMO!I$105,FMO!J$105,FMO!K$105),IF(G30="Lead Implementer Standar Laboratorium ISO/IEC 17025:2017",CHOOSE(COUNTIF($G$2:G30,G30),LQO!B$105,LQO!C$105,LQO!D$105,LQO!E$105,LQO!F$105,LQO!G$105,LQO!H$105,LQO!I$105,LQO!J$105,LQO!K$105),IF(G30="Regulatory Affairs Officer",CHOOSE(COUNTIF($G$2:G30,G30),RAO!B$105,RAO!C$105,RAO!D$105,RAO!E$105,RAO!F$105,RAO!G$105,RAO!H$105,RAO!I$105,RAO!J$105,RAO!K$105),IF(G30="LIFTING ENGINEER FOR MEDIUM LIFTING",CHOOSE(COUNTIF($G$2:G30,G30),LML!B$105,LML!C$105,LML!D$105,LML!E$105,LML!F$105,LML!G$105,LML!H$105,LML!I$105,LML!J$105,LML!K$105),IF(G30="LIFTING DRAFTER",CHOOSE(COUNTIF($G$2:G30,G30),LDT!B$105,LDT!C$105,LDT!D$105,LDT!E$105,LDT!F$105,LDT!G$105,LDT!H$105,LDT!I$105,LDT!J$105,LDT!K$105),IF(G30="3D LIFTING DESIGNER",CHOOSE(COUNTIF($G$2:G30,G30),DLD!B$105,DLD!C$105,DLD!D$105,DLD!E$105,DLD!F$105,DLD!G$105,DLD!H$105,DLD!I$105,DLD!J$105,DLD!K$105),"")))))))))))))))))))))</f>
        <v>20</v>
      </c>
    </row>
    <row r="31" spans="1:13" ht="19.8" x14ac:dyDescent="0.3">
      <c r="A31" s="55" t="s">
        <v>1918</v>
      </c>
      <c r="B31" s="55" t="s">
        <v>1596</v>
      </c>
      <c r="C31" s="55">
        <v>89653549373</v>
      </c>
      <c r="D31" s="55" t="s">
        <v>1919</v>
      </c>
      <c r="E31" s="55" t="s">
        <v>1920</v>
      </c>
      <c r="F31" s="55" t="s">
        <v>1921</v>
      </c>
      <c r="G31" s="55" t="s">
        <v>2066</v>
      </c>
      <c r="H31" s="55" t="str">
        <f t="shared" si="0"/>
        <v>EMS</v>
      </c>
      <c r="I31" s="55">
        <f>IF(G31="","",IF(COUNTIF($G$2:G31,G31)&gt;10,"",IF(G31="GLP Laboratory Technician/Teknisi Laboratorium Berbasis GLP",CHOOSE(COUNTIF($G$2:G31,G31),GLP!B$105,GLP!C$105,GLP!D$105,GLP!E$105,GLP!F$105,GLP!G$105,GLP!H$105,GLP!I$105,GLP!J$105,GLP!K$105),IF(G31="Laboratory HSE Officer/Petugas K3L Laboratorium",CHOOSE(COUNTIF($G$2:G31,G31),K3L!B$105,K3L!C$105,K3L!D$105,K3L!E$105,K3L!F$105,K3L!G$105,K3L!H$105,K3L!I$105,K3L!J$105,K3L!K$105),IF(G31="Laboratory Operations Officer/Pranata Laboratorium",CHOOSE(COUNTIF($G$2:G31,G31),LOP!B$105,LOP!C$105,LOP!D$105,LOP!E$105,LOP!F$105,LOP!G$105,LOP!H$105,LOP!I$105,LOP!J$105,LOP!K$105),IF(G31="Quality Management System (ISO 9001) Officer",CHOOSE(COUNTIF($G$2:G31,G31),QMS!B$105,QMS!C$105,QMS!D$105,QMS!E$105,QMS!F$105,QMS!G$105,QMS!H$105,QMS!I$105,QMS!J$105,QMS!K$105),IF(G31="QC Laboratory Analyst/Analis QC Laboratorium",CHOOSE(COUNTIF($G$2:G31,G31),QCA!B$105,QCA!C$105,QCA!D$105,QCA!E$105,QCA!F$105,QCA!G$105,QCA!H$105,QCA!I$105,QCA!J$105,QCA!K$105),IF(G31="Quality Assurance Officer",CHOOSE(COUNTIF($G$2:G31,G31),QAO!B$105,QAO!C$105,QAO!D$105,QAO!E$105,QAO!F$105,QAO!G$105,QAO!H$105,QAO!I$105,QAO!J$105,QAO!K$105),IF(G31="Research and Development Officer",CHOOSE(COUNTIF($G$2:G31,G31),RDO!B$105,RDO!C$105,RDO!D$105,RDO!E$105,RDO!F$105,RDO!G$105,RDO!H$105,RDO!I$105,RDO!J$105,RDO!K$105),IF(G31="Sustainability Officer",CHOOSE(COUNTIF($G$2:G31,G31),SBO!B$105,SBO!C$105,SBO!D$105,SBO!E$105,SBO!F$105,SBO!G$105,SBO!H$105,SBO!I$105,SBO!J$105,SBO!K$105),IF(G31="ESG Officer",CHOOSE(COUNTIF($G$2:G31,G31),ESG!B$105,ESG!C$105,ESG!D$105,ESG!E$105,ESG!F$105,ESG!G$105,ESG!H$105,ESG!I$105,ESG!J$105,ESG!K$105),IF(G31="Environmental Management System (ISO 14001) Officer",CHOOSE(COUNTIF($G$2:G31,G31),EMS!B$105,EMS!C$105,EMS!D$105,EMS!E$105,EMS!F$105,EMS!G$105,EMS!H$105,EMS!I$105,EMS!J$105,EMS!K$105),IF(G31="Corporate Legal Officer",CHOOSE(COUNTIF($G$2:G31,G31),CLO!B$105,CLO!C$105,CLO!D$105,CLO!E$105,CLO!F$105,CLO!G$105,CLO!H$105,CLO!I$105,CLO!J$105,CLO!K$105),IF(G31="Lifting Engineer for Heavy &amp; Critical Lifting",CHOOSE(COUNTIF($G$2:G31,G31),LHC!B$105,LHC!C$105,LHC!D$105,LHC!E$105,LHC!F$105,LHC!G$105,LHC!H$105,LHC!I$105,LHC!J$105,LHC!K$105),IF(G31="Panelis Terlatih Pengujian Sensori Pangan",CHOOSE(COUNTIF($G$2:G31,G31),PSP!B$105,PSP!C$105,PSP!D$105,PSP!E$105,PSP!F$105,PSP!G$105,PSP!H$105,PSP!I$105,PSP!J$105,PSP!K$105),IF(G31="Food Safety Management Officer/ Petugas Sistem Keamanan Pangan",CHOOSE(COUNTIF($G$2:G31,G31),FMO!B$105,FMO!C$105,FMO!D$105,FMO!E$105,FMO!F$105,FMO!G$105,FMO!H$105,FMO!I$105,FMO!J$105,FMO!K$105),IF(G31="Lead Implementer Standar Laboratorium ISO/IEC 17025:2017",CHOOSE(COUNTIF($G$2:G31,G31),LQO!B$105,LQO!C$105,LQO!D$105,LQO!E$105,LQO!F$105,LQO!G$105,LQO!H$105,LQO!I$105,LQO!J$105,LQO!K$105),IF(G31="Regulatory Affairs Officer",CHOOSE(COUNTIF($G$2:G31,G31),RAO!B$105,RAO!C$105,RAO!D$105,RAO!E$105,RAO!F$105,RAO!G$105,RAO!H$105,RAO!I$105,RAO!J$105,RAO!K$105),IF(G31="LIFTING ENGINEER FOR MEDIUM LIFTING",CHOOSE(COUNTIF($G$2:G31,G31),LML!B$105,LML!C$105,LML!D$105,LML!E$105,LML!F$105,LML!G$105,LML!H$105,LML!I$105,LML!J$105,LML!K$105),IF(G31="LIFTING DRAFTER",CHOOSE(COUNTIF($G$2:G31,G31),LDT!B$105,LDT!C$105,LDT!D$105,LDT!E$105,LDT!F$105,LDT!G$105,LDT!H$105,LDT!I$105,LDT!J$105,LDT!K$105),IF(G31="3D LIFTING DESIGNER",CHOOSE(COUNTIF($G$2:G31,G31),DLD!B$105,DLD!C$105,DLD!D$105,DLD!E$105,DLD!F$105,DLD!G$105,DLD!H$105,DLD!I$105,DLD!J$105,DLD!K$105),"")))))))))))))))))))))</f>
        <v>20</v>
      </c>
    </row>
    <row r="32" spans="1:13" ht="19.8" x14ac:dyDescent="0.3">
      <c r="A32" s="55" t="s">
        <v>1607</v>
      </c>
      <c r="B32" s="55" t="s">
        <v>1596</v>
      </c>
      <c r="C32" s="55">
        <v>8883001404</v>
      </c>
      <c r="D32" s="55" t="s">
        <v>1608</v>
      </c>
      <c r="E32" s="55" t="s">
        <v>1608</v>
      </c>
      <c r="F32" s="55" t="s">
        <v>1608</v>
      </c>
      <c r="G32" s="55" t="s">
        <v>2065</v>
      </c>
      <c r="H32" s="55" t="str">
        <f t="shared" si="0"/>
        <v>ESG</v>
      </c>
      <c r="I32" s="55">
        <f>IF(G32="","",IF(COUNTIF($G$2:G32,G32)&gt;10,"",IF(G32="GLP Laboratory Technician/Teknisi Laboratorium Berbasis GLP",CHOOSE(COUNTIF($G$2:G32,G32),GLP!B$105,GLP!C$105,GLP!D$105,GLP!E$105,GLP!F$105,GLP!G$105,GLP!H$105,GLP!I$105,GLP!J$105,GLP!K$105),IF(G32="Laboratory HSE Officer/Petugas K3L Laboratorium",CHOOSE(COUNTIF($G$2:G32,G32),K3L!B$105,K3L!C$105,K3L!D$105,K3L!E$105,K3L!F$105,K3L!G$105,K3L!H$105,K3L!I$105,K3L!J$105,K3L!K$105),IF(G32="Laboratory Operations Officer/Pranata Laboratorium",CHOOSE(COUNTIF($G$2:G32,G32),LOP!B$105,LOP!C$105,LOP!D$105,LOP!E$105,LOP!F$105,LOP!G$105,LOP!H$105,LOP!I$105,LOP!J$105,LOP!K$105),IF(G32="Quality Management System (ISO 9001) Officer",CHOOSE(COUNTIF($G$2:G32,G32),QMS!B$105,QMS!C$105,QMS!D$105,QMS!E$105,QMS!F$105,QMS!G$105,QMS!H$105,QMS!I$105,QMS!J$105,QMS!K$105),IF(G32="QC Laboratory Analyst/Analis QC Laboratorium",CHOOSE(COUNTIF($G$2:G32,G32),QCA!B$105,QCA!C$105,QCA!D$105,QCA!E$105,QCA!F$105,QCA!G$105,QCA!H$105,QCA!I$105,QCA!J$105,QCA!K$105),IF(G32="Quality Assurance Officer",CHOOSE(COUNTIF($G$2:G32,G32),QAO!B$105,QAO!C$105,QAO!D$105,QAO!E$105,QAO!F$105,QAO!G$105,QAO!H$105,QAO!I$105,QAO!J$105,QAO!K$105),IF(G32="Research and Development Officer",CHOOSE(COUNTIF($G$2:G32,G32),RDO!B$105,RDO!C$105,RDO!D$105,RDO!E$105,RDO!F$105,RDO!G$105,RDO!H$105,RDO!I$105,RDO!J$105,RDO!K$105),IF(G32="Sustainability Officer",CHOOSE(COUNTIF($G$2:G32,G32),SBO!B$105,SBO!C$105,SBO!D$105,SBO!E$105,SBO!F$105,SBO!G$105,SBO!H$105,SBO!I$105,SBO!J$105,SBO!K$105),IF(G32="ESG Officer",CHOOSE(COUNTIF($G$2:G32,G32),ESG!B$105,ESG!C$105,ESG!D$105,ESG!E$105,ESG!F$105,ESG!G$105,ESG!H$105,ESG!I$105,ESG!J$105,ESG!K$105),IF(G32="Environmental Management System (ISO 14001) Officer",CHOOSE(COUNTIF($G$2:G32,G32),EMS!B$105,EMS!C$105,EMS!D$105,EMS!E$105,EMS!F$105,EMS!G$105,EMS!H$105,EMS!I$105,EMS!J$105,EMS!K$105),IF(G32="Corporate Legal Officer",CHOOSE(COUNTIF($G$2:G32,G32),CLO!B$105,CLO!C$105,CLO!D$105,CLO!E$105,CLO!F$105,CLO!G$105,CLO!H$105,CLO!I$105,CLO!J$105,CLO!K$105),IF(G32="Lifting Engineer for Heavy &amp; Critical Lifting",CHOOSE(COUNTIF($G$2:G32,G32),LHC!B$105,LHC!C$105,LHC!D$105,LHC!E$105,LHC!F$105,LHC!G$105,LHC!H$105,LHC!I$105,LHC!J$105,LHC!K$105),IF(G32="Panelis Terlatih Pengujian Sensori Pangan",CHOOSE(COUNTIF($G$2:G32,G32),PSP!B$105,PSP!C$105,PSP!D$105,PSP!E$105,PSP!F$105,PSP!G$105,PSP!H$105,PSP!I$105,PSP!J$105,PSP!K$105),IF(G32="Food Safety Management Officer/ Petugas Sistem Keamanan Pangan",CHOOSE(COUNTIF($G$2:G32,G32),FMO!B$105,FMO!C$105,FMO!D$105,FMO!E$105,FMO!F$105,FMO!G$105,FMO!H$105,FMO!I$105,FMO!J$105,FMO!K$105),IF(G32="Lead Implementer Standar Laboratorium ISO/IEC 17025:2017",CHOOSE(COUNTIF($G$2:G32,G32),LQO!B$105,LQO!C$105,LQO!D$105,LQO!E$105,LQO!F$105,LQO!G$105,LQO!H$105,LQO!I$105,LQO!J$105,LQO!K$105),IF(G32="Regulatory Affairs Officer",CHOOSE(COUNTIF($G$2:G32,G32),RAO!B$105,RAO!C$105,RAO!D$105,RAO!E$105,RAO!F$105,RAO!G$105,RAO!H$105,RAO!I$105,RAO!J$105,RAO!K$105),IF(G32="LIFTING ENGINEER FOR MEDIUM LIFTING",CHOOSE(COUNTIF($G$2:G32,G32),LML!B$105,LML!C$105,LML!D$105,LML!E$105,LML!F$105,LML!G$105,LML!H$105,LML!I$105,LML!J$105,LML!K$105),IF(G32="LIFTING DRAFTER",CHOOSE(COUNTIF($G$2:G32,G32),LDT!B$105,LDT!C$105,LDT!D$105,LDT!E$105,LDT!F$105,LDT!G$105,LDT!H$105,LDT!I$105,LDT!J$105,LDT!K$105),IF(G32="3D LIFTING DESIGNER",CHOOSE(COUNTIF($G$2:G32,G32),DLD!B$105,DLD!C$105,DLD!D$105,DLD!E$105,DLD!F$105,DLD!G$105,DLD!H$105,DLD!I$105,DLD!J$105,DLD!K$105),"")))))))))))))))))))))</f>
        <v>84</v>
      </c>
    </row>
    <row r="33" spans="1:9" ht="19.8" x14ac:dyDescent="0.3">
      <c r="A33" s="55" t="s">
        <v>1978</v>
      </c>
      <c r="B33" s="55" t="s">
        <v>1596</v>
      </c>
      <c r="C33" s="55">
        <v>81131111321</v>
      </c>
      <c r="D33" s="55" t="s">
        <v>1979</v>
      </c>
      <c r="E33" s="55" t="s">
        <v>1944</v>
      </c>
      <c r="F33" s="55" t="s">
        <v>1980</v>
      </c>
      <c r="G33" s="55" t="s">
        <v>2065</v>
      </c>
      <c r="H33" s="55" t="str">
        <f t="shared" si="0"/>
        <v>ESG</v>
      </c>
      <c r="I33" s="55">
        <f>IF(G33="","",IF(COUNTIF($G$2:G33,G33)&gt;10,"",IF(G33="GLP Laboratory Technician/Teknisi Laboratorium Berbasis GLP",CHOOSE(COUNTIF($G$2:G33,G33),GLP!B$105,GLP!C$105,GLP!D$105,GLP!E$105,GLP!F$105,GLP!G$105,GLP!H$105,GLP!I$105,GLP!J$105,GLP!K$105),IF(G33="Laboratory HSE Officer/Petugas K3L Laboratorium",CHOOSE(COUNTIF($G$2:G33,G33),K3L!B$105,K3L!C$105,K3L!D$105,K3L!E$105,K3L!F$105,K3L!G$105,K3L!H$105,K3L!I$105,K3L!J$105,K3L!K$105),IF(G33="Laboratory Operations Officer/Pranata Laboratorium",CHOOSE(COUNTIF($G$2:G33,G33),LOP!B$105,LOP!C$105,LOP!D$105,LOP!E$105,LOP!F$105,LOP!G$105,LOP!H$105,LOP!I$105,LOP!J$105,LOP!K$105),IF(G33="Quality Management System (ISO 9001) Officer",CHOOSE(COUNTIF($G$2:G33,G33),QMS!B$105,QMS!C$105,QMS!D$105,QMS!E$105,QMS!F$105,QMS!G$105,QMS!H$105,QMS!I$105,QMS!J$105,QMS!K$105),IF(G33="QC Laboratory Analyst/Analis QC Laboratorium",CHOOSE(COUNTIF($G$2:G33,G33),QCA!B$105,QCA!C$105,QCA!D$105,QCA!E$105,QCA!F$105,QCA!G$105,QCA!H$105,QCA!I$105,QCA!J$105,QCA!K$105),IF(G33="Quality Assurance Officer",CHOOSE(COUNTIF($G$2:G33,G33),QAO!B$105,QAO!C$105,QAO!D$105,QAO!E$105,QAO!F$105,QAO!G$105,QAO!H$105,QAO!I$105,QAO!J$105,QAO!K$105),IF(G33="Research and Development Officer",CHOOSE(COUNTIF($G$2:G33,G33),RDO!B$105,RDO!C$105,RDO!D$105,RDO!E$105,RDO!F$105,RDO!G$105,RDO!H$105,RDO!I$105,RDO!J$105,RDO!K$105),IF(G33="Sustainability Officer",CHOOSE(COUNTIF($G$2:G33,G33),SBO!B$105,SBO!C$105,SBO!D$105,SBO!E$105,SBO!F$105,SBO!G$105,SBO!H$105,SBO!I$105,SBO!J$105,SBO!K$105),IF(G33="ESG Officer",CHOOSE(COUNTIF($G$2:G33,G33),ESG!B$105,ESG!C$105,ESG!D$105,ESG!E$105,ESG!F$105,ESG!G$105,ESG!H$105,ESG!I$105,ESG!J$105,ESG!K$105),IF(G33="Environmental Management System (ISO 14001) Officer",CHOOSE(COUNTIF($G$2:G33,G33),EMS!B$105,EMS!C$105,EMS!D$105,EMS!E$105,EMS!F$105,EMS!G$105,EMS!H$105,EMS!I$105,EMS!J$105,EMS!K$105),IF(G33="Corporate Legal Officer",CHOOSE(COUNTIF($G$2:G33,G33),CLO!B$105,CLO!C$105,CLO!D$105,CLO!E$105,CLO!F$105,CLO!G$105,CLO!H$105,CLO!I$105,CLO!J$105,CLO!K$105),IF(G33="Lifting Engineer for Heavy &amp; Critical Lifting",CHOOSE(COUNTIF($G$2:G33,G33),LHC!B$105,LHC!C$105,LHC!D$105,LHC!E$105,LHC!F$105,LHC!G$105,LHC!H$105,LHC!I$105,LHC!J$105,LHC!K$105),IF(G33="Panelis Terlatih Pengujian Sensori Pangan",CHOOSE(COUNTIF($G$2:G33,G33),PSP!B$105,PSP!C$105,PSP!D$105,PSP!E$105,PSP!F$105,PSP!G$105,PSP!H$105,PSP!I$105,PSP!J$105,PSP!K$105),IF(G33="Food Safety Management Officer/ Petugas Sistem Keamanan Pangan",CHOOSE(COUNTIF($G$2:G33,G33),FMO!B$105,FMO!C$105,FMO!D$105,FMO!E$105,FMO!F$105,FMO!G$105,FMO!H$105,FMO!I$105,FMO!J$105,FMO!K$105),IF(G33="Lead Implementer Standar Laboratorium ISO/IEC 17025:2017",CHOOSE(COUNTIF($G$2:G33,G33),LQO!B$105,LQO!C$105,LQO!D$105,LQO!E$105,LQO!F$105,LQO!G$105,LQO!H$105,LQO!I$105,LQO!J$105,LQO!K$105),IF(G33="Regulatory Affairs Officer",CHOOSE(COUNTIF($G$2:G33,G33),RAO!B$105,RAO!C$105,RAO!D$105,RAO!E$105,RAO!F$105,RAO!G$105,RAO!H$105,RAO!I$105,RAO!J$105,RAO!K$105),IF(G33="LIFTING ENGINEER FOR MEDIUM LIFTING",CHOOSE(COUNTIF($G$2:G33,G33),LML!B$105,LML!C$105,LML!D$105,LML!E$105,LML!F$105,LML!G$105,LML!H$105,LML!I$105,LML!J$105,LML!K$105),IF(G33="LIFTING DRAFTER",CHOOSE(COUNTIF($G$2:G33,G33),LDT!B$105,LDT!C$105,LDT!D$105,LDT!E$105,LDT!F$105,LDT!G$105,LDT!H$105,LDT!I$105,LDT!J$105,LDT!K$105),IF(G33="3D LIFTING DESIGNER",CHOOSE(COUNTIF($G$2:G33,G33),DLD!B$105,DLD!C$105,DLD!D$105,DLD!E$105,DLD!F$105,DLD!G$105,DLD!H$105,DLD!I$105,DLD!J$105,DLD!K$105),"")))))))))))))))))))))</f>
        <v>84</v>
      </c>
    </row>
    <row r="34" spans="1:9" ht="19.8" x14ac:dyDescent="0.3">
      <c r="A34" s="55" t="s">
        <v>1883</v>
      </c>
      <c r="B34" s="55" t="s">
        <v>1587</v>
      </c>
      <c r="C34" s="55">
        <v>85693737349</v>
      </c>
      <c r="D34" s="55" t="s">
        <v>1884</v>
      </c>
      <c r="E34" s="55" t="s">
        <v>1885</v>
      </c>
      <c r="F34" s="55" t="s">
        <v>1886</v>
      </c>
      <c r="G34" s="55" t="s">
        <v>2065</v>
      </c>
      <c r="H34" s="55" t="str">
        <f t="shared" ref="H34:H65" si="2">IFERROR(VLOOKUP(G34,$K$3:$L$21,2,0),"")</f>
        <v>ESG</v>
      </c>
      <c r="I34" s="55">
        <f>IF(G34="","",IF(COUNTIF($G$2:G34,G34)&gt;10,"",IF(G34="GLP Laboratory Technician/Teknisi Laboratorium Berbasis GLP",CHOOSE(COUNTIF($G$2:G34,G34),GLP!B$105,GLP!C$105,GLP!D$105,GLP!E$105,GLP!F$105,GLP!G$105,GLP!H$105,GLP!I$105,GLP!J$105,GLP!K$105),IF(G34="Laboratory HSE Officer/Petugas K3L Laboratorium",CHOOSE(COUNTIF($G$2:G34,G34),K3L!B$105,K3L!C$105,K3L!D$105,K3L!E$105,K3L!F$105,K3L!G$105,K3L!H$105,K3L!I$105,K3L!J$105,K3L!K$105),IF(G34="Laboratory Operations Officer/Pranata Laboratorium",CHOOSE(COUNTIF($G$2:G34,G34),LOP!B$105,LOP!C$105,LOP!D$105,LOP!E$105,LOP!F$105,LOP!G$105,LOP!H$105,LOP!I$105,LOP!J$105,LOP!K$105),IF(G34="Quality Management System (ISO 9001) Officer",CHOOSE(COUNTIF($G$2:G34,G34),QMS!B$105,QMS!C$105,QMS!D$105,QMS!E$105,QMS!F$105,QMS!G$105,QMS!H$105,QMS!I$105,QMS!J$105,QMS!K$105),IF(G34="QC Laboratory Analyst/Analis QC Laboratorium",CHOOSE(COUNTIF($G$2:G34,G34),QCA!B$105,QCA!C$105,QCA!D$105,QCA!E$105,QCA!F$105,QCA!G$105,QCA!H$105,QCA!I$105,QCA!J$105,QCA!K$105),IF(G34="Quality Assurance Officer",CHOOSE(COUNTIF($G$2:G34,G34),QAO!B$105,QAO!C$105,QAO!D$105,QAO!E$105,QAO!F$105,QAO!G$105,QAO!H$105,QAO!I$105,QAO!J$105,QAO!K$105),IF(G34="Research and Development Officer",CHOOSE(COUNTIF($G$2:G34,G34),RDO!B$105,RDO!C$105,RDO!D$105,RDO!E$105,RDO!F$105,RDO!G$105,RDO!H$105,RDO!I$105,RDO!J$105,RDO!K$105),IF(G34="Sustainability Officer",CHOOSE(COUNTIF($G$2:G34,G34),SBO!B$105,SBO!C$105,SBO!D$105,SBO!E$105,SBO!F$105,SBO!G$105,SBO!H$105,SBO!I$105,SBO!J$105,SBO!K$105),IF(G34="ESG Officer",CHOOSE(COUNTIF($G$2:G34,G34),ESG!B$105,ESG!C$105,ESG!D$105,ESG!E$105,ESG!F$105,ESG!G$105,ESG!H$105,ESG!I$105,ESG!J$105,ESG!K$105),IF(G34="Environmental Management System (ISO 14001) Officer",CHOOSE(COUNTIF($G$2:G34,G34),EMS!B$105,EMS!C$105,EMS!D$105,EMS!E$105,EMS!F$105,EMS!G$105,EMS!H$105,EMS!I$105,EMS!J$105,EMS!K$105),IF(G34="Corporate Legal Officer",CHOOSE(COUNTIF($G$2:G34,G34),CLO!B$105,CLO!C$105,CLO!D$105,CLO!E$105,CLO!F$105,CLO!G$105,CLO!H$105,CLO!I$105,CLO!J$105,CLO!K$105),IF(G34="Lifting Engineer for Heavy &amp; Critical Lifting",CHOOSE(COUNTIF($G$2:G34,G34),LHC!B$105,LHC!C$105,LHC!D$105,LHC!E$105,LHC!F$105,LHC!G$105,LHC!H$105,LHC!I$105,LHC!J$105,LHC!K$105),IF(G34="Panelis Terlatih Pengujian Sensori Pangan",CHOOSE(COUNTIF($G$2:G34,G34),PSP!B$105,PSP!C$105,PSP!D$105,PSP!E$105,PSP!F$105,PSP!G$105,PSP!H$105,PSP!I$105,PSP!J$105,PSP!K$105),IF(G34="Food Safety Management Officer/ Petugas Sistem Keamanan Pangan",CHOOSE(COUNTIF($G$2:G34,G34),FMO!B$105,FMO!C$105,FMO!D$105,FMO!E$105,FMO!F$105,FMO!G$105,FMO!H$105,FMO!I$105,FMO!J$105,FMO!K$105),IF(G34="Lead Implementer Standar Laboratorium ISO/IEC 17025:2017",CHOOSE(COUNTIF($G$2:G34,G34),LQO!B$105,LQO!C$105,LQO!D$105,LQO!E$105,LQO!F$105,LQO!G$105,LQO!H$105,LQO!I$105,LQO!J$105,LQO!K$105),IF(G34="Regulatory Affairs Officer",CHOOSE(COUNTIF($G$2:G34,G34),RAO!B$105,RAO!C$105,RAO!D$105,RAO!E$105,RAO!F$105,RAO!G$105,RAO!H$105,RAO!I$105,RAO!J$105,RAO!K$105),IF(G34="LIFTING ENGINEER FOR MEDIUM LIFTING",CHOOSE(COUNTIF($G$2:G34,G34),LML!B$105,LML!C$105,LML!D$105,LML!E$105,LML!F$105,LML!G$105,LML!H$105,LML!I$105,LML!J$105,LML!K$105),IF(G34="LIFTING DRAFTER",CHOOSE(COUNTIF($G$2:G34,G34),LDT!B$105,LDT!C$105,LDT!D$105,LDT!E$105,LDT!F$105,LDT!G$105,LDT!H$105,LDT!I$105,LDT!J$105,LDT!K$105),IF(G34="3D LIFTING DESIGNER",CHOOSE(COUNTIF($G$2:G34,G34),DLD!B$105,DLD!C$105,DLD!D$105,DLD!E$105,DLD!F$105,DLD!G$105,DLD!H$105,DLD!I$105,DLD!J$105,DLD!K$105),"")))))))))))))))))))))</f>
        <v>79</v>
      </c>
    </row>
    <row r="35" spans="1:9" ht="19.8" x14ac:dyDescent="0.3">
      <c r="A35" s="55" t="s">
        <v>2011</v>
      </c>
      <c r="B35" s="55" t="s">
        <v>1587</v>
      </c>
      <c r="C35" s="55">
        <v>82143955739</v>
      </c>
      <c r="D35" s="55" t="s">
        <v>2012</v>
      </c>
      <c r="E35" s="55" t="s">
        <v>2013</v>
      </c>
      <c r="F35" s="55" t="s">
        <v>2014</v>
      </c>
      <c r="G35" s="55" t="s">
        <v>2065</v>
      </c>
      <c r="H35" s="55" t="str">
        <f t="shared" si="2"/>
        <v>ESG</v>
      </c>
      <c r="I35" s="55">
        <f>IF(G35="","",IF(COUNTIF($G$2:G35,G35)&gt;10,"",IF(G35="GLP Laboratory Technician/Teknisi Laboratorium Berbasis GLP",CHOOSE(COUNTIF($G$2:G35,G35),GLP!B$105,GLP!C$105,GLP!D$105,GLP!E$105,GLP!F$105,GLP!G$105,GLP!H$105,GLP!I$105,GLP!J$105,GLP!K$105),IF(G35="Laboratory HSE Officer/Petugas K3L Laboratorium",CHOOSE(COUNTIF($G$2:G35,G35),K3L!B$105,K3L!C$105,K3L!D$105,K3L!E$105,K3L!F$105,K3L!G$105,K3L!H$105,K3L!I$105,K3L!J$105,K3L!K$105),IF(G35="Laboratory Operations Officer/Pranata Laboratorium",CHOOSE(COUNTIF($G$2:G35,G35),LOP!B$105,LOP!C$105,LOP!D$105,LOP!E$105,LOP!F$105,LOP!G$105,LOP!H$105,LOP!I$105,LOP!J$105,LOP!K$105),IF(G35="Quality Management System (ISO 9001) Officer",CHOOSE(COUNTIF($G$2:G35,G35),QMS!B$105,QMS!C$105,QMS!D$105,QMS!E$105,QMS!F$105,QMS!G$105,QMS!H$105,QMS!I$105,QMS!J$105,QMS!K$105),IF(G35="QC Laboratory Analyst/Analis QC Laboratorium",CHOOSE(COUNTIF($G$2:G35,G35),QCA!B$105,QCA!C$105,QCA!D$105,QCA!E$105,QCA!F$105,QCA!G$105,QCA!H$105,QCA!I$105,QCA!J$105,QCA!K$105),IF(G35="Quality Assurance Officer",CHOOSE(COUNTIF($G$2:G35,G35),QAO!B$105,QAO!C$105,QAO!D$105,QAO!E$105,QAO!F$105,QAO!G$105,QAO!H$105,QAO!I$105,QAO!J$105,QAO!K$105),IF(G35="Research and Development Officer",CHOOSE(COUNTIF($G$2:G35,G35),RDO!B$105,RDO!C$105,RDO!D$105,RDO!E$105,RDO!F$105,RDO!G$105,RDO!H$105,RDO!I$105,RDO!J$105,RDO!K$105),IF(G35="Sustainability Officer",CHOOSE(COUNTIF($G$2:G35,G35),SBO!B$105,SBO!C$105,SBO!D$105,SBO!E$105,SBO!F$105,SBO!G$105,SBO!H$105,SBO!I$105,SBO!J$105,SBO!K$105),IF(G35="ESG Officer",CHOOSE(COUNTIF($G$2:G35,G35),ESG!B$105,ESG!C$105,ESG!D$105,ESG!E$105,ESG!F$105,ESG!G$105,ESG!H$105,ESG!I$105,ESG!J$105,ESG!K$105),IF(G35="Environmental Management System (ISO 14001) Officer",CHOOSE(COUNTIF($G$2:G35,G35),EMS!B$105,EMS!C$105,EMS!D$105,EMS!E$105,EMS!F$105,EMS!G$105,EMS!H$105,EMS!I$105,EMS!J$105,EMS!K$105),IF(G35="Corporate Legal Officer",CHOOSE(COUNTIF($G$2:G35,G35),CLO!B$105,CLO!C$105,CLO!D$105,CLO!E$105,CLO!F$105,CLO!G$105,CLO!H$105,CLO!I$105,CLO!J$105,CLO!K$105),IF(G35="Lifting Engineer for Heavy &amp; Critical Lifting",CHOOSE(COUNTIF($G$2:G35,G35),LHC!B$105,LHC!C$105,LHC!D$105,LHC!E$105,LHC!F$105,LHC!G$105,LHC!H$105,LHC!I$105,LHC!J$105,LHC!K$105),IF(G35="Panelis Terlatih Pengujian Sensori Pangan",CHOOSE(COUNTIF($G$2:G35,G35),PSP!B$105,PSP!C$105,PSP!D$105,PSP!E$105,PSP!F$105,PSP!G$105,PSP!H$105,PSP!I$105,PSP!J$105,PSP!K$105),IF(G35="Food Safety Management Officer/ Petugas Sistem Keamanan Pangan",CHOOSE(COUNTIF($G$2:G35,G35),FMO!B$105,FMO!C$105,FMO!D$105,FMO!E$105,FMO!F$105,FMO!G$105,FMO!H$105,FMO!I$105,FMO!J$105,FMO!K$105),IF(G35="Lead Implementer Standar Laboratorium ISO/IEC 17025:2017",CHOOSE(COUNTIF($G$2:G35,G35),LQO!B$105,LQO!C$105,LQO!D$105,LQO!E$105,LQO!F$105,LQO!G$105,LQO!H$105,LQO!I$105,LQO!J$105,LQO!K$105),IF(G35="Regulatory Affairs Officer",CHOOSE(COUNTIF($G$2:G35,G35),RAO!B$105,RAO!C$105,RAO!D$105,RAO!E$105,RAO!F$105,RAO!G$105,RAO!H$105,RAO!I$105,RAO!J$105,RAO!K$105),IF(G35="LIFTING ENGINEER FOR MEDIUM LIFTING",CHOOSE(COUNTIF($G$2:G35,G35),LML!B$105,LML!C$105,LML!D$105,LML!E$105,LML!F$105,LML!G$105,LML!H$105,LML!I$105,LML!J$105,LML!K$105),IF(G35="LIFTING DRAFTER",CHOOSE(COUNTIF($G$2:G35,G35),LDT!B$105,LDT!C$105,LDT!D$105,LDT!E$105,LDT!F$105,LDT!G$105,LDT!H$105,LDT!I$105,LDT!J$105,LDT!K$105),IF(G35="3D LIFTING DESIGNER",CHOOSE(COUNTIF($G$2:G35,G35),DLD!B$105,DLD!C$105,DLD!D$105,DLD!E$105,DLD!F$105,DLD!G$105,DLD!H$105,DLD!I$105,DLD!J$105,DLD!K$105),"")))))))))))))))))))))</f>
        <v>50</v>
      </c>
    </row>
    <row r="36" spans="1:9" ht="19.8" x14ac:dyDescent="0.3">
      <c r="A36" s="55" t="s">
        <v>1772</v>
      </c>
      <c r="B36" s="55" t="s">
        <v>1596</v>
      </c>
      <c r="C36" s="55">
        <v>81355013326</v>
      </c>
      <c r="D36" s="55" t="s">
        <v>1981</v>
      </c>
      <c r="E36" s="55" t="s">
        <v>1982</v>
      </c>
      <c r="F36" s="55" t="s">
        <v>1695</v>
      </c>
      <c r="G36" s="55" t="s">
        <v>2065</v>
      </c>
      <c r="H36" s="55" t="str">
        <f t="shared" si="2"/>
        <v>ESG</v>
      </c>
      <c r="I36" s="55">
        <f>IF(G36="","",IF(COUNTIF($G$2:G36,G36)&gt;10,"",IF(G36="GLP Laboratory Technician/Teknisi Laboratorium Berbasis GLP",CHOOSE(COUNTIF($G$2:G36,G36),GLP!B$105,GLP!C$105,GLP!D$105,GLP!E$105,GLP!F$105,GLP!G$105,GLP!H$105,GLP!I$105,GLP!J$105,GLP!K$105),IF(G36="Laboratory HSE Officer/Petugas K3L Laboratorium",CHOOSE(COUNTIF($G$2:G36,G36),K3L!B$105,K3L!C$105,K3L!D$105,K3L!E$105,K3L!F$105,K3L!G$105,K3L!H$105,K3L!I$105,K3L!J$105,K3L!K$105),IF(G36="Laboratory Operations Officer/Pranata Laboratorium",CHOOSE(COUNTIF($G$2:G36,G36),LOP!B$105,LOP!C$105,LOP!D$105,LOP!E$105,LOP!F$105,LOP!G$105,LOP!H$105,LOP!I$105,LOP!J$105,LOP!K$105),IF(G36="Quality Management System (ISO 9001) Officer",CHOOSE(COUNTIF($G$2:G36,G36),QMS!B$105,QMS!C$105,QMS!D$105,QMS!E$105,QMS!F$105,QMS!G$105,QMS!H$105,QMS!I$105,QMS!J$105,QMS!K$105),IF(G36="QC Laboratory Analyst/Analis QC Laboratorium",CHOOSE(COUNTIF($G$2:G36,G36),QCA!B$105,QCA!C$105,QCA!D$105,QCA!E$105,QCA!F$105,QCA!G$105,QCA!H$105,QCA!I$105,QCA!J$105,QCA!K$105),IF(G36="Quality Assurance Officer",CHOOSE(COUNTIF($G$2:G36,G36),QAO!B$105,QAO!C$105,QAO!D$105,QAO!E$105,QAO!F$105,QAO!G$105,QAO!H$105,QAO!I$105,QAO!J$105,QAO!K$105),IF(G36="Research and Development Officer",CHOOSE(COUNTIF($G$2:G36,G36),RDO!B$105,RDO!C$105,RDO!D$105,RDO!E$105,RDO!F$105,RDO!G$105,RDO!H$105,RDO!I$105,RDO!J$105,RDO!K$105),IF(G36="Sustainability Officer",CHOOSE(COUNTIF($G$2:G36,G36),SBO!B$105,SBO!C$105,SBO!D$105,SBO!E$105,SBO!F$105,SBO!G$105,SBO!H$105,SBO!I$105,SBO!J$105,SBO!K$105),IF(G36="ESG Officer",CHOOSE(COUNTIF($G$2:G36,G36),ESG!B$105,ESG!C$105,ESG!D$105,ESG!E$105,ESG!F$105,ESG!G$105,ESG!H$105,ESG!I$105,ESG!J$105,ESG!K$105),IF(G36="Environmental Management System (ISO 14001) Officer",CHOOSE(COUNTIF($G$2:G36,G36),EMS!B$105,EMS!C$105,EMS!D$105,EMS!E$105,EMS!F$105,EMS!G$105,EMS!H$105,EMS!I$105,EMS!J$105,EMS!K$105),IF(G36="Corporate Legal Officer",CHOOSE(COUNTIF($G$2:G36,G36),CLO!B$105,CLO!C$105,CLO!D$105,CLO!E$105,CLO!F$105,CLO!G$105,CLO!H$105,CLO!I$105,CLO!J$105,CLO!K$105),IF(G36="Lifting Engineer for Heavy &amp; Critical Lifting",CHOOSE(COUNTIF($G$2:G36,G36),LHC!B$105,LHC!C$105,LHC!D$105,LHC!E$105,LHC!F$105,LHC!G$105,LHC!H$105,LHC!I$105,LHC!J$105,LHC!K$105),IF(G36="Panelis Terlatih Pengujian Sensori Pangan",CHOOSE(COUNTIF($G$2:G36,G36),PSP!B$105,PSP!C$105,PSP!D$105,PSP!E$105,PSP!F$105,PSP!G$105,PSP!H$105,PSP!I$105,PSP!J$105,PSP!K$105),IF(G36="Food Safety Management Officer/ Petugas Sistem Keamanan Pangan",CHOOSE(COUNTIF($G$2:G36,G36),FMO!B$105,FMO!C$105,FMO!D$105,FMO!E$105,FMO!F$105,FMO!G$105,FMO!H$105,FMO!I$105,FMO!J$105,FMO!K$105),IF(G36="Lead Implementer Standar Laboratorium ISO/IEC 17025:2017",CHOOSE(COUNTIF($G$2:G36,G36),LQO!B$105,LQO!C$105,LQO!D$105,LQO!E$105,LQO!F$105,LQO!G$105,LQO!H$105,LQO!I$105,LQO!J$105,LQO!K$105),IF(G36="Regulatory Affairs Officer",CHOOSE(COUNTIF($G$2:G36,G36),RAO!B$105,RAO!C$105,RAO!D$105,RAO!E$105,RAO!F$105,RAO!G$105,RAO!H$105,RAO!I$105,RAO!J$105,RAO!K$105),IF(G36="LIFTING ENGINEER FOR MEDIUM LIFTING",CHOOSE(COUNTIF($G$2:G36,G36),LML!B$105,LML!C$105,LML!D$105,LML!E$105,LML!F$105,LML!G$105,LML!H$105,LML!I$105,LML!J$105,LML!K$105),IF(G36="LIFTING DRAFTER",CHOOSE(COUNTIF($G$2:G36,G36),LDT!B$105,LDT!C$105,LDT!D$105,LDT!E$105,LDT!F$105,LDT!G$105,LDT!H$105,LDT!I$105,LDT!J$105,LDT!K$105),IF(G36="3D LIFTING DESIGNER",CHOOSE(COUNTIF($G$2:G36,G36),DLD!B$105,DLD!C$105,DLD!D$105,DLD!E$105,DLD!F$105,DLD!G$105,DLD!H$105,DLD!I$105,DLD!J$105,DLD!K$105),"")))))))))))))))))))))</f>
        <v>79</v>
      </c>
    </row>
    <row r="37" spans="1:9" ht="19.8" x14ac:dyDescent="0.3">
      <c r="A37" s="55" t="s">
        <v>1984</v>
      </c>
      <c r="B37" s="55" t="s">
        <v>1596</v>
      </c>
      <c r="C37" s="55">
        <v>81357192962</v>
      </c>
      <c r="D37" s="55" t="s">
        <v>1891</v>
      </c>
      <c r="E37" s="55" t="s">
        <v>1671</v>
      </c>
      <c r="F37" s="55" t="s">
        <v>1985</v>
      </c>
      <c r="G37" s="55" t="s">
        <v>2065</v>
      </c>
      <c r="H37" s="55" t="str">
        <f t="shared" si="2"/>
        <v>ESG</v>
      </c>
      <c r="I37" s="55">
        <f>IF(G37="","",IF(COUNTIF($G$2:G37,G37)&gt;10,"",IF(G37="GLP Laboratory Technician/Teknisi Laboratorium Berbasis GLP",CHOOSE(COUNTIF($G$2:G37,G37),GLP!B$105,GLP!C$105,GLP!D$105,GLP!E$105,GLP!F$105,GLP!G$105,GLP!H$105,GLP!I$105,GLP!J$105,GLP!K$105),IF(G37="Laboratory HSE Officer/Petugas K3L Laboratorium",CHOOSE(COUNTIF($G$2:G37,G37),K3L!B$105,K3L!C$105,K3L!D$105,K3L!E$105,K3L!F$105,K3L!G$105,K3L!H$105,K3L!I$105,K3L!J$105,K3L!K$105),IF(G37="Laboratory Operations Officer/Pranata Laboratorium",CHOOSE(COUNTIF($G$2:G37,G37),LOP!B$105,LOP!C$105,LOP!D$105,LOP!E$105,LOP!F$105,LOP!G$105,LOP!H$105,LOP!I$105,LOP!J$105,LOP!K$105),IF(G37="Quality Management System (ISO 9001) Officer",CHOOSE(COUNTIF($G$2:G37,G37),QMS!B$105,QMS!C$105,QMS!D$105,QMS!E$105,QMS!F$105,QMS!G$105,QMS!H$105,QMS!I$105,QMS!J$105,QMS!K$105),IF(G37="QC Laboratory Analyst/Analis QC Laboratorium",CHOOSE(COUNTIF($G$2:G37,G37),QCA!B$105,QCA!C$105,QCA!D$105,QCA!E$105,QCA!F$105,QCA!G$105,QCA!H$105,QCA!I$105,QCA!J$105,QCA!K$105),IF(G37="Quality Assurance Officer",CHOOSE(COUNTIF($G$2:G37,G37),QAO!B$105,QAO!C$105,QAO!D$105,QAO!E$105,QAO!F$105,QAO!G$105,QAO!H$105,QAO!I$105,QAO!J$105,QAO!K$105),IF(G37="Research and Development Officer",CHOOSE(COUNTIF($G$2:G37,G37),RDO!B$105,RDO!C$105,RDO!D$105,RDO!E$105,RDO!F$105,RDO!G$105,RDO!H$105,RDO!I$105,RDO!J$105,RDO!K$105),IF(G37="Sustainability Officer",CHOOSE(COUNTIF($G$2:G37,G37),SBO!B$105,SBO!C$105,SBO!D$105,SBO!E$105,SBO!F$105,SBO!G$105,SBO!H$105,SBO!I$105,SBO!J$105,SBO!K$105),IF(G37="ESG Officer",CHOOSE(COUNTIF($G$2:G37,G37),ESG!B$105,ESG!C$105,ESG!D$105,ESG!E$105,ESG!F$105,ESG!G$105,ESG!H$105,ESG!I$105,ESG!J$105,ESG!K$105),IF(G37="Environmental Management System (ISO 14001) Officer",CHOOSE(COUNTIF($G$2:G37,G37),EMS!B$105,EMS!C$105,EMS!D$105,EMS!E$105,EMS!F$105,EMS!G$105,EMS!H$105,EMS!I$105,EMS!J$105,EMS!K$105),IF(G37="Corporate Legal Officer",CHOOSE(COUNTIF($G$2:G37,G37),CLO!B$105,CLO!C$105,CLO!D$105,CLO!E$105,CLO!F$105,CLO!G$105,CLO!H$105,CLO!I$105,CLO!J$105,CLO!K$105),IF(G37="Lifting Engineer for Heavy &amp; Critical Lifting",CHOOSE(COUNTIF($G$2:G37,G37),LHC!B$105,LHC!C$105,LHC!D$105,LHC!E$105,LHC!F$105,LHC!G$105,LHC!H$105,LHC!I$105,LHC!J$105,LHC!K$105),IF(G37="Panelis Terlatih Pengujian Sensori Pangan",CHOOSE(COUNTIF($G$2:G37,G37),PSP!B$105,PSP!C$105,PSP!D$105,PSP!E$105,PSP!F$105,PSP!G$105,PSP!H$105,PSP!I$105,PSP!J$105,PSP!K$105),IF(G37="Food Safety Management Officer/ Petugas Sistem Keamanan Pangan",CHOOSE(COUNTIF($G$2:G37,G37),FMO!B$105,FMO!C$105,FMO!D$105,FMO!E$105,FMO!F$105,FMO!G$105,FMO!H$105,FMO!I$105,FMO!J$105,FMO!K$105),IF(G37="Lead Implementer Standar Laboratorium ISO/IEC 17025:2017",CHOOSE(COUNTIF($G$2:G37,G37),LQO!B$105,LQO!C$105,LQO!D$105,LQO!E$105,LQO!F$105,LQO!G$105,LQO!H$105,LQO!I$105,LQO!J$105,LQO!K$105),IF(G37="Regulatory Affairs Officer",CHOOSE(COUNTIF($G$2:G37,G37),RAO!B$105,RAO!C$105,RAO!D$105,RAO!E$105,RAO!F$105,RAO!G$105,RAO!H$105,RAO!I$105,RAO!J$105,RAO!K$105),IF(G37="LIFTING ENGINEER FOR MEDIUM LIFTING",CHOOSE(COUNTIF($G$2:G37,G37),LML!B$105,LML!C$105,LML!D$105,LML!E$105,LML!F$105,LML!G$105,LML!H$105,LML!I$105,LML!J$105,LML!K$105),IF(G37="LIFTING DRAFTER",CHOOSE(COUNTIF($G$2:G37,G37),LDT!B$105,LDT!C$105,LDT!D$105,LDT!E$105,LDT!F$105,LDT!G$105,LDT!H$105,LDT!I$105,LDT!J$105,LDT!K$105),IF(G37="3D LIFTING DESIGNER",CHOOSE(COUNTIF($G$2:G37,G37),DLD!B$105,DLD!C$105,DLD!D$105,DLD!E$105,DLD!F$105,DLD!G$105,DLD!H$105,DLD!I$105,DLD!J$105,DLD!K$105),"")))))))))))))))))))))</f>
        <v>50</v>
      </c>
    </row>
    <row r="38" spans="1:9" ht="19.8" x14ac:dyDescent="0.3">
      <c r="A38" s="55" t="s">
        <v>1986</v>
      </c>
      <c r="B38" s="55" t="s">
        <v>1596</v>
      </c>
      <c r="C38" s="55">
        <v>81330734552</v>
      </c>
      <c r="D38" s="55" t="s">
        <v>1701</v>
      </c>
      <c r="E38" s="55" t="s">
        <v>1987</v>
      </c>
      <c r="F38" s="55" t="s">
        <v>1988</v>
      </c>
      <c r="G38" s="55" t="s">
        <v>2065</v>
      </c>
      <c r="H38" s="55" t="str">
        <f t="shared" si="2"/>
        <v>ESG</v>
      </c>
      <c r="I38" s="55">
        <f>IF(G38="","",IF(COUNTIF($G$2:G38,G38)&gt;10,"",IF(G38="GLP Laboratory Technician/Teknisi Laboratorium Berbasis GLP",CHOOSE(COUNTIF($G$2:G38,G38),GLP!B$105,GLP!C$105,GLP!D$105,GLP!E$105,GLP!F$105,GLP!G$105,GLP!H$105,GLP!I$105,GLP!J$105,GLP!K$105),IF(G38="Laboratory HSE Officer/Petugas K3L Laboratorium",CHOOSE(COUNTIF($G$2:G38,G38),K3L!B$105,K3L!C$105,K3L!D$105,K3L!E$105,K3L!F$105,K3L!G$105,K3L!H$105,K3L!I$105,K3L!J$105,K3L!K$105),IF(G38="Laboratory Operations Officer/Pranata Laboratorium",CHOOSE(COUNTIF($G$2:G38,G38),LOP!B$105,LOP!C$105,LOP!D$105,LOP!E$105,LOP!F$105,LOP!G$105,LOP!H$105,LOP!I$105,LOP!J$105,LOP!K$105),IF(G38="Quality Management System (ISO 9001) Officer",CHOOSE(COUNTIF($G$2:G38,G38),QMS!B$105,QMS!C$105,QMS!D$105,QMS!E$105,QMS!F$105,QMS!G$105,QMS!H$105,QMS!I$105,QMS!J$105,QMS!K$105),IF(G38="QC Laboratory Analyst/Analis QC Laboratorium",CHOOSE(COUNTIF($G$2:G38,G38),QCA!B$105,QCA!C$105,QCA!D$105,QCA!E$105,QCA!F$105,QCA!G$105,QCA!H$105,QCA!I$105,QCA!J$105,QCA!K$105),IF(G38="Quality Assurance Officer",CHOOSE(COUNTIF($G$2:G38,G38),QAO!B$105,QAO!C$105,QAO!D$105,QAO!E$105,QAO!F$105,QAO!G$105,QAO!H$105,QAO!I$105,QAO!J$105,QAO!K$105),IF(G38="Research and Development Officer",CHOOSE(COUNTIF($G$2:G38,G38),RDO!B$105,RDO!C$105,RDO!D$105,RDO!E$105,RDO!F$105,RDO!G$105,RDO!H$105,RDO!I$105,RDO!J$105,RDO!K$105),IF(G38="Sustainability Officer",CHOOSE(COUNTIF($G$2:G38,G38),SBO!B$105,SBO!C$105,SBO!D$105,SBO!E$105,SBO!F$105,SBO!G$105,SBO!H$105,SBO!I$105,SBO!J$105,SBO!K$105),IF(G38="ESG Officer",CHOOSE(COUNTIF($G$2:G38,G38),ESG!B$105,ESG!C$105,ESG!D$105,ESG!E$105,ESG!F$105,ESG!G$105,ESG!H$105,ESG!I$105,ESG!J$105,ESG!K$105),IF(G38="Environmental Management System (ISO 14001) Officer",CHOOSE(COUNTIF($G$2:G38,G38),EMS!B$105,EMS!C$105,EMS!D$105,EMS!E$105,EMS!F$105,EMS!G$105,EMS!H$105,EMS!I$105,EMS!J$105,EMS!K$105),IF(G38="Corporate Legal Officer",CHOOSE(COUNTIF($G$2:G38,G38),CLO!B$105,CLO!C$105,CLO!D$105,CLO!E$105,CLO!F$105,CLO!G$105,CLO!H$105,CLO!I$105,CLO!J$105,CLO!K$105),IF(G38="Lifting Engineer for Heavy &amp; Critical Lifting",CHOOSE(COUNTIF($G$2:G38,G38),LHC!B$105,LHC!C$105,LHC!D$105,LHC!E$105,LHC!F$105,LHC!G$105,LHC!H$105,LHC!I$105,LHC!J$105,LHC!K$105),IF(G38="Panelis Terlatih Pengujian Sensori Pangan",CHOOSE(COUNTIF($G$2:G38,G38),PSP!B$105,PSP!C$105,PSP!D$105,PSP!E$105,PSP!F$105,PSP!G$105,PSP!H$105,PSP!I$105,PSP!J$105,PSP!K$105),IF(G38="Food Safety Management Officer/ Petugas Sistem Keamanan Pangan",CHOOSE(COUNTIF($G$2:G38,G38),FMO!B$105,FMO!C$105,FMO!D$105,FMO!E$105,FMO!F$105,FMO!G$105,FMO!H$105,FMO!I$105,FMO!J$105,FMO!K$105),IF(G38="Lead Implementer Standar Laboratorium ISO/IEC 17025:2017",CHOOSE(COUNTIF($G$2:G38,G38),LQO!B$105,LQO!C$105,LQO!D$105,LQO!E$105,LQO!F$105,LQO!G$105,LQO!H$105,LQO!I$105,LQO!J$105,LQO!K$105),IF(G38="Regulatory Affairs Officer",CHOOSE(COUNTIF($G$2:G38,G38),RAO!B$105,RAO!C$105,RAO!D$105,RAO!E$105,RAO!F$105,RAO!G$105,RAO!H$105,RAO!I$105,RAO!J$105,RAO!K$105),IF(G38="LIFTING ENGINEER FOR MEDIUM LIFTING",CHOOSE(COUNTIF($G$2:G38,G38),LML!B$105,LML!C$105,LML!D$105,LML!E$105,LML!F$105,LML!G$105,LML!H$105,LML!I$105,LML!J$105,LML!K$105),IF(G38="LIFTING DRAFTER",CHOOSE(COUNTIF($G$2:G38,G38),LDT!B$105,LDT!C$105,LDT!D$105,LDT!E$105,LDT!F$105,LDT!G$105,LDT!H$105,LDT!I$105,LDT!J$105,LDT!K$105),IF(G38="3D LIFTING DESIGNER",CHOOSE(COUNTIF($G$2:G38,G38),DLD!B$105,DLD!C$105,DLD!D$105,DLD!E$105,DLD!F$105,DLD!G$105,DLD!H$105,DLD!I$105,DLD!J$105,DLD!K$105),"")))))))))))))))))))))</f>
        <v>20</v>
      </c>
    </row>
    <row r="39" spans="1:9" ht="19.8" x14ac:dyDescent="0.3">
      <c r="A39" s="55" t="s">
        <v>1994</v>
      </c>
      <c r="B39" s="55" t="s">
        <v>1596</v>
      </c>
      <c r="C39" s="55">
        <v>85230548634</v>
      </c>
      <c r="D39" s="55" t="s">
        <v>1715</v>
      </c>
      <c r="E39" s="55" t="s">
        <v>1671</v>
      </c>
      <c r="F39" s="55" t="s">
        <v>1713</v>
      </c>
      <c r="G39" s="55" t="s">
        <v>2065</v>
      </c>
      <c r="H39" s="55" t="str">
        <f t="shared" si="2"/>
        <v>ESG</v>
      </c>
      <c r="I39" s="55">
        <f>IF(G39="","",IF(COUNTIF($G$2:G39,G39)&gt;10,"",IF(G39="GLP Laboratory Technician/Teknisi Laboratorium Berbasis GLP",CHOOSE(COUNTIF($G$2:G39,G39),GLP!B$105,GLP!C$105,GLP!D$105,GLP!E$105,GLP!F$105,GLP!G$105,GLP!H$105,GLP!I$105,GLP!J$105,GLP!K$105),IF(G39="Laboratory HSE Officer/Petugas K3L Laboratorium",CHOOSE(COUNTIF($G$2:G39,G39),K3L!B$105,K3L!C$105,K3L!D$105,K3L!E$105,K3L!F$105,K3L!G$105,K3L!H$105,K3L!I$105,K3L!J$105,K3L!K$105),IF(G39="Laboratory Operations Officer/Pranata Laboratorium",CHOOSE(COUNTIF($G$2:G39,G39),LOP!B$105,LOP!C$105,LOP!D$105,LOP!E$105,LOP!F$105,LOP!G$105,LOP!H$105,LOP!I$105,LOP!J$105,LOP!K$105),IF(G39="Quality Management System (ISO 9001) Officer",CHOOSE(COUNTIF($G$2:G39,G39),QMS!B$105,QMS!C$105,QMS!D$105,QMS!E$105,QMS!F$105,QMS!G$105,QMS!H$105,QMS!I$105,QMS!J$105,QMS!K$105),IF(G39="QC Laboratory Analyst/Analis QC Laboratorium",CHOOSE(COUNTIF($G$2:G39,G39),QCA!B$105,QCA!C$105,QCA!D$105,QCA!E$105,QCA!F$105,QCA!G$105,QCA!H$105,QCA!I$105,QCA!J$105,QCA!K$105),IF(G39="Quality Assurance Officer",CHOOSE(COUNTIF($G$2:G39,G39),QAO!B$105,QAO!C$105,QAO!D$105,QAO!E$105,QAO!F$105,QAO!G$105,QAO!H$105,QAO!I$105,QAO!J$105,QAO!K$105),IF(G39="Research and Development Officer",CHOOSE(COUNTIF($G$2:G39,G39),RDO!B$105,RDO!C$105,RDO!D$105,RDO!E$105,RDO!F$105,RDO!G$105,RDO!H$105,RDO!I$105,RDO!J$105,RDO!K$105),IF(G39="Sustainability Officer",CHOOSE(COUNTIF($G$2:G39,G39),SBO!B$105,SBO!C$105,SBO!D$105,SBO!E$105,SBO!F$105,SBO!G$105,SBO!H$105,SBO!I$105,SBO!J$105,SBO!K$105),IF(G39="ESG Officer",CHOOSE(COUNTIF($G$2:G39,G39),ESG!B$105,ESG!C$105,ESG!D$105,ESG!E$105,ESG!F$105,ESG!G$105,ESG!H$105,ESG!I$105,ESG!J$105,ESG!K$105),IF(G39="Environmental Management System (ISO 14001) Officer",CHOOSE(COUNTIF($G$2:G39,G39),EMS!B$105,EMS!C$105,EMS!D$105,EMS!E$105,EMS!F$105,EMS!G$105,EMS!H$105,EMS!I$105,EMS!J$105,EMS!K$105),IF(G39="Corporate Legal Officer",CHOOSE(COUNTIF($G$2:G39,G39),CLO!B$105,CLO!C$105,CLO!D$105,CLO!E$105,CLO!F$105,CLO!G$105,CLO!H$105,CLO!I$105,CLO!J$105,CLO!K$105),IF(G39="Lifting Engineer for Heavy &amp; Critical Lifting",CHOOSE(COUNTIF($G$2:G39,G39),LHC!B$105,LHC!C$105,LHC!D$105,LHC!E$105,LHC!F$105,LHC!G$105,LHC!H$105,LHC!I$105,LHC!J$105,LHC!K$105),IF(G39="Panelis Terlatih Pengujian Sensori Pangan",CHOOSE(COUNTIF($G$2:G39,G39),PSP!B$105,PSP!C$105,PSP!D$105,PSP!E$105,PSP!F$105,PSP!G$105,PSP!H$105,PSP!I$105,PSP!J$105,PSP!K$105),IF(G39="Food Safety Management Officer/ Petugas Sistem Keamanan Pangan",CHOOSE(COUNTIF($G$2:G39,G39),FMO!B$105,FMO!C$105,FMO!D$105,FMO!E$105,FMO!F$105,FMO!G$105,FMO!H$105,FMO!I$105,FMO!J$105,FMO!K$105),IF(G39="Lead Implementer Standar Laboratorium ISO/IEC 17025:2017",CHOOSE(COUNTIF($G$2:G39,G39),LQO!B$105,LQO!C$105,LQO!D$105,LQO!E$105,LQO!F$105,LQO!G$105,LQO!H$105,LQO!I$105,LQO!J$105,LQO!K$105),IF(G39="Regulatory Affairs Officer",CHOOSE(COUNTIF($G$2:G39,G39),RAO!B$105,RAO!C$105,RAO!D$105,RAO!E$105,RAO!F$105,RAO!G$105,RAO!H$105,RAO!I$105,RAO!J$105,RAO!K$105),IF(G39="LIFTING ENGINEER FOR MEDIUM LIFTING",CHOOSE(COUNTIF($G$2:G39,G39),LML!B$105,LML!C$105,LML!D$105,LML!E$105,LML!F$105,LML!G$105,LML!H$105,LML!I$105,LML!J$105,LML!K$105),IF(G39="LIFTING DRAFTER",CHOOSE(COUNTIF($G$2:G39,G39),LDT!B$105,LDT!C$105,LDT!D$105,LDT!E$105,LDT!F$105,LDT!G$105,LDT!H$105,LDT!I$105,LDT!J$105,LDT!K$105),IF(G39="3D LIFTING DESIGNER",CHOOSE(COUNTIF($G$2:G39,G39),DLD!B$105,DLD!C$105,DLD!D$105,DLD!E$105,DLD!F$105,DLD!G$105,DLD!H$105,DLD!I$105,DLD!J$105,DLD!K$105),"")))))))))))))))))))))</f>
        <v>20</v>
      </c>
    </row>
    <row r="40" spans="1:9" ht="19.8" x14ac:dyDescent="0.3">
      <c r="A40" s="55" t="s">
        <v>1989</v>
      </c>
      <c r="B40" s="55" t="s">
        <v>1587</v>
      </c>
      <c r="C40" s="55">
        <v>82264075424</v>
      </c>
      <c r="D40" s="55" t="s">
        <v>1715</v>
      </c>
      <c r="E40" s="55" t="s">
        <v>1671</v>
      </c>
      <c r="F40" s="55" t="s">
        <v>1713</v>
      </c>
      <c r="G40" s="55" t="s">
        <v>2065</v>
      </c>
      <c r="H40" s="55" t="str">
        <f t="shared" si="2"/>
        <v>ESG</v>
      </c>
      <c r="I40" s="55">
        <f>IF(G40="","",IF(COUNTIF($G$2:G40,G40)&gt;10,"",IF(G40="GLP Laboratory Technician/Teknisi Laboratorium Berbasis GLP",CHOOSE(COUNTIF($G$2:G40,G40),GLP!B$105,GLP!C$105,GLP!D$105,GLP!E$105,GLP!F$105,GLP!G$105,GLP!H$105,GLP!I$105,GLP!J$105,GLP!K$105),IF(G40="Laboratory HSE Officer/Petugas K3L Laboratorium",CHOOSE(COUNTIF($G$2:G40,G40),K3L!B$105,K3L!C$105,K3L!D$105,K3L!E$105,K3L!F$105,K3L!G$105,K3L!H$105,K3L!I$105,K3L!J$105,K3L!K$105),IF(G40="Laboratory Operations Officer/Pranata Laboratorium",CHOOSE(COUNTIF($G$2:G40,G40),LOP!B$105,LOP!C$105,LOP!D$105,LOP!E$105,LOP!F$105,LOP!G$105,LOP!H$105,LOP!I$105,LOP!J$105,LOP!K$105),IF(G40="Quality Management System (ISO 9001) Officer",CHOOSE(COUNTIF($G$2:G40,G40),QMS!B$105,QMS!C$105,QMS!D$105,QMS!E$105,QMS!F$105,QMS!G$105,QMS!H$105,QMS!I$105,QMS!J$105,QMS!K$105),IF(G40="QC Laboratory Analyst/Analis QC Laboratorium",CHOOSE(COUNTIF($G$2:G40,G40),QCA!B$105,QCA!C$105,QCA!D$105,QCA!E$105,QCA!F$105,QCA!G$105,QCA!H$105,QCA!I$105,QCA!J$105,QCA!K$105),IF(G40="Quality Assurance Officer",CHOOSE(COUNTIF($G$2:G40,G40),QAO!B$105,QAO!C$105,QAO!D$105,QAO!E$105,QAO!F$105,QAO!G$105,QAO!H$105,QAO!I$105,QAO!J$105,QAO!K$105),IF(G40="Research and Development Officer",CHOOSE(COUNTIF($G$2:G40,G40),RDO!B$105,RDO!C$105,RDO!D$105,RDO!E$105,RDO!F$105,RDO!G$105,RDO!H$105,RDO!I$105,RDO!J$105,RDO!K$105),IF(G40="Sustainability Officer",CHOOSE(COUNTIF($G$2:G40,G40),SBO!B$105,SBO!C$105,SBO!D$105,SBO!E$105,SBO!F$105,SBO!G$105,SBO!H$105,SBO!I$105,SBO!J$105,SBO!K$105),IF(G40="ESG Officer",CHOOSE(COUNTIF($G$2:G40,G40),ESG!B$105,ESG!C$105,ESG!D$105,ESG!E$105,ESG!F$105,ESG!G$105,ESG!H$105,ESG!I$105,ESG!J$105,ESG!K$105),IF(G40="Environmental Management System (ISO 14001) Officer",CHOOSE(COUNTIF($G$2:G40,G40),EMS!B$105,EMS!C$105,EMS!D$105,EMS!E$105,EMS!F$105,EMS!G$105,EMS!H$105,EMS!I$105,EMS!J$105,EMS!K$105),IF(G40="Corporate Legal Officer",CHOOSE(COUNTIF($G$2:G40,G40),CLO!B$105,CLO!C$105,CLO!D$105,CLO!E$105,CLO!F$105,CLO!G$105,CLO!H$105,CLO!I$105,CLO!J$105,CLO!K$105),IF(G40="Lifting Engineer for Heavy &amp; Critical Lifting",CHOOSE(COUNTIF($G$2:G40,G40),LHC!B$105,LHC!C$105,LHC!D$105,LHC!E$105,LHC!F$105,LHC!G$105,LHC!H$105,LHC!I$105,LHC!J$105,LHC!K$105),IF(G40="Panelis Terlatih Pengujian Sensori Pangan",CHOOSE(COUNTIF($G$2:G40,G40),PSP!B$105,PSP!C$105,PSP!D$105,PSP!E$105,PSP!F$105,PSP!G$105,PSP!H$105,PSP!I$105,PSP!J$105,PSP!K$105),IF(G40="Food Safety Management Officer/ Petugas Sistem Keamanan Pangan",CHOOSE(COUNTIF($G$2:G40,G40),FMO!B$105,FMO!C$105,FMO!D$105,FMO!E$105,FMO!F$105,FMO!G$105,FMO!H$105,FMO!I$105,FMO!J$105,FMO!K$105),IF(G40="Lead Implementer Standar Laboratorium ISO/IEC 17025:2017",CHOOSE(COUNTIF($G$2:G40,G40),LQO!B$105,LQO!C$105,LQO!D$105,LQO!E$105,LQO!F$105,LQO!G$105,LQO!H$105,LQO!I$105,LQO!J$105,LQO!K$105),IF(G40="Regulatory Affairs Officer",CHOOSE(COUNTIF($G$2:G40,G40),RAO!B$105,RAO!C$105,RAO!D$105,RAO!E$105,RAO!F$105,RAO!G$105,RAO!H$105,RAO!I$105,RAO!J$105,RAO!K$105),IF(G40="LIFTING ENGINEER FOR MEDIUM LIFTING",CHOOSE(COUNTIF($G$2:G40,G40),LML!B$105,LML!C$105,LML!D$105,LML!E$105,LML!F$105,LML!G$105,LML!H$105,LML!I$105,LML!J$105,LML!K$105),IF(G40="LIFTING DRAFTER",CHOOSE(COUNTIF($G$2:G40,G40),LDT!B$105,LDT!C$105,LDT!D$105,LDT!E$105,LDT!F$105,LDT!G$105,LDT!H$105,LDT!I$105,LDT!J$105,LDT!K$105),IF(G40="3D LIFTING DESIGNER",CHOOSE(COUNTIF($G$2:G40,G40),DLD!B$105,DLD!C$105,DLD!D$105,DLD!E$105,DLD!F$105,DLD!G$105,DLD!H$105,DLD!I$105,DLD!J$105,DLD!K$105),"")))))))))))))))))))))</f>
        <v>24</v>
      </c>
    </row>
    <row r="41" spans="1:9" ht="19.8" x14ac:dyDescent="0.3">
      <c r="A41" s="55" t="s">
        <v>1720</v>
      </c>
      <c r="B41" s="55" t="s">
        <v>1596</v>
      </c>
      <c r="C41" s="55">
        <v>85855791725</v>
      </c>
      <c r="D41" s="55" t="s">
        <v>1721</v>
      </c>
      <c r="E41" s="55" t="s">
        <v>1722</v>
      </c>
      <c r="F41" s="55" t="s">
        <v>1995</v>
      </c>
      <c r="G41" s="55" t="s">
        <v>2065</v>
      </c>
      <c r="H41" s="55" t="str">
        <f t="shared" si="2"/>
        <v>ESG</v>
      </c>
      <c r="I41" s="55">
        <f>IF(G41="","",IF(COUNTIF($G$2:G41,G41)&gt;10,"",IF(G41="GLP Laboratory Technician/Teknisi Laboratorium Berbasis GLP",CHOOSE(COUNTIF($G$2:G41,G41),GLP!B$105,GLP!C$105,GLP!D$105,GLP!E$105,GLP!F$105,GLP!G$105,GLP!H$105,GLP!I$105,GLP!J$105,GLP!K$105),IF(G41="Laboratory HSE Officer/Petugas K3L Laboratorium",CHOOSE(COUNTIF($G$2:G41,G41),K3L!B$105,K3L!C$105,K3L!D$105,K3L!E$105,K3L!F$105,K3L!G$105,K3L!H$105,K3L!I$105,K3L!J$105,K3L!K$105),IF(G41="Laboratory Operations Officer/Pranata Laboratorium",CHOOSE(COUNTIF($G$2:G41,G41),LOP!B$105,LOP!C$105,LOP!D$105,LOP!E$105,LOP!F$105,LOP!G$105,LOP!H$105,LOP!I$105,LOP!J$105,LOP!K$105),IF(G41="Quality Management System (ISO 9001) Officer",CHOOSE(COUNTIF($G$2:G41,G41),QMS!B$105,QMS!C$105,QMS!D$105,QMS!E$105,QMS!F$105,QMS!G$105,QMS!H$105,QMS!I$105,QMS!J$105,QMS!K$105),IF(G41="QC Laboratory Analyst/Analis QC Laboratorium",CHOOSE(COUNTIF($G$2:G41,G41),QCA!B$105,QCA!C$105,QCA!D$105,QCA!E$105,QCA!F$105,QCA!G$105,QCA!H$105,QCA!I$105,QCA!J$105,QCA!K$105),IF(G41="Quality Assurance Officer",CHOOSE(COUNTIF($G$2:G41,G41),QAO!B$105,QAO!C$105,QAO!D$105,QAO!E$105,QAO!F$105,QAO!G$105,QAO!H$105,QAO!I$105,QAO!J$105,QAO!K$105),IF(G41="Research and Development Officer",CHOOSE(COUNTIF($G$2:G41,G41),RDO!B$105,RDO!C$105,RDO!D$105,RDO!E$105,RDO!F$105,RDO!G$105,RDO!H$105,RDO!I$105,RDO!J$105,RDO!K$105),IF(G41="Sustainability Officer",CHOOSE(COUNTIF($G$2:G41,G41),SBO!B$105,SBO!C$105,SBO!D$105,SBO!E$105,SBO!F$105,SBO!G$105,SBO!H$105,SBO!I$105,SBO!J$105,SBO!K$105),IF(G41="ESG Officer",CHOOSE(COUNTIF($G$2:G41,G41),ESG!B$105,ESG!C$105,ESG!D$105,ESG!E$105,ESG!F$105,ESG!G$105,ESG!H$105,ESG!I$105,ESG!J$105,ESG!K$105),IF(G41="Environmental Management System (ISO 14001) Officer",CHOOSE(COUNTIF($G$2:G41,G41),EMS!B$105,EMS!C$105,EMS!D$105,EMS!E$105,EMS!F$105,EMS!G$105,EMS!H$105,EMS!I$105,EMS!J$105,EMS!K$105),IF(G41="Corporate Legal Officer",CHOOSE(COUNTIF($G$2:G41,G41),CLO!B$105,CLO!C$105,CLO!D$105,CLO!E$105,CLO!F$105,CLO!G$105,CLO!H$105,CLO!I$105,CLO!J$105,CLO!K$105),IF(G41="Lifting Engineer for Heavy &amp; Critical Lifting",CHOOSE(COUNTIF($G$2:G41,G41),LHC!B$105,LHC!C$105,LHC!D$105,LHC!E$105,LHC!F$105,LHC!G$105,LHC!H$105,LHC!I$105,LHC!J$105,LHC!K$105),IF(G41="Panelis Terlatih Pengujian Sensori Pangan",CHOOSE(COUNTIF($G$2:G41,G41),PSP!B$105,PSP!C$105,PSP!D$105,PSP!E$105,PSP!F$105,PSP!G$105,PSP!H$105,PSP!I$105,PSP!J$105,PSP!K$105),IF(G41="Food Safety Management Officer/ Petugas Sistem Keamanan Pangan",CHOOSE(COUNTIF($G$2:G41,G41),FMO!B$105,FMO!C$105,FMO!D$105,FMO!E$105,FMO!F$105,FMO!G$105,FMO!H$105,FMO!I$105,FMO!J$105,FMO!K$105),IF(G41="Lead Implementer Standar Laboratorium ISO/IEC 17025:2017",CHOOSE(COUNTIF($G$2:G41,G41),LQO!B$105,LQO!C$105,LQO!D$105,LQO!E$105,LQO!F$105,LQO!G$105,LQO!H$105,LQO!I$105,LQO!J$105,LQO!K$105),IF(G41="Regulatory Affairs Officer",CHOOSE(COUNTIF($G$2:G41,G41),RAO!B$105,RAO!C$105,RAO!D$105,RAO!E$105,RAO!F$105,RAO!G$105,RAO!H$105,RAO!I$105,RAO!J$105,RAO!K$105),IF(G41="LIFTING ENGINEER FOR MEDIUM LIFTING",CHOOSE(COUNTIF($G$2:G41,G41),LML!B$105,LML!C$105,LML!D$105,LML!E$105,LML!F$105,LML!G$105,LML!H$105,LML!I$105,LML!J$105,LML!K$105),IF(G41="LIFTING DRAFTER",CHOOSE(COUNTIF($G$2:G41,G41),LDT!B$105,LDT!C$105,LDT!D$105,LDT!E$105,LDT!F$105,LDT!G$105,LDT!H$105,LDT!I$105,LDT!J$105,LDT!K$105),IF(G41="3D LIFTING DESIGNER",CHOOSE(COUNTIF($G$2:G41,G41),DLD!B$105,DLD!C$105,DLD!D$105,DLD!E$105,DLD!F$105,DLD!G$105,DLD!H$105,DLD!I$105,DLD!J$105,DLD!K$105),"")))))))))))))))))))))</f>
        <v>24</v>
      </c>
    </row>
    <row r="42" spans="1:9" ht="19.8" x14ac:dyDescent="0.3">
      <c r="A42" s="55" t="s">
        <v>1714</v>
      </c>
      <c r="B42" s="55" t="s">
        <v>1596</v>
      </c>
      <c r="C42" s="55">
        <v>88805486626</v>
      </c>
      <c r="D42" s="55" t="s">
        <v>1715</v>
      </c>
      <c r="E42" s="55" t="s">
        <v>1671</v>
      </c>
      <c r="F42" s="55" t="s">
        <v>1716</v>
      </c>
      <c r="G42" s="55" t="s">
        <v>2067</v>
      </c>
      <c r="H42" s="55" t="str">
        <f t="shared" si="2"/>
        <v>FMO</v>
      </c>
      <c r="I42" s="55">
        <f>IF(G42="","",IF(COUNTIF($G$2:G42,G42)&gt;10,"",IF(G42="GLP Laboratory Technician/Teknisi Laboratorium Berbasis GLP",CHOOSE(COUNTIF($G$2:G42,G42),GLP!B$105,GLP!C$105,GLP!D$105,GLP!E$105,GLP!F$105,GLP!G$105,GLP!H$105,GLP!I$105,GLP!J$105,GLP!K$105),IF(G42="Laboratory HSE Officer/Petugas K3L Laboratorium",CHOOSE(COUNTIF($G$2:G42,G42),K3L!B$105,K3L!C$105,K3L!D$105,K3L!E$105,K3L!F$105,K3L!G$105,K3L!H$105,K3L!I$105,K3L!J$105,K3L!K$105),IF(G42="Laboratory Operations Officer/Pranata Laboratorium",CHOOSE(COUNTIF($G$2:G42,G42),LOP!B$105,LOP!C$105,LOP!D$105,LOP!E$105,LOP!F$105,LOP!G$105,LOP!H$105,LOP!I$105,LOP!J$105,LOP!K$105),IF(G42="Quality Management System (ISO 9001) Officer",CHOOSE(COUNTIF($G$2:G42,G42),QMS!B$105,QMS!C$105,QMS!D$105,QMS!E$105,QMS!F$105,QMS!G$105,QMS!H$105,QMS!I$105,QMS!J$105,QMS!K$105),IF(G42="QC Laboratory Analyst/Analis QC Laboratorium",CHOOSE(COUNTIF($G$2:G42,G42),QCA!B$105,QCA!C$105,QCA!D$105,QCA!E$105,QCA!F$105,QCA!G$105,QCA!H$105,QCA!I$105,QCA!J$105,QCA!K$105),IF(G42="Quality Assurance Officer",CHOOSE(COUNTIF($G$2:G42,G42),QAO!B$105,QAO!C$105,QAO!D$105,QAO!E$105,QAO!F$105,QAO!G$105,QAO!H$105,QAO!I$105,QAO!J$105,QAO!K$105),IF(G42="Research and Development Officer",CHOOSE(COUNTIF($G$2:G42,G42),RDO!B$105,RDO!C$105,RDO!D$105,RDO!E$105,RDO!F$105,RDO!G$105,RDO!H$105,RDO!I$105,RDO!J$105,RDO!K$105),IF(G42="Sustainability Officer",CHOOSE(COUNTIF($G$2:G42,G42),SBO!B$105,SBO!C$105,SBO!D$105,SBO!E$105,SBO!F$105,SBO!G$105,SBO!H$105,SBO!I$105,SBO!J$105,SBO!K$105),IF(G42="ESG Officer",CHOOSE(COUNTIF($G$2:G42,G42),ESG!B$105,ESG!C$105,ESG!D$105,ESG!E$105,ESG!F$105,ESG!G$105,ESG!H$105,ESG!I$105,ESG!J$105,ESG!K$105),IF(G42="Environmental Management System (ISO 14001) Officer",CHOOSE(COUNTIF($G$2:G42,G42),EMS!B$105,EMS!C$105,EMS!D$105,EMS!E$105,EMS!F$105,EMS!G$105,EMS!H$105,EMS!I$105,EMS!J$105,EMS!K$105),IF(G42="Corporate Legal Officer",CHOOSE(COUNTIF($G$2:G42,G42),CLO!B$105,CLO!C$105,CLO!D$105,CLO!E$105,CLO!F$105,CLO!G$105,CLO!H$105,CLO!I$105,CLO!J$105,CLO!K$105),IF(G42="Lifting Engineer for Heavy &amp; Critical Lifting",CHOOSE(COUNTIF($G$2:G42,G42),LHC!B$105,LHC!C$105,LHC!D$105,LHC!E$105,LHC!F$105,LHC!G$105,LHC!H$105,LHC!I$105,LHC!J$105,LHC!K$105),IF(G42="Panelis Terlatih Pengujian Sensori Pangan",CHOOSE(COUNTIF($G$2:G42,G42),PSP!B$105,PSP!C$105,PSP!D$105,PSP!E$105,PSP!F$105,PSP!G$105,PSP!H$105,PSP!I$105,PSP!J$105,PSP!K$105),IF(G42="Food Safety Management Officer/ Petugas Sistem Keamanan Pangan",CHOOSE(COUNTIF($G$2:G42,G42),FMO!B$105,FMO!C$105,FMO!D$105,FMO!E$105,FMO!F$105,FMO!G$105,FMO!H$105,FMO!I$105,FMO!J$105,FMO!K$105),IF(G42="Lead Implementer Standar Laboratorium ISO/IEC 17025:2017",CHOOSE(COUNTIF($G$2:G42,G42),LQO!B$105,LQO!C$105,LQO!D$105,LQO!E$105,LQO!F$105,LQO!G$105,LQO!H$105,LQO!I$105,LQO!J$105,LQO!K$105),IF(G42="Regulatory Affairs Officer",CHOOSE(COUNTIF($G$2:G42,G42),RAO!B$105,RAO!C$105,RAO!D$105,RAO!E$105,RAO!F$105,RAO!G$105,RAO!H$105,RAO!I$105,RAO!J$105,RAO!K$105),IF(G42="LIFTING ENGINEER FOR MEDIUM LIFTING",CHOOSE(COUNTIF($G$2:G42,G42),LML!B$105,LML!C$105,LML!D$105,LML!E$105,LML!F$105,LML!G$105,LML!H$105,LML!I$105,LML!J$105,LML!K$105),IF(G42="LIFTING DRAFTER",CHOOSE(COUNTIF($G$2:G42,G42),LDT!B$105,LDT!C$105,LDT!D$105,LDT!E$105,LDT!F$105,LDT!G$105,LDT!H$105,LDT!I$105,LDT!J$105,LDT!K$105),IF(G42="3D LIFTING DESIGNER",CHOOSE(COUNTIF($G$2:G42,G42),DLD!B$105,DLD!C$105,DLD!D$105,DLD!E$105,DLD!F$105,DLD!G$105,DLD!H$105,DLD!I$105,DLD!J$105,DLD!K$105),"")))))))))))))))))))))</f>
        <v>81</v>
      </c>
    </row>
    <row r="43" spans="1:9" ht="19.8" x14ac:dyDescent="0.3">
      <c r="A43" s="55" t="s">
        <v>1681</v>
      </c>
      <c r="B43" s="55" t="s">
        <v>1596</v>
      </c>
      <c r="C43" s="55">
        <v>89611767465</v>
      </c>
      <c r="D43" s="55" t="s">
        <v>1610</v>
      </c>
      <c r="E43" s="55" t="s">
        <v>1682</v>
      </c>
      <c r="F43" s="55" t="s">
        <v>1683</v>
      </c>
      <c r="G43" s="55" t="s">
        <v>2067</v>
      </c>
      <c r="H43" s="55" t="str">
        <f t="shared" si="2"/>
        <v>FMO</v>
      </c>
      <c r="I43" s="55">
        <f>IF(G43="","",IF(COUNTIF($G$2:G43,G43)&gt;10,"",IF(G43="GLP Laboratory Technician/Teknisi Laboratorium Berbasis GLP",CHOOSE(COUNTIF($G$2:G43,G43),GLP!B$105,GLP!C$105,GLP!D$105,GLP!E$105,GLP!F$105,GLP!G$105,GLP!H$105,GLP!I$105,GLP!J$105,GLP!K$105),IF(G43="Laboratory HSE Officer/Petugas K3L Laboratorium",CHOOSE(COUNTIF($G$2:G43,G43),K3L!B$105,K3L!C$105,K3L!D$105,K3L!E$105,K3L!F$105,K3L!G$105,K3L!H$105,K3L!I$105,K3L!J$105,K3L!K$105),IF(G43="Laboratory Operations Officer/Pranata Laboratorium",CHOOSE(COUNTIF($G$2:G43,G43),LOP!B$105,LOP!C$105,LOP!D$105,LOP!E$105,LOP!F$105,LOP!G$105,LOP!H$105,LOP!I$105,LOP!J$105,LOP!K$105),IF(G43="Quality Management System (ISO 9001) Officer",CHOOSE(COUNTIF($G$2:G43,G43),QMS!B$105,QMS!C$105,QMS!D$105,QMS!E$105,QMS!F$105,QMS!G$105,QMS!H$105,QMS!I$105,QMS!J$105,QMS!K$105),IF(G43="QC Laboratory Analyst/Analis QC Laboratorium",CHOOSE(COUNTIF($G$2:G43,G43),QCA!B$105,QCA!C$105,QCA!D$105,QCA!E$105,QCA!F$105,QCA!G$105,QCA!H$105,QCA!I$105,QCA!J$105,QCA!K$105),IF(G43="Quality Assurance Officer",CHOOSE(COUNTIF($G$2:G43,G43),QAO!B$105,QAO!C$105,QAO!D$105,QAO!E$105,QAO!F$105,QAO!G$105,QAO!H$105,QAO!I$105,QAO!J$105,QAO!K$105),IF(G43="Research and Development Officer",CHOOSE(COUNTIF($G$2:G43,G43),RDO!B$105,RDO!C$105,RDO!D$105,RDO!E$105,RDO!F$105,RDO!G$105,RDO!H$105,RDO!I$105,RDO!J$105,RDO!K$105),IF(G43="Sustainability Officer",CHOOSE(COUNTIF($G$2:G43,G43),SBO!B$105,SBO!C$105,SBO!D$105,SBO!E$105,SBO!F$105,SBO!G$105,SBO!H$105,SBO!I$105,SBO!J$105,SBO!K$105),IF(G43="ESG Officer",CHOOSE(COUNTIF($G$2:G43,G43),ESG!B$105,ESG!C$105,ESG!D$105,ESG!E$105,ESG!F$105,ESG!G$105,ESG!H$105,ESG!I$105,ESG!J$105,ESG!K$105),IF(G43="Environmental Management System (ISO 14001) Officer",CHOOSE(COUNTIF($G$2:G43,G43),EMS!B$105,EMS!C$105,EMS!D$105,EMS!E$105,EMS!F$105,EMS!G$105,EMS!H$105,EMS!I$105,EMS!J$105,EMS!K$105),IF(G43="Corporate Legal Officer",CHOOSE(COUNTIF($G$2:G43,G43),CLO!B$105,CLO!C$105,CLO!D$105,CLO!E$105,CLO!F$105,CLO!G$105,CLO!H$105,CLO!I$105,CLO!J$105,CLO!K$105),IF(G43="Lifting Engineer for Heavy &amp; Critical Lifting",CHOOSE(COUNTIF($G$2:G43,G43),LHC!B$105,LHC!C$105,LHC!D$105,LHC!E$105,LHC!F$105,LHC!G$105,LHC!H$105,LHC!I$105,LHC!J$105,LHC!K$105),IF(G43="Panelis Terlatih Pengujian Sensori Pangan",CHOOSE(COUNTIF($G$2:G43,G43),PSP!B$105,PSP!C$105,PSP!D$105,PSP!E$105,PSP!F$105,PSP!G$105,PSP!H$105,PSP!I$105,PSP!J$105,PSP!K$105),IF(G43="Food Safety Management Officer/ Petugas Sistem Keamanan Pangan",CHOOSE(COUNTIF($G$2:G43,G43),FMO!B$105,FMO!C$105,FMO!D$105,FMO!E$105,FMO!F$105,FMO!G$105,FMO!H$105,FMO!I$105,FMO!J$105,FMO!K$105),IF(G43="Lead Implementer Standar Laboratorium ISO/IEC 17025:2017",CHOOSE(COUNTIF($G$2:G43,G43),LQO!B$105,LQO!C$105,LQO!D$105,LQO!E$105,LQO!F$105,LQO!G$105,LQO!H$105,LQO!I$105,LQO!J$105,LQO!K$105),IF(G43="Regulatory Affairs Officer",CHOOSE(COUNTIF($G$2:G43,G43),RAO!B$105,RAO!C$105,RAO!D$105,RAO!E$105,RAO!F$105,RAO!G$105,RAO!H$105,RAO!I$105,RAO!J$105,RAO!K$105),IF(G43="LIFTING ENGINEER FOR MEDIUM LIFTING",CHOOSE(COUNTIF($G$2:G43,G43),LML!B$105,LML!C$105,LML!D$105,LML!E$105,LML!F$105,LML!G$105,LML!H$105,LML!I$105,LML!J$105,LML!K$105),IF(G43="LIFTING DRAFTER",CHOOSE(COUNTIF($G$2:G43,G43),LDT!B$105,LDT!C$105,LDT!D$105,LDT!E$105,LDT!F$105,LDT!G$105,LDT!H$105,LDT!I$105,LDT!J$105,LDT!K$105),IF(G43="3D LIFTING DESIGNER",CHOOSE(COUNTIF($G$2:G43,G43),DLD!B$105,DLD!C$105,DLD!D$105,DLD!E$105,DLD!F$105,DLD!G$105,DLD!H$105,DLD!I$105,DLD!J$105,DLD!K$105),"")))))))))))))))))))))</f>
        <v>81</v>
      </c>
    </row>
    <row r="44" spans="1:9" ht="19.8" x14ac:dyDescent="0.3">
      <c r="A44" s="55" t="s">
        <v>1673</v>
      </c>
      <c r="B44" s="55" t="s">
        <v>1596</v>
      </c>
      <c r="C44" s="55">
        <v>82273539117</v>
      </c>
      <c r="D44" s="55" t="s">
        <v>1674</v>
      </c>
      <c r="E44" s="55" t="s">
        <v>1675</v>
      </c>
      <c r="F44" s="55" t="s">
        <v>1676</v>
      </c>
      <c r="G44" s="55" t="s">
        <v>2067</v>
      </c>
      <c r="H44" s="55" t="str">
        <f t="shared" si="2"/>
        <v>FMO</v>
      </c>
      <c r="I44" s="55">
        <f>IF(G44="","",IF(COUNTIF($G$2:G44,G44)&gt;10,"",IF(G44="GLP Laboratory Technician/Teknisi Laboratorium Berbasis GLP",CHOOSE(COUNTIF($G$2:G44,G44),GLP!B$105,GLP!C$105,GLP!D$105,GLP!E$105,GLP!F$105,GLP!G$105,GLP!H$105,GLP!I$105,GLP!J$105,GLP!K$105),IF(G44="Laboratory HSE Officer/Petugas K3L Laboratorium",CHOOSE(COUNTIF($G$2:G44,G44),K3L!B$105,K3L!C$105,K3L!D$105,K3L!E$105,K3L!F$105,K3L!G$105,K3L!H$105,K3L!I$105,K3L!J$105,K3L!K$105),IF(G44="Laboratory Operations Officer/Pranata Laboratorium",CHOOSE(COUNTIF($G$2:G44,G44),LOP!B$105,LOP!C$105,LOP!D$105,LOP!E$105,LOP!F$105,LOP!G$105,LOP!H$105,LOP!I$105,LOP!J$105,LOP!K$105),IF(G44="Quality Management System (ISO 9001) Officer",CHOOSE(COUNTIF($G$2:G44,G44),QMS!B$105,QMS!C$105,QMS!D$105,QMS!E$105,QMS!F$105,QMS!G$105,QMS!H$105,QMS!I$105,QMS!J$105,QMS!K$105),IF(G44="QC Laboratory Analyst/Analis QC Laboratorium",CHOOSE(COUNTIF($G$2:G44,G44),QCA!B$105,QCA!C$105,QCA!D$105,QCA!E$105,QCA!F$105,QCA!G$105,QCA!H$105,QCA!I$105,QCA!J$105,QCA!K$105),IF(G44="Quality Assurance Officer",CHOOSE(COUNTIF($G$2:G44,G44),QAO!B$105,QAO!C$105,QAO!D$105,QAO!E$105,QAO!F$105,QAO!G$105,QAO!H$105,QAO!I$105,QAO!J$105,QAO!K$105),IF(G44="Research and Development Officer",CHOOSE(COUNTIF($G$2:G44,G44),RDO!B$105,RDO!C$105,RDO!D$105,RDO!E$105,RDO!F$105,RDO!G$105,RDO!H$105,RDO!I$105,RDO!J$105,RDO!K$105),IF(G44="Sustainability Officer",CHOOSE(COUNTIF($G$2:G44,G44),SBO!B$105,SBO!C$105,SBO!D$105,SBO!E$105,SBO!F$105,SBO!G$105,SBO!H$105,SBO!I$105,SBO!J$105,SBO!K$105),IF(G44="ESG Officer",CHOOSE(COUNTIF($G$2:G44,G44),ESG!B$105,ESG!C$105,ESG!D$105,ESG!E$105,ESG!F$105,ESG!G$105,ESG!H$105,ESG!I$105,ESG!J$105,ESG!K$105),IF(G44="Environmental Management System (ISO 14001) Officer",CHOOSE(COUNTIF($G$2:G44,G44),EMS!B$105,EMS!C$105,EMS!D$105,EMS!E$105,EMS!F$105,EMS!G$105,EMS!H$105,EMS!I$105,EMS!J$105,EMS!K$105),IF(G44="Corporate Legal Officer",CHOOSE(COUNTIF($G$2:G44,G44),CLO!B$105,CLO!C$105,CLO!D$105,CLO!E$105,CLO!F$105,CLO!G$105,CLO!H$105,CLO!I$105,CLO!J$105,CLO!K$105),IF(G44="Lifting Engineer for Heavy &amp; Critical Lifting",CHOOSE(COUNTIF($G$2:G44,G44),LHC!B$105,LHC!C$105,LHC!D$105,LHC!E$105,LHC!F$105,LHC!G$105,LHC!H$105,LHC!I$105,LHC!J$105,LHC!K$105),IF(G44="Panelis Terlatih Pengujian Sensori Pangan",CHOOSE(COUNTIF($G$2:G44,G44),PSP!B$105,PSP!C$105,PSP!D$105,PSP!E$105,PSP!F$105,PSP!G$105,PSP!H$105,PSP!I$105,PSP!J$105,PSP!K$105),IF(G44="Food Safety Management Officer/ Petugas Sistem Keamanan Pangan",CHOOSE(COUNTIF($G$2:G44,G44),FMO!B$105,FMO!C$105,FMO!D$105,FMO!E$105,FMO!F$105,FMO!G$105,FMO!H$105,FMO!I$105,FMO!J$105,FMO!K$105),IF(G44="Lead Implementer Standar Laboratorium ISO/IEC 17025:2017",CHOOSE(COUNTIF($G$2:G44,G44),LQO!B$105,LQO!C$105,LQO!D$105,LQO!E$105,LQO!F$105,LQO!G$105,LQO!H$105,LQO!I$105,LQO!J$105,LQO!K$105),IF(G44="Regulatory Affairs Officer",CHOOSE(COUNTIF($G$2:G44,G44),RAO!B$105,RAO!C$105,RAO!D$105,RAO!E$105,RAO!F$105,RAO!G$105,RAO!H$105,RAO!I$105,RAO!J$105,RAO!K$105),IF(G44="LIFTING ENGINEER FOR MEDIUM LIFTING",CHOOSE(COUNTIF($G$2:G44,G44),LML!B$105,LML!C$105,LML!D$105,LML!E$105,LML!F$105,LML!G$105,LML!H$105,LML!I$105,LML!J$105,LML!K$105),IF(G44="LIFTING DRAFTER",CHOOSE(COUNTIF($G$2:G44,G44),LDT!B$105,LDT!C$105,LDT!D$105,LDT!E$105,LDT!F$105,LDT!G$105,LDT!H$105,LDT!I$105,LDT!J$105,LDT!K$105),IF(G44="3D LIFTING DESIGNER",CHOOSE(COUNTIF($G$2:G44,G44),DLD!B$105,DLD!C$105,DLD!D$105,DLD!E$105,DLD!F$105,DLD!G$105,DLD!H$105,DLD!I$105,DLD!J$105,DLD!K$105),"")))))))))))))))))))))</f>
        <v>83</v>
      </c>
    </row>
    <row r="45" spans="1:9" ht="19.8" x14ac:dyDescent="0.3">
      <c r="A45" s="55" t="s">
        <v>1684</v>
      </c>
      <c r="B45" s="55" t="s">
        <v>1596</v>
      </c>
      <c r="C45" s="55">
        <v>8127307415</v>
      </c>
      <c r="D45" s="55" t="s">
        <v>1685</v>
      </c>
      <c r="E45" s="55" t="s">
        <v>1686</v>
      </c>
      <c r="F45" s="55" t="s">
        <v>1687</v>
      </c>
      <c r="G45" s="55" t="s">
        <v>2067</v>
      </c>
      <c r="H45" s="55" t="str">
        <f t="shared" si="2"/>
        <v>FMO</v>
      </c>
      <c r="I45" s="55">
        <f>IF(G45="","",IF(COUNTIF($G$2:G45,G45)&gt;10,"",IF(G45="GLP Laboratory Technician/Teknisi Laboratorium Berbasis GLP",CHOOSE(COUNTIF($G$2:G45,G45),GLP!B$105,GLP!C$105,GLP!D$105,GLP!E$105,GLP!F$105,GLP!G$105,GLP!H$105,GLP!I$105,GLP!J$105,GLP!K$105),IF(G45="Laboratory HSE Officer/Petugas K3L Laboratorium",CHOOSE(COUNTIF($G$2:G45,G45),K3L!B$105,K3L!C$105,K3L!D$105,K3L!E$105,K3L!F$105,K3L!G$105,K3L!H$105,K3L!I$105,K3L!J$105,K3L!K$105),IF(G45="Laboratory Operations Officer/Pranata Laboratorium",CHOOSE(COUNTIF($G$2:G45,G45),LOP!B$105,LOP!C$105,LOP!D$105,LOP!E$105,LOP!F$105,LOP!G$105,LOP!H$105,LOP!I$105,LOP!J$105,LOP!K$105),IF(G45="Quality Management System (ISO 9001) Officer",CHOOSE(COUNTIF($G$2:G45,G45),QMS!B$105,QMS!C$105,QMS!D$105,QMS!E$105,QMS!F$105,QMS!G$105,QMS!H$105,QMS!I$105,QMS!J$105,QMS!K$105),IF(G45="QC Laboratory Analyst/Analis QC Laboratorium",CHOOSE(COUNTIF($G$2:G45,G45),QCA!B$105,QCA!C$105,QCA!D$105,QCA!E$105,QCA!F$105,QCA!G$105,QCA!H$105,QCA!I$105,QCA!J$105,QCA!K$105),IF(G45="Quality Assurance Officer",CHOOSE(COUNTIF($G$2:G45,G45),QAO!B$105,QAO!C$105,QAO!D$105,QAO!E$105,QAO!F$105,QAO!G$105,QAO!H$105,QAO!I$105,QAO!J$105,QAO!K$105),IF(G45="Research and Development Officer",CHOOSE(COUNTIF($G$2:G45,G45),RDO!B$105,RDO!C$105,RDO!D$105,RDO!E$105,RDO!F$105,RDO!G$105,RDO!H$105,RDO!I$105,RDO!J$105,RDO!K$105),IF(G45="Sustainability Officer",CHOOSE(COUNTIF($G$2:G45,G45),SBO!B$105,SBO!C$105,SBO!D$105,SBO!E$105,SBO!F$105,SBO!G$105,SBO!H$105,SBO!I$105,SBO!J$105,SBO!K$105),IF(G45="ESG Officer",CHOOSE(COUNTIF($G$2:G45,G45),ESG!B$105,ESG!C$105,ESG!D$105,ESG!E$105,ESG!F$105,ESG!G$105,ESG!H$105,ESG!I$105,ESG!J$105,ESG!K$105),IF(G45="Environmental Management System (ISO 14001) Officer",CHOOSE(COUNTIF($G$2:G45,G45),EMS!B$105,EMS!C$105,EMS!D$105,EMS!E$105,EMS!F$105,EMS!G$105,EMS!H$105,EMS!I$105,EMS!J$105,EMS!K$105),IF(G45="Corporate Legal Officer",CHOOSE(COUNTIF($G$2:G45,G45),CLO!B$105,CLO!C$105,CLO!D$105,CLO!E$105,CLO!F$105,CLO!G$105,CLO!H$105,CLO!I$105,CLO!J$105,CLO!K$105),IF(G45="Lifting Engineer for Heavy &amp; Critical Lifting",CHOOSE(COUNTIF($G$2:G45,G45),LHC!B$105,LHC!C$105,LHC!D$105,LHC!E$105,LHC!F$105,LHC!G$105,LHC!H$105,LHC!I$105,LHC!J$105,LHC!K$105),IF(G45="Panelis Terlatih Pengujian Sensori Pangan",CHOOSE(COUNTIF($G$2:G45,G45),PSP!B$105,PSP!C$105,PSP!D$105,PSP!E$105,PSP!F$105,PSP!G$105,PSP!H$105,PSP!I$105,PSP!J$105,PSP!K$105),IF(G45="Food Safety Management Officer/ Petugas Sistem Keamanan Pangan",CHOOSE(COUNTIF($G$2:G45,G45),FMO!B$105,FMO!C$105,FMO!D$105,FMO!E$105,FMO!F$105,FMO!G$105,FMO!H$105,FMO!I$105,FMO!J$105,FMO!K$105),IF(G45="Lead Implementer Standar Laboratorium ISO/IEC 17025:2017",CHOOSE(COUNTIF($G$2:G45,G45),LQO!B$105,LQO!C$105,LQO!D$105,LQO!E$105,LQO!F$105,LQO!G$105,LQO!H$105,LQO!I$105,LQO!J$105,LQO!K$105),IF(G45="Regulatory Affairs Officer",CHOOSE(COUNTIF($G$2:G45,G45),RAO!B$105,RAO!C$105,RAO!D$105,RAO!E$105,RAO!F$105,RAO!G$105,RAO!H$105,RAO!I$105,RAO!J$105,RAO!K$105),IF(G45="LIFTING ENGINEER FOR MEDIUM LIFTING",CHOOSE(COUNTIF($G$2:G45,G45),LML!B$105,LML!C$105,LML!D$105,LML!E$105,LML!F$105,LML!G$105,LML!H$105,LML!I$105,LML!J$105,LML!K$105),IF(G45="LIFTING DRAFTER",CHOOSE(COUNTIF($G$2:G45,G45),LDT!B$105,LDT!C$105,LDT!D$105,LDT!E$105,LDT!F$105,LDT!G$105,LDT!H$105,LDT!I$105,LDT!J$105,LDT!K$105),IF(G45="3D LIFTING DESIGNER",CHOOSE(COUNTIF($G$2:G45,G45),DLD!B$105,DLD!C$105,DLD!D$105,DLD!E$105,DLD!F$105,DLD!G$105,DLD!H$105,DLD!I$105,DLD!J$105,DLD!K$105),"")))))))))))))))))))))</f>
        <v>58</v>
      </c>
    </row>
    <row r="46" spans="1:9" ht="19.8" x14ac:dyDescent="0.3">
      <c r="A46" s="55" t="s">
        <v>1749</v>
      </c>
      <c r="B46" s="55" t="s">
        <v>1587</v>
      </c>
      <c r="C46" s="55">
        <v>8121612696</v>
      </c>
      <c r="D46" s="55" t="s">
        <v>1750</v>
      </c>
      <c r="E46" s="55" t="s">
        <v>1751</v>
      </c>
      <c r="F46" s="55" t="s">
        <v>1752</v>
      </c>
      <c r="G46" s="55" t="s">
        <v>2067</v>
      </c>
      <c r="H46" s="55" t="str">
        <f t="shared" si="2"/>
        <v>FMO</v>
      </c>
      <c r="I46" s="55">
        <f>IF(G46="","",IF(COUNTIF($G$2:G46,G46)&gt;10,"",IF(G46="GLP Laboratory Technician/Teknisi Laboratorium Berbasis GLP",CHOOSE(COUNTIF($G$2:G46,G46),GLP!B$105,GLP!C$105,GLP!D$105,GLP!E$105,GLP!F$105,GLP!G$105,GLP!H$105,GLP!I$105,GLP!J$105,GLP!K$105),IF(G46="Laboratory HSE Officer/Petugas K3L Laboratorium",CHOOSE(COUNTIF($G$2:G46,G46),K3L!B$105,K3L!C$105,K3L!D$105,K3L!E$105,K3L!F$105,K3L!G$105,K3L!H$105,K3L!I$105,K3L!J$105,K3L!K$105),IF(G46="Laboratory Operations Officer/Pranata Laboratorium",CHOOSE(COUNTIF($G$2:G46,G46),LOP!B$105,LOP!C$105,LOP!D$105,LOP!E$105,LOP!F$105,LOP!G$105,LOP!H$105,LOP!I$105,LOP!J$105,LOP!K$105),IF(G46="Quality Management System (ISO 9001) Officer",CHOOSE(COUNTIF($G$2:G46,G46),QMS!B$105,QMS!C$105,QMS!D$105,QMS!E$105,QMS!F$105,QMS!G$105,QMS!H$105,QMS!I$105,QMS!J$105,QMS!K$105),IF(G46="QC Laboratory Analyst/Analis QC Laboratorium",CHOOSE(COUNTIF($G$2:G46,G46),QCA!B$105,QCA!C$105,QCA!D$105,QCA!E$105,QCA!F$105,QCA!G$105,QCA!H$105,QCA!I$105,QCA!J$105,QCA!K$105),IF(G46="Quality Assurance Officer",CHOOSE(COUNTIF($G$2:G46,G46),QAO!B$105,QAO!C$105,QAO!D$105,QAO!E$105,QAO!F$105,QAO!G$105,QAO!H$105,QAO!I$105,QAO!J$105,QAO!K$105),IF(G46="Research and Development Officer",CHOOSE(COUNTIF($G$2:G46,G46),RDO!B$105,RDO!C$105,RDO!D$105,RDO!E$105,RDO!F$105,RDO!G$105,RDO!H$105,RDO!I$105,RDO!J$105,RDO!K$105),IF(G46="Sustainability Officer",CHOOSE(COUNTIF($G$2:G46,G46),SBO!B$105,SBO!C$105,SBO!D$105,SBO!E$105,SBO!F$105,SBO!G$105,SBO!H$105,SBO!I$105,SBO!J$105,SBO!K$105),IF(G46="ESG Officer",CHOOSE(COUNTIF($G$2:G46,G46),ESG!B$105,ESG!C$105,ESG!D$105,ESG!E$105,ESG!F$105,ESG!G$105,ESG!H$105,ESG!I$105,ESG!J$105,ESG!K$105),IF(G46="Environmental Management System (ISO 14001) Officer",CHOOSE(COUNTIF($G$2:G46,G46),EMS!B$105,EMS!C$105,EMS!D$105,EMS!E$105,EMS!F$105,EMS!G$105,EMS!H$105,EMS!I$105,EMS!J$105,EMS!K$105),IF(G46="Corporate Legal Officer",CHOOSE(COUNTIF($G$2:G46,G46),CLO!B$105,CLO!C$105,CLO!D$105,CLO!E$105,CLO!F$105,CLO!G$105,CLO!H$105,CLO!I$105,CLO!J$105,CLO!K$105),IF(G46="Lifting Engineer for Heavy &amp; Critical Lifting",CHOOSE(COUNTIF($G$2:G46,G46),LHC!B$105,LHC!C$105,LHC!D$105,LHC!E$105,LHC!F$105,LHC!G$105,LHC!H$105,LHC!I$105,LHC!J$105,LHC!K$105),IF(G46="Panelis Terlatih Pengujian Sensori Pangan",CHOOSE(COUNTIF($G$2:G46,G46),PSP!B$105,PSP!C$105,PSP!D$105,PSP!E$105,PSP!F$105,PSP!G$105,PSP!H$105,PSP!I$105,PSP!J$105,PSP!K$105),IF(G46="Food Safety Management Officer/ Petugas Sistem Keamanan Pangan",CHOOSE(COUNTIF($G$2:G46,G46),FMO!B$105,FMO!C$105,FMO!D$105,FMO!E$105,FMO!F$105,FMO!G$105,FMO!H$105,FMO!I$105,FMO!J$105,FMO!K$105),IF(G46="Lead Implementer Standar Laboratorium ISO/IEC 17025:2017",CHOOSE(COUNTIF($G$2:G46,G46),LQO!B$105,LQO!C$105,LQO!D$105,LQO!E$105,LQO!F$105,LQO!G$105,LQO!H$105,LQO!I$105,LQO!J$105,LQO!K$105),IF(G46="Regulatory Affairs Officer",CHOOSE(COUNTIF($G$2:G46,G46),RAO!B$105,RAO!C$105,RAO!D$105,RAO!E$105,RAO!F$105,RAO!G$105,RAO!H$105,RAO!I$105,RAO!J$105,RAO!K$105),IF(G46="LIFTING ENGINEER FOR MEDIUM LIFTING",CHOOSE(COUNTIF($G$2:G46,G46),LML!B$105,LML!C$105,LML!D$105,LML!E$105,LML!F$105,LML!G$105,LML!H$105,LML!I$105,LML!J$105,LML!K$105),IF(G46="LIFTING DRAFTER",CHOOSE(COUNTIF($G$2:G46,G46),LDT!B$105,LDT!C$105,LDT!D$105,LDT!E$105,LDT!F$105,LDT!G$105,LDT!H$105,LDT!I$105,LDT!J$105,LDT!K$105),IF(G46="3D LIFTING DESIGNER",CHOOSE(COUNTIF($G$2:G46,G46),DLD!B$105,DLD!C$105,DLD!D$105,DLD!E$105,DLD!F$105,DLD!G$105,DLD!H$105,DLD!I$105,DLD!J$105,DLD!K$105),"")))))))))))))))))))))</f>
        <v>83</v>
      </c>
    </row>
    <row r="47" spans="1:9" ht="19.8" x14ac:dyDescent="0.3">
      <c r="A47" s="55" t="s">
        <v>1717</v>
      </c>
      <c r="B47" s="55" t="s">
        <v>1596</v>
      </c>
      <c r="C47" s="55">
        <v>8123227212</v>
      </c>
      <c r="D47" s="55" t="s">
        <v>1718</v>
      </c>
      <c r="E47" s="55" t="s">
        <v>1719</v>
      </c>
      <c r="F47" s="55" t="s">
        <v>1713</v>
      </c>
      <c r="G47" s="55" t="s">
        <v>2067</v>
      </c>
      <c r="H47" s="55" t="str">
        <f t="shared" si="2"/>
        <v>FMO</v>
      </c>
      <c r="I47" s="55">
        <f>IF(G47="","",IF(COUNTIF($G$2:G47,G47)&gt;10,"",IF(G47="GLP Laboratory Technician/Teknisi Laboratorium Berbasis GLP",CHOOSE(COUNTIF($G$2:G47,G47),GLP!B$105,GLP!C$105,GLP!D$105,GLP!E$105,GLP!F$105,GLP!G$105,GLP!H$105,GLP!I$105,GLP!J$105,GLP!K$105),IF(G47="Laboratory HSE Officer/Petugas K3L Laboratorium",CHOOSE(COUNTIF($G$2:G47,G47),K3L!B$105,K3L!C$105,K3L!D$105,K3L!E$105,K3L!F$105,K3L!G$105,K3L!H$105,K3L!I$105,K3L!J$105,K3L!K$105),IF(G47="Laboratory Operations Officer/Pranata Laboratorium",CHOOSE(COUNTIF($G$2:G47,G47),LOP!B$105,LOP!C$105,LOP!D$105,LOP!E$105,LOP!F$105,LOP!G$105,LOP!H$105,LOP!I$105,LOP!J$105,LOP!K$105),IF(G47="Quality Management System (ISO 9001) Officer",CHOOSE(COUNTIF($G$2:G47,G47),QMS!B$105,QMS!C$105,QMS!D$105,QMS!E$105,QMS!F$105,QMS!G$105,QMS!H$105,QMS!I$105,QMS!J$105,QMS!K$105),IF(G47="QC Laboratory Analyst/Analis QC Laboratorium",CHOOSE(COUNTIF($G$2:G47,G47),QCA!B$105,QCA!C$105,QCA!D$105,QCA!E$105,QCA!F$105,QCA!G$105,QCA!H$105,QCA!I$105,QCA!J$105,QCA!K$105),IF(G47="Quality Assurance Officer",CHOOSE(COUNTIF($G$2:G47,G47),QAO!B$105,QAO!C$105,QAO!D$105,QAO!E$105,QAO!F$105,QAO!G$105,QAO!H$105,QAO!I$105,QAO!J$105,QAO!K$105),IF(G47="Research and Development Officer",CHOOSE(COUNTIF($G$2:G47,G47),RDO!B$105,RDO!C$105,RDO!D$105,RDO!E$105,RDO!F$105,RDO!G$105,RDO!H$105,RDO!I$105,RDO!J$105,RDO!K$105),IF(G47="Sustainability Officer",CHOOSE(COUNTIF($G$2:G47,G47),SBO!B$105,SBO!C$105,SBO!D$105,SBO!E$105,SBO!F$105,SBO!G$105,SBO!H$105,SBO!I$105,SBO!J$105,SBO!K$105),IF(G47="ESG Officer",CHOOSE(COUNTIF($G$2:G47,G47),ESG!B$105,ESG!C$105,ESG!D$105,ESG!E$105,ESG!F$105,ESG!G$105,ESG!H$105,ESG!I$105,ESG!J$105,ESG!K$105),IF(G47="Environmental Management System (ISO 14001) Officer",CHOOSE(COUNTIF($G$2:G47,G47),EMS!B$105,EMS!C$105,EMS!D$105,EMS!E$105,EMS!F$105,EMS!G$105,EMS!H$105,EMS!I$105,EMS!J$105,EMS!K$105),IF(G47="Corporate Legal Officer",CHOOSE(COUNTIF($G$2:G47,G47),CLO!B$105,CLO!C$105,CLO!D$105,CLO!E$105,CLO!F$105,CLO!G$105,CLO!H$105,CLO!I$105,CLO!J$105,CLO!K$105),IF(G47="Lifting Engineer for Heavy &amp; Critical Lifting",CHOOSE(COUNTIF($G$2:G47,G47),LHC!B$105,LHC!C$105,LHC!D$105,LHC!E$105,LHC!F$105,LHC!G$105,LHC!H$105,LHC!I$105,LHC!J$105,LHC!K$105),IF(G47="Panelis Terlatih Pengujian Sensori Pangan",CHOOSE(COUNTIF($G$2:G47,G47),PSP!B$105,PSP!C$105,PSP!D$105,PSP!E$105,PSP!F$105,PSP!G$105,PSP!H$105,PSP!I$105,PSP!J$105,PSP!K$105),IF(G47="Food Safety Management Officer/ Petugas Sistem Keamanan Pangan",CHOOSE(COUNTIF($G$2:G47,G47),FMO!B$105,FMO!C$105,FMO!D$105,FMO!E$105,FMO!F$105,FMO!G$105,FMO!H$105,FMO!I$105,FMO!J$105,FMO!K$105),IF(G47="Lead Implementer Standar Laboratorium ISO/IEC 17025:2017",CHOOSE(COUNTIF($G$2:G47,G47),LQO!B$105,LQO!C$105,LQO!D$105,LQO!E$105,LQO!F$105,LQO!G$105,LQO!H$105,LQO!I$105,LQO!J$105,LQO!K$105),IF(G47="Regulatory Affairs Officer",CHOOSE(COUNTIF($G$2:G47,G47),RAO!B$105,RAO!C$105,RAO!D$105,RAO!E$105,RAO!F$105,RAO!G$105,RAO!H$105,RAO!I$105,RAO!J$105,RAO!K$105),IF(G47="LIFTING ENGINEER FOR MEDIUM LIFTING",CHOOSE(COUNTIF($G$2:G47,G47),LML!B$105,LML!C$105,LML!D$105,LML!E$105,LML!F$105,LML!G$105,LML!H$105,LML!I$105,LML!J$105,LML!K$105),IF(G47="LIFTING DRAFTER",CHOOSE(COUNTIF($G$2:G47,G47),LDT!B$105,LDT!C$105,LDT!D$105,LDT!E$105,LDT!F$105,LDT!G$105,LDT!H$105,LDT!I$105,LDT!J$105,LDT!K$105),IF(G47="3D LIFTING DESIGNER",CHOOSE(COUNTIF($G$2:G47,G47),DLD!B$105,DLD!C$105,DLD!D$105,DLD!E$105,DLD!F$105,DLD!G$105,DLD!H$105,DLD!I$105,DLD!J$105,DLD!K$105),"")))))))))))))))))))))</f>
        <v>58</v>
      </c>
    </row>
    <row r="48" spans="1:9" ht="19.8" x14ac:dyDescent="0.3">
      <c r="A48" s="55" t="s">
        <v>1732</v>
      </c>
      <c r="B48" s="55" t="s">
        <v>1596</v>
      </c>
      <c r="C48" s="55">
        <v>81227669234</v>
      </c>
      <c r="D48" s="55" t="s">
        <v>1733</v>
      </c>
      <c r="E48" s="55" t="s">
        <v>1699</v>
      </c>
      <c r="F48" s="55" t="s">
        <v>1734</v>
      </c>
      <c r="G48" s="55" t="s">
        <v>2067</v>
      </c>
      <c r="H48" s="55" t="str">
        <f t="shared" si="2"/>
        <v>FMO</v>
      </c>
      <c r="I48" s="55">
        <f>IF(G48="","",IF(COUNTIF($G$2:G48,G48)&gt;10,"",IF(G48="GLP Laboratory Technician/Teknisi Laboratorium Berbasis GLP",CHOOSE(COUNTIF($G$2:G48,G48),GLP!B$105,GLP!C$105,GLP!D$105,GLP!E$105,GLP!F$105,GLP!G$105,GLP!H$105,GLP!I$105,GLP!J$105,GLP!K$105),IF(G48="Laboratory HSE Officer/Petugas K3L Laboratorium",CHOOSE(COUNTIF($G$2:G48,G48),K3L!B$105,K3L!C$105,K3L!D$105,K3L!E$105,K3L!F$105,K3L!G$105,K3L!H$105,K3L!I$105,K3L!J$105,K3L!K$105),IF(G48="Laboratory Operations Officer/Pranata Laboratorium",CHOOSE(COUNTIF($G$2:G48,G48),LOP!B$105,LOP!C$105,LOP!D$105,LOP!E$105,LOP!F$105,LOP!G$105,LOP!H$105,LOP!I$105,LOP!J$105,LOP!K$105),IF(G48="Quality Management System (ISO 9001) Officer",CHOOSE(COUNTIF($G$2:G48,G48),QMS!B$105,QMS!C$105,QMS!D$105,QMS!E$105,QMS!F$105,QMS!G$105,QMS!H$105,QMS!I$105,QMS!J$105,QMS!K$105),IF(G48="QC Laboratory Analyst/Analis QC Laboratorium",CHOOSE(COUNTIF($G$2:G48,G48),QCA!B$105,QCA!C$105,QCA!D$105,QCA!E$105,QCA!F$105,QCA!G$105,QCA!H$105,QCA!I$105,QCA!J$105,QCA!K$105),IF(G48="Quality Assurance Officer",CHOOSE(COUNTIF($G$2:G48,G48),QAO!B$105,QAO!C$105,QAO!D$105,QAO!E$105,QAO!F$105,QAO!G$105,QAO!H$105,QAO!I$105,QAO!J$105,QAO!K$105),IF(G48="Research and Development Officer",CHOOSE(COUNTIF($G$2:G48,G48),RDO!B$105,RDO!C$105,RDO!D$105,RDO!E$105,RDO!F$105,RDO!G$105,RDO!H$105,RDO!I$105,RDO!J$105,RDO!K$105),IF(G48="Sustainability Officer",CHOOSE(COUNTIF($G$2:G48,G48),SBO!B$105,SBO!C$105,SBO!D$105,SBO!E$105,SBO!F$105,SBO!G$105,SBO!H$105,SBO!I$105,SBO!J$105,SBO!K$105),IF(G48="ESG Officer",CHOOSE(COUNTIF($G$2:G48,G48),ESG!B$105,ESG!C$105,ESG!D$105,ESG!E$105,ESG!F$105,ESG!G$105,ESG!H$105,ESG!I$105,ESG!J$105,ESG!K$105),IF(G48="Environmental Management System (ISO 14001) Officer",CHOOSE(COUNTIF($G$2:G48,G48),EMS!B$105,EMS!C$105,EMS!D$105,EMS!E$105,EMS!F$105,EMS!G$105,EMS!H$105,EMS!I$105,EMS!J$105,EMS!K$105),IF(G48="Corporate Legal Officer",CHOOSE(COUNTIF($G$2:G48,G48),CLO!B$105,CLO!C$105,CLO!D$105,CLO!E$105,CLO!F$105,CLO!G$105,CLO!H$105,CLO!I$105,CLO!J$105,CLO!K$105),IF(G48="Lifting Engineer for Heavy &amp; Critical Lifting",CHOOSE(COUNTIF($G$2:G48,G48),LHC!B$105,LHC!C$105,LHC!D$105,LHC!E$105,LHC!F$105,LHC!G$105,LHC!H$105,LHC!I$105,LHC!J$105,LHC!K$105),IF(G48="Panelis Terlatih Pengujian Sensori Pangan",CHOOSE(COUNTIF($G$2:G48,G48),PSP!B$105,PSP!C$105,PSP!D$105,PSP!E$105,PSP!F$105,PSP!G$105,PSP!H$105,PSP!I$105,PSP!J$105,PSP!K$105),IF(G48="Food Safety Management Officer/ Petugas Sistem Keamanan Pangan",CHOOSE(COUNTIF($G$2:G48,G48),FMO!B$105,FMO!C$105,FMO!D$105,FMO!E$105,FMO!F$105,FMO!G$105,FMO!H$105,FMO!I$105,FMO!J$105,FMO!K$105),IF(G48="Lead Implementer Standar Laboratorium ISO/IEC 17025:2017",CHOOSE(COUNTIF($G$2:G48,G48),LQO!B$105,LQO!C$105,LQO!D$105,LQO!E$105,LQO!F$105,LQO!G$105,LQO!H$105,LQO!I$105,LQO!J$105,LQO!K$105),IF(G48="Regulatory Affairs Officer",CHOOSE(COUNTIF($G$2:G48,G48),RAO!B$105,RAO!C$105,RAO!D$105,RAO!E$105,RAO!F$105,RAO!G$105,RAO!H$105,RAO!I$105,RAO!J$105,RAO!K$105),IF(G48="LIFTING ENGINEER FOR MEDIUM LIFTING",CHOOSE(COUNTIF($G$2:G48,G48),LML!B$105,LML!C$105,LML!D$105,LML!E$105,LML!F$105,LML!G$105,LML!H$105,LML!I$105,LML!J$105,LML!K$105),IF(G48="LIFTING DRAFTER",CHOOSE(COUNTIF($G$2:G48,G48),LDT!B$105,LDT!C$105,LDT!D$105,LDT!E$105,LDT!F$105,LDT!G$105,LDT!H$105,LDT!I$105,LDT!J$105,LDT!K$105),IF(G48="3D LIFTING DESIGNER",CHOOSE(COUNTIF($G$2:G48,G48),DLD!B$105,DLD!C$105,DLD!D$105,DLD!E$105,DLD!F$105,DLD!G$105,DLD!H$105,DLD!I$105,DLD!J$105,DLD!K$105),"")))))))))))))))))))))</f>
        <v>20</v>
      </c>
    </row>
    <row r="49" spans="1:9" ht="19.8" x14ac:dyDescent="0.3">
      <c r="A49" s="55" t="s">
        <v>1753</v>
      </c>
      <c r="B49" s="55" t="s">
        <v>1596</v>
      </c>
      <c r="C49" s="55">
        <v>81266307286</v>
      </c>
      <c r="D49" s="55" t="s">
        <v>1754</v>
      </c>
      <c r="E49" s="55" t="s">
        <v>1755</v>
      </c>
      <c r="F49" s="55" t="s">
        <v>1752</v>
      </c>
      <c r="G49" s="55" t="s">
        <v>2067</v>
      </c>
      <c r="H49" s="55" t="str">
        <f t="shared" si="2"/>
        <v>FMO</v>
      </c>
      <c r="I49" s="55">
        <f>IF(G49="","",IF(COUNTIF($G$2:G49,G49)&gt;10,"",IF(G49="GLP Laboratory Technician/Teknisi Laboratorium Berbasis GLP",CHOOSE(COUNTIF($G$2:G49,G49),GLP!B$105,GLP!C$105,GLP!D$105,GLP!E$105,GLP!F$105,GLP!G$105,GLP!H$105,GLP!I$105,GLP!J$105,GLP!K$105),IF(G49="Laboratory HSE Officer/Petugas K3L Laboratorium",CHOOSE(COUNTIF($G$2:G49,G49),K3L!B$105,K3L!C$105,K3L!D$105,K3L!E$105,K3L!F$105,K3L!G$105,K3L!H$105,K3L!I$105,K3L!J$105,K3L!K$105),IF(G49="Laboratory Operations Officer/Pranata Laboratorium",CHOOSE(COUNTIF($G$2:G49,G49),LOP!B$105,LOP!C$105,LOP!D$105,LOP!E$105,LOP!F$105,LOP!G$105,LOP!H$105,LOP!I$105,LOP!J$105,LOP!K$105),IF(G49="Quality Management System (ISO 9001) Officer",CHOOSE(COUNTIF($G$2:G49,G49),QMS!B$105,QMS!C$105,QMS!D$105,QMS!E$105,QMS!F$105,QMS!G$105,QMS!H$105,QMS!I$105,QMS!J$105,QMS!K$105),IF(G49="QC Laboratory Analyst/Analis QC Laboratorium",CHOOSE(COUNTIF($G$2:G49,G49),QCA!B$105,QCA!C$105,QCA!D$105,QCA!E$105,QCA!F$105,QCA!G$105,QCA!H$105,QCA!I$105,QCA!J$105,QCA!K$105),IF(G49="Quality Assurance Officer",CHOOSE(COUNTIF($G$2:G49,G49),QAO!B$105,QAO!C$105,QAO!D$105,QAO!E$105,QAO!F$105,QAO!G$105,QAO!H$105,QAO!I$105,QAO!J$105,QAO!K$105),IF(G49="Research and Development Officer",CHOOSE(COUNTIF($G$2:G49,G49),RDO!B$105,RDO!C$105,RDO!D$105,RDO!E$105,RDO!F$105,RDO!G$105,RDO!H$105,RDO!I$105,RDO!J$105,RDO!K$105),IF(G49="Sustainability Officer",CHOOSE(COUNTIF($G$2:G49,G49),SBO!B$105,SBO!C$105,SBO!D$105,SBO!E$105,SBO!F$105,SBO!G$105,SBO!H$105,SBO!I$105,SBO!J$105,SBO!K$105),IF(G49="ESG Officer",CHOOSE(COUNTIF($G$2:G49,G49),ESG!B$105,ESG!C$105,ESG!D$105,ESG!E$105,ESG!F$105,ESG!G$105,ESG!H$105,ESG!I$105,ESG!J$105,ESG!K$105),IF(G49="Environmental Management System (ISO 14001) Officer",CHOOSE(COUNTIF($G$2:G49,G49),EMS!B$105,EMS!C$105,EMS!D$105,EMS!E$105,EMS!F$105,EMS!G$105,EMS!H$105,EMS!I$105,EMS!J$105,EMS!K$105),IF(G49="Corporate Legal Officer",CHOOSE(COUNTIF($G$2:G49,G49),CLO!B$105,CLO!C$105,CLO!D$105,CLO!E$105,CLO!F$105,CLO!G$105,CLO!H$105,CLO!I$105,CLO!J$105,CLO!K$105),IF(G49="Lifting Engineer for Heavy &amp; Critical Lifting",CHOOSE(COUNTIF($G$2:G49,G49),LHC!B$105,LHC!C$105,LHC!D$105,LHC!E$105,LHC!F$105,LHC!G$105,LHC!H$105,LHC!I$105,LHC!J$105,LHC!K$105),IF(G49="Panelis Terlatih Pengujian Sensori Pangan",CHOOSE(COUNTIF($G$2:G49,G49),PSP!B$105,PSP!C$105,PSP!D$105,PSP!E$105,PSP!F$105,PSP!G$105,PSP!H$105,PSP!I$105,PSP!J$105,PSP!K$105),IF(G49="Food Safety Management Officer/ Petugas Sistem Keamanan Pangan",CHOOSE(COUNTIF($G$2:G49,G49),FMO!B$105,FMO!C$105,FMO!D$105,FMO!E$105,FMO!F$105,FMO!G$105,FMO!H$105,FMO!I$105,FMO!J$105,FMO!K$105),IF(G49="Lead Implementer Standar Laboratorium ISO/IEC 17025:2017",CHOOSE(COUNTIF($G$2:G49,G49),LQO!B$105,LQO!C$105,LQO!D$105,LQO!E$105,LQO!F$105,LQO!G$105,LQO!H$105,LQO!I$105,LQO!J$105,LQO!K$105),IF(G49="Regulatory Affairs Officer",CHOOSE(COUNTIF($G$2:G49,G49),RAO!B$105,RAO!C$105,RAO!D$105,RAO!E$105,RAO!F$105,RAO!G$105,RAO!H$105,RAO!I$105,RAO!J$105,RAO!K$105),IF(G49="LIFTING ENGINEER FOR MEDIUM LIFTING",CHOOSE(COUNTIF($G$2:G49,G49),LML!B$105,LML!C$105,LML!D$105,LML!E$105,LML!F$105,LML!G$105,LML!H$105,LML!I$105,LML!J$105,LML!K$105),IF(G49="LIFTING DRAFTER",CHOOSE(COUNTIF($G$2:G49,G49),LDT!B$105,LDT!C$105,LDT!D$105,LDT!E$105,LDT!F$105,LDT!G$105,LDT!H$105,LDT!I$105,LDT!J$105,LDT!K$105),IF(G49="3D LIFTING DESIGNER",CHOOSE(COUNTIF($G$2:G49,G49),DLD!B$105,DLD!C$105,DLD!D$105,DLD!E$105,DLD!F$105,DLD!G$105,DLD!H$105,DLD!I$105,DLD!J$105,DLD!K$105),"")))))))))))))))))))))</f>
        <v>20</v>
      </c>
    </row>
    <row r="50" spans="1:9" ht="19.8" x14ac:dyDescent="0.3">
      <c r="A50" s="55" t="s">
        <v>1735</v>
      </c>
      <c r="B50" s="55" t="s">
        <v>1596</v>
      </c>
      <c r="C50" s="55">
        <v>89622215710</v>
      </c>
      <c r="D50" s="55" t="s">
        <v>1736</v>
      </c>
      <c r="E50" s="55" t="s">
        <v>1737</v>
      </c>
      <c r="F50" s="55" t="s">
        <v>1738</v>
      </c>
      <c r="G50" s="55" t="s">
        <v>2067</v>
      </c>
      <c r="H50" s="55" t="str">
        <f t="shared" si="2"/>
        <v>FMO</v>
      </c>
      <c r="I50" s="55">
        <f>IF(G50="","",IF(COUNTIF($G$2:G50,G50)&gt;10,"",IF(G50="GLP Laboratory Technician/Teknisi Laboratorium Berbasis GLP",CHOOSE(COUNTIF($G$2:G50,G50),GLP!B$105,GLP!C$105,GLP!D$105,GLP!E$105,GLP!F$105,GLP!G$105,GLP!H$105,GLP!I$105,GLP!J$105,GLP!K$105),IF(G50="Laboratory HSE Officer/Petugas K3L Laboratorium",CHOOSE(COUNTIF($G$2:G50,G50),K3L!B$105,K3L!C$105,K3L!D$105,K3L!E$105,K3L!F$105,K3L!G$105,K3L!H$105,K3L!I$105,K3L!J$105,K3L!K$105),IF(G50="Laboratory Operations Officer/Pranata Laboratorium",CHOOSE(COUNTIF($G$2:G50,G50),LOP!B$105,LOP!C$105,LOP!D$105,LOP!E$105,LOP!F$105,LOP!G$105,LOP!H$105,LOP!I$105,LOP!J$105,LOP!K$105),IF(G50="Quality Management System (ISO 9001) Officer",CHOOSE(COUNTIF($G$2:G50,G50),QMS!B$105,QMS!C$105,QMS!D$105,QMS!E$105,QMS!F$105,QMS!G$105,QMS!H$105,QMS!I$105,QMS!J$105,QMS!K$105),IF(G50="QC Laboratory Analyst/Analis QC Laboratorium",CHOOSE(COUNTIF($G$2:G50,G50),QCA!B$105,QCA!C$105,QCA!D$105,QCA!E$105,QCA!F$105,QCA!G$105,QCA!H$105,QCA!I$105,QCA!J$105,QCA!K$105),IF(G50="Quality Assurance Officer",CHOOSE(COUNTIF($G$2:G50,G50),QAO!B$105,QAO!C$105,QAO!D$105,QAO!E$105,QAO!F$105,QAO!G$105,QAO!H$105,QAO!I$105,QAO!J$105,QAO!K$105),IF(G50="Research and Development Officer",CHOOSE(COUNTIF($G$2:G50,G50),RDO!B$105,RDO!C$105,RDO!D$105,RDO!E$105,RDO!F$105,RDO!G$105,RDO!H$105,RDO!I$105,RDO!J$105,RDO!K$105),IF(G50="Sustainability Officer",CHOOSE(COUNTIF($G$2:G50,G50),SBO!B$105,SBO!C$105,SBO!D$105,SBO!E$105,SBO!F$105,SBO!G$105,SBO!H$105,SBO!I$105,SBO!J$105,SBO!K$105),IF(G50="ESG Officer",CHOOSE(COUNTIF($G$2:G50,G50),ESG!B$105,ESG!C$105,ESG!D$105,ESG!E$105,ESG!F$105,ESG!G$105,ESG!H$105,ESG!I$105,ESG!J$105,ESG!K$105),IF(G50="Environmental Management System (ISO 14001) Officer",CHOOSE(COUNTIF($G$2:G50,G50),EMS!B$105,EMS!C$105,EMS!D$105,EMS!E$105,EMS!F$105,EMS!G$105,EMS!H$105,EMS!I$105,EMS!J$105,EMS!K$105),IF(G50="Corporate Legal Officer",CHOOSE(COUNTIF($G$2:G50,G50),CLO!B$105,CLO!C$105,CLO!D$105,CLO!E$105,CLO!F$105,CLO!G$105,CLO!H$105,CLO!I$105,CLO!J$105,CLO!K$105),IF(G50="Lifting Engineer for Heavy &amp; Critical Lifting",CHOOSE(COUNTIF($G$2:G50,G50),LHC!B$105,LHC!C$105,LHC!D$105,LHC!E$105,LHC!F$105,LHC!G$105,LHC!H$105,LHC!I$105,LHC!J$105,LHC!K$105),IF(G50="Panelis Terlatih Pengujian Sensori Pangan",CHOOSE(COUNTIF($G$2:G50,G50),PSP!B$105,PSP!C$105,PSP!D$105,PSP!E$105,PSP!F$105,PSP!G$105,PSP!H$105,PSP!I$105,PSP!J$105,PSP!K$105),IF(G50="Food Safety Management Officer/ Petugas Sistem Keamanan Pangan",CHOOSE(COUNTIF($G$2:G50,G50),FMO!B$105,FMO!C$105,FMO!D$105,FMO!E$105,FMO!F$105,FMO!G$105,FMO!H$105,FMO!I$105,FMO!J$105,FMO!K$105),IF(G50="Lead Implementer Standar Laboratorium ISO/IEC 17025:2017",CHOOSE(COUNTIF($G$2:G50,G50),LQO!B$105,LQO!C$105,LQO!D$105,LQO!E$105,LQO!F$105,LQO!G$105,LQO!H$105,LQO!I$105,LQO!J$105,LQO!K$105),IF(G50="Regulatory Affairs Officer",CHOOSE(COUNTIF($G$2:G50,G50),RAO!B$105,RAO!C$105,RAO!D$105,RAO!E$105,RAO!F$105,RAO!G$105,RAO!H$105,RAO!I$105,RAO!J$105,RAO!K$105),IF(G50="LIFTING ENGINEER FOR MEDIUM LIFTING",CHOOSE(COUNTIF($G$2:G50,G50),LML!B$105,LML!C$105,LML!D$105,LML!E$105,LML!F$105,LML!G$105,LML!H$105,LML!I$105,LML!J$105,LML!K$105),IF(G50="LIFTING DRAFTER",CHOOSE(COUNTIF($G$2:G50,G50),LDT!B$105,LDT!C$105,LDT!D$105,LDT!E$105,LDT!F$105,LDT!G$105,LDT!H$105,LDT!I$105,LDT!J$105,LDT!K$105),IF(G50="3D LIFTING DESIGNER",CHOOSE(COUNTIF($G$2:G50,G50),DLD!B$105,DLD!C$105,DLD!D$105,DLD!E$105,DLD!F$105,DLD!G$105,DLD!H$105,DLD!I$105,DLD!J$105,DLD!K$105),"")))))))))))))))))))))</f>
        <v>28</v>
      </c>
    </row>
    <row r="51" spans="1:9" ht="19.8" x14ac:dyDescent="0.3">
      <c r="A51" s="55" t="s">
        <v>1696</v>
      </c>
      <c r="B51" s="55" t="s">
        <v>1587</v>
      </c>
      <c r="C51" s="55">
        <v>85255678657</v>
      </c>
      <c r="D51" s="55" t="s">
        <v>1697</v>
      </c>
      <c r="E51" s="55" t="s">
        <v>1698</v>
      </c>
      <c r="F51" s="55" t="s">
        <v>1699</v>
      </c>
      <c r="G51" s="55" t="s">
        <v>2067</v>
      </c>
      <c r="H51" s="55" t="str">
        <f t="shared" si="2"/>
        <v>FMO</v>
      </c>
      <c r="I51" s="55">
        <f>IF(G51="","",IF(COUNTIF($G$2:G51,G51)&gt;10,"",IF(G51="GLP Laboratory Technician/Teknisi Laboratorium Berbasis GLP",CHOOSE(COUNTIF($G$2:G51,G51),GLP!B$105,GLP!C$105,GLP!D$105,GLP!E$105,GLP!F$105,GLP!G$105,GLP!H$105,GLP!I$105,GLP!J$105,GLP!K$105),IF(G51="Laboratory HSE Officer/Petugas K3L Laboratorium",CHOOSE(COUNTIF($G$2:G51,G51),K3L!B$105,K3L!C$105,K3L!D$105,K3L!E$105,K3L!F$105,K3L!G$105,K3L!H$105,K3L!I$105,K3L!J$105,K3L!K$105),IF(G51="Laboratory Operations Officer/Pranata Laboratorium",CHOOSE(COUNTIF($G$2:G51,G51),LOP!B$105,LOP!C$105,LOP!D$105,LOP!E$105,LOP!F$105,LOP!G$105,LOP!H$105,LOP!I$105,LOP!J$105,LOP!K$105),IF(G51="Quality Management System (ISO 9001) Officer",CHOOSE(COUNTIF($G$2:G51,G51),QMS!B$105,QMS!C$105,QMS!D$105,QMS!E$105,QMS!F$105,QMS!G$105,QMS!H$105,QMS!I$105,QMS!J$105,QMS!K$105),IF(G51="QC Laboratory Analyst/Analis QC Laboratorium",CHOOSE(COUNTIF($G$2:G51,G51),QCA!B$105,QCA!C$105,QCA!D$105,QCA!E$105,QCA!F$105,QCA!G$105,QCA!H$105,QCA!I$105,QCA!J$105,QCA!K$105),IF(G51="Quality Assurance Officer",CHOOSE(COUNTIF($G$2:G51,G51),QAO!B$105,QAO!C$105,QAO!D$105,QAO!E$105,QAO!F$105,QAO!G$105,QAO!H$105,QAO!I$105,QAO!J$105,QAO!K$105),IF(G51="Research and Development Officer",CHOOSE(COUNTIF($G$2:G51,G51),RDO!B$105,RDO!C$105,RDO!D$105,RDO!E$105,RDO!F$105,RDO!G$105,RDO!H$105,RDO!I$105,RDO!J$105,RDO!K$105),IF(G51="Sustainability Officer",CHOOSE(COUNTIF($G$2:G51,G51),SBO!B$105,SBO!C$105,SBO!D$105,SBO!E$105,SBO!F$105,SBO!G$105,SBO!H$105,SBO!I$105,SBO!J$105,SBO!K$105),IF(G51="ESG Officer",CHOOSE(COUNTIF($G$2:G51,G51),ESG!B$105,ESG!C$105,ESG!D$105,ESG!E$105,ESG!F$105,ESG!G$105,ESG!H$105,ESG!I$105,ESG!J$105,ESG!K$105),IF(G51="Environmental Management System (ISO 14001) Officer",CHOOSE(COUNTIF($G$2:G51,G51),EMS!B$105,EMS!C$105,EMS!D$105,EMS!E$105,EMS!F$105,EMS!G$105,EMS!H$105,EMS!I$105,EMS!J$105,EMS!K$105),IF(G51="Corporate Legal Officer",CHOOSE(COUNTIF($G$2:G51,G51),CLO!B$105,CLO!C$105,CLO!D$105,CLO!E$105,CLO!F$105,CLO!G$105,CLO!H$105,CLO!I$105,CLO!J$105,CLO!K$105),IF(G51="Lifting Engineer for Heavy &amp; Critical Lifting",CHOOSE(COUNTIF($G$2:G51,G51),LHC!B$105,LHC!C$105,LHC!D$105,LHC!E$105,LHC!F$105,LHC!G$105,LHC!H$105,LHC!I$105,LHC!J$105,LHC!K$105),IF(G51="Panelis Terlatih Pengujian Sensori Pangan",CHOOSE(COUNTIF($G$2:G51,G51),PSP!B$105,PSP!C$105,PSP!D$105,PSP!E$105,PSP!F$105,PSP!G$105,PSP!H$105,PSP!I$105,PSP!J$105,PSP!K$105),IF(G51="Food Safety Management Officer/ Petugas Sistem Keamanan Pangan",CHOOSE(COUNTIF($G$2:G51,G51),FMO!B$105,FMO!C$105,FMO!D$105,FMO!E$105,FMO!F$105,FMO!G$105,FMO!H$105,FMO!I$105,FMO!J$105,FMO!K$105),IF(G51="Lead Implementer Standar Laboratorium ISO/IEC 17025:2017",CHOOSE(COUNTIF($G$2:G51,G51),LQO!B$105,LQO!C$105,LQO!D$105,LQO!E$105,LQO!F$105,LQO!G$105,LQO!H$105,LQO!I$105,LQO!J$105,LQO!K$105),IF(G51="Regulatory Affairs Officer",CHOOSE(COUNTIF($G$2:G51,G51),RAO!B$105,RAO!C$105,RAO!D$105,RAO!E$105,RAO!F$105,RAO!G$105,RAO!H$105,RAO!I$105,RAO!J$105,RAO!K$105),IF(G51="LIFTING ENGINEER FOR MEDIUM LIFTING",CHOOSE(COUNTIF($G$2:G51,G51),LML!B$105,LML!C$105,LML!D$105,LML!E$105,LML!F$105,LML!G$105,LML!H$105,LML!I$105,LML!J$105,LML!K$105),IF(G51="LIFTING DRAFTER",CHOOSE(COUNTIF($G$2:G51,G51),LDT!B$105,LDT!C$105,LDT!D$105,LDT!E$105,LDT!F$105,LDT!G$105,LDT!H$105,LDT!I$105,LDT!J$105,LDT!K$105),IF(G51="3D LIFTING DESIGNER",CHOOSE(COUNTIF($G$2:G51,G51),DLD!B$105,DLD!C$105,DLD!D$105,DLD!E$105,DLD!F$105,DLD!G$105,DLD!H$105,DLD!I$105,DLD!J$105,DLD!K$105),"")))))))))))))))))))))</f>
        <v>28</v>
      </c>
    </row>
    <row r="52" spans="1:9" ht="19.8" x14ac:dyDescent="0.3">
      <c r="A52" s="55" t="s">
        <v>1692</v>
      </c>
      <c r="B52" s="55" t="s">
        <v>1596</v>
      </c>
      <c r="C52" s="55">
        <v>82193471779</v>
      </c>
      <c r="D52" s="55" t="s">
        <v>1693</v>
      </c>
      <c r="E52" s="55" t="s">
        <v>1694</v>
      </c>
      <c r="F52" s="55" t="s">
        <v>1695</v>
      </c>
      <c r="G52" s="55" t="s">
        <v>2068</v>
      </c>
      <c r="H52" s="55" t="str">
        <f t="shared" si="2"/>
        <v>GLP</v>
      </c>
      <c r="I52" s="55">
        <f>IF(G52="","",IF(COUNTIF($G$2:G52,G52)&gt;10,"",IF(G52="GLP Laboratory Technician/Teknisi Laboratorium Berbasis GLP",CHOOSE(COUNTIF($G$2:G52,G52),GLP!B$105,GLP!C$105,GLP!D$105,GLP!E$105,GLP!F$105,GLP!G$105,GLP!H$105,GLP!I$105,GLP!J$105,GLP!K$105),IF(G52="Laboratory HSE Officer/Petugas K3L Laboratorium",CHOOSE(COUNTIF($G$2:G52,G52),K3L!B$105,K3L!C$105,K3L!D$105,K3L!E$105,K3L!F$105,K3L!G$105,K3L!H$105,K3L!I$105,K3L!J$105,K3L!K$105),IF(G52="Laboratory Operations Officer/Pranata Laboratorium",CHOOSE(COUNTIF($G$2:G52,G52),LOP!B$105,LOP!C$105,LOP!D$105,LOP!E$105,LOP!F$105,LOP!G$105,LOP!H$105,LOP!I$105,LOP!J$105,LOP!K$105),IF(G52="Quality Management System (ISO 9001) Officer",CHOOSE(COUNTIF($G$2:G52,G52),QMS!B$105,QMS!C$105,QMS!D$105,QMS!E$105,QMS!F$105,QMS!G$105,QMS!H$105,QMS!I$105,QMS!J$105,QMS!K$105),IF(G52="QC Laboratory Analyst/Analis QC Laboratorium",CHOOSE(COUNTIF($G$2:G52,G52),QCA!B$105,QCA!C$105,QCA!D$105,QCA!E$105,QCA!F$105,QCA!G$105,QCA!H$105,QCA!I$105,QCA!J$105,QCA!K$105),IF(G52="Quality Assurance Officer",CHOOSE(COUNTIF($G$2:G52,G52),QAO!B$105,QAO!C$105,QAO!D$105,QAO!E$105,QAO!F$105,QAO!G$105,QAO!H$105,QAO!I$105,QAO!J$105,QAO!K$105),IF(G52="Research and Development Officer",CHOOSE(COUNTIF($G$2:G52,G52),RDO!B$105,RDO!C$105,RDO!D$105,RDO!E$105,RDO!F$105,RDO!G$105,RDO!H$105,RDO!I$105,RDO!J$105,RDO!K$105),IF(G52="Sustainability Officer",CHOOSE(COUNTIF($G$2:G52,G52),SBO!B$105,SBO!C$105,SBO!D$105,SBO!E$105,SBO!F$105,SBO!G$105,SBO!H$105,SBO!I$105,SBO!J$105,SBO!K$105),IF(G52="ESG Officer",CHOOSE(COUNTIF($G$2:G52,G52),ESG!B$105,ESG!C$105,ESG!D$105,ESG!E$105,ESG!F$105,ESG!G$105,ESG!H$105,ESG!I$105,ESG!J$105,ESG!K$105),IF(G52="Environmental Management System (ISO 14001) Officer",CHOOSE(COUNTIF($G$2:G52,G52),EMS!B$105,EMS!C$105,EMS!D$105,EMS!E$105,EMS!F$105,EMS!G$105,EMS!H$105,EMS!I$105,EMS!J$105,EMS!K$105),IF(G52="Corporate Legal Officer",CHOOSE(COUNTIF($G$2:G52,G52),CLO!B$105,CLO!C$105,CLO!D$105,CLO!E$105,CLO!F$105,CLO!G$105,CLO!H$105,CLO!I$105,CLO!J$105,CLO!K$105),IF(G52="Lifting Engineer for Heavy &amp; Critical Lifting",CHOOSE(COUNTIF($G$2:G52,G52),LHC!B$105,LHC!C$105,LHC!D$105,LHC!E$105,LHC!F$105,LHC!G$105,LHC!H$105,LHC!I$105,LHC!J$105,LHC!K$105),IF(G52="Panelis Terlatih Pengujian Sensori Pangan",CHOOSE(COUNTIF($G$2:G52,G52),PSP!B$105,PSP!C$105,PSP!D$105,PSP!E$105,PSP!F$105,PSP!G$105,PSP!H$105,PSP!I$105,PSP!J$105,PSP!K$105),IF(G52="Food Safety Management Officer/ Petugas Sistem Keamanan Pangan",CHOOSE(COUNTIF($G$2:G52,G52),FMO!B$105,FMO!C$105,FMO!D$105,FMO!E$105,FMO!F$105,FMO!G$105,FMO!H$105,FMO!I$105,FMO!J$105,FMO!K$105),IF(G52="Lead Implementer Standar Laboratorium ISO/IEC 17025:2017",CHOOSE(COUNTIF($G$2:G52,G52),LQO!B$105,LQO!C$105,LQO!D$105,LQO!E$105,LQO!F$105,LQO!G$105,LQO!H$105,LQO!I$105,LQO!J$105,LQO!K$105),IF(G52="Regulatory Affairs Officer",CHOOSE(COUNTIF($G$2:G52,G52),RAO!B$105,RAO!C$105,RAO!D$105,RAO!E$105,RAO!F$105,RAO!G$105,RAO!H$105,RAO!I$105,RAO!J$105,RAO!K$105),IF(G52="LIFTING ENGINEER FOR MEDIUM LIFTING",CHOOSE(COUNTIF($G$2:G52,G52),LML!B$105,LML!C$105,LML!D$105,LML!E$105,LML!F$105,LML!G$105,LML!H$105,LML!I$105,LML!J$105,LML!K$105),IF(G52="LIFTING DRAFTER",CHOOSE(COUNTIF($G$2:G52,G52),LDT!B$105,LDT!C$105,LDT!D$105,LDT!E$105,LDT!F$105,LDT!G$105,LDT!H$105,LDT!I$105,LDT!J$105,LDT!K$105),IF(G52="3D LIFTING DESIGNER",CHOOSE(COUNTIF($G$2:G52,G52),DLD!B$105,DLD!C$105,DLD!D$105,DLD!E$105,DLD!F$105,DLD!G$105,DLD!H$105,DLD!I$105,DLD!J$105,DLD!K$105),"")))))))))))))))))))))</f>
        <v>82</v>
      </c>
    </row>
    <row r="53" spans="1:9" ht="19.8" x14ac:dyDescent="0.3">
      <c r="A53" s="55" t="s">
        <v>1799</v>
      </c>
      <c r="B53" s="55" t="s">
        <v>1596</v>
      </c>
      <c r="C53" s="55">
        <v>81314651456</v>
      </c>
      <c r="D53" s="55" t="s">
        <v>1800</v>
      </c>
      <c r="E53" s="55" t="s">
        <v>1801</v>
      </c>
      <c r="F53" s="55" t="s">
        <v>1802</v>
      </c>
      <c r="G53" s="55" t="s">
        <v>2068</v>
      </c>
      <c r="H53" s="55" t="str">
        <f t="shared" si="2"/>
        <v>GLP</v>
      </c>
      <c r="I53" s="55">
        <f>IF(G53="","",IF(COUNTIF($G$2:G53,G53)&gt;10,"",IF(G53="GLP Laboratory Technician/Teknisi Laboratorium Berbasis GLP",CHOOSE(COUNTIF($G$2:G53,G53),GLP!B$105,GLP!C$105,GLP!D$105,GLP!E$105,GLP!F$105,GLP!G$105,GLP!H$105,GLP!I$105,GLP!J$105,GLP!K$105),IF(G53="Laboratory HSE Officer/Petugas K3L Laboratorium",CHOOSE(COUNTIF($G$2:G53,G53),K3L!B$105,K3L!C$105,K3L!D$105,K3L!E$105,K3L!F$105,K3L!G$105,K3L!H$105,K3L!I$105,K3L!J$105,K3L!K$105),IF(G53="Laboratory Operations Officer/Pranata Laboratorium",CHOOSE(COUNTIF($G$2:G53,G53),LOP!B$105,LOP!C$105,LOP!D$105,LOP!E$105,LOP!F$105,LOP!G$105,LOP!H$105,LOP!I$105,LOP!J$105,LOP!K$105),IF(G53="Quality Management System (ISO 9001) Officer",CHOOSE(COUNTIF($G$2:G53,G53),QMS!B$105,QMS!C$105,QMS!D$105,QMS!E$105,QMS!F$105,QMS!G$105,QMS!H$105,QMS!I$105,QMS!J$105,QMS!K$105),IF(G53="QC Laboratory Analyst/Analis QC Laboratorium",CHOOSE(COUNTIF($G$2:G53,G53),QCA!B$105,QCA!C$105,QCA!D$105,QCA!E$105,QCA!F$105,QCA!G$105,QCA!H$105,QCA!I$105,QCA!J$105,QCA!K$105),IF(G53="Quality Assurance Officer",CHOOSE(COUNTIF($G$2:G53,G53),QAO!B$105,QAO!C$105,QAO!D$105,QAO!E$105,QAO!F$105,QAO!G$105,QAO!H$105,QAO!I$105,QAO!J$105,QAO!K$105),IF(G53="Research and Development Officer",CHOOSE(COUNTIF($G$2:G53,G53),RDO!B$105,RDO!C$105,RDO!D$105,RDO!E$105,RDO!F$105,RDO!G$105,RDO!H$105,RDO!I$105,RDO!J$105,RDO!K$105),IF(G53="Sustainability Officer",CHOOSE(COUNTIF($G$2:G53,G53),SBO!B$105,SBO!C$105,SBO!D$105,SBO!E$105,SBO!F$105,SBO!G$105,SBO!H$105,SBO!I$105,SBO!J$105,SBO!K$105),IF(G53="ESG Officer",CHOOSE(COUNTIF($G$2:G53,G53),ESG!B$105,ESG!C$105,ESG!D$105,ESG!E$105,ESG!F$105,ESG!G$105,ESG!H$105,ESG!I$105,ESG!J$105,ESG!K$105),IF(G53="Environmental Management System (ISO 14001) Officer",CHOOSE(COUNTIF($G$2:G53,G53),EMS!B$105,EMS!C$105,EMS!D$105,EMS!E$105,EMS!F$105,EMS!G$105,EMS!H$105,EMS!I$105,EMS!J$105,EMS!K$105),IF(G53="Corporate Legal Officer",CHOOSE(COUNTIF($G$2:G53,G53),CLO!B$105,CLO!C$105,CLO!D$105,CLO!E$105,CLO!F$105,CLO!G$105,CLO!H$105,CLO!I$105,CLO!J$105,CLO!K$105),IF(G53="Lifting Engineer for Heavy &amp; Critical Lifting",CHOOSE(COUNTIF($G$2:G53,G53),LHC!B$105,LHC!C$105,LHC!D$105,LHC!E$105,LHC!F$105,LHC!G$105,LHC!H$105,LHC!I$105,LHC!J$105,LHC!K$105),IF(G53="Panelis Terlatih Pengujian Sensori Pangan",CHOOSE(COUNTIF($G$2:G53,G53),PSP!B$105,PSP!C$105,PSP!D$105,PSP!E$105,PSP!F$105,PSP!G$105,PSP!H$105,PSP!I$105,PSP!J$105,PSP!K$105),IF(G53="Food Safety Management Officer/ Petugas Sistem Keamanan Pangan",CHOOSE(COUNTIF($G$2:G53,G53),FMO!B$105,FMO!C$105,FMO!D$105,FMO!E$105,FMO!F$105,FMO!G$105,FMO!H$105,FMO!I$105,FMO!J$105,FMO!K$105),IF(G53="Lead Implementer Standar Laboratorium ISO/IEC 17025:2017",CHOOSE(COUNTIF($G$2:G53,G53),LQO!B$105,LQO!C$105,LQO!D$105,LQO!E$105,LQO!F$105,LQO!G$105,LQO!H$105,LQO!I$105,LQO!J$105,LQO!K$105),IF(G53="Regulatory Affairs Officer",CHOOSE(COUNTIF($G$2:G53,G53),RAO!B$105,RAO!C$105,RAO!D$105,RAO!E$105,RAO!F$105,RAO!G$105,RAO!H$105,RAO!I$105,RAO!J$105,RAO!K$105),IF(G53="LIFTING ENGINEER FOR MEDIUM LIFTING",CHOOSE(COUNTIF($G$2:G53,G53),LML!B$105,LML!C$105,LML!D$105,LML!E$105,LML!F$105,LML!G$105,LML!H$105,LML!I$105,LML!J$105,LML!K$105),IF(G53="LIFTING DRAFTER",CHOOSE(COUNTIF($G$2:G53,G53),LDT!B$105,LDT!C$105,LDT!D$105,LDT!E$105,LDT!F$105,LDT!G$105,LDT!H$105,LDT!I$105,LDT!J$105,LDT!K$105),IF(G53="3D LIFTING DESIGNER",CHOOSE(COUNTIF($G$2:G53,G53),DLD!B$105,DLD!C$105,DLD!D$105,DLD!E$105,DLD!F$105,DLD!G$105,DLD!H$105,DLD!I$105,DLD!J$105,DLD!K$105),"")))))))))))))))))))))</f>
        <v>82</v>
      </c>
    </row>
    <row r="54" spans="1:9" ht="19.8" x14ac:dyDescent="0.3">
      <c r="A54" s="55" t="s">
        <v>1826</v>
      </c>
      <c r="B54" s="55" t="s">
        <v>1596</v>
      </c>
      <c r="C54" s="55">
        <v>85232268693</v>
      </c>
      <c r="D54" s="55" t="s">
        <v>1827</v>
      </c>
      <c r="E54" s="55" t="s">
        <v>1828</v>
      </c>
      <c r="F54" s="55" t="s">
        <v>1821</v>
      </c>
      <c r="G54" s="55" t="s">
        <v>2068</v>
      </c>
      <c r="H54" s="55" t="str">
        <f t="shared" si="2"/>
        <v>GLP</v>
      </c>
      <c r="I54" s="55">
        <f>IF(G54="","",IF(COUNTIF($G$2:G54,G54)&gt;10,"",IF(G54="GLP Laboratory Technician/Teknisi Laboratorium Berbasis GLP",CHOOSE(COUNTIF($G$2:G54,G54),GLP!B$105,GLP!C$105,GLP!D$105,GLP!E$105,GLP!F$105,GLP!G$105,GLP!H$105,GLP!I$105,GLP!J$105,GLP!K$105),IF(G54="Laboratory HSE Officer/Petugas K3L Laboratorium",CHOOSE(COUNTIF($G$2:G54,G54),K3L!B$105,K3L!C$105,K3L!D$105,K3L!E$105,K3L!F$105,K3L!G$105,K3L!H$105,K3L!I$105,K3L!J$105,K3L!K$105),IF(G54="Laboratory Operations Officer/Pranata Laboratorium",CHOOSE(COUNTIF($G$2:G54,G54),LOP!B$105,LOP!C$105,LOP!D$105,LOP!E$105,LOP!F$105,LOP!G$105,LOP!H$105,LOP!I$105,LOP!J$105,LOP!K$105),IF(G54="Quality Management System (ISO 9001) Officer",CHOOSE(COUNTIF($G$2:G54,G54),QMS!B$105,QMS!C$105,QMS!D$105,QMS!E$105,QMS!F$105,QMS!G$105,QMS!H$105,QMS!I$105,QMS!J$105,QMS!K$105),IF(G54="QC Laboratory Analyst/Analis QC Laboratorium",CHOOSE(COUNTIF($G$2:G54,G54),QCA!B$105,QCA!C$105,QCA!D$105,QCA!E$105,QCA!F$105,QCA!G$105,QCA!H$105,QCA!I$105,QCA!J$105,QCA!K$105),IF(G54="Quality Assurance Officer",CHOOSE(COUNTIF($G$2:G54,G54),QAO!B$105,QAO!C$105,QAO!D$105,QAO!E$105,QAO!F$105,QAO!G$105,QAO!H$105,QAO!I$105,QAO!J$105,QAO!K$105),IF(G54="Research and Development Officer",CHOOSE(COUNTIF($G$2:G54,G54),RDO!B$105,RDO!C$105,RDO!D$105,RDO!E$105,RDO!F$105,RDO!G$105,RDO!H$105,RDO!I$105,RDO!J$105,RDO!K$105),IF(G54="Sustainability Officer",CHOOSE(COUNTIF($G$2:G54,G54),SBO!B$105,SBO!C$105,SBO!D$105,SBO!E$105,SBO!F$105,SBO!G$105,SBO!H$105,SBO!I$105,SBO!J$105,SBO!K$105),IF(G54="ESG Officer",CHOOSE(COUNTIF($G$2:G54,G54),ESG!B$105,ESG!C$105,ESG!D$105,ESG!E$105,ESG!F$105,ESG!G$105,ESG!H$105,ESG!I$105,ESG!J$105,ESG!K$105),IF(G54="Environmental Management System (ISO 14001) Officer",CHOOSE(COUNTIF($G$2:G54,G54),EMS!B$105,EMS!C$105,EMS!D$105,EMS!E$105,EMS!F$105,EMS!G$105,EMS!H$105,EMS!I$105,EMS!J$105,EMS!K$105),IF(G54="Corporate Legal Officer",CHOOSE(COUNTIF($G$2:G54,G54),CLO!B$105,CLO!C$105,CLO!D$105,CLO!E$105,CLO!F$105,CLO!G$105,CLO!H$105,CLO!I$105,CLO!J$105,CLO!K$105),IF(G54="Lifting Engineer for Heavy &amp; Critical Lifting",CHOOSE(COUNTIF($G$2:G54,G54),LHC!B$105,LHC!C$105,LHC!D$105,LHC!E$105,LHC!F$105,LHC!G$105,LHC!H$105,LHC!I$105,LHC!J$105,LHC!K$105),IF(G54="Panelis Terlatih Pengujian Sensori Pangan",CHOOSE(COUNTIF($G$2:G54,G54),PSP!B$105,PSP!C$105,PSP!D$105,PSP!E$105,PSP!F$105,PSP!G$105,PSP!H$105,PSP!I$105,PSP!J$105,PSP!K$105),IF(G54="Food Safety Management Officer/ Petugas Sistem Keamanan Pangan",CHOOSE(COUNTIF($G$2:G54,G54),FMO!B$105,FMO!C$105,FMO!D$105,FMO!E$105,FMO!F$105,FMO!G$105,FMO!H$105,FMO!I$105,FMO!J$105,FMO!K$105),IF(G54="Lead Implementer Standar Laboratorium ISO/IEC 17025:2017",CHOOSE(COUNTIF($G$2:G54,G54),LQO!B$105,LQO!C$105,LQO!D$105,LQO!E$105,LQO!F$105,LQO!G$105,LQO!H$105,LQO!I$105,LQO!J$105,LQO!K$105),IF(G54="Regulatory Affairs Officer",CHOOSE(COUNTIF($G$2:G54,G54),RAO!B$105,RAO!C$105,RAO!D$105,RAO!E$105,RAO!F$105,RAO!G$105,RAO!H$105,RAO!I$105,RAO!J$105,RAO!K$105),IF(G54="LIFTING ENGINEER FOR MEDIUM LIFTING",CHOOSE(COUNTIF($G$2:G54,G54),LML!B$105,LML!C$105,LML!D$105,LML!E$105,LML!F$105,LML!G$105,LML!H$105,LML!I$105,LML!J$105,LML!K$105),IF(G54="LIFTING DRAFTER",CHOOSE(COUNTIF($G$2:G54,G54),LDT!B$105,LDT!C$105,LDT!D$105,LDT!E$105,LDT!F$105,LDT!G$105,LDT!H$105,LDT!I$105,LDT!J$105,LDT!K$105),IF(G54="3D LIFTING DESIGNER",CHOOSE(COUNTIF($G$2:G54,G54),DLD!B$105,DLD!C$105,DLD!D$105,DLD!E$105,DLD!F$105,DLD!G$105,DLD!H$105,DLD!I$105,DLD!J$105,DLD!K$105),"")))))))))))))))))))))</f>
        <v>80</v>
      </c>
    </row>
    <row r="55" spans="1:9" ht="19.8" x14ac:dyDescent="0.3">
      <c r="A55" s="55" t="s">
        <v>1792</v>
      </c>
      <c r="B55" s="55" t="s">
        <v>1587</v>
      </c>
      <c r="C55" s="55">
        <v>82126858758</v>
      </c>
      <c r="D55" s="55" t="s">
        <v>1793</v>
      </c>
      <c r="E55" s="55" t="s">
        <v>1794</v>
      </c>
      <c r="F55" s="55" t="s">
        <v>1795</v>
      </c>
      <c r="G55" s="55" t="s">
        <v>2068</v>
      </c>
      <c r="H55" s="55" t="str">
        <f t="shared" si="2"/>
        <v>GLP</v>
      </c>
      <c r="I55" s="55">
        <f>IF(G55="","",IF(COUNTIF($G$2:G55,G55)&gt;10,"",IF(G55="GLP Laboratory Technician/Teknisi Laboratorium Berbasis GLP",CHOOSE(COUNTIF($G$2:G55,G55),GLP!B$105,GLP!C$105,GLP!D$105,GLP!E$105,GLP!F$105,GLP!G$105,GLP!H$105,GLP!I$105,GLP!J$105,GLP!K$105),IF(G55="Laboratory HSE Officer/Petugas K3L Laboratorium",CHOOSE(COUNTIF($G$2:G55,G55),K3L!B$105,K3L!C$105,K3L!D$105,K3L!E$105,K3L!F$105,K3L!G$105,K3L!H$105,K3L!I$105,K3L!J$105,K3L!K$105),IF(G55="Laboratory Operations Officer/Pranata Laboratorium",CHOOSE(COUNTIF($G$2:G55,G55),LOP!B$105,LOP!C$105,LOP!D$105,LOP!E$105,LOP!F$105,LOP!G$105,LOP!H$105,LOP!I$105,LOP!J$105,LOP!K$105),IF(G55="Quality Management System (ISO 9001) Officer",CHOOSE(COUNTIF($G$2:G55,G55),QMS!B$105,QMS!C$105,QMS!D$105,QMS!E$105,QMS!F$105,QMS!G$105,QMS!H$105,QMS!I$105,QMS!J$105,QMS!K$105),IF(G55="QC Laboratory Analyst/Analis QC Laboratorium",CHOOSE(COUNTIF($G$2:G55,G55),QCA!B$105,QCA!C$105,QCA!D$105,QCA!E$105,QCA!F$105,QCA!G$105,QCA!H$105,QCA!I$105,QCA!J$105,QCA!K$105),IF(G55="Quality Assurance Officer",CHOOSE(COUNTIF($G$2:G55,G55),QAO!B$105,QAO!C$105,QAO!D$105,QAO!E$105,QAO!F$105,QAO!G$105,QAO!H$105,QAO!I$105,QAO!J$105,QAO!K$105),IF(G55="Research and Development Officer",CHOOSE(COUNTIF($G$2:G55,G55),RDO!B$105,RDO!C$105,RDO!D$105,RDO!E$105,RDO!F$105,RDO!G$105,RDO!H$105,RDO!I$105,RDO!J$105,RDO!K$105),IF(G55="Sustainability Officer",CHOOSE(COUNTIF($G$2:G55,G55),SBO!B$105,SBO!C$105,SBO!D$105,SBO!E$105,SBO!F$105,SBO!G$105,SBO!H$105,SBO!I$105,SBO!J$105,SBO!K$105),IF(G55="ESG Officer",CHOOSE(COUNTIF($G$2:G55,G55),ESG!B$105,ESG!C$105,ESG!D$105,ESG!E$105,ESG!F$105,ESG!G$105,ESG!H$105,ESG!I$105,ESG!J$105,ESG!K$105),IF(G55="Environmental Management System (ISO 14001) Officer",CHOOSE(COUNTIF($G$2:G55,G55),EMS!B$105,EMS!C$105,EMS!D$105,EMS!E$105,EMS!F$105,EMS!G$105,EMS!H$105,EMS!I$105,EMS!J$105,EMS!K$105),IF(G55="Corporate Legal Officer",CHOOSE(COUNTIF($G$2:G55,G55),CLO!B$105,CLO!C$105,CLO!D$105,CLO!E$105,CLO!F$105,CLO!G$105,CLO!H$105,CLO!I$105,CLO!J$105,CLO!K$105),IF(G55="Lifting Engineer for Heavy &amp; Critical Lifting",CHOOSE(COUNTIF($G$2:G55,G55),LHC!B$105,LHC!C$105,LHC!D$105,LHC!E$105,LHC!F$105,LHC!G$105,LHC!H$105,LHC!I$105,LHC!J$105,LHC!K$105),IF(G55="Panelis Terlatih Pengujian Sensori Pangan",CHOOSE(COUNTIF($G$2:G55,G55),PSP!B$105,PSP!C$105,PSP!D$105,PSP!E$105,PSP!F$105,PSP!G$105,PSP!H$105,PSP!I$105,PSP!J$105,PSP!K$105),IF(G55="Food Safety Management Officer/ Petugas Sistem Keamanan Pangan",CHOOSE(COUNTIF($G$2:G55,G55),FMO!B$105,FMO!C$105,FMO!D$105,FMO!E$105,FMO!F$105,FMO!G$105,FMO!H$105,FMO!I$105,FMO!J$105,FMO!K$105),IF(G55="Lead Implementer Standar Laboratorium ISO/IEC 17025:2017",CHOOSE(COUNTIF($G$2:G55,G55),LQO!B$105,LQO!C$105,LQO!D$105,LQO!E$105,LQO!F$105,LQO!G$105,LQO!H$105,LQO!I$105,LQO!J$105,LQO!K$105),IF(G55="Regulatory Affairs Officer",CHOOSE(COUNTIF($G$2:G55,G55),RAO!B$105,RAO!C$105,RAO!D$105,RAO!E$105,RAO!F$105,RAO!G$105,RAO!H$105,RAO!I$105,RAO!J$105,RAO!K$105),IF(G55="LIFTING ENGINEER FOR MEDIUM LIFTING",CHOOSE(COUNTIF($G$2:G55,G55),LML!B$105,LML!C$105,LML!D$105,LML!E$105,LML!F$105,LML!G$105,LML!H$105,LML!I$105,LML!J$105,LML!K$105),IF(G55="LIFTING DRAFTER",CHOOSE(COUNTIF($G$2:G55,G55),LDT!B$105,LDT!C$105,LDT!D$105,LDT!E$105,LDT!F$105,LDT!G$105,LDT!H$105,LDT!I$105,LDT!J$105,LDT!K$105),IF(G55="3D LIFTING DESIGNER",CHOOSE(COUNTIF($G$2:G55,G55),DLD!B$105,DLD!C$105,DLD!D$105,DLD!E$105,DLD!F$105,DLD!G$105,DLD!H$105,DLD!I$105,DLD!J$105,DLD!K$105),"")))))))))))))))))))))</f>
        <v>55</v>
      </c>
    </row>
    <row r="56" spans="1:9" ht="19.8" x14ac:dyDescent="0.3">
      <c r="A56" s="55" t="s">
        <v>1700</v>
      </c>
      <c r="B56" s="55" t="s">
        <v>1596</v>
      </c>
      <c r="C56" s="55">
        <v>81271724279</v>
      </c>
      <c r="D56" s="55" t="s">
        <v>1701</v>
      </c>
      <c r="E56" s="55" t="s">
        <v>1671</v>
      </c>
      <c r="F56" s="55" t="s">
        <v>1702</v>
      </c>
      <c r="G56" s="55" t="s">
        <v>2068</v>
      </c>
      <c r="H56" s="55" t="str">
        <f t="shared" si="2"/>
        <v>GLP</v>
      </c>
      <c r="I56" s="55">
        <f>IF(G56="","",IF(COUNTIF($G$2:G56,G56)&gt;10,"",IF(G56="GLP Laboratory Technician/Teknisi Laboratorium Berbasis GLP",CHOOSE(COUNTIF($G$2:G56,G56),GLP!B$105,GLP!C$105,GLP!D$105,GLP!E$105,GLP!F$105,GLP!G$105,GLP!H$105,GLP!I$105,GLP!J$105,GLP!K$105),IF(G56="Laboratory HSE Officer/Petugas K3L Laboratorium",CHOOSE(COUNTIF($G$2:G56,G56),K3L!B$105,K3L!C$105,K3L!D$105,K3L!E$105,K3L!F$105,K3L!G$105,K3L!H$105,K3L!I$105,K3L!J$105,K3L!K$105),IF(G56="Laboratory Operations Officer/Pranata Laboratorium",CHOOSE(COUNTIF($G$2:G56,G56),LOP!B$105,LOP!C$105,LOP!D$105,LOP!E$105,LOP!F$105,LOP!G$105,LOP!H$105,LOP!I$105,LOP!J$105,LOP!K$105),IF(G56="Quality Management System (ISO 9001) Officer",CHOOSE(COUNTIF($G$2:G56,G56),QMS!B$105,QMS!C$105,QMS!D$105,QMS!E$105,QMS!F$105,QMS!G$105,QMS!H$105,QMS!I$105,QMS!J$105,QMS!K$105),IF(G56="QC Laboratory Analyst/Analis QC Laboratorium",CHOOSE(COUNTIF($G$2:G56,G56),QCA!B$105,QCA!C$105,QCA!D$105,QCA!E$105,QCA!F$105,QCA!G$105,QCA!H$105,QCA!I$105,QCA!J$105,QCA!K$105),IF(G56="Quality Assurance Officer",CHOOSE(COUNTIF($G$2:G56,G56),QAO!B$105,QAO!C$105,QAO!D$105,QAO!E$105,QAO!F$105,QAO!G$105,QAO!H$105,QAO!I$105,QAO!J$105,QAO!K$105),IF(G56="Research and Development Officer",CHOOSE(COUNTIF($G$2:G56,G56),RDO!B$105,RDO!C$105,RDO!D$105,RDO!E$105,RDO!F$105,RDO!G$105,RDO!H$105,RDO!I$105,RDO!J$105,RDO!K$105),IF(G56="Sustainability Officer",CHOOSE(COUNTIF($G$2:G56,G56),SBO!B$105,SBO!C$105,SBO!D$105,SBO!E$105,SBO!F$105,SBO!G$105,SBO!H$105,SBO!I$105,SBO!J$105,SBO!K$105),IF(G56="ESG Officer",CHOOSE(COUNTIF($G$2:G56,G56),ESG!B$105,ESG!C$105,ESG!D$105,ESG!E$105,ESG!F$105,ESG!G$105,ESG!H$105,ESG!I$105,ESG!J$105,ESG!K$105),IF(G56="Environmental Management System (ISO 14001) Officer",CHOOSE(COUNTIF($G$2:G56,G56),EMS!B$105,EMS!C$105,EMS!D$105,EMS!E$105,EMS!F$105,EMS!G$105,EMS!H$105,EMS!I$105,EMS!J$105,EMS!K$105),IF(G56="Corporate Legal Officer",CHOOSE(COUNTIF($G$2:G56,G56),CLO!B$105,CLO!C$105,CLO!D$105,CLO!E$105,CLO!F$105,CLO!G$105,CLO!H$105,CLO!I$105,CLO!J$105,CLO!K$105),IF(G56="Lifting Engineer for Heavy &amp; Critical Lifting",CHOOSE(COUNTIF($G$2:G56,G56),LHC!B$105,LHC!C$105,LHC!D$105,LHC!E$105,LHC!F$105,LHC!G$105,LHC!H$105,LHC!I$105,LHC!J$105,LHC!K$105),IF(G56="Panelis Terlatih Pengujian Sensori Pangan",CHOOSE(COUNTIF($G$2:G56,G56),PSP!B$105,PSP!C$105,PSP!D$105,PSP!E$105,PSP!F$105,PSP!G$105,PSP!H$105,PSP!I$105,PSP!J$105,PSP!K$105),IF(G56="Food Safety Management Officer/ Petugas Sistem Keamanan Pangan",CHOOSE(COUNTIF($G$2:G56,G56),FMO!B$105,FMO!C$105,FMO!D$105,FMO!E$105,FMO!F$105,FMO!G$105,FMO!H$105,FMO!I$105,FMO!J$105,FMO!K$105),IF(G56="Lead Implementer Standar Laboratorium ISO/IEC 17025:2017",CHOOSE(COUNTIF($G$2:G56,G56),LQO!B$105,LQO!C$105,LQO!D$105,LQO!E$105,LQO!F$105,LQO!G$105,LQO!H$105,LQO!I$105,LQO!J$105,LQO!K$105),IF(G56="Regulatory Affairs Officer",CHOOSE(COUNTIF($G$2:G56,G56),RAO!B$105,RAO!C$105,RAO!D$105,RAO!E$105,RAO!F$105,RAO!G$105,RAO!H$105,RAO!I$105,RAO!J$105,RAO!K$105),IF(G56="LIFTING ENGINEER FOR MEDIUM LIFTING",CHOOSE(COUNTIF($G$2:G56,G56),LML!B$105,LML!C$105,LML!D$105,LML!E$105,LML!F$105,LML!G$105,LML!H$105,LML!I$105,LML!J$105,LML!K$105),IF(G56="LIFTING DRAFTER",CHOOSE(COUNTIF($G$2:G56,G56),LDT!B$105,LDT!C$105,LDT!D$105,LDT!E$105,LDT!F$105,LDT!G$105,LDT!H$105,LDT!I$105,LDT!J$105,LDT!K$105),IF(G56="3D LIFTING DESIGNER",CHOOSE(COUNTIF($G$2:G56,G56),DLD!B$105,DLD!C$105,DLD!D$105,DLD!E$105,DLD!F$105,DLD!G$105,DLD!H$105,DLD!I$105,DLD!J$105,DLD!K$105),"")))))))))))))))))))))</f>
        <v>80</v>
      </c>
    </row>
    <row r="57" spans="1:9" ht="19.8" x14ac:dyDescent="0.3">
      <c r="A57" s="55" t="s">
        <v>1887</v>
      </c>
      <c r="B57" s="55" t="s">
        <v>1587</v>
      </c>
      <c r="C57" s="55">
        <v>8128888965</v>
      </c>
      <c r="D57" s="55" t="s">
        <v>1876</v>
      </c>
      <c r="E57" s="55" t="s">
        <v>1848</v>
      </c>
      <c r="F57" s="55" t="s">
        <v>1821</v>
      </c>
      <c r="G57" s="55" t="s">
        <v>2068</v>
      </c>
      <c r="H57" s="55" t="str">
        <f t="shared" si="2"/>
        <v>GLP</v>
      </c>
      <c r="I57" s="55">
        <f>IF(G57="","",IF(COUNTIF($G$2:G57,G57)&gt;10,"",IF(G57="GLP Laboratory Technician/Teknisi Laboratorium Berbasis GLP",CHOOSE(COUNTIF($G$2:G57,G57),GLP!B$105,GLP!C$105,GLP!D$105,GLP!E$105,GLP!F$105,GLP!G$105,GLP!H$105,GLP!I$105,GLP!J$105,GLP!K$105),IF(G57="Laboratory HSE Officer/Petugas K3L Laboratorium",CHOOSE(COUNTIF($G$2:G57,G57),K3L!B$105,K3L!C$105,K3L!D$105,K3L!E$105,K3L!F$105,K3L!G$105,K3L!H$105,K3L!I$105,K3L!J$105,K3L!K$105),IF(G57="Laboratory Operations Officer/Pranata Laboratorium",CHOOSE(COUNTIF($G$2:G57,G57),LOP!B$105,LOP!C$105,LOP!D$105,LOP!E$105,LOP!F$105,LOP!G$105,LOP!H$105,LOP!I$105,LOP!J$105,LOP!K$105),IF(G57="Quality Management System (ISO 9001) Officer",CHOOSE(COUNTIF($G$2:G57,G57),QMS!B$105,QMS!C$105,QMS!D$105,QMS!E$105,QMS!F$105,QMS!G$105,QMS!H$105,QMS!I$105,QMS!J$105,QMS!K$105),IF(G57="QC Laboratory Analyst/Analis QC Laboratorium",CHOOSE(COUNTIF($G$2:G57,G57),QCA!B$105,QCA!C$105,QCA!D$105,QCA!E$105,QCA!F$105,QCA!G$105,QCA!H$105,QCA!I$105,QCA!J$105,QCA!K$105),IF(G57="Quality Assurance Officer",CHOOSE(COUNTIF($G$2:G57,G57),QAO!B$105,QAO!C$105,QAO!D$105,QAO!E$105,QAO!F$105,QAO!G$105,QAO!H$105,QAO!I$105,QAO!J$105,QAO!K$105),IF(G57="Research and Development Officer",CHOOSE(COUNTIF($G$2:G57,G57),RDO!B$105,RDO!C$105,RDO!D$105,RDO!E$105,RDO!F$105,RDO!G$105,RDO!H$105,RDO!I$105,RDO!J$105,RDO!K$105),IF(G57="Sustainability Officer",CHOOSE(COUNTIF($G$2:G57,G57),SBO!B$105,SBO!C$105,SBO!D$105,SBO!E$105,SBO!F$105,SBO!G$105,SBO!H$105,SBO!I$105,SBO!J$105,SBO!K$105),IF(G57="ESG Officer",CHOOSE(COUNTIF($G$2:G57,G57),ESG!B$105,ESG!C$105,ESG!D$105,ESG!E$105,ESG!F$105,ESG!G$105,ESG!H$105,ESG!I$105,ESG!J$105,ESG!K$105),IF(G57="Environmental Management System (ISO 14001) Officer",CHOOSE(COUNTIF($G$2:G57,G57),EMS!B$105,EMS!C$105,EMS!D$105,EMS!E$105,EMS!F$105,EMS!G$105,EMS!H$105,EMS!I$105,EMS!J$105,EMS!K$105),IF(G57="Corporate Legal Officer",CHOOSE(COUNTIF($G$2:G57,G57),CLO!B$105,CLO!C$105,CLO!D$105,CLO!E$105,CLO!F$105,CLO!G$105,CLO!H$105,CLO!I$105,CLO!J$105,CLO!K$105),IF(G57="Lifting Engineer for Heavy &amp; Critical Lifting",CHOOSE(COUNTIF($G$2:G57,G57),LHC!B$105,LHC!C$105,LHC!D$105,LHC!E$105,LHC!F$105,LHC!G$105,LHC!H$105,LHC!I$105,LHC!J$105,LHC!K$105),IF(G57="Panelis Terlatih Pengujian Sensori Pangan",CHOOSE(COUNTIF($G$2:G57,G57),PSP!B$105,PSP!C$105,PSP!D$105,PSP!E$105,PSP!F$105,PSP!G$105,PSP!H$105,PSP!I$105,PSP!J$105,PSP!K$105),IF(G57="Food Safety Management Officer/ Petugas Sistem Keamanan Pangan",CHOOSE(COUNTIF($G$2:G57,G57),FMO!B$105,FMO!C$105,FMO!D$105,FMO!E$105,FMO!F$105,FMO!G$105,FMO!H$105,FMO!I$105,FMO!J$105,FMO!K$105),IF(G57="Lead Implementer Standar Laboratorium ISO/IEC 17025:2017",CHOOSE(COUNTIF($G$2:G57,G57),LQO!B$105,LQO!C$105,LQO!D$105,LQO!E$105,LQO!F$105,LQO!G$105,LQO!H$105,LQO!I$105,LQO!J$105,LQO!K$105),IF(G57="Regulatory Affairs Officer",CHOOSE(COUNTIF($G$2:G57,G57),RAO!B$105,RAO!C$105,RAO!D$105,RAO!E$105,RAO!F$105,RAO!G$105,RAO!H$105,RAO!I$105,RAO!J$105,RAO!K$105),IF(G57="LIFTING ENGINEER FOR MEDIUM LIFTING",CHOOSE(COUNTIF($G$2:G57,G57),LML!B$105,LML!C$105,LML!D$105,LML!E$105,LML!F$105,LML!G$105,LML!H$105,LML!I$105,LML!J$105,LML!K$105),IF(G57="LIFTING DRAFTER",CHOOSE(COUNTIF($G$2:G57,G57),LDT!B$105,LDT!C$105,LDT!D$105,LDT!E$105,LDT!F$105,LDT!G$105,LDT!H$105,LDT!I$105,LDT!J$105,LDT!K$105),IF(G57="3D LIFTING DESIGNER",CHOOSE(COUNTIF($G$2:G57,G57),DLD!B$105,DLD!C$105,DLD!D$105,DLD!E$105,DLD!F$105,DLD!G$105,DLD!H$105,DLD!I$105,DLD!J$105,DLD!K$105),"")))))))))))))))))))))</f>
        <v>55</v>
      </c>
    </row>
    <row r="58" spans="1:9" ht="19.8" x14ac:dyDescent="0.3">
      <c r="A58" s="55" t="s">
        <v>1878</v>
      </c>
      <c r="B58" s="55" t="s">
        <v>1587</v>
      </c>
      <c r="C58" s="55">
        <v>87770037608</v>
      </c>
      <c r="D58" s="55" t="s">
        <v>1879</v>
      </c>
      <c r="E58" s="55" t="s">
        <v>1880</v>
      </c>
      <c r="F58" s="55" t="s">
        <v>1729</v>
      </c>
      <c r="G58" s="55" t="s">
        <v>2068</v>
      </c>
      <c r="H58" s="55" t="str">
        <f t="shared" si="2"/>
        <v>GLP</v>
      </c>
      <c r="I58" s="55">
        <f>IF(G58="","",IF(COUNTIF($G$2:G58,G58)&gt;10,"",IF(G58="GLP Laboratory Technician/Teknisi Laboratorium Berbasis GLP",CHOOSE(COUNTIF($G$2:G58,G58),GLP!B$105,GLP!C$105,GLP!D$105,GLP!E$105,GLP!F$105,GLP!G$105,GLP!H$105,GLP!I$105,GLP!J$105,GLP!K$105),IF(G58="Laboratory HSE Officer/Petugas K3L Laboratorium",CHOOSE(COUNTIF($G$2:G58,G58),K3L!B$105,K3L!C$105,K3L!D$105,K3L!E$105,K3L!F$105,K3L!G$105,K3L!H$105,K3L!I$105,K3L!J$105,K3L!K$105),IF(G58="Laboratory Operations Officer/Pranata Laboratorium",CHOOSE(COUNTIF($G$2:G58,G58),LOP!B$105,LOP!C$105,LOP!D$105,LOP!E$105,LOP!F$105,LOP!G$105,LOP!H$105,LOP!I$105,LOP!J$105,LOP!K$105),IF(G58="Quality Management System (ISO 9001) Officer",CHOOSE(COUNTIF($G$2:G58,G58),QMS!B$105,QMS!C$105,QMS!D$105,QMS!E$105,QMS!F$105,QMS!G$105,QMS!H$105,QMS!I$105,QMS!J$105,QMS!K$105),IF(G58="QC Laboratory Analyst/Analis QC Laboratorium",CHOOSE(COUNTIF($G$2:G58,G58),QCA!B$105,QCA!C$105,QCA!D$105,QCA!E$105,QCA!F$105,QCA!G$105,QCA!H$105,QCA!I$105,QCA!J$105,QCA!K$105),IF(G58="Quality Assurance Officer",CHOOSE(COUNTIF($G$2:G58,G58),QAO!B$105,QAO!C$105,QAO!D$105,QAO!E$105,QAO!F$105,QAO!G$105,QAO!H$105,QAO!I$105,QAO!J$105,QAO!K$105),IF(G58="Research and Development Officer",CHOOSE(COUNTIF($G$2:G58,G58),RDO!B$105,RDO!C$105,RDO!D$105,RDO!E$105,RDO!F$105,RDO!G$105,RDO!H$105,RDO!I$105,RDO!J$105,RDO!K$105),IF(G58="Sustainability Officer",CHOOSE(COUNTIF($G$2:G58,G58),SBO!B$105,SBO!C$105,SBO!D$105,SBO!E$105,SBO!F$105,SBO!G$105,SBO!H$105,SBO!I$105,SBO!J$105,SBO!K$105),IF(G58="ESG Officer",CHOOSE(COUNTIF($G$2:G58,G58),ESG!B$105,ESG!C$105,ESG!D$105,ESG!E$105,ESG!F$105,ESG!G$105,ESG!H$105,ESG!I$105,ESG!J$105,ESG!K$105),IF(G58="Environmental Management System (ISO 14001) Officer",CHOOSE(COUNTIF($G$2:G58,G58),EMS!B$105,EMS!C$105,EMS!D$105,EMS!E$105,EMS!F$105,EMS!G$105,EMS!H$105,EMS!I$105,EMS!J$105,EMS!K$105),IF(G58="Corporate Legal Officer",CHOOSE(COUNTIF($G$2:G58,G58),CLO!B$105,CLO!C$105,CLO!D$105,CLO!E$105,CLO!F$105,CLO!G$105,CLO!H$105,CLO!I$105,CLO!J$105,CLO!K$105),IF(G58="Lifting Engineer for Heavy &amp; Critical Lifting",CHOOSE(COUNTIF($G$2:G58,G58),LHC!B$105,LHC!C$105,LHC!D$105,LHC!E$105,LHC!F$105,LHC!G$105,LHC!H$105,LHC!I$105,LHC!J$105,LHC!K$105),IF(G58="Panelis Terlatih Pengujian Sensori Pangan",CHOOSE(COUNTIF($G$2:G58,G58),PSP!B$105,PSP!C$105,PSP!D$105,PSP!E$105,PSP!F$105,PSP!G$105,PSP!H$105,PSP!I$105,PSP!J$105,PSP!K$105),IF(G58="Food Safety Management Officer/ Petugas Sistem Keamanan Pangan",CHOOSE(COUNTIF($G$2:G58,G58),FMO!B$105,FMO!C$105,FMO!D$105,FMO!E$105,FMO!F$105,FMO!G$105,FMO!H$105,FMO!I$105,FMO!J$105,FMO!K$105),IF(G58="Lead Implementer Standar Laboratorium ISO/IEC 17025:2017",CHOOSE(COUNTIF($G$2:G58,G58),LQO!B$105,LQO!C$105,LQO!D$105,LQO!E$105,LQO!F$105,LQO!G$105,LQO!H$105,LQO!I$105,LQO!J$105,LQO!K$105),IF(G58="Regulatory Affairs Officer",CHOOSE(COUNTIF($G$2:G58,G58),RAO!B$105,RAO!C$105,RAO!D$105,RAO!E$105,RAO!F$105,RAO!G$105,RAO!H$105,RAO!I$105,RAO!J$105,RAO!K$105),IF(G58="LIFTING ENGINEER FOR MEDIUM LIFTING",CHOOSE(COUNTIF($G$2:G58,G58),LML!B$105,LML!C$105,LML!D$105,LML!E$105,LML!F$105,LML!G$105,LML!H$105,LML!I$105,LML!J$105,LML!K$105),IF(G58="LIFTING DRAFTER",CHOOSE(COUNTIF($G$2:G58,G58),LDT!B$105,LDT!C$105,LDT!D$105,LDT!E$105,LDT!F$105,LDT!G$105,LDT!H$105,LDT!I$105,LDT!J$105,LDT!K$105),IF(G58="3D LIFTING DESIGNER",CHOOSE(COUNTIF($G$2:G58,G58),DLD!B$105,DLD!C$105,DLD!D$105,DLD!E$105,DLD!F$105,DLD!G$105,DLD!H$105,DLD!I$105,DLD!J$105,DLD!K$105),"")))))))))))))))))))))</f>
        <v>19</v>
      </c>
    </row>
    <row r="59" spans="1:9" ht="19.8" x14ac:dyDescent="0.3">
      <c r="A59" s="55" t="s">
        <v>1799</v>
      </c>
      <c r="B59" s="55" t="s">
        <v>1596</v>
      </c>
      <c r="C59" s="55">
        <v>81314651456</v>
      </c>
      <c r="D59" s="55" t="s">
        <v>1800</v>
      </c>
      <c r="E59" s="55" t="s">
        <v>1805</v>
      </c>
      <c r="F59" s="55" t="s">
        <v>1806</v>
      </c>
      <c r="G59" s="55" t="s">
        <v>2068</v>
      </c>
      <c r="H59" s="55" t="str">
        <f t="shared" si="2"/>
        <v>GLP</v>
      </c>
      <c r="I59" s="55">
        <f>IF(G59="","",IF(COUNTIF($G$2:G59,G59)&gt;10,"",IF(G59="GLP Laboratory Technician/Teknisi Laboratorium Berbasis GLP",CHOOSE(COUNTIF($G$2:G59,G59),GLP!B$105,GLP!C$105,GLP!D$105,GLP!E$105,GLP!F$105,GLP!G$105,GLP!H$105,GLP!I$105,GLP!J$105,GLP!K$105),IF(G59="Laboratory HSE Officer/Petugas K3L Laboratorium",CHOOSE(COUNTIF($G$2:G59,G59),K3L!B$105,K3L!C$105,K3L!D$105,K3L!E$105,K3L!F$105,K3L!G$105,K3L!H$105,K3L!I$105,K3L!J$105,K3L!K$105),IF(G59="Laboratory Operations Officer/Pranata Laboratorium",CHOOSE(COUNTIF($G$2:G59,G59),LOP!B$105,LOP!C$105,LOP!D$105,LOP!E$105,LOP!F$105,LOP!G$105,LOP!H$105,LOP!I$105,LOP!J$105,LOP!K$105),IF(G59="Quality Management System (ISO 9001) Officer",CHOOSE(COUNTIF($G$2:G59,G59),QMS!B$105,QMS!C$105,QMS!D$105,QMS!E$105,QMS!F$105,QMS!G$105,QMS!H$105,QMS!I$105,QMS!J$105,QMS!K$105),IF(G59="QC Laboratory Analyst/Analis QC Laboratorium",CHOOSE(COUNTIF($G$2:G59,G59),QCA!B$105,QCA!C$105,QCA!D$105,QCA!E$105,QCA!F$105,QCA!G$105,QCA!H$105,QCA!I$105,QCA!J$105,QCA!K$105),IF(G59="Quality Assurance Officer",CHOOSE(COUNTIF($G$2:G59,G59),QAO!B$105,QAO!C$105,QAO!D$105,QAO!E$105,QAO!F$105,QAO!G$105,QAO!H$105,QAO!I$105,QAO!J$105,QAO!K$105),IF(G59="Research and Development Officer",CHOOSE(COUNTIF($G$2:G59,G59),RDO!B$105,RDO!C$105,RDO!D$105,RDO!E$105,RDO!F$105,RDO!G$105,RDO!H$105,RDO!I$105,RDO!J$105,RDO!K$105),IF(G59="Sustainability Officer",CHOOSE(COUNTIF($G$2:G59,G59),SBO!B$105,SBO!C$105,SBO!D$105,SBO!E$105,SBO!F$105,SBO!G$105,SBO!H$105,SBO!I$105,SBO!J$105,SBO!K$105),IF(G59="ESG Officer",CHOOSE(COUNTIF($G$2:G59,G59),ESG!B$105,ESG!C$105,ESG!D$105,ESG!E$105,ESG!F$105,ESG!G$105,ESG!H$105,ESG!I$105,ESG!J$105,ESG!K$105),IF(G59="Environmental Management System (ISO 14001) Officer",CHOOSE(COUNTIF($G$2:G59,G59),EMS!B$105,EMS!C$105,EMS!D$105,EMS!E$105,EMS!F$105,EMS!G$105,EMS!H$105,EMS!I$105,EMS!J$105,EMS!K$105),IF(G59="Corporate Legal Officer",CHOOSE(COUNTIF($G$2:G59,G59),CLO!B$105,CLO!C$105,CLO!D$105,CLO!E$105,CLO!F$105,CLO!G$105,CLO!H$105,CLO!I$105,CLO!J$105,CLO!K$105),IF(G59="Lifting Engineer for Heavy &amp; Critical Lifting",CHOOSE(COUNTIF($G$2:G59,G59),LHC!B$105,LHC!C$105,LHC!D$105,LHC!E$105,LHC!F$105,LHC!G$105,LHC!H$105,LHC!I$105,LHC!J$105,LHC!K$105),IF(G59="Panelis Terlatih Pengujian Sensori Pangan",CHOOSE(COUNTIF($G$2:G59,G59),PSP!B$105,PSP!C$105,PSP!D$105,PSP!E$105,PSP!F$105,PSP!G$105,PSP!H$105,PSP!I$105,PSP!J$105,PSP!K$105),IF(G59="Food Safety Management Officer/ Petugas Sistem Keamanan Pangan",CHOOSE(COUNTIF($G$2:G59,G59),FMO!B$105,FMO!C$105,FMO!D$105,FMO!E$105,FMO!F$105,FMO!G$105,FMO!H$105,FMO!I$105,FMO!J$105,FMO!K$105),IF(G59="Lead Implementer Standar Laboratorium ISO/IEC 17025:2017",CHOOSE(COUNTIF($G$2:G59,G59),LQO!B$105,LQO!C$105,LQO!D$105,LQO!E$105,LQO!F$105,LQO!G$105,LQO!H$105,LQO!I$105,LQO!J$105,LQO!K$105),IF(G59="Regulatory Affairs Officer",CHOOSE(COUNTIF($G$2:G59,G59),RAO!B$105,RAO!C$105,RAO!D$105,RAO!E$105,RAO!F$105,RAO!G$105,RAO!H$105,RAO!I$105,RAO!J$105,RAO!K$105),IF(G59="LIFTING ENGINEER FOR MEDIUM LIFTING",CHOOSE(COUNTIF($G$2:G59,G59),LML!B$105,LML!C$105,LML!D$105,LML!E$105,LML!F$105,LML!G$105,LML!H$105,LML!I$105,LML!J$105,LML!K$105),IF(G59="LIFTING DRAFTER",CHOOSE(COUNTIF($G$2:G59,G59),LDT!B$105,LDT!C$105,LDT!D$105,LDT!E$105,LDT!F$105,LDT!G$105,LDT!H$105,LDT!I$105,LDT!J$105,LDT!K$105),IF(G59="3D LIFTING DESIGNER",CHOOSE(COUNTIF($G$2:G59,G59),DLD!B$105,DLD!C$105,DLD!D$105,DLD!E$105,DLD!F$105,DLD!G$105,DLD!H$105,DLD!I$105,DLD!J$105,DLD!K$105),"")))))))))))))))))))))</f>
        <v>19</v>
      </c>
    </row>
    <row r="60" spans="1:9" ht="19.8" x14ac:dyDescent="0.3">
      <c r="A60" s="55" t="s">
        <v>1873</v>
      </c>
      <c r="B60" s="55" t="s">
        <v>1587</v>
      </c>
      <c r="C60" s="55">
        <v>82128537794</v>
      </c>
      <c r="D60" s="55" t="s">
        <v>1689</v>
      </c>
      <c r="E60" s="55" t="s">
        <v>1874</v>
      </c>
      <c r="F60" s="55" t="s">
        <v>1875</v>
      </c>
      <c r="G60" s="55" t="s">
        <v>2068</v>
      </c>
      <c r="H60" s="55" t="str">
        <f t="shared" si="2"/>
        <v>GLP</v>
      </c>
      <c r="I60" s="55">
        <f>IF(G60="","",IF(COUNTIF($G$2:G60,G60)&gt;10,"",IF(G60="GLP Laboratory Technician/Teknisi Laboratorium Berbasis GLP",CHOOSE(COUNTIF($G$2:G60,G60),GLP!B$105,GLP!C$105,GLP!D$105,GLP!E$105,GLP!F$105,GLP!G$105,GLP!H$105,GLP!I$105,GLP!J$105,GLP!K$105),IF(G60="Laboratory HSE Officer/Petugas K3L Laboratorium",CHOOSE(COUNTIF($G$2:G60,G60),K3L!B$105,K3L!C$105,K3L!D$105,K3L!E$105,K3L!F$105,K3L!G$105,K3L!H$105,K3L!I$105,K3L!J$105,K3L!K$105),IF(G60="Laboratory Operations Officer/Pranata Laboratorium",CHOOSE(COUNTIF($G$2:G60,G60),LOP!B$105,LOP!C$105,LOP!D$105,LOP!E$105,LOP!F$105,LOP!G$105,LOP!H$105,LOP!I$105,LOP!J$105,LOP!K$105),IF(G60="Quality Management System (ISO 9001) Officer",CHOOSE(COUNTIF($G$2:G60,G60),QMS!B$105,QMS!C$105,QMS!D$105,QMS!E$105,QMS!F$105,QMS!G$105,QMS!H$105,QMS!I$105,QMS!J$105,QMS!K$105),IF(G60="QC Laboratory Analyst/Analis QC Laboratorium",CHOOSE(COUNTIF($G$2:G60,G60),QCA!B$105,QCA!C$105,QCA!D$105,QCA!E$105,QCA!F$105,QCA!G$105,QCA!H$105,QCA!I$105,QCA!J$105,QCA!K$105),IF(G60="Quality Assurance Officer",CHOOSE(COUNTIF($G$2:G60,G60),QAO!B$105,QAO!C$105,QAO!D$105,QAO!E$105,QAO!F$105,QAO!G$105,QAO!H$105,QAO!I$105,QAO!J$105,QAO!K$105),IF(G60="Research and Development Officer",CHOOSE(COUNTIF($G$2:G60,G60),RDO!B$105,RDO!C$105,RDO!D$105,RDO!E$105,RDO!F$105,RDO!G$105,RDO!H$105,RDO!I$105,RDO!J$105,RDO!K$105),IF(G60="Sustainability Officer",CHOOSE(COUNTIF($G$2:G60,G60),SBO!B$105,SBO!C$105,SBO!D$105,SBO!E$105,SBO!F$105,SBO!G$105,SBO!H$105,SBO!I$105,SBO!J$105,SBO!K$105),IF(G60="ESG Officer",CHOOSE(COUNTIF($G$2:G60,G60),ESG!B$105,ESG!C$105,ESG!D$105,ESG!E$105,ESG!F$105,ESG!G$105,ESG!H$105,ESG!I$105,ESG!J$105,ESG!K$105),IF(G60="Environmental Management System (ISO 14001) Officer",CHOOSE(COUNTIF($G$2:G60,G60),EMS!B$105,EMS!C$105,EMS!D$105,EMS!E$105,EMS!F$105,EMS!G$105,EMS!H$105,EMS!I$105,EMS!J$105,EMS!K$105),IF(G60="Corporate Legal Officer",CHOOSE(COUNTIF($G$2:G60,G60),CLO!B$105,CLO!C$105,CLO!D$105,CLO!E$105,CLO!F$105,CLO!G$105,CLO!H$105,CLO!I$105,CLO!J$105,CLO!K$105),IF(G60="Lifting Engineer for Heavy &amp; Critical Lifting",CHOOSE(COUNTIF($G$2:G60,G60),LHC!B$105,LHC!C$105,LHC!D$105,LHC!E$105,LHC!F$105,LHC!G$105,LHC!H$105,LHC!I$105,LHC!J$105,LHC!K$105),IF(G60="Panelis Terlatih Pengujian Sensori Pangan",CHOOSE(COUNTIF($G$2:G60,G60),PSP!B$105,PSP!C$105,PSP!D$105,PSP!E$105,PSP!F$105,PSP!G$105,PSP!H$105,PSP!I$105,PSP!J$105,PSP!K$105),IF(G60="Food Safety Management Officer/ Petugas Sistem Keamanan Pangan",CHOOSE(COUNTIF($G$2:G60,G60),FMO!B$105,FMO!C$105,FMO!D$105,FMO!E$105,FMO!F$105,FMO!G$105,FMO!H$105,FMO!I$105,FMO!J$105,FMO!K$105),IF(G60="Lead Implementer Standar Laboratorium ISO/IEC 17025:2017",CHOOSE(COUNTIF($G$2:G60,G60),LQO!B$105,LQO!C$105,LQO!D$105,LQO!E$105,LQO!F$105,LQO!G$105,LQO!H$105,LQO!I$105,LQO!J$105,LQO!K$105),IF(G60="Regulatory Affairs Officer",CHOOSE(COUNTIF($G$2:G60,G60),RAO!B$105,RAO!C$105,RAO!D$105,RAO!E$105,RAO!F$105,RAO!G$105,RAO!H$105,RAO!I$105,RAO!J$105,RAO!K$105),IF(G60="LIFTING ENGINEER FOR MEDIUM LIFTING",CHOOSE(COUNTIF($G$2:G60,G60),LML!B$105,LML!C$105,LML!D$105,LML!E$105,LML!F$105,LML!G$105,LML!H$105,LML!I$105,LML!J$105,LML!K$105),IF(G60="LIFTING DRAFTER",CHOOSE(COUNTIF($G$2:G60,G60),LDT!B$105,LDT!C$105,LDT!D$105,LDT!E$105,LDT!F$105,LDT!G$105,LDT!H$105,LDT!I$105,LDT!J$105,LDT!K$105),IF(G60="3D LIFTING DESIGNER",CHOOSE(COUNTIF($G$2:G60,G60),DLD!B$105,DLD!C$105,DLD!D$105,DLD!E$105,DLD!F$105,DLD!G$105,DLD!H$105,DLD!I$105,DLD!J$105,DLD!K$105),"")))))))))))))))))))))</f>
        <v>24</v>
      </c>
    </row>
    <row r="61" spans="1:9" ht="19.8" x14ac:dyDescent="0.3">
      <c r="A61" s="55" t="s">
        <v>1688</v>
      </c>
      <c r="B61" s="55" t="s">
        <v>1587</v>
      </c>
      <c r="C61" s="55">
        <v>83849886767</v>
      </c>
      <c r="D61" s="55" t="s">
        <v>1689</v>
      </c>
      <c r="E61" s="55" t="s">
        <v>1690</v>
      </c>
      <c r="F61" s="55" t="s">
        <v>1691</v>
      </c>
      <c r="G61" s="55" t="s">
        <v>2068</v>
      </c>
      <c r="H61" s="55" t="str">
        <f t="shared" si="2"/>
        <v>GLP</v>
      </c>
      <c r="I61" s="55">
        <f>IF(G61="","",IF(COUNTIF($G$2:G61,G61)&gt;10,"",IF(G61="GLP Laboratory Technician/Teknisi Laboratorium Berbasis GLP",CHOOSE(COUNTIF($G$2:G61,G61),GLP!B$105,GLP!C$105,GLP!D$105,GLP!E$105,GLP!F$105,GLP!G$105,GLP!H$105,GLP!I$105,GLP!J$105,GLP!K$105),IF(G61="Laboratory HSE Officer/Petugas K3L Laboratorium",CHOOSE(COUNTIF($G$2:G61,G61),K3L!B$105,K3L!C$105,K3L!D$105,K3L!E$105,K3L!F$105,K3L!G$105,K3L!H$105,K3L!I$105,K3L!J$105,K3L!K$105),IF(G61="Laboratory Operations Officer/Pranata Laboratorium",CHOOSE(COUNTIF($G$2:G61,G61),LOP!B$105,LOP!C$105,LOP!D$105,LOP!E$105,LOP!F$105,LOP!G$105,LOP!H$105,LOP!I$105,LOP!J$105,LOP!K$105),IF(G61="Quality Management System (ISO 9001) Officer",CHOOSE(COUNTIF($G$2:G61,G61),QMS!B$105,QMS!C$105,QMS!D$105,QMS!E$105,QMS!F$105,QMS!G$105,QMS!H$105,QMS!I$105,QMS!J$105,QMS!K$105),IF(G61="QC Laboratory Analyst/Analis QC Laboratorium",CHOOSE(COUNTIF($G$2:G61,G61),QCA!B$105,QCA!C$105,QCA!D$105,QCA!E$105,QCA!F$105,QCA!G$105,QCA!H$105,QCA!I$105,QCA!J$105,QCA!K$105),IF(G61="Quality Assurance Officer",CHOOSE(COUNTIF($G$2:G61,G61),QAO!B$105,QAO!C$105,QAO!D$105,QAO!E$105,QAO!F$105,QAO!G$105,QAO!H$105,QAO!I$105,QAO!J$105,QAO!K$105),IF(G61="Research and Development Officer",CHOOSE(COUNTIF($G$2:G61,G61),RDO!B$105,RDO!C$105,RDO!D$105,RDO!E$105,RDO!F$105,RDO!G$105,RDO!H$105,RDO!I$105,RDO!J$105,RDO!K$105),IF(G61="Sustainability Officer",CHOOSE(COUNTIF($G$2:G61,G61),SBO!B$105,SBO!C$105,SBO!D$105,SBO!E$105,SBO!F$105,SBO!G$105,SBO!H$105,SBO!I$105,SBO!J$105,SBO!K$105),IF(G61="ESG Officer",CHOOSE(COUNTIF($G$2:G61,G61),ESG!B$105,ESG!C$105,ESG!D$105,ESG!E$105,ESG!F$105,ESG!G$105,ESG!H$105,ESG!I$105,ESG!J$105,ESG!K$105),IF(G61="Environmental Management System (ISO 14001) Officer",CHOOSE(COUNTIF($G$2:G61,G61),EMS!B$105,EMS!C$105,EMS!D$105,EMS!E$105,EMS!F$105,EMS!G$105,EMS!H$105,EMS!I$105,EMS!J$105,EMS!K$105),IF(G61="Corporate Legal Officer",CHOOSE(COUNTIF($G$2:G61,G61),CLO!B$105,CLO!C$105,CLO!D$105,CLO!E$105,CLO!F$105,CLO!G$105,CLO!H$105,CLO!I$105,CLO!J$105,CLO!K$105),IF(G61="Lifting Engineer for Heavy &amp; Critical Lifting",CHOOSE(COUNTIF($G$2:G61,G61),LHC!B$105,LHC!C$105,LHC!D$105,LHC!E$105,LHC!F$105,LHC!G$105,LHC!H$105,LHC!I$105,LHC!J$105,LHC!K$105),IF(G61="Panelis Terlatih Pengujian Sensori Pangan",CHOOSE(COUNTIF($G$2:G61,G61),PSP!B$105,PSP!C$105,PSP!D$105,PSP!E$105,PSP!F$105,PSP!G$105,PSP!H$105,PSP!I$105,PSP!J$105,PSP!K$105),IF(G61="Food Safety Management Officer/ Petugas Sistem Keamanan Pangan",CHOOSE(COUNTIF($G$2:G61,G61),FMO!B$105,FMO!C$105,FMO!D$105,FMO!E$105,FMO!F$105,FMO!G$105,FMO!H$105,FMO!I$105,FMO!J$105,FMO!K$105),IF(G61="Lead Implementer Standar Laboratorium ISO/IEC 17025:2017",CHOOSE(COUNTIF($G$2:G61,G61),LQO!B$105,LQO!C$105,LQO!D$105,LQO!E$105,LQO!F$105,LQO!G$105,LQO!H$105,LQO!I$105,LQO!J$105,LQO!K$105),IF(G61="Regulatory Affairs Officer",CHOOSE(COUNTIF($G$2:G61,G61),RAO!B$105,RAO!C$105,RAO!D$105,RAO!E$105,RAO!F$105,RAO!G$105,RAO!H$105,RAO!I$105,RAO!J$105,RAO!K$105),IF(G61="LIFTING ENGINEER FOR MEDIUM LIFTING",CHOOSE(COUNTIF($G$2:G61,G61),LML!B$105,LML!C$105,LML!D$105,LML!E$105,LML!F$105,LML!G$105,LML!H$105,LML!I$105,LML!J$105,LML!K$105),IF(G61="LIFTING DRAFTER",CHOOSE(COUNTIF($G$2:G61,G61),LDT!B$105,LDT!C$105,LDT!D$105,LDT!E$105,LDT!F$105,LDT!G$105,LDT!H$105,LDT!I$105,LDT!J$105,LDT!K$105),IF(G61="3D LIFTING DESIGNER",CHOOSE(COUNTIF($G$2:G61,G61),DLD!B$105,DLD!C$105,DLD!D$105,DLD!E$105,DLD!F$105,DLD!G$105,DLD!H$105,DLD!I$105,DLD!J$105,DLD!K$105),"")))))))))))))))))))))</f>
        <v>24</v>
      </c>
    </row>
    <row r="62" spans="1:9" ht="19.8" x14ac:dyDescent="0.3">
      <c r="A62" s="55" t="s">
        <v>1760</v>
      </c>
      <c r="B62" s="55" t="s">
        <v>1596</v>
      </c>
      <c r="C62" s="55">
        <v>85265258865</v>
      </c>
      <c r="D62" s="55" t="s">
        <v>1767</v>
      </c>
      <c r="E62" s="55" t="s">
        <v>1762</v>
      </c>
      <c r="F62" s="55" t="s">
        <v>1752</v>
      </c>
      <c r="G62" s="55" t="s">
        <v>2069</v>
      </c>
      <c r="H62" s="55" t="str">
        <f t="shared" si="2"/>
        <v>K3L</v>
      </c>
      <c r="I62" s="55">
        <f>IF(G62="","",IF(COUNTIF($G$2:G62,G62)&gt;10,"",IF(G62="GLP Laboratory Technician/Teknisi Laboratorium Berbasis GLP",CHOOSE(COUNTIF($G$2:G62,G62),GLP!B$105,GLP!C$105,GLP!D$105,GLP!E$105,GLP!F$105,GLP!G$105,GLP!H$105,GLP!I$105,GLP!J$105,GLP!K$105),IF(G62="Laboratory HSE Officer/Petugas K3L Laboratorium",CHOOSE(COUNTIF($G$2:G62,G62),K3L!B$105,K3L!C$105,K3L!D$105,K3L!E$105,K3L!F$105,K3L!G$105,K3L!H$105,K3L!I$105,K3L!J$105,K3L!K$105),IF(G62="Laboratory Operations Officer/Pranata Laboratorium",CHOOSE(COUNTIF($G$2:G62,G62),LOP!B$105,LOP!C$105,LOP!D$105,LOP!E$105,LOP!F$105,LOP!G$105,LOP!H$105,LOP!I$105,LOP!J$105,LOP!K$105),IF(G62="Quality Management System (ISO 9001) Officer",CHOOSE(COUNTIF($G$2:G62,G62),QMS!B$105,QMS!C$105,QMS!D$105,QMS!E$105,QMS!F$105,QMS!G$105,QMS!H$105,QMS!I$105,QMS!J$105,QMS!K$105),IF(G62="QC Laboratory Analyst/Analis QC Laboratorium",CHOOSE(COUNTIF($G$2:G62,G62),QCA!B$105,QCA!C$105,QCA!D$105,QCA!E$105,QCA!F$105,QCA!G$105,QCA!H$105,QCA!I$105,QCA!J$105,QCA!K$105),IF(G62="Quality Assurance Officer",CHOOSE(COUNTIF($G$2:G62,G62),QAO!B$105,QAO!C$105,QAO!D$105,QAO!E$105,QAO!F$105,QAO!G$105,QAO!H$105,QAO!I$105,QAO!J$105,QAO!K$105),IF(G62="Research and Development Officer",CHOOSE(COUNTIF($G$2:G62,G62),RDO!B$105,RDO!C$105,RDO!D$105,RDO!E$105,RDO!F$105,RDO!G$105,RDO!H$105,RDO!I$105,RDO!J$105,RDO!K$105),IF(G62="Sustainability Officer",CHOOSE(COUNTIF($G$2:G62,G62),SBO!B$105,SBO!C$105,SBO!D$105,SBO!E$105,SBO!F$105,SBO!G$105,SBO!H$105,SBO!I$105,SBO!J$105,SBO!K$105),IF(G62="ESG Officer",CHOOSE(COUNTIF($G$2:G62,G62),ESG!B$105,ESG!C$105,ESG!D$105,ESG!E$105,ESG!F$105,ESG!G$105,ESG!H$105,ESG!I$105,ESG!J$105,ESG!K$105),IF(G62="Environmental Management System (ISO 14001) Officer",CHOOSE(COUNTIF($G$2:G62,G62),EMS!B$105,EMS!C$105,EMS!D$105,EMS!E$105,EMS!F$105,EMS!G$105,EMS!H$105,EMS!I$105,EMS!J$105,EMS!K$105),IF(G62="Corporate Legal Officer",CHOOSE(COUNTIF($G$2:G62,G62),CLO!B$105,CLO!C$105,CLO!D$105,CLO!E$105,CLO!F$105,CLO!G$105,CLO!H$105,CLO!I$105,CLO!J$105,CLO!K$105),IF(G62="Lifting Engineer for Heavy &amp; Critical Lifting",CHOOSE(COUNTIF($G$2:G62,G62),LHC!B$105,LHC!C$105,LHC!D$105,LHC!E$105,LHC!F$105,LHC!G$105,LHC!H$105,LHC!I$105,LHC!J$105,LHC!K$105),IF(G62="Panelis Terlatih Pengujian Sensori Pangan",CHOOSE(COUNTIF($G$2:G62,G62),PSP!B$105,PSP!C$105,PSP!D$105,PSP!E$105,PSP!F$105,PSP!G$105,PSP!H$105,PSP!I$105,PSP!J$105,PSP!K$105),IF(G62="Food Safety Management Officer/ Petugas Sistem Keamanan Pangan",CHOOSE(COUNTIF($G$2:G62,G62),FMO!B$105,FMO!C$105,FMO!D$105,FMO!E$105,FMO!F$105,FMO!G$105,FMO!H$105,FMO!I$105,FMO!J$105,FMO!K$105),IF(G62="Lead Implementer Standar Laboratorium ISO/IEC 17025:2017",CHOOSE(COUNTIF($G$2:G62,G62),LQO!B$105,LQO!C$105,LQO!D$105,LQO!E$105,LQO!F$105,LQO!G$105,LQO!H$105,LQO!I$105,LQO!J$105,LQO!K$105),IF(G62="Regulatory Affairs Officer",CHOOSE(COUNTIF($G$2:G62,G62),RAO!B$105,RAO!C$105,RAO!D$105,RAO!E$105,RAO!F$105,RAO!G$105,RAO!H$105,RAO!I$105,RAO!J$105,RAO!K$105),IF(G62="LIFTING ENGINEER FOR MEDIUM LIFTING",CHOOSE(COUNTIF($G$2:G62,G62),LML!B$105,LML!C$105,LML!D$105,LML!E$105,LML!F$105,LML!G$105,LML!H$105,LML!I$105,LML!J$105,LML!K$105),IF(G62="LIFTING DRAFTER",CHOOSE(COUNTIF($G$2:G62,G62),LDT!B$105,LDT!C$105,LDT!D$105,LDT!E$105,LDT!F$105,LDT!G$105,LDT!H$105,LDT!I$105,LDT!J$105,LDT!K$105),IF(G62="3D LIFTING DESIGNER",CHOOSE(COUNTIF($G$2:G62,G62),DLD!B$105,DLD!C$105,DLD!D$105,DLD!E$105,DLD!F$105,DLD!G$105,DLD!H$105,DLD!I$105,DLD!J$105,DLD!K$105),"")))))))))))))))))))))</f>
        <v>85</v>
      </c>
    </row>
    <row r="63" spans="1:9" ht="19.8" x14ac:dyDescent="0.3">
      <c r="A63" s="55" t="s">
        <v>1760</v>
      </c>
      <c r="B63" s="55" t="s">
        <v>1596</v>
      </c>
      <c r="C63" s="55">
        <v>85265258865</v>
      </c>
      <c r="D63" s="55" t="s">
        <v>1761</v>
      </c>
      <c r="E63" s="55" t="s">
        <v>1762</v>
      </c>
      <c r="F63" s="55" t="s">
        <v>1752</v>
      </c>
      <c r="G63" s="55" t="s">
        <v>2069</v>
      </c>
      <c r="H63" s="55" t="str">
        <f t="shared" si="2"/>
        <v>K3L</v>
      </c>
      <c r="I63" s="55">
        <f>IF(G63="","",IF(COUNTIF($G$2:G63,G63)&gt;10,"",IF(G63="GLP Laboratory Technician/Teknisi Laboratorium Berbasis GLP",CHOOSE(COUNTIF($G$2:G63,G63),GLP!B$105,GLP!C$105,GLP!D$105,GLP!E$105,GLP!F$105,GLP!G$105,GLP!H$105,GLP!I$105,GLP!J$105,GLP!K$105),IF(G63="Laboratory HSE Officer/Petugas K3L Laboratorium",CHOOSE(COUNTIF($G$2:G63,G63),K3L!B$105,K3L!C$105,K3L!D$105,K3L!E$105,K3L!F$105,K3L!G$105,K3L!H$105,K3L!I$105,K3L!J$105,K3L!K$105),IF(G63="Laboratory Operations Officer/Pranata Laboratorium",CHOOSE(COUNTIF($G$2:G63,G63),LOP!B$105,LOP!C$105,LOP!D$105,LOP!E$105,LOP!F$105,LOP!G$105,LOP!H$105,LOP!I$105,LOP!J$105,LOP!K$105),IF(G63="Quality Management System (ISO 9001) Officer",CHOOSE(COUNTIF($G$2:G63,G63),QMS!B$105,QMS!C$105,QMS!D$105,QMS!E$105,QMS!F$105,QMS!G$105,QMS!H$105,QMS!I$105,QMS!J$105,QMS!K$105),IF(G63="QC Laboratory Analyst/Analis QC Laboratorium",CHOOSE(COUNTIF($G$2:G63,G63),QCA!B$105,QCA!C$105,QCA!D$105,QCA!E$105,QCA!F$105,QCA!G$105,QCA!H$105,QCA!I$105,QCA!J$105,QCA!K$105),IF(G63="Quality Assurance Officer",CHOOSE(COUNTIF($G$2:G63,G63),QAO!B$105,QAO!C$105,QAO!D$105,QAO!E$105,QAO!F$105,QAO!G$105,QAO!H$105,QAO!I$105,QAO!J$105,QAO!K$105),IF(G63="Research and Development Officer",CHOOSE(COUNTIF($G$2:G63,G63),RDO!B$105,RDO!C$105,RDO!D$105,RDO!E$105,RDO!F$105,RDO!G$105,RDO!H$105,RDO!I$105,RDO!J$105,RDO!K$105),IF(G63="Sustainability Officer",CHOOSE(COUNTIF($G$2:G63,G63),SBO!B$105,SBO!C$105,SBO!D$105,SBO!E$105,SBO!F$105,SBO!G$105,SBO!H$105,SBO!I$105,SBO!J$105,SBO!K$105),IF(G63="ESG Officer",CHOOSE(COUNTIF($G$2:G63,G63),ESG!B$105,ESG!C$105,ESG!D$105,ESG!E$105,ESG!F$105,ESG!G$105,ESG!H$105,ESG!I$105,ESG!J$105,ESG!K$105),IF(G63="Environmental Management System (ISO 14001) Officer",CHOOSE(COUNTIF($G$2:G63,G63),EMS!B$105,EMS!C$105,EMS!D$105,EMS!E$105,EMS!F$105,EMS!G$105,EMS!H$105,EMS!I$105,EMS!J$105,EMS!K$105),IF(G63="Corporate Legal Officer",CHOOSE(COUNTIF($G$2:G63,G63),CLO!B$105,CLO!C$105,CLO!D$105,CLO!E$105,CLO!F$105,CLO!G$105,CLO!H$105,CLO!I$105,CLO!J$105,CLO!K$105),IF(G63="Lifting Engineer for Heavy &amp; Critical Lifting",CHOOSE(COUNTIF($G$2:G63,G63),LHC!B$105,LHC!C$105,LHC!D$105,LHC!E$105,LHC!F$105,LHC!G$105,LHC!H$105,LHC!I$105,LHC!J$105,LHC!K$105),IF(G63="Panelis Terlatih Pengujian Sensori Pangan",CHOOSE(COUNTIF($G$2:G63,G63),PSP!B$105,PSP!C$105,PSP!D$105,PSP!E$105,PSP!F$105,PSP!G$105,PSP!H$105,PSP!I$105,PSP!J$105,PSP!K$105),IF(G63="Food Safety Management Officer/ Petugas Sistem Keamanan Pangan",CHOOSE(COUNTIF($G$2:G63,G63),FMO!B$105,FMO!C$105,FMO!D$105,FMO!E$105,FMO!F$105,FMO!G$105,FMO!H$105,FMO!I$105,FMO!J$105,FMO!K$105),IF(G63="Lead Implementer Standar Laboratorium ISO/IEC 17025:2017",CHOOSE(COUNTIF($G$2:G63,G63),LQO!B$105,LQO!C$105,LQO!D$105,LQO!E$105,LQO!F$105,LQO!G$105,LQO!H$105,LQO!I$105,LQO!J$105,LQO!K$105),IF(G63="Regulatory Affairs Officer",CHOOSE(COUNTIF($G$2:G63,G63),RAO!B$105,RAO!C$105,RAO!D$105,RAO!E$105,RAO!F$105,RAO!G$105,RAO!H$105,RAO!I$105,RAO!J$105,RAO!K$105),IF(G63="LIFTING ENGINEER FOR MEDIUM LIFTING",CHOOSE(COUNTIF($G$2:G63,G63),LML!B$105,LML!C$105,LML!D$105,LML!E$105,LML!F$105,LML!G$105,LML!H$105,LML!I$105,LML!J$105,LML!K$105),IF(G63="LIFTING DRAFTER",CHOOSE(COUNTIF($G$2:G63,G63),LDT!B$105,LDT!C$105,LDT!D$105,LDT!E$105,LDT!F$105,LDT!G$105,LDT!H$105,LDT!I$105,LDT!J$105,LDT!K$105),IF(G63="3D LIFTING DESIGNER",CHOOSE(COUNTIF($G$2:G63,G63),DLD!B$105,DLD!C$105,DLD!D$105,DLD!E$105,DLD!F$105,DLD!G$105,DLD!H$105,DLD!I$105,DLD!J$105,DLD!K$105),"")))))))))))))))))))))</f>
        <v>85</v>
      </c>
    </row>
    <row r="64" spans="1:9" ht="19.8" x14ac:dyDescent="0.3">
      <c r="A64" s="55" t="s">
        <v>1808</v>
      </c>
      <c r="B64" s="55" t="s">
        <v>1596</v>
      </c>
      <c r="C64" s="55">
        <v>81354683471</v>
      </c>
      <c r="D64" s="55" t="s">
        <v>1809</v>
      </c>
      <c r="E64" s="55" t="s">
        <v>1810</v>
      </c>
      <c r="F64" s="55" t="s">
        <v>1778</v>
      </c>
      <c r="G64" s="55" t="s">
        <v>2069</v>
      </c>
      <c r="H64" s="55" t="str">
        <f t="shared" si="2"/>
        <v>K3L</v>
      </c>
      <c r="I64" s="55">
        <f>IF(G64="","",IF(COUNTIF($G$2:G64,G64)&gt;10,"",IF(G64="GLP Laboratory Technician/Teknisi Laboratorium Berbasis GLP",CHOOSE(COUNTIF($G$2:G64,G64),GLP!B$105,GLP!C$105,GLP!D$105,GLP!E$105,GLP!F$105,GLP!G$105,GLP!H$105,GLP!I$105,GLP!J$105,GLP!K$105),IF(G64="Laboratory HSE Officer/Petugas K3L Laboratorium",CHOOSE(COUNTIF($G$2:G64,G64),K3L!B$105,K3L!C$105,K3L!D$105,K3L!E$105,K3L!F$105,K3L!G$105,K3L!H$105,K3L!I$105,K3L!J$105,K3L!K$105),IF(G64="Laboratory Operations Officer/Pranata Laboratorium",CHOOSE(COUNTIF($G$2:G64,G64),LOP!B$105,LOP!C$105,LOP!D$105,LOP!E$105,LOP!F$105,LOP!G$105,LOP!H$105,LOP!I$105,LOP!J$105,LOP!K$105),IF(G64="Quality Management System (ISO 9001) Officer",CHOOSE(COUNTIF($G$2:G64,G64),QMS!B$105,QMS!C$105,QMS!D$105,QMS!E$105,QMS!F$105,QMS!G$105,QMS!H$105,QMS!I$105,QMS!J$105,QMS!K$105),IF(G64="QC Laboratory Analyst/Analis QC Laboratorium",CHOOSE(COUNTIF($G$2:G64,G64),QCA!B$105,QCA!C$105,QCA!D$105,QCA!E$105,QCA!F$105,QCA!G$105,QCA!H$105,QCA!I$105,QCA!J$105,QCA!K$105),IF(G64="Quality Assurance Officer",CHOOSE(COUNTIF($G$2:G64,G64),QAO!B$105,QAO!C$105,QAO!D$105,QAO!E$105,QAO!F$105,QAO!G$105,QAO!H$105,QAO!I$105,QAO!J$105,QAO!K$105),IF(G64="Research and Development Officer",CHOOSE(COUNTIF($G$2:G64,G64),RDO!B$105,RDO!C$105,RDO!D$105,RDO!E$105,RDO!F$105,RDO!G$105,RDO!H$105,RDO!I$105,RDO!J$105,RDO!K$105),IF(G64="Sustainability Officer",CHOOSE(COUNTIF($G$2:G64,G64),SBO!B$105,SBO!C$105,SBO!D$105,SBO!E$105,SBO!F$105,SBO!G$105,SBO!H$105,SBO!I$105,SBO!J$105,SBO!K$105),IF(G64="ESG Officer",CHOOSE(COUNTIF($G$2:G64,G64),ESG!B$105,ESG!C$105,ESG!D$105,ESG!E$105,ESG!F$105,ESG!G$105,ESG!H$105,ESG!I$105,ESG!J$105,ESG!K$105),IF(G64="Environmental Management System (ISO 14001) Officer",CHOOSE(COUNTIF($G$2:G64,G64),EMS!B$105,EMS!C$105,EMS!D$105,EMS!E$105,EMS!F$105,EMS!G$105,EMS!H$105,EMS!I$105,EMS!J$105,EMS!K$105),IF(G64="Corporate Legal Officer",CHOOSE(COUNTIF($G$2:G64,G64),CLO!B$105,CLO!C$105,CLO!D$105,CLO!E$105,CLO!F$105,CLO!G$105,CLO!H$105,CLO!I$105,CLO!J$105,CLO!K$105),IF(G64="Lifting Engineer for Heavy &amp; Critical Lifting",CHOOSE(COUNTIF($G$2:G64,G64),LHC!B$105,LHC!C$105,LHC!D$105,LHC!E$105,LHC!F$105,LHC!G$105,LHC!H$105,LHC!I$105,LHC!J$105,LHC!K$105),IF(G64="Panelis Terlatih Pengujian Sensori Pangan",CHOOSE(COUNTIF($G$2:G64,G64),PSP!B$105,PSP!C$105,PSP!D$105,PSP!E$105,PSP!F$105,PSP!G$105,PSP!H$105,PSP!I$105,PSP!J$105,PSP!K$105),IF(G64="Food Safety Management Officer/ Petugas Sistem Keamanan Pangan",CHOOSE(COUNTIF($G$2:G64,G64),FMO!B$105,FMO!C$105,FMO!D$105,FMO!E$105,FMO!F$105,FMO!G$105,FMO!H$105,FMO!I$105,FMO!J$105,FMO!K$105),IF(G64="Lead Implementer Standar Laboratorium ISO/IEC 17025:2017",CHOOSE(COUNTIF($G$2:G64,G64),LQO!B$105,LQO!C$105,LQO!D$105,LQO!E$105,LQO!F$105,LQO!G$105,LQO!H$105,LQO!I$105,LQO!J$105,LQO!K$105),IF(G64="Regulatory Affairs Officer",CHOOSE(COUNTIF($G$2:G64,G64),RAO!B$105,RAO!C$105,RAO!D$105,RAO!E$105,RAO!F$105,RAO!G$105,RAO!H$105,RAO!I$105,RAO!J$105,RAO!K$105),IF(G64="LIFTING ENGINEER FOR MEDIUM LIFTING",CHOOSE(COUNTIF($G$2:G64,G64),LML!B$105,LML!C$105,LML!D$105,LML!E$105,LML!F$105,LML!G$105,LML!H$105,LML!I$105,LML!J$105,LML!K$105),IF(G64="LIFTING DRAFTER",CHOOSE(COUNTIF($G$2:G64,G64),LDT!B$105,LDT!C$105,LDT!D$105,LDT!E$105,LDT!F$105,LDT!G$105,LDT!H$105,LDT!I$105,LDT!J$105,LDT!K$105),IF(G64="3D LIFTING DESIGNER",CHOOSE(COUNTIF($G$2:G64,G64),DLD!B$105,DLD!C$105,DLD!D$105,DLD!E$105,DLD!F$105,DLD!G$105,DLD!H$105,DLD!I$105,DLD!J$105,DLD!K$105),"")))))))))))))))))))))</f>
        <v>86</v>
      </c>
    </row>
    <row r="65" spans="1:9" ht="19.8" x14ac:dyDescent="0.3">
      <c r="A65" s="55" t="s">
        <v>1900</v>
      </c>
      <c r="B65" s="55" t="s">
        <v>1587</v>
      </c>
      <c r="C65" s="55">
        <v>8123597672</v>
      </c>
      <c r="D65" s="55" t="s">
        <v>1901</v>
      </c>
      <c r="E65" s="55" t="s">
        <v>1902</v>
      </c>
      <c r="F65" s="55" t="s">
        <v>1903</v>
      </c>
      <c r="G65" s="55" t="s">
        <v>2069</v>
      </c>
      <c r="H65" s="55" t="str">
        <f t="shared" si="2"/>
        <v>K3L</v>
      </c>
      <c r="I65" s="55">
        <f>IF(G65="","",IF(COUNTIF($G$2:G65,G65)&gt;10,"",IF(G65="GLP Laboratory Technician/Teknisi Laboratorium Berbasis GLP",CHOOSE(COUNTIF($G$2:G65,G65),GLP!B$105,GLP!C$105,GLP!D$105,GLP!E$105,GLP!F$105,GLP!G$105,GLP!H$105,GLP!I$105,GLP!J$105,GLP!K$105),IF(G65="Laboratory HSE Officer/Petugas K3L Laboratorium",CHOOSE(COUNTIF($G$2:G65,G65),K3L!B$105,K3L!C$105,K3L!D$105,K3L!E$105,K3L!F$105,K3L!G$105,K3L!H$105,K3L!I$105,K3L!J$105,K3L!K$105),IF(G65="Laboratory Operations Officer/Pranata Laboratorium",CHOOSE(COUNTIF($G$2:G65,G65),LOP!B$105,LOP!C$105,LOP!D$105,LOP!E$105,LOP!F$105,LOP!G$105,LOP!H$105,LOP!I$105,LOP!J$105,LOP!K$105),IF(G65="Quality Management System (ISO 9001) Officer",CHOOSE(COUNTIF($G$2:G65,G65),QMS!B$105,QMS!C$105,QMS!D$105,QMS!E$105,QMS!F$105,QMS!G$105,QMS!H$105,QMS!I$105,QMS!J$105,QMS!K$105),IF(G65="QC Laboratory Analyst/Analis QC Laboratorium",CHOOSE(COUNTIF($G$2:G65,G65),QCA!B$105,QCA!C$105,QCA!D$105,QCA!E$105,QCA!F$105,QCA!G$105,QCA!H$105,QCA!I$105,QCA!J$105,QCA!K$105),IF(G65="Quality Assurance Officer",CHOOSE(COUNTIF($G$2:G65,G65),QAO!B$105,QAO!C$105,QAO!D$105,QAO!E$105,QAO!F$105,QAO!G$105,QAO!H$105,QAO!I$105,QAO!J$105,QAO!K$105),IF(G65="Research and Development Officer",CHOOSE(COUNTIF($G$2:G65,G65),RDO!B$105,RDO!C$105,RDO!D$105,RDO!E$105,RDO!F$105,RDO!G$105,RDO!H$105,RDO!I$105,RDO!J$105,RDO!K$105),IF(G65="Sustainability Officer",CHOOSE(COUNTIF($G$2:G65,G65),SBO!B$105,SBO!C$105,SBO!D$105,SBO!E$105,SBO!F$105,SBO!G$105,SBO!H$105,SBO!I$105,SBO!J$105,SBO!K$105),IF(G65="ESG Officer",CHOOSE(COUNTIF($G$2:G65,G65),ESG!B$105,ESG!C$105,ESG!D$105,ESG!E$105,ESG!F$105,ESG!G$105,ESG!H$105,ESG!I$105,ESG!J$105,ESG!K$105),IF(G65="Environmental Management System (ISO 14001) Officer",CHOOSE(COUNTIF($G$2:G65,G65),EMS!B$105,EMS!C$105,EMS!D$105,EMS!E$105,EMS!F$105,EMS!G$105,EMS!H$105,EMS!I$105,EMS!J$105,EMS!K$105),IF(G65="Corporate Legal Officer",CHOOSE(COUNTIF($G$2:G65,G65),CLO!B$105,CLO!C$105,CLO!D$105,CLO!E$105,CLO!F$105,CLO!G$105,CLO!H$105,CLO!I$105,CLO!J$105,CLO!K$105),IF(G65="Lifting Engineer for Heavy &amp; Critical Lifting",CHOOSE(COUNTIF($G$2:G65,G65),LHC!B$105,LHC!C$105,LHC!D$105,LHC!E$105,LHC!F$105,LHC!G$105,LHC!H$105,LHC!I$105,LHC!J$105,LHC!K$105),IF(G65="Panelis Terlatih Pengujian Sensori Pangan",CHOOSE(COUNTIF($G$2:G65,G65),PSP!B$105,PSP!C$105,PSP!D$105,PSP!E$105,PSP!F$105,PSP!G$105,PSP!H$105,PSP!I$105,PSP!J$105,PSP!K$105),IF(G65="Food Safety Management Officer/ Petugas Sistem Keamanan Pangan",CHOOSE(COUNTIF($G$2:G65,G65),FMO!B$105,FMO!C$105,FMO!D$105,FMO!E$105,FMO!F$105,FMO!G$105,FMO!H$105,FMO!I$105,FMO!J$105,FMO!K$105),IF(G65="Lead Implementer Standar Laboratorium ISO/IEC 17025:2017",CHOOSE(COUNTIF($G$2:G65,G65),LQO!B$105,LQO!C$105,LQO!D$105,LQO!E$105,LQO!F$105,LQO!G$105,LQO!H$105,LQO!I$105,LQO!J$105,LQO!K$105),IF(G65="Regulatory Affairs Officer",CHOOSE(COUNTIF($G$2:G65,G65),RAO!B$105,RAO!C$105,RAO!D$105,RAO!E$105,RAO!F$105,RAO!G$105,RAO!H$105,RAO!I$105,RAO!J$105,RAO!K$105),IF(G65="LIFTING ENGINEER FOR MEDIUM LIFTING",CHOOSE(COUNTIF($G$2:G65,G65),LML!B$105,LML!C$105,LML!D$105,LML!E$105,LML!F$105,LML!G$105,LML!H$105,LML!I$105,LML!J$105,LML!K$105),IF(G65="LIFTING DRAFTER",CHOOSE(COUNTIF($G$2:G65,G65),LDT!B$105,LDT!C$105,LDT!D$105,LDT!E$105,LDT!F$105,LDT!G$105,LDT!H$105,LDT!I$105,LDT!J$105,LDT!K$105),IF(G65="3D LIFTING DESIGNER",CHOOSE(COUNTIF($G$2:G65,G65),DLD!B$105,DLD!C$105,DLD!D$105,DLD!E$105,DLD!F$105,DLD!G$105,DLD!H$105,DLD!I$105,DLD!J$105,DLD!K$105),"")))))))))))))))))))))</f>
        <v>55</v>
      </c>
    </row>
    <row r="66" spans="1:9" ht="19.8" x14ac:dyDescent="0.3">
      <c r="A66" s="55" t="s">
        <v>1707</v>
      </c>
      <c r="B66" s="55" t="s">
        <v>1587</v>
      </c>
      <c r="C66" s="55">
        <v>82199687700</v>
      </c>
      <c r="D66" s="55" t="s">
        <v>1708</v>
      </c>
      <c r="E66" s="55" t="s">
        <v>1709</v>
      </c>
      <c r="F66" s="55" t="s">
        <v>1710</v>
      </c>
      <c r="G66" s="55" t="s">
        <v>2069</v>
      </c>
      <c r="H66" s="55" t="str">
        <f t="shared" ref="H66:H97" si="3">IFERROR(VLOOKUP(G66,$K$3:$L$21,2,0),"")</f>
        <v>K3L</v>
      </c>
      <c r="I66" s="55">
        <f>IF(G66="","",IF(COUNTIF($G$2:G66,G66)&gt;10,"",IF(G66="GLP Laboratory Technician/Teknisi Laboratorium Berbasis GLP",CHOOSE(COUNTIF($G$2:G66,G66),GLP!B$105,GLP!C$105,GLP!D$105,GLP!E$105,GLP!F$105,GLP!G$105,GLP!H$105,GLP!I$105,GLP!J$105,GLP!K$105),IF(G66="Laboratory HSE Officer/Petugas K3L Laboratorium",CHOOSE(COUNTIF($G$2:G66,G66),K3L!B$105,K3L!C$105,K3L!D$105,K3L!E$105,K3L!F$105,K3L!G$105,K3L!H$105,K3L!I$105,K3L!J$105,K3L!K$105),IF(G66="Laboratory Operations Officer/Pranata Laboratorium",CHOOSE(COUNTIF($G$2:G66,G66),LOP!B$105,LOP!C$105,LOP!D$105,LOP!E$105,LOP!F$105,LOP!G$105,LOP!H$105,LOP!I$105,LOP!J$105,LOP!K$105),IF(G66="Quality Management System (ISO 9001) Officer",CHOOSE(COUNTIF($G$2:G66,G66),QMS!B$105,QMS!C$105,QMS!D$105,QMS!E$105,QMS!F$105,QMS!G$105,QMS!H$105,QMS!I$105,QMS!J$105,QMS!K$105),IF(G66="QC Laboratory Analyst/Analis QC Laboratorium",CHOOSE(COUNTIF($G$2:G66,G66),QCA!B$105,QCA!C$105,QCA!D$105,QCA!E$105,QCA!F$105,QCA!G$105,QCA!H$105,QCA!I$105,QCA!J$105,QCA!K$105),IF(G66="Quality Assurance Officer",CHOOSE(COUNTIF($G$2:G66,G66),QAO!B$105,QAO!C$105,QAO!D$105,QAO!E$105,QAO!F$105,QAO!G$105,QAO!H$105,QAO!I$105,QAO!J$105,QAO!K$105),IF(G66="Research and Development Officer",CHOOSE(COUNTIF($G$2:G66,G66),RDO!B$105,RDO!C$105,RDO!D$105,RDO!E$105,RDO!F$105,RDO!G$105,RDO!H$105,RDO!I$105,RDO!J$105,RDO!K$105),IF(G66="Sustainability Officer",CHOOSE(COUNTIF($G$2:G66,G66),SBO!B$105,SBO!C$105,SBO!D$105,SBO!E$105,SBO!F$105,SBO!G$105,SBO!H$105,SBO!I$105,SBO!J$105,SBO!K$105),IF(G66="ESG Officer",CHOOSE(COUNTIF($G$2:G66,G66),ESG!B$105,ESG!C$105,ESG!D$105,ESG!E$105,ESG!F$105,ESG!G$105,ESG!H$105,ESG!I$105,ESG!J$105,ESG!K$105),IF(G66="Environmental Management System (ISO 14001) Officer",CHOOSE(COUNTIF($G$2:G66,G66),EMS!B$105,EMS!C$105,EMS!D$105,EMS!E$105,EMS!F$105,EMS!G$105,EMS!H$105,EMS!I$105,EMS!J$105,EMS!K$105),IF(G66="Corporate Legal Officer",CHOOSE(COUNTIF($G$2:G66,G66),CLO!B$105,CLO!C$105,CLO!D$105,CLO!E$105,CLO!F$105,CLO!G$105,CLO!H$105,CLO!I$105,CLO!J$105,CLO!K$105),IF(G66="Lifting Engineer for Heavy &amp; Critical Lifting",CHOOSE(COUNTIF($G$2:G66,G66),LHC!B$105,LHC!C$105,LHC!D$105,LHC!E$105,LHC!F$105,LHC!G$105,LHC!H$105,LHC!I$105,LHC!J$105,LHC!K$105),IF(G66="Panelis Terlatih Pengujian Sensori Pangan",CHOOSE(COUNTIF($G$2:G66,G66),PSP!B$105,PSP!C$105,PSP!D$105,PSP!E$105,PSP!F$105,PSP!G$105,PSP!H$105,PSP!I$105,PSP!J$105,PSP!K$105),IF(G66="Food Safety Management Officer/ Petugas Sistem Keamanan Pangan",CHOOSE(COUNTIF($G$2:G66,G66),FMO!B$105,FMO!C$105,FMO!D$105,FMO!E$105,FMO!F$105,FMO!G$105,FMO!H$105,FMO!I$105,FMO!J$105,FMO!K$105),IF(G66="Lead Implementer Standar Laboratorium ISO/IEC 17025:2017",CHOOSE(COUNTIF($G$2:G66,G66),LQO!B$105,LQO!C$105,LQO!D$105,LQO!E$105,LQO!F$105,LQO!G$105,LQO!H$105,LQO!I$105,LQO!J$105,LQO!K$105),IF(G66="Regulatory Affairs Officer",CHOOSE(COUNTIF($G$2:G66,G66),RAO!B$105,RAO!C$105,RAO!D$105,RAO!E$105,RAO!F$105,RAO!G$105,RAO!H$105,RAO!I$105,RAO!J$105,RAO!K$105),IF(G66="LIFTING ENGINEER FOR MEDIUM LIFTING",CHOOSE(COUNTIF($G$2:G66,G66),LML!B$105,LML!C$105,LML!D$105,LML!E$105,LML!F$105,LML!G$105,LML!H$105,LML!I$105,LML!J$105,LML!K$105),IF(G66="LIFTING DRAFTER",CHOOSE(COUNTIF($G$2:G66,G66),LDT!B$105,LDT!C$105,LDT!D$105,LDT!E$105,LDT!F$105,LDT!G$105,LDT!H$105,LDT!I$105,LDT!J$105,LDT!K$105),IF(G66="3D LIFTING DESIGNER",CHOOSE(COUNTIF($G$2:G66,G66),DLD!B$105,DLD!C$105,DLD!D$105,DLD!E$105,DLD!F$105,DLD!G$105,DLD!H$105,DLD!I$105,DLD!J$105,DLD!K$105),"")))))))))))))))))))))</f>
        <v>86</v>
      </c>
    </row>
    <row r="67" spans="1:9" ht="19.8" x14ac:dyDescent="0.3">
      <c r="A67" s="55" t="s">
        <v>1946</v>
      </c>
      <c r="B67" s="55" t="s">
        <v>1587</v>
      </c>
      <c r="C67" s="55">
        <v>81131101073</v>
      </c>
      <c r="D67" s="55" t="s">
        <v>1947</v>
      </c>
      <c r="E67" s="55" t="s">
        <v>1944</v>
      </c>
      <c r="F67" s="55" t="s">
        <v>1948</v>
      </c>
      <c r="G67" s="55" t="s">
        <v>2069</v>
      </c>
      <c r="H67" s="55" t="str">
        <f t="shared" si="3"/>
        <v>K3L</v>
      </c>
      <c r="I67" s="55">
        <f>IF(G67="","",IF(COUNTIF($G$2:G67,G67)&gt;10,"",IF(G67="GLP Laboratory Technician/Teknisi Laboratorium Berbasis GLP",CHOOSE(COUNTIF($G$2:G67,G67),GLP!B$105,GLP!C$105,GLP!D$105,GLP!E$105,GLP!F$105,GLP!G$105,GLP!H$105,GLP!I$105,GLP!J$105,GLP!K$105),IF(G67="Laboratory HSE Officer/Petugas K3L Laboratorium",CHOOSE(COUNTIF($G$2:G67,G67),K3L!B$105,K3L!C$105,K3L!D$105,K3L!E$105,K3L!F$105,K3L!G$105,K3L!H$105,K3L!I$105,K3L!J$105,K3L!K$105),IF(G67="Laboratory Operations Officer/Pranata Laboratorium",CHOOSE(COUNTIF($G$2:G67,G67),LOP!B$105,LOP!C$105,LOP!D$105,LOP!E$105,LOP!F$105,LOP!G$105,LOP!H$105,LOP!I$105,LOP!J$105,LOP!K$105),IF(G67="Quality Management System (ISO 9001) Officer",CHOOSE(COUNTIF($G$2:G67,G67),QMS!B$105,QMS!C$105,QMS!D$105,QMS!E$105,QMS!F$105,QMS!G$105,QMS!H$105,QMS!I$105,QMS!J$105,QMS!K$105),IF(G67="QC Laboratory Analyst/Analis QC Laboratorium",CHOOSE(COUNTIF($G$2:G67,G67),QCA!B$105,QCA!C$105,QCA!D$105,QCA!E$105,QCA!F$105,QCA!G$105,QCA!H$105,QCA!I$105,QCA!J$105,QCA!K$105),IF(G67="Quality Assurance Officer",CHOOSE(COUNTIF($G$2:G67,G67),QAO!B$105,QAO!C$105,QAO!D$105,QAO!E$105,QAO!F$105,QAO!G$105,QAO!H$105,QAO!I$105,QAO!J$105,QAO!K$105),IF(G67="Research and Development Officer",CHOOSE(COUNTIF($G$2:G67,G67),RDO!B$105,RDO!C$105,RDO!D$105,RDO!E$105,RDO!F$105,RDO!G$105,RDO!H$105,RDO!I$105,RDO!J$105,RDO!K$105),IF(G67="Sustainability Officer",CHOOSE(COUNTIF($G$2:G67,G67),SBO!B$105,SBO!C$105,SBO!D$105,SBO!E$105,SBO!F$105,SBO!G$105,SBO!H$105,SBO!I$105,SBO!J$105,SBO!K$105),IF(G67="ESG Officer",CHOOSE(COUNTIF($G$2:G67,G67),ESG!B$105,ESG!C$105,ESG!D$105,ESG!E$105,ESG!F$105,ESG!G$105,ESG!H$105,ESG!I$105,ESG!J$105,ESG!K$105),IF(G67="Environmental Management System (ISO 14001) Officer",CHOOSE(COUNTIF($G$2:G67,G67),EMS!B$105,EMS!C$105,EMS!D$105,EMS!E$105,EMS!F$105,EMS!G$105,EMS!H$105,EMS!I$105,EMS!J$105,EMS!K$105),IF(G67="Corporate Legal Officer",CHOOSE(COUNTIF($G$2:G67,G67),CLO!B$105,CLO!C$105,CLO!D$105,CLO!E$105,CLO!F$105,CLO!G$105,CLO!H$105,CLO!I$105,CLO!J$105,CLO!K$105),IF(G67="Lifting Engineer for Heavy &amp; Critical Lifting",CHOOSE(COUNTIF($G$2:G67,G67),LHC!B$105,LHC!C$105,LHC!D$105,LHC!E$105,LHC!F$105,LHC!G$105,LHC!H$105,LHC!I$105,LHC!J$105,LHC!K$105),IF(G67="Panelis Terlatih Pengujian Sensori Pangan",CHOOSE(COUNTIF($G$2:G67,G67),PSP!B$105,PSP!C$105,PSP!D$105,PSP!E$105,PSP!F$105,PSP!G$105,PSP!H$105,PSP!I$105,PSP!J$105,PSP!K$105),IF(G67="Food Safety Management Officer/ Petugas Sistem Keamanan Pangan",CHOOSE(COUNTIF($G$2:G67,G67),FMO!B$105,FMO!C$105,FMO!D$105,FMO!E$105,FMO!F$105,FMO!G$105,FMO!H$105,FMO!I$105,FMO!J$105,FMO!K$105),IF(G67="Lead Implementer Standar Laboratorium ISO/IEC 17025:2017",CHOOSE(COUNTIF($G$2:G67,G67),LQO!B$105,LQO!C$105,LQO!D$105,LQO!E$105,LQO!F$105,LQO!G$105,LQO!H$105,LQO!I$105,LQO!J$105,LQO!K$105),IF(G67="Regulatory Affairs Officer",CHOOSE(COUNTIF($G$2:G67,G67),RAO!B$105,RAO!C$105,RAO!D$105,RAO!E$105,RAO!F$105,RAO!G$105,RAO!H$105,RAO!I$105,RAO!J$105,RAO!K$105),IF(G67="LIFTING ENGINEER FOR MEDIUM LIFTING",CHOOSE(COUNTIF($G$2:G67,G67),LML!B$105,LML!C$105,LML!D$105,LML!E$105,LML!F$105,LML!G$105,LML!H$105,LML!I$105,LML!J$105,LML!K$105),IF(G67="LIFTING DRAFTER",CHOOSE(COUNTIF($G$2:G67,G67),LDT!B$105,LDT!C$105,LDT!D$105,LDT!E$105,LDT!F$105,LDT!G$105,LDT!H$105,LDT!I$105,LDT!J$105,LDT!K$105),IF(G67="3D LIFTING DESIGNER",CHOOSE(COUNTIF($G$2:G67,G67),DLD!B$105,DLD!C$105,DLD!D$105,DLD!E$105,DLD!F$105,DLD!G$105,DLD!H$105,DLD!I$105,DLD!J$105,DLD!K$105),"")))))))))))))))))))))</f>
        <v>55</v>
      </c>
    </row>
    <row r="68" spans="1:9" ht="19.8" x14ac:dyDescent="0.3">
      <c r="A68" s="55" t="s">
        <v>2005</v>
      </c>
      <c r="B68" s="55" t="s">
        <v>1596</v>
      </c>
      <c r="C68" s="55">
        <v>82244511404</v>
      </c>
      <c r="D68" s="55" t="s">
        <v>2006</v>
      </c>
      <c r="E68" s="55" t="s">
        <v>2007</v>
      </c>
      <c r="F68" s="55" t="s">
        <v>2004</v>
      </c>
      <c r="G68" s="55" t="s">
        <v>2069</v>
      </c>
      <c r="H68" s="55" t="str">
        <f t="shared" si="3"/>
        <v>K3L</v>
      </c>
      <c r="I68" s="55">
        <f>IF(G68="","",IF(COUNTIF($G$2:G68,G68)&gt;10,"",IF(G68="GLP Laboratory Technician/Teknisi Laboratorium Berbasis GLP",CHOOSE(COUNTIF($G$2:G68,G68),GLP!B$105,GLP!C$105,GLP!D$105,GLP!E$105,GLP!F$105,GLP!G$105,GLP!H$105,GLP!I$105,GLP!J$105,GLP!K$105),IF(G68="Laboratory HSE Officer/Petugas K3L Laboratorium",CHOOSE(COUNTIF($G$2:G68,G68),K3L!B$105,K3L!C$105,K3L!D$105,K3L!E$105,K3L!F$105,K3L!G$105,K3L!H$105,K3L!I$105,K3L!J$105,K3L!K$105),IF(G68="Laboratory Operations Officer/Pranata Laboratorium",CHOOSE(COUNTIF($G$2:G68,G68),LOP!B$105,LOP!C$105,LOP!D$105,LOP!E$105,LOP!F$105,LOP!G$105,LOP!H$105,LOP!I$105,LOP!J$105,LOP!K$105),IF(G68="Quality Management System (ISO 9001) Officer",CHOOSE(COUNTIF($G$2:G68,G68),QMS!B$105,QMS!C$105,QMS!D$105,QMS!E$105,QMS!F$105,QMS!G$105,QMS!H$105,QMS!I$105,QMS!J$105,QMS!K$105),IF(G68="QC Laboratory Analyst/Analis QC Laboratorium",CHOOSE(COUNTIF($G$2:G68,G68),QCA!B$105,QCA!C$105,QCA!D$105,QCA!E$105,QCA!F$105,QCA!G$105,QCA!H$105,QCA!I$105,QCA!J$105,QCA!K$105),IF(G68="Quality Assurance Officer",CHOOSE(COUNTIF($G$2:G68,G68),QAO!B$105,QAO!C$105,QAO!D$105,QAO!E$105,QAO!F$105,QAO!G$105,QAO!H$105,QAO!I$105,QAO!J$105,QAO!K$105),IF(G68="Research and Development Officer",CHOOSE(COUNTIF($G$2:G68,G68),RDO!B$105,RDO!C$105,RDO!D$105,RDO!E$105,RDO!F$105,RDO!G$105,RDO!H$105,RDO!I$105,RDO!J$105,RDO!K$105),IF(G68="Sustainability Officer",CHOOSE(COUNTIF($G$2:G68,G68),SBO!B$105,SBO!C$105,SBO!D$105,SBO!E$105,SBO!F$105,SBO!G$105,SBO!H$105,SBO!I$105,SBO!J$105,SBO!K$105),IF(G68="ESG Officer",CHOOSE(COUNTIF($G$2:G68,G68),ESG!B$105,ESG!C$105,ESG!D$105,ESG!E$105,ESG!F$105,ESG!G$105,ESG!H$105,ESG!I$105,ESG!J$105,ESG!K$105),IF(G68="Environmental Management System (ISO 14001) Officer",CHOOSE(COUNTIF($G$2:G68,G68),EMS!B$105,EMS!C$105,EMS!D$105,EMS!E$105,EMS!F$105,EMS!G$105,EMS!H$105,EMS!I$105,EMS!J$105,EMS!K$105),IF(G68="Corporate Legal Officer",CHOOSE(COUNTIF($G$2:G68,G68),CLO!B$105,CLO!C$105,CLO!D$105,CLO!E$105,CLO!F$105,CLO!G$105,CLO!H$105,CLO!I$105,CLO!J$105,CLO!K$105),IF(G68="Lifting Engineer for Heavy &amp; Critical Lifting",CHOOSE(COUNTIF($G$2:G68,G68),LHC!B$105,LHC!C$105,LHC!D$105,LHC!E$105,LHC!F$105,LHC!G$105,LHC!H$105,LHC!I$105,LHC!J$105,LHC!K$105),IF(G68="Panelis Terlatih Pengujian Sensori Pangan",CHOOSE(COUNTIF($G$2:G68,G68),PSP!B$105,PSP!C$105,PSP!D$105,PSP!E$105,PSP!F$105,PSP!G$105,PSP!H$105,PSP!I$105,PSP!J$105,PSP!K$105),IF(G68="Food Safety Management Officer/ Petugas Sistem Keamanan Pangan",CHOOSE(COUNTIF($G$2:G68,G68),FMO!B$105,FMO!C$105,FMO!D$105,FMO!E$105,FMO!F$105,FMO!G$105,FMO!H$105,FMO!I$105,FMO!J$105,FMO!K$105),IF(G68="Lead Implementer Standar Laboratorium ISO/IEC 17025:2017",CHOOSE(COUNTIF($G$2:G68,G68),LQO!B$105,LQO!C$105,LQO!D$105,LQO!E$105,LQO!F$105,LQO!G$105,LQO!H$105,LQO!I$105,LQO!J$105,LQO!K$105),IF(G68="Regulatory Affairs Officer",CHOOSE(COUNTIF($G$2:G68,G68),RAO!B$105,RAO!C$105,RAO!D$105,RAO!E$105,RAO!F$105,RAO!G$105,RAO!H$105,RAO!I$105,RAO!J$105,RAO!K$105),IF(G68="LIFTING ENGINEER FOR MEDIUM LIFTING",CHOOSE(COUNTIF($G$2:G68,G68),LML!B$105,LML!C$105,LML!D$105,LML!E$105,LML!F$105,LML!G$105,LML!H$105,LML!I$105,LML!J$105,LML!K$105),IF(G68="LIFTING DRAFTER",CHOOSE(COUNTIF($G$2:G68,G68),LDT!B$105,LDT!C$105,LDT!D$105,LDT!E$105,LDT!F$105,LDT!G$105,LDT!H$105,LDT!I$105,LDT!J$105,LDT!K$105),IF(G68="3D LIFTING DESIGNER",CHOOSE(COUNTIF($G$2:G68,G68),DLD!B$105,DLD!C$105,DLD!D$105,DLD!E$105,DLD!F$105,DLD!G$105,DLD!H$105,DLD!I$105,DLD!J$105,DLD!K$105),"")))))))))))))))))))))</f>
        <v>23</v>
      </c>
    </row>
    <row r="69" spans="1:9" ht="19.8" x14ac:dyDescent="0.3">
      <c r="A69" s="55" t="s">
        <v>1976</v>
      </c>
      <c r="B69" s="55" t="s">
        <v>1596</v>
      </c>
      <c r="C69" s="55">
        <v>88233590434</v>
      </c>
      <c r="D69" s="55" t="s">
        <v>1608</v>
      </c>
      <c r="E69" s="55" t="s">
        <v>1608</v>
      </c>
      <c r="F69" s="55" t="s">
        <v>1977</v>
      </c>
      <c r="G69" s="55" t="s">
        <v>2069</v>
      </c>
      <c r="H69" s="55" t="str">
        <f t="shared" si="3"/>
        <v>K3L</v>
      </c>
      <c r="I69" s="55">
        <f>IF(G69="","",IF(COUNTIF($G$2:G69,G69)&gt;10,"",IF(G69="GLP Laboratory Technician/Teknisi Laboratorium Berbasis GLP",CHOOSE(COUNTIF($G$2:G69,G69),GLP!B$105,GLP!C$105,GLP!D$105,GLP!E$105,GLP!F$105,GLP!G$105,GLP!H$105,GLP!I$105,GLP!J$105,GLP!K$105),IF(G69="Laboratory HSE Officer/Petugas K3L Laboratorium",CHOOSE(COUNTIF($G$2:G69,G69),K3L!B$105,K3L!C$105,K3L!D$105,K3L!E$105,K3L!F$105,K3L!G$105,K3L!H$105,K3L!I$105,K3L!J$105,K3L!K$105),IF(G69="Laboratory Operations Officer/Pranata Laboratorium",CHOOSE(COUNTIF($G$2:G69,G69),LOP!B$105,LOP!C$105,LOP!D$105,LOP!E$105,LOP!F$105,LOP!G$105,LOP!H$105,LOP!I$105,LOP!J$105,LOP!K$105),IF(G69="Quality Management System (ISO 9001) Officer",CHOOSE(COUNTIF($G$2:G69,G69),QMS!B$105,QMS!C$105,QMS!D$105,QMS!E$105,QMS!F$105,QMS!G$105,QMS!H$105,QMS!I$105,QMS!J$105,QMS!K$105),IF(G69="QC Laboratory Analyst/Analis QC Laboratorium",CHOOSE(COUNTIF($G$2:G69,G69),QCA!B$105,QCA!C$105,QCA!D$105,QCA!E$105,QCA!F$105,QCA!G$105,QCA!H$105,QCA!I$105,QCA!J$105,QCA!K$105),IF(G69="Quality Assurance Officer",CHOOSE(COUNTIF($G$2:G69,G69),QAO!B$105,QAO!C$105,QAO!D$105,QAO!E$105,QAO!F$105,QAO!G$105,QAO!H$105,QAO!I$105,QAO!J$105,QAO!K$105),IF(G69="Research and Development Officer",CHOOSE(COUNTIF($G$2:G69,G69),RDO!B$105,RDO!C$105,RDO!D$105,RDO!E$105,RDO!F$105,RDO!G$105,RDO!H$105,RDO!I$105,RDO!J$105,RDO!K$105),IF(G69="Sustainability Officer",CHOOSE(COUNTIF($G$2:G69,G69),SBO!B$105,SBO!C$105,SBO!D$105,SBO!E$105,SBO!F$105,SBO!G$105,SBO!H$105,SBO!I$105,SBO!J$105,SBO!K$105),IF(G69="ESG Officer",CHOOSE(COUNTIF($G$2:G69,G69),ESG!B$105,ESG!C$105,ESG!D$105,ESG!E$105,ESG!F$105,ESG!G$105,ESG!H$105,ESG!I$105,ESG!J$105,ESG!K$105),IF(G69="Environmental Management System (ISO 14001) Officer",CHOOSE(COUNTIF($G$2:G69,G69),EMS!B$105,EMS!C$105,EMS!D$105,EMS!E$105,EMS!F$105,EMS!G$105,EMS!H$105,EMS!I$105,EMS!J$105,EMS!K$105),IF(G69="Corporate Legal Officer",CHOOSE(COUNTIF($G$2:G69,G69),CLO!B$105,CLO!C$105,CLO!D$105,CLO!E$105,CLO!F$105,CLO!G$105,CLO!H$105,CLO!I$105,CLO!J$105,CLO!K$105),IF(G69="Lifting Engineer for Heavy &amp; Critical Lifting",CHOOSE(COUNTIF($G$2:G69,G69),LHC!B$105,LHC!C$105,LHC!D$105,LHC!E$105,LHC!F$105,LHC!G$105,LHC!H$105,LHC!I$105,LHC!J$105,LHC!K$105),IF(G69="Panelis Terlatih Pengujian Sensori Pangan",CHOOSE(COUNTIF($G$2:G69,G69),PSP!B$105,PSP!C$105,PSP!D$105,PSP!E$105,PSP!F$105,PSP!G$105,PSP!H$105,PSP!I$105,PSP!J$105,PSP!K$105),IF(G69="Food Safety Management Officer/ Petugas Sistem Keamanan Pangan",CHOOSE(COUNTIF($G$2:G69,G69),FMO!B$105,FMO!C$105,FMO!D$105,FMO!E$105,FMO!F$105,FMO!G$105,FMO!H$105,FMO!I$105,FMO!J$105,FMO!K$105),IF(G69="Lead Implementer Standar Laboratorium ISO/IEC 17025:2017",CHOOSE(COUNTIF($G$2:G69,G69),LQO!B$105,LQO!C$105,LQO!D$105,LQO!E$105,LQO!F$105,LQO!G$105,LQO!H$105,LQO!I$105,LQO!J$105,LQO!K$105),IF(G69="Regulatory Affairs Officer",CHOOSE(COUNTIF($G$2:G69,G69),RAO!B$105,RAO!C$105,RAO!D$105,RAO!E$105,RAO!F$105,RAO!G$105,RAO!H$105,RAO!I$105,RAO!J$105,RAO!K$105),IF(G69="LIFTING ENGINEER FOR MEDIUM LIFTING",CHOOSE(COUNTIF($G$2:G69,G69),LML!B$105,LML!C$105,LML!D$105,LML!E$105,LML!F$105,LML!G$105,LML!H$105,LML!I$105,LML!J$105,LML!K$105),IF(G69="LIFTING DRAFTER",CHOOSE(COUNTIF($G$2:G69,G69),LDT!B$105,LDT!C$105,LDT!D$105,LDT!E$105,LDT!F$105,LDT!G$105,LDT!H$105,LDT!I$105,LDT!J$105,LDT!K$105),IF(G69="3D LIFTING DESIGNER",CHOOSE(COUNTIF($G$2:G69,G69),DLD!B$105,DLD!C$105,DLD!D$105,DLD!E$105,DLD!F$105,DLD!G$105,DLD!H$105,DLD!I$105,DLD!J$105,DLD!K$105),"")))))))))))))))))))))</f>
        <v>23</v>
      </c>
    </row>
    <row r="70" spans="1:9" ht="19.8" x14ac:dyDescent="0.3">
      <c r="A70" s="55" t="s">
        <v>1730</v>
      </c>
      <c r="B70" s="55" t="s">
        <v>1596</v>
      </c>
      <c r="C70" s="55">
        <v>85729740382</v>
      </c>
      <c r="D70" s="55" t="s">
        <v>1689</v>
      </c>
      <c r="E70" s="55" t="s">
        <v>1689</v>
      </c>
      <c r="F70" s="55" t="s">
        <v>1731</v>
      </c>
      <c r="G70" s="55" t="s">
        <v>2069</v>
      </c>
      <c r="H70" s="55" t="str">
        <f t="shared" si="3"/>
        <v>K3L</v>
      </c>
      <c r="I70" s="55">
        <f>IF(G70="","",IF(COUNTIF($G$2:G70,G70)&gt;10,"",IF(G70="GLP Laboratory Technician/Teknisi Laboratorium Berbasis GLP",CHOOSE(COUNTIF($G$2:G70,G70),GLP!B$105,GLP!C$105,GLP!D$105,GLP!E$105,GLP!F$105,GLP!G$105,GLP!H$105,GLP!I$105,GLP!J$105,GLP!K$105),IF(G70="Laboratory HSE Officer/Petugas K3L Laboratorium",CHOOSE(COUNTIF($G$2:G70,G70),K3L!B$105,K3L!C$105,K3L!D$105,K3L!E$105,K3L!F$105,K3L!G$105,K3L!H$105,K3L!I$105,K3L!J$105,K3L!K$105),IF(G70="Laboratory Operations Officer/Pranata Laboratorium",CHOOSE(COUNTIF($G$2:G70,G70),LOP!B$105,LOP!C$105,LOP!D$105,LOP!E$105,LOP!F$105,LOP!G$105,LOP!H$105,LOP!I$105,LOP!J$105,LOP!K$105),IF(G70="Quality Management System (ISO 9001) Officer",CHOOSE(COUNTIF($G$2:G70,G70),QMS!B$105,QMS!C$105,QMS!D$105,QMS!E$105,QMS!F$105,QMS!G$105,QMS!H$105,QMS!I$105,QMS!J$105,QMS!K$105),IF(G70="QC Laboratory Analyst/Analis QC Laboratorium",CHOOSE(COUNTIF($G$2:G70,G70),QCA!B$105,QCA!C$105,QCA!D$105,QCA!E$105,QCA!F$105,QCA!G$105,QCA!H$105,QCA!I$105,QCA!J$105,QCA!K$105),IF(G70="Quality Assurance Officer",CHOOSE(COUNTIF($G$2:G70,G70),QAO!B$105,QAO!C$105,QAO!D$105,QAO!E$105,QAO!F$105,QAO!G$105,QAO!H$105,QAO!I$105,QAO!J$105,QAO!K$105),IF(G70="Research and Development Officer",CHOOSE(COUNTIF($G$2:G70,G70),RDO!B$105,RDO!C$105,RDO!D$105,RDO!E$105,RDO!F$105,RDO!G$105,RDO!H$105,RDO!I$105,RDO!J$105,RDO!K$105),IF(G70="Sustainability Officer",CHOOSE(COUNTIF($G$2:G70,G70),SBO!B$105,SBO!C$105,SBO!D$105,SBO!E$105,SBO!F$105,SBO!G$105,SBO!H$105,SBO!I$105,SBO!J$105,SBO!K$105),IF(G70="ESG Officer",CHOOSE(COUNTIF($G$2:G70,G70),ESG!B$105,ESG!C$105,ESG!D$105,ESG!E$105,ESG!F$105,ESG!G$105,ESG!H$105,ESG!I$105,ESG!J$105,ESG!K$105),IF(G70="Environmental Management System (ISO 14001) Officer",CHOOSE(COUNTIF($G$2:G70,G70),EMS!B$105,EMS!C$105,EMS!D$105,EMS!E$105,EMS!F$105,EMS!G$105,EMS!H$105,EMS!I$105,EMS!J$105,EMS!K$105),IF(G70="Corporate Legal Officer",CHOOSE(COUNTIF($G$2:G70,G70),CLO!B$105,CLO!C$105,CLO!D$105,CLO!E$105,CLO!F$105,CLO!G$105,CLO!H$105,CLO!I$105,CLO!J$105,CLO!K$105),IF(G70="Lifting Engineer for Heavy &amp; Critical Lifting",CHOOSE(COUNTIF($G$2:G70,G70),LHC!B$105,LHC!C$105,LHC!D$105,LHC!E$105,LHC!F$105,LHC!G$105,LHC!H$105,LHC!I$105,LHC!J$105,LHC!K$105),IF(G70="Panelis Terlatih Pengujian Sensori Pangan",CHOOSE(COUNTIF($G$2:G70,G70),PSP!B$105,PSP!C$105,PSP!D$105,PSP!E$105,PSP!F$105,PSP!G$105,PSP!H$105,PSP!I$105,PSP!J$105,PSP!K$105),IF(G70="Food Safety Management Officer/ Petugas Sistem Keamanan Pangan",CHOOSE(COUNTIF($G$2:G70,G70),FMO!B$105,FMO!C$105,FMO!D$105,FMO!E$105,FMO!F$105,FMO!G$105,FMO!H$105,FMO!I$105,FMO!J$105,FMO!K$105),IF(G70="Lead Implementer Standar Laboratorium ISO/IEC 17025:2017",CHOOSE(COUNTIF($G$2:G70,G70),LQO!B$105,LQO!C$105,LQO!D$105,LQO!E$105,LQO!F$105,LQO!G$105,LQO!H$105,LQO!I$105,LQO!J$105,LQO!K$105),IF(G70="Regulatory Affairs Officer",CHOOSE(COUNTIF($G$2:G70,G70),RAO!B$105,RAO!C$105,RAO!D$105,RAO!E$105,RAO!F$105,RAO!G$105,RAO!H$105,RAO!I$105,RAO!J$105,RAO!K$105),IF(G70="LIFTING ENGINEER FOR MEDIUM LIFTING",CHOOSE(COUNTIF($G$2:G70,G70),LML!B$105,LML!C$105,LML!D$105,LML!E$105,LML!F$105,LML!G$105,LML!H$105,LML!I$105,LML!J$105,LML!K$105),IF(G70="LIFTING DRAFTER",CHOOSE(COUNTIF($G$2:G70,G70),LDT!B$105,LDT!C$105,LDT!D$105,LDT!E$105,LDT!F$105,LDT!G$105,LDT!H$105,LDT!I$105,LDT!J$105,LDT!K$105),IF(G70="3D LIFTING DESIGNER",CHOOSE(COUNTIF($G$2:G70,G70),DLD!B$105,DLD!C$105,DLD!D$105,DLD!E$105,DLD!F$105,DLD!G$105,DLD!H$105,DLD!I$105,DLD!J$105,DLD!K$105),"")))))))))))))))))))))</f>
        <v>30</v>
      </c>
    </row>
    <row r="71" spans="1:9" ht="19.8" x14ac:dyDescent="0.3">
      <c r="A71" s="55" t="s">
        <v>2020</v>
      </c>
      <c r="B71" s="55" t="s">
        <v>1596</v>
      </c>
      <c r="C71" s="55">
        <v>85399610010</v>
      </c>
      <c r="D71" s="55" t="s">
        <v>1610</v>
      </c>
      <c r="E71" s="55" t="s">
        <v>2021</v>
      </c>
      <c r="F71" s="55" t="s">
        <v>2004</v>
      </c>
      <c r="G71" s="55" t="s">
        <v>2069</v>
      </c>
      <c r="H71" s="55" t="str">
        <f t="shared" si="3"/>
        <v>K3L</v>
      </c>
      <c r="I71" s="55">
        <f>IF(G71="","",IF(COUNTIF($G$2:G71,G71)&gt;10,"",IF(G71="GLP Laboratory Technician/Teknisi Laboratorium Berbasis GLP",CHOOSE(COUNTIF($G$2:G71,G71),GLP!B$105,GLP!C$105,GLP!D$105,GLP!E$105,GLP!F$105,GLP!G$105,GLP!H$105,GLP!I$105,GLP!J$105,GLP!K$105),IF(G71="Laboratory HSE Officer/Petugas K3L Laboratorium",CHOOSE(COUNTIF($G$2:G71,G71),K3L!B$105,K3L!C$105,K3L!D$105,K3L!E$105,K3L!F$105,K3L!G$105,K3L!H$105,K3L!I$105,K3L!J$105,K3L!K$105),IF(G71="Laboratory Operations Officer/Pranata Laboratorium",CHOOSE(COUNTIF($G$2:G71,G71),LOP!B$105,LOP!C$105,LOP!D$105,LOP!E$105,LOP!F$105,LOP!G$105,LOP!H$105,LOP!I$105,LOP!J$105,LOP!K$105),IF(G71="Quality Management System (ISO 9001) Officer",CHOOSE(COUNTIF($G$2:G71,G71),QMS!B$105,QMS!C$105,QMS!D$105,QMS!E$105,QMS!F$105,QMS!G$105,QMS!H$105,QMS!I$105,QMS!J$105,QMS!K$105),IF(G71="QC Laboratory Analyst/Analis QC Laboratorium",CHOOSE(COUNTIF($G$2:G71,G71),QCA!B$105,QCA!C$105,QCA!D$105,QCA!E$105,QCA!F$105,QCA!G$105,QCA!H$105,QCA!I$105,QCA!J$105,QCA!K$105),IF(G71="Quality Assurance Officer",CHOOSE(COUNTIF($G$2:G71,G71),QAO!B$105,QAO!C$105,QAO!D$105,QAO!E$105,QAO!F$105,QAO!G$105,QAO!H$105,QAO!I$105,QAO!J$105,QAO!K$105),IF(G71="Research and Development Officer",CHOOSE(COUNTIF($G$2:G71,G71),RDO!B$105,RDO!C$105,RDO!D$105,RDO!E$105,RDO!F$105,RDO!G$105,RDO!H$105,RDO!I$105,RDO!J$105,RDO!K$105),IF(G71="Sustainability Officer",CHOOSE(COUNTIF($G$2:G71,G71),SBO!B$105,SBO!C$105,SBO!D$105,SBO!E$105,SBO!F$105,SBO!G$105,SBO!H$105,SBO!I$105,SBO!J$105,SBO!K$105),IF(G71="ESG Officer",CHOOSE(COUNTIF($G$2:G71,G71),ESG!B$105,ESG!C$105,ESG!D$105,ESG!E$105,ESG!F$105,ESG!G$105,ESG!H$105,ESG!I$105,ESG!J$105,ESG!K$105),IF(G71="Environmental Management System (ISO 14001) Officer",CHOOSE(COUNTIF($G$2:G71,G71),EMS!B$105,EMS!C$105,EMS!D$105,EMS!E$105,EMS!F$105,EMS!G$105,EMS!H$105,EMS!I$105,EMS!J$105,EMS!K$105),IF(G71="Corporate Legal Officer",CHOOSE(COUNTIF($G$2:G71,G71),CLO!B$105,CLO!C$105,CLO!D$105,CLO!E$105,CLO!F$105,CLO!G$105,CLO!H$105,CLO!I$105,CLO!J$105,CLO!K$105),IF(G71="Lifting Engineer for Heavy &amp; Critical Lifting",CHOOSE(COUNTIF($G$2:G71,G71),LHC!B$105,LHC!C$105,LHC!D$105,LHC!E$105,LHC!F$105,LHC!G$105,LHC!H$105,LHC!I$105,LHC!J$105,LHC!K$105),IF(G71="Panelis Terlatih Pengujian Sensori Pangan",CHOOSE(COUNTIF($G$2:G71,G71),PSP!B$105,PSP!C$105,PSP!D$105,PSP!E$105,PSP!F$105,PSP!G$105,PSP!H$105,PSP!I$105,PSP!J$105,PSP!K$105),IF(G71="Food Safety Management Officer/ Petugas Sistem Keamanan Pangan",CHOOSE(COUNTIF($G$2:G71,G71),FMO!B$105,FMO!C$105,FMO!D$105,FMO!E$105,FMO!F$105,FMO!G$105,FMO!H$105,FMO!I$105,FMO!J$105,FMO!K$105),IF(G71="Lead Implementer Standar Laboratorium ISO/IEC 17025:2017",CHOOSE(COUNTIF($G$2:G71,G71),LQO!B$105,LQO!C$105,LQO!D$105,LQO!E$105,LQO!F$105,LQO!G$105,LQO!H$105,LQO!I$105,LQO!J$105,LQO!K$105),IF(G71="Regulatory Affairs Officer",CHOOSE(COUNTIF($G$2:G71,G71),RAO!B$105,RAO!C$105,RAO!D$105,RAO!E$105,RAO!F$105,RAO!G$105,RAO!H$105,RAO!I$105,RAO!J$105,RAO!K$105),IF(G71="LIFTING ENGINEER FOR MEDIUM LIFTING",CHOOSE(COUNTIF($G$2:G71,G71),LML!B$105,LML!C$105,LML!D$105,LML!E$105,LML!F$105,LML!G$105,LML!H$105,LML!I$105,LML!J$105,LML!K$105),IF(G71="LIFTING DRAFTER",CHOOSE(COUNTIF($G$2:G71,G71),LDT!B$105,LDT!C$105,LDT!D$105,LDT!E$105,LDT!F$105,LDT!G$105,LDT!H$105,LDT!I$105,LDT!J$105,LDT!K$105),IF(G71="3D LIFTING DESIGNER",CHOOSE(COUNTIF($G$2:G71,G71),DLD!B$105,DLD!C$105,DLD!D$105,DLD!E$105,DLD!F$105,DLD!G$105,DLD!H$105,DLD!I$105,DLD!J$105,DLD!K$105),"")))))))))))))))))))))</f>
        <v>30</v>
      </c>
    </row>
    <row r="72" spans="1:9" ht="19.8" x14ac:dyDescent="0.3">
      <c r="A72" s="55" t="s">
        <v>2122</v>
      </c>
      <c r="B72" s="55" t="s">
        <v>1587</v>
      </c>
      <c r="C72" s="55">
        <v>81234567811</v>
      </c>
      <c r="D72" s="55" t="s">
        <v>525</v>
      </c>
      <c r="E72" s="55" t="s">
        <v>2123</v>
      </c>
      <c r="F72" s="55" t="s">
        <v>2102</v>
      </c>
      <c r="G72" s="55" t="s">
        <v>2084</v>
      </c>
      <c r="H72" s="55" t="str">
        <f t="shared" si="3"/>
        <v>LDT</v>
      </c>
      <c r="I72" s="55">
        <f>IF(G72="","",IF(COUNTIF($G$2:G72,G72)&gt;10,"",IF(G72="GLP Laboratory Technician/Teknisi Laboratorium Berbasis GLP",CHOOSE(COUNTIF($G$2:G72,G72),GLP!B$105,GLP!C$105,GLP!D$105,GLP!E$105,GLP!F$105,GLP!G$105,GLP!H$105,GLP!I$105,GLP!J$105,GLP!K$105),IF(G72="Laboratory HSE Officer/Petugas K3L Laboratorium",CHOOSE(COUNTIF($G$2:G72,G72),K3L!B$105,K3L!C$105,K3L!D$105,K3L!E$105,K3L!F$105,K3L!G$105,K3L!H$105,K3L!I$105,K3L!J$105,K3L!K$105),IF(G72="Laboratory Operations Officer/Pranata Laboratorium",CHOOSE(COUNTIF($G$2:G72,G72),LOP!B$105,LOP!C$105,LOP!D$105,LOP!E$105,LOP!F$105,LOP!G$105,LOP!H$105,LOP!I$105,LOP!J$105,LOP!K$105),IF(G72="Quality Management System (ISO 9001) Officer",CHOOSE(COUNTIF($G$2:G72,G72),QMS!B$105,QMS!C$105,QMS!D$105,QMS!E$105,QMS!F$105,QMS!G$105,QMS!H$105,QMS!I$105,QMS!J$105,QMS!K$105),IF(G72="QC Laboratory Analyst/Analis QC Laboratorium",CHOOSE(COUNTIF($G$2:G72,G72),QCA!B$105,QCA!C$105,QCA!D$105,QCA!E$105,QCA!F$105,QCA!G$105,QCA!H$105,QCA!I$105,QCA!J$105,QCA!K$105),IF(G72="Quality Assurance Officer",CHOOSE(COUNTIF($G$2:G72,G72),QAO!B$105,QAO!C$105,QAO!D$105,QAO!E$105,QAO!F$105,QAO!G$105,QAO!H$105,QAO!I$105,QAO!J$105,QAO!K$105),IF(G72="Research and Development Officer",CHOOSE(COUNTIF($G$2:G72,G72),RDO!B$105,RDO!C$105,RDO!D$105,RDO!E$105,RDO!F$105,RDO!G$105,RDO!H$105,RDO!I$105,RDO!J$105,RDO!K$105),IF(G72="Sustainability Officer",CHOOSE(COUNTIF($G$2:G72,G72),SBO!B$105,SBO!C$105,SBO!D$105,SBO!E$105,SBO!F$105,SBO!G$105,SBO!H$105,SBO!I$105,SBO!J$105,SBO!K$105),IF(G72="ESG Officer",CHOOSE(COUNTIF($G$2:G72,G72),ESG!B$105,ESG!C$105,ESG!D$105,ESG!E$105,ESG!F$105,ESG!G$105,ESG!H$105,ESG!I$105,ESG!J$105,ESG!K$105),IF(G72="Environmental Management System (ISO 14001) Officer",CHOOSE(COUNTIF($G$2:G72,G72),EMS!B$105,EMS!C$105,EMS!D$105,EMS!E$105,EMS!F$105,EMS!G$105,EMS!H$105,EMS!I$105,EMS!J$105,EMS!K$105),IF(G72="Corporate Legal Officer",CHOOSE(COUNTIF($G$2:G72,G72),CLO!B$105,CLO!C$105,CLO!D$105,CLO!E$105,CLO!F$105,CLO!G$105,CLO!H$105,CLO!I$105,CLO!J$105,CLO!K$105),IF(G72="Lifting Engineer for Heavy &amp; Critical Lifting",CHOOSE(COUNTIF($G$2:G72,G72),LHC!B$105,LHC!C$105,LHC!D$105,LHC!E$105,LHC!F$105,LHC!G$105,LHC!H$105,LHC!I$105,LHC!J$105,LHC!K$105),IF(G72="Panelis Terlatih Pengujian Sensori Pangan",CHOOSE(COUNTIF($G$2:G72,G72),PSP!B$105,PSP!C$105,PSP!D$105,PSP!E$105,PSP!F$105,PSP!G$105,PSP!H$105,PSP!I$105,PSP!J$105,PSP!K$105),IF(G72="Food Safety Management Officer/ Petugas Sistem Keamanan Pangan",CHOOSE(COUNTIF($G$2:G72,G72),FMO!B$105,FMO!C$105,FMO!D$105,FMO!E$105,FMO!F$105,FMO!G$105,FMO!H$105,FMO!I$105,FMO!J$105,FMO!K$105),IF(G72="Lead Implementer Standar Laboratorium ISO/IEC 17025:2017",CHOOSE(COUNTIF($G$2:G72,G72),LQO!B$105,LQO!C$105,LQO!D$105,LQO!E$105,LQO!F$105,LQO!G$105,LQO!H$105,LQO!I$105,LQO!J$105,LQO!K$105),IF(G72="Regulatory Affairs Officer",CHOOSE(COUNTIF($G$2:G72,G72),RAO!B$105,RAO!C$105,RAO!D$105,RAO!E$105,RAO!F$105,RAO!G$105,RAO!H$105,RAO!I$105,RAO!J$105,RAO!K$105),IF(G72="LIFTING ENGINEER FOR MEDIUM LIFTING",CHOOSE(COUNTIF($G$2:G72,G72),LML!B$105,LML!C$105,LML!D$105,LML!E$105,LML!F$105,LML!G$105,LML!H$105,LML!I$105,LML!J$105,LML!K$105),IF(G72="LIFTING DRAFTER",CHOOSE(COUNTIF($G$2:G72,G72),LDT!B$105,LDT!C$105,LDT!D$105,LDT!E$105,LDT!F$105,LDT!G$105,LDT!H$105,LDT!I$105,LDT!J$105,LDT!K$105),IF(G72="3D LIFTING DESIGNER",CHOOSE(COUNTIF($G$2:G72,G72),DLD!B$105,DLD!C$105,DLD!D$105,DLD!E$105,DLD!F$105,DLD!G$105,DLD!H$105,DLD!I$105,DLD!J$105,DLD!K$105),"")))))))))))))))))))))</f>
        <v>93</v>
      </c>
    </row>
    <row r="73" spans="1:9" ht="19.8" x14ac:dyDescent="0.3">
      <c r="A73" s="55" t="s">
        <v>2124</v>
      </c>
      <c r="B73" s="55" t="s">
        <v>1596</v>
      </c>
      <c r="C73" s="55">
        <v>81234567812</v>
      </c>
      <c r="D73" s="55" t="s">
        <v>2125</v>
      </c>
      <c r="E73" s="55" t="s">
        <v>2126</v>
      </c>
      <c r="F73" s="55" t="s">
        <v>2098</v>
      </c>
      <c r="G73" s="55" t="s">
        <v>2084</v>
      </c>
      <c r="H73" s="55" t="str">
        <f t="shared" si="3"/>
        <v>LDT</v>
      </c>
      <c r="I73" s="55">
        <f>IF(G73="","",IF(COUNTIF($G$2:G73,G73)&gt;10,"",IF(G73="GLP Laboratory Technician/Teknisi Laboratorium Berbasis GLP",CHOOSE(COUNTIF($G$2:G73,G73),GLP!B$105,GLP!C$105,GLP!D$105,GLP!E$105,GLP!F$105,GLP!G$105,GLP!H$105,GLP!I$105,GLP!J$105,GLP!K$105),IF(G73="Laboratory HSE Officer/Petugas K3L Laboratorium",CHOOSE(COUNTIF($G$2:G73,G73),K3L!B$105,K3L!C$105,K3L!D$105,K3L!E$105,K3L!F$105,K3L!G$105,K3L!H$105,K3L!I$105,K3L!J$105,K3L!K$105),IF(G73="Laboratory Operations Officer/Pranata Laboratorium",CHOOSE(COUNTIF($G$2:G73,G73),LOP!B$105,LOP!C$105,LOP!D$105,LOP!E$105,LOP!F$105,LOP!G$105,LOP!H$105,LOP!I$105,LOP!J$105,LOP!K$105),IF(G73="Quality Management System (ISO 9001) Officer",CHOOSE(COUNTIF($G$2:G73,G73),QMS!B$105,QMS!C$105,QMS!D$105,QMS!E$105,QMS!F$105,QMS!G$105,QMS!H$105,QMS!I$105,QMS!J$105,QMS!K$105),IF(G73="QC Laboratory Analyst/Analis QC Laboratorium",CHOOSE(COUNTIF($G$2:G73,G73),QCA!B$105,QCA!C$105,QCA!D$105,QCA!E$105,QCA!F$105,QCA!G$105,QCA!H$105,QCA!I$105,QCA!J$105,QCA!K$105),IF(G73="Quality Assurance Officer",CHOOSE(COUNTIF($G$2:G73,G73),QAO!B$105,QAO!C$105,QAO!D$105,QAO!E$105,QAO!F$105,QAO!G$105,QAO!H$105,QAO!I$105,QAO!J$105,QAO!K$105),IF(G73="Research and Development Officer",CHOOSE(COUNTIF($G$2:G73,G73),RDO!B$105,RDO!C$105,RDO!D$105,RDO!E$105,RDO!F$105,RDO!G$105,RDO!H$105,RDO!I$105,RDO!J$105,RDO!K$105),IF(G73="Sustainability Officer",CHOOSE(COUNTIF($G$2:G73,G73),SBO!B$105,SBO!C$105,SBO!D$105,SBO!E$105,SBO!F$105,SBO!G$105,SBO!H$105,SBO!I$105,SBO!J$105,SBO!K$105),IF(G73="ESG Officer",CHOOSE(COUNTIF($G$2:G73,G73),ESG!B$105,ESG!C$105,ESG!D$105,ESG!E$105,ESG!F$105,ESG!G$105,ESG!H$105,ESG!I$105,ESG!J$105,ESG!K$105),IF(G73="Environmental Management System (ISO 14001) Officer",CHOOSE(COUNTIF($G$2:G73,G73),EMS!B$105,EMS!C$105,EMS!D$105,EMS!E$105,EMS!F$105,EMS!G$105,EMS!H$105,EMS!I$105,EMS!J$105,EMS!K$105),IF(G73="Corporate Legal Officer",CHOOSE(COUNTIF($G$2:G73,G73),CLO!B$105,CLO!C$105,CLO!D$105,CLO!E$105,CLO!F$105,CLO!G$105,CLO!H$105,CLO!I$105,CLO!J$105,CLO!K$105),IF(G73="Lifting Engineer for Heavy &amp; Critical Lifting",CHOOSE(COUNTIF($G$2:G73,G73),LHC!B$105,LHC!C$105,LHC!D$105,LHC!E$105,LHC!F$105,LHC!G$105,LHC!H$105,LHC!I$105,LHC!J$105,LHC!K$105),IF(G73="Panelis Terlatih Pengujian Sensori Pangan",CHOOSE(COUNTIF($G$2:G73,G73),PSP!B$105,PSP!C$105,PSP!D$105,PSP!E$105,PSP!F$105,PSP!G$105,PSP!H$105,PSP!I$105,PSP!J$105,PSP!K$105),IF(G73="Food Safety Management Officer/ Petugas Sistem Keamanan Pangan",CHOOSE(COUNTIF($G$2:G73,G73),FMO!B$105,FMO!C$105,FMO!D$105,FMO!E$105,FMO!F$105,FMO!G$105,FMO!H$105,FMO!I$105,FMO!J$105,FMO!K$105),IF(G73="Lead Implementer Standar Laboratorium ISO/IEC 17025:2017",CHOOSE(COUNTIF($G$2:G73,G73),LQO!B$105,LQO!C$105,LQO!D$105,LQO!E$105,LQO!F$105,LQO!G$105,LQO!H$105,LQO!I$105,LQO!J$105,LQO!K$105),IF(G73="Regulatory Affairs Officer",CHOOSE(COUNTIF($G$2:G73,G73),RAO!B$105,RAO!C$105,RAO!D$105,RAO!E$105,RAO!F$105,RAO!G$105,RAO!H$105,RAO!I$105,RAO!J$105,RAO!K$105),IF(G73="LIFTING ENGINEER FOR MEDIUM LIFTING",CHOOSE(COUNTIF($G$2:G73,G73),LML!B$105,LML!C$105,LML!D$105,LML!E$105,LML!F$105,LML!G$105,LML!H$105,LML!I$105,LML!J$105,LML!K$105),IF(G73="LIFTING DRAFTER",CHOOSE(COUNTIF($G$2:G73,G73),LDT!B$105,LDT!C$105,LDT!D$105,LDT!E$105,LDT!F$105,LDT!G$105,LDT!H$105,LDT!I$105,LDT!J$105,LDT!K$105),IF(G73="3D LIFTING DESIGNER",CHOOSE(COUNTIF($G$2:G73,G73),DLD!B$105,DLD!C$105,DLD!D$105,DLD!E$105,DLD!F$105,DLD!G$105,DLD!H$105,DLD!I$105,DLD!J$105,DLD!K$105),"")))))))))))))))))))))</f>
        <v>93</v>
      </c>
    </row>
    <row r="74" spans="1:9" ht="19.8" x14ac:dyDescent="0.3">
      <c r="A74" s="55" t="s">
        <v>2127</v>
      </c>
      <c r="B74" s="55" t="s">
        <v>1587</v>
      </c>
      <c r="C74" s="55">
        <v>81234567813</v>
      </c>
      <c r="D74" s="55" t="s">
        <v>2128</v>
      </c>
      <c r="E74" s="55" t="s">
        <v>2129</v>
      </c>
      <c r="F74" s="55" t="s">
        <v>2130</v>
      </c>
      <c r="G74" s="55" t="s">
        <v>2084</v>
      </c>
      <c r="H74" s="55" t="str">
        <f t="shared" si="3"/>
        <v>LDT</v>
      </c>
      <c r="I74" s="55">
        <f>IF(G74="","",IF(COUNTIF($G$2:G74,G74)&gt;10,"",IF(G74="GLP Laboratory Technician/Teknisi Laboratorium Berbasis GLP",CHOOSE(COUNTIF($G$2:G74,G74),GLP!B$105,GLP!C$105,GLP!D$105,GLP!E$105,GLP!F$105,GLP!G$105,GLP!H$105,GLP!I$105,GLP!J$105,GLP!K$105),IF(G74="Laboratory HSE Officer/Petugas K3L Laboratorium",CHOOSE(COUNTIF($G$2:G74,G74),K3L!B$105,K3L!C$105,K3L!D$105,K3L!E$105,K3L!F$105,K3L!G$105,K3L!H$105,K3L!I$105,K3L!J$105,K3L!K$105),IF(G74="Laboratory Operations Officer/Pranata Laboratorium",CHOOSE(COUNTIF($G$2:G74,G74),LOP!B$105,LOP!C$105,LOP!D$105,LOP!E$105,LOP!F$105,LOP!G$105,LOP!H$105,LOP!I$105,LOP!J$105,LOP!K$105),IF(G74="Quality Management System (ISO 9001) Officer",CHOOSE(COUNTIF($G$2:G74,G74),QMS!B$105,QMS!C$105,QMS!D$105,QMS!E$105,QMS!F$105,QMS!G$105,QMS!H$105,QMS!I$105,QMS!J$105,QMS!K$105),IF(G74="QC Laboratory Analyst/Analis QC Laboratorium",CHOOSE(COUNTIF($G$2:G74,G74),QCA!B$105,QCA!C$105,QCA!D$105,QCA!E$105,QCA!F$105,QCA!G$105,QCA!H$105,QCA!I$105,QCA!J$105,QCA!K$105),IF(G74="Quality Assurance Officer",CHOOSE(COUNTIF($G$2:G74,G74),QAO!B$105,QAO!C$105,QAO!D$105,QAO!E$105,QAO!F$105,QAO!G$105,QAO!H$105,QAO!I$105,QAO!J$105,QAO!K$105),IF(G74="Research and Development Officer",CHOOSE(COUNTIF($G$2:G74,G74),RDO!B$105,RDO!C$105,RDO!D$105,RDO!E$105,RDO!F$105,RDO!G$105,RDO!H$105,RDO!I$105,RDO!J$105,RDO!K$105),IF(G74="Sustainability Officer",CHOOSE(COUNTIF($G$2:G74,G74),SBO!B$105,SBO!C$105,SBO!D$105,SBO!E$105,SBO!F$105,SBO!G$105,SBO!H$105,SBO!I$105,SBO!J$105,SBO!K$105),IF(G74="ESG Officer",CHOOSE(COUNTIF($G$2:G74,G74),ESG!B$105,ESG!C$105,ESG!D$105,ESG!E$105,ESG!F$105,ESG!G$105,ESG!H$105,ESG!I$105,ESG!J$105,ESG!K$105),IF(G74="Environmental Management System (ISO 14001) Officer",CHOOSE(COUNTIF($G$2:G74,G74),EMS!B$105,EMS!C$105,EMS!D$105,EMS!E$105,EMS!F$105,EMS!G$105,EMS!H$105,EMS!I$105,EMS!J$105,EMS!K$105),IF(G74="Corporate Legal Officer",CHOOSE(COUNTIF($G$2:G74,G74),CLO!B$105,CLO!C$105,CLO!D$105,CLO!E$105,CLO!F$105,CLO!G$105,CLO!H$105,CLO!I$105,CLO!J$105,CLO!K$105),IF(G74="Lifting Engineer for Heavy &amp; Critical Lifting",CHOOSE(COUNTIF($G$2:G74,G74),LHC!B$105,LHC!C$105,LHC!D$105,LHC!E$105,LHC!F$105,LHC!G$105,LHC!H$105,LHC!I$105,LHC!J$105,LHC!K$105),IF(G74="Panelis Terlatih Pengujian Sensori Pangan",CHOOSE(COUNTIF($G$2:G74,G74),PSP!B$105,PSP!C$105,PSP!D$105,PSP!E$105,PSP!F$105,PSP!G$105,PSP!H$105,PSP!I$105,PSP!J$105,PSP!K$105),IF(G74="Food Safety Management Officer/ Petugas Sistem Keamanan Pangan",CHOOSE(COUNTIF($G$2:G74,G74),FMO!B$105,FMO!C$105,FMO!D$105,FMO!E$105,FMO!F$105,FMO!G$105,FMO!H$105,FMO!I$105,FMO!J$105,FMO!K$105),IF(G74="Lead Implementer Standar Laboratorium ISO/IEC 17025:2017",CHOOSE(COUNTIF($G$2:G74,G74),LQO!B$105,LQO!C$105,LQO!D$105,LQO!E$105,LQO!F$105,LQO!G$105,LQO!H$105,LQO!I$105,LQO!J$105,LQO!K$105),IF(G74="Regulatory Affairs Officer",CHOOSE(COUNTIF($G$2:G74,G74),RAO!B$105,RAO!C$105,RAO!D$105,RAO!E$105,RAO!F$105,RAO!G$105,RAO!H$105,RAO!I$105,RAO!J$105,RAO!K$105),IF(G74="LIFTING ENGINEER FOR MEDIUM LIFTING",CHOOSE(COUNTIF($G$2:G74,G74),LML!B$105,LML!C$105,LML!D$105,LML!E$105,LML!F$105,LML!G$105,LML!H$105,LML!I$105,LML!J$105,LML!K$105),IF(G74="LIFTING DRAFTER",CHOOSE(COUNTIF($G$2:G74,G74),LDT!B$105,LDT!C$105,LDT!D$105,LDT!E$105,LDT!F$105,LDT!G$105,LDT!H$105,LDT!I$105,LDT!J$105,LDT!K$105),IF(G74="3D LIFTING DESIGNER",CHOOSE(COUNTIF($G$2:G74,G74),DLD!B$105,DLD!C$105,DLD!D$105,DLD!E$105,DLD!F$105,DLD!G$105,DLD!H$105,DLD!I$105,DLD!J$105,DLD!K$105),"")))))))))))))))))))))</f>
        <v>82</v>
      </c>
    </row>
    <row r="75" spans="1:9" ht="19.8" x14ac:dyDescent="0.3">
      <c r="A75" s="55" t="s">
        <v>2131</v>
      </c>
      <c r="B75" s="55" t="s">
        <v>1596</v>
      </c>
      <c r="C75" s="55">
        <v>81234567814</v>
      </c>
      <c r="D75" s="55" t="s">
        <v>525</v>
      </c>
      <c r="E75" s="55" t="s">
        <v>2109</v>
      </c>
      <c r="F75" s="55" t="s">
        <v>2106</v>
      </c>
      <c r="G75" s="55" t="s">
        <v>2084</v>
      </c>
      <c r="H75" s="55" t="str">
        <f t="shared" si="3"/>
        <v>LDT</v>
      </c>
      <c r="I75" s="55">
        <f>IF(G75="","",IF(COUNTIF($G$2:G75,G75)&gt;10,"",IF(G75="GLP Laboratory Technician/Teknisi Laboratorium Berbasis GLP",CHOOSE(COUNTIF($G$2:G75,G75),GLP!B$105,GLP!C$105,GLP!D$105,GLP!E$105,GLP!F$105,GLP!G$105,GLP!H$105,GLP!I$105,GLP!J$105,GLP!K$105),IF(G75="Laboratory HSE Officer/Petugas K3L Laboratorium",CHOOSE(COUNTIF($G$2:G75,G75),K3L!B$105,K3L!C$105,K3L!D$105,K3L!E$105,K3L!F$105,K3L!G$105,K3L!H$105,K3L!I$105,K3L!J$105,K3L!K$105),IF(G75="Laboratory Operations Officer/Pranata Laboratorium",CHOOSE(COUNTIF($G$2:G75,G75),LOP!B$105,LOP!C$105,LOP!D$105,LOP!E$105,LOP!F$105,LOP!G$105,LOP!H$105,LOP!I$105,LOP!J$105,LOP!K$105),IF(G75="Quality Management System (ISO 9001) Officer",CHOOSE(COUNTIF($G$2:G75,G75),QMS!B$105,QMS!C$105,QMS!D$105,QMS!E$105,QMS!F$105,QMS!G$105,QMS!H$105,QMS!I$105,QMS!J$105,QMS!K$105),IF(G75="QC Laboratory Analyst/Analis QC Laboratorium",CHOOSE(COUNTIF($G$2:G75,G75),QCA!B$105,QCA!C$105,QCA!D$105,QCA!E$105,QCA!F$105,QCA!G$105,QCA!H$105,QCA!I$105,QCA!J$105,QCA!K$105),IF(G75="Quality Assurance Officer",CHOOSE(COUNTIF($G$2:G75,G75),QAO!B$105,QAO!C$105,QAO!D$105,QAO!E$105,QAO!F$105,QAO!G$105,QAO!H$105,QAO!I$105,QAO!J$105,QAO!K$105),IF(G75="Research and Development Officer",CHOOSE(COUNTIF($G$2:G75,G75),RDO!B$105,RDO!C$105,RDO!D$105,RDO!E$105,RDO!F$105,RDO!G$105,RDO!H$105,RDO!I$105,RDO!J$105,RDO!K$105),IF(G75="Sustainability Officer",CHOOSE(COUNTIF($G$2:G75,G75),SBO!B$105,SBO!C$105,SBO!D$105,SBO!E$105,SBO!F$105,SBO!G$105,SBO!H$105,SBO!I$105,SBO!J$105,SBO!K$105),IF(G75="ESG Officer",CHOOSE(COUNTIF($G$2:G75,G75),ESG!B$105,ESG!C$105,ESG!D$105,ESG!E$105,ESG!F$105,ESG!G$105,ESG!H$105,ESG!I$105,ESG!J$105,ESG!K$105),IF(G75="Environmental Management System (ISO 14001) Officer",CHOOSE(COUNTIF($G$2:G75,G75),EMS!B$105,EMS!C$105,EMS!D$105,EMS!E$105,EMS!F$105,EMS!G$105,EMS!H$105,EMS!I$105,EMS!J$105,EMS!K$105),IF(G75="Corporate Legal Officer",CHOOSE(COUNTIF($G$2:G75,G75),CLO!B$105,CLO!C$105,CLO!D$105,CLO!E$105,CLO!F$105,CLO!G$105,CLO!H$105,CLO!I$105,CLO!J$105,CLO!K$105),IF(G75="Lifting Engineer for Heavy &amp; Critical Lifting",CHOOSE(COUNTIF($G$2:G75,G75),LHC!B$105,LHC!C$105,LHC!D$105,LHC!E$105,LHC!F$105,LHC!G$105,LHC!H$105,LHC!I$105,LHC!J$105,LHC!K$105),IF(G75="Panelis Terlatih Pengujian Sensori Pangan",CHOOSE(COUNTIF($G$2:G75,G75),PSP!B$105,PSP!C$105,PSP!D$105,PSP!E$105,PSP!F$105,PSP!G$105,PSP!H$105,PSP!I$105,PSP!J$105,PSP!K$105),IF(G75="Food Safety Management Officer/ Petugas Sistem Keamanan Pangan",CHOOSE(COUNTIF($G$2:G75,G75),FMO!B$105,FMO!C$105,FMO!D$105,FMO!E$105,FMO!F$105,FMO!G$105,FMO!H$105,FMO!I$105,FMO!J$105,FMO!K$105),IF(G75="Lead Implementer Standar Laboratorium ISO/IEC 17025:2017",CHOOSE(COUNTIF($G$2:G75,G75),LQO!B$105,LQO!C$105,LQO!D$105,LQO!E$105,LQO!F$105,LQO!G$105,LQO!H$105,LQO!I$105,LQO!J$105,LQO!K$105),IF(G75="Regulatory Affairs Officer",CHOOSE(COUNTIF($G$2:G75,G75),RAO!B$105,RAO!C$105,RAO!D$105,RAO!E$105,RAO!F$105,RAO!G$105,RAO!H$105,RAO!I$105,RAO!J$105,RAO!K$105),IF(G75="LIFTING ENGINEER FOR MEDIUM LIFTING",CHOOSE(COUNTIF($G$2:G75,G75),LML!B$105,LML!C$105,LML!D$105,LML!E$105,LML!F$105,LML!G$105,LML!H$105,LML!I$105,LML!J$105,LML!K$105),IF(G75="LIFTING DRAFTER",CHOOSE(COUNTIF($G$2:G75,G75),LDT!B$105,LDT!C$105,LDT!D$105,LDT!E$105,LDT!F$105,LDT!G$105,LDT!H$105,LDT!I$105,LDT!J$105,LDT!K$105),IF(G75="3D LIFTING DESIGNER",CHOOSE(COUNTIF($G$2:G75,G75),DLD!B$105,DLD!C$105,DLD!D$105,DLD!E$105,DLD!F$105,DLD!G$105,DLD!H$105,DLD!I$105,DLD!J$105,DLD!K$105),"")))))))))))))))))))))</f>
        <v>61</v>
      </c>
    </row>
    <row r="76" spans="1:9" ht="19.8" x14ac:dyDescent="0.3">
      <c r="A76" s="55" t="s">
        <v>2132</v>
      </c>
      <c r="B76" s="55" t="s">
        <v>1587</v>
      </c>
      <c r="C76" s="55">
        <v>81234567815</v>
      </c>
      <c r="D76" s="55" t="s">
        <v>2133</v>
      </c>
      <c r="E76" s="55" t="s">
        <v>2097</v>
      </c>
      <c r="F76" s="55" t="s">
        <v>2119</v>
      </c>
      <c r="G76" s="55" t="s">
        <v>2084</v>
      </c>
      <c r="H76" s="55" t="str">
        <f t="shared" si="3"/>
        <v>LDT</v>
      </c>
      <c r="I76" s="55">
        <f>IF(G76="","",IF(COUNTIF($G$2:G76,G76)&gt;10,"",IF(G76="GLP Laboratory Technician/Teknisi Laboratorium Berbasis GLP",CHOOSE(COUNTIF($G$2:G76,G76),GLP!B$105,GLP!C$105,GLP!D$105,GLP!E$105,GLP!F$105,GLP!G$105,GLP!H$105,GLP!I$105,GLP!J$105,GLP!K$105),IF(G76="Laboratory HSE Officer/Petugas K3L Laboratorium",CHOOSE(COUNTIF($G$2:G76,G76),K3L!B$105,K3L!C$105,K3L!D$105,K3L!E$105,K3L!F$105,K3L!G$105,K3L!H$105,K3L!I$105,K3L!J$105,K3L!K$105),IF(G76="Laboratory Operations Officer/Pranata Laboratorium",CHOOSE(COUNTIF($G$2:G76,G76),LOP!B$105,LOP!C$105,LOP!D$105,LOP!E$105,LOP!F$105,LOP!G$105,LOP!H$105,LOP!I$105,LOP!J$105,LOP!K$105),IF(G76="Quality Management System (ISO 9001) Officer",CHOOSE(COUNTIF($G$2:G76,G76),QMS!B$105,QMS!C$105,QMS!D$105,QMS!E$105,QMS!F$105,QMS!G$105,QMS!H$105,QMS!I$105,QMS!J$105,QMS!K$105),IF(G76="QC Laboratory Analyst/Analis QC Laboratorium",CHOOSE(COUNTIF($G$2:G76,G76),QCA!B$105,QCA!C$105,QCA!D$105,QCA!E$105,QCA!F$105,QCA!G$105,QCA!H$105,QCA!I$105,QCA!J$105,QCA!K$105),IF(G76="Quality Assurance Officer",CHOOSE(COUNTIF($G$2:G76,G76),QAO!B$105,QAO!C$105,QAO!D$105,QAO!E$105,QAO!F$105,QAO!G$105,QAO!H$105,QAO!I$105,QAO!J$105,QAO!K$105),IF(G76="Research and Development Officer",CHOOSE(COUNTIF($G$2:G76,G76),RDO!B$105,RDO!C$105,RDO!D$105,RDO!E$105,RDO!F$105,RDO!G$105,RDO!H$105,RDO!I$105,RDO!J$105,RDO!K$105),IF(G76="Sustainability Officer",CHOOSE(COUNTIF($G$2:G76,G76),SBO!B$105,SBO!C$105,SBO!D$105,SBO!E$105,SBO!F$105,SBO!G$105,SBO!H$105,SBO!I$105,SBO!J$105,SBO!K$105),IF(G76="ESG Officer",CHOOSE(COUNTIF($G$2:G76,G76),ESG!B$105,ESG!C$105,ESG!D$105,ESG!E$105,ESG!F$105,ESG!G$105,ESG!H$105,ESG!I$105,ESG!J$105,ESG!K$105),IF(G76="Environmental Management System (ISO 14001) Officer",CHOOSE(COUNTIF($G$2:G76,G76),EMS!B$105,EMS!C$105,EMS!D$105,EMS!E$105,EMS!F$105,EMS!G$105,EMS!H$105,EMS!I$105,EMS!J$105,EMS!K$105),IF(G76="Corporate Legal Officer",CHOOSE(COUNTIF($G$2:G76,G76),CLO!B$105,CLO!C$105,CLO!D$105,CLO!E$105,CLO!F$105,CLO!G$105,CLO!H$105,CLO!I$105,CLO!J$105,CLO!K$105),IF(G76="Lifting Engineer for Heavy &amp; Critical Lifting",CHOOSE(COUNTIF($G$2:G76,G76),LHC!B$105,LHC!C$105,LHC!D$105,LHC!E$105,LHC!F$105,LHC!G$105,LHC!H$105,LHC!I$105,LHC!J$105,LHC!K$105),IF(G76="Panelis Terlatih Pengujian Sensori Pangan",CHOOSE(COUNTIF($G$2:G76,G76),PSP!B$105,PSP!C$105,PSP!D$105,PSP!E$105,PSP!F$105,PSP!G$105,PSP!H$105,PSP!I$105,PSP!J$105,PSP!K$105),IF(G76="Food Safety Management Officer/ Petugas Sistem Keamanan Pangan",CHOOSE(COUNTIF($G$2:G76,G76),FMO!B$105,FMO!C$105,FMO!D$105,FMO!E$105,FMO!F$105,FMO!G$105,FMO!H$105,FMO!I$105,FMO!J$105,FMO!K$105),IF(G76="Lead Implementer Standar Laboratorium ISO/IEC 17025:2017",CHOOSE(COUNTIF($G$2:G76,G76),LQO!B$105,LQO!C$105,LQO!D$105,LQO!E$105,LQO!F$105,LQO!G$105,LQO!H$105,LQO!I$105,LQO!J$105,LQO!K$105),IF(G76="Regulatory Affairs Officer",CHOOSE(COUNTIF($G$2:G76,G76),RAO!B$105,RAO!C$105,RAO!D$105,RAO!E$105,RAO!F$105,RAO!G$105,RAO!H$105,RAO!I$105,RAO!J$105,RAO!K$105),IF(G76="LIFTING ENGINEER FOR MEDIUM LIFTING",CHOOSE(COUNTIF($G$2:G76,G76),LML!B$105,LML!C$105,LML!D$105,LML!E$105,LML!F$105,LML!G$105,LML!H$105,LML!I$105,LML!J$105,LML!K$105),IF(G76="LIFTING DRAFTER",CHOOSE(COUNTIF($G$2:G76,G76),LDT!B$105,LDT!C$105,LDT!D$105,LDT!E$105,LDT!F$105,LDT!G$105,LDT!H$105,LDT!I$105,LDT!J$105,LDT!K$105),IF(G76="3D LIFTING DESIGNER",CHOOSE(COUNTIF($G$2:G76,G76),DLD!B$105,DLD!C$105,DLD!D$105,DLD!E$105,DLD!F$105,DLD!G$105,DLD!H$105,DLD!I$105,DLD!J$105,DLD!K$105),"")))))))))))))))))))))</f>
        <v>82</v>
      </c>
    </row>
    <row r="77" spans="1:9" ht="19.8" x14ac:dyDescent="0.3">
      <c r="A77" s="55" t="s">
        <v>2134</v>
      </c>
      <c r="B77" s="55" t="s">
        <v>1596</v>
      </c>
      <c r="C77" s="55">
        <v>81234567816</v>
      </c>
      <c r="D77" s="55" t="s">
        <v>2125</v>
      </c>
      <c r="E77" s="55" t="s">
        <v>2115</v>
      </c>
      <c r="F77" s="55" t="s">
        <v>2110</v>
      </c>
      <c r="G77" s="55" t="s">
        <v>2084</v>
      </c>
      <c r="H77" s="55" t="str">
        <f t="shared" si="3"/>
        <v>LDT</v>
      </c>
      <c r="I77" s="55">
        <f>IF(G77="","",IF(COUNTIF($G$2:G77,G77)&gt;10,"",IF(G77="GLP Laboratory Technician/Teknisi Laboratorium Berbasis GLP",CHOOSE(COUNTIF($G$2:G77,G77),GLP!B$105,GLP!C$105,GLP!D$105,GLP!E$105,GLP!F$105,GLP!G$105,GLP!H$105,GLP!I$105,GLP!J$105,GLP!K$105),IF(G77="Laboratory HSE Officer/Petugas K3L Laboratorium",CHOOSE(COUNTIF($G$2:G77,G77),K3L!B$105,K3L!C$105,K3L!D$105,K3L!E$105,K3L!F$105,K3L!G$105,K3L!H$105,K3L!I$105,K3L!J$105,K3L!K$105),IF(G77="Laboratory Operations Officer/Pranata Laboratorium",CHOOSE(COUNTIF($G$2:G77,G77),LOP!B$105,LOP!C$105,LOP!D$105,LOP!E$105,LOP!F$105,LOP!G$105,LOP!H$105,LOP!I$105,LOP!J$105,LOP!K$105),IF(G77="Quality Management System (ISO 9001) Officer",CHOOSE(COUNTIF($G$2:G77,G77),QMS!B$105,QMS!C$105,QMS!D$105,QMS!E$105,QMS!F$105,QMS!G$105,QMS!H$105,QMS!I$105,QMS!J$105,QMS!K$105),IF(G77="QC Laboratory Analyst/Analis QC Laboratorium",CHOOSE(COUNTIF($G$2:G77,G77),QCA!B$105,QCA!C$105,QCA!D$105,QCA!E$105,QCA!F$105,QCA!G$105,QCA!H$105,QCA!I$105,QCA!J$105,QCA!K$105),IF(G77="Quality Assurance Officer",CHOOSE(COUNTIF($G$2:G77,G77),QAO!B$105,QAO!C$105,QAO!D$105,QAO!E$105,QAO!F$105,QAO!G$105,QAO!H$105,QAO!I$105,QAO!J$105,QAO!K$105),IF(G77="Research and Development Officer",CHOOSE(COUNTIF($G$2:G77,G77),RDO!B$105,RDO!C$105,RDO!D$105,RDO!E$105,RDO!F$105,RDO!G$105,RDO!H$105,RDO!I$105,RDO!J$105,RDO!K$105),IF(G77="Sustainability Officer",CHOOSE(COUNTIF($G$2:G77,G77),SBO!B$105,SBO!C$105,SBO!D$105,SBO!E$105,SBO!F$105,SBO!G$105,SBO!H$105,SBO!I$105,SBO!J$105,SBO!K$105),IF(G77="ESG Officer",CHOOSE(COUNTIF($G$2:G77,G77),ESG!B$105,ESG!C$105,ESG!D$105,ESG!E$105,ESG!F$105,ESG!G$105,ESG!H$105,ESG!I$105,ESG!J$105,ESG!K$105),IF(G77="Environmental Management System (ISO 14001) Officer",CHOOSE(COUNTIF($G$2:G77,G77),EMS!B$105,EMS!C$105,EMS!D$105,EMS!E$105,EMS!F$105,EMS!G$105,EMS!H$105,EMS!I$105,EMS!J$105,EMS!K$105),IF(G77="Corporate Legal Officer",CHOOSE(COUNTIF($G$2:G77,G77),CLO!B$105,CLO!C$105,CLO!D$105,CLO!E$105,CLO!F$105,CLO!G$105,CLO!H$105,CLO!I$105,CLO!J$105,CLO!K$105),IF(G77="Lifting Engineer for Heavy &amp; Critical Lifting",CHOOSE(COUNTIF($G$2:G77,G77),LHC!B$105,LHC!C$105,LHC!D$105,LHC!E$105,LHC!F$105,LHC!G$105,LHC!H$105,LHC!I$105,LHC!J$105,LHC!K$105),IF(G77="Panelis Terlatih Pengujian Sensori Pangan",CHOOSE(COUNTIF($G$2:G77,G77),PSP!B$105,PSP!C$105,PSP!D$105,PSP!E$105,PSP!F$105,PSP!G$105,PSP!H$105,PSP!I$105,PSP!J$105,PSP!K$105),IF(G77="Food Safety Management Officer/ Petugas Sistem Keamanan Pangan",CHOOSE(COUNTIF($G$2:G77,G77),FMO!B$105,FMO!C$105,FMO!D$105,FMO!E$105,FMO!F$105,FMO!G$105,FMO!H$105,FMO!I$105,FMO!J$105,FMO!K$105),IF(G77="Lead Implementer Standar Laboratorium ISO/IEC 17025:2017",CHOOSE(COUNTIF($G$2:G77,G77),LQO!B$105,LQO!C$105,LQO!D$105,LQO!E$105,LQO!F$105,LQO!G$105,LQO!H$105,LQO!I$105,LQO!J$105,LQO!K$105),IF(G77="Regulatory Affairs Officer",CHOOSE(COUNTIF($G$2:G77,G77),RAO!B$105,RAO!C$105,RAO!D$105,RAO!E$105,RAO!F$105,RAO!G$105,RAO!H$105,RAO!I$105,RAO!J$105,RAO!K$105),IF(G77="LIFTING ENGINEER FOR MEDIUM LIFTING",CHOOSE(COUNTIF($G$2:G77,G77),LML!B$105,LML!C$105,LML!D$105,LML!E$105,LML!F$105,LML!G$105,LML!H$105,LML!I$105,LML!J$105,LML!K$105),IF(G77="LIFTING DRAFTER",CHOOSE(COUNTIF($G$2:G77,G77),LDT!B$105,LDT!C$105,LDT!D$105,LDT!E$105,LDT!F$105,LDT!G$105,LDT!H$105,LDT!I$105,LDT!J$105,LDT!K$105),IF(G77="3D LIFTING DESIGNER",CHOOSE(COUNTIF($G$2:G77,G77),DLD!B$105,DLD!C$105,DLD!D$105,DLD!E$105,DLD!F$105,DLD!G$105,DLD!H$105,DLD!I$105,DLD!J$105,DLD!K$105),"")))))))))))))))))))))</f>
        <v>61</v>
      </c>
    </row>
    <row r="78" spans="1:9" ht="19.8" x14ac:dyDescent="0.3">
      <c r="A78" s="55" t="s">
        <v>2135</v>
      </c>
      <c r="B78" s="55" t="s">
        <v>1587</v>
      </c>
      <c r="C78" s="55">
        <v>81234567817</v>
      </c>
      <c r="D78" s="55" t="s">
        <v>525</v>
      </c>
      <c r="E78" s="55" t="s">
        <v>2136</v>
      </c>
      <c r="F78" s="55" t="s">
        <v>2113</v>
      </c>
      <c r="G78" s="55" t="s">
        <v>2084</v>
      </c>
      <c r="H78" s="55" t="str">
        <f t="shared" si="3"/>
        <v>LDT</v>
      </c>
      <c r="I78" s="55">
        <f>IF(G78="","",IF(COUNTIF($G$2:G78,G78)&gt;10,"",IF(G78="GLP Laboratory Technician/Teknisi Laboratorium Berbasis GLP",CHOOSE(COUNTIF($G$2:G78,G78),GLP!B$105,GLP!C$105,GLP!D$105,GLP!E$105,GLP!F$105,GLP!G$105,GLP!H$105,GLP!I$105,GLP!J$105,GLP!K$105),IF(G78="Laboratory HSE Officer/Petugas K3L Laboratorium",CHOOSE(COUNTIF($G$2:G78,G78),K3L!B$105,K3L!C$105,K3L!D$105,K3L!E$105,K3L!F$105,K3L!G$105,K3L!H$105,K3L!I$105,K3L!J$105,K3L!K$105),IF(G78="Laboratory Operations Officer/Pranata Laboratorium",CHOOSE(COUNTIF($G$2:G78,G78),LOP!B$105,LOP!C$105,LOP!D$105,LOP!E$105,LOP!F$105,LOP!G$105,LOP!H$105,LOP!I$105,LOP!J$105,LOP!K$105),IF(G78="Quality Management System (ISO 9001) Officer",CHOOSE(COUNTIF($G$2:G78,G78),QMS!B$105,QMS!C$105,QMS!D$105,QMS!E$105,QMS!F$105,QMS!G$105,QMS!H$105,QMS!I$105,QMS!J$105,QMS!K$105),IF(G78="QC Laboratory Analyst/Analis QC Laboratorium",CHOOSE(COUNTIF($G$2:G78,G78),QCA!B$105,QCA!C$105,QCA!D$105,QCA!E$105,QCA!F$105,QCA!G$105,QCA!H$105,QCA!I$105,QCA!J$105,QCA!K$105),IF(G78="Quality Assurance Officer",CHOOSE(COUNTIF($G$2:G78,G78),QAO!B$105,QAO!C$105,QAO!D$105,QAO!E$105,QAO!F$105,QAO!G$105,QAO!H$105,QAO!I$105,QAO!J$105,QAO!K$105),IF(G78="Research and Development Officer",CHOOSE(COUNTIF($G$2:G78,G78),RDO!B$105,RDO!C$105,RDO!D$105,RDO!E$105,RDO!F$105,RDO!G$105,RDO!H$105,RDO!I$105,RDO!J$105,RDO!K$105),IF(G78="Sustainability Officer",CHOOSE(COUNTIF($G$2:G78,G78),SBO!B$105,SBO!C$105,SBO!D$105,SBO!E$105,SBO!F$105,SBO!G$105,SBO!H$105,SBO!I$105,SBO!J$105,SBO!K$105),IF(G78="ESG Officer",CHOOSE(COUNTIF($G$2:G78,G78),ESG!B$105,ESG!C$105,ESG!D$105,ESG!E$105,ESG!F$105,ESG!G$105,ESG!H$105,ESG!I$105,ESG!J$105,ESG!K$105),IF(G78="Environmental Management System (ISO 14001) Officer",CHOOSE(COUNTIF($G$2:G78,G78),EMS!B$105,EMS!C$105,EMS!D$105,EMS!E$105,EMS!F$105,EMS!G$105,EMS!H$105,EMS!I$105,EMS!J$105,EMS!K$105),IF(G78="Corporate Legal Officer",CHOOSE(COUNTIF($G$2:G78,G78),CLO!B$105,CLO!C$105,CLO!D$105,CLO!E$105,CLO!F$105,CLO!G$105,CLO!H$105,CLO!I$105,CLO!J$105,CLO!K$105),IF(G78="Lifting Engineer for Heavy &amp; Critical Lifting",CHOOSE(COUNTIF($G$2:G78,G78),LHC!B$105,LHC!C$105,LHC!D$105,LHC!E$105,LHC!F$105,LHC!G$105,LHC!H$105,LHC!I$105,LHC!J$105,LHC!K$105),IF(G78="Panelis Terlatih Pengujian Sensori Pangan",CHOOSE(COUNTIF($G$2:G78,G78),PSP!B$105,PSP!C$105,PSP!D$105,PSP!E$105,PSP!F$105,PSP!G$105,PSP!H$105,PSP!I$105,PSP!J$105,PSP!K$105),IF(G78="Food Safety Management Officer/ Petugas Sistem Keamanan Pangan",CHOOSE(COUNTIF($G$2:G78,G78),FMO!B$105,FMO!C$105,FMO!D$105,FMO!E$105,FMO!F$105,FMO!G$105,FMO!H$105,FMO!I$105,FMO!J$105,FMO!K$105),IF(G78="Lead Implementer Standar Laboratorium ISO/IEC 17025:2017",CHOOSE(COUNTIF($G$2:G78,G78),LQO!B$105,LQO!C$105,LQO!D$105,LQO!E$105,LQO!F$105,LQO!G$105,LQO!H$105,LQO!I$105,LQO!J$105,LQO!K$105),IF(G78="Regulatory Affairs Officer",CHOOSE(COUNTIF($G$2:G78,G78),RAO!B$105,RAO!C$105,RAO!D$105,RAO!E$105,RAO!F$105,RAO!G$105,RAO!H$105,RAO!I$105,RAO!J$105,RAO!K$105),IF(G78="LIFTING ENGINEER FOR MEDIUM LIFTING",CHOOSE(COUNTIF($G$2:G78,G78),LML!B$105,LML!C$105,LML!D$105,LML!E$105,LML!F$105,LML!G$105,LML!H$105,LML!I$105,LML!J$105,LML!K$105),IF(G78="LIFTING DRAFTER",CHOOSE(COUNTIF($G$2:G78,G78),LDT!B$105,LDT!C$105,LDT!D$105,LDT!E$105,LDT!F$105,LDT!G$105,LDT!H$105,LDT!I$105,LDT!J$105,LDT!K$105),IF(G78="3D LIFTING DESIGNER",CHOOSE(COUNTIF($G$2:G78,G78),DLD!B$105,DLD!C$105,DLD!D$105,DLD!E$105,DLD!F$105,DLD!G$105,DLD!H$105,DLD!I$105,DLD!J$105,DLD!K$105),"")))))))))))))))))))))</f>
        <v>23</v>
      </c>
    </row>
    <row r="79" spans="1:9" ht="19.8" x14ac:dyDescent="0.3">
      <c r="A79" s="55" t="s">
        <v>2137</v>
      </c>
      <c r="B79" s="55" t="s">
        <v>1596</v>
      </c>
      <c r="C79" s="55">
        <v>81234567818</v>
      </c>
      <c r="D79" s="55" t="s">
        <v>2128</v>
      </c>
      <c r="E79" s="55" t="s">
        <v>2101</v>
      </c>
      <c r="F79" s="55" t="s">
        <v>2116</v>
      </c>
      <c r="G79" s="55" t="s">
        <v>2084</v>
      </c>
      <c r="H79" s="55" t="str">
        <f t="shared" si="3"/>
        <v>LDT</v>
      </c>
      <c r="I79" s="55">
        <f>IF(G79="","",IF(COUNTIF($G$2:G79,G79)&gt;10,"",IF(G79="GLP Laboratory Technician/Teknisi Laboratorium Berbasis GLP",CHOOSE(COUNTIF($G$2:G79,G79),GLP!B$105,GLP!C$105,GLP!D$105,GLP!E$105,GLP!F$105,GLP!G$105,GLP!H$105,GLP!I$105,GLP!J$105,GLP!K$105),IF(G79="Laboratory HSE Officer/Petugas K3L Laboratorium",CHOOSE(COUNTIF($G$2:G79,G79),K3L!B$105,K3L!C$105,K3L!D$105,K3L!E$105,K3L!F$105,K3L!G$105,K3L!H$105,K3L!I$105,K3L!J$105,K3L!K$105),IF(G79="Laboratory Operations Officer/Pranata Laboratorium",CHOOSE(COUNTIF($G$2:G79,G79),LOP!B$105,LOP!C$105,LOP!D$105,LOP!E$105,LOP!F$105,LOP!G$105,LOP!H$105,LOP!I$105,LOP!J$105,LOP!K$105),IF(G79="Quality Management System (ISO 9001) Officer",CHOOSE(COUNTIF($G$2:G79,G79),QMS!B$105,QMS!C$105,QMS!D$105,QMS!E$105,QMS!F$105,QMS!G$105,QMS!H$105,QMS!I$105,QMS!J$105,QMS!K$105),IF(G79="QC Laboratory Analyst/Analis QC Laboratorium",CHOOSE(COUNTIF($G$2:G79,G79),QCA!B$105,QCA!C$105,QCA!D$105,QCA!E$105,QCA!F$105,QCA!G$105,QCA!H$105,QCA!I$105,QCA!J$105,QCA!K$105),IF(G79="Quality Assurance Officer",CHOOSE(COUNTIF($G$2:G79,G79),QAO!B$105,QAO!C$105,QAO!D$105,QAO!E$105,QAO!F$105,QAO!G$105,QAO!H$105,QAO!I$105,QAO!J$105,QAO!K$105),IF(G79="Research and Development Officer",CHOOSE(COUNTIF($G$2:G79,G79),RDO!B$105,RDO!C$105,RDO!D$105,RDO!E$105,RDO!F$105,RDO!G$105,RDO!H$105,RDO!I$105,RDO!J$105,RDO!K$105),IF(G79="Sustainability Officer",CHOOSE(COUNTIF($G$2:G79,G79),SBO!B$105,SBO!C$105,SBO!D$105,SBO!E$105,SBO!F$105,SBO!G$105,SBO!H$105,SBO!I$105,SBO!J$105,SBO!K$105),IF(G79="ESG Officer",CHOOSE(COUNTIF($G$2:G79,G79),ESG!B$105,ESG!C$105,ESG!D$105,ESG!E$105,ESG!F$105,ESG!G$105,ESG!H$105,ESG!I$105,ESG!J$105,ESG!K$105),IF(G79="Environmental Management System (ISO 14001) Officer",CHOOSE(COUNTIF($G$2:G79,G79),EMS!B$105,EMS!C$105,EMS!D$105,EMS!E$105,EMS!F$105,EMS!G$105,EMS!H$105,EMS!I$105,EMS!J$105,EMS!K$105),IF(G79="Corporate Legal Officer",CHOOSE(COUNTIF($G$2:G79,G79),CLO!B$105,CLO!C$105,CLO!D$105,CLO!E$105,CLO!F$105,CLO!G$105,CLO!H$105,CLO!I$105,CLO!J$105,CLO!K$105),IF(G79="Lifting Engineer for Heavy &amp; Critical Lifting",CHOOSE(COUNTIF($G$2:G79,G79),LHC!B$105,LHC!C$105,LHC!D$105,LHC!E$105,LHC!F$105,LHC!G$105,LHC!H$105,LHC!I$105,LHC!J$105,LHC!K$105),IF(G79="Panelis Terlatih Pengujian Sensori Pangan",CHOOSE(COUNTIF($G$2:G79,G79),PSP!B$105,PSP!C$105,PSP!D$105,PSP!E$105,PSP!F$105,PSP!G$105,PSP!H$105,PSP!I$105,PSP!J$105,PSP!K$105),IF(G79="Food Safety Management Officer/ Petugas Sistem Keamanan Pangan",CHOOSE(COUNTIF($G$2:G79,G79),FMO!B$105,FMO!C$105,FMO!D$105,FMO!E$105,FMO!F$105,FMO!G$105,FMO!H$105,FMO!I$105,FMO!J$105,FMO!K$105),IF(G79="Lead Implementer Standar Laboratorium ISO/IEC 17025:2017",CHOOSE(COUNTIF($G$2:G79,G79),LQO!B$105,LQO!C$105,LQO!D$105,LQO!E$105,LQO!F$105,LQO!G$105,LQO!H$105,LQO!I$105,LQO!J$105,LQO!K$105),IF(G79="Regulatory Affairs Officer",CHOOSE(COUNTIF($G$2:G79,G79),RAO!B$105,RAO!C$105,RAO!D$105,RAO!E$105,RAO!F$105,RAO!G$105,RAO!H$105,RAO!I$105,RAO!J$105,RAO!K$105),IF(G79="LIFTING ENGINEER FOR MEDIUM LIFTING",CHOOSE(COUNTIF($G$2:G79,G79),LML!B$105,LML!C$105,LML!D$105,LML!E$105,LML!F$105,LML!G$105,LML!H$105,LML!I$105,LML!J$105,LML!K$105),IF(G79="LIFTING DRAFTER",CHOOSE(COUNTIF($G$2:G79,G79),LDT!B$105,LDT!C$105,LDT!D$105,LDT!E$105,LDT!F$105,LDT!G$105,LDT!H$105,LDT!I$105,LDT!J$105,LDT!K$105),IF(G79="3D LIFTING DESIGNER",CHOOSE(COUNTIF($G$2:G79,G79),DLD!B$105,DLD!C$105,DLD!D$105,DLD!E$105,DLD!F$105,DLD!G$105,DLD!H$105,DLD!I$105,DLD!J$105,DLD!K$105),"")))))))))))))))))))))</f>
        <v>23</v>
      </c>
    </row>
    <row r="80" spans="1:9" ht="19.8" x14ac:dyDescent="0.3">
      <c r="A80" s="55" t="s">
        <v>2138</v>
      </c>
      <c r="B80" s="55" t="s">
        <v>1587</v>
      </c>
      <c r="C80" s="55">
        <v>81234567819</v>
      </c>
      <c r="D80" s="55" t="s">
        <v>2125</v>
      </c>
      <c r="E80" s="55" t="s">
        <v>2123</v>
      </c>
      <c r="F80" s="55" t="s">
        <v>2121</v>
      </c>
      <c r="G80" s="55" t="s">
        <v>2084</v>
      </c>
      <c r="H80" s="55" t="str">
        <f t="shared" si="3"/>
        <v>LDT</v>
      </c>
      <c r="I80" s="55">
        <f>IF(G80="","",IF(COUNTIF($G$2:G80,G80)&gt;10,"",IF(G80="GLP Laboratory Technician/Teknisi Laboratorium Berbasis GLP",CHOOSE(COUNTIF($G$2:G80,G80),GLP!B$105,GLP!C$105,GLP!D$105,GLP!E$105,GLP!F$105,GLP!G$105,GLP!H$105,GLP!I$105,GLP!J$105,GLP!K$105),IF(G80="Laboratory HSE Officer/Petugas K3L Laboratorium",CHOOSE(COUNTIF($G$2:G80,G80),K3L!B$105,K3L!C$105,K3L!D$105,K3L!E$105,K3L!F$105,K3L!G$105,K3L!H$105,K3L!I$105,K3L!J$105,K3L!K$105),IF(G80="Laboratory Operations Officer/Pranata Laboratorium",CHOOSE(COUNTIF($G$2:G80,G80),LOP!B$105,LOP!C$105,LOP!D$105,LOP!E$105,LOP!F$105,LOP!G$105,LOP!H$105,LOP!I$105,LOP!J$105,LOP!K$105),IF(G80="Quality Management System (ISO 9001) Officer",CHOOSE(COUNTIF($G$2:G80,G80),QMS!B$105,QMS!C$105,QMS!D$105,QMS!E$105,QMS!F$105,QMS!G$105,QMS!H$105,QMS!I$105,QMS!J$105,QMS!K$105),IF(G80="QC Laboratory Analyst/Analis QC Laboratorium",CHOOSE(COUNTIF($G$2:G80,G80),QCA!B$105,QCA!C$105,QCA!D$105,QCA!E$105,QCA!F$105,QCA!G$105,QCA!H$105,QCA!I$105,QCA!J$105,QCA!K$105),IF(G80="Quality Assurance Officer",CHOOSE(COUNTIF($G$2:G80,G80),QAO!B$105,QAO!C$105,QAO!D$105,QAO!E$105,QAO!F$105,QAO!G$105,QAO!H$105,QAO!I$105,QAO!J$105,QAO!K$105),IF(G80="Research and Development Officer",CHOOSE(COUNTIF($G$2:G80,G80),RDO!B$105,RDO!C$105,RDO!D$105,RDO!E$105,RDO!F$105,RDO!G$105,RDO!H$105,RDO!I$105,RDO!J$105,RDO!K$105),IF(G80="Sustainability Officer",CHOOSE(COUNTIF($G$2:G80,G80),SBO!B$105,SBO!C$105,SBO!D$105,SBO!E$105,SBO!F$105,SBO!G$105,SBO!H$105,SBO!I$105,SBO!J$105,SBO!K$105),IF(G80="ESG Officer",CHOOSE(COUNTIF($G$2:G80,G80),ESG!B$105,ESG!C$105,ESG!D$105,ESG!E$105,ESG!F$105,ESG!G$105,ESG!H$105,ESG!I$105,ESG!J$105,ESG!K$105),IF(G80="Environmental Management System (ISO 14001) Officer",CHOOSE(COUNTIF($G$2:G80,G80),EMS!B$105,EMS!C$105,EMS!D$105,EMS!E$105,EMS!F$105,EMS!G$105,EMS!H$105,EMS!I$105,EMS!J$105,EMS!K$105),IF(G80="Corporate Legal Officer",CHOOSE(COUNTIF($G$2:G80,G80),CLO!B$105,CLO!C$105,CLO!D$105,CLO!E$105,CLO!F$105,CLO!G$105,CLO!H$105,CLO!I$105,CLO!J$105,CLO!K$105),IF(G80="Lifting Engineer for Heavy &amp; Critical Lifting",CHOOSE(COUNTIF($G$2:G80,G80),LHC!B$105,LHC!C$105,LHC!D$105,LHC!E$105,LHC!F$105,LHC!G$105,LHC!H$105,LHC!I$105,LHC!J$105,LHC!K$105),IF(G80="Panelis Terlatih Pengujian Sensori Pangan",CHOOSE(COUNTIF($G$2:G80,G80),PSP!B$105,PSP!C$105,PSP!D$105,PSP!E$105,PSP!F$105,PSP!G$105,PSP!H$105,PSP!I$105,PSP!J$105,PSP!K$105),IF(G80="Food Safety Management Officer/ Petugas Sistem Keamanan Pangan",CHOOSE(COUNTIF($G$2:G80,G80),FMO!B$105,FMO!C$105,FMO!D$105,FMO!E$105,FMO!F$105,FMO!G$105,FMO!H$105,FMO!I$105,FMO!J$105,FMO!K$105),IF(G80="Lead Implementer Standar Laboratorium ISO/IEC 17025:2017",CHOOSE(COUNTIF($G$2:G80,G80),LQO!B$105,LQO!C$105,LQO!D$105,LQO!E$105,LQO!F$105,LQO!G$105,LQO!H$105,LQO!I$105,LQO!J$105,LQO!K$105),IF(G80="Regulatory Affairs Officer",CHOOSE(COUNTIF($G$2:G80,G80),RAO!B$105,RAO!C$105,RAO!D$105,RAO!E$105,RAO!F$105,RAO!G$105,RAO!H$105,RAO!I$105,RAO!J$105,RAO!K$105),IF(G80="LIFTING ENGINEER FOR MEDIUM LIFTING",CHOOSE(COUNTIF($G$2:G80,G80),LML!B$105,LML!C$105,LML!D$105,LML!E$105,LML!F$105,LML!G$105,LML!H$105,LML!I$105,LML!J$105,LML!K$105),IF(G80="LIFTING DRAFTER",CHOOSE(COUNTIF($G$2:G80,G80),LDT!B$105,LDT!C$105,LDT!D$105,LDT!E$105,LDT!F$105,LDT!G$105,LDT!H$105,LDT!I$105,LDT!J$105,LDT!K$105),IF(G80="3D LIFTING DESIGNER",CHOOSE(COUNTIF($G$2:G80,G80),DLD!B$105,DLD!C$105,DLD!D$105,DLD!E$105,DLD!F$105,DLD!G$105,DLD!H$105,DLD!I$105,DLD!J$105,DLD!K$105),"")))))))))))))))))))))</f>
        <v>25</v>
      </c>
    </row>
    <row r="81" spans="1:9" ht="19.8" x14ac:dyDescent="0.3">
      <c r="A81" s="55" t="s">
        <v>2139</v>
      </c>
      <c r="B81" s="55" t="s">
        <v>1596</v>
      </c>
      <c r="C81" s="55">
        <v>81234567820</v>
      </c>
      <c r="D81" s="55" t="s">
        <v>525</v>
      </c>
      <c r="E81" s="55" t="s">
        <v>2126</v>
      </c>
      <c r="F81" s="55" t="s">
        <v>2102</v>
      </c>
      <c r="G81" s="55" t="s">
        <v>2084</v>
      </c>
      <c r="H81" s="55" t="str">
        <f t="shared" si="3"/>
        <v>LDT</v>
      </c>
      <c r="I81" s="55">
        <f>IF(G81="","",IF(COUNTIF($G$2:G81,G81)&gt;10,"",IF(G81="GLP Laboratory Technician/Teknisi Laboratorium Berbasis GLP",CHOOSE(COUNTIF($G$2:G81,G81),GLP!B$105,GLP!C$105,GLP!D$105,GLP!E$105,GLP!F$105,GLP!G$105,GLP!H$105,GLP!I$105,GLP!J$105,GLP!K$105),IF(G81="Laboratory HSE Officer/Petugas K3L Laboratorium",CHOOSE(COUNTIF($G$2:G81,G81),K3L!B$105,K3L!C$105,K3L!D$105,K3L!E$105,K3L!F$105,K3L!G$105,K3L!H$105,K3L!I$105,K3L!J$105,K3L!K$105),IF(G81="Laboratory Operations Officer/Pranata Laboratorium",CHOOSE(COUNTIF($G$2:G81,G81),LOP!B$105,LOP!C$105,LOP!D$105,LOP!E$105,LOP!F$105,LOP!G$105,LOP!H$105,LOP!I$105,LOP!J$105,LOP!K$105),IF(G81="Quality Management System (ISO 9001) Officer",CHOOSE(COUNTIF($G$2:G81,G81),QMS!B$105,QMS!C$105,QMS!D$105,QMS!E$105,QMS!F$105,QMS!G$105,QMS!H$105,QMS!I$105,QMS!J$105,QMS!K$105),IF(G81="QC Laboratory Analyst/Analis QC Laboratorium",CHOOSE(COUNTIF($G$2:G81,G81),QCA!B$105,QCA!C$105,QCA!D$105,QCA!E$105,QCA!F$105,QCA!G$105,QCA!H$105,QCA!I$105,QCA!J$105,QCA!K$105),IF(G81="Quality Assurance Officer",CHOOSE(COUNTIF($G$2:G81,G81),QAO!B$105,QAO!C$105,QAO!D$105,QAO!E$105,QAO!F$105,QAO!G$105,QAO!H$105,QAO!I$105,QAO!J$105,QAO!K$105),IF(G81="Research and Development Officer",CHOOSE(COUNTIF($G$2:G81,G81),RDO!B$105,RDO!C$105,RDO!D$105,RDO!E$105,RDO!F$105,RDO!G$105,RDO!H$105,RDO!I$105,RDO!J$105,RDO!K$105),IF(G81="Sustainability Officer",CHOOSE(COUNTIF($G$2:G81,G81),SBO!B$105,SBO!C$105,SBO!D$105,SBO!E$105,SBO!F$105,SBO!G$105,SBO!H$105,SBO!I$105,SBO!J$105,SBO!K$105),IF(G81="ESG Officer",CHOOSE(COUNTIF($G$2:G81,G81),ESG!B$105,ESG!C$105,ESG!D$105,ESG!E$105,ESG!F$105,ESG!G$105,ESG!H$105,ESG!I$105,ESG!J$105,ESG!K$105),IF(G81="Environmental Management System (ISO 14001) Officer",CHOOSE(COUNTIF($G$2:G81,G81),EMS!B$105,EMS!C$105,EMS!D$105,EMS!E$105,EMS!F$105,EMS!G$105,EMS!H$105,EMS!I$105,EMS!J$105,EMS!K$105),IF(G81="Corporate Legal Officer",CHOOSE(COUNTIF($G$2:G81,G81),CLO!B$105,CLO!C$105,CLO!D$105,CLO!E$105,CLO!F$105,CLO!G$105,CLO!H$105,CLO!I$105,CLO!J$105,CLO!K$105),IF(G81="Lifting Engineer for Heavy &amp; Critical Lifting",CHOOSE(COUNTIF($G$2:G81,G81),LHC!B$105,LHC!C$105,LHC!D$105,LHC!E$105,LHC!F$105,LHC!G$105,LHC!H$105,LHC!I$105,LHC!J$105,LHC!K$105),IF(G81="Panelis Terlatih Pengujian Sensori Pangan",CHOOSE(COUNTIF($G$2:G81,G81),PSP!B$105,PSP!C$105,PSP!D$105,PSP!E$105,PSP!F$105,PSP!G$105,PSP!H$105,PSP!I$105,PSP!J$105,PSP!K$105),IF(G81="Food Safety Management Officer/ Petugas Sistem Keamanan Pangan",CHOOSE(COUNTIF($G$2:G81,G81),FMO!B$105,FMO!C$105,FMO!D$105,FMO!E$105,FMO!F$105,FMO!G$105,FMO!H$105,FMO!I$105,FMO!J$105,FMO!K$105),IF(G81="Lead Implementer Standar Laboratorium ISO/IEC 17025:2017",CHOOSE(COUNTIF($G$2:G81,G81),LQO!B$105,LQO!C$105,LQO!D$105,LQO!E$105,LQO!F$105,LQO!G$105,LQO!H$105,LQO!I$105,LQO!J$105,LQO!K$105),IF(G81="Regulatory Affairs Officer",CHOOSE(COUNTIF($G$2:G81,G81),RAO!B$105,RAO!C$105,RAO!D$105,RAO!E$105,RAO!F$105,RAO!G$105,RAO!H$105,RAO!I$105,RAO!J$105,RAO!K$105),IF(G81="LIFTING ENGINEER FOR MEDIUM LIFTING",CHOOSE(COUNTIF($G$2:G81,G81),LML!B$105,LML!C$105,LML!D$105,LML!E$105,LML!F$105,LML!G$105,LML!H$105,LML!I$105,LML!J$105,LML!K$105),IF(G81="LIFTING DRAFTER",CHOOSE(COUNTIF($G$2:G81,G81),LDT!B$105,LDT!C$105,LDT!D$105,LDT!E$105,LDT!F$105,LDT!G$105,LDT!H$105,LDT!I$105,LDT!J$105,LDT!K$105),IF(G81="3D LIFTING DESIGNER",CHOOSE(COUNTIF($G$2:G81,G81),DLD!B$105,DLD!C$105,DLD!D$105,DLD!E$105,DLD!F$105,DLD!G$105,DLD!H$105,DLD!I$105,DLD!J$105,DLD!K$105),"")))))))))))))))))))))</f>
        <v>25</v>
      </c>
    </row>
    <row r="82" spans="1:9" ht="19.8" x14ac:dyDescent="0.3">
      <c r="A82" s="55" t="s">
        <v>1892</v>
      </c>
      <c r="B82" s="55" t="s">
        <v>1587</v>
      </c>
      <c r="C82" s="55">
        <v>85624321344</v>
      </c>
      <c r="D82" s="55" t="s">
        <v>1893</v>
      </c>
      <c r="E82" s="55" t="s">
        <v>1894</v>
      </c>
      <c r="F82" s="55" t="s">
        <v>1895</v>
      </c>
      <c r="G82" s="55" t="s">
        <v>2073</v>
      </c>
      <c r="H82" s="55" t="str">
        <f t="shared" si="3"/>
        <v>LHC</v>
      </c>
      <c r="I82" s="55">
        <f>IF(G82="","",IF(COUNTIF($G$2:G82,G82)&gt;10,"",IF(G82="GLP Laboratory Technician/Teknisi Laboratorium Berbasis GLP",CHOOSE(COUNTIF($G$2:G82,G82),GLP!B$105,GLP!C$105,GLP!D$105,GLP!E$105,GLP!F$105,GLP!G$105,GLP!H$105,GLP!I$105,GLP!J$105,GLP!K$105),IF(G82="Laboratory HSE Officer/Petugas K3L Laboratorium",CHOOSE(COUNTIF($G$2:G82,G82),K3L!B$105,K3L!C$105,K3L!D$105,K3L!E$105,K3L!F$105,K3L!G$105,K3L!H$105,K3L!I$105,K3L!J$105,K3L!K$105),IF(G82="Laboratory Operations Officer/Pranata Laboratorium",CHOOSE(COUNTIF($G$2:G82,G82),LOP!B$105,LOP!C$105,LOP!D$105,LOP!E$105,LOP!F$105,LOP!G$105,LOP!H$105,LOP!I$105,LOP!J$105,LOP!K$105),IF(G82="Quality Management System (ISO 9001) Officer",CHOOSE(COUNTIF($G$2:G82,G82),QMS!B$105,QMS!C$105,QMS!D$105,QMS!E$105,QMS!F$105,QMS!G$105,QMS!H$105,QMS!I$105,QMS!J$105,QMS!K$105),IF(G82="QC Laboratory Analyst/Analis QC Laboratorium",CHOOSE(COUNTIF($G$2:G82,G82),QCA!B$105,QCA!C$105,QCA!D$105,QCA!E$105,QCA!F$105,QCA!G$105,QCA!H$105,QCA!I$105,QCA!J$105,QCA!K$105),IF(G82="Quality Assurance Officer",CHOOSE(COUNTIF($G$2:G82,G82),QAO!B$105,QAO!C$105,QAO!D$105,QAO!E$105,QAO!F$105,QAO!G$105,QAO!H$105,QAO!I$105,QAO!J$105,QAO!K$105),IF(G82="Research and Development Officer",CHOOSE(COUNTIF($G$2:G82,G82),RDO!B$105,RDO!C$105,RDO!D$105,RDO!E$105,RDO!F$105,RDO!G$105,RDO!H$105,RDO!I$105,RDO!J$105,RDO!K$105),IF(G82="Sustainability Officer",CHOOSE(COUNTIF($G$2:G82,G82),SBO!B$105,SBO!C$105,SBO!D$105,SBO!E$105,SBO!F$105,SBO!G$105,SBO!H$105,SBO!I$105,SBO!J$105,SBO!K$105),IF(G82="ESG Officer",CHOOSE(COUNTIF($G$2:G82,G82),ESG!B$105,ESG!C$105,ESG!D$105,ESG!E$105,ESG!F$105,ESG!G$105,ESG!H$105,ESG!I$105,ESG!J$105,ESG!K$105),IF(G82="Environmental Management System (ISO 14001) Officer",CHOOSE(COUNTIF($G$2:G82,G82),EMS!B$105,EMS!C$105,EMS!D$105,EMS!E$105,EMS!F$105,EMS!G$105,EMS!H$105,EMS!I$105,EMS!J$105,EMS!K$105),IF(G82="Corporate Legal Officer",CHOOSE(COUNTIF($G$2:G82,G82),CLO!B$105,CLO!C$105,CLO!D$105,CLO!E$105,CLO!F$105,CLO!G$105,CLO!H$105,CLO!I$105,CLO!J$105,CLO!K$105),IF(G82="Lifting Engineer for Heavy &amp; Critical Lifting",CHOOSE(COUNTIF($G$2:G82,G82),LHC!B$105,LHC!C$105,LHC!D$105,LHC!E$105,LHC!F$105,LHC!G$105,LHC!H$105,LHC!I$105,LHC!J$105,LHC!K$105),IF(G82="Panelis Terlatih Pengujian Sensori Pangan",CHOOSE(COUNTIF($G$2:G82,G82),PSP!B$105,PSP!C$105,PSP!D$105,PSP!E$105,PSP!F$105,PSP!G$105,PSP!H$105,PSP!I$105,PSP!J$105,PSP!K$105),IF(G82="Food Safety Management Officer/ Petugas Sistem Keamanan Pangan",CHOOSE(COUNTIF($G$2:G82,G82),FMO!B$105,FMO!C$105,FMO!D$105,FMO!E$105,FMO!F$105,FMO!G$105,FMO!H$105,FMO!I$105,FMO!J$105,FMO!K$105),IF(G82="Lead Implementer Standar Laboratorium ISO/IEC 17025:2017",CHOOSE(COUNTIF($G$2:G82,G82),LQO!B$105,LQO!C$105,LQO!D$105,LQO!E$105,LQO!F$105,LQO!G$105,LQO!H$105,LQO!I$105,LQO!J$105,LQO!K$105),IF(G82="Regulatory Affairs Officer",CHOOSE(COUNTIF($G$2:G82,G82),RAO!B$105,RAO!C$105,RAO!D$105,RAO!E$105,RAO!F$105,RAO!G$105,RAO!H$105,RAO!I$105,RAO!J$105,RAO!K$105),IF(G82="LIFTING ENGINEER FOR MEDIUM LIFTING",CHOOSE(COUNTIF($G$2:G82,G82),LML!B$105,LML!C$105,LML!D$105,LML!E$105,LML!F$105,LML!G$105,LML!H$105,LML!I$105,LML!J$105,LML!K$105),IF(G82="LIFTING DRAFTER",CHOOSE(COUNTIF($G$2:G82,G82),LDT!B$105,LDT!C$105,LDT!D$105,LDT!E$105,LDT!F$105,LDT!G$105,LDT!H$105,LDT!I$105,LDT!J$105,LDT!K$105),IF(G82="3D LIFTING DESIGNER",CHOOSE(COUNTIF($G$2:G82,G82),DLD!B$105,DLD!C$105,DLD!D$105,DLD!E$105,DLD!F$105,DLD!G$105,DLD!H$105,DLD!I$105,DLD!J$105,DLD!K$105),"")))))))))))))))))))))</f>
        <v>81</v>
      </c>
    </row>
    <row r="83" spans="1:9" ht="19.8" x14ac:dyDescent="0.3">
      <c r="A83" s="55" t="s">
        <v>2153</v>
      </c>
      <c r="B83" s="55" t="s">
        <v>1587</v>
      </c>
      <c r="C83" s="55">
        <v>81234567831</v>
      </c>
      <c r="D83" s="55" t="s">
        <v>2154</v>
      </c>
      <c r="E83" s="55" t="s">
        <v>2155</v>
      </c>
      <c r="F83" s="55" t="s">
        <v>2102</v>
      </c>
      <c r="G83" s="55" t="s">
        <v>2073</v>
      </c>
      <c r="H83" s="55" t="str">
        <f t="shared" si="3"/>
        <v>LHC</v>
      </c>
      <c r="I83" s="55">
        <f>IF(G83="","",IF(COUNTIF($G$2:G83,G83)&gt;10,"",IF(G83="GLP Laboratory Technician/Teknisi Laboratorium Berbasis GLP",CHOOSE(COUNTIF($G$2:G83,G83),GLP!B$105,GLP!C$105,GLP!D$105,GLP!E$105,GLP!F$105,GLP!G$105,GLP!H$105,GLP!I$105,GLP!J$105,GLP!K$105),IF(G83="Laboratory HSE Officer/Petugas K3L Laboratorium",CHOOSE(COUNTIF($G$2:G83,G83),K3L!B$105,K3L!C$105,K3L!D$105,K3L!E$105,K3L!F$105,K3L!G$105,K3L!H$105,K3L!I$105,K3L!J$105,K3L!K$105),IF(G83="Laboratory Operations Officer/Pranata Laboratorium",CHOOSE(COUNTIF($G$2:G83,G83),LOP!B$105,LOP!C$105,LOP!D$105,LOP!E$105,LOP!F$105,LOP!G$105,LOP!H$105,LOP!I$105,LOP!J$105,LOP!K$105),IF(G83="Quality Management System (ISO 9001) Officer",CHOOSE(COUNTIF($G$2:G83,G83),QMS!B$105,QMS!C$105,QMS!D$105,QMS!E$105,QMS!F$105,QMS!G$105,QMS!H$105,QMS!I$105,QMS!J$105,QMS!K$105),IF(G83="QC Laboratory Analyst/Analis QC Laboratorium",CHOOSE(COUNTIF($G$2:G83,G83),QCA!B$105,QCA!C$105,QCA!D$105,QCA!E$105,QCA!F$105,QCA!G$105,QCA!H$105,QCA!I$105,QCA!J$105,QCA!K$105),IF(G83="Quality Assurance Officer",CHOOSE(COUNTIF($G$2:G83,G83),QAO!B$105,QAO!C$105,QAO!D$105,QAO!E$105,QAO!F$105,QAO!G$105,QAO!H$105,QAO!I$105,QAO!J$105,QAO!K$105),IF(G83="Research and Development Officer",CHOOSE(COUNTIF($G$2:G83,G83),RDO!B$105,RDO!C$105,RDO!D$105,RDO!E$105,RDO!F$105,RDO!G$105,RDO!H$105,RDO!I$105,RDO!J$105,RDO!K$105),IF(G83="Sustainability Officer",CHOOSE(COUNTIF($G$2:G83,G83),SBO!B$105,SBO!C$105,SBO!D$105,SBO!E$105,SBO!F$105,SBO!G$105,SBO!H$105,SBO!I$105,SBO!J$105,SBO!K$105),IF(G83="ESG Officer",CHOOSE(COUNTIF($G$2:G83,G83),ESG!B$105,ESG!C$105,ESG!D$105,ESG!E$105,ESG!F$105,ESG!G$105,ESG!H$105,ESG!I$105,ESG!J$105,ESG!K$105),IF(G83="Environmental Management System (ISO 14001) Officer",CHOOSE(COUNTIF($G$2:G83,G83),EMS!B$105,EMS!C$105,EMS!D$105,EMS!E$105,EMS!F$105,EMS!G$105,EMS!H$105,EMS!I$105,EMS!J$105,EMS!K$105),IF(G83="Corporate Legal Officer",CHOOSE(COUNTIF($G$2:G83,G83),CLO!B$105,CLO!C$105,CLO!D$105,CLO!E$105,CLO!F$105,CLO!G$105,CLO!H$105,CLO!I$105,CLO!J$105,CLO!K$105),IF(G83="Lifting Engineer for Heavy &amp; Critical Lifting",CHOOSE(COUNTIF($G$2:G83,G83),LHC!B$105,LHC!C$105,LHC!D$105,LHC!E$105,LHC!F$105,LHC!G$105,LHC!H$105,LHC!I$105,LHC!J$105,LHC!K$105),IF(G83="Panelis Terlatih Pengujian Sensori Pangan",CHOOSE(COUNTIF($G$2:G83,G83),PSP!B$105,PSP!C$105,PSP!D$105,PSP!E$105,PSP!F$105,PSP!G$105,PSP!H$105,PSP!I$105,PSP!J$105,PSP!K$105),IF(G83="Food Safety Management Officer/ Petugas Sistem Keamanan Pangan",CHOOSE(COUNTIF($G$2:G83,G83),FMO!B$105,FMO!C$105,FMO!D$105,FMO!E$105,FMO!F$105,FMO!G$105,FMO!H$105,FMO!I$105,FMO!J$105,FMO!K$105),IF(G83="Lead Implementer Standar Laboratorium ISO/IEC 17025:2017",CHOOSE(COUNTIF($G$2:G83,G83),LQO!B$105,LQO!C$105,LQO!D$105,LQO!E$105,LQO!F$105,LQO!G$105,LQO!H$105,LQO!I$105,LQO!J$105,LQO!K$105),IF(G83="Regulatory Affairs Officer",CHOOSE(COUNTIF($G$2:G83,G83),RAO!B$105,RAO!C$105,RAO!D$105,RAO!E$105,RAO!F$105,RAO!G$105,RAO!H$105,RAO!I$105,RAO!J$105,RAO!K$105),IF(G83="LIFTING ENGINEER FOR MEDIUM LIFTING",CHOOSE(COUNTIF($G$2:G83,G83),LML!B$105,LML!C$105,LML!D$105,LML!E$105,LML!F$105,LML!G$105,LML!H$105,LML!I$105,LML!J$105,LML!K$105),IF(G83="LIFTING DRAFTER",CHOOSE(COUNTIF($G$2:G83,G83),LDT!B$105,LDT!C$105,LDT!D$105,LDT!E$105,LDT!F$105,LDT!G$105,LDT!H$105,LDT!I$105,LDT!J$105,LDT!K$105),IF(G83="3D LIFTING DESIGNER",CHOOSE(COUNTIF($G$2:G83,G83),DLD!B$105,DLD!C$105,DLD!D$105,DLD!E$105,DLD!F$105,DLD!G$105,DLD!H$105,DLD!I$105,DLD!J$105,DLD!K$105),"")))))))))))))))))))))</f>
        <v>81</v>
      </c>
    </row>
    <row r="84" spans="1:9" ht="19.8" x14ac:dyDescent="0.3">
      <c r="A84" s="55" t="s">
        <v>2156</v>
      </c>
      <c r="B84" s="55" t="s">
        <v>1596</v>
      </c>
      <c r="C84" s="55">
        <v>81234567832</v>
      </c>
      <c r="D84" s="55" t="s">
        <v>2088</v>
      </c>
      <c r="E84" s="55" t="s">
        <v>2115</v>
      </c>
      <c r="F84" s="55" t="s">
        <v>2098</v>
      </c>
      <c r="G84" s="55" t="s">
        <v>2073</v>
      </c>
      <c r="H84" s="55" t="str">
        <f t="shared" si="3"/>
        <v>LHC</v>
      </c>
      <c r="I84" s="55">
        <f>IF(G84="","",IF(COUNTIF($G$2:G84,G84)&gt;10,"",IF(G84="GLP Laboratory Technician/Teknisi Laboratorium Berbasis GLP",CHOOSE(COUNTIF($G$2:G84,G84),GLP!B$105,GLP!C$105,GLP!D$105,GLP!E$105,GLP!F$105,GLP!G$105,GLP!H$105,GLP!I$105,GLP!J$105,GLP!K$105),IF(G84="Laboratory HSE Officer/Petugas K3L Laboratorium",CHOOSE(COUNTIF($G$2:G84,G84),K3L!B$105,K3L!C$105,K3L!D$105,K3L!E$105,K3L!F$105,K3L!G$105,K3L!H$105,K3L!I$105,K3L!J$105,K3L!K$105),IF(G84="Laboratory Operations Officer/Pranata Laboratorium",CHOOSE(COUNTIF($G$2:G84,G84),LOP!B$105,LOP!C$105,LOP!D$105,LOP!E$105,LOP!F$105,LOP!G$105,LOP!H$105,LOP!I$105,LOP!J$105,LOP!K$105),IF(G84="Quality Management System (ISO 9001) Officer",CHOOSE(COUNTIF($G$2:G84,G84),QMS!B$105,QMS!C$105,QMS!D$105,QMS!E$105,QMS!F$105,QMS!G$105,QMS!H$105,QMS!I$105,QMS!J$105,QMS!K$105),IF(G84="QC Laboratory Analyst/Analis QC Laboratorium",CHOOSE(COUNTIF($G$2:G84,G84),QCA!B$105,QCA!C$105,QCA!D$105,QCA!E$105,QCA!F$105,QCA!G$105,QCA!H$105,QCA!I$105,QCA!J$105,QCA!K$105),IF(G84="Quality Assurance Officer",CHOOSE(COUNTIF($G$2:G84,G84),QAO!B$105,QAO!C$105,QAO!D$105,QAO!E$105,QAO!F$105,QAO!G$105,QAO!H$105,QAO!I$105,QAO!J$105,QAO!K$105),IF(G84="Research and Development Officer",CHOOSE(COUNTIF($G$2:G84,G84),RDO!B$105,RDO!C$105,RDO!D$105,RDO!E$105,RDO!F$105,RDO!G$105,RDO!H$105,RDO!I$105,RDO!J$105,RDO!K$105),IF(G84="Sustainability Officer",CHOOSE(COUNTIF($G$2:G84,G84),SBO!B$105,SBO!C$105,SBO!D$105,SBO!E$105,SBO!F$105,SBO!G$105,SBO!H$105,SBO!I$105,SBO!J$105,SBO!K$105),IF(G84="ESG Officer",CHOOSE(COUNTIF($G$2:G84,G84),ESG!B$105,ESG!C$105,ESG!D$105,ESG!E$105,ESG!F$105,ESG!G$105,ESG!H$105,ESG!I$105,ESG!J$105,ESG!K$105),IF(G84="Environmental Management System (ISO 14001) Officer",CHOOSE(COUNTIF($G$2:G84,G84),EMS!B$105,EMS!C$105,EMS!D$105,EMS!E$105,EMS!F$105,EMS!G$105,EMS!H$105,EMS!I$105,EMS!J$105,EMS!K$105),IF(G84="Corporate Legal Officer",CHOOSE(COUNTIF($G$2:G84,G84),CLO!B$105,CLO!C$105,CLO!D$105,CLO!E$105,CLO!F$105,CLO!G$105,CLO!H$105,CLO!I$105,CLO!J$105,CLO!K$105),IF(G84="Lifting Engineer for Heavy &amp; Critical Lifting",CHOOSE(COUNTIF($G$2:G84,G84),LHC!B$105,LHC!C$105,LHC!D$105,LHC!E$105,LHC!F$105,LHC!G$105,LHC!H$105,LHC!I$105,LHC!J$105,LHC!K$105),IF(G84="Panelis Terlatih Pengujian Sensori Pangan",CHOOSE(COUNTIF($G$2:G84,G84),PSP!B$105,PSP!C$105,PSP!D$105,PSP!E$105,PSP!F$105,PSP!G$105,PSP!H$105,PSP!I$105,PSP!J$105,PSP!K$105),IF(G84="Food Safety Management Officer/ Petugas Sistem Keamanan Pangan",CHOOSE(COUNTIF($G$2:G84,G84),FMO!B$105,FMO!C$105,FMO!D$105,FMO!E$105,FMO!F$105,FMO!G$105,FMO!H$105,FMO!I$105,FMO!J$105,FMO!K$105),IF(G84="Lead Implementer Standar Laboratorium ISO/IEC 17025:2017",CHOOSE(COUNTIF($G$2:G84,G84),LQO!B$105,LQO!C$105,LQO!D$105,LQO!E$105,LQO!F$105,LQO!G$105,LQO!H$105,LQO!I$105,LQO!J$105,LQO!K$105),IF(G84="Regulatory Affairs Officer",CHOOSE(COUNTIF($G$2:G84,G84),RAO!B$105,RAO!C$105,RAO!D$105,RAO!E$105,RAO!F$105,RAO!G$105,RAO!H$105,RAO!I$105,RAO!J$105,RAO!K$105),IF(G84="LIFTING ENGINEER FOR MEDIUM LIFTING",CHOOSE(COUNTIF($G$2:G84,G84),LML!B$105,LML!C$105,LML!D$105,LML!E$105,LML!F$105,LML!G$105,LML!H$105,LML!I$105,LML!J$105,LML!K$105),IF(G84="LIFTING DRAFTER",CHOOSE(COUNTIF($G$2:G84,G84),LDT!B$105,LDT!C$105,LDT!D$105,LDT!E$105,LDT!F$105,LDT!G$105,LDT!H$105,LDT!I$105,LDT!J$105,LDT!K$105),IF(G84="3D LIFTING DESIGNER",CHOOSE(COUNTIF($G$2:G84,G84),DLD!B$105,DLD!C$105,DLD!D$105,DLD!E$105,DLD!F$105,DLD!G$105,DLD!H$105,DLD!I$105,DLD!J$105,DLD!K$105),"")))))))))))))))))))))</f>
        <v>81</v>
      </c>
    </row>
    <row r="85" spans="1:9" ht="19.8" x14ac:dyDescent="0.3">
      <c r="A85" s="55" t="s">
        <v>2157</v>
      </c>
      <c r="B85" s="55" t="s">
        <v>1587</v>
      </c>
      <c r="C85" s="55">
        <v>81234567833</v>
      </c>
      <c r="D85" s="55" t="s">
        <v>2158</v>
      </c>
      <c r="E85" s="55" t="s">
        <v>2097</v>
      </c>
      <c r="F85" s="55" t="s">
        <v>2106</v>
      </c>
      <c r="G85" s="55" t="s">
        <v>2073</v>
      </c>
      <c r="H85" s="55" t="str">
        <f t="shared" si="3"/>
        <v>LHC</v>
      </c>
      <c r="I85" s="55">
        <f>IF(G85="","",IF(COUNTIF($G$2:G85,G85)&gt;10,"",IF(G85="GLP Laboratory Technician/Teknisi Laboratorium Berbasis GLP",CHOOSE(COUNTIF($G$2:G85,G85),GLP!B$105,GLP!C$105,GLP!D$105,GLP!E$105,GLP!F$105,GLP!G$105,GLP!H$105,GLP!I$105,GLP!J$105,GLP!K$105),IF(G85="Laboratory HSE Officer/Petugas K3L Laboratorium",CHOOSE(COUNTIF($G$2:G85,G85),K3L!B$105,K3L!C$105,K3L!D$105,K3L!E$105,K3L!F$105,K3L!G$105,K3L!H$105,K3L!I$105,K3L!J$105,K3L!K$105),IF(G85="Laboratory Operations Officer/Pranata Laboratorium",CHOOSE(COUNTIF($G$2:G85,G85),LOP!B$105,LOP!C$105,LOP!D$105,LOP!E$105,LOP!F$105,LOP!G$105,LOP!H$105,LOP!I$105,LOP!J$105,LOP!K$105),IF(G85="Quality Management System (ISO 9001) Officer",CHOOSE(COUNTIF($G$2:G85,G85),QMS!B$105,QMS!C$105,QMS!D$105,QMS!E$105,QMS!F$105,QMS!G$105,QMS!H$105,QMS!I$105,QMS!J$105,QMS!K$105),IF(G85="QC Laboratory Analyst/Analis QC Laboratorium",CHOOSE(COUNTIF($G$2:G85,G85),QCA!B$105,QCA!C$105,QCA!D$105,QCA!E$105,QCA!F$105,QCA!G$105,QCA!H$105,QCA!I$105,QCA!J$105,QCA!K$105),IF(G85="Quality Assurance Officer",CHOOSE(COUNTIF($G$2:G85,G85),QAO!B$105,QAO!C$105,QAO!D$105,QAO!E$105,QAO!F$105,QAO!G$105,QAO!H$105,QAO!I$105,QAO!J$105,QAO!K$105),IF(G85="Research and Development Officer",CHOOSE(COUNTIF($G$2:G85,G85),RDO!B$105,RDO!C$105,RDO!D$105,RDO!E$105,RDO!F$105,RDO!G$105,RDO!H$105,RDO!I$105,RDO!J$105,RDO!K$105),IF(G85="Sustainability Officer",CHOOSE(COUNTIF($G$2:G85,G85),SBO!B$105,SBO!C$105,SBO!D$105,SBO!E$105,SBO!F$105,SBO!G$105,SBO!H$105,SBO!I$105,SBO!J$105,SBO!K$105),IF(G85="ESG Officer",CHOOSE(COUNTIF($G$2:G85,G85),ESG!B$105,ESG!C$105,ESG!D$105,ESG!E$105,ESG!F$105,ESG!G$105,ESG!H$105,ESG!I$105,ESG!J$105,ESG!K$105),IF(G85="Environmental Management System (ISO 14001) Officer",CHOOSE(COUNTIF($G$2:G85,G85),EMS!B$105,EMS!C$105,EMS!D$105,EMS!E$105,EMS!F$105,EMS!G$105,EMS!H$105,EMS!I$105,EMS!J$105,EMS!K$105),IF(G85="Corporate Legal Officer",CHOOSE(COUNTIF($G$2:G85,G85),CLO!B$105,CLO!C$105,CLO!D$105,CLO!E$105,CLO!F$105,CLO!G$105,CLO!H$105,CLO!I$105,CLO!J$105,CLO!K$105),IF(G85="Lifting Engineer for Heavy &amp; Critical Lifting",CHOOSE(COUNTIF($G$2:G85,G85),LHC!B$105,LHC!C$105,LHC!D$105,LHC!E$105,LHC!F$105,LHC!G$105,LHC!H$105,LHC!I$105,LHC!J$105,LHC!K$105),IF(G85="Panelis Terlatih Pengujian Sensori Pangan",CHOOSE(COUNTIF($G$2:G85,G85),PSP!B$105,PSP!C$105,PSP!D$105,PSP!E$105,PSP!F$105,PSP!G$105,PSP!H$105,PSP!I$105,PSP!J$105,PSP!K$105),IF(G85="Food Safety Management Officer/ Petugas Sistem Keamanan Pangan",CHOOSE(COUNTIF($G$2:G85,G85),FMO!B$105,FMO!C$105,FMO!D$105,FMO!E$105,FMO!F$105,FMO!G$105,FMO!H$105,FMO!I$105,FMO!J$105,FMO!K$105),IF(G85="Lead Implementer Standar Laboratorium ISO/IEC 17025:2017",CHOOSE(COUNTIF($G$2:G85,G85),LQO!B$105,LQO!C$105,LQO!D$105,LQO!E$105,LQO!F$105,LQO!G$105,LQO!H$105,LQO!I$105,LQO!J$105,LQO!K$105),IF(G85="Regulatory Affairs Officer",CHOOSE(COUNTIF($G$2:G85,G85),RAO!B$105,RAO!C$105,RAO!D$105,RAO!E$105,RAO!F$105,RAO!G$105,RAO!H$105,RAO!I$105,RAO!J$105,RAO!K$105),IF(G85="LIFTING ENGINEER FOR MEDIUM LIFTING",CHOOSE(COUNTIF($G$2:G85,G85),LML!B$105,LML!C$105,LML!D$105,LML!E$105,LML!F$105,LML!G$105,LML!H$105,LML!I$105,LML!J$105,LML!K$105),IF(G85="LIFTING DRAFTER",CHOOSE(COUNTIF($G$2:G85,G85),LDT!B$105,LDT!C$105,LDT!D$105,LDT!E$105,LDT!F$105,LDT!G$105,LDT!H$105,LDT!I$105,LDT!J$105,LDT!K$105),IF(G85="3D LIFTING DESIGNER",CHOOSE(COUNTIF($G$2:G85,G85),DLD!B$105,DLD!C$105,DLD!D$105,DLD!E$105,DLD!F$105,DLD!G$105,DLD!H$105,DLD!I$105,DLD!J$105,DLD!K$105),"")))))))))))))))))))))</f>
        <v>51</v>
      </c>
    </row>
    <row r="86" spans="1:9" ht="19.8" x14ac:dyDescent="0.3">
      <c r="A86" s="55" t="s">
        <v>2159</v>
      </c>
      <c r="B86" s="55" t="s">
        <v>1596</v>
      </c>
      <c r="C86" s="55">
        <v>81234567834</v>
      </c>
      <c r="D86" s="55" t="s">
        <v>2160</v>
      </c>
      <c r="E86" s="55" t="s">
        <v>2109</v>
      </c>
      <c r="F86" s="55" t="s">
        <v>2119</v>
      </c>
      <c r="G86" s="55" t="s">
        <v>2073</v>
      </c>
      <c r="H86" s="55" t="str">
        <f t="shared" si="3"/>
        <v>LHC</v>
      </c>
      <c r="I86" s="55">
        <f>IF(G86="","",IF(COUNTIF($G$2:G86,G86)&gt;10,"",IF(G86="GLP Laboratory Technician/Teknisi Laboratorium Berbasis GLP",CHOOSE(COUNTIF($G$2:G86,G86),GLP!B$105,GLP!C$105,GLP!D$105,GLP!E$105,GLP!F$105,GLP!G$105,GLP!H$105,GLP!I$105,GLP!J$105,GLP!K$105),IF(G86="Laboratory HSE Officer/Petugas K3L Laboratorium",CHOOSE(COUNTIF($G$2:G86,G86),K3L!B$105,K3L!C$105,K3L!D$105,K3L!E$105,K3L!F$105,K3L!G$105,K3L!H$105,K3L!I$105,K3L!J$105,K3L!K$105),IF(G86="Laboratory Operations Officer/Pranata Laboratorium",CHOOSE(COUNTIF($G$2:G86,G86),LOP!B$105,LOP!C$105,LOP!D$105,LOP!E$105,LOP!F$105,LOP!G$105,LOP!H$105,LOP!I$105,LOP!J$105,LOP!K$105),IF(G86="Quality Management System (ISO 9001) Officer",CHOOSE(COUNTIF($G$2:G86,G86),QMS!B$105,QMS!C$105,QMS!D$105,QMS!E$105,QMS!F$105,QMS!G$105,QMS!H$105,QMS!I$105,QMS!J$105,QMS!K$105),IF(G86="QC Laboratory Analyst/Analis QC Laboratorium",CHOOSE(COUNTIF($G$2:G86,G86),QCA!B$105,QCA!C$105,QCA!D$105,QCA!E$105,QCA!F$105,QCA!G$105,QCA!H$105,QCA!I$105,QCA!J$105,QCA!K$105),IF(G86="Quality Assurance Officer",CHOOSE(COUNTIF($G$2:G86,G86),QAO!B$105,QAO!C$105,QAO!D$105,QAO!E$105,QAO!F$105,QAO!G$105,QAO!H$105,QAO!I$105,QAO!J$105,QAO!K$105),IF(G86="Research and Development Officer",CHOOSE(COUNTIF($G$2:G86,G86),RDO!B$105,RDO!C$105,RDO!D$105,RDO!E$105,RDO!F$105,RDO!G$105,RDO!H$105,RDO!I$105,RDO!J$105,RDO!K$105),IF(G86="Sustainability Officer",CHOOSE(COUNTIF($G$2:G86,G86),SBO!B$105,SBO!C$105,SBO!D$105,SBO!E$105,SBO!F$105,SBO!G$105,SBO!H$105,SBO!I$105,SBO!J$105,SBO!K$105),IF(G86="ESG Officer",CHOOSE(COUNTIF($G$2:G86,G86),ESG!B$105,ESG!C$105,ESG!D$105,ESG!E$105,ESG!F$105,ESG!G$105,ESG!H$105,ESG!I$105,ESG!J$105,ESG!K$105),IF(G86="Environmental Management System (ISO 14001) Officer",CHOOSE(COUNTIF($G$2:G86,G86),EMS!B$105,EMS!C$105,EMS!D$105,EMS!E$105,EMS!F$105,EMS!G$105,EMS!H$105,EMS!I$105,EMS!J$105,EMS!K$105),IF(G86="Corporate Legal Officer",CHOOSE(COUNTIF($G$2:G86,G86),CLO!B$105,CLO!C$105,CLO!D$105,CLO!E$105,CLO!F$105,CLO!G$105,CLO!H$105,CLO!I$105,CLO!J$105,CLO!K$105),IF(G86="Lifting Engineer for Heavy &amp; Critical Lifting",CHOOSE(COUNTIF($G$2:G86,G86),LHC!B$105,LHC!C$105,LHC!D$105,LHC!E$105,LHC!F$105,LHC!G$105,LHC!H$105,LHC!I$105,LHC!J$105,LHC!K$105),IF(G86="Panelis Terlatih Pengujian Sensori Pangan",CHOOSE(COUNTIF($G$2:G86,G86),PSP!B$105,PSP!C$105,PSP!D$105,PSP!E$105,PSP!F$105,PSP!G$105,PSP!H$105,PSP!I$105,PSP!J$105,PSP!K$105),IF(G86="Food Safety Management Officer/ Petugas Sistem Keamanan Pangan",CHOOSE(COUNTIF($G$2:G86,G86),FMO!B$105,FMO!C$105,FMO!D$105,FMO!E$105,FMO!F$105,FMO!G$105,FMO!H$105,FMO!I$105,FMO!J$105,FMO!K$105),IF(G86="Lead Implementer Standar Laboratorium ISO/IEC 17025:2017",CHOOSE(COUNTIF($G$2:G86,G86),LQO!B$105,LQO!C$105,LQO!D$105,LQO!E$105,LQO!F$105,LQO!G$105,LQO!H$105,LQO!I$105,LQO!J$105,LQO!K$105),IF(G86="Regulatory Affairs Officer",CHOOSE(COUNTIF($G$2:G86,G86),RAO!B$105,RAO!C$105,RAO!D$105,RAO!E$105,RAO!F$105,RAO!G$105,RAO!H$105,RAO!I$105,RAO!J$105,RAO!K$105),IF(G86="LIFTING ENGINEER FOR MEDIUM LIFTING",CHOOSE(COUNTIF($G$2:G86,G86),LML!B$105,LML!C$105,LML!D$105,LML!E$105,LML!F$105,LML!G$105,LML!H$105,LML!I$105,LML!J$105,LML!K$105),IF(G86="LIFTING DRAFTER",CHOOSE(COUNTIF($G$2:G86,G86),LDT!B$105,LDT!C$105,LDT!D$105,LDT!E$105,LDT!F$105,LDT!G$105,LDT!H$105,LDT!I$105,LDT!J$105,LDT!K$105),IF(G86="3D LIFTING DESIGNER",CHOOSE(COUNTIF($G$2:G86,G86),DLD!B$105,DLD!C$105,DLD!D$105,DLD!E$105,DLD!F$105,DLD!G$105,DLD!H$105,DLD!I$105,DLD!J$105,DLD!K$105),"")))))))))))))))))))))</f>
        <v>81</v>
      </c>
    </row>
    <row r="87" spans="1:9" ht="19.8" x14ac:dyDescent="0.3">
      <c r="A87" s="55" t="s">
        <v>2161</v>
      </c>
      <c r="B87" s="55" t="s">
        <v>1587</v>
      </c>
      <c r="C87" s="55">
        <v>81234567835</v>
      </c>
      <c r="D87" s="55" t="s">
        <v>2088</v>
      </c>
      <c r="E87" s="55" t="s">
        <v>2089</v>
      </c>
      <c r="F87" s="55" t="s">
        <v>2094</v>
      </c>
      <c r="G87" s="55" t="s">
        <v>2073</v>
      </c>
      <c r="H87" s="55" t="str">
        <f t="shared" si="3"/>
        <v>LHC</v>
      </c>
      <c r="I87" s="55">
        <f>IF(G87="","",IF(COUNTIF($G$2:G87,G87)&gt;10,"",IF(G87="GLP Laboratory Technician/Teknisi Laboratorium Berbasis GLP",CHOOSE(COUNTIF($G$2:G87,G87),GLP!B$105,GLP!C$105,GLP!D$105,GLP!E$105,GLP!F$105,GLP!G$105,GLP!H$105,GLP!I$105,GLP!J$105,GLP!K$105),IF(G87="Laboratory HSE Officer/Petugas K3L Laboratorium",CHOOSE(COUNTIF($G$2:G87,G87),K3L!B$105,K3L!C$105,K3L!D$105,K3L!E$105,K3L!F$105,K3L!G$105,K3L!H$105,K3L!I$105,K3L!J$105,K3L!K$105),IF(G87="Laboratory Operations Officer/Pranata Laboratorium",CHOOSE(COUNTIF($G$2:G87,G87),LOP!B$105,LOP!C$105,LOP!D$105,LOP!E$105,LOP!F$105,LOP!G$105,LOP!H$105,LOP!I$105,LOP!J$105,LOP!K$105),IF(G87="Quality Management System (ISO 9001) Officer",CHOOSE(COUNTIF($G$2:G87,G87),QMS!B$105,QMS!C$105,QMS!D$105,QMS!E$105,QMS!F$105,QMS!G$105,QMS!H$105,QMS!I$105,QMS!J$105,QMS!K$105),IF(G87="QC Laboratory Analyst/Analis QC Laboratorium",CHOOSE(COUNTIF($G$2:G87,G87),QCA!B$105,QCA!C$105,QCA!D$105,QCA!E$105,QCA!F$105,QCA!G$105,QCA!H$105,QCA!I$105,QCA!J$105,QCA!K$105),IF(G87="Quality Assurance Officer",CHOOSE(COUNTIF($G$2:G87,G87),QAO!B$105,QAO!C$105,QAO!D$105,QAO!E$105,QAO!F$105,QAO!G$105,QAO!H$105,QAO!I$105,QAO!J$105,QAO!K$105),IF(G87="Research and Development Officer",CHOOSE(COUNTIF($G$2:G87,G87),RDO!B$105,RDO!C$105,RDO!D$105,RDO!E$105,RDO!F$105,RDO!G$105,RDO!H$105,RDO!I$105,RDO!J$105,RDO!K$105),IF(G87="Sustainability Officer",CHOOSE(COUNTIF($G$2:G87,G87),SBO!B$105,SBO!C$105,SBO!D$105,SBO!E$105,SBO!F$105,SBO!G$105,SBO!H$105,SBO!I$105,SBO!J$105,SBO!K$105),IF(G87="ESG Officer",CHOOSE(COUNTIF($G$2:G87,G87),ESG!B$105,ESG!C$105,ESG!D$105,ESG!E$105,ESG!F$105,ESG!G$105,ESG!H$105,ESG!I$105,ESG!J$105,ESG!K$105),IF(G87="Environmental Management System (ISO 14001) Officer",CHOOSE(COUNTIF($G$2:G87,G87),EMS!B$105,EMS!C$105,EMS!D$105,EMS!E$105,EMS!F$105,EMS!G$105,EMS!H$105,EMS!I$105,EMS!J$105,EMS!K$105),IF(G87="Corporate Legal Officer",CHOOSE(COUNTIF($G$2:G87,G87),CLO!B$105,CLO!C$105,CLO!D$105,CLO!E$105,CLO!F$105,CLO!G$105,CLO!H$105,CLO!I$105,CLO!J$105,CLO!K$105),IF(G87="Lifting Engineer for Heavy &amp; Critical Lifting",CHOOSE(COUNTIF($G$2:G87,G87),LHC!B$105,LHC!C$105,LHC!D$105,LHC!E$105,LHC!F$105,LHC!G$105,LHC!H$105,LHC!I$105,LHC!J$105,LHC!K$105),IF(G87="Panelis Terlatih Pengujian Sensori Pangan",CHOOSE(COUNTIF($G$2:G87,G87),PSP!B$105,PSP!C$105,PSP!D$105,PSP!E$105,PSP!F$105,PSP!G$105,PSP!H$105,PSP!I$105,PSP!J$105,PSP!K$105),IF(G87="Food Safety Management Officer/ Petugas Sistem Keamanan Pangan",CHOOSE(COUNTIF($G$2:G87,G87),FMO!B$105,FMO!C$105,FMO!D$105,FMO!E$105,FMO!F$105,FMO!G$105,FMO!H$105,FMO!I$105,FMO!J$105,FMO!K$105),IF(G87="Lead Implementer Standar Laboratorium ISO/IEC 17025:2017",CHOOSE(COUNTIF($G$2:G87,G87),LQO!B$105,LQO!C$105,LQO!D$105,LQO!E$105,LQO!F$105,LQO!G$105,LQO!H$105,LQO!I$105,LQO!J$105,LQO!K$105),IF(G87="Regulatory Affairs Officer",CHOOSE(COUNTIF($G$2:G87,G87),RAO!B$105,RAO!C$105,RAO!D$105,RAO!E$105,RAO!F$105,RAO!G$105,RAO!H$105,RAO!I$105,RAO!J$105,RAO!K$105),IF(G87="LIFTING ENGINEER FOR MEDIUM LIFTING",CHOOSE(COUNTIF($G$2:G87,G87),LML!B$105,LML!C$105,LML!D$105,LML!E$105,LML!F$105,LML!G$105,LML!H$105,LML!I$105,LML!J$105,LML!K$105),IF(G87="LIFTING DRAFTER",CHOOSE(COUNTIF($G$2:G87,G87),LDT!B$105,LDT!C$105,LDT!D$105,LDT!E$105,LDT!F$105,LDT!G$105,LDT!H$105,LDT!I$105,LDT!J$105,LDT!K$105),IF(G87="3D LIFTING DESIGNER",CHOOSE(COUNTIF($G$2:G87,G87),DLD!B$105,DLD!C$105,DLD!D$105,DLD!E$105,DLD!F$105,DLD!G$105,DLD!H$105,DLD!I$105,DLD!J$105,DLD!K$105),"")))))))))))))))))))))</f>
        <v>51</v>
      </c>
    </row>
    <row r="88" spans="1:9" ht="19.8" x14ac:dyDescent="0.3">
      <c r="A88" s="55" t="s">
        <v>2162</v>
      </c>
      <c r="B88" s="55" t="s">
        <v>1596</v>
      </c>
      <c r="C88" s="55">
        <v>81234567836</v>
      </c>
      <c r="D88" s="55" t="s">
        <v>2154</v>
      </c>
      <c r="E88" s="55" t="s">
        <v>2093</v>
      </c>
      <c r="F88" s="55" t="s">
        <v>2130</v>
      </c>
      <c r="G88" s="55" t="s">
        <v>2073</v>
      </c>
      <c r="H88" s="55" t="str">
        <f t="shared" si="3"/>
        <v>LHC</v>
      </c>
      <c r="I88" s="55">
        <f>IF(G88="","",IF(COUNTIF($G$2:G88,G88)&gt;10,"",IF(G88="GLP Laboratory Technician/Teknisi Laboratorium Berbasis GLP",CHOOSE(COUNTIF($G$2:G88,G88),GLP!B$105,GLP!C$105,GLP!D$105,GLP!E$105,GLP!F$105,GLP!G$105,GLP!H$105,GLP!I$105,GLP!J$105,GLP!K$105),IF(G88="Laboratory HSE Officer/Petugas K3L Laboratorium",CHOOSE(COUNTIF($G$2:G88,G88),K3L!B$105,K3L!C$105,K3L!D$105,K3L!E$105,K3L!F$105,K3L!G$105,K3L!H$105,K3L!I$105,K3L!J$105,K3L!K$105),IF(G88="Laboratory Operations Officer/Pranata Laboratorium",CHOOSE(COUNTIF($G$2:G88,G88),LOP!B$105,LOP!C$105,LOP!D$105,LOP!E$105,LOP!F$105,LOP!G$105,LOP!H$105,LOP!I$105,LOP!J$105,LOP!K$105),IF(G88="Quality Management System (ISO 9001) Officer",CHOOSE(COUNTIF($G$2:G88,G88),QMS!B$105,QMS!C$105,QMS!D$105,QMS!E$105,QMS!F$105,QMS!G$105,QMS!H$105,QMS!I$105,QMS!J$105,QMS!K$105),IF(G88="QC Laboratory Analyst/Analis QC Laboratorium",CHOOSE(COUNTIF($G$2:G88,G88),QCA!B$105,QCA!C$105,QCA!D$105,QCA!E$105,QCA!F$105,QCA!G$105,QCA!H$105,QCA!I$105,QCA!J$105,QCA!K$105),IF(G88="Quality Assurance Officer",CHOOSE(COUNTIF($G$2:G88,G88),QAO!B$105,QAO!C$105,QAO!D$105,QAO!E$105,QAO!F$105,QAO!G$105,QAO!H$105,QAO!I$105,QAO!J$105,QAO!K$105),IF(G88="Research and Development Officer",CHOOSE(COUNTIF($G$2:G88,G88),RDO!B$105,RDO!C$105,RDO!D$105,RDO!E$105,RDO!F$105,RDO!G$105,RDO!H$105,RDO!I$105,RDO!J$105,RDO!K$105),IF(G88="Sustainability Officer",CHOOSE(COUNTIF($G$2:G88,G88),SBO!B$105,SBO!C$105,SBO!D$105,SBO!E$105,SBO!F$105,SBO!G$105,SBO!H$105,SBO!I$105,SBO!J$105,SBO!K$105),IF(G88="ESG Officer",CHOOSE(COUNTIF($G$2:G88,G88),ESG!B$105,ESG!C$105,ESG!D$105,ESG!E$105,ESG!F$105,ESG!G$105,ESG!H$105,ESG!I$105,ESG!J$105,ESG!K$105),IF(G88="Environmental Management System (ISO 14001) Officer",CHOOSE(COUNTIF($G$2:G88,G88),EMS!B$105,EMS!C$105,EMS!D$105,EMS!E$105,EMS!F$105,EMS!G$105,EMS!H$105,EMS!I$105,EMS!J$105,EMS!K$105),IF(G88="Corporate Legal Officer",CHOOSE(COUNTIF($G$2:G88,G88),CLO!B$105,CLO!C$105,CLO!D$105,CLO!E$105,CLO!F$105,CLO!G$105,CLO!H$105,CLO!I$105,CLO!J$105,CLO!K$105),IF(G88="Lifting Engineer for Heavy &amp; Critical Lifting",CHOOSE(COUNTIF($G$2:G88,G88),LHC!B$105,LHC!C$105,LHC!D$105,LHC!E$105,LHC!F$105,LHC!G$105,LHC!H$105,LHC!I$105,LHC!J$105,LHC!K$105),IF(G88="Panelis Terlatih Pengujian Sensori Pangan",CHOOSE(COUNTIF($G$2:G88,G88),PSP!B$105,PSP!C$105,PSP!D$105,PSP!E$105,PSP!F$105,PSP!G$105,PSP!H$105,PSP!I$105,PSP!J$105,PSP!K$105),IF(G88="Food Safety Management Officer/ Petugas Sistem Keamanan Pangan",CHOOSE(COUNTIF($G$2:G88,G88),FMO!B$105,FMO!C$105,FMO!D$105,FMO!E$105,FMO!F$105,FMO!G$105,FMO!H$105,FMO!I$105,FMO!J$105,FMO!K$105),IF(G88="Lead Implementer Standar Laboratorium ISO/IEC 17025:2017",CHOOSE(COUNTIF($G$2:G88,G88),LQO!B$105,LQO!C$105,LQO!D$105,LQO!E$105,LQO!F$105,LQO!G$105,LQO!H$105,LQO!I$105,LQO!J$105,LQO!K$105),IF(G88="Regulatory Affairs Officer",CHOOSE(COUNTIF($G$2:G88,G88),RAO!B$105,RAO!C$105,RAO!D$105,RAO!E$105,RAO!F$105,RAO!G$105,RAO!H$105,RAO!I$105,RAO!J$105,RAO!K$105),IF(G88="LIFTING ENGINEER FOR MEDIUM LIFTING",CHOOSE(COUNTIF($G$2:G88,G88),LML!B$105,LML!C$105,LML!D$105,LML!E$105,LML!F$105,LML!G$105,LML!H$105,LML!I$105,LML!J$105,LML!K$105),IF(G88="LIFTING DRAFTER",CHOOSE(COUNTIF($G$2:G88,G88),LDT!B$105,LDT!C$105,LDT!D$105,LDT!E$105,LDT!F$105,LDT!G$105,LDT!H$105,LDT!I$105,LDT!J$105,LDT!K$105),IF(G88="3D LIFTING DESIGNER",CHOOSE(COUNTIF($G$2:G88,G88),DLD!B$105,DLD!C$105,DLD!D$105,DLD!E$105,DLD!F$105,DLD!G$105,DLD!H$105,DLD!I$105,DLD!J$105,DLD!K$105),"")))))))))))))))))))))</f>
        <v>29</v>
      </c>
    </row>
    <row r="89" spans="1:9" ht="19.8" x14ac:dyDescent="0.3">
      <c r="A89" s="55" t="s">
        <v>2163</v>
      </c>
      <c r="B89" s="55" t="s">
        <v>1587</v>
      </c>
      <c r="C89" s="55">
        <v>81234567837</v>
      </c>
      <c r="D89" s="55" t="s">
        <v>2164</v>
      </c>
      <c r="E89" s="55" t="s">
        <v>2129</v>
      </c>
      <c r="F89" s="55" t="s">
        <v>2113</v>
      </c>
      <c r="G89" s="55" t="s">
        <v>2073</v>
      </c>
      <c r="H89" s="55" t="str">
        <f t="shared" si="3"/>
        <v>LHC</v>
      </c>
      <c r="I89" s="55">
        <f>IF(G89="","",IF(COUNTIF($G$2:G89,G89)&gt;10,"",IF(G89="GLP Laboratory Technician/Teknisi Laboratorium Berbasis GLP",CHOOSE(COUNTIF($G$2:G89,G89),GLP!B$105,GLP!C$105,GLP!D$105,GLP!E$105,GLP!F$105,GLP!G$105,GLP!H$105,GLP!I$105,GLP!J$105,GLP!K$105),IF(G89="Laboratory HSE Officer/Petugas K3L Laboratorium",CHOOSE(COUNTIF($G$2:G89,G89),K3L!B$105,K3L!C$105,K3L!D$105,K3L!E$105,K3L!F$105,K3L!G$105,K3L!H$105,K3L!I$105,K3L!J$105,K3L!K$105),IF(G89="Laboratory Operations Officer/Pranata Laboratorium",CHOOSE(COUNTIF($G$2:G89,G89),LOP!B$105,LOP!C$105,LOP!D$105,LOP!E$105,LOP!F$105,LOP!G$105,LOP!H$105,LOP!I$105,LOP!J$105,LOP!K$105),IF(G89="Quality Management System (ISO 9001) Officer",CHOOSE(COUNTIF($G$2:G89,G89),QMS!B$105,QMS!C$105,QMS!D$105,QMS!E$105,QMS!F$105,QMS!G$105,QMS!H$105,QMS!I$105,QMS!J$105,QMS!K$105),IF(G89="QC Laboratory Analyst/Analis QC Laboratorium",CHOOSE(COUNTIF($G$2:G89,G89),QCA!B$105,QCA!C$105,QCA!D$105,QCA!E$105,QCA!F$105,QCA!G$105,QCA!H$105,QCA!I$105,QCA!J$105,QCA!K$105),IF(G89="Quality Assurance Officer",CHOOSE(COUNTIF($G$2:G89,G89),QAO!B$105,QAO!C$105,QAO!D$105,QAO!E$105,QAO!F$105,QAO!G$105,QAO!H$105,QAO!I$105,QAO!J$105,QAO!K$105),IF(G89="Research and Development Officer",CHOOSE(COUNTIF($G$2:G89,G89),RDO!B$105,RDO!C$105,RDO!D$105,RDO!E$105,RDO!F$105,RDO!G$105,RDO!H$105,RDO!I$105,RDO!J$105,RDO!K$105),IF(G89="Sustainability Officer",CHOOSE(COUNTIF($G$2:G89,G89),SBO!B$105,SBO!C$105,SBO!D$105,SBO!E$105,SBO!F$105,SBO!G$105,SBO!H$105,SBO!I$105,SBO!J$105,SBO!K$105),IF(G89="ESG Officer",CHOOSE(COUNTIF($G$2:G89,G89),ESG!B$105,ESG!C$105,ESG!D$105,ESG!E$105,ESG!F$105,ESG!G$105,ESG!H$105,ESG!I$105,ESG!J$105,ESG!K$105),IF(G89="Environmental Management System (ISO 14001) Officer",CHOOSE(COUNTIF($G$2:G89,G89),EMS!B$105,EMS!C$105,EMS!D$105,EMS!E$105,EMS!F$105,EMS!G$105,EMS!H$105,EMS!I$105,EMS!J$105,EMS!K$105),IF(G89="Corporate Legal Officer",CHOOSE(COUNTIF($G$2:G89,G89),CLO!B$105,CLO!C$105,CLO!D$105,CLO!E$105,CLO!F$105,CLO!G$105,CLO!H$105,CLO!I$105,CLO!J$105,CLO!K$105),IF(G89="Lifting Engineer for Heavy &amp; Critical Lifting",CHOOSE(COUNTIF($G$2:G89,G89),LHC!B$105,LHC!C$105,LHC!D$105,LHC!E$105,LHC!F$105,LHC!G$105,LHC!H$105,LHC!I$105,LHC!J$105,LHC!K$105),IF(G89="Panelis Terlatih Pengujian Sensori Pangan",CHOOSE(COUNTIF($G$2:G89,G89),PSP!B$105,PSP!C$105,PSP!D$105,PSP!E$105,PSP!F$105,PSP!G$105,PSP!H$105,PSP!I$105,PSP!J$105,PSP!K$105),IF(G89="Food Safety Management Officer/ Petugas Sistem Keamanan Pangan",CHOOSE(COUNTIF($G$2:G89,G89),FMO!B$105,FMO!C$105,FMO!D$105,FMO!E$105,FMO!F$105,FMO!G$105,FMO!H$105,FMO!I$105,FMO!J$105,FMO!K$105),IF(G89="Lead Implementer Standar Laboratorium ISO/IEC 17025:2017",CHOOSE(COUNTIF($G$2:G89,G89),LQO!B$105,LQO!C$105,LQO!D$105,LQO!E$105,LQO!F$105,LQO!G$105,LQO!H$105,LQO!I$105,LQO!J$105,LQO!K$105),IF(G89="Regulatory Affairs Officer",CHOOSE(COUNTIF($G$2:G89,G89),RAO!B$105,RAO!C$105,RAO!D$105,RAO!E$105,RAO!F$105,RAO!G$105,RAO!H$105,RAO!I$105,RAO!J$105,RAO!K$105),IF(G89="LIFTING ENGINEER FOR MEDIUM LIFTING",CHOOSE(COUNTIF($G$2:G89,G89),LML!B$105,LML!C$105,LML!D$105,LML!E$105,LML!F$105,LML!G$105,LML!H$105,LML!I$105,LML!J$105,LML!K$105),IF(G89="LIFTING DRAFTER",CHOOSE(COUNTIF($G$2:G89,G89),LDT!B$105,LDT!C$105,LDT!D$105,LDT!E$105,LDT!F$105,LDT!G$105,LDT!H$105,LDT!I$105,LDT!J$105,LDT!K$105),IF(G89="3D LIFTING DESIGNER",CHOOSE(COUNTIF($G$2:G89,G89),DLD!B$105,DLD!C$105,DLD!D$105,DLD!E$105,DLD!F$105,DLD!G$105,DLD!H$105,DLD!I$105,DLD!J$105,DLD!K$105),"")))))))))))))))))))))</f>
        <v>29</v>
      </c>
    </row>
    <row r="90" spans="1:9" ht="19.8" x14ac:dyDescent="0.3">
      <c r="A90" s="55" t="s">
        <v>2165</v>
      </c>
      <c r="B90" s="55" t="s">
        <v>1596</v>
      </c>
      <c r="C90" s="55">
        <v>81234567838</v>
      </c>
      <c r="D90" s="55" t="s">
        <v>2088</v>
      </c>
      <c r="E90" s="55" t="s">
        <v>2115</v>
      </c>
      <c r="F90" s="55" t="s">
        <v>2116</v>
      </c>
      <c r="G90" s="55" t="s">
        <v>2073</v>
      </c>
      <c r="H90" s="55" t="str">
        <f t="shared" si="3"/>
        <v>LHC</v>
      </c>
      <c r="I90" s="55">
        <f>IF(G90="","",IF(COUNTIF($G$2:G90,G90)&gt;10,"",IF(G90="GLP Laboratory Technician/Teknisi Laboratorium Berbasis GLP",CHOOSE(COUNTIF($G$2:G90,G90),GLP!B$105,GLP!C$105,GLP!D$105,GLP!E$105,GLP!F$105,GLP!G$105,GLP!H$105,GLP!I$105,GLP!J$105,GLP!K$105),IF(G90="Laboratory HSE Officer/Petugas K3L Laboratorium",CHOOSE(COUNTIF($G$2:G90,G90),K3L!B$105,K3L!C$105,K3L!D$105,K3L!E$105,K3L!F$105,K3L!G$105,K3L!H$105,K3L!I$105,K3L!J$105,K3L!K$105),IF(G90="Laboratory Operations Officer/Pranata Laboratorium",CHOOSE(COUNTIF($G$2:G90,G90),LOP!B$105,LOP!C$105,LOP!D$105,LOP!E$105,LOP!F$105,LOP!G$105,LOP!H$105,LOP!I$105,LOP!J$105,LOP!K$105),IF(G90="Quality Management System (ISO 9001) Officer",CHOOSE(COUNTIF($G$2:G90,G90),QMS!B$105,QMS!C$105,QMS!D$105,QMS!E$105,QMS!F$105,QMS!G$105,QMS!H$105,QMS!I$105,QMS!J$105,QMS!K$105),IF(G90="QC Laboratory Analyst/Analis QC Laboratorium",CHOOSE(COUNTIF($G$2:G90,G90),QCA!B$105,QCA!C$105,QCA!D$105,QCA!E$105,QCA!F$105,QCA!G$105,QCA!H$105,QCA!I$105,QCA!J$105,QCA!K$105),IF(G90="Quality Assurance Officer",CHOOSE(COUNTIF($G$2:G90,G90),QAO!B$105,QAO!C$105,QAO!D$105,QAO!E$105,QAO!F$105,QAO!G$105,QAO!H$105,QAO!I$105,QAO!J$105,QAO!K$105),IF(G90="Research and Development Officer",CHOOSE(COUNTIF($G$2:G90,G90),RDO!B$105,RDO!C$105,RDO!D$105,RDO!E$105,RDO!F$105,RDO!G$105,RDO!H$105,RDO!I$105,RDO!J$105,RDO!K$105),IF(G90="Sustainability Officer",CHOOSE(COUNTIF($G$2:G90,G90),SBO!B$105,SBO!C$105,SBO!D$105,SBO!E$105,SBO!F$105,SBO!G$105,SBO!H$105,SBO!I$105,SBO!J$105,SBO!K$105),IF(G90="ESG Officer",CHOOSE(COUNTIF($G$2:G90,G90),ESG!B$105,ESG!C$105,ESG!D$105,ESG!E$105,ESG!F$105,ESG!G$105,ESG!H$105,ESG!I$105,ESG!J$105,ESG!K$105),IF(G90="Environmental Management System (ISO 14001) Officer",CHOOSE(COUNTIF($G$2:G90,G90),EMS!B$105,EMS!C$105,EMS!D$105,EMS!E$105,EMS!F$105,EMS!G$105,EMS!H$105,EMS!I$105,EMS!J$105,EMS!K$105),IF(G90="Corporate Legal Officer",CHOOSE(COUNTIF($G$2:G90,G90),CLO!B$105,CLO!C$105,CLO!D$105,CLO!E$105,CLO!F$105,CLO!G$105,CLO!H$105,CLO!I$105,CLO!J$105,CLO!K$105),IF(G90="Lifting Engineer for Heavy &amp; Critical Lifting",CHOOSE(COUNTIF($G$2:G90,G90),LHC!B$105,LHC!C$105,LHC!D$105,LHC!E$105,LHC!F$105,LHC!G$105,LHC!H$105,LHC!I$105,LHC!J$105,LHC!K$105),IF(G90="Panelis Terlatih Pengujian Sensori Pangan",CHOOSE(COUNTIF($G$2:G90,G90),PSP!B$105,PSP!C$105,PSP!D$105,PSP!E$105,PSP!F$105,PSP!G$105,PSP!H$105,PSP!I$105,PSP!J$105,PSP!K$105),IF(G90="Food Safety Management Officer/ Petugas Sistem Keamanan Pangan",CHOOSE(COUNTIF($G$2:G90,G90),FMO!B$105,FMO!C$105,FMO!D$105,FMO!E$105,FMO!F$105,FMO!G$105,FMO!H$105,FMO!I$105,FMO!J$105,FMO!K$105),IF(G90="Lead Implementer Standar Laboratorium ISO/IEC 17025:2017",CHOOSE(COUNTIF($G$2:G90,G90),LQO!B$105,LQO!C$105,LQO!D$105,LQO!E$105,LQO!F$105,LQO!G$105,LQO!H$105,LQO!I$105,LQO!J$105,LQO!K$105),IF(G90="Regulatory Affairs Officer",CHOOSE(COUNTIF($G$2:G90,G90),RAO!B$105,RAO!C$105,RAO!D$105,RAO!E$105,RAO!F$105,RAO!G$105,RAO!H$105,RAO!I$105,RAO!J$105,RAO!K$105),IF(G90="LIFTING ENGINEER FOR MEDIUM LIFTING",CHOOSE(COUNTIF($G$2:G90,G90),LML!B$105,LML!C$105,LML!D$105,LML!E$105,LML!F$105,LML!G$105,LML!H$105,LML!I$105,LML!J$105,LML!K$105),IF(G90="LIFTING DRAFTER",CHOOSE(COUNTIF($G$2:G90,G90),LDT!B$105,LDT!C$105,LDT!D$105,LDT!E$105,LDT!F$105,LDT!G$105,LDT!H$105,LDT!I$105,LDT!J$105,LDT!K$105),IF(G90="3D LIFTING DESIGNER",CHOOSE(COUNTIF($G$2:G90,G90),DLD!B$105,DLD!C$105,DLD!D$105,DLD!E$105,DLD!F$105,DLD!G$105,DLD!H$105,DLD!I$105,DLD!J$105,DLD!K$105),"")))))))))))))))))))))</f>
        <v>30</v>
      </c>
    </row>
    <row r="91" spans="1:9" ht="19.8" x14ac:dyDescent="0.3">
      <c r="A91" s="55" t="s">
        <v>2166</v>
      </c>
      <c r="B91" s="55" t="s">
        <v>1587</v>
      </c>
      <c r="C91" s="55">
        <v>81234567839</v>
      </c>
      <c r="D91" s="55" t="s">
        <v>2167</v>
      </c>
      <c r="E91" s="55" t="s">
        <v>2097</v>
      </c>
      <c r="F91" s="55" t="s">
        <v>2121</v>
      </c>
      <c r="G91" s="55" t="s">
        <v>2073</v>
      </c>
      <c r="H91" s="55" t="str">
        <f t="shared" si="3"/>
        <v>LHC</v>
      </c>
      <c r="I91" s="55">
        <f>IF(G91="","",IF(COUNTIF($G$2:G91,G91)&gt;10,"",IF(G91="GLP Laboratory Technician/Teknisi Laboratorium Berbasis GLP",CHOOSE(COUNTIF($G$2:G91,G91),GLP!B$105,GLP!C$105,GLP!D$105,GLP!E$105,GLP!F$105,GLP!G$105,GLP!H$105,GLP!I$105,GLP!J$105,GLP!K$105),IF(G91="Laboratory HSE Officer/Petugas K3L Laboratorium",CHOOSE(COUNTIF($G$2:G91,G91),K3L!B$105,K3L!C$105,K3L!D$105,K3L!E$105,K3L!F$105,K3L!G$105,K3L!H$105,K3L!I$105,K3L!J$105,K3L!K$105),IF(G91="Laboratory Operations Officer/Pranata Laboratorium",CHOOSE(COUNTIF($G$2:G91,G91),LOP!B$105,LOP!C$105,LOP!D$105,LOP!E$105,LOP!F$105,LOP!G$105,LOP!H$105,LOP!I$105,LOP!J$105,LOP!K$105),IF(G91="Quality Management System (ISO 9001) Officer",CHOOSE(COUNTIF($G$2:G91,G91),QMS!B$105,QMS!C$105,QMS!D$105,QMS!E$105,QMS!F$105,QMS!G$105,QMS!H$105,QMS!I$105,QMS!J$105,QMS!K$105),IF(G91="QC Laboratory Analyst/Analis QC Laboratorium",CHOOSE(COUNTIF($G$2:G91,G91),QCA!B$105,QCA!C$105,QCA!D$105,QCA!E$105,QCA!F$105,QCA!G$105,QCA!H$105,QCA!I$105,QCA!J$105,QCA!K$105),IF(G91="Quality Assurance Officer",CHOOSE(COUNTIF($G$2:G91,G91),QAO!B$105,QAO!C$105,QAO!D$105,QAO!E$105,QAO!F$105,QAO!G$105,QAO!H$105,QAO!I$105,QAO!J$105,QAO!K$105),IF(G91="Research and Development Officer",CHOOSE(COUNTIF($G$2:G91,G91),RDO!B$105,RDO!C$105,RDO!D$105,RDO!E$105,RDO!F$105,RDO!G$105,RDO!H$105,RDO!I$105,RDO!J$105,RDO!K$105),IF(G91="Sustainability Officer",CHOOSE(COUNTIF($G$2:G91,G91),SBO!B$105,SBO!C$105,SBO!D$105,SBO!E$105,SBO!F$105,SBO!G$105,SBO!H$105,SBO!I$105,SBO!J$105,SBO!K$105),IF(G91="ESG Officer",CHOOSE(COUNTIF($G$2:G91,G91),ESG!B$105,ESG!C$105,ESG!D$105,ESG!E$105,ESG!F$105,ESG!G$105,ESG!H$105,ESG!I$105,ESG!J$105,ESG!K$105),IF(G91="Environmental Management System (ISO 14001) Officer",CHOOSE(COUNTIF($G$2:G91,G91),EMS!B$105,EMS!C$105,EMS!D$105,EMS!E$105,EMS!F$105,EMS!G$105,EMS!H$105,EMS!I$105,EMS!J$105,EMS!K$105),IF(G91="Corporate Legal Officer",CHOOSE(COUNTIF($G$2:G91,G91),CLO!B$105,CLO!C$105,CLO!D$105,CLO!E$105,CLO!F$105,CLO!G$105,CLO!H$105,CLO!I$105,CLO!J$105,CLO!K$105),IF(G91="Lifting Engineer for Heavy &amp; Critical Lifting",CHOOSE(COUNTIF($G$2:G91,G91),LHC!B$105,LHC!C$105,LHC!D$105,LHC!E$105,LHC!F$105,LHC!G$105,LHC!H$105,LHC!I$105,LHC!J$105,LHC!K$105),IF(G91="Panelis Terlatih Pengujian Sensori Pangan",CHOOSE(COUNTIF($G$2:G91,G91),PSP!B$105,PSP!C$105,PSP!D$105,PSP!E$105,PSP!F$105,PSP!G$105,PSP!H$105,PSP!I$105,PSP!J$105,PSP!K$105),IF(G91="Food Safety Management Officer/ Petugas Sistem Keamanan Pangan",CHOOSE(COUNTIF($G$2:G91,G91),FMO!B$105,FMO!C$105,FMO!D$105,FMO!E$105,FMO!F$105,FMO!G$105,FMO!H$105,FMO!I$105,FMO!J$105,FMO!K$105),IF(G91="Lead Implementer Standar Laboratorium ISO/IEC 17025:2017",CHOOSE(COUNTIF($G$2:G91,G91),LQO!B$105,LQO!C$105,LQO!D$105,LQO!E$105,LQO!F$105,LQO!G$105,LQO!H$105,LQO!I$105,LQO!J$105,LQO!K$105),IF(G91="Regulatory Affairs Officer",CHOOSE(COUNTIF($G$2:G91,G91),RAO!B$105,RAO!C$105,RAO!D$105,RAO!E$105,RAO!F$105,RAO!G$105,RAO!H$105,RAO!I$105,RAO!J$105,RAO!K$105),IF(G91="LIFTING ENGINEER FOR MEDIUM LIFTING",CHOOSE(COUNTIF($G$2:G91,G91),LML!B$105,LML!C$105,LML!D$105,LML!E$105,LML!F$105,LML!G$105,LML!H$105,LML!I$105,LML!J$105,LML!K$105),IF(G91="LIFTING DRAFTER",CHOOSE(COUNTIF($G$2:G91,G91),LDT!B$105,LDT!C$105,LDT!D$105,LDT!E$105,LDT!F$105,LDT!G$105,LDT!H$105,LDT!I$105,LDT!J$105,LDT!K$105),IF(G91="3D LIFTING DESIGNER",CHOOSE(COUNTIF($G$2:G91,G91),DLD!B$105,DLD!C$105,DLD!D$105,DLD!E$105,DLD!F$105,DLD!G$105,DLD!H$105,DLD!I$105,DLD!J$105,DLD!K$105),"")))))))))))))))))))))</f>
        <v>30</v>
      </c>
    </row>
    <row r="92" spans="1:9" ht="19.8" x14ac:dyDescent="0.3">
      <c r="A92" s="55" t="s">
        <v>2087</v>
      </c>
      <c r="B92" s="55" t="s">
        <v>1587</v>
      </c>
      <c r="C92" s="55">
        <v>81234567801</v>
      </c>
      <c r="D92" s="55" t="s">
        <v>2088</v>
      </c>
      <c r="E92" s="55" t="s">
        <v>2089</v>
      </c>
      <c r="F92" s="55" t="s">
        <v>2090</v>
      </c>
      <c r="G92" s="55" t="s">
        <v>2081</v>
      </c>
      <c r="H92" s="55" t="str">
        <f t="shared" si="3"/>
        <v>LML</v>
      </c>
      <c r="I92" s="55">
        <f>IF(G92="","",IF(COUNTIF($G$2:G92,G92)&gt;10,"",IF(G92="GLP Laboratory Technician/Teknisi Laboratorium Berbasis GLP",CHOOSE(COUNTIF($G$2:G92,G92),GLP!B$105,GLP!C$105,GLP!D$105,GLP!E$105,GLP!F$105,GLP!G$105,GLP!H$105,GLP!I$105,GLP!J$105,GLP!K$105),IF(G92="Laboratory HSE Officer/Petugas K3L Laboratorium",CHOOSE(COUNTIF($G$2:G92,G92),K3L!B$105,K3L!C$105,K3L!D$105,K3L!E$105,K3L!F$105,K3L!G$105,K3L!H$105,K3L!I$105,K3L!J$105,K3L!K$105),IF(G92="Laboratory Operations Officer/Pranata Laboratorium",CHOOSE(COUNTIF($G$2:G92,G92),LOP!B$105,LOP!C$105,LOP!D$105,LOP!E$105,LOP!F$105,LOP!G$105,LOP!H$105,LOP!I$105,LOP!J$105,LOP!K$105),IF(G92="Quality Management System (ISO 9001) Officer",CHOOSE(COUNTIF($G$2:G92,G92),QMS!B$105,QMS!C$105,QMS!D$105,QMS!E$105,QMS!F$105,QMS!G$105,QMS!H$105,QMS!I$105,QMS!J$105,QMS!K$105),IF(G92="QC Laboratory Analyst/Analis QC Laboratorium",CHOOSE(COUNTIF($G$2:G92,G92),QCA!B$105,QCA!C$105,QCA!D$105,QCA!E$105,QCA!F$105,QCA!G$105,QCA!H$105,QCA!I$105,QCA!J$105,QCA!K$105),IF(G92="Quality Assurance Officer",CHOOSE(COUNTIF($G$2:G92,G92),QAO!B$105,QAO!C$105,QAO!D$105,QAO!E$105,QAO!F$105,QAO!G$105,QAO!H$105,QAO!I$105,QAO!J$105,QAO!K$105),IF(G92="Research and Development Officer",CHOOSE(COUNTIF($G$2:G92,G92),RDO!B$105,RDO!C$105,RDO!D$105,RDO!E$105,RDO!F$105,RDO!G$105,RDO!H$105,RDO!I$105,RDO!J$105,RDO!K$105),IF(G92="Sustainability Officer",CHOOSE(COUNTIF($G$2:G92,G92),SBO!B$105,SBO!C$105,SBO!D$105,SBO!E$105,SBO!F$105,SBO!G$105,SBO!H$105,SBO!I$105,SBO!J$105,SBO!K$105),IF(G92="ESG Officer",CHOOSE(COUNTIF($G$2:G92,G92),ESG!B$105,ESG!C$105,ESG!D$105,ESG!E$105,ESG!F$105,ESG!G$105,ESG!H$105,ESG!I$105,ESG!J$105,ESG!K$105),IF(G92="Environmental Management System (ISO 14001) Officer",CHOOSE(COUNTIF($G$2:G92,G92),EMS!B$105,EMS!C$105,EMS!D$105,EMS!E$105,EMS!F$105,EMS!G$105,EMS!H$105,EMS!I$105,EMS!J$105,EMS!K$105),IF(G92="Corporate Legal Officer",CHOOSE(COUNTIF($G$2:G92,G92),CLO!B$105,CLO!C$105,CLO!D$105,CLO!E$105,CLO!F$105,CLO!G$105,CLO!H$105,CLO!I$105,CLO!J$105,CLO!K$105),IF(G92="Lifting Engineer for Heavy &amp; Critical Lifting",CHOOSE(COUNTIF($G$2:G92,G92),LHC!B$105,LHC!C$105,LHC!D$105,LHC!E$105,LHC!F$105,LHC!G$105,LHC!H$105,LHC!I$105,LHC!J$105,LHC!K$105),IF(G92="Panelis Terlatih Pengujian Sensori Pangan",CHOOSE(COUNTIF($G$2:G92,G92),PSP!B$105,PSP!C$105,PSP!D$105,PSP!E$105,PSP!F$105,PSP!G$105,PSP!H$105,PSP!I$105,PSP!J$105,PSP!K$105),IF(G92="Food Safety Management Officer/ Petugas Sistem Keamanan Pangan",CHOOSE(COUNTIF($G$2:G92,G92),FMO!B$105,FMO!C$105,FMO!D$105,FMO!E$105,FMO!F$105,FMO!G$105,FMO!H$105,FMO!I$105,FMO!J$105,FMO!K$105),IF(G92="Lead Implementer Standar Laboratorium ISO/IEC 17025:2017",CHOOSE(COUNTIF($G$2:G92,G92),LQO!B$105,LQO!C$105,LQO!D$105,LQO!E$105,LQO!F$105,LQO!G$105,LQO!H$105,LQO!I$105,LQO!J$105,LQO!K$105),IF(G92="Regulatory Affairs Officer",CHOOSE(COUNTIF($G$2:G92,G92),RAO!B$105,RAO!C$105,RAO!D$105,RAO!E$105,RAO!F$105,RAO!G$105,RAO!H$105,RAO!I$105,RAO!J$105,RAO!K$105),IF(G92="LIFTING ENGINEER FOR MEDIUM LIFTING",CHOOSE(COUNTIF($G$2:G92,G92),LML!B$105,LML!C$105,LML!D$105,LML!E$105,LML!F$105,LML!G$105,LML!H$105,LML!I$105,LML!J$105,LML!K$105),IF(G92="LIFTING DRAFTER",CHOOSE(COUNTIF($G$2:G92,G92),LDT!B$105,LDT!C$105,LDT!D$105,LDT!E$105,LDT!F$105,LDT!G$105,LDT!H$105,LDT!I$105,LDT!J$105,LDT!K$105),IF(G92="3D LIFTING DESIGNER",CHOOSE(COUNTIF($G$2:G92,G92),DLD!B$105,DLD!C$105,DLD!D$105,DLD!E$105,DLD!F$105,DLD!G$105,DLD!H$105,DLD!I$105,DLD!J$105,DLD!K$105),"")))))))))))))))))))))</f>
        <v>89</v>
      </c>
    </row>
    <row r="93" spans="1:9" ht="19.8" x14ac:dyDescent="0.3">
      <c r="A93" s="55" t="s">
        <v>2091</v>
      </c>
      <c r="B93" s="55" t="s">
        <v>1596</v>
      </c>
      <c r="C93" s="55">
        <v>81234567802</v>
      </c>
      <c r="D93" s="55" t="s">
        <v>2092</v>
      </c>
      <c r="E93" s="55" t="s">
        <v>2093</v>
      </c>
      <c r="F93" s="55" t="s">
        <v>2094</v>
      </c>
      <c r="G93" s="55" t="s">
        <v>2081</v>
      </c>
      <c r="H93" s="55" t="str">
        <f t="shared" si="3"/>
        <v>LML</v>
      </c>
      <c r="I93" s="55">
        <f>IF(G93="","",IF(COUNTIF($G$2:G93,G93)&gt;10,"",IF(G93="GLP Laboratory Technician/Teknisi Laboratorium Berbasis GLP",CHOOSE(COUNTIF($G$2:G93,G93),GLP!B$105,GLP!C$105,GLP!D$105,GLP!E$105,GLP!F$105,GLP!G$105,GLP!H$105,GLP!I$105,GLP!J$105,GLP!K$105),IF(G93="Laboratory HSE Officer/Petugas K3L Laboratorium",CHOOSE(COUNTIF($G$2:G93,G93),K3L!B$105,K3L!C$105,K3L!D$105,K3L!E$105,K3L!F$105,K3L!G$105,K3L!H$105,K3L!I$105,K3L!J$105,K3L!K$105),IF(G93="Laboratory Operations Officer/Pranata Laboratorium",CHOOSE(COUNTIF($G$2:G93,G93),LOP!B$105,LOP!C$105,LOP!D$105,LOP!E$105,LOP!F$105,LOP!G$105,LOP!H$105,LOP!I$105,LOP!J$105,LOP!K$105),IF(G93="Quality Management System (ISO 9001) Officer",CHOOSE(COUNTIF($G$2:G93,G93),QMS!B$105,QMS!C$105,QMS!D$105,QMS!E$105,QMS!F$105,QMS!G$105,QMS!H$105,QMS!I$105,QMS!J$105,QMS!K$105),IF(G93="QC Laboratory Analyst/Analis QC Laboratorium",CHOOSE(COUNTIF($G$2:G93,G93),QCA!B$105,QCA!C$105,QCA!D$105,QCA!E$105,QCA!F$105,QCA!G$105,QCA!H$105,QCA!I$105,QCA!J$105,QCA!K$105),IF(G93="Quality Assurance Officer",CHOOSE(COUNTIF($G$2:G93,G93),QAO!B$105,QAO!C$105,QAO!D$105,QAO!E$105,QAO!F$105,QAO!G$105,QAO!H$105,QAO!I$105,QAO!J$105,QAO!K$105),IF(G93="Research and Development Officer",CHOOSE(COUNTIF($G$2:G93,G93),RDO!B$105,RDO!C$105,RDO!D$105,RDO!E$105,RDO!F$105,RDO!G$105,RDO!H$105,RDO!I$105,RDO!J$105,RDO!K$105),IF(G93="Sustainability Officer",CHOOSE(COUNTIF($G$2:G93,G93),SBO!B$105,SBO!C$105,SBO!D$105,SBO!E$105,SBO!F$105,SBO!G$105,SBO!H$105,SBO!I$105,SBO!J$105,SBO!K$105),IF(G93="ESG Officer",CHOOSE(COUNTIF($G$2:G93,G93),ESG!B$105,ESG!C$105,ESG!D$105,ESG!E$105,ESG!F$105,ESG!G$105,ESG!H$105,ESG!I$105,ESG!J$105,ESG!K$105),IF(G93="Environmental Management System (ISO 14001) Officer",CHOOSE(COUNTIF($G$2:G93,G93),EMS!B$105,EMS!C$105,EMS!D$105,EMS!E$105,EMS!F$105,EMS!G$105,EMS!H$105,EMS!I$105,EMS!J$105,EMS!K$105),IF(G93="Corporate Legal Officer",CHOOSE(COUNTIF($G$2:G93,G93),CLO!B$105,CLO!C$105,CLO!D$105,CLO!E$105,CLO!F$105,CLO!G$105,CLO!H$105,CLO!I$105,CLO!J$105,CLO!K$105),IF(G93="Lifting Engineer for Heavy &amp; Critical Lifting",CHOOSE(COUNTIF($G$2:G93,G93),LHC!B$105,LHC!C$105,LHC!D$105,LHC!E$105,LHC!F$105,LHC!G$105,LHC!H$105,LHC!I$105,LHC!J$105,LHC!K$105),IF(G93="Panelis Terlatih Pengujian Sensori Pangan",CHOOSE(COUNTIF($G$2:G93,G93),PSP!B$105,PSP!C$105,PSP!D$105,PSP!E$105,PSP!F$105,PSP!G$105,PSP!H$105,PSP!I$105,PSP!J$105,PSP!K$105),IF(G93="Food Safety Management Officer/ Petugas Sistem Keamanan Pangan",CHOOSE(COUNTIF($G$2:G93,G93),FMO!B$105,FMO!C$105,FMO!D$105,FMO!E$105,FMO!F$105,FMO!G$105,FMO!H$105,FMO!I$105,FMO!J$105,FMO!K$105),IF(G93="Lead Implementer Standar Laboratorium ISO/IEC 17025:2017",CHOOSE(COUNTIF($G$2:G93,G93),LQO!B$105,LQO!C$105,LQO!D$105,LQO!E$105,LQO!F$105,LQO!G$105,LQO!H$105,LQO!I$105,LQO!J$105,LQO!K$105),IF(G93="Regulatory Affairs Officer",CHOOSE(COUNTIF($G$2:G93,G93),RAO!B$105,RAO!C$105,RAO!D$105,RAO!E$105,RAO!F$105,RAO!G$105,RAO!H$105,RAO!I$105,RAO!J$105,RAO!K$105),IF(G93="LIFTING ENGINEER FOR MEDIUM LIFTING",CHOOSE(COUNTIF($G$2:G93,G93),LML!B$105,LML!C$105,LML!D$105,LML!E$105,LML!F$105,LML!G$105,LML!H$105,LML!I$105,LML!J$105,LML!K$105),IF(G93="LIFTING DRAFTER",CHOOSE(COUNTIF($G$2:G93,G93),LDT!B$105,LDT!C$105,LDT!D$105,LDT!E$105,LDT!F$105,LDT!G$105,LDT!H$105,LDT!I$105,LDT!J$105,LDT!K$105),IF(G93="3D LIFTING DESIGNER",CHOOSE(COUNTIF($G$2:G93,G93),DLD!B$105,DLD!C$105,DLD!D$105,DLD!E$105,DLD!F$105,DLD!G$105,DLD!H$105,DLD!I$105,DLD!J$105,DLD!K$105),"")))))))))))))))))))))</f>
        <v>89</v>
      </c>
    </row>
    <row r="94" spans="1:9" ht="19.8" x14ac:dyDescent="0.3">
      <c r="A94" s="55" t="s">
        <v>2095</v>
      </c>
      <c r="B94" s="55" t="s">
        <v>1587</v>
      </c>
      <c r="C94" s="55">
        <v>81234567803</v>
      </c>
      <c r="D94" s="55" t="s">
        <v>2096</v>
      </c>
      <c r="E94" s="55" t="s">
        <v>2097</v>
      </c>
      <c r="F94" s="55" t="s">
        <v>2098</v>
      </c>
      <c r="G94" s="55" t="s">
        <v>2081</v>
      </c>
      <c r="H94" s="55" t="str">
        <f t="shared" si="3"/>
        <v>LML</v>
      </c>
      <c r="I94" s="55">
        <f>IF(G94="","",IF(COUNTIF($G$2:G94,G94)&gt;10,"",IF(G94="GLP Laboratory Technician/Teknisi Laboratorium Berbasis GLP",CHOOSE(COUNTIF($G$2:G94,G94),GLP!B$105,GLP!C$105,GLP!D$105,GLP!E$105,GLP!F$105,GLP!G$105,GLP!H$105,GLP!I$105,GLP!J$105,GLP!K$105),IF(G94="Laboratory HSE Officer/Petugas K3L Laboratorium",CHOOSE(COUNTIF($G$2:G94,G94),K3L!B$105,K3L!C$105,K3L!D$105,K3L!E$105,K3L!F$105,K3L!G$105,K3L!H$105,K3L!I$105,K3L!J$105,K3L!K$105),IF(G94="Laboratory Operations Officer/Pranata Laboratorium",CHOOSE(COUNTIF($G$2:G94,G94),LOP!B$105,LOP!C$105,LOP!D$105,LOP!E$105,LOP!F$105,LOP!G$105,LOP!H$105,LOP!I$105,LOP!J$105,LOP!K$105),IF(G94="Quality Management System (ISO 9001) Officer",CHOOSE(COUNTIF($G$2:G94,G94),QMS!B$105,QMS!C$105,QMS!D$105,QMS!E$105,QMS!F$105,QMS!G$105,QMS!H$105,QMS!I$105,QMS!J$105,QMS!K$105),IF(G94="QC Laboratory Analyst/Analis QC Laboratorium",CHOOSE(COUNTIF($G$2:G94,G94),QCA!B$105,QCA!C$105,QCA!D$105,QCA!E$105,QCA!F$105,QCA!G$105,QCA!H$105,QCA!I$105,QCA!J$105,QCA!K$105),IF(G94="Quality Assurance Officer",CHOOSE(COUNTIF($G$2:G94,G94),QAO!B$105,QAO!C$105,QAO!D$105,QAO!E$105,QAO!F$105,QAO!G$105,QAO!H$105,QAO!I$105,QAO!J$105,QAO!K$105),IF(G94="Research and Development Officer",CHOOSE(COUNTIF($G$2:G94,G94),RDO!B$105,RDO!C$105,RDO!D$105,RDO!E$105,RDO!F$105,RDO!G$105,RDO!H$105,RDO!I$105,RDO!J$105,RDO!K$105),IF(G94="Sustainability Officer",CHOOSE(COUNTIF($G$2:G94,G94),SBO!B$105,SBO!C$105,SBO!D$105,SBO!E$105,SBO!F$105,SBO!G$105,SBO!H$105,SBO!I$105,SBO!J$105,SBO!K$105),IF(G94="ESG Officer",CHOOSE(COUNTIF($G$2:G94,G94),ESG!B$105,ESG!C$105,ESG!D$105,ESG!E$105,ESG!F$105,ESG!G$105,ESG!H$105,ESG!I$105,ESG!J$105,ESG!K$105),IF(G94="Environmental Management System (ISO 14001) Officer",CHOOSE(COUNTIF($G$2:G94,G94),EMS!B$105,EMS!C$105,EMS!D$105,EMS!E$105,EMS!F$105,EMS!G$105,EMS!H$105,EMS!I$105,EMS!J$105,EMS!K$105),IF(G94="Corporate Legal Officer",CHOOSE(COUNTIF($G$2:G94,G94),CLO!B$105,CLO!C$105,CLO!D$105,CLO!E$105,CLO!F$105,CLO!G$105,CLO!H$105,CLO!I$105,CLO!J$105,CLO!K$105),IF(G94="Lifting Engineer for Heavy &amp; Critical Lifting",CHOOSE(COUNTIF($G$2:G94,G94),LHC!B$105,LHC!C$105,LHC!D$105,LHC!E$105,LHC!F$105,LHC!G$105,LHC!H$105,LHC!I$105,LHC!J$105,LHC!K$105),IF(G94="Panelis Terlatih Pengujian Sensori Pangan",CHOOSE(COUNTIF($G$2:G94,G94),PSP!B$105,PSP!C$105,PSP!D$105,PSP!E$105,PSP!F$105,PSP!G$105,PSP!H$105,PSP!I$105,PSP!J$105,PSP!K$105),IF(G94="Food Safety Management Officer/ Petugas Sistem Keamanan Pangan",CHOOSE(COUNTIF($G$2:G94,G94),FMO!B$105,FMO!C$105,FMO!D$105,FMO!E$105,FMO!F$105,FMO!G$105,FMO!H$105,FMO!I$105,FMO!J$105,FMO!K$105),IF(G94="Lead Implementer Standar Laboratorium ISO/IEC 17025:2017",CHOOSE(COUNTIF($G$2:G94,G94),LQO!B$105,LQO!C$105,LQO!D$105,LQO!E$105,LQO!F$105,LQO!G$105,LQO!H$105,LQO!I$105,LQO!J$105,LQO!K$105),IF(G94="Regulatory Affairs Officer",CHOOSE(COUNTIF($G$2:G94,G94),RAO!B$105,RAO!C$105,RAO!D$105,RAO!E$105,RAO!F$105,RAO!G$105,RAO!H$105,RAO!I$105,RAO!J$105,RAO!K$105),IF(G94="LIFTING ENGINEER FOR MEDIUM LIFTING",CHOOSE(COUNTIF($G$2:G94,G94),LML!B$105,LML!C$105,LML!D$105,LML!E$105,LML!F$105,LML!G$105,LML!H$105,LML!I$105,LML!J$105,LML!K$105),IF(G94="LIFTING DRAFTER",CHOOSE(COUNTIF($G$2:G94,G94),LDT!B$105,LDT!C$105,LDT!D$105,LDT!E$105,LDT!F$105,LDT!G$105,LDT!H$105,LDT!I$105,LDT!J$105,LDT!K$105),IF(G94="3D LIFTING DESIGNER",CHOOSE(COUNTIF($G$2:G94,G94),DLD!B$105,DLD!C$105,DLD!D$105,DLD!E$105,DLD!F$105,DLD!G$105,DLD!H$105,DLD!I$105,DLD!J$105,DLD!K$105),"")))))))))))))))))))))</f>
        <v>78</v>
      </c>
    </row>
    <row r="95" spans="1:9" ht="19.8" x14ac:dyDescent="0.3">
      <c r="A95" s="55" t="s">
        <v>2099</v>
      </c>
      <c r="B95" s="55" t="s">
        <v>1596</v>
      </c>
      <c r="C95" s="55">
        <v>81234567804</v>
      </c>
      <c r="D95" s="55" t="s">
        <v>2100</v>
      </c>
      <c r="E95" s="55" t="s">
        <v>2101</v>
      </c>
      <c r="F95" s="55" t="s">
        <v>2102</v>
      </c>
      <c r="G95" s="55" t="s">
        <v>2081</v>
      </c>
      <c r="H95" s="55" t="str">
        <f t="shared" si="3"/>
        <v>LML</v>
      </c>
      <c r="I95" s="55">
        <f>IF(G95="","",IF(COUNTIF($G$2:G95,G95)&gt;10,"",IF(G95="GLP Laboratory Technician/Teknisi Laboratorium Berbasis GLP",CHOOSE(COUNTIF($G$2:G95,G95),GLP!B$105,GLP!C$105,GLP!D$105,GLP!E$105,GLP!F$105,GLP!G$105,GLP!H$105,GLP!I$105,GLP!J$105,GLP!K$105),IF(G95="Laboratory HSE Officer/Petugas K3L Laboratorium",CHOOSE(COUNTIF($G$2:G95,G95),K3L!B$105,K3L!C$105,K3L!D$105,K3L!E$105,K3L!F$105,K3L!G$105,K3L!H$105,K3L!I$105,K3L!J$105,K3L!K$105),IF(G95="Laboratory Operations Officer/Pranata Laboratorium",CHOOSE(COUNTIF($G$2:G95,G95),LOP!B$105,LOP!C$105,LOP!D$105,LOP!E$105,LOP!F$105,LOP!G$105,LOP!H$105,LOP!I$105,LOP!J$105,LOP!K$105),IF(G95="Quality Management System (ISO 9001) Officer",CHOOSE(COUNTIF($G$2:G95,G95),QMS!B$105,QMS!C$105,QMS!D$105,QMS!E$105,QMS!F$105,QMS!G$105,QMS!H$105,QMS!I$105,QMS!J$105,QMS!K$105),IF(G95="QC Laboratory Analyst/Analis QC Laboratorium",CHOOSE(COUNTIF($G$2:G95,G95),QCA!B$105,QCA!C$105,QCA!D$105,QCA!E$105,QCA!F$105,QCA!G$105,QCA!H$105,QCA!I$105,QCA!J$105,QCA!K$105),IF(G95="Quality Assurance Officer",CHOOSE(COUNTIF($G$2:G95,G95),QAO!B$105,QAO!C$105,QAO!D$105,QAO!E$105,QAO!F$105,QAO!G$105,QAO!H$105,QAO!I$105,QAO!J$105,QAO!K$105),IF(G95="Research and Development Officer",CHOOSE(COUNTIF($G$2:G95,G95),RDO!B$105,RDO!C$105,RDO!D$105,RDO!E$105,RDO!F$105,RDO!G$105,RDO!H$105,RDO!I$105,RDO!J$105,RDO!K$105),IF(G95="Sustainability Officer",CHOOSE(COUNTIF($G$2:G95,G95),SBO!B$105,SBO!C$105,SBO!D$105,SBO!E$105,SBO!F$105,SBO!G$105,SBO!H$105,SBO!I$105,SBO!J$105,SBO!K$105),IF(G95="ESG Officer",CHOOSE(COUNTIF($G$2:G95,G95),ESG!B$105,ESG!C$105,ESG!D$105,ESG!E$105,ESG!F$105,ESG!G$105,ESG!H$105,ESG!I$105,ESG!J$105,ESG!K$105),IF(G95="Environmental Management System (ISO 14001) Officer",CHOOSE(COUNTIF($G$2:G95,G95),EMS!B$105,EMS!C$105,EMS!D$105,EMS!E$105,EMS!F$105,EMS!G$105,EMS!H$105,EMS!I$105,EMS!J$105,EMS!K$105),IF(G95="Corporate Legal Officer",CHOOSE(COUNTIF($G$2:G95,G95),CLO!B$105,CLO!C$105,CLO!D$105,CLO!E$105,CLO!F$105,CLO!G$105,CLO!H$105,CLO!I$105,CLO!J$105,CLO!K$105),IF(G95="Lifting Engineer for Heavy &amp; Critical Lifting",CHOOSE(COUNTIF($G$2:G95,G95),LHC!B$105,LHC!C$105,LHC!D$105,LHC!E$105,LHC!F$105,LHC!G$105,LHC!H$105,LHC!I$105,LHC!J$105,LHC!K$105),IF(G95="Panelis Terlatih Pengujian Sensori Pangan",CHOOSE(COUNTIF($G$2:G95,G95),PSP!B$105,PSP!C$105,PSP!D$105,PSP!E$105,PSP!F$105,PSP!G$105,PSP!H$105,PSP!I$105,PSP!J$105,PSP!K$105),IF(G95="Food Safety Management Officer/ Petugas Sistem Keamanan Pangan",CHOOSE(COUNTIF($G$2:G95,G95),FMO!B$105,FMO!C$105,FMO!D$105,FMO!E$105,FMO!F$105,FMO!G$105,FMO!H$105,FMO!I$105,FMO!J$105,FMO!K$105),IF(G95="Lead Implementer Standar Laboratorium ISO/IEC 17025:2017",CHOOSE(COUNTIF($G$2:G95,G95),LQO!B$105,LQO!C$105,LQO!D$105,LQO!E$105,LQO!F$105,LQO!G$105,LQO!H$105,LQO!I$105,LQO!J$105,LQO!K$105),IF(G95="Regulatory Affairs Officer",CHOOSE(COUNTIF($G$2:G95,G95),RAO!B$105,RAO!C$105,RAO!D$105,RAO!E$105,RAO!F$105,RAO!G$105,RAO!H$105,RAO!I$105,RAO!J$105,RAO!K$105),IF(G95="LIFTING ENGINEER FOR MEDIUM LIFTING",CHOOSE(COUNTIF($G$2:G95,G95),LML!B$105,LML!C$105,LML!D$105,LML!E$105,LML!F$105,LML!G$105,LML!H$105,LML!I$105,LML!J$105,LML!K$105),IF(G95="LIFTING DRAFTER",CHOOSE(COUNTIF($G$2:G95,G95),LDT!B$105,LDT!C$105,LDT!D$105,LDT!E$105,LDT!F$105,LDT!G$105,LDT!H$105,LDT!I$105,LDT!J$105,LDT!K$105),IF(G95="3D LIFTING DESIGNER",CHOOSE(COUNTIF($G$2:G95,G95),DLD!B$105,DLD!C$105,DLD!D$105,DLD!E$105,DLD!F$105,DLD!G$105,DLD!H$105,DLD!I$105,DLD!J$105,DLD!K$105),"")))))))))))))))))))))</f>
        <v>55</v>
      </c>
    </row>
    <row r="96" spans="1:9" ht="19.8" x14ac:dyDescent="0.3">
      <c r="A96" s="55" t="s">
        <v>2103</v>
      </c>
      <c r="B96" s="55" t="s">
        <v>1587</v>
      </c>
      <c r="C96" s="55">
        <v>81234567805</v>
      </c>
      <c r="D96" s="55" t="s">
        <v>2104</v>
      </c>
      <c r="E96" s="55" t="s">
        <v>2105</v>
      </c>
      <c r="F96" s="55" t="s">
        <v>2106</v>
      </c>
      <c r="G96" s="55" t="s">
        <v>2081</v>
      </c>
      <c r="H96" s="55" t="str">
        <f t="shared" si="3"/>
        <v>LML</v>
      </c>
      <c r="I96" s="55">
        <f>IF(G96="","",IF(COUNTIF($G$2:G96,G96)&gt;10,"",IF(G96="GLP Laboratory Technician/Teknisi Laboratorium Berbasis GLP",CHOOSE(COUNTIF($G$2:G96,G96),GLP!B$105,GLP!C$105,GLP!D$105,GLP!E$105,GLP!F$105,GLP!G$105,GLP!H$105,GLP!I$105,GLP!J$105,GLP!K$105),IF(G96="Laboratory HSE Officer/Petugas K3L Laboratorium",CHOOSE(COUNTIF($G$2:G96,G96),K3L!B$105,K3L!C$105,K3L!D$105,K3L!E$105,K3L!F$105,K3L!G$105,K3L!H$105,K3L!I$105,K3L!J$105,K3L!K$105),IF(G96="Laboratory Operations Officer/Pranata Laboratorium",CHOOSE(COUNTIF($G$2:G96,G96),LOP!B$105,LOP!C$105,LOP!D$105,LOP!E$105,LOP!F$105,LOP!G$105,LOP!H$105,LOP!I$105,LOP!J$105,LOP!K$105),IF(G96="Quality Management System (ISO 9001) Officer",CHOOSE(COUNTIF($G$2:G96,G96),QMS!B$105,QMS!C$105,QMS!D$105,QMS!E$105,QMS!F$105,QMS!G$105,QMS!H$105,QMS!I$105,QMS!J$105,QMS!K$105),IF(G96="QC Laboratory Analyst/Analis QC Laboratorium",CHOOSE(COUNTIF($G$2:G96,G96),QCA!B$105,QCA!C$105,QCA!D$105,QCA!E$105,QCA!F$105,QCA!G$105,QCA!H$105,QCA!I$105,QCA!J$105,QCA!K$105),IF(G96="Quality Assurance Officer",CHOOSE(COUNTIF($G$2:G96,G96),QAO!B$105,QAO!C$105,QAO!D$105,QAO!E$105,QAO!F$105,QAO!G$105,QAO!H$105,QAO!I$105,QAO!J$105,QAO!K$105),IF(G96="Research and Development Officer",CHOOSE(COUNTIF($G$2:G96,G96),RDO!B$105,RDO!C$105,RDO!D$105,RDO!E$105,RDO!F$105,RDO!G$105,RDO!H$105,RDO!I$105,RDO!J$105,RDO!K$105),IF(G96="Sustainability Officer",CHOOSE(COUNTIF($G$2:G96,G96),SBO!B$105,SBO!C$105,SBO!D$105,SBO!E$105,SBO!F$105,SBO!G$105,SBO!H$105,SBO!I$105,SBO!J$105,SBO!K$105),IF(G96="ESG Officer",CHOOSE(COUNTIF($G$2:G96,G96),ESG!B$105,ESG!C$105,ESG!D$105,ESG!E$105,ESG!F$105,ESG!G$105,ESG!H$105,ESG!I$105,ESG!J$105,ESG!K$105),IF(G96="Environmental Management System (ISO 14001) Officer",CHOOSE(COUNTIF($G$2:G96,G96),EMS!B$105,EMS!C$105,EMS!D$105,EMS!E$105,EMS!F$105,EMS!G$105,EMS!H$105,EMS!I$105,EMS!J$105,EMS!K$105),IF(G96="Corporate Legal Officer",CHOOSE(COUNTIF($G$2:G96,G96),CLO!B$105,CLO!C$105,CLO!D$105,CLO!E$105,CLO!F$105,CLO!G$105,CLO!H$105,CLO!I$105,CLO!J$105,CLO!K$105),IF(G96="Lifting Engineer for Heavy &amp; Critical Lifting",CHOOSE(COUNTIF($G$2:G96,G96),LHC!B$105,LHC!C$105,LHC!D$105,LHC!E$105,LHC!F$105,LHC!G$105,LHC!H$105,LHC!I$105,LHC!J$105,LHC!K$105),IF(G96="Panelis Terlatih Pengujian Sensori Pangan",CHOOSE(COUNTIF($G$2:G96,G96),PSP!B$105,PSP!C$105,PSP!D$105,PSP!E$105,PSP!F$105,PSP!G$105,PSP!H$105,PSP!I$105,PSP!J$105,PSP!K$105),IF(G96="Food Safety Management Officer/ Petugas Sistem Keamanan Pangan",CHOOSE(COUNTIF($G$2:G96,G96),FMO!B$105,FMO!C$105,FMO!D$105,FMO!E$105,FMO!F$105,FMO!G$105,FMO!H$105,FMO!I$105,FMO!J$105,FMO!K$105),IF(G96="Lead Implementer Standar Laboratorium ISO/IEC 17025:2017",CHOOSE(COUNTIF($G$2:G96,G96),LQO!B$105,LQO!C$105,LQO!D$105,LQO!E$105,LQO!F$105,LQO!G$105,LQO!H$105,LQO!I$105,LQO!J$105,LQO!K$105),IF(G96="Regulatory Affairs Officer",CHOOSE(COUNTIF($G$2:G96,G96),RAO!B$105,RAO!C$105,RAO!D$105,RAO!E$105,RAO!F$105,RAO!G$105,RAO!H$105,RAO!I$105,RAO!J$105,RAO!K$105),IF(G96="LIFTING ENGINEER FOR MEDIUM LIFTING",CHOOSE(COUNTIF($G$2:G96,G96),LML!B$105,LML!C$105,LML!D$105,LML!E$105,LML!F$105,LML!G$105,LML!H$105,LML!I$105,LML!J$105,LML!K$105),IF(G96="LIFTING DRAFTER",CHOOSE(COUNTIF($G$2:G96,G96),LDT!B$105,LDT!C$105,LDT!D$105,LDT!E$105,LDT!F$105,LDT!G$105,LDT!H$105,LDT!I$105,LDT!J$105,LDT!K$105),IF(G96="3D LIFTING DESIGNER",CHOOSE(COUNTIF($G$2:G96,G96),DLD!B$105,DLD!C$105,DLD!D$105,DLD!E$105,DLD!F$105,DLD!G$105,DLD!H$105,DLD!I$105,DLD!J$105,DLD!K$105),"")))))))))))))))))))))</f>
        <v>78</v>
      </c>
    </row>
    <row r="97" spans="1:9" ht="19.8" x14ac:dyDescent="0.3">
      <c r="A97" s="55" t="s">
        <v>2107</v>
      </c>
      <c r="B97" s="55" t="s">
        <v>1596</v>
      </c>
      <c r="C97" s="55">
        <v>81234567806</v>
      </c>
      <c r="D97" s="55" t="s">
        <v>2108</v>
      </c>
      <c r="E97" s="55" t="s">
        <v>2109</v>
      </c>
      <c r="F97" s="55" t="s">
        <v>2110</v>
      </c>
      <c r="G97" s="55" t="s">
        <v>2081</v>
      </c>
      <c r="H97" s="55" t="str">
        <f t="shared" si="3"/>
        <v>LML</v>
      </c>
      <c r="I97" s="55">
        <f>IF(G97="","",IF(COUNTIF($G$2:G97,G97)&gt;10,"",IF(G97="GLP Laboratory Technician/Teknisi Laboratorium Berbasis GLP",CHOOSE(COUNTIF($G$2:G97,G97),GLP!B$105,GLP!C$105,GLP!D$105,GLP!E$105,GLP!F$105,GLP!G$105,GLP!H$105,GLP!I$105,GLP!J$105,GLP!K$105),IF(G97="Laboratory HSE Officer/Petugas K3L Laboratorium",CHOOSE(COUNTIF($G$2:G97,G97),K3L!B$105,K3L!C$105,K3L!D$105,K3L!E$105,K3L!F$105,K3L!G$105,K3L!H$105,K3L!I$105,K3L!J$105,K3L!K$105),IF(G97="Laboratory Operations Officer/Pranata Laboratorium",CHOOSE(COUNTIF($G$2:G97,G97),LOP!B$105,LOP!C$105,LOP!D$105,LOP!E$105,LOP!F$105,LOP!G$105,LOP!H$105,LOP!I$105,LOP!J$105,LOP!K$105),IF(G97="Quality Management System (ISO 9001) Officer",CHOOSE(COUNTIF($G$2:G97,G97),QMS!B$105,QMS!C$105,QMS!D$105,QMS!E$105,QMS!F$105,QMS!G$105,QMS!H$105,QMS!I$105,QMS!J$105,QMS!K$105),IF(G97="QC Laboratory Analyst/Analis QC Laboratorium",CHOOSE(COUNTIF($G$2:G97,G97),QCA!B$105,QCA!C$105,QCA!D$105,QCA!E$105,QCA!F$105,QCA!G$105,QCA!H$105,QCA!I$105,QCA!J$105,QCA!K$105),IF(G97="Quality Assurance Officer",CHOOSE(COUNTIF($G$2:G97,G97),QAO!B$105,QAO!C$105,QAO!D$105,QAO!E$105,QAO!F$105,QAO!G$105,QAO!H$105,QAO!I$105,QAO!J$105,QAO!K$105),IF(G97="Research and Development Officer",CHOOSE(COUNTIF($G$2:G97,G97),RDO!B$105,RDO!C$105,RDO!D$105,RDO!E$105,RDO!F$105,RDO!G$105,RDO!H$105,RDO!I$105,RDO!J$105,RDO!K$105),IF(G97="Sustainability Officer",CHOOSE(COUNTIF($G$2:G97,G97),SBO!B$105,SBO!C$105,SBO!D$105,SBO!E$105,SBO!F$105,SBO!G$105,SBO!H$105,SBO!I$105,SBO!J$105,SBO!K$105),IF(G97="ESG Officer",CHOOSE(COUNTIF($G$2:G97,G97),ESG!B$105,ESG!C$105,ESG!D$105,ESG!E$105,ESG!F$105,ESG!G$105,ESG!H$105,ESG!I$105,ESG!J$105,ESG!K$105),IF(G97="Environmental Management System (ISO 14001) Officer",CHOOSE(COUNTIF($G$2:G97,G97),EMS!B$105,EMS!C$105,EMS!D$105,EMS!E$105,EMS!F$105,EMS!G$105,EMS!H$105,EMS!I$105,EMS!J$105,EMS!K$105),IF(G97="Corporate Legal Officer",CHOOSE(COUNTIF($G$2:G97,G97),CLO!B$105,CLO!C$105,CLO!D$105,CLO!E$105,CLO!F$105,CLO!G$105,CLO!H$105,CLO!I$105,CLO!J$105,CLO!K$105),IF(G97="Lifting Engineer for Heavy &amp; Critical Lifting",CHOOSE(COUNTIF($G$2:G97,G97),LHC!B$105,LHC!C$105,LHC!D$105,LHC!E$105,LHC!F$105,LHC!G$105,LHC!H$105,LHC!I$105,LHC!J$105,LHC!K$105),IF(G97="Panelis Terlatih Pengujian Sensori Pangan",CHOOSE(COUNTIF($G$2:G97,G97),PSP!B$105,PSP!C$105,PSP!D$105,PSP!E$105,PSP!F$105,PSP!G$105,PSP!H$105,PSP!I$105,PSP!J$105,PSP!K$105),IF(G97="Food Safety Management Officer/ Petugas Sistem Keamanan Pangan",CHOOSE(COUNTIF($G$2:G97,G97),FMO!B$105,FMO!C$105,FMO!D$105,FMO!E$105,FMO!F$105,FMO!G$105,FMO!H$105,FMO!I$105,FMO!J$105,FMO!K$105),IF(G97="Lead Implementer Standar Laboratorium ISO/IEC 17025:2017",CHOOSE(COUNTIF($G$2:G97,G97),LQO!B$105,LQO!C$105,LQO!D$105,LQO!E$105,LQO!F$105,LQO!G$105,LQO!H$105,LQO!I$105,LQO!J$105,LQO!K$105),IF(G97="Regulatory Affairs Officer",CHOOSE(COUNTIF($G$2:G97,G97),RAO!B$105,RAO!C$105,RAO!D$105,RAO!E$105,RAO!F$105,RAO!G$105,RAO!H$105,RAO!I$105,RAO!J$105,RAO!K$105),IF(G97="LIFTING ENGINEER FOR MEDIUM LIFTING",CHOOSE(COUNTIF($G$2:G97,G97),LML!B$105,LML!C$105,LML!D$105,LML!E$105,LML!F$105,LML!G$105,LML!H$105,LML!I$105,LML!J$105,LML!K$105),IF(G97="LIFTING DRAFTER",CHOOSE(COUNTIF($G$2:G97,G97),LDT!B$105,LDT!C$105,LDT!D$105,LDT!E$105,LDT!F$105,LDT!G$105,LDT!H$105,LDT!I$105,LDT!J$105,LDT!K$105),IF(G97="3D LIFTING DESIGNER",CHOOSE(COUNTIF($G$2:G97,G97),DLD!B$105,DLD!C$105,DLD!D$105,DLD!E$105,DLD!F$105,DLD!G$105,DLD!H$105,DLD!I$105,DLD!J$105,DLD!K$105),"")))))))))))))))))))))</f>
        <v>55</v>
      </c>
    </row>
    <row r="98" spans="1:9" ht="19.8" x14ac:dyDescent="0.3">
      <c r="A98" s="55" t="s">
        <v>2111</v>
      </c>
      <c r="B98" s="55" t="s">
        <v>1587</v>
      </c>
      <c r="C98" s="55">
        <v>81234567807</v>
      </c>
      <c r="D98" s="55" t="s">
        <v>2092</v>
      </c>
      <c r="E98" s="55" t="s">
        <v>2112</v>
      </c>
      <c r="F98" s="55" t="s">
        <v>2113</v>
      </c>
      <c r="G98" s="55" t="s">
        <v>2081</v>
      </c>
      <c r="H98" s="55" t="str">
        <f t="shared" ref="H98:H129" si="4">IFERROR(VLOOKUP(G98,$K$3:$L$21,2,0),"")</f>
        <v>LML</v>
      </c>
      <c r="I98" s="55">
        <f>IF(G98="","",IF(COUNTIF($G$2:G98,G98)&gt;10,"",IF(G98="GLP Laboratory Technician/Teknisi Laboratorium Berbasis GLP",CHOOSE(COUNTIF($G$2:G98,G98),GLP!B$105,GLP!C$105,GLP!D$105,GLP!E$105,GLP!F$105,GLP!G$105,GLP!H$105,GLP!I$105,GLP!J$105,GLP!K$105),IF(G98="Laboratory HSE Officer/Petugas K3L Laboratorium",CHOOSE(COUNTIF($G$2:G98,G98),K3L!B$105,K3L!C$105,K3L!D$105,K3L!E$105,K3L!F$105,K3L!G$105,K3L!H$105,K3L!I$105,K3L!J$105,K3L!K$105),IF(G98="Laboratory Operations Officer/Pranata Laboratorium",CHOOSE(COUNTIF($G$2:G98,G98),LOP!B$105,LOP!C$105,LOP!D$105,LOP!E$105,LOP!F$105,LOP!G$105,LOP!H$105,LOP!I$105,LOP!J$105,LOP!K$105),IF(G98="Quality Management System (ISO 9001) Officer",CHOOSE(COUNTIF($G$2:G98,G98),QMS!B$105,QMS!C$105,QMS!D$105,QMS!E$105,QMS!F$105,QMS!G$105,QMS!H$105,QMS!I$105,QMS!J$105,QMS!K$105),IF(G98="QC Laboratory Analyst/Analis QC Laboratorium",CHOOSE(COUNTIF($G$2:G98,G98),QCA!B$105,QCA!C$105,QCA!D$105,QCA!E$105,QCA!F$105,QCA!G$105,QCA!H$105,QCA!I$105,QCA!J$105,QCA!K$105),IF(G98="Quality Assurance Officer",CHOOSE(COUNTIF($G$2:G98,G98),QAO!B$105,QAO!C$105,QAO!D$105,QAO!E$105,QAO!F$105,QAO!G$105,QAO!H$105,QAO!I$105,QAO!J$105,QAO!K$105),IF(G98="Research and Development Officer",CHOOSE(COUNTIF($G$2:G98,G98),RDO!B$105,RDO!C$105,RDO!D$105,RDO!E$105,RDO!F$105,RDO!G$105,RDO!H$105,RDO!I$105,RDO!J$105,RDO!K$105),IF(G98="Sustainability Officer",CHOOSE(COUNTIF($G$2:G98,G98),SBO!B$105,SBO!C$105,SBO!D$105,SBO!E$105,SBO!F$105,SBO!G$105,SBO!H$105,SBO!I$105,SBO!J$105,SBO!K$105),IF(G98="ESG Officer",CHOOSE(COUNTIF($G$2:G98,G98),ESG!B$105,ESG!C$105,ESG!D$105,ESG!E$105,ESG!F$105,ESG!G$105,ESG!H$105,ESG!I$105,ESG!J$105,ESG!K$105),IF(G98="Environmental Management System (ISO 14001) Officer",CHOOSE(COUNTIF($G$2:G98,G98),EMS!B$105,EMS!C$105,EMS!D$105,EMS!E$105,EMS!F$105,EMS!G$105,EMS!H$105,EMS!I$105,EMS!J$105,EMS!K$105),IF(G98="Corporate Legal Officer",CHOOSE(COUNTIF($G$2:G98,G98),CLO!B$105,CLO!C$105,CLO!D$105,CLO!E$105,CLO!F$105,CLO!G$105,CLO!H$105,CLO!I$105,CLO!J$105,CLO!K$105),IF(G98="Lifting Engineer for Heavy &amp; Critical Lifting",CHOOSE(COUNTIF($G$2:G98,G98),LHC!B$105,LHC!C$105,LHC!D$105,LHC!E$105,LHC!F$105,LHC!G$105,LHC!H$105,LHC!I$105,LHC!J$105,LHC!K$105),IF(G98="Panelis Terlatih Pengujian Sensori Pangan",CHOOSE(COUNTIF($G$2:G98,G98),PSP!B$105,PSP!C$105,PSP!D$105,PSP!E$105,PSP!F$105,PSP!G$105,PSP!H$105,PSP!I$105,PSP!J$105,PSP!K$105),IF(G98="Food Safety Management Officer/ Petugas Sistem Keamanan Pangan",CHOOSE(COUNTIF($G$2:G98,G98),FMO!B$105,FMO!C$105,FMO!D$105,FMO!E$105,FMO!F$105,FMO!G$105,FMO!H$105,FMO!I$105,FMO!J$105,FMO!K$105),IF(G98="Lead Implementer Standar Laboratorium ISO/IEC 17025:2017",CHOOSE(COUNTIF($G$2:G98,G98),LQO!B$105,LQO!C$105,LQO!D$105,LQO!E$105,LQO!F$105,LQO!G$105,LQO!H$105,LQO!I$105,LQO!J$105,LQO!K$105),IF(G98="Regulatory Affairs Officer",CHOOSE(COUNTIF($G$2:G98,G98),RAO!B$105,RAO!C$105,RAO!D$105,RAO!E$105,RAO!F$105,RAO!G$105,RAO!H$105,RAO!I$105,RAO!J$105,RAO!K$105),IF(G98="LIFTING ENGINEER FOR MEDIUM LIFTING",CHOOSE(COUNTIF($G$2:G98,G98),LML!B$105,LML!C$105,LML!D$105,LML!E$105,LML!F$105,LML!G$105,LML!H$105,LML!I$105,LML!J$105,LML!K$105),IF(G98="LIFTING DRAFTER",CHOOSE(COUNTIF($G$2:G98,G98),LDT!B$105,LDT!C$105,LDT!D$105,LDT!E$105,LDT!F$105,LDT!G$105,LDT!H$105,LDT!I$105,LDT!J$105,LDT!K$105),IF(G98="3D LIFTING DESIGNER",CHOOSE(COUNTIF($G$2:G98,G98),DLD!B$105,DLD!C$105,DLD!D$105,DLD!E$105,DLD!F$105,DLD!G$105,DLD!H$105,DLD!I$105,DLD!J$105,DLD!K$105),"")))))))))))))))))))))</f>
        <v>18</v>
      </c>
    </row>
    <row r="99" spans="1:9" ht="19.8" x14ac:dyDescent="0.3">
      <c r="A99" s="55" t="s">
        <v>2114</v>
      </c>
      <c r="B99" s="55" t="s">
        <v>1596</v>
      </c>
      <c r="C99" s="55">
        <v>81234567808</v>
      </c>
      <c r="D99" s="55" t="s">
        <v>2088</v>
      </c>
      <c r="E99" s="55" t="s">
        <v>2115</v>
      </c>
      <c r="F99" s="55" t="s">
        <v>2116</v>
      </c>
      <c r="G99" s="55" t="s">
        <v>2081</v>
      </c>
      <c r="H99" s="55" t="str">
        <f t="shared" si="4"/>
        <v>LML</v>
      </c>
      <c r="I99" s="55">
        <f>IF(G99="","",IF(COUNTIF($G$2:G99,G99)&gt;10,"",IF(G99="GLP Laboratory Technician/Teknisi Laboratorium Berbasis GLP",CHOOSE(COUNTIF($G$2:G99,G99),GLP!B$105,GLP!C$105,GLP!D$105,GLP!E$105,GLP!F$105,GLP!G$105,GLP!H$105,GLP!I$105,GLP!J$105,GLP!K$105),IF(G99="Laboratory HSE Officer/Petugas K3L Laboratorium",CHOOSE(COUNTIF($G$2:G99,G99),K3L!B$105,K3L!C$105,K3L!D$105,K3L!E$105,K3L!F$105,K3L!G$105,K3L!H$105,K3L!I$105,K3L!J$105,K3L!K$105),IF(G99="Laboratory Operations Officer/Pranata Laboratorium",CHOOSE(COUNTIF($G$2:G99,G99),LOP!B$105,LOP!C$105,LOP!D$105,LOP!E$105,LOP!F$105,LOP!G$105,LOP!H$105,LOP!I$105,LOP!J$105,LOP!K$105),IF(G99="Quality Management System (ISO 9001) Officer",CHOOSE(COUNTIF($G$2:G99,G99),QMS!B$105,QMS!C$105,QMS!D$105,QMS!E$105,QMS!F$105,QMS!G$105,QMS!H$105,QMS!I$105,QMS!J$105,QMS!K$105),IF(G99="QC Laboratory Analyst/Analis QC Laboratorium",CHOOSE(COUNTIF($G$2:G99,G99),QCA!B$105,QCA!C$105,QCA!D$105,QCA!E$105,QCA!F$105,QCA!G$105,QCA!H$105,QCA!I$105,QCA!J$105,QCA!K$105),IF(G99="Quality Assurance Officer",CHOOSE(COUNTIF($G$2:G99,G99),QAO!B$105,QAO!C$105,QAO!D$105,QAO!E$105,QAO!F$105,QAO!G$105,QAO!H$105,QAO!I$105,QAO!J$105,QAO!K$105),IF(G99="Research and Development Officer",CHOOSE(COUNTIF($G$2:G99,G99),RDO!B$105,RDO!C$105,RDO!D$105,RDO!E$105,RDO!F$105,RDO!G$105,RDO!H$105,RDO!I$105,RDO!J$105,RDO!K$105),IF(G99="Sustainability Officer",CHOOSE(COUNTIF($G$2:G99,G99),SBO!B$105,SBO!C$105,SBO!D$105,SBO!E$105,SBO!F$105,SBO!G$105,SBO!H$105,SBO!I$105,SBO!J$105,SBO!K$105),IF(G99="ESG Officer",CHOOSE(COUNTIF($G$2:G99,G99),ESG!B$105,ESG!C$105,ESG!D$105,ESG!E$105,ESG!F$105,ESG!G$105,ESG!H$105,ESG!I$105,ESG!J$105,ESG!K$105),IF(G99="Environmental Management System (ISO 14001) Officer",CHOOSE(COUNTIF($G$2:G99,G99),EMS!B$105,EMS!C$105,EMS!D$105,EMS!E$105,EMS!F$105,EMS!G$105,EMS!H$105,EMS!I$105,EMS!J$105,EMS!K$105),IF(G99="Corporate Legal Officer",CHOOSE(COUNTIF($G$2:G99,G99),CLO!B$105,CLO!C$105,CLO!D$105,CLO!E$105,CLO!F$105,CLO!G$105,CLO!H$105,CLO!I$105,CLO!J$105,CLO!K$105),IF(G99="Lifting Engineer for Heavy &amp; Critical Lifting",CHOOSE(COUNTIF($G$2:G99,G99),LHC!B$105,LHC!C$105,LHC!D$105,LHC!E$105,LHC!F$105,LHC!G$105,LHC!H$105,LHC!I$105,LHC!J$105,LHC!K$105),IF(G99="Panelis Terlatih Pengujian Sensori Pangan",CHOOSE(COUNTIF($G$2:G99,G99),PSP!B$105,PSP!C$105,PSP!D$105,PSP!E$105,PSP!F$105,PSP!G$105,PSP!H$105,PSP!I$105,PSP!J$105,PSP!K$105),IF(G99="Food Safety Management Officer/ Petugas Sistem Keamanan Pangan",CHOOSE(COUNTIF($G$2:G99,G99),FMO!B$105,FMO!C$105,FMO!D$105,FMO!E$105,FMO!F$105,FMO!G$105,FMO!H$105,FMO!I$105,FMO!J$105,FMO!K$105),IF(G99="Lead Implementer Standar Laboratorium ISO/IEC 17025:2017",CHOOSE(COUNTIF($G$2:G99,G99),LQO!B$105,LQO!C$105,LQO!D$105,LQO!E$105,LQO!F$105,LQO!G$105,LQO!H$105,LQO!I$105,LQO!J$105,LQO!K$105),IF(G99="Regulatory Affairs Officer",CHOOSE(COUNTIF($G$2:G99,G99),RAO!B$105,RAO!C$105,RAO!D$105,RAO!E$105,RAO!F$105,RAO!G$105,RAO!H$105,RAO!I$105,RAO!J$105,RAO!K$105),IF(G99="LIFTING ENGINEER FOR MEDIUM LIFTING",CHOOSE(COUNTIF($G$2:G99,G99),LML!B$105,LML!C$105,LML!D$105,LML!E$105,LML!F$105,LML!G$105,LML!H$105,LML!I$105,LML!J$105,LML!K$105),IF(G99="LIFTING DRAFTER",CHOOSE(COUNTIF($G$2:G99,G99),LDT!B$105,LDT!C$105,LDT!D$105,LDT!E$105,LDT!F$105,LDT!G$105,LDT!H$105,LDT!I$105,LDT!J$105,LDT!K$105),IF(G99="3D LIFTING DESIGNER",CHOOSE(COUNTIF($G$2:G99,G99),DLD!B$105,DLD!C$105,DLD!D$105,DLD!E$105,DLD!F$105,DLD!G$105,DLD!H$105,DLD!I$105,DLD!J$105,DLD!K$105),"")))))))))))))))))))))</f>
        <v>18</v>
      </c>
    </row>
    <row r="100" spans="1:9" ht="19.8" x14ac:dyDescent="0.3">
      <c r="A100" s="55" t="s">
        <v>2117</v>
      </c>
      <c r="B100" s="55" t="s">
        <v>1587</v>
      </c>
      <c r="C100" s="55">
        <v>81234567809</v>
      </c>
      <c r="D100" s="55" t="s">
        <v>2118</v>
      </c>
      <c r="E100" s="55" t="s">
        <v>2097</v>
      </c>
      <c r="F100" s="55" t="s">
        <v>2119</v>
      </c>
      <c r="G100" s="55" t="s">
        <v>2081</v>
      </c>
      <c r="H100" s="55" t="str">
        <f t="shared" si="4"/>
        <v>LML</v>
      </c>
      <c r="I100" s="55">
        <f>IF(G100="","",IF(COUNTIF($G$2:G100,G100)&gt;10,"",IF(G100="GLP Laboratory Technician/Teknisi Laboratorium Berbasis GLP",CHOOSE(COUNTIF($G$2:G100,G100),GLP!B$105,GLP!C$105,GLP!D$105,GLP!E$105,GLP!F$105,GLP!G$105,GLP!H$105,GLP!I$105,GLP!J$105,GLP!K$105),IF(G100="Laboratory HSE Officer/Petugas K3L Laboratorium",CHOOSE(COUNTIF($G$2:G100,G100),K3L!B$105,K3L!C$105,K3L!D$105,K3L!E$105,K3L!F$105,K3L!G$105,K3L!H$105,K3L!I$105,K3L!J$105,K3L!K$105),IF(G100="Laboratory Operations Officer/Pranata Laboratorium",CHOOSE(COUNTIF($G$2:G100,G100),LOP!B$105,LOP!C$105,LOP!D$105,LOP!E$105,LOP!F$105,LOP!G$105,LOP!H$105,LOP!I$105,LOP!J$105,LOP!K$105),IF(G100="Quality Management System (ISO 9001) Officer",CHOOSE(COUNTIF($G$2:G100,G100),QMS!B$105,QMS!C$105,QMS!D$105,QMS!E$105,QMS!F$105,QMS!G$105,QMS!H$105,QMS!I$105,QMS!J$105,QMS!K$105),IF(G100="QC Laboratory Analyst/Analis QC Laboratorium",CHOOSE(COUNTIF($G$2:G100,G100),QCA!B$105,QCA!C$105,QCA!D$105,QCA!E$105,QCA!F$105,QCA!G$105,QCA!H$105,QCA!I$105,QCA!J$105,QCA!K$105),IF(G100="Quality Assurance Officer",CHOOSE(COUNTIF($G$2:G100,G100),QAO!B$105,QAO!C$105,QAO!D$105,QAO!E$105,QAO!F$105,QAO!G$105,QAO!H$105,QAO!I$105,QAO!J$105,QAO!K$105),IF(G100="Research and Development Officer",CHOOSE(COUNTIF($G$2:G100,G100),RDO!B$105,RDO!C$105,RDO!D$105,RDO!E$105,RDO!F$105,RDO!G$105,RDO!H$105,RDO!I$105,RDO!J$105,RDO!K$105),IF(G100="Sustainability Officer",CHOOSE(COUNTIF($G$2:G100,G100),SBO!B$105,SBO!C$105,SBO!D$105,SBO!E$105,SBO!F$105,SBO!G$105,SBO!H$105,SBO!I$105,SBO!J$105,SBO!K$105),IF(G100="ESG Officer",CHOOSE(COUNTIF($G$2:G100,G100),ESG!B$105,ESG!C$105,ESG!D$105,ESG!E$105,ESG!F$105,ESG!G$105,ESG!H$105,ESG!I$105,ESG!J$105,ESG!K$105),IF(G100="Environmental Management System (ISO 14001) Officer",CHOOSE(COUNTIF($G$2:G100,G100),EMS!B$105,EMS!C$105,EMS!D$105,EMS!E$105,EMS!F$105,EMS!G$105,EMS!H$105,EMS!I$105,EMS!J$105,EMS!K$105),IF(G100="Corporate Legal Officer",CHOOSE(COUNTIF($G$2:G100,G100),CLO!B$105,CLO!C$105,CLO!D$105,CLO!E$105,CLO!F$105,CLO!G$105,CLO!H$105,CLO!I$105,CLO!J$105,CLO!K$105),IF(G100="Lifting Engineer for Heavy &amp; Critical Lifting",CHOOSE(COUNTIF($G$2:G100,G100),LHC!B$105,LHC!C$105,LHC!D$105,LHC!E$105,LHC!F$105,LHC!G$105,LHC!H$105,LHC!I$105,LHC!J$105,LHC!K$105),IF(G100="Panelis Terlatih Pengujian Sensori Pangan",CHOOSE(COUNTIF($G$2:G100,G100),PSP!B$105,PSP!C$105,PSP!D$105,PSP!E$105,PSP!F$105,PSP!G$105,PSP!H$105,PSP!I$105,PSP!J$105,PSP!K$105),IF(G100="Food Safety Management Officer/ Petugas Sistem Keamanan Pangan",CHOOSE(COUNTIF($G$2:G100,G100),FMO!B$105,FMO!C$105,FMO!D$105,FMO!E$105,FMO!F$105,FMO!G$105,FMO!H$105,FMO!I$105,FMO!J$105,FMO!K$105),IF(G100="Lead Implementer Standar Laboratorium ISO/IEC 17025:2017",CHOOSE(COUNTIF($G$2:G100,G100),LQO!B$105,LQO!C$105,LQO!D$105,LQO!E$105,LQO!F$105,LQO!G$105,LQO!H$105,LQO!I$105,LQO!J$105,LQO!K$105),IF(G100="Regulatory Affairs Officer",CHOOSE(COUNTIF($G$2:G100,G100),RAO!B$105,RAO!C$105,RAO!D$105,RAO!E$105,RAO!F$105,RAO!G$105,RAO!H$105,RAO!I$105,RAO!J$105,RAO!K$105),IF(G100="LIFTING ENGINEER FOR MEDIUM LIFTING",CHOOSE(COUNTIF($G$2:G100,G100),LML!B$105,LML!C$105,LML!D$105,LML!E$105,LML!F$105,LML!G$105,LML!H$105,LML!I$105,LML!J$105,LML!K$105),IF(G100="LIFTING DRAFTER",CHOOSE(COUNTIF($G$2:G100,G100),LDT!B$105,LDT!C$105,LDT!D$105,LDT!E$105,LDT!F$105,LDT!G$105,LDT!H$105,LDT!I$105,LDT!J$105,LDT!K$105),IF(G100="3D LIFTING DESIGNER",CHOOSE(COUNTIF($G$2:G100,G100),DLD!B$105,DLD!C$105,DLD!D$105,DLD!E$105,DLD!F$105,DLD!G$105,DLD!H$105,DLD!I$105,DLD!J$105,DLD!K$105),"")))))))))))))))))))))</f>
        <v>23</v>
      </c>
    </row>
    <row r="101" spans="1:9" ht="19.8" x14ac:dyDescent="0.3">
      <c r="A101" s="55" t="s">
        <v>2120</v>
      </c>
      <c r="B101" s="55" t="s">
        <v>1596</v>
      </c>
      <c r="C101" s="55">
        <v>81234567810</v>
      </c>
      <c r="D101" s="55" t="s">
        <v>2096</v>
      </c>
      <c r="E101" s="55" t="s">
        <v>2093</v>
      </c>
      <c r="F101" s="55" t="s">
        <v>2121</v>
      </c>
      <c r="G101" s="55" t="s">
        <v>2081</v>
      </c>
      <c r="H101" s="55" t="str">
        <f t="shared" si="4"/>
        <v>LML</v>
      </c>
      <c r="I101" s="55">
        <f>IF(G101="","",IF(COUNTIF($G$2:G101,G101)&gt;10,"",IF(G101="GLP Laboratory Technician/Teknisi Laboratorium Berbasis GLP",CHOOSE(COUNTIF($G$2:G101,G101),GLP!B$105,GLP!C$105,GLP!D$105,GLP!E$105,GLP!F$105,GLP!G$105,GLP!H$105,GLP!I$105,GLP!J$105,GLP!K$105),IF(G101="Laboratory HSE Officer/Petugas K3L Laboratorium",CHOOSE(COUNTIF($G$2:G101,G101),K3L!B$105,K3L!C$105,K3L!D$105,K3L!E$105,K3L!F$105,K3L!G$105,K3L!H$105,K3L!I$105,K3L!J$105,K3L!K$105),IF(G101="Laboratory Operations Officer/Pranata Laboratorium",CHOOSE(COUNTIF($G$2:G101,G101),LOP!B$105,LOP!C$105,LOP!D$105,LOP!E$105,LOP!F$105,LOP!G$105,LOP!H$105,LOP!I$105,LOP!J$105,LOP!K$105),IF(G101="Quality Management System (ISO 9001) Officer",CHOOSE(COUNTIF($G$2:G101,G101),QMS!B$105,QMS!C$105,QMS!D$105,QMS!E$105,QMS!F$105,QMS!G$105,QMS!H$105,QMS!I$105,QMS!J$105,QMS!K$105),IF(G101="QC Laboratory Analyst/Analis QC Laboratorium",CHOOSE(COUNTIF($G$2:G101,G101),QCA!B$105,QCA!C$105,QCA!D$105,QCA!E$105,QCA!F$105,QCA!G$105,QCA!H$105,QCA!I$105,QCA!J$105,QCA!K$105),IF(G101="Quality Assurance Officer",CHOOSE(COUNTIF($G$2:G101,G101),QAO!B$105,QAO!C$105,QAO!D$105,QAO!E$105,QAO!F$105,QAO!G$105,QAO!H$105,QAO!I$105,QAO!J$105,QAO!K$105),IF(G101="Research and Development Officer",CHOOSE(COUNTIF($G$2:G101,G101),RDO!B$105,RDO!C$105,RDO!D$105,RDO!E$105,RDO!F$105,RDO!G$105,RDO!H$105,RDO!I$105,RDO!J$105,RDO!K$105),IF(G101="Sustainability Officer",CHOOSE(COUNTIF($G$2:G101,G101),SBO!B$105,SBO!C$105,SBO!D$105,SBO!E$105,SBO!F$105,SBO!G$105,SBO!H$105,SBO!I$105,SBO!J$105,SBO!K$105),IF(G101="ESG Officer",CHOOSE(COUNTIF($G$2:G101,G101),ESG!B$105,ESG!C$105,ESG!D$105,ESG!E$105,ESG!F$105,ESG!G$105,ESG!H$105,ESG!I$105,ESG!J$105,ESG!K$105),IF(G101="Environmental Management System (ISO 14001) Officer",CHOOSE(COUNTIF($G$2:G101,G101),EMS!B$105,EMS!C$105,EMS!D$105,EMS!E$105,EMS!F$105,EMS!G$105,EMS!H$105,EMS!I$105,EMS!J$105,EMS!K$105),IF(G101="Corporate Legal Officer",CHOOSE(COUNTIF($G$2:G101,G101),CLO!B$105,CLO!C$105,CLO!D$105,CLO!E$105,CLO!F$105,CLO!G$105,CLO!H$105,CLO!I$105,CLO!J$105,CLO!K$105),IF(G101="Lifting Engineer for Heavy &amp; Critical Lifting",CHOOSE(COUNTIF($G$2:G101,G101),LHC!B$105,LHC!C$105,LHC!D$105,LHC!E$105,LHC!F$105,LHC!G$105,LHC!H$105,LHC!I$105,LHC!J$105,LHC!K$105),IF(G101="Panelis Terlatih Pengujian Sensori Pangan",CHOOSE(COUNTIF($G$2:G101,G101),PSP!B$105,PSP!C$105,PSP!D$105,PSP!E$105,PSP!F$105,PSP!G$105,PSP!H$105,PSP!I$105,PSP!J$105,PSP!K$105),IF(G101="Food Safety Management Officer/ Petugas Sistem Keamanan Pangan",CHOOSE(COUNTIF($G$2:G101,G101),FMO!B$105,FMO!C$105,FMO!D$105,FMO!E$105,FMO!F$105,FMO!G$105,FMO!H$105,FMO!I$105,FMO!J$105,FMO!K$105),IF(G101="Lead Implementer Standar Laboratorium ISO/IEC 17025:2017",CHOOSE(COUNTIF($G$2:G101,G101),LQO!B$105,LQO!C$105,LQO!D$105,LQO!E$105,LQO!F$105,LQO!G$105,LQO!H$105,LQO!I$105,LQO!J$105,LQO!K$105),IF(G101="Regulatory Affairs Officer",CHOOSE(COUNTIF($G$2:G101,G101),RAO!B$105,RAO!C$105,RAO!D$105,RAO!E$105,RAO!F$105,RAO!G$105,RAO!H$105,RAO!I$105,RAO!J$105,RAO!K$105),IF(G101="LIFTING ENGINEER FOR MEDIUM LIFTING",CHOOSE(COUNTIF($G$2:G101,G101),LML!B$105,LML!C$105,LML!D$105,LML!E$105,LML!F$105,LML!G$105,LML!H$105,LML!I$105,LML!J$105,LML!K$105),IF(G101="LIFTING DRAFTER",CHOOSE(COUNTIF($G$2:G101,G101),LDT!B$105,LDT!C$105,LDT!D$105,LDT!E$105,LDT!F$105,LDT!G$105,LDT!H$105,LDT!I$105,LDT!J$105,LDT!K$105),IF(G101="3D LIFTING DESIGNER",CHOOSE(COUNTIF($G$2:G101,G101),DLD!B$105,DLD!C$105,DLD!D$105,DLD!E$105,DLD!F$105,DLD!G$105,DLD!H$105,DLD!I$105,DLD!J$105,DLD!K$105),"")))))))))))))))))))))</f>
        <v>23</v>
      </c>
    </row>
    <row r="102" spans="1:9" ht="19.8" x14ac:dyDescent="0.3">
      <c r="A102" s="55" t="s">
        <v>1677</v>
      </c>
      <c r="B102" s="55" t="s">
        <v>1596</v>
      </c>
      <c r="C102" s="55">
        <v>85232801065</v>
      </c>
      <c r="D102" s="55" t="s">
        <v>1678</v>
      </c>
      <c r="E102" s="55" t="s">
        <v>1679</v>
      </c>
      <c r="F102" s="55" t="s">
        <v>1680</v>
      </c>
      <c r="G102" s="55" t="s">
        <v>2064</v>
      </c>
      <c r="H102" s="55" t="str">
        <f t="shared" si="4"/>
        <v>LOP</v>
      </c>
      <c r="I102" s="55">
        <f>IF(G102="","",IF(COUNTIF($G$2:G102,G102)&gt;10,"",IF(G102="GLP Laboratory Technician/Teknisi Laboratorium Berbasis GLP",CHOOSE(COUNTIF($G$2:G102,G102),GLP!B$105,GLP!C$105,GLP!D$105,GLP!E$105,GLP!F$105,GLP!G$105,GLP!H$105,GLP!I$105,GLP!J$105,GLP!K$105),IF(G102="Laboratory HSE Officer/Petugas K3L Laboratorium",CHOOSE(COUNTIF($G$2:G102,G102),K3L!B$105,K3L!C$105,K3L!D$105,K3L!E$105,K3L!F$105,K3L!G$105,K3L!H$105,K3L!I$105,K3L!J$105,K3L!K$105),IF(G102="Laboratory Operations Officer/Pranata Laboratorium",CHOOSE(COUNTIF($G$2:G102,G102),LOP!B$105,LOP!C$105,LOP!D$105,LOP!E$105,LOP!F$105,LOP!G$105,LOP!H$105,LOP!I$105,LOP!J$105,LOP!K$105),IF(G102="Quality Management System (ISO 9001) Officer",CHOOSE(COUNTIF($G$2:G102,G102),QMS!B$105,QMS!C$105,QMS!D$105,QMS!E$105,QMS!F$105,QMS!G$105,QMS!H$105,QMS!I$105,QMS!J$105,QMS!K$105),IF(G102="QC Laboratory Analyst/Analis QC Laboratorium",CHOOSE(COUNTIF($G$2:G102,G102),QCA!B$105,QCA!C$105,QCA!D$105,QCA!E$105,QCA!F$105,QCA!G$105,QCA!H$105,QCA!I$105,QCA!J$105,QCA!K$105),IF(G102="Quality Assurance Officer",CHOOSE(COUNTIF($G$2:G102,G102),QAO!B$105,QAO!C$105,QAO!D$105,QAO!E$105,QAO!F$105,QAO!G$105,QAO!H$105,QAO!I$105,QAO!J$105,QAO!K$105),IF(G102="Research and Development Officer",CHOOSE(COUNTIF($G$2:G102,G102),RDO!B$105,RDO!C$105,RDO!D$105,RDO!E$105,RDO!F$105,RDO!G$105,RDO!H$105,RDO!I$105,RDO!J$105,RDO!K$105),IF(G102="Sustainability Officer",CHOOSE(COUNTIF($G$2:G102,G102),SBO!B$105,SBO!C$105,SBO!D$105,SBO!E$105,SBO!F$105,SBO!G$105,SBO!H$105,SBO!I$105,SBO!J$105,SBO!K$105),IF(G102="ESG Officer",CHOOSE(COUNTIF($G$2:G102,G102),ESG!B$105,ESG!C$105,ESG!D$105,ESG!E$105,ESG!F$105,ESG!G$105,ESG!H$105,ESG!I$105,ESG!J$105,ESG!K$105),IF(G102="Environmental Management System (ISO 14001) Officer",CHOOSE(COUNTIF($G$2:G102,G102),EMS!B$105,EMS!C$105,EMS!D$105,EMS!E$105,EMS!F$105,EMS!G$105,EMS!H$105,EMS!I$105,EMS!J$105,EMS!K$105),IF(G102="Corporate Legal Officer",CHOOSE(COUNTIF($G$2:G102,G102),CLO!B$105,CLO!C$105,CLO!D$105,CLO!E$105,CLO!F$105,CLO!G$105,CLO!H$105,CLO!I$105,CLO!J$105,CLO!K$105),IF(G102="Lifting Engineer for Heavy &amp; Critical Lifting",CHOOSE(COUNTIF($G$2:G102,G102),LHC!B$105,LHC!C$105,LHC!D$105,LHC!E$105,LHC!F$105,LHC!G$105,LHC!H$105,LHC!I$105,LHC!J$105,LHC!K$105),IF(G102="Panelis Terlatih Pengujian Sensori Pangan",CHOOSE(COUNTIF($G$2:G102,G102),PSP!B$105,PSP!C$105,PSP!D$105,PSP!E$105,PSP!F$105,PSP!G$105,PSP!H$105,PSP!I$105,PSP!J$105,PSP!K$105),IF(G102="Food Safety Management Officer/ Petugas Sistem Keamanan Pangan",CHOOSE(COUNTIF($G$2:G102,G102),FMO!B$105,FMO!C$105,FMO!D$105,FMO!E$105,FMO!F$105,FMO!G$105,FMO!H$105,FMO!I$105,FMO!J$105,FMO!K$105),IF(G102="Lead Implementer Standar Laboratorium ISO/IEC 17025:2017",CHOOSE(COUNTIF($G$2:G102,G102),LQO!B$105,LQO!C$105,LQO!D$105,LQO!E$105,LQO!F$105,LQO!G$105,LQO!H$105,LQO!I$105,LQO!J$105,LQO!K$105),IF(G102="Regulatory Affairs Officer",CHOOSE(COUNTIF($G$2:G102,G102),RAO!B$105,RAO!C$105,RAO!D$105,RAO!E$105,RAO!F$105,RAO!G$105,RAO!H$105,RAO!I$105,RAO!J$105,RAO!K$105),IF(G102="LIFTING ENGINEER FOR MEDIUM LIFTING",CHOOSE(COUNTIF($G$2:G102,G102),LML!B$105,LML!C$105,LML!D$105,LML!E$105,LML!F$105,LML!G$105,LML!H$105,LML!I$105,LML!J$105,LML!K$105),IF(G102="LIFTING DRAFTER",CHOOSE(COUNTIF($G$2:G102,G102),LDT!B$105,LDT!C$105,LDT!D$105,LDT!E$105,LDT!F$105,LDT!G$105,LDT!H$105,LDT!I$105,LDT!J$105,LDT!K$105),IF(G102="3D LIFTING DESIGNER",CHOOSE(COUNTIF($G$2:G102,G102),DLD!B$105,DLD!C$105,DLD!D$105,DLD!E$105,DLD!F$105,DLD!G$105,DLD!H$105,DLD!I$105,DLD!J$105,DLD!K$105),"")))))))))))))))))))))</f>
        <v>78</v>
      </c>
    </row>
    <row r="103" spans="1:9" ht="19.8" x14ac:dyDescent="0.3">
      <c r="A103" s="55" t="s">
        <v>1600</v>
      </c>
      <c r="B103" s="55" t="s">
        <v>1596</v>
      </c>
      <c r="C103" s="55">
        <v>82385844859</v>
      </c>
      <c r="D103" s="55" t="s">
        <v>1601</v>
      </c>
      <c r="E103" s="55" t="s">
        <v>1602</v>
      </c>
      <c r="F103" s="55" t="s">
        <v>1602</v>
      </c>
      <c r="G103" s="55" t="s">
        <v>2064</v>
      </c>
      <c r="H103" s="55" t="str">
        <f t="shared" si="4"/>
        <v>LOP</v>
      </c>
      <c r="I103" s="55">
        <f>IF(G103="","",IF(COUNTIF($G$2:G103,G103)&gt;10,"",IF(G103="GLP Laboratory Technician/Teknisi Laboratorium Berbasis GLP",CHOOSE(COUNTIF($G$2:G103,G103),GLP!B$105,GLP!C$105,GLP!D$105,GLP!E$105,GLP!F$105,GLP!G$105,GLP!H$105,GLP!I$105,GLP!J$105,GLP!K$105),IF(G103="Laboratory HSE Officer/Petugas K3L Laboratorium",CHOOSE(COUNTIF($G$2:G103,G103),K3L!B$105,K3L!C$105,K3L!D$105,K3L!E$105,K3L!F$105,K3L!G$105,K3L!H$105,K3L!I$105,K3L!J$105,K3L!K$105),IF(G103="Laboratory Operations Officer/Pranata Laboratorium",CHOOSE(COUNTIF($G$2:G103,G103),LOP!B$105,LOP!C$105,LOP!D$105,LOP!E$105,LOP!F$105,LOP!G$105,LOP!H$105,LOP!I$105,LOP!J$105,LOP!K$105),IF(G103="Quality Management System (ISO 9001) Officer",CHOOSE(COUNTIF($G$2:G103,G103),QMS!B$105,QMS!C$105,QMS!D$105,QMS!E$105,QMS!F$105,QMS!G$105,QMS!H$105,QMS!I$105,QMS!J$105,QMS!K$105),IF(G103="QC Laboratory Analyst/Analis QC Laboratorium",CHOOSE(COUNTIF($G$2:G103,G103),QCA!B$105,QCA!C$105,QCA!D$105,QCA!E$105,QCA!F$105,QCA!G$105,QCA!H$105,QCA!I$105,QCA!J$105,QCA!K$105),IF(G103="Quality Assurance Officer",CHOOSE(COUNTIF($G$2:G103,G103),QAO!B$105,QAO!C$105,QAO!D$105,QAO!E$105,QAO!F$105,QAO!G$105,QAO!H$105,QAO!I$105,QAO!J$105,QAO!K$105),IF(G103="Research and Development Officer",CHOOSE(COUNTIF($G$2:G103,G103),RDO!B$105,RDO!C$105,RDO!D$105,RDO!E$105,RDO!F$105,RDO!G$105,RDO!H$105,RDO!I$105,RDO!J$105,RDO!K$105),IF(G103="Sustainability Officer",CHOOSE(COUNTIF($G$2:G103,G103),SBO!B$105,SBO!C$105,SBO!D$105,SBO!E$105,SBO!F$105,SBO!G$105,SBO!H$105,SBO!I$105,SBO!J$105,SBO!K$105),IF(G103="ESG Officer",CHOOSE(COUNTIF($G$2:G103,G103),ESG!B$105,ESG!C$105,ESG!D$105,ESG!E$105,ESG!F$105,ESG!G$105,ESG!H$105,ESG!I$105,ESG!J$105,ESG!K$105),IF(G103="Environmental Management System (ISO 14001) Officer",CHOOSE(COUNTIF($G$2:G103,G103),EMS!B$105,EMS!C$105,EMS!D$105,EMS!E$105,EMS!F$105,EMS!G$105,EMS!H$105,EMS!I$105,EMS!J$105,EMS!K$105),IF(G103="Corporate Legal Officer",CHOOSE(COUNTIF($G$2:G103,G103),CLO!B$105,CLO!C$105,CLO!D$105,CLO!E$105,CLO!F$105,CLO!G$105,CLO!H$105,CLO!I$105,CLO!J$105,CLO!K$105),IF(G103="Lifting Engineer for Heavy &amp; Critical Lifting",CHOOSE(COUNTIF($G$2:G103,G103),LHC!B$105,LHC!C$105,LHC!D$105,LHC!E$105,LHC!F$105,LHC!G$105,LHC!H$105,LHC!I$105,LHC!J$105,LHC!K$105),IF(G103="Panelis Terlatih Pengujian Sensori Pangan",CHOOSE(COUNTIF($G$2:G103,G103),PSP!B$105,PSP!C$105,PSP!D$105,PSP!E$105,PSP!F$105,PSP!G$105,PSP!H$105,PSP!I$105,PSP!J$105,PSP!K$105),IF(G103="Food Safety Management Officer/ Petugas Sistem Keamanan Pangan",CHOOSE(COUNTIF($G$2:G103,G103),FMO!B$105,FMO!C$105,FMO!D$105,FMO!E$105,FMO!F$105,FMO!G$105,FMO!H$105,FMO!I$105,FMO!J$105,FMO!K$105),IF(G103="Lead Implementer Standar Laboratorium ISO/IEC 17025:2017",CHOOSE(COUNTIF($G$2:G103,G103),LQO!B$105,LQO!C$105,LQO!D$105,LQO!E$105,LQO!F$105,LQO!G$105,LQO!H$105,LQO!I$105,LQO!J$105,LQO!K$105),IF(G103="Regulatory Affairs Officer",CHOOSE(COUNTIF($G$2:G103,G103),RAO!B$105,RAO!C$105,RAO!D$105,RAO!E$105,RAO!F$105,RAO!G$105,RAO!H$105,RAO!I$105,RAO!J$105,RAO!K$105),IF(G103="LIFTING ENGINEER FOR MEDIUM LIFTING",CHOOSE(COUNTIF($G$2:G103,G103),LML!B$105,LML!C$105,LML!D$105,LML!E$105,LML!F$105,LML!G$105,LML!H$105,LML!I$105,LML!J$105,LML!K$105),IF(G103="LIFTING DRAFTER",CHOOSE(COUNTIF($G$2:G103,G103),LDT!B$105,LDT!C$105,LDT!D$105,LDT!E$105,LDT!F$105,LDT!G$105,LDT!H$105,LDT!I$105,LDT!J$105,LDT!K$105),IF(G103="3D LIFTING DESIGNER",CHOOSE(COUNTIF($G$2:G103,G103),DLD!B$105,DLD!C$105,DLD!D$105,DLD!E$105,DLD!F$105,DLD!G$105,DLD!H$105,DLD!I$105,DLD!J$105,DLD!K$105),"")))))))))))))))))))))</f>
        <v>78</v>
      </c>
    </row>
    <row r="104" spans="1:9" ht="19.8" x14ac:dyDescent="0.3">
      <c r="A104" s="55" t="s">
        <v>1624</v>
      </c>
      <c r="B104" s="55" t="s">
        <v>1587</v>
      </c>
      <c r="C104" s="55">
        <v>85106482005</v>
      </c>
      <c r="D104" s="55" t="s">
        <v>1625</v>
      </c>
      <c r="E104" s="55" t="s">
        <v>1626</v>
      </c>
      <c r="F104" s="55" t="s">
        <v>1627</v>
      </c>
      <c r="G104" s="55" t="s">
        <v>2064</v>
      </c>
      <c r="H104" s="55" t="str">
        <f t="shared" si="4"/>
        <v>LOP</v>
      </c>
      <c r="I104" s="55">
        <f>IF(G104="","",IF(COUNTIF($G$2:G104,G104)&gt;10,"",IF(G104="GLP Laboratory Technician/Teknisi Laboratorium Berbasis GLP",CHOOSE(COUNTIF($G$2:G104,G104),GLP!B$105,GLP!C$105,GLP!D$105,GLP!E$105,GLP!F$105,GLP!G$105,GLP!H$105,GLP!I$105,GLP!J$105,GLP!K$105),IF(G104="Laboratory HSE Officer/Petugas K3L Laboratorium",CHOOSE(COUNTIF($G$2:G104,G104),K3L!B$105,K3L!C$105,K3L!D$105,K3L!E$105,K3L!F$105,K3L!G$105,K3L!H$105,K3L!I$105,K3L!J$105,K3L!K$105),IF(G104="Laboratory Operations Officer/Pranata Laboratorium",CHOOSE(COUNTIF($G$2:G104,G104),LOP!B$105,LOP!C$105,LOP!D$105,LOP!E$105,LOP!F$105,LOP!G$105,LOP!H$105,LOP!I$105,LOP!J$105,LOP!K$105),IF(G104="Quality Management System (ISO 9001) Officer",CHOOSE(COUNTIF($G$2:G104,G104),QMS!B$105,QMS!C$105,QMS!D$105,QMS!E$105,QMS!F$105,QMS!G$105,QMS!H$105,QMS!I$105,QMS!J$105,QMS!K$105),IF(G104="QC Laboratory Analyst/Analis QC Laboratorium",CHOOSE(COUNTIF($G$2:G104,G104),QCA!B$105,QCA!C$105,QCA!D$105,QCA!E$105,QCA!F$105,QCA!G$105,QCA!H$105,QCA!I$105,QCA!J$105,QCA!K$105),IF(G104="Quality Assurance Officer",CHOOSE(COUNTIF($G$2:G104,G104),QAO!B$105,QAO!C$105,QAO!D$105,QAO!E$105,QAO!F$105,QAO!G$105,QAO!H$105,QAO!I$105,QAO!J$105,QAO!K$105),IF(G104="Research and Development Officer",CHOOSE(COUNTIF($G$2:G104,G104),RDO!B$105,RDO!C$105,RDO!D$105,RDO!E$105,RDO!F$105,RDO!G$105,RDO!H$105,RDO!I$105,RDO!J$105,RDO!K$105),IF(G104="Sustainability Officer",CHOOSE(COUNTIF($G$2:G104,G104),SBO!B$105,SBO!C$105,SBO!D$105,SBO!E$105,SBO!F$105,SBO!G$105,SBO!H$105,SBO!I$105,SBO!J$105,SBO!K$105),IF(G104="ESG Officer",CHOOSE(COUNTIF($G$2:G104,G104),ESG!B$105,ESG!C$105,ESG!D$105,ESG!E$105,ESG!F$105,ESG!G$105,ESG!H$105,ESG!I$105,ESG!J$105,ESG!K$105),IF(G104="Environmental Management System (ISO 14001) Officer",CHOOSE(COUNTIF($G$2:G104,G104),EMS!B$105,EMS!C$105,EMS!D$105,EMS!E$105,EMS!F$105,EMS!G$105,EMS!H$105,EMS!I$105,EMS!J$105,EMS!K$105),IF(G104="Corporate Legal Officer",CHOOSE(COUNTIF($G$2:G104,G104),CLO!B$105,CLO!C$105,CLO!D$105,CLO!E$105,CLO!F$105,CLO!G$105,CLO!H$105,CLO!I$105,CLO!J$105,CLO!K$105),IF(G104="Lifting Engineer for Heavy &amp; Critical Lifting",CHOOSE(COUNTIF($G$2:G104,G104),LHC!B$105,LHC!C$105,LHC!D$105,LHC!E$105,LHC!F$105,LHC!G$105,LHC!H$105,LHC!I$105,LHC!J$105,LHC!K$105),IF(G104="Panelis Terlatih Pengujian Sensori Pangan",CHOOSE(COUNTIF($G$2:G104,G104),PSP!B$105,PSP!C$105,PSP!D$105,PSP!E$105,PSP!F$105,PSP!G$105,PSP!H$105,PSP!I$105,PSP!J$105,PSP!K$105),IF(G104="Food Safety Management Officer/ Petugas Sistem Keamanan Pangan",CHOOSE(COUNTIF($G$2:G104,G104),FMO!B$105,FMO!C$105,FMO!D$105,FMO!E$105,FMO!F$105,FMO!G$105,FMO!H$105,FMO!I$105,FMO!J$105,FMO!K$105),IF(G104="Lead Implementer Standar Laboratorium ISO/IEC 17025:2017",CHOOSE(COUNTIF($G$2:G104,G104),LQO!B$105,LQO!C$105,LQO!D$105,LQO!E$105,LQO!F$105,LQO!G$105,LQO!H$105,LQO!I$105,LQO!J$105,LQO!K$105),IF(G104="Regulatory Affairs Officer",CHOOSE(COUNTIF($G$2:G104,G104),RAO!B$105,RAO!C$105,RAO!D$105,RAO!E$105,RAO!F$105,RAO!G$105,RAO!H$105,RAO!I$105,RAO!J$105,RAO!K$105),IF(G104="LIFTING ENGINEER FOR MEDIUM LIFTING",CHOOSE(COUNTIF($G$2:G104,G104),LML!B$105,LML!C$105,LML!D$105,LML!E$105,LML!F$105,LML!G$105,LML!H$105,LML!I$105,LML!J$105,LML!K$105),IF(G104="LIFTING DRAFTER",CHOOSE(COUNTIF($G$2:G104,G104),LDT!B$105,LDT!C$105,LDT!D$105,LDT!E$105,LDT!F$105,LDT!G$105,LDT!H$105,LDT!I$105,LDT!J$105,LDT!K$105),IF(G104="3D LIFTING DESIGNER",CHOOSE(COUNTIF($G$2:G104,G104),DLD!B$105,DLD!C$105,DLD!D$105,DLD!E$105,DLD!F$105,DLD!G$105,DLD!H$105,DLD!I$105,DLD!J$105,DLD!K$105),"")))))))))))))))))))))</f>
        <v>83</v>
      </c>
    </row>
    <row r="105" spans="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IF(G105="","",IF(COUNTIF($G$2:G105,G105)&gt;10,"",IF(G105="GLP Laboratory Technician/Teknisi Laboratorium Berbasis GLP",CHOOSE(COUNTIF($G$2:G105,G105),GLP!B$105,GLP!C$105,GLP!D$105,GLP!E$105,GLP!F$105,GLP!G$105,GLP!H$105,GLP!I$105,GLP!J$105,GLP!K$105),IF(G105="Laboratory HSE Officer/Petugas K3L Laboratorium",CHOOSE(COUNTIF($G$2:G105,G105),K3L!B$105,K3L!C$105,K3L!D$105,K3L!E$105,K3L!F$105,K3L!G$105,K3L!H$105,K3L!I$105,K3L!J$105,K3L!K$105),IF(G105="Laboratory Operations Officer/Pranata Laboratorium",CHOOSE(COUNTIF($G$2:G105,G105),LOP!B$105,LOP!C$105,LOP!D$105,LOP!E$105,LOP!F$105,LOP!G$105,LOP!H$105,LOP!I$105,LOP!J$105,LOP!K$105),IF(G105="Quality Management System (ISO 9001) Officer",CHOOSE(COUNTIF($G$2:G105,G105),QMS!B$105,QMS!C$105,QMS!D$105,QMS!E$105,QMS!F$105,QMS!G$105,QMS!H$105,QMS!I$105,QMS!J$105,QMS!K$105),IF(G105="QC Laboratory Analyst/Analis QC Laboratorium",CHOOSE(COUNTIF($G$2:G105,G105),QCA!B$105,QCA!C$105,QCA!D$105,QCA!E$105,QCA!F$105,QCA!G$105,QCA!H$105,QCA!I$105,QCA!J$105,QCA!K$105),IF(G105="Quality Assurance Officer",CHOOSE(COUNTIF($G$2:G105,G105),QAO!B$105,QAO!C$105,QAO!D$105,QAO!E$105,QAO!F$105,QAO!G$105,QAO!H$105,QAO!I$105,QAO!J$105,QAO!K$105),IF(G105="Research and Development Officer",CHOOSE(COUNTIF($G$2:G105,G105),RDO!B$105,RDO!C$105,RDO!D$105,RDO!E$105,RDO!F$105,RDO!G$105,RDO!H$105,RDO!I$105,RDO!J$105,RDO!K$105),IF(G105="Sustainability Officer",CHOOSE(COUNTIF($G$2:G105,G105),SBO!B$105,SBO!C$105,SBO!D$105,SBO!E$105,SBO!F$105,SBO!G$105,SBO!H$105,SBO!I$105,SBO!J$105,SBO!K$105),IF(G105="ESG Officer",CHOOSE(COUNTIF($G$2:G105,G105),ESG!B$105,ESG!C$105,ESG!D$105,ESG!E$105,ESG!F$105,ESG!G$105,ESG!H$105,ESG!I$105,ESG!J$105,ESG!K$105),IF(G105="Environmental Management System (ISO 14001) Officer",CHOOSE(COUNTIF($G$2:G105,G105),EMS!B$105,EMS!C$105,EMS!D$105,EMS!E$105,EMS!F$105,EMS!G$105,EMS!H$105,EMS!I$105,EMS!J$105,EMS!K$105),IF(G105="Corporate Legal Officer",CHOOSE(COUNTIF($G$2:G105,G105),CLO!B$105,CLO!C$105,CLO!D$105,CLO!E$105,CLO!F$105,CLO!G$105,CLO!H$105,CLO!I$105,CLO!J$105,CLO!K$105),IF(G105="Lifting Engineer for Heavy &amp; Critical Lifting",CHOOSE(COUNTIF($G$2:G105,G105),LHC!B$105,LHC!C$105,LHC!D$105,LHC!E$105,LHC!F$105,LHC!G$105,LHC!H$105,LHC!I$105,LHC!J$105,LHC!K$105),IF(G105="Panelis Terlatih Pengujian Sensori Pangan",CHOOSE(COUNTIF($G$2:G105,G105),PSP!B$105,PSP!C$105,PSP!D$105,PSP!E$105,PSP!F$105,PSP!G$105,PSP!H$105,PSP!I$105,PSP!J$105,PSP!K$105),IF(G105="Food Safety Management Officer/ Petugas Sistem Keamanan Pangan",CHOOSE(COUNTIF($G$2:G105,G105),FMO!B$105,FMO!C$105,FMO!D$105,FMO!E$105,FMO!F$105,FMO!G$105,FMO!H$105,FMO!I$105,FMO!J$105,FMO!K$105),IF(G105="Lead Implementer Standar Laboratorium ISO/IEC 17025:2017",CHOOSE(COUNTIF($G$2:G105,G105),LQO!B$105,LQO!C$105,LQO!D$105,LQO!E$105,LQO!F$105,LQO!G$105,LQO!H$105,LQO!I$105,LQO!J$105,LQO!K$105),IF(G105="Regulatory Affairs Officer",CHOOSE(COUNTIF($G$2:G105,G105),RAO!B$105,RAO!C$105,RAO!D$105,RAO!E$105,RAO!F$105,RAO!G$105,RAO!H$105,RAO!I$105,RAO!J$105,RAO!K$105),IF(G105="LIFTING ENGINEER FOR MEDIUM LIFTING",CHOOSE(COUNTIF($G$2:G105,G105),LML!B$105,LML!C$105,LML!D$105,LML!E$105,LML!F$105,LML!G$105,LML!H$105,LML!I$105,LML!J$105,LML!K$105),IF(G105="LIFTING DRAFTER",CHOOSE(COUNTIF($G$2:G105,G105),LDT!B$105,LDT!C$105,LDT!D$105,LDT!E$105,LDT!F$105,LDT!G$105,LDT!H$105,LDT!I$105,LDT!J$105,LDT!K$105),IF(G105="3D LIFTING DESIGNER",CHOOSE(COUNTIF($G$2:G105,G105),DLD!B$105,DLD!C$105,DLD!D$105,DLD!E$105,DLD!F$105,DLD!G$105,DLD!H$105,DLD!I$105,DLD!J$105,DLD!K$105),"")))))))))))))))))))))</f>
        <v>51</v>
      </c>
    </row>
    <row r="106" spans="1:9" ht="19.8" x14ac:dyDescent="0.3">
      <c r="A106" s="55" t="s">
        <v>1643</v>
      </c>
      <c r="B106" s="55" t="s">
        <v>1587</v>
      </c>
      <c r="C106" s="55">
        <v>85106482005</v>
      </c>
      <c r="D106" s="55" t="s">
        <v>1625</v>
      </c>
      <c r="E106" s="55" t="s">
        <v>1644</v>
      </c>
      <c r="F106" s="55" t="s">
        <v>1645</v>
      </c>
      <c r="G106" s="55" t="s">
        <v>2064</v>
      </c>
      <c r="H106" s="55" t="str">
        <f t="shared" si="4"/>
        <v>LOP</v>
      </c>
      <c r="I106" s="55">
        <f>IF(G106="","",IF(COUNTIF($G$2:G106,G106)&gt;10,"",IF(G106="GLP Laboratory Technician/Teknisi Laboratorium Berbasis GLP",CHOOSE(COUNTIF($G$2:G106,G106),GLP!B$105,GLP!C$105,GLP!D$105,GLP!E$105,GLP!F$105,GLP!G$105,GLP!H$105,GLP!I$105,GLP!J$105,GLP!K$105),IF(G106="Laboratory HSE Officer/Petugas K3L Laboratorium",CHOOSE(COUNTIF($G$2:G106,G106),K3L!B$105,K3L!C$105,K3L!D$105,K3L!E$105,K3L!F$105,K3L!G$105,K3L!H$105,K3L!I$105,K3L!J$105,K3L!K$105),IF(G106="Laboratory Operations Officer/Pranata Laboratorium",CHOOSE(COUNTIF($G$2:G106,G106),LOP!B$105,LOP!C$105,LOP!D$105,LOP!E$105,LOP!F$105,LOP!G$105,LOP!H$105,LOP!I$105,LOP!J$105,LOP!K$105),IF(G106="Quality Management System (ISO 9001) Officer",CHOOSE(COUNTIF($G$2:G106,G106),QMS!B$105,QMS!C$105,QMS!D$105,QMS!E$105,QMS!F$105,QMS!G$105,QMS!H$105,QMS!I$105,QMS!J$105,QMS!K$105),IF(G106="QC Laboratory Analyst/Analis QC Laboratorium",CHOOSE(COUNTIF($G$2:G106,G106),QCA!B$105,QCA!C$105,QCA!D$105,QCA!E$105,QCA!F$105,QCA!G$105,QCA!H$105,QCA!I$105,QCA!J$105,QCA!K$105),IF(G106="Quality Assurance Officer",CHOOSE(COUNTIF($G$2:G106,G106),QAO!B$105,QAO!C$105,QAO!D$105,QAO!E$105,QAO!F$105,QAO!G$105,QAO!H$105,QAO!I$105,QAO!J$105,QAO!K$105),IF(G106="Research and Development Officer",CHOOSE(COUNTIF($G$2:G106,G106),RDO!B$105,RDO!C$105,RDO!D$105,RDO!E$105,RDO!F$105,RDO!G$105,RDO!H$105,RDO!I$105,RDO!J$105,RDO!K$105),IF(G106="Sustainability Officer",CHOOSE(COUNTIF($G$2:G106,G106),SBO!B$105,SBO!C$105,SBO!D$105,SBO!E$105,SBO!F$105,SBO!G$105,SBO!H$105,SBO!I$105,SBO!J$105,SBO!K$105),IF(G106="ESG Officer",CHOOSE(COUNTIF($G$2:G106,G106),ESG!B$105,ESG!C$105,ESG!D$105,ESG!E$105,ESG!F$105,ESG!G$105,ESG!H$105,ESG!I$105,ESG!J$105,ESG!K$105),IF(G106="Environmental Management System (ISO 14001) Officer",CHOOSE(COUNTIF($G$2:G106,G106),EMS!B$105,EMS!C$105,EMS!D$105,EMS!E$105,EMS!F$105,EMS!G$105,EMS!H$105,EMS!I$105,EMS!J$105,EMS!K$105),IF(G106="Corporate Legal Officer",CHOOSE(COUNTIF($G$2:G106,G106),CLO!B$105,CLO!C$105,CLO!D$105,CLO!E$105,CLO!F$105,CLO!G$105,CLO!H$105,CLO!I$105,CLO!J$105,CLO!K$105),IF(G106="Lifting Engineer for Heavy &amp; Critical Lifting",CHOOSE(COUNTIF($G$2:G106,G106),LHC!B$105,LHC!C$105,LHC!D$105,LHC!E$105,LHC!F$105,LHC!G$105,LHC!H$105,LHC!I$105,LHC!J$105,LHC!K$105),IF(G106="Panelis Terlatih Pengujian Sensori Pangan",CHOOSE(COUNTIF($G$2:G106,G106),PSP!B$105,PSP!C$105,PSP!D$105,PSP!E$105,PSP!F$105,PSP!G$105,PSP!H$105,PSP!I$105,PSP!J$105,PSP!K$105),IF(G106="Food Safety Management Officer/ Petugas Sistem Keamanan Pangan",CHOOSE(COUNTIF($G$2:G106,G106),FMO!B$105,FMO!C$105,FMO!D$105,FMO!E$105,FMO!F$105,FMO!G$105,FMO!H$105,FMO!I$105,FMO!J$105,FMO!K$105),IF(G106="Lead Implementer Standar Laboratorium ISO/IEC 17025:2017",CHOOSE(COUNTIF($G$2:G106,G106),LQO!B$105,LQO!C$105,LQO!D$105,LQO!E$105,LQO!F$105,LQO!G$105,LQO!H$105,LQO!I$105,LQO!J$105,LQO!K$105),IF(G106="Regulatory Affairs Officer",CHOOSE(COUNTIF($G$2:G106,G106),RAO!B$105,RAO!C$105,RAO!D$105,RAO!E$105,RAO!F$105,RAO!G$105,RAO!H$105,RAO!I$105,RAO!J$105,RAO!K$105),IF(G106="LIFTING ENGINEER FOR MEDIUM LIFTING",CHOOSE(COUNTIF($G$2:G106,G106),LML!B$105,LML!C$105,LML!D$105,LML!E$105,LML!F$105,LML!G$105,LML!H$105,LML!I$105,LML!J$105,LML!K$105),IF(G106="LIFTING DRAFTER",CHOOSE(COUNTIF($G$2:G106,G106),LDT!B$105,LDT!C$105,LDT!D$105,LDT!E$105,LDT!F$105,LDT!G$105,LDT!H$105,LDT!I$105,LDT!J$105,LDT!K$105),IF(G106="3D LIFTING DESIGNER",CHOOSE(COUNTIF($G$2:G106,G106),DLD!B$105,DLD!C$105,DLD!D$105,DLD!E$105,DLD!F$105,DLD!G$105,DLD!H$105,DLD!I$105,DLD!J$105,DLD!K$105),"")))))))))))))))))))))</f>
        <v>83</v>
      </c>
    </row>
    <row r="107" spans="1:9" ht="19.8" x14ac:dyDescent="0.3">
      <c r="A107" s="55" t="s">
        <v>1779</v>
      </c>
      <c r="B107" s="55" t="s">
        <v>1596</v>
      </c>
      <c r="C107" s="55">
        <v>85263043295</v>
      </c>
      <c r="D107" s="55" t="s">
        <v>1740</v>
      </c>
      <c r="E107" s="55" t="s">
        <v>1780</v>
      </c>
      <c r="F107" s="55" t="s">
        <v>1752</v>
      </c>
      <c r="G107" s="55" t="s">
        <v>2064</v>
      </c>
      <c r="H107" s="55" t="str">
        <f t="shared" si="4"/>
        <v>LOP</v>
      </c>
      <c r="I107" s="55">
        <f>IF(G107="","",IF(COUNTIF($G$2:G107,G107)&gt;10,"",IF(G107="GLP Laboratory Technician/Teknisi Laboratorium Berbasis GLP",CHOOSE(COUNTIF($G$2:G107,G107),GLP!B$105,GLP!C$105,GLP!D$105,GLP!E$105,GLP!F$105,GLP!G$105,GLP!H$105,GLP!I$105,GLP!J$105,GLP!K$105),IF(G107="Laboratory HSE Officer/Petugas K3L Laboratorium",CHOOSE(COUNTIF($G$2:G107,G107),K3L!B$105,K3L!C$105,K3L!D$105,K3L!E$105,K3L!F$105,K3L!G$105,K3L!H$105,K3L!I$105,K3L!J$105,K3L!K$105),IF(G107="Laboratory Operations Officer/Pranata Laboratorium",CHOOSE(COUNTIF($G$2:G107,G107),LOP!B$105,LOP!C$105,LOP!D$105,LOP!E$105,LOP!F$105,LOP!G$105,LOP!H$105,LOP!I$105,LOP!J$105,LOP!K$105),IF(G107="Quality Management System (ISO 9001) Officer",CHOOSE(COUNTIF($G$2:G107,G107),QMS!B$105,QMS!C$105,QMS!D$105,QMS!E$105,QMS!F$105,QMS!G$105,QMS!H$105,QMS!I$105,QMS!J$105,QMS!K$105),IF(G107="QC Laboratory Analyst/Analis QC Laboratorium",CHOOSE(COUNTIF($G$2:G107,G107),QCA!B$105,QCA!C$105,QCA!D$105,QCA!E$105,QCA!F$105,QCA!G$105,QCA!H$105,QCA!I$105,QCA!J$105,QCA!K$105),IF(G107="Quality Assurance Officer",CHOOSE(COUNTIF($G$2:G107,G107),QAO!B$105,QAO!C$105,QAO!D$105,QAO!E$105,QAO!F$105,QAO!G$105,QAO!H$105,QAO!I$105,QAO!J$105,QAO!K$105),IF(G107="Research and Development Officer",CHOOSE(COUNTIF($G$2:G107,G107),RDO!B$105,RDO!C$105,RDO!D$105,RDO!E$105,RDO!F$105,RDO!G$105,RDO!H$105,RDO!I$105,RDO!J$105,RDO!K$105),IF(G107="Sustainability Officer",CHOOSE(COUNTIF($G$2:G107,G107),SBO!B$105,SBO!C$105,SBO!D$105,SBO!E$105,SBO!F$105,SBO!G$105,SBO!H$105,SBO!I$105,SBO!J$105,SBO!K$105),IF(G107="ESG Officer",CHOOSE(COUNTIF($G$2:G107,G107),ESG!B$105,ESG!C$105,ESG!D$105,ESG!E$105,ESG!F$105,ESG!G$105,ESG!H$105,ESG!I$105,ESG!J$105,ESG!K$105),IF(G107="Environmental Management System (ISO 14001) Officer",CHOOSE(COUNTIF($G$2:G107,G107),EMS!B$105,EMS!C$105,EMS!D$105,EMS!E$105,EMS!F$105,EMS!G$105,EMS!H$105,EMS!I$105,EMS!J$105,EMS!K$105),IF(G107="Corporate Legal Officer",CHOOSE(COUNTIF($G$2:G107,G107),CLO!B$105,CLO!C$105,CLO!D$105,CLO!E$105,CLO!F$105,CLO!G$105,CLO!H$105,CLO!I$105,CLO!J$105,CLO!K$105),IF(G107="Lifting Engineer for Heavy &amp; Critical Lifting",CHOOSE(COUNTIF($G$2:G107,G107),LHC!B$105,LHC!C$105,LHC!D$105,LHC!E$105,LHC!F$105,LHC!G$105,LHC!H$105,LHC!I$105,LHC!J$105,LHC!K$105),IF(G107="Panelis Terlatih Pengujian Sensori Pangan",CHOOSE(COUNTIF($G$2:G107,G107),PSP!B$105,PSP!C$105,PSP!D$105,PSP!E$105,PSP!F$105,PSP!G$105,PSP!H$105,PSP!I$105,PSP!J$105,PSP!K$105),IF(G107="Food Safety Management Officer/ Petugas Sistem Keamanan Pangan",CHOOSE(COUNTIF($G$2:G107,G107),FMO!B$105,FMO!C$105,FMO!D$105,FMO!E$105,FMO!F$105,FMO!G$105,FMO!H$105,FMO!I$105,FMO!J$105,FMO!K$105),IF(G107="Lead Implementer Standar Laboratorium ISO/IEC 17025:2017",CHOOSE(COUNTIF($G$2:G107,G107),LQO!B$105,LQO!C$105,LQO!D$105,LQO!E$105,LQO!F$105,LQO!G$105,LQO!H$105,LQO!I$105,LQO!J$105,LQO!K$105),IF(G107="Regulatory Affairs Officer",CHOOSE(COUNTIF($G$2:G107,G107),RAO!B$105,RAO!C$105,RAO!D$105,RAO!E$105,RAO!F$105,RAO!G$105,RAO!H$105,RAO!I$105,RAO!J$105,RAO!K$105),IF(G107="LIFTING ENGINEER FOR MEDIUM LIFTING",CHOOSE(COUNTIF($G$2:G107,G107),LML!B$105,LML!C$105,LML!D$105,LML!E$105,LML!F$105,LML!G$105,LML!H$105,LML!I$105,LML!J$105,LML!K$105),IF(G107="LIFTING DRAFTER",CHOOSE(COUNTIF($G$2:G107,G107),LDT!B$105,LDT!C$105,LDT!D$105,LDT!E$105,LDT!F$105,LDT!G$105,LDT!H$105,LDT!I$105,LDT!J$105,LDT!K$105),IF(G107="3D LIFTING DESIGNER",CHOOSE(COUNTIF($G$2:G107,G107),DLD!B$105,DLD!C$105,DLD!D$105,DLD!E$105,DLD!F$105,DLD!G$105,DLD!H$105,DLD!I$105,DLD!J$105,DLD!K$105),"")))))))))))))))))))))</f>
        <v>51</v>
      </c>
    </row>
    <row r="108" spans="1:9" ht="19.8" x14ac:dyDescent="0.3">
      <c r="A108" s="55" t="s">
        <v>1739</v>
      </c>
      <c r="B108" s="55" t="s">
        <v>1596</v>
      </c>
      <c r="C108" s="55">
        <v>81270868094</v>
      </c>
      <c r="D108" s="55" t="s">
        <v>1740</v>
      </c>
      <c r="E108" s="55" t="s">
        <v>1741</v>
      </c>
      <c r="F108" s="55" t="s">
        <v>1742</v>
      </c>
      <c r="G108" s="55" t="s">
        <v>2064</v>
      </c>
      <c r="H108" s="55" t="str">
        <f t="shared" si="4"/>
        <v>LOP</v>
      </c>
      <c r="I108" s="55">
        <f>IF(G108="","",IF(COUNTIF($G$2:G108,G108)&gt;10,"",IF(G108="GLP Laboratory Technician/Teknisi Laboratorium Berbasis GLP",CHOOSE(COUNTIF($G$2:G108,G108),GLP!B$105,GLP!C$105,GLP!D$105,GLP!E$105,GLP!F$105,GLP!G$105,GLP!H$105,GLP!I$105,GLP!J$105,GLP!K$105),IF(G108="Laboratory HSE Officer/Petugas K3L Laboratorium",CHOOSE(COUNTIF($G$2:G108,G108),K3L!B$105,K3L!C$105,K3L!D$105,K3L!E$105,K3L!F$105,K3L!G$105,K3L!H$105,K3L!I$105,K3L!J$105,K3L!K$105),IF(G108="Laboratory Operations Officer/Pranata Laboratorium",CHOOSE(COUNTIF($G$2:G108,G108),LOP!B$105,LOP!C$105,LOP!D$105,LOP!E$105,LOP!F$105,LOP!G$105,LOP!H$105,LOP!I$105,LOP!J$105,LOP!K$105),IF(G108="Quality Management System (ISO 9001) Officer",CHOOSE(COUNTIF($G$2:G108,G108),QMS!B$105,QMS!C$105,QMS!D$105,QMS!E$105,QMS!F$105,QMS!G$105,QMS!H$105,QMS!I$105,QMS!J$105,QMS!K$105),IF(G108="QC Laboratory Analyst/Analis QC Laboratorium",CHOOSE(COUNTIF($G$2:G108,G108),QCA!B$105,QCA!C$105,QCA!D$105,QCA!E$105,QCA!F$105,QCA!G$105,QCA!H$105,QCA!I$105,QCA!J$105,QCA!K$105),IF(G108="Quality Assurance Officer",CHOOSE(COUNTIF($G$2:G108,G108),QAO!B$105,QAO!C$105,QAO!D$105,QAO!E$105,QAO!F$105,QAO!G$105,QAO!H$105,QAO!I$105,QAO!J$105,QAO!K$105),IF(G108="Research and Development Officer",CHOOSE(COUNTIF($G$2:G108,G108),RDO!B$105,RDO!C$105,RDO!D$105,RDO!E$105,RDO!F$105,RDO!G$105,RDO!H$105,RDO!I$105,RDO!J$105,RDO!K$105),IF(G108="Sustainability Officer",CHOOSE(COUNTIF($G$2:G108,G108),SBO!B$105,SBO!C$105,SBO!D$105,SBO!E$105,SBO!F$105,SBO!G$105,SBO!H$105,SBO!I$105,SBO!J$105,SBO!K$105),IF(G108="ESG Officer",CHOOSE(COUNTIF($G$2:G108,G108),ESG!B$105,ESG!C$105,ESG!D$105,ESG!E$105,ESG!F$105,ESG!G$105,ESG!H$105,ESG!I$105,ESG!J$105,ESG!K$105),IF(G108="Environmental Management System (ISO 14001) Officer",CHOOSE(COUNTIF($G$2:G108,G108),EMS!B$105,EMS!C$105,EMS!D$105,EMS!E$105,EMS!F$105,EMS!G$105,EMS!H$105,EMS!I$105,EMS!J$105,EMS!K$105),IF(G108="Corporate Legal Officer",CHOOSE(COUNTIF($G$2:G108,G108),CLO!B$105,CLO!C$105,CLO!D$105,CLO!E$105,CLO!F$105,CLO!G$105,CLO!H$105,CLO!I$105,CLO!J$105,CLO!K$105),IF(G108="Lifting Engineer for Heavy &amp; Critical Lifting",CHOOSE(COUNTIF($G$2:G108,G108),LHC!B$105,LHC!C$105,LHC!D$105,LHC!E$105,LHC!F$105,LHC!G$105,LHC!H$105,LHC!I$105,LHC!J$105,LHC!K$105),IF(G108="Panelis Terlatih Pengujian Sensori Pangan",CHOOSE(COUNTIF($G$2:G108,G108),PSP!B$105,PSP!C$105,PSP!D$105,PSP!E$105,PSP!F$105,PSP!G$105,PSP!H$105,PSP!I$105,PSP!J$105,PSP!K$105),IF(G108="Food Safety Management Officer/ Petugas Sistem Keamanan Pangan",CHOOSE(COUNTIF($G$2:G108,G108),FMO!B$105,FMO!C$105,FMO!D$105,FMO!E$105,FMO!F$105,FMO!G$105,FMO!H$105,FMO!I$105,FMO!J$105,FMO!K$105),IF(G108="Lead Implementer Standar Laboratorium ISO/IEC 17025:2017",CHOOSE(COUNTIF($G$2:G108,G108),LQO!B$105,LQO!C$105,LQO!D$105,LQO!E$105,LQO!F$105,LQO!G$105,LQO!H$105,LQO!I$105,LQO!J$105,LQO!K$105),IF(G108="Regulatory Affairs Officer",CHOOSE(COUNTIF($G$2:G108,G108),RAO!B$105,RAO!C$105,RAO!D$105,RAO!E$105,RAO!F$105,RAO!G$105,RAO!H$105,RAO!I$105,RAO!J$105,RAO!K$105),IF(G108="LIFTING ENGINEER FOR MEDIUM LIFTING",CHOOSE(COUNTIF($G$2:G108,G108),LML!B$105,LML!C$105,LML!D$105,LML!E$105,LML!F$105,LML!G$105,LML!H$105,LML!I$105,LML!J$105,LML!K$105),IF(G108="LIFTING DRAFTER",CHOOSE(COUNTIF($G$2:G108,G108),LDT!B$105,LDT!C$105,LDT!D$105,LDT!E$105,LDT!F$105,LDT!G$105,LDT!H$105,LDT!I$105,LDT!J$105,LDT!K$105),IF(G108="3D LIFTING DESIGNER",CHOOSE(COUNTIF($G$2:G108,G108),DLD!B$105,DLD!C$105,DLD!D$105,DLD!E$105,DLD!F$105,DLD!G$105,DLD!H$105,DLD!I$105,DLD!J$105,DLD!K$105),"")))))))))))))))))))))</f>
        <v>24</v>
      </c>
    </row>
    <row r="109" spans="1:9" ht="19.8" x14ac:dyDescent="0.3">
      <c r="A109" s="55" t="s">
        <v>1824</v>
      </c>
      <c r="B109" s="55" t="s">
        <v>1587</v>
      </c>
      <c r="C109" s="55">
        <v>81217489088</v>
      </c>
      <c r="D109" s="55" t="s">
        <v>1674</v>
      </c>
      <c r="E109" s="55" t="s">
        <v>1825</v>
      </c>
      <c r="F109" s="55" t="s">
        <v>1821</v>
      </c>
      <c r="G109" s="55" t="s">
        <v>2064</v>
      </c>
      <c r="H109" s="55" t="str">
        <f t="shared" si="4"/>
        <v>LOP</v>
      </c>
      <c r="I109" s="55">
        <f>IF(G109="","",IF(COUNTIF($G$2:G109,G109)&gt;10,"",IF(G109="GLP Laboratory Technician/Teknisi Laboratorium Berbasis GLP",CHOOSE(COUNTIF($G$2:G109,G109),GLP!B$105,GLP!C$105,GLP!D$105,GLP!E$105,GLP!F$105,GLP!G$105,GLP!H$105,GLP!I$105,GLP!J$105,GLP!K$105),IF(G109="Laboratory HSE Officer/Petugas K3L Laboratorium",CHOOSE(COUNTIF($G$2:G109,G109),K3L!B$105,K3L!C$105,K3L!D$105,K3L!E$105,K3L!F$105,K3L!G$105,K3L!H$105,K3L!I$105,K3L!J$105,K3L!K$105),IF(G109="Laboratory Operations Officer/Pranata Laboratorium",CHOOSE(COUNTIF($G$2:G109,G109),LOP!B$105,LOP!C$105,LOP!D$105,LOP!E$105,LOP!F$105,LOP!G$105,LOP!H$105,LOP!I$105,LOP!J$105,LOP!K$105),IF(G109="Quality Management System (ISO 9001) Officer",CHOOSE(COUNTIF($G$2:G109,G109),QMS!B$105,QMS!C$105,QMS!D$105,QMS!E$105,QMS!F$105,QMS!G$105,QMS!H$105,QMS!I$105,QMS!J$105,QMS!K$105),IF(G109="QC Laboratory Analyst/Analis QC Laboratorium",CHOOSE(COUNTIF($G$2:G109,G109),QCA!B$105,QCA!C$105,QCA!D$105,QCA!E$105,QCA!F$105,QCA!G$105,QCA!H$105,QCA!I$105,QCA!J$105,QCA!K$105),IF(G109="Quality Assurance Officer",CHOOSE(COUNTIF($G$2:G109,G109),QAO!B$105,QAO!C$105,QAO!D$105,QAO!E$105,QAO!F$105,QAO!G$105,QAO!H$105,QAO!I$105,QAO!J$105,QAO!K$105),IF(G109="Research and Development Officer",CHOOSE(COUNTIF($G$2:G109,G109),RDO!B$105,RDO!C$105,RDO!D$105,RDO!E$105,RDO!F$105,RDO!G$105,RDO!H$105,RDO!I$105,RDO!J$105,RDO!K$105),IF(G109="Sustainability Officer",CHOOSE(COUNTIF($G$2:G109,G109),SBO!B$105,SBO!C$105,SBO!D$105,SBO!E$105,SBO!F$105,SBO!G$105,SBO!H$105,SBO!I$105,SBO!J$105,SBO!K$105),IF(G109="ESG Officer",CHOOSE(COUNTIF($G$2:G109,G109),ESG!B$105,ESG!C$105,ESG!D$105,ESG!E$105,ESG!F$105,ESG!G$105,ESG!H$105,ESG!I$105,ESG!J$105,ESG!K$105),IF(G109="Environmental Management System (ISO 14001) Officer",CHOOSE(COUNTIF($G$2:G109,G109),EMS!B$105,EMS!C$105,EMS!D$105,EMS!E$105,EMS!F$105,EMS!G$105,EMS!H$105,EMS!I$105,EMS!J$105,EMS!K$105),IF(G109="Corporate Legal Officer",CHOOSE(COUNTIF($G$2:G109,G109),CLO!B$105,CLO!C$105,CLO!D$105,CLO!E$105,CLO!F$105,CLO!G$105,CLO!H$105,CLO!I$105,CLO!J$105,CLO!K$105),IF(G109="Lifting Engineer for Heavy &amp; Critical Lifting",CHOOSE(COUNTIF($G$2:G109,G109),LHC!B$105,LHC!C$105,LHC!D$105,LHC!E$105,LHC!F$105,LHC!G$105,LHC!H$105,LHC!I$105,LHC!J$105,LHC!K$105),IF(G109="Panelis Terlatih Pengujian Sensori Pangan",CHOOSE(COUNTIF($G$2:G109,G109),PSP!B$105,PSP!C$105,PSP!D$105,PSP!E$105,PSP!F$105,PSP!G$105,PSP!H$105,PSP!I$105,PSP!J$105,PSP!K$105),IF(G109="Food Safety Management Officer/ Petugas Sistem Keamanan Pangan",CHOOSE(COUNTIF($G$2:G109,G109),FMO!B$105,FMO!C$105,FMO!D$105,FMO!E$105,FMO!F$105,FMO!G$105,FMO!H$105,FMO!I$105,FMO!J$105,FMO!K$105),IF(G109="Lead Implementer Standar Laboratorium ISO/IEC 17025:2017",CHOOSE(COUNTIF($G$2:G109,G109),LQO!B$105,LQO!C$105,LQO!D$105,LQO!E$105,LQO!F$105,LQO!G$105,LQO!H$105,LQO!I$105,LQO!J$105,LQO!K$105),IF(G109="Regulatory Affairs Officer",CHOOSE(COUNTIF($G$2:G109,G109),RAO!B$105,RAO!C$105,RAO!D$105,RAO!E$105,RAO!F$105,RAO!G$105,RAO!H$105,RAO!I$105,RAO!J$105,RAO!K$105),IF(G109="LIFTING ENGINEER FOR MEDIUM LIFTING",CHOOSE(COUNTIF($G$2:G109,G109),LML!B$105,LML!C$105,LML!D$105,LML!E$105,LML!F$105,LML!G$105,LML!H$105,LML!I$105,LML!J$105,LML!K$105),IF(G109="LIFTING DRAFTER",CHOOSE(COUNTIF($G$2:G109,G109),LDT!B$105,LDT!C$105,LDT!D$105,LDT!E$105,LDT!F$105,LDT!G$105,LDT!H$105,LDT!I$105,LDT!J$105,LDT!K$105),IF(G109="3D LIFTING DESIGNER",CHOOSE(COUNTIF($G$2:G109,G109),DLD!B$105,DLD!C$105,DLD!D$105,DLD!E$105,DLD!F$105,DLD!G$105,DLD!H$105,DLD!I$105,DLD!J$105,DLD!K$105),"")))))))))))))))))))))</f>
        <v>24</v>
      </c>
    </row>
    <row r="110" spans="1:9" ht="19.8" x14ac:dyDescent="0.3">
      <c r="A110" s="55" t="s">
        <v>1796</v>
      </c>
      <c r="B110" s="55" t="s">
        <v>1596</v>
      </c>
      <c r="C110" s="55">
        <v>85355004256</v>
      </c>
      <c r="D110" s="55" t="s">
        <v>1797</v>
      </c>
      <c r="E110" s="55" t="s">
        <v>1752</v>
      </c>
      <c r="F110" s="55" t="s">
        <v>1798</v>
      </c>
      <c r="G110" s="55" t="s">
        <v>2064</v>
      </c>
      <c r="H110" s="55" t="str">
        <f t="shared" si="4"/>
        <v>LOP</v>
      </c>
      <c r="I110" s="55">
        <f>IF(G110="","",IF(COUNTIF($G$2:G110,G110)&gt;10,"",IF(G110="GLP Laboratory Technician/Teknisi Laboratorium Berbasis GLP",CHOOSE(COUNTIF($G$2:G110,G110),GLP!B$105,GLP!C$105,GLP!D$105,GLP!E$105,GLP!F$105,GLP!G$105,GLP!H$105,GLP!I$105,GLP!J$105,GLP!K$105),IF(G110="Laboratory HSE Officer/Petugas K3L Laboratorium",CHOOSE(COUNTIF($G$2:G110,G110),K3L!B$105,K3L!C$105,K3L!D$105,K3L!E$105,K3L!F$105,K3L!G$105,K3L!H$105,K3L!I$105,K3L!J$105,K3L!K$105),IF(G110="Laboratory Operations Officer/Pranata Laboratorium",CHOOSE(COUNTIF($G$2:G110,G110),LOP!B$105,LOP!C$105,LOP!D$105,LOP!E$105,LOP!F$105,LOP!G$105,LOP!H$105,LOP!I$105,LOP!J$105,LOP!K$105),IF(G110="Quality Management System (ISO 9001) Officer",CHOOSE(COUNTIF($G$2:G110,G110),QMS!B$105,QMS!C$105,QMS!D$105,QMS!E$105,QMS!F$105,QMS!G$105,QMS!H$105,QMS!I$105,QMS!J$105,QMS!K$105),IF(G110="QC Laboratory Analyst/Analis QC Laboratorium",CHOOSE(COUNTIF($G$2:G110,G110),QCA!B$105,QCA!C$105,QCA!D$105,QCA!E$105,QCA!F$105,QCA!G$105,QCA!H$105,QCA!I$105,QCA!J$105,QCA!K$105),IF(G110="Quality Assurance Officer",CHOOSE(COUNTIF($G$2:G110,G110),QAO!B$105,QAO!C$105,QAO!D$105,QAO!E$105,QAO!F$105,QAO!G$105,QAO!H$105,QAO!I$105,QAO!J$105,QAO!K$105),IF(G110="Research and Development Officer",CHOOSE(COUNTIF($G$2:G110,G110),RDO!B$105,RDO!C$105,RDO!D$105,RDO!E$105,RDO!F$105,RDO!G$105,RDO!H$105,RDO!I$105,RDO!J$105,RDO!K$105),IF(G110="Sustainability Officer",CHOOSE(COUNTIF($G$2:G110,G110),SBO!B$105,SBO!C$105,SBO!D$105,SBO!E$105,SBO!F$105,SBO!G$105,SBO!H$105,SBO!I$105,SBO!J$105,SBO!K$105),IF(G110="ESG Officer",CHOOSE(COUNTIF($G$2:G110,G110),ESG!B$105,ESG!C$105,ESG!D$105,ESG!E$105,ESG!F$105,ESG!G$105,ESG!H$105,ESG!I$105,ESG!J$105,ESG!K$105),IF(G110="Environmental Management System (ISO 14001) Officer",CHOOSE(COUNTIF($G$2:G110,G110),EMS!B$105,EMS!C$105,EMS!D$105,EMS!E$105,EMS!F$105,EMS!G$105,EMS!H$105,EMS!I$105,EMS!J$105,EMS!K$105),IF(G110="Corporate Legal Officer",CHOOSE(COUNTIF($G$2:G110,G110),CLO!B$105,CLO!C$105,CLO!D$105,CLO!E$105,CLO!F$105,CLO!G$105,CLO!H$105,CLO!I$105,CLO!J$105,CLO!K$105),IF(G110="Lifting Engineer for Heavy &amp; Critical Lifting",CHOOSE(COUNTIF($G$2:G110,G110),LHC!B$105,LHC!C$105,LHC!D$105,LHC!E$105,LHC!F$105,LHC!G$105,LHC!H$105,LHC!I$105,LHC!J$105,LHC!K$105),IF(G110="Panelis Terlatih Pengujian Sensori Pangan",CHOOSE(COUNTIF($G$2:G110,G110),PSP!B$105,PSP!C$105,PSP!D$105,PSP!E$105,PSP!F$105,PSP!G$105,PSP!H$105,PSP!I$105,PSP!J$105,PSP!K$105),IF(G110="Food Safety Management Officer/ Petugas Sistem Keamanan Pangan",CHOOSE(COUNTIF($G$2:G110,G110),FMO!B$105,FMO!C$105,FMO!D$105,FMO!E$105,FMO!F$105,FMO!G$105,FMO!H$105,FMO!I$105,FMO!J$105,FMO!K$105),IF(G110="Lead Implementer Standar Laboratorium ISO/IEC 17025:2017",CHOOSE(COUNTIF($G$2:G110,G110),LQO!B$105,LQO!C$105,LQO!D$105,LQO!E$105,LQO!F$105,LQO!G$105,LQO!H$105,LQO!I$105,LQO!J$105,LQO!K$105),IF(G110="Regulatory Affairs Officer",CHOOSE(COUNTIF($G$2:G110,G110),RAO!B$105,RAO!C$105,RAO!D$105,RAO!E$105,RAO!F$105,RAO!G$105,RAO!H$105,RAO!I$105,RAO!J$105,RAO!K$105),IF(G110="LIFTING ENGINEER FOR MEDIUM LIFTING",CHOOSE(COUNTIF($G$2:G110,G110),LML!B$105,LML!C$105,LML!D$105,LML!E$105,LML!F$105,LML!G$105,LML!H$105,LML!I$105,LML!J$105,LML!K$105),IF(G110="LIFTING DRAFTER",CHOOSE(COUNTIF($G$2:G110,G110),LDT!B$105,LDT!C$105,LDT!D$105,LDT!E$105,LDT!F$105,LDT!G$105,LDT!H$105,LDT!I$105,LDT!J$105,LDT!K$105),IF(G110="3D LIFTING DESIGNER",CHOOSE(COUNTIF($G$2:G110,G110),DLD!B$105,DLD!C$105,DLD!D$105,DLD!E$105,DLD!F$105,DLD!G$105,DLD!H$105,DLD!I$105,DLD!J$105,DLD!K$105),"")))))))))))))))))))))</f>
        <v>27</v>
      </c>
    </row>
    <row r="111" spans="1:9" ht="19.8" x14ac:dyDescent="0.3">
      <c r="A111" s="55" t="s">
        <v>1724</v>
      </c>
      <c r="B111" s="55" t="s">
        <v>1587</v>
      </c>
      <c r="C111" s="55">
        <v>81249611848</v>
      </c>
      <c r="D111" s="55" t="s">
        <v>1689</v>
      </c>
      <c r="E111" s="55" t="s">
        <v>1690</v>
      </c>
      <c r="F111" s="55" t="s">
        <v>1725</v>
      </c>
      <c r="G111" s="55" t="s">
        <v>2064</v>
      </c>
      <c r="H111" s="55" t="str">
        <f t="shared" si="4"/>
        <v>LOP</v>
      </c>
      <c r="I111" s="55">
        <f>IF(G111="","",IF(COUNTIF($G$2:G111,G111)&gt;10,"",IF(G111="GLP Laboratory Technician/Teknisi Laboratorium Berbasis GLP",CHOOSE(COUNTIF($G$2:G111,G111),GLP!B$105,GLP!C$105,GLP!D$105,GLP!E$105,GLP!F$105,GLP!G$105,GLP!H$105,GLP!I$105,GLP!J$105,GLP!K$105),IF(G111="Laboratory HSE Officer/Petugas K3L Laboratorium",CHOOSE(COUNTIF($G$2:G111,G111),K3L!B$105,K3L!C$105,K3L!D$105,K3L!E$105,K3L!F$105,K3L!G$105,K3L!H$105,K3L!I$105,K3L!J$105,K3L!K$105),IF(G111="Laboratory Operations Officer/Pranata Laboratorium",CHOOSE(COUNTIF($G$2:G111,G111),LOP!B$105,LOP!C$105,LOP!D$105,LOP!E$105,LOP!F$105,LOP!G$105,LOP!H$105,LOP!I$105,LOP!J$105,LOP!K$105),IF(G111="Quality Management System (ISO 9001) Officer",CHOOSE(COUNTIF($G$2:G111,G111),QMS!B$105,QMS!C$105,QMS!D$105,QMS!E$105,QMS!F$105,QMS!G$105,QMS!H$105,QMS!I$105,QMS!J$105,QMS!K$105),IF(G111="QC Laboratory Analyst/Analis QC Laboratorium",CHOOSE(COUNTIF($G$2:G111,G111),QCA!B$105,QCA!C$105,QCA!D$105,QCA!E$105,QCA!F$105,QCA!G$105,QCA!H$105,QCA!I$105,QCA!J$105,QCA!K$105),IF(G111="Quality Assurance Officer",CHOOSE(COUNTIF($G$2:G111,G111),QAO!B$105,QAO!C$105,QAO!D$105,QAO!E$105,QAO!F$105,QAO!G$105,QAO!H$105,QAO!I$105,QAO!J$105,QAO!K$105),IF(G111="Research and Development Officer",CHOOSE(COUNTIF($G$2:G111,G111),RDO!B$105,RDO!C$105,RDO!D$105,RDO!E$105,RDO!F$105,RDO!G$105,RDO!H$105,RDO!I$105,RDO!J$105,RDO!K$105),IF(G111="Sustainability Officer",CHOOSE(COUNTIF($G$2:G111,G111),SBO!B$105,SBO!C$105,SBO!D$105,SBO!E$105,SBO!F$105,SBO!G$105,SBO!H$105,SBO!I$105,SBO!J$105,SBO!K$105),IF(G111="ESG Officer",CHOOSE(COUNTIF($G$2:G111,G111),ESG!B$105,ESG!C$105,ESG!D$105,ESG!E$105,ESG!F$105,ESG!G$105,ESG!H$105,ESG!I$105,ESG!J$105,ESG!K$105),IF(G111="Environmental Management System (ISO 14001) Officer",CHOOSE(COUNTIF($G$2:G111,G111),EMS!B$105,EMS!C$105,EMS!D$105,EMS!E$105,EMS!F$105,EMS!G$105,EMS!H$105,EMS!I$105,EMS!J$105,EMS!K$105),IF(G111="Corporate Legal Officer",CHOOSE(COUNTIF($G$2:G111,G111),CLO!B$105,CLO!C$105,CLO!D$105,CLO!E$105,CLO!F$105,CLO!G$105,CLO!H$105,CLO!I$105,CLO!J$105,CLO!K$105),IF(G111="Lifting Engineer for Heavy &amp; Critical Lifting",CHOOSE(COUNTIF($G$2:G111,G111),LHC!B$105,LHC!C$105,LHC!D$105,LHC!E$105,LHC!F$105,LHC!G$105,LHC!H$105,LHC!I$105,LHC!J$105,LHC!K$105),IF(G111="Panelis Terlatih Pengujian Sensori Pangan",CHOOSE(COUNTIF($G$2:G111,G111),PSP!B$105,PSP!C$105,PSP!D$105,PSP!E$105,PSP!F$105,PSP!G$105,PSP!H$105,PSP!I$105,PSP!J$105,PSP!K$105),IF(G111="Food Safety Management Officer/ Petugas Sistem Keamanan Pangan",CHOOSE(COUNTIF($G$2:G111,G111),FMO!B$105,FMO!C$105,FMO!D$105,FMO!E$105,FMO!F$105,FMO!G$105,FMO!H$105,FMO!I$105,FMO!J$105,FMO!K$105),IF(G111="Lead Implementer Standar Laboratorium ISO/IEC 17025:2017",CHOOSE(COUNTIF($G$2:G111,G111),LQO!B$105,LQO!C$105,LQO!D$105,LQO!E$105,LQO!F$105,LQO!G$105,LQO!H$105,LQO!I$105,LQO!J$105,LQO!K$105),IF(G111="Regulatory Affairs Officer",CHOOSE(COUNTIF($G$2:G111,G111),RAO!B$105,RAO!C$105,RAO!D$105,RAO!E$105,RAO!F$105,RAO!G$105,RAO!H$105,RAO!I$105,RAO!J$105,RAO!K$105),IF(G111="LIFTING ENGINEER FOR MEDIUM LIFTING",CHOOSE(COUNTIF($G$2:G111,G111),LML!B$105,LML!C$105,LML!D$105,LML!E$105,LML!F$105,LML!G$105,LML!H$105,LML!I$105,LML!J$105,LML!K$105),IF(G111="LIFTING DRAFTER",CHOOSE(COUNTIF($G$2:G111,G111),LDT!B$105,LDT!C$105,LDT!D$105,LDT!E$105,LDT!F$105,LDT!G$105,LDT!H$105,LDT!I$105,LDT!J$105,LDT!K$105),IF(G111="3D LIFTING DESIGNER",CHOOSE(COUNTIF($G$2:G111,G111),DLD!B$105,DLD!C$105,DLD!D$105,DLD!E$105,DLD!F$105,DLD!G$105,DLD!H$105,DLD!I$105,DLD!J$105,DLD!K$105),"")))))))))))))))))))))</f>
        <v>27</v>
      </c>
    </row>
    <row r="112" spans="1:9" ht="19.8" x14ac:dyDescent="0.3">
      <c r="A112" s="55" t="s">
        <v>1743</v>
      </c>
      <c r="B112" s="55" t="s">
        <v>1587</v>
      </c>
      <c r="C112" s="55">
        <v>85163216556</v>
      </c>
      <c r="D112" s="55" t="s">
        <v>1744</v>
      </c>
      <c r="E112" s="55" t="s">
        <v>1745</v>
      </c>
      <c r="F112" s="55" t="s">
        <v>1745</v>
      </c>
      <c r="G112" s="55" t="s">
        <v>2071</v>
      </c>
      <c r="H112" s="55" t="str">
        <f t="shared" si="4"/>
        <v>LQO</v>
      </c>
      <c r="I112" s="55">
        <f>IF(G112="","",IF(COUNTIF($G$2:G112,G112)&gt;10,"",IF(G112="GLP Laboratory Technician/Teknisi Laboratorium Berbasis GLP",CHOOSE(COUNTIF($G$2:G112,G112),GLP!B$105,GLP!C$105,GLP!D$105,GLP!E$105,GLP!F$105,GLP!G$105,GLP!H$105,GLP!I$105,GLP!J$105,GLP!K$105),IF(G112="Laboratory HSE Officer/Petugas K3L Laboratorium",CHOOSE(COUNTIF($G$2:G112,G112),K3L!B$105,K3L!C$105,K3L!D$105,K3L!E$105,K3L!F$105,K3L!G$105,K3L!H$105,K3L!I$105,K3L!J$105,K3L!K$105),IF(G112="Laboratory Operations Officer/Pranata Laboratorium",CHOOSE(COUNTIF($G$2:G112,G112),LOP!B$105,LOP!C$105,LOP!D$105,LOP!E$105,LOP!F$105,LOP!G$105,LOP!H$105,LOP!I$105,LOP!J$105,LOP!K$105),IF(G112="Quality Management System (ISO 9001) Officer",CHOOSE(COUNTIF($G$2:G112,G112),QMS!B$105,QMS!C$105,QMS!D$105,QMS!E$105,QMS!F$105,QMS!G$105,QMS!H$105,QMS!I$105,QMS!J$105,QMS!K$105),IF(G112="QC Laboratory Analyst/Analis QC Laboratorium",CHOOSE(COUNTIF($G$2:G112,G112),QCA!B$105,QCA!C$105,QCA!D$105,QCA!E$105,QCA!F$105,QCA!G$105,QCA!H$105,QCA!I$105,QCA!J$105,QCA!K$105),IF(G112="Quality Assurance Officer",CHOOSE(COUNTIF($G$2:G112,G112),QAO!B$105,QAO!C$105,QAO!D$105,QAO!E$105,QAO!F$105,QAO!G$105,QAO!H$105,QAO!I$105,QAO!J$105,QAO!K$105),IF(G112="Research and Development Officer",CHOOSE(COUNTIF($G$2:G112,G112),RDO!B$105,RDO!C$105,RDO!D$105,RDO!E$105,RDO!F$105,RDO!G$105,RDO!H$105,RDO!I$105,RDO!J$105,RDO!K$105),IF(G112="Sustainability Officer",CHOOSE(COUNTIF($G$2:G112,G112),SBO!B$105,SBO!C$105,SBO!D$105,SBO!E$105,SBO!F$105,SBO!G$105,SBO!H$105,SBO!I$105,SBO!J$105,SBO!K$105),IF(G112="ESG Officer",CHOOSE(COUNTIF($G$2:G112,G112),ESG!B$105,ESG!C$105,ESG!D$105,ESG!E$105,ESG!F$105,ESG!G$105,ESG!H$105,ESG!I$105,ESG!J$105,ESG!K$105),IF(G112="Environmental Management System (ISO 14001) Officer",CHOOSE(COUNTIF($G$2:G112,G112),EMS!B$105,EMS!C$105,EMS!D$105,EMS!E$105,EMS!F$105,EMS!G$105,EMS!H$105,EMS!I$105,EMS!J$105,EMS!K$105),IF(G112="Corporate Legal Officer",CHOOSE(COUNTIF($G$2:G112,G112),CLO!B$105,CLO!C$105,CLO!D$105,CLO!E$105,CLO!F$105,CLO!G$105,CLO!H$105,CLO!I$105,CLO!J$105,CLO!K$105),IF(G112="Lifting Engineer for Heavy &amp; Critical Lifting",CHOOSE(COUNTIF($G$2:G112,G112),LHC!B$105,LHC!C$105,LHC!D$105,LHC!E$105,LHC!F$105,LHC!G$105,LHC!H$105,LHC!I$105,LHC!J$105,LHC!K$105),IF(G112="Panelis Terlatih Pengujian Sensori Pangan",CHOOSE(COUNTIF($G$2:G112,G112),PSP!B$105,PSP!C$105,PSP!D$105,PSP!E$105,PSP!F$105,PSP!G$105,PSP!H$105,PSP!I$105,PSP!J$105,PSP!K$105),IF(G112="Food Safety Management Officer/ Petugas Sistem Keamanan Pangan",CHOOSE(COUNTIF($G$2:G112,G112),FMO!B$105,FMO!C$105,FMO!D$105,FMO!E$105,FMO!F$105,FMO!G$105,FMO!H$105,FMO!I$105,FMO!J$105,FMO!K$105),IF(G112="Lead Implementer Standar Laboratorium ISO/IEC 17025:2017",CHOOSE(COUNTIF($G$2:G112,G112),LQO!B$105,LQO!C$105,LQO!D$105,LQO!E$105,LQO!F$105,LQO!G$105,LQO!H$105,LQO!I$105,LQO!J$105,LQO!K$105),IF(G112="Regulatory Affairs Officer",CHOOSE(COUNTIF($G$2:G112,G112),RAO!B$105,RAO!C$105,RAO!D$105,RAO!E$105,RAO!F$105,RAO!G$105,RAO!H$105,RAO!I$105,RAO!J$105,RAO!K$105),IF(G112="LIFTING ENGINEER FOR MEDIUM LIFTING",CHOOSE(COUNTIF($G$2:G112,G112),LML!B$105,LML!C$105,LML!D$105,LML!E$105,LML!F$105,LML!G$105,LML!H$105,LML!I$105,LML!J$105,LML!K$105),IF(G112="LIFTING DRAFTER",CHOOSE(COUNTIF($G$2:G112,G112),LDT!B$105,LDT!C$105,LDT!D$105,LDT!E$105,LDT!F$105,LDT!G$105,LDT!H$105,LDT!I$105,LDT!J$105,LDT!K$105),IF(G112="3D LIFTING DESIGNER",CHOOSE(COUNTIF($G$2:G112,G112),DLD!B$105,DLD!C$105,DLD!D$105,DLD!E$105,DLD!F$105,DLD!G$105,DLD!H$105,DLD!I$105,DLD!J$105,DLD!K$105),"")))))))))))))))))))))</f>
        <v>88</v>
      </c>
    </row>
    <row r="113" spans="1:9" ht="19.8" x14ac:dyDescent="0.3">
      <c r="A113" s="55" t="s">
        <v>1756</v>
      </c>
      <c r="B113" s="55" t="s">
        <v>1587</v>
      </c>
      <c r="C113" s="55">
        <v>81515550335</v>
      </c>
      <c r="D113" s="55" t="s">
        <v>1757</v>
      </c>
      <c r="E113" s="55" t="s">
        <v>1758</v>
      </c>
      <c r="F113" s="55" t="s">
        <v>1759</v>
      </c>
      <c r="G113" s="55" t="s">
        <v>2071</v>
      </c>
      <c r="H113" s="55" t="str">
        <f t="shared" si="4"/>
        <v>LQO</v>
      </c>
      <c r="I113" s="55">
        <f>IF(G113="","",IF(COUNTIF($G$2:G113,G113)&gt;10,"",IF(G113="GLP Laboratory Technician/Teknisi Laboratorium Berbasis GLP",CHOOSE(COUNTIF($G$2:G113,G113),GLP!B$105,GLP!C$105,GLP!D$105,GLP!E$105,GLP!F$105,GLP!G$105,GLP!H$105,GLP!I$105,GLP!J$105,GLP!K$105),IF(G113="Laboratory HSE Officer/Petugas K3L Laboratorium",CHOOSE(COUNTIF($G$2:G113,G113),K3L!B$105,K3L!C$105,K3L!D$105,K3L!E$105,K3L!F$105,K3L!G$105,K3L!H$105,K3L!I$105,K3L!J$105,K3L!K$105),IF(G113="Laboratory Operations Officer/Pranata Laboratorium",CHOOSE(COUNTIF($G$2:G113,G113),LOP!B$105,LOP!C$105,LOP!D$105,LOP!E$105,LOP!F$105,LOP!G$105,LOP!H$105,LOP!I$105,LOP!J$105,LOP!K$105),IF(G113="Quality Management System (ISO 9001) Officer",CHOOSE(COUNTIF($G$2:G113,G113),QMS!B$105,QMS!C$105,QMS!D$105,QMS!E$105,QMS!F$105,QMS!G$105,QMS!H$105,QMS!I$105,QMS!J$105,QMS!K$105),IF(G113="QC Laboratory Analyst/Analis QC Laboratorium",CHOOSE(COUNTIF($G$2:G113,G113),QCA!B$105,QCA!C$105,QCA!D$105,QCA!E$105,QCA!F$105,QCA!G$105,QCA!H$105,QCA!I$105,QCA!J$105,QCA!K$105),IF(G113="Quality Assurance Officer",CHOOSE(COUNTIF($G$2:G113,G113),QAO!B$105,QAO!C$105,QAO!D$105,QAO!E$105,QAO!F$105,QAO!G$105,QAO!H$105,QAO!I$105,QAO!J$105,QAO!K$105),IF(G113="Research and Development Officer",CHOOSE(COUNTIF($G$2:G113,G113),RDO!B$105,RDO!C$105,RDO!D$105,RDO!E$105,RDO!F$105,RDO!G$105,RDO!H$105,RDO!I$105,RDO!J$105,RDO!K$105),IF(G113="Sustainability Officer",CHOOSE(COUNTIF($G$2:G113,G113),SBO!B$105,SBO!C$105,SBO!D$105,SBO!E$105,SBO!F$105,SBO!G$105,SBO!H$105,SBO!I$105,SBO!J$105,SBO!K$105),IF(G113="ESG Officer",CHOOSE(COUNTIF($G$2:G113,G113),ESG!B$105,ESG!C$105,ESG!D$105,ESG!E$105,ESG!F$105,ESG!G$105,ESG!H$105,ESG!I$105,ESG!J$105,ESG!K$105),IF(G113="Environmental Management System (ISO 14001) Officer",CHOOSE(COUNTIF($G$2:G113,G113),EMS!B$105,EMS!C$105,EMS!D$105,EMS!E$105,EMS!F$105,EMS!G$105,EMS!H$105,EMS!I$105,EMS!J$105,EMS!K$105),IF(G113="Corporate Legal Officer",CHOOSE(COUNTIF($G$2:G113,G113),CLO!B$105,CLO!C$105,CLO!D$105,CLO!E$105,CLO!F$105,CLO!G$105,CLO!H$105,CLO!I$105,CLO!J$105,CLO!K$105),IF(G113="Lifting Engineer for Heavy &amp; Critical Lifting",CHOOSE(COUNTIF($G$2:G113,G113),LHC!B$105,LHC!C$105,LHC!D$105,LHC!E$105,LHC!F$105,LHC!G$105,LHC!H$105,LHC!I$105,LHC!J$105,LHC!K$105),IF(G113="Panelis Terlatih Pengujian Sensori Pangan",CHOOSE(COUNTIF($G$2:G113,G113),PSP!B$105,PSP!C$105,PSP!D$105,PSP!E$105,PSP!F$105,PSP!G$105,PSP!H$105,PSP!I$105,PSP!J$105,PSP!K$105),IF(G113="Food Safety Management Officer/ Petugas Sistem Keamanan Pangan",CHOOSE(COUNTIF($G$2:G113,G113),FMO!B$105,FMO!C$105,FMO!D$105,FMO!E$105,FMO!F$105,FMO!G$105,FMO!H$105,FMO!I$105,FMO!J$105,FMO!K$105),IF(G113="Lead Implementer Standar Laboratorium ISO/IEC 17025:2017",CHOOSE(COUNTIF($G$2:G113,G113),LQO!B$105,LQO!C$105,LQO!D$105,LQO!E$105,LQO!F$105,LQO!G$105,LQO!H$105,LQO!I$105,LQO!J$105,LQO!K$105),IF(G113="Regulatory Affairs Officer",CHOOSE(COUNTIF($G$2:G113,G113),RAO!B$105,RAO!C$105,RAO!D$105,RAO!E$105,RAO!F$105,RAO!G$105,RAO!H$105,RAO!I$105,RAO!J$105,RAO!K$105),IF(G113="LIFTING ENGINEER FOR MEDIUM LIFTING",CHOOSE(COUNTIF($G$2:G113,G113),LML!B$105,LML!C$105,LML!D$105,LML!E$105,LML!F$105,LML!G$105,LML!H$105,LML!I$105,LML!J$105,LML!K$105),IF(G113="LIFTING DRAFTER",CHOOSE(COUNTIF($G$2:G113,G113),LDT!B$105,LDT!C$105,LDT!D$105,LDT!E$105,LDT!F$105,LDT!G$105,LDT!H$105,LDT!I$105,LDT!J$105,LDT!K$105),IF(G113="3D LIFTING DESIGNER",CHOOSE(COUNTIF($G$2:G113,G113),DLD!B$105,DLD!C$105,DLD!D$105,DLD!E$105,DLD!F$105,DLD!G$105,DLD!H$105,DLD!I$105,DLD!J$105,DLD!K$105),"")))))))))))))))))))))</f>
        <v>88</v>
      </c>
    </row>
    <row r="114" spans="1:9" ht="19.8" x14ac:dyDescent="0.3">
      <c r="A114" s="55" t="s">
        <v>1658</v>
      </c>
      <c r="B114" s="55" t="s">
        <v>1587</v>
      </c>
      <c r="C114" s="55">
        <v>85800745775</v>
      </c>
      <c r="D114" s="55" t="s">
        <v>1610</v>
      </c>
      <c r="E114" s="55" t="s">
        <v>1659</v>
      </c>
      <c r="F114" s="55" t="s">
        <v>1660</v>
      </c>
      <c r="G114" s="55" t="s">
        <v>2071</v>
      </c>
      <c r="H114" s="55" t="str">
        <f t="shared" si="4"/>
        <v>LQO</v>
      </c>
      <c r="I114" s="55">
        <f>IF(G114="","",IF(COUNTIF($G$2:G114,G114)&gt;10,"",IF(G114="GLP Laboratory Technician/Teknisi Laboratorium Berbasis GLP",CHOOSE(COUNTIF($G$2:G114,G114),GLP!B$105,GLP!C$105,GLP!D$105,GLP!E$105,GLP!F$105,GLP!G$105,GLP!H$105,GLP!I$105,GLP!J$105,GLP!K$105),IF(G114="Laboratory HSE Officer/Petugas K3L Laboratorium",CHOOSE(COUNTIF($G$2:G114,G114),K3L!B$105,K3L!C$105,K3L!D$105,K3L!E$105,K3L!F$105,K3L!G$105,K3L!H$105,K3L!I$105,K3L!J$105,K3L!K$105),IF(G114="Laboratory Operations Officer/Pranata Laboratorium",CHOOSE(COUNTIF($G$2:G114,G114),LOP!B$105,LOP!C$105,LOP!D$105,LOP!E$105,LOP!F$105,LOP!G$105,LOP!H$105,LOP!I$105,LOP!J$105,LOP!K$105),IF(G114="Quality Management System (ISO 9001) Officer",CHOOSE(COUNTIF($G$2:G114,G114),QMS!B$105,QMS!C$105,QMS!D$105,QMS!E$105,QMS!F$105,QMS!G$105,QMS!H$105,QMS!I$105,QMS!J$105,QMS!K$105),IF(G114="QC Laboratory Analyst/Analis QC Laboratorium",CHOOSE(COUNTIF($G$2:G114,G114),QCA!B$105,QCA!C$105,QCA!D$105,QCA!E$105,QCA!F$105,QCA!G$105,QCA!H$105,QCA!I$105,QCA!J$105,QCA!K$105),IF(G114="Quality Assurance Officer",CHOOSE(COUNTIF($G$2:G114,G114),QAO!B$105,QAO!C$105,QAO!D$105,QAO!E$105,QAO!F$105,QAO!G$105,QAO!H$105,QAO!I$105,QAO!J$105,QAO!K$105),IF(G114="Research and Development Officer",CHOOSE(COUNTIF($G$2:G114,G114),RDO!B$105,RDO!C$105,RDO!D$105,RDO!E$105,RDO!F$105,RDO!G$105,RDO!H$105,RDO!I$105,RDO!J$105,RDO!K$105),IF(G114="Sustainability Officer",CHOOSE(COUNTIF($G$2:G114,G114),SBO!B$105,SBO!C$105,SBO!D$105,SBO!E$105,SBO!F$105,SBO!G$105,SBO!H$105,SBO!I$105,SBO!J$105,SBO!K$105),IF(G114="ESG Officer",CHOOSE(COUNTIF($G$2:G114,G114),ESG!B$105,ESG!C$105,ESG!D$105,ESG!E$105,ESG!F$105,ESG!G$105,ESG!H$105,ESG!I$105,ESG!J$105,ESG!K$105),IF(G114="Environmental Management System (ISO 14001) Officer",CHOOSE(COUNTIF($G$2:G114,G114),EMS!B$105,EMS!C$105,EMS!D$105,EMS!E$105,EMS!F$105,EMS!G$105,EMS!H$105,EMS!I$105,EMS!J$105,EMS!K$105),IF(G114="Corporate Legal Officer",CHOOSE(COUNTIF($G$2:G114,G114),CLO!B$105,CLO!C$105,CLO!D$105,CLO!E$105,CLO!F$105,CLO!G$105,CLO!H$105,CLO!I$105,CLO!J$105,CLO!K$105),IF(G114="Lifting Engineer for Heavy &amp; Critical Lifting",CHOOSE(COUNTIF($G$2:G114,G114),LHC!B$105,LHC!C$105,LHC!D$105,LHC!E$105,LHC!F$105,LHC!G$105,LHC!H$105,LHC!I$105,LHC!J$105,LHC!K$105),IF(G114="Panelis Terlatih Pengujian Sensori Pangan",CHOOSE(COUNTIF($G$2:G114,G114),PSP!B$105,PSP!C$105,PSP!D$105,PSP!E$105,PSP!F$105,PSP!G$105,PSP!H$105,PSP!I$105,PSP!J$105,PSP!K$105),IF(G114="Food Safety Management Officer/ Petugas Sistem Keamanan Pangan",CHOOSE(COUNTIF($G$2:G114,G114),FMO!B$105,FMO!C$105,FMO!D$105,FMO!E$105,FMO!F$105,FMO!G$105,FMO!H$105,FMO!I$105,FMO!J$105,FMO!K$105),IF(G114="Lead Implementer Standar Laboratorium ISO/IEC 17025:2017",CHOOSE(COUNTIF($G$2:G114,G114),LQO!B$105,LQO!C$105,LQO!D$105,LQO!E$105,LQO!F$105,LQO!G$105,LQO!H$105,LQO!I$105,LQO!J$105,LQO!K$105),IF(G114="Regulatory Affairs Officer",CHOOSE(COUNTIF($G$2:G114,G114),RAO!B$105,RAO!C$105,RAO!D$105,RAO!E$105,RAO!F$105,RAO!G$105,RAO!H$105,RAO!I$105,RAO!J$105,RAO!K$105),IF(G114="LIFTING ENGINEER FOR MEDIUM LIFTING",CHOOSE(COUNTIF($G$2:G114,G114),LML!B$105,LML!C$105,LML!D$105,LML!E$105,LML!F$105,LML!G$105,LML!H$105,LML!I$105,LML!J$105,LML!K$105),IF(G114="LIFTING DRAFTER",CHOOSE(COUNTIF($G$2:G114,G114),LDT!B$105,LDT!C$105,LDT!D$105,LDT!E$105,LDT!F$105,LDT!G$105,LDT!H$105,LDT!I$105,LDT!J$105,LDT!K$105),IF(G114="3D LIFTING DESIGNER",CHOOSE(COUNTIF($G$2:G114,G114),DLD!B$105,DLD!C$105,DLD!D$105,DLD!E$105,DLD!F$105,DLD!G$105,DLD!H$105,DLD!I$105,DLD!J$105,DLD!K$105),"")))))))))))))))))))))</f>
        <v>83</v>
      </c>
    </row>
    <row r="115" spans="1:9" ht="19.8" x14ac:dyDescent="0.3">
      <c r="A115" s="55" t="s">
        <v>1609</v>
      </c>
      <c r="B115" s="55" t="s">
        <v>1596</v>
      </c>
      <c r="C115" s="55">
        <v>85758538994</v>
      </c>
      <c r="D115" s="55" t="s">
        <v>1610</v>
      </c>
      <c r="E115" s="55" t="s">
        <v>1611</v>
      </c>
      <c r="F115" s="55" t="s">
        <v>1612</v>
      </c>
      <c r="G115" s="55" t="s">
        <v>2071</v>
      </c>
      <c r="H115" s="55" t="str">
        <f t="shared" si="4"/>
        <v>LQO</v>
      </c>
      <c r="I115" s="55">
        <f>IF(G115="","",IF(COUNTIF($G$2:G115,G115)&gt;10,"",IF(G115="GLP Laboratory Technician/Teknisi Laboratorium Berbasis GLP",CHOOSE(COUNTIF($G$2:G115,G115),GLP!B$105,GLP!C$105,GLP!D$105,GLP!E$105,GLP!F$105,GLP!G$105,GLP!H$105,GLP!I$105,GLP!J$105,GLP!K$105),IF(G115="Laboratory HSE Officer/Petugas K3L Laboratorium",CHOOSE(COUNTIF($G$2:G115,G115),K3L!B$105,K3L!C$105,K3L!D$105,K3L!E$105,K3L!F$105,K3L!G$105,K3L!H$105,K3L!I$105,K3L!J$105,K3L!K$105),IF(G115="Laboratory Operations Officer/Pranata Laboratorium",CHOOSE(COUNTIF($G$2:G115,G115),LOP!B$105,LOP!C$105,LOP!D$105,LOP!E$105,LOP!F$105,LOP!G$105,LOP!H$105,LOP!I$105,LOP!J$105,LOP!K$105),IF(G115="Quality Management System (ISO 9001) Officer",CHOOSE(COUNTIF($G$2:G115,G115),QMS!B$105,QMS!C$105,QMS!D$105,QMS!E$105,QMS!F$105,QMS!G$105,QMS!H$105,QMS!I$105,QMS!J$105,QMS!K$105),IF(G115="QC Laboratory Analyst/Analis QC Laboratorium",CHOOSE(COUNTIF($G$2:G115,G115),QCA!B$105,QCA!C$105,QCA!D$105,QCA!E$105,QCA!F$105,QCA!G$105,QCA!H$105,QCA!I$105,QCA!J$105,QCA!K$105),IF(G115="Quality Assurance Officer",CHOOSE(COUNTIF($G$2:G115,G115),QAO!B$105,QAO!C$105,QAO!D$105,QAO!E$105,QAO!F$105,QAO!G$105,QAO!H$105,QAO!I$105,QAO!J$105,QAO!K$105),IF(G115="Research and Development Officer",CHOOSE(COUNTIF($G$2:G115,G115),RDO!B$105,RDO!C$105,RDO!D$105,RDO!E$105,RDO!F$105,RDO!G$105,RDO!H$105,RDO!I$105,RDO!J$105,RDO!K$105),IF(G115="Sustainability Officer",CHOOSE(COUNTIF($G$2:G115,G115),SBO!B$105,SBO!C$105,SBO!D$105,SBO!E$105,SBO!F$105,SBO!G$105,SBO!H$105,SBO!I$105,SBO!J$105,SBO!K$105),IF(G115="ESG Officer",CHOOSE(COUNTIF($G$2:G115,G115),ESG!B$105,ESG!C$105,ESG!D$105,ESG!E$105,ESG!F$105,ESG!G$105,ESG!H$105,ESG!I$105,ESG!J$105,ESG!K$105),IF(G115="Environmental Management System (ISO 14001) Officer",CHOOSE(COUNTIF($G$2:G115,G115),EMS!B$105,EMS!C$105,EMS!D$105,EMS!E$105,EMS!F$105,EMS!G$105,EMS!H$105,EMS!I$105,EMS!J$105,EMS!K$105),IF(G115="Corporate Legal Officer",CHOOSE(COUNTIF($G$2:G115,G115),CLO!B$105,CLO!C$105,CLO!D$105,CLO!E$105,CLO!F$105,CLO!G$105,CLO!H$105,CLO!I$105,CLO!J$105,CLO!K$105),IF(G115="Lifting Engineer for Heavy &amp; Critical Lifting",CHOOSE(COUNTIF($G$2:G115,G115),LHC!B$105,LHC!C$105,LHC!D$105,LHC!E$105,LHC!F$105,LHC!G$105,LHC!H$105,LHC!I$105,LHC!J$105,LHC!K$105),IF(G115="Panelis Terlatih Pengujian Sensori Pangan",CHOOSE(COUNTIF($G$2:G115,G115),PSP!B$105,PSP!C$105,PSP!D$105,PSP!E$105,PSP!F$105,PSP!G$105,PSP!H$105,PSP!I$105,PSP!J$105,PSP!K$105),IF(G115="Food Safety Management Officer/ Petugas Sistem Keamanan Pangan",CHOOSE(COUNTIF($G$2:G115,G115),FMO!B$105,FMO!C$105,FMO!D$105,FMO!E$105,FMO!F$105,FMO!G$105,FMO!H$105,FMO!I$105,FMO!J$105,FMO!K$105),IF(G115="Lead Implementer Standar Laboratorium ISO/IEC 17025:2017",CHOOSE(COUNTIF($G$2:G115,G115),LQO!B$105,LQO!C$105,LQO!D$105,LQO!E$105,LQO!F$105,LQO!G$105,LQO!H$105,LQO!I$105,LQO!J$105,LQO!K$105),IF(G115="Regulatory Affairs Officer",CHOOSE(COUNTIF($G$2:G115,G115),RAO!B$105,RAO!C$105,RAO!D$105,RAO!E$105,RAO!F$105,RAO!G$105,RAO!H$105,RAO!I$105,RAO!J$105,RAO!K$105),IF(G115="LIFTING ENGINEER FOR MEDIUM LIFTING",CHOOSE(COUNTIF($G$2:G115,G115),LML!B$105,LML!C$105,LML!D$105,LML!E$105,LML!F$105,LML!G$105,LML!H$105,LML!I$105,LML!J$105,LML!K$105),IF(G115="LIFTING DRAFTER",CHOOSE(COUNTIF($G$2:G115,G115),LDT!B$105,LDT!C$105,LDT!D$105,LDT!E$105,LDT!F$105,LDT!G$105,LDT!H$105,LDT!I$105,LDT!J$105,LDT!K$105),IF(G115="3D LIFTING DESIGNER",CHOOSE(COUNTIF($G$2:G115,G115),DLD!B$105,DLD!C$105,DLD!D$105,DLD!E$105,DLD!F$105,DLD!G$105,DLD!H$105,DLD!I$105,DLD!J$105,DLD!K$105),"")))))))))))))))))))))</f>
        <v>52</v>
      </c>
    </row>
    <row r="116" spans="1:9" ht="19.8" x14ac:dyDescent="0.3">
      <c r="A116" s="55" t="s">
        <v>1772</v>
      </c>
      <c r="B116" s="55" t="s">
        <v>1596</v>
      </c>
      <c r="C116" s="55">
        <v>81355013326</v>
      </c>
      <c r="D116" s="55" t="s">
        <v>1773</v>
      </c>
      <c r="E116" s="55" t="s">
        <v>1774</v>
      </c>
      <c r="F116" s="55" t="s">
        <v>1695</v>
      </c>
      <c r="G116" s="55" t="s">
        <v>2071</v>
      </c>
      <c r="H116" s="55" t="str">
        <f t="shared" si="4"/>
        <v>LQO</v>
      </c>
      <c r="I116" s="55">
        <f>IF(G116="","",IF(COUNTIF($G$2:G116,G116)&gt;10,"",IF(G116="GLP Laboratory Technician/Teknisi Laboratorium Berbasis GLP",CHOOSE(COUNTIF($G$2:G116,G116),GLP!B$105,GLP!C$105,GLP!D$105,GLP!E$105,GLP!F$105,GLP!G$105,GLP!H$105,GLP!I$105,GLP!J$105,GLP!K$105),IF(G116="Laboratory HSE Officer/Petugas K3L Laboratorium",CHOOSE(COUNTIF($G$2:G116,G116),K3L!B$105,K3L!C$105,K3L!D$105,K3L!E$105,K3L!F$105,K3L!G$105,K3L!H$105,K3L!I$105,K3L!J$105,K3L!K$105),IF(G116="Laboratory Operations Officer/Pranata Laboratorium",CHOOSE(COUNTIF($G$2:G116,G116),LOP!B$105,LOP!C$105,LOP!D$105,LOP!E$105,LOP!F$105,LOP!G$105,LOP!H$105,LOP!I$105,LOP!J$105,LOP!K$105),IF(G116="Quality Management System (ISO 9001) Officer",CHOOSE(COUNTIF($G$2:G116,G116),QMS!B$105,QMS!C$105,QMS!D$105,QMS!E$105,QMS!F$105,QMS!G$105,QMS!H$105,QMS!I$105,QMS!J$105,QMS!K$105),IF(G116="QC Laboratory Analyst/Analis QC Laboratorium",CHOOSE(COUNTIF($G$2:G116,G116),QCA!B$105,QCA!C$105,QCA!D$105,QCA!E$105,QCA!F$105,QCA!G$105,QCA!H$105,QCA!I$105,QCA!J$105,QCA!K$105),IF(G116="Quality Assurance Officer",CHOOSE(COUNTIF($G$2:G116,G116),QAO!B$105,QAO!C$105,QAO!D$105,QAO!E$105,QAO!F$105,QAO!G$105,QAO!H$105,QAO!I$105,QAO!J$105,QAO!K$105),IF(G116="Research and Development Officer",CHOOSE(COUNTIF($G$2:G116,G116),RDO!B$105,RDO!C$105,RDO!D$105,RDO!E$105,RDO!F$105,RDO!G$105,RDO!H$105,RDO!I$105,RDO!J$105,RDO!K$105),IF(G116="Sustainability Officer",CHOOSE(COUNTIF($G$2:G116,G116),SBO!B$105,SBO!C$105,SBO!D$105,SBO!E$105,SBO!F$105,SBO!G$105,SBO!H$105,SBO!I$105,SBO!J$105,SBO!K$105),IF(G116="ESG Officer",CHOOSE(COUNTIF($G$2:G116,G116),ESG!B$105,ESG!C$105,ESG!D$105,ESG!E$105,ESG!F$105,ESG!G$105,ESG!H$105,ESG!I$105,ESG!J$105,ESG!K$105),IF(G116="Environmental Management System (ISO 14001) Officer",CHOOSE(COUNTIF($G$2:G116,G116),EMS!B$105,EMS!C$105,EMS!D$105,EMS!E$105,EMS!F$105,EMS!G$105,EMS!H$105,EMS!I$105,EMS!J$105,EMS!K$105),IF(G116="Corporate Legal Officer",CHOOSE(COUNTIF($G$2:G116,G116),CLO!B$105,CLO!C$105,CLO!D$105,CLO!E$105,CLO!F$105,CLO!G$105,CLO!H$105,CLO!I$105,CLO!J$105,CLO!K$105),IF(G116="Lifting Engineer for Heavy &amp; Critical Lifting",CHOOSE(COUNTIF($G$2:G116,G116),LHC!B$105,LHC!C$105,LHC!D$105,LHC!E$105,LHC!F$105,LHC!G$105,LHC!H$105,LHC!I$105,LHC!J$105,LHC!K$105),IF(G116="Panelis Terlatih Pengujian Sensori Pangan",CHOOSE(COUNTIF($G$2:G116,G116),PSP!B$105,PSP!C$105,PSP!D$105,PSP!E$105,PSP!F$105,PSP!G$105,PSP!H$105,PSP!I$105,PSP!J$105,PSP!K$105),IF(G116="Food Safety Management Officer/ Petugas Sistem Keamanan Pangan",CHOOSE(COUNTIF($G$2:G116,G116),FMO!B$105,FMO!C$105,FMO!D$105,FMO!E$105,FMO!F$105,FMO!G$105,FMO!H$105,FMO!I$105,FMO!J$105,FMO!K$105),IF(G116="Lead Implementer Standar Laboratorium ISO/IEC 17025:2017",CHOOSE(COUNTIF($G$2:G116,G116),LQO!B$105,LQO!C$105,LQO!D$105,LQO!E$105,LQO!F$105,LQO!G$105,LQO!H$105,LQO!I$105,LQO!J$105,LQO!K$105),IF(G116="Regulatory Affairs Officer",CHOOSE(COUNTIF($G$2:G116,G116),RAO!B$105,RAO!C$105,RAO!D$105,RAO!E$105,RAO!F$105,RAO!G$105,RAO!H$105,RAO!I$105,RAO!J$105,RAO!K$105),IF(G116="LIFTING ENGINEER FOR MEDIUM LIFTING",CHOOSE(COUNTIF($G$2:G116,G116),LML!B$105,LML!C$105,LML!D$105,LML!E$105,LML!F$105,LML!G$105,LML!H$105,LML!I$105,LML!J$105,LML!K$105),IF(G116="LIFTING DRAFTER",CHOOSE(COUNTIF($G$2:G116,G116),LDT!B$105,LDT!C$105,LDT!D$105,LDT!E$105,LDT!F$105,LDT!G$105,LDT!H$105,LDT!I$105,LDT!J$105,LDT!K$105),IF(G116="3D LIFTING DESIGNER",CHOOSE(COUNTIF($G$2:G116,G116),DLD!B$105,DLD!C$105,DLD!D$105,DLD!E$105,DLD!F$105,DLD!G$105,DLD!H$105,DLD!I$105,DLD!J$105,DLD!K$105),"")))))))))))))))))))))</f>
        <v>83</v>
      </c>
    </row>
    <row r="117" spans="1:9" ht="19.8" x14ac:dyDescent="0.3">
      <c r="A117" s="55" t="s">
        <v>1768</v>
      </c>
      <c r="B117" s="55" t="s">
        <v>1587</v>
      </c>
      <c r="C117" s="55">
        <v>85756760004</v>
      </c>
      <c r="D117" s="55" t="s">
        <v>1769</v>
      </c>
      <c r="E117" s="55" t="s">
        <v>1770</v>
      </c>
      <c r="F117" s="55" t="s">
        <v>1771</v>
      </c>
      <c r="G117" s="55" t="s">
        <v>2071</v>
      </c>
      <c r="H117" s="55" t="str">
        <f t="shared" si="4"/>
        <v>LQO</v>
      </c>
      <c r="I117" s="55">
        <f>IF(G117="","",IF(COUNTIF($G$2:G117,G117)&gt;10,"",IF(G117="GLP Laboratory Technician/Teknisi Laboratorium Berbasis GLP",CHOOSE(COUNTIF($G$2:G117,G117),GLP!B$105,GLP!C$105,GLP!D$105,GLP!E$105,GLP!F$105,GLP!G$105,GLP!H$105,GLP!I$105,GLP!J$105,GLP!K$105),IF(G117="Laboratory HSE Officer/Petugas K3L Laboratorium",CHOOSE(COUNTIF($G$2:G117,G117),K3L!B$105,K3L!C$105,K3L!D$105,K3L!E$105,K3L!F$105,K3L!G$105,K3L!H$105,K3L!I$105,K3L!J$105,K3L!K$105),IF(G117="Laboratory Operations Officer/Pranata Laboratorium",CHOOSE(COUNTIF($G$2:G117,G117),LOP!B$105,LOP!C$105,LOP!D$105,LOP!E$105,LOP!F$105,LOP!G$105,LOP!H$105,LOP!I$105,LOP!J$105,LOP!K$105),IF(G117="Quality Management System (ISO 9001) Officer",CHOOSE(COUNTIF($G$2:G117,G117),QMS!B$105,QMS!C$105,QMS!D$105,QMS!E$105,QMS!F$105,QMS!G$105,QMS!H$105,QMS!I$105,QMS!J$105,QMS!K$105),IF(G117="QC Laboratory Analyst/Analis QC Laboratorium",CHOOSE(COUNTIF($G$2:G117,G117),QCA!B$105,QCA!C$105,QCA!D$105,QCA!E$105,QCA!F$105,QCA!G$105,QCA!H$105,QCA!I$105,QCA!J$105,QCA!K$105),IF(G117="Quality Assurance Officer",CHOOSE(COUNTIF($G$2:G117,G117),QAO!B$105,QAO!C$105,QAO!D$105,QAO!E$105,QAO!F$105,QAO!G$105,QAO!H$105,QAO!I$105,QAO!J$105,QAO!K$105),IF(G117="Research and Development Officer",CHOOSE(COUNTIF($G$2:G117,G117),RDO!B$105,RDO!C$105,RDO!D$105,RDO!E$105,RDO!F$105,RDO!G$105,RDO!H$105,RDO!I$105,RDO!J$105,RDO!K$105),IF(G117="Sustainability Officer",CHOOSE(COUNTIF($G$2:G117,G117),SBO!B$105,SBO!C$105,SBO!D$105,SBO!E$105,SBO!F$105,SBO!G$105,SBO!H$105,SBO!I$105,SBO!J$105,SBO!K$105),IF(G117="ESG Officer",CHOOSE(COUNTIF($G$2:G117,G117),ESG!B$105,ESG!C$105,ESG!D$105,ESG!E$105,ESG!F$105,ESG!G$105,ESG!H$105,ESG!I$105,ESG!J$105,ESG!K$105),IF(G117="Environmental Management System (ISO 14001) Officer",CHOOSE(COUNTIF($G$2:G117,G117),EMS!B$105,EMS!C$105,EMS!D$105,EMS!E$105,EMS!F$105,EMS!G$105,EMS!H$105,EMS!I$105,EMS!J$105,EMS!K$105),IF(G117="Corporate Legal Officer",CHOOSE(COUNTIF($G$2:G117,G117),CLO!B$105,CLO!C$105,CLO!D$105,CLO!E$105,CLO!F$105,CLO!G$105,CLO!H$105,CLO!I$105,CLO!J$105,CLO!K$105),IF(G117="Lifting Engineer for Heavy &amp; Critical Lifting",CHOOSE(COUNTIF($G$2:G117,G117),LHC!B$105,LHC!C$105,LHC!D$105,LHC!E$105,LHC!F$105,LHC!G$105,LHC!H$105,LHC!I$105,LHC!J$105,LHC!K$105),IF(G117="Panelis Terlatih Pengujian Sensori Pangan",CHOOSE(COUNTIF($G$2:G117,G117),PSP!B$105,PSP!C$105,PSP!D$105,PSP!E$105,PSP!F$105,PSP!G$105,PSP!H$105,PSP!I$105,PSP!J$105,PSP!K$105),IF(G117="Food Safety Management Officer/ Petugas Sistem Keamanan Pangan",CHOOSE(COUNTIF($G$2:G117,G117),FMO!B$105,FMO!C$105,FMO!D$105,FMO!E$105,FMO!F$105,FMO!G$105,FMO!H$105,FMO!I$105,FMO!J$105,FMO!K$105),IF(G117="Lead Implementer Standar Laboratorium ISO/IEC 17025:2017",CHOOSE(COUNTIF($G$2:G117,G117),LQO!B$105,LQO!C$105,LQO!D$105,LQO!E$105,LQO!F$105,LQO!G$105,LQO!H$105,LQO!I$105,LQO!J$105,LQO!K$105),IF(G117="Regulatory Affairs Officer",CHOOSE(COUNTIF($G$2:G117,G117),RAO!B$105,RAO!C$105,RAO!D$105,RAO!E$105,RAO!F$105,RAO!G$105,RAO!H$105,RAO!I$105,RAO!J$105,RAO!K$105),IF(G117="LIFTING ENGINEER FOR MEDIUM LIFTING",CHOOSE(COUNTIF($G$2:G117,G117),LML!B$105,LML!C$105,LML!D$105,LML!E$105,LML!F$105,LML!G$105,LML!H$105,LML!I$105,LML!J$105,LML!K$105),IF(G117="LIFTING DRAFTER",CHOOSE(COUNTIF($G$2:G117,G117),LDT!B$105,LDT!C$105,LDT!D$105,LDT!E$105,LDT!F$105,LDT!G$105,LDT!H$105,LDT!I$105,LDT!J$105,LDT!K$105),IF(G117="3D LIFTING DESIGNER",CHOOSE(COUNTIF($G$2:G117,G117),DLD!B$105,DLD!C$105,DLD!D$105,DLD!E$105,DLD!F$105,DLD!G$105,DLD!H$105,DLD!I$105,DLD!J$105,DLD!K$105),"")))))))))))))))))))))</f>
        <v>52</v>
      </c>
    </row>
    <row r="118" spans="1:9" ht="19.8" x14ac:dyDescent="0.3">
      <c r="A118" s="55" t="s">
        <v>1789</v>
      </c>
      <c r="B118" s="55" t="s">
        <v>1596</v>
      </c>
      <c r="C118" s="55">
        <v>82140649515</v>
      </c>
      <c r="D118" s="55" t="s">
        <v>1790</v>
      </c>
      <c r="E118" s="55" t="s">
        <v>1791</v>
      </c>
      <c r="F118" s="55" t="s">
        <v>1759</v>
      </c>
      <c r="G118" s="55" t="s">
        <v>2071</v>
      </c>
      <c r="H118" s="55" t="str">
        <f t="shared" si="4"/>
        <v>LQO</v>
      </c>
      <c r="I118" s="55">
        <f>IF(G118="","",IF(COUNTIF($G$2:G118,G118)&gt;10,"",IF(G118="GLP Laboratory Technician/Teknisi Laboratorium Berbasis GLP",CHOOSE(COUNTIF($G$2:G118,G118),GLP!B$105,GLP!C$105,GLP!D$105,GLP!E$105,GLP!F$105,GLP!G$105,GLP!H$105,GLP!I$105,GLP!J$105,GLP!K$105),IF(G118="Laboratory HSE Officer/Petugas K3L Laboratorium",CHOOSE(COUNTIF($G$2:G118,G118),K3L!B$105,K3L!C$105,K3L!D$105,K3L!E$105,K3L!F$105,K3L!G$105,K3L!H$105,K3L!I$105,K3L!J$105,K3L!K$105),IF(G118="Laboratory Operations Officer/Pranata Laboratorium",CHOOSE(COUNTIF($G$2:G118,G118),LOP!B$105,LOP!C$105,LOP!D$105,LOP!E$105,LOP!F$105,LOP!G$105,LOP!H$105,LOP!I$105,LOP!J$105,LOP!K$105),IF(G118="Quality Management System (ISO 9001) Officer",CHOOSE(COUNTIF($G$2:G118,G118),QMS!B$105,QMS!C$105,QMS!D$105,QMS!E$105,QMS!F$105,QMS!G$105,QMS!H$105,QMS!I$105,QMS!J$105,QMS!K$105),IF(G118="QC Laboratory Analyst/Analis QC Laboratorium",CHOOSE(COUNTIF($G$2:G118,G118),QCA!B$105,QCA!C$105,QCA!D$105,QCA!E$105,QCA!F$105,QCA!G$105,QCA!H$105,QCA!I$105,QCA!J$105,QCA!K$105),IF(G118="Quality Assurance Officer",CHOOSE(COUNTIF($G$2:G118,G118),QAO!B$105,QAO!C$105,QAO!D$105,QAO!E$105,QAO!F$105,QAO!G$105,QAO!H$105,QAO!I$105,QAO!J$105,QAO!K$105),IF(G118="Research and Development Officer",CHOOSE(COUNTIF($G$2:G118,G118),RDO!B$105,RDO!C$105,RDO!D$105,RDO!E$105,RDO!F$105,RDO!G$105,RDO!H$105,RDO!I$105,RDO!J$105,RDO!K$105),IF(G118="Sustainability Officer",CHOOSE(COUNTIF($G$2:G118,G118),SBO!B$105,SBO!C$105,SBO!D$105,SBO!E$105,SBO!F$105,SBO!G$105,SBO!H$105,SBO!I$105,SBO!J$105,SBO!K$105),IF(G118="ESG Officer",CHOOSE(COUNTIF($G$2:G118,G118),ESG!B$105,ESG!C$105,ESG!D$105,ESG!E$105,ESG!F$105,ESG!G$105,ESG!H$105,ESG!I$105,ESG!J$105,ESG!K$105),IF(G118="Environmental Management System (ISO 14001) Officer",CHOOSE(COUNTIF($G$2:G118,G118),EMS!B$105,EMS!C$105,EMS!D$105,EMS!E$105,EMS!F$105,EMS!G$105,EMS!H$105,EMS!I$105,EMS!J$105,EMS!K$105),IF(G118="Corporate Legal Officer",CHOOSE(COUNTIF($G$2:G118,G118),CLO!B$105,CLO!C$105,CLO!D$105,CLO!E$105,CLO!F$105,CLO!G$105,CLO!H$105,CLO!I$105,CLO!J$105,CLO!K$105),IF(G118="Lifting Engineer for Heavy &amp; Critical Lifting",CHOOSE(COUNTIF($G$2:G118,G118),LHC!B$105,LHC!C$105,LHC!D$105,LHC!E$105,LHC!F$105,LHC!G$105,LHC!H$105,LHC!I$105,LHC!J$105,LHC!K$105),IF(G118="Panelis Terlatih Pengujian Sensori Pangan",CHOOSE(COUNTIF($G$2:G118,G118),PSP!B$105,PSP!C$105,PSP!D$105,PSP!E$105,PSP!F$105,PSP!G$105,PSP!H$105,PSP!I$105,PSP!J$105,PSP!K$105),IF(G118="Food Safety Management Officer/ Petugas Sistem Keamanan Pangan",CHOOSE(COUNTIF($G$2:G118,G118),FMO!B$105,FMO!C$105,FMO!D$105,FMO!E$105,FMO!F$105,FMO!G$105,FMO!H$105,FMO!I$105,FMO!J$105,FMO!K$105),IF(G118="Lead Implementer Standar Laboratorium ISO/IEC 17025:2017",CHOOSE(COUNTIF($G$2:G118,G118),LQO!B$105,LQO!C$105,LQO!D$105,LQO!E$105,LQO!F$105,LQO!G$105,LQO!H$105,LQO!I$105,LQO!J$105,LQO!K$105),IF(G118="Regulatory Affairs Officer",CHOOSE(COUNTIF($G$2:G118,G118),RAO!B$105,RAO!C$105,RAO!D$105,RAO!E$105,RAO!F$105,RAO!G$105,RAO!H$105,RAO!I$105,RAO!J$105,RAO!K$105),IF(G118="LIFTING ENGINEER FOR MEDIUM LIFTING",CHOOSE(COUNTIF($G$2:G118,G118),LML!B$105,LML!C$105,LML!D$105,LML!E$105,LML!F$105,LML!G$105,LML!H$105,LML!I$105,LML!J$105,LML!K$105),IF(G118="LIFTING DRAFTER",CHOOSE(COUNTIF($G$2:G118,G118),LDT!B$105,LDT!C$105,LDT!D$105,LDT!E$105,LDT!F$105,LDT!G$105,LDT!H$105,LDT!I$105,LDT!J$105,LDT!K$105),IF(G118="3D LIFTING DESIGNER",CHOOSE(COUNTIF($G$2:G118,G118),DLD!B$105,DLD!C$105,DLD!D$105,DLD!E$105,DLD!F$105,DLD!G$105,DLD!H$105,DLD!I$105,DLD!J$105,DLD!K$105),"")))))))))))))))))))))</f>
        <v>26</v>
      </c>
    </row>
    <row r="119" spans="1:9" ht="19.8" x14ac:dyDescent="0.3">
      <c r="A119" s="55" t="s">
        <v>1756</v>
      </c>
      <c r="B119" s="55" t="s">
        <v>1587</v>
      </c>
      <c r="C119" s="55">
        <v>81515550335</v>
      </c>
      <c r="D119" s="55" t="s">
        <v>1757</v>
      </c>
      <c r="E119" s="55" t="s">
        <v>1758</v>
      </c>
      <c r="F119" s="55" t="s">
        <v>1759</v>
      </c>
      <c r="G119" s="55" t="s">
        <v>2071</v>
      </c>
      <c r="H119" s="55" t="str">
        <f t="shared" si="4"/>
        <v>LQO</v>
      </c>
      <c r="I119" s="55">
        <f>IF(G119="","",IF(COUNTIF($G$2:G119,G119)&gt;10,"",IF(G119="GLP Laboratory Technician/Teknisi Laboratorium Berbasis GLP",CHOOSE(COUNTIF($G$2:G119,G119),GLP!B$105,GLP!C$105,GLP!D$105,GLP!E$105,GLP!F$105,GLP!G$105,GLP!H$105,GLP!I$105,GLP!J$105,GLP!K$105),IF(G119="Laboratory HSE Officer/Petugas K3L Laboratorium",CHOOSE(COUNTIF($G$2:G119,G119),K3L!B$105,K3L!C$105,K3L!D$105,K3L!E$105,K3L!F$105,K3L!G$105,K3L!H$105,K3L!I$105,K3L!J$105,K3L!K$105),IF(G119="Laboratory Operations Officer/Pranata Laboratorium",CHOOSE(COUNTIF($G$2:G119,G119),LOP!B$105,LOP!C$105,LOP!D$105,LOP!E$105,LOP!F$105,LOP!G$105,LOP!H$105,LOP!I$105,LOP!J$105,LOP!K$105),IF(G119="Quality Management System (ISO 9001) Officer",CHOOSE(COUNTIF($G$2:G119,G119),QMS!B$105,QMS!C$105,QMS!D$105,QMS!E$105,QMS!F$105,QMS!G$105,QMS!H$105,QMS!I$105,QMS!J$105,QMS!K$105),IF(G119="QC Laboratory Analyst/Analis QC Laboratorium",CHOOSE(COUNTIF($G$2:G119,G119),QCA!B$105,QCA!C$105,QCA!D$105,QCA!E$105,QCA!F$105,QCA!G$105,QCA!H$105,QCA!I$105,QCA!J$105,QCA!K$105),IF(G119="Quality Assurance Officer",CHOOSE(COUNTIF($G$2:G119,G119),QAO!B$105,QAO!C$105,QAO!D$105,QAO!E$105,QAO!F$105,QAO!G$105,QAO!H$105,QAO!I$105,QAO!J$105,QAO!K$105),IF(G119="Research and Development Officer",CHOOSE(COUNTIF($G$2:G119,G119),RDO!B$105,RDO!C$105,RDO!D$105,RDO!E$105,RDO!F$105,RDO!G$105,RDO!H$105,RDO!I$105,RDO!J$105,RDO!K$105),IF(G119="Sustainability Officer",CHOOSE(COUNTIF($G$2:G119,G119),SBO!B$105,SBO!C$105,SBO!D$105,SBO!E$105,SBO!F$105,SBO!G$105,SBO!H$105,SBO!I$105,SBO!J$105,SBO!K$105),IF(G119="ESG Officer",CHOOSE(COUNTIF($G$2:G119,G119),ESG!B$105,ESG!C$105,ESG!D$105,ESG!E$105,ESG!F$105,ESG!G$105,ESG!H$105,ESG!I$105,ESG!J$105,ESG!K$105),IF(G119="Environmental Management System (ISO 14001) Officer",CHOOSE(COUNTIF($G$2:G119,G119),EMS!B$105,EMS!C$105,EMS!D$105,EMS!E$105,EMS!F$105,EMS!G$105,EMS!H$105,EMS!I$105,EMS!J$105,EMS!K$105),IF(G119="Corporate Legal Officer",CHOOSE(COUNTIF($G$2:G119,G119),CLO!B$105,CLO!C$105,CLO!D$105,CLO!E$105,CLO!F$105,CLO!G$105,CLO!H$105,CLO!I$105,CLO!J$105,CLO!K$105),IF(G119="Lifting Engineer for Heavy &amp; Critical Lifting",CHOOSE(COUNTIF($G$2:G119,G119),LHC!B$105,LHC!C$105,LHC!D$105,LHC!E$105,LHC!F$105,LHC!G$105,LHC!H$105,LHC!I$105,LHC!J$105,LHC!K$105),IF(G119="Panelis Terlatih Pengujian Sensori Pangan",CHOOSE(COUNTIF($G$2:G119,G119),PSP!B$105,PSP!C$105,PSP!D$105,PSP!E$105,PSP!F$105,PSP!G$105,PSP!H$105,PSP!I$105,PSP!J$105,PSP!K$105),IF(G119="Food Safety Management Officer/ Petugas Sistem Keamanan Pangan",CHOOSE(COUNTIF($G$2:G119,G119),FMO!B$105,FMO!C$105,FMO!D$105,FMO!E$105,FMO!F$105,FMO!G$105,FMO!H$105,FMO!I$105,FMO!J$105,FMO!K$105),IF(G119="Lead Implementer Standar Laboratorium ISO/IEC 17025:2017",CHOOSE(COUNTIF($G$2:G119,G119),LQO!B$105,LQO!C$105,LQO!D$105,LQO!E$105,LQO!F$105,LQO!G$105,LQO!H$105,LQO!I$105,LQO!J$105,LQO!K$105),IF(G119="Regulatory Affairs Officer",CHOOSE(COUNTIF($G$2:G119,G119),RAO!B$105,RAO!C$105,RAO!D$105,RAO!E$105,RAO!F$105,RAO!G$105,RAO!H$105,RAO!I$105,RAO!J$105,RAO!K$105),IF(G119="LIFTING ENGINEER FOR MEDIUM LIFTING",CHOOSE(COUNTIF($G$2:G119,G119),LML!B$105,LML!C$105,LML!D$105,LML!E$105,LML!F$105,LML!G$105,LML!H$105,LML!I$105,LML!J$105,LML!K$105),IF(G119="LIFTING DRAFTER",CHOOSE(COUNTIF($G$2:G119,G119),LDT!B$105,LDT!C$105,LDT!D$105,LDT!E$105,LDT!F$105,LDT!G$105,LDT!H$105,LDT!I$105,LDT!J$105,LDT!K$105),IF(G119="3D LIFTING DESIGNER",CHOOSE(COUNTIF($G$2:G119,G119),DLD!B$105,DLD!C$105,DLD!D$105,DLD!E$105,DLD!F$105,DLD!G$105,DLD!H$105,DLD!I$105,DLD!J$105,DLD!K$105),"")))))))))))))))))))))</f>
        <v>26</v>
      </c>
    </row>
    <row r="120" spans="1:9" ht="19.8" x14ac:dyDescent="0.3">
      <c r="A120" s="55" t="s">
        <v>1803</v>
      </c>
      <c r="B120" s="55" t="s">
        <v>1596</v>
      </c>
      <c r="C120" s="55">
        <v>85244966484</v>
      </c>
      <c r="D120" s="55" t="s">
        <v>1804</v>
      </c>
      <c r="E120" s="55" t="s">
        <v>1783</v>
      </c>
      <c r="F120" s="55" t="s">
        <v>1778</v>
      </c>
      <c r="G120" s="55" t="s">
        <v>2071</v>
      </c>
      <c r="H120" s="55" t="str">
        <f t="shared" si="4"/>
        <v>LQO</v>
      </c>
      <c r="I120" s="55">
        <f>IF(G120="","",IF(COUNTIF($G$2:G120,G120)&gt;10,"",IF(G120="GLP Laboratory Technician/Teknisi Laboratorium Berbasis GLP",CHOOSE(COUNTIF($G$2:G120,G120),GLP!B$105,GLP!C$105,GLP!D$105,GLP!E$105,GLP!F$105,GLP!G$105,GLP!H$105,GLP!I$105,GLP!J$105,GLP!K$105),IF(G120="Laboratory HSE Officer/Petugas K3L Laboratorium",CHOOSE(COUNTIF($G$2:G120,G120),K3L!B$105,K3L!C$105,K3L!D$105,K3L!E$105,K3L!F$105,K3L!G$105,K3L!H$105,K3L!I$105,K3L!J$105,K3L!K$105),IF(G120="Laboratory Operations Officer/Pranata Laboratorium",CHOOSE(COUNTIF($G$2:G120,G120),LOP!B$105,LOP!C$105,LOP!D$105,LOP!E$105,LOP!F$105,LOP!G$105,LOP!H$105,LOP!I$105,LOP!J$105,LOP!K$105),IF(G120="Quality Management System (ISO 9001) Officer",CHOOSE(COUNTIF($G$2:G120,G120),QMS!B$105,QMS!C$105,QMS!D$105,QMS!E$105,QMS!F$105,QMS!G$105,QMS!H$105,QMS!I$105,QMS!J$105,QMS!K$105),IF(G120="QC Laboratory Analyst/Analis QC Laboratorium",CHOOSE(COUNTIF($G$2:G120,G120),QCA!B$105,QCA!C$105,QCA!D$105,QCA!E$105,QCA!F$105,QCA!G$105,QCA!H$105,QCA!I$105,QCA!J$105,QCA!K$105),IF(G120="Quality Assurance Officer",CHOOSE(COUNTIF($G$2:G120,G120),QAO!B$105,QAO!C$105,QAO!D$105,QAO!E$105,QAO!F$105,QAO!G$105,QAO!H$105,QAO!I$105,QAO!J$105,QAO!K$105),IF(G120="Research and Development Officer",CHOOSE(COUNTIF($G$2:G120,G120),RDO!B$105,RDO!C$105,RDO!D$105,RDO!E$105,RDO!F$105,RDO!G$105,RDO!H$105,RDO!I$105,RDO!J$105,RDO!K$105),IF(G120="Sustainability Officer",CHOOSE(COUNTIF($G$2:G120,G120),SBO!B$105,SBO!C$105,SBO!D$105,SBO!E$105,SBO!F$105,SBO!G$105,SBO!H$105,SBO!I$105,SBO!J$105,SBO!K$105),IF(G120="ESG Officer",CHOOSE(COUNTIF($G$2:G120,G120),ESG!B$105,ESG!C$105,ESG!D$105,ESG!E$105,ESG!F$105,ESG!G$105,ESG!H$105,ESG!I$105,ESG!J$105,ESG!K$105),IF(G120="Environmental Management System (ISO 14001) Officer",CHOOSE(COUNTIF($G$2:G120,G120),EMS!B$105,EMS!C$105,EMS!D$105,EMS!E$105,EMS!F$105,EMS!G$105,EMS!H$105,EMS!I$105,EMS!J$105,EMS!K$105),IF(G120="Corporate Legal Officer",CHOOSE(COUNTIF($G$2:G120,G120),CLO!B$105,CLO!C$105,CLO!D$105,CLO!E$105,CLO!F$105,CLO!G$105,CLO!H$105,CLO!I$105,CLO!J$105,CLO!K$105),IF(G120="Lifting Engineer for Heavy &amp; Critical Lifting",CHOOSE(COUNTIF($G$2:G120,G120),LHC!B$105,LHC!C$105,LHC!D$105,LHC!E$105,LHC!F$105,LHC!G$105,LHC!H$105,LHC!I$105,LHC!J$105,LHC!K$105),IF(G120="Panelis Terlatih Pengujian Sensori Pangan",CHOOSE(COUNTIF($G$2:G120,G120),PSP!B$105,PSP!C$105,PSP!D$105,PSP!E$105,PSP!F$105,PSP!G$105,PSP!H$105,PSP!I$105,PSP!J$105,PSP!K$105),IF(G120="Food Safety Management Officer/ Petugas Sistem Keamanan Pangan",CHOOSE(COUNTIF($G$2:G120,G120),FMO!B$105,FMO!C$105,FMO!D$105,FMO!E$105,FMO!F$105,FMO!G$105,FMO!H$105,FMO!I$105,FMO!J$105,FMO!K$105),IF(G120="Lead Implementer Standar Laboratorium ISO/IEC 17025:2017",CHOOSE(COUNTIF($G$2:G120,G120),LQO!B$105,LQO!C$105,LQO!D$105,LQO!E$105,LQO!F$105,LQO!G$105,LQO!H$105,LQO!I$105,LQO!J$105,LQO!K$105),IF(G120="Regulatory Affairs Officer",CHOOSE(COUNTIF($G$2:G120,G120),RAO!B$105,RAO!C$105,RAO!D$105,RAO!E$105,RAO!F$105,RAO!G$105,RAO!H$105,RAO!I$105,RAO!J$105,RAO!K$105),IF(G120="LIFTING ENGINEER FOR MEDIUM LIFTING",CHOOSE(COUNTIF($G$2:G120,G120),LML!B$105,LML!C$105,LML!D$105,LML!E$105,LML!F$105,LML!G$105,LML!H$105,LML!I$105,LML!J$105,LML!K$105),IF(G120="LIFTING DRAFTER",CHOOSE(COUNTIF($G$2:G120,G120),LDT!B$105,LDT!C$105,LDT!D$105,LDT!E$105,LDT!F$105,LDT!G$105,LDT!H$105,LDT!I$105,LDT!J$105,LDT!K$105),IF(G120="3D LIFTING DESIGNER",CHOOSE(COUNTIF($G$2:G120,G120),DLD!B$105,DLD!C$105,DLD!D$105,DLD!E$105,DLD!F$105,DLD!G$105,DLD!H$105,DLD!I$105,DLD!J$105,DLD!K$105),"")))))))))))))))))))))</f>
        <v>31</v>
      </c>
    </row>
    <row r="121" spans="1:9" ht="19.8" x14ac:dyDescent="0.3">
      <c r="A121" s="55" t="s">
        <v>1781</v>
      </c>
      <c r="B121" s="55" t="s">
        <v>1587</v>
      </c>
      <c r="C121" s="55">
        <v>8121575687</v>
      </c>
      <c r="D121" s="55" t="s">
        <v>1782</v>
      </c>
      <c r="E121" s="55" t="s">
        <v>1783</v>
      </c>
      <c r="F121" s="55" t="s">
        <v>1784</v>
      </c>
      <c r="G121" s="55" t="s">
        <v>2071</v>
      </c>
      <c r="H121" s="55" t="str">
        <f t="shared" si="4"/>
        <v>LQO</v>
      </c>
      <c r="I121" s="55">
        <f>IF(G121="","",IF(COUNTIF($G$2:G121,G121)&gt;10,"",IF(G121="GLP Laboratory Technician/Teknisi Laboratorium Berbasis GLP",CHOOSE(COUNTIF($G$2:G121,G121),GLP!B$105,GLP!C$105,GLP!D$105,GLP!E$105,GLP!F$105,GLP!G$105,GLP!H$105,GLP!I$105,GLP!J$105,GLP!K$105),IF(G121="Laboratory HSE Officer/Petugas K3L Laboratorium",CHOOSE(COUNTIF($G$2:G121,G121),K3L!B$105,K3L!C$105,K3L!D$105,K3L!E$105,K3L!F$105,K3L!G$105,K3L!H$105,K3L!I$105,K3L!J$105,K3L!K$105),IF(G121="Laboratory Operations Officer/Pranata Laboratorium",CHOOSE(COUNTIF($G$2:G121,G121),LOP!B$105,LOP!C$105,LOP!D$105,LOP!E$105,LOP!F$105,LOP!G$105,LOP!H$105,LOP!I$105,LOP!J$105,LOP!K$105),IF(G121="Quality Management System (ISO 9001) Officer",CHOOSE(COUNTIF($G$2:G121,G121),QMS!B$105,QMS!C$105,QMS!D$105,QMS!E$105,QMS!F$105,QMS!G$105,QMS!H$105,QMS!I$105,QMS!J$105,QMS!K$105),IF(G121="QC Laboratory Analyst/Analis QC Laboratorium",CHOOSE(COUNTIF($G$2:G121,G121),QCA!B$105,QCA!C$105,QCA!D$105,QCA!E$105,QCA!F$105,QCA!G$105,QCA!H$105,QCA!I$105,QCA!J$105,QCA!K$105),IF(G121="Quality Assurance Officer",CHOOSE(COUNTIF($G$2:G121,G121),QAO!B$105,QAO!C$105,QAO!D$105,QAO!E$105,QAO!F$105,QAO!G$105,QAO!H$105,QAO!I$105,QAO!J$105,QAO!K$105),IF(G121="Research and Development Officer",CHOOSE(COUNTIF($G$2:G121,G121),RDO!B$105,RDO!C$105,RDO!D$105,RDO!E$105,RDO!F$105,RDO!G$105,RDO!H$105,RDO!I$105,RDO!J$105,RDO!K$105),IF(G121="Sustainability Officer",CHOOSE(COUNTIF($G$2:G121,G121),SBO!B$105,SBO!C$105,SBO!D$105,SBO!E$105,SBO!F$105,SBO!G$105,SBO!H$105,SBO!I$105,SBO!J$105,SBO!K$105),IF(G121="ESG Officer",CHOOSE(COUNTIF($G$2:G121,G121),ESG!B$105,ESG!C$105,ESG!D$105,ESG!E$105,ESG!F$105,ESG!G$105,ESG!H$105,ESG!I$105,ESG!J$105,ESG!K$105),IF(G121="Environmental Management System (ISO 14001) Officer",CHOOSE(COUNTIF($G$2:G121,G121),EMS!B$105,EMS!C$105,EMS!D$105,EMS!E$105,EMS!F$105,EMS!G$105,EMS!H$105,EMS!I$105,EMS!J$105,EMS!K$105),IF(G121="Corporate Legal Officer",CHOOSE(COUNTIF($G$2:G121,G121),CLO!B$105,CLO!C$105,CLO!D$105,CLO!E$105,CLO!F$105,CLO!G$105,CLO!H$105,CLO!I$105,CLO!J$105,CLO!K$105),IF(G121="Lifting Engineer for Heavy &amp; Critical Lifting",CHOOSE(COUNTIF($G$2:G121,G121),LHC!B$105,LHC!C$105,LHC!D$105,LHC!E$105,LHC!F$105,LHC!G$105,LHC!H$105,LHC!I$105,LHC!J$105,LHC!K$105),IF(G121="Panelis Terlatih Pengujian Sensori Pangan",CHOOSE(COUNTIF($G$2:G121,G121),PSP!B$105,PSP!C$105,PSP!D$105,PSP!E$105,PSP!F$105,PSP!G$105,PSP!H$105,PSP!I$105,PSP!J$105,PSP!K$105),IF(G121="Food Safety Management Officer/ Petugas Sistem Keamanan Pangan",CHOOSE(COUNTIF($G$2:G121,G121),FMO!B$105,FMO!C$105,FMO!D$105,FMO!E$105,FMO!F$105,FMO!G$105,FMO!H$105,FMO!I$105,FMO!J$105,FMO!K$105),IF(G121="Lead Implementer Standar Laboratorium ISO/IEC 17025:2017",CHOOSE(COUNTIF($G$2:G121,G121),LQO!B$105,LQO!C$105,LQO!D$105,LQO!E$105,LQO!F$105,LQO!G$105,LQO!H$105,LQO!I$105,LQO!J$105,LQO!K$105),IF(G121="Regulatory Affairs Officer",CHOOSE(COUNTIF($G$2:G121,G121),RAO!B$105,RAO!C$105,RAO!D$105,RAO!E$105,RAO!F$105,RAO!G$105,RAO!H$105,RAO!I$105,RAO!J$105,RAO!K$105),IF(G121="LIFTING ENGINEER FOR MEDIUM LIFTING",CHOOSE(COUNTIF($G$2:G121,G121),LML!B$105,LML!C$105,LML!D$105,LML!E$105,LML!F$105,LML!G$105,LML!H$105,LML!I$105,LML!J$105,LML!K$105),IF(G121="LIFTING DRAFTER",CHOOSE(COUNTIF($G$2:G121,G121),LDT!B$105,LDT!C$105,LDT!D$105,LDT!E$105,LDT!F$105,LDT!G$105,LDT!H$105,LDT!I$105,LDT!J$105,LDT!K$105),IF(G121="3D LIFTING DESIGNER",CHOOSE(COUNTIF($G$2:G121,G121),DLD!B$105,DLD!C$105,DLD!D$105,DLD!E$105,DLD!F$105,DLD!G$105,DLD!H$105,DLD!I$105,DLD!J$105,DLD!K$105),"")))))))))))))))))))))</f>
        <v>31</v>
      </c>
    </row>
    <row r="122" spans="1:9" ht="19.8" x14ac:dyDescent="0.3">
      <c r="A122" s="55" t="s">
        <v>1915</v>
      </c>
      <c r="B122" s="55" t="s">
        <v>1596</v>
      </c>
      <c r="C122" s="55">
        <v>81364245146</v>
      </c>
      <c r="D122" s="55" t="s">
        <v>1610</v>
      </c>
      <c r="E122" s="55" t="s">
        <v>1916</v>
      </c>
      <c r="F122" s="55" t="s">
        <v>1917</v>
      </c>
      <c r="G122" s="55" t="s">
        <v>2074</v>
      </c>
      <c r="H122" s="55" t="str">
        <f t="shared" si="4"/>
        <v>PSP</v>
      </c>
      <c r="I122" s="55">
        <f>IF(G122="","",IF(COUNTIF($G$2:G122,G122)&gt;10,"",IF(G122="GLP Laboratory Technician/Teknisi Laboratorium Berbasis GLP",CHOOSE(COUNTIF($G$2:G122,G122),GLP!B$105,GLP!C$105,GLP!D$105,GLP!E$105,GLP!F$105,GLP!G$105,GLP!H$105,GLP!I$105,GLP!J$105,GLP!K$105),IF(G122="Laboratory HSE Officer/Petugas K3L Laboratorium",CHOOSE(COUNTIF($G$2:G122,G122),K3L!B$105,K3L!C$105,K3L!D$105,K3L!E$105,K3L!F$105,K3L!G$105,K3L!H$105,K3L!I$105,K3L!J$105,K3L!K$105),IF(G122="Laboratory Operations Officer/Pranata Laboratorium",CHOOSE(COUNTIF($G$2:G122,G122),LOP!B$105,LOP!C$105,LOP!D$105,LOP!E$105,LOP!F$105,LOP!G$105,LOP!H$105,LOP!I$105,LOP!J$105,LOP!K$105),IF(G122="Quality Management System (ISO 9001) Officer",CHOOSE(COUNTIF($G$2:G122,G122),QMS!B$105,QMS!C$105,QMS!D$105,QMS!E$105,QMS!F$105,QMS!G$105,QMS!H$105,QMS!I$105,QMS!J$105,QMS!K$105),IF(G122="QC Laboratory Analyst/Analis QC Laboratorium",CHOOSE(COUNTIF($G$2:G122,G122),QCA!B$105,QCA!C$105,QCA!D$105,QCA!E$105,QCA!F$105,QCA!G$105,QCA!H$105,QCA!I$105,QCA!J$105,QCA!K$105),IF(G122="Quality Assurance Officer",CHOOSE(COUNTIF($G$2:G122,G122),QAO!B$105,QAO!C$105,QAO!D$105,QAO!E$105,QAO!F$105,QAO!G$105,QAO!H$105,QAO!I$105,QAO!J$105,QAO!K$105),IF(G122="Research and Development Officer",CHOOSE(COUNTIF($G$2:G122,G122),RDO!B$105,RDO!C$105,RDO!D$105,RDO!E$105,RDO!F$105,RDO!G$105,RDO!H$105,RDO!I$105,RDO!J$105,RDO!K$105),IF(G122="Sustainability Officer",CHOOSE(COUNTIF($G$2:G122,G122),SBO!B$105,SBO!C$105,SBO!D$105,SBO!E$105,SBO!F$105,SBO!G$105,SBO!H$105,SBO!I$105,SBO!J$105,SBO!K$105),IF(G122="ESG Officer",CHOOSE(COUNTIF($G$2:G122,G122),ESG!B$105,ESG!C$105,ESG!D$105,ESG!E$105,ESG!F$105,ESG!G$105,ESG!H$105,ESG!I$105,ESG!J$105,ESG!K$105),IF(G122="Environmental Management System (ISO 14001) Officer",CHOOSE(COUNTIF($G$2:G122,G122),EMS!B$105,EMS!C$105,EMS!D$105,EMS!E$105,EMS!F$105,EMS!G$105,EMS!H$105,EMS!I$105,EMS!J$105,EMS!K$105),IF(G122="Corporate Legal Officer",CHOOSE(COUNTIF($G$2:G122,G122),CLO!B$105,CLO!C$105,CLO!D$105,CLO!E$105,CLO!F$105,CLO!G$105,CLO!H$105,CLO!I$105,CLO!J$105,CLO!K$105),IF(G122="Lifting Engineer for Heavy &amp; Critical Lifting",CHOOSE(COUNTIF($G$2:G122,G122),LHC!B$105,LHC!C$105,LHC!D$105,LHC!E$105,LHC!F$105,LHC!G$105,LHC!H$105,LHC!I$105,LHC!J$105,LHC!K$105),IF(G122="Panelis Terlatih Pengujian Sensori Pangan",CHOOSE(COUNTIF($G$2:G122,G122),PSP!B$105,PSP!C$105,PSP!D$105,PSP!E$105,PSP!F$105,PSP!G$105,PSP!H$105,PSP!I$105,PSP!J$105,PSP!K$105),IF(G122="Food Safety Management Officer/ Petugas Sistem Keamanan Pangan",CHOOSE(COUNTIF($G$2:G122,G122),FMO!B$105,FMO!C$105,FMO!D$105,FMO!E$105,FMO!F$105,FMO!G$105,FMO!H$105,FMO!I$105,FMO!J$105,FMO!K$105),IF(G122="Lead Implementer Standar Laboratorium ISO/IEC 17025:2017",CHOOSE(COUNTIF($G$2:G122,G122),LQO!B$105,LQO!C$105,LQO!D$105,LQO!E$105,LQO!F$105,LQO!G$105,LQO!H$105,LQO!I$105,LQO!J$105,LQO!K$105),IF(G122="Regulatory Affairs Officer",CHOOSE(COUNTIF($G$2:G122,G122),RAO!B$105,RAO!C$105,RAO!D$105,RAO!E$105,RAO!F$105,RAO!G$105,RAO!H$105,RAO!I$105,RAO!J$105,RAO!K$105),IF(G122="LIFTING ENGINEER FOR MEDIUM LIFTING",CHOOSE(COUNTIF($G$2:G122,G122),LML!B$105,LML!C$105,LML!D$105,LML!E$105,LML!F$105,LML!G$105,LML!H$105,LML!I$105,LML!J$105,LML!K$105),IF(G122="LIFTING DRAFTER",CHOOSE(COUNTIF($G$2:G122,G122),LDT!B$105,LDT!C$105,LDT!D$105,LDT!E$105,LDT!F$105,LDT!G$105,LDT!H$105,LDT!I$105,LDT!J$105,LDT!K$105),IF(G122="3D LIFTING DESIGNER",CHOOSE(COUNTIF($G$2:G122,G122),DLD!B$105,DLD!C$105,DLD!D$105,DLD!E$105,DLD!F$105,DLD!G$105,DLD!H$105,DLD!I$105,DLD!J$105,DLD!K$105),"")))))))))))))))))))))</f>
        <v>90</v>
      </c>
    </row>
    <row r="123" spans="1:9" ht="19.8" x14ac:dyDescent="0.3">
      <c r="A123" s="55" t="s">
        <v>1913</v>
      </c>
      <c r="B123" s="55" t="s">
        <v>1587</v>
      </c>
      <c r="C123" s="55">
        <v>82385626258</v>
      </c>
      <c r="D123" s="55" t="s">
        <v>1914</v>
      </c>
      <c r="E123" s="55" t="s">
        <v>1914</v>
      </c>
      <c r="F123" s="55" t="s">
        <v>1914</v>
      </c>
      <c r="G123" s="55" t="s">
        <v>2074</v>
      </c>
      <c r="H123" s="55" t="str">
        <f t="shared" si="4"/>
        <v>PSP</v>
      </c>
      <c r="I123" s="55">
        <f>IF(G123="","",IF(COUNTIF($G$2:G123,G123)&gt;10,"",IF(G123="GLP Laboratory Technician/Teknisi Laboratorium Berbasis GLP",CHOOSE(COUNTIF($G$2:G123,G123),GLP!B$105,GLP!C$105,GLP!D$105,GLP!E$105,GLP!F$105,GLP!G$105,GLP!H$105,GLP!I$105,GLP!J$105,GLP!K$105),IF(G123="Laboratory HSE Officer/Petugas K3L Laboratorium",CHOOSE(COUNTIF($G$2:G123,G123),K3L!B$105,K3L!C$105,K3L!D$105,K3L!E$105,K3L!F$105,K3L!G$105,K3L!H$105,K3L!I$105,K3L!J$105,K3L!K$105),IF(G123="Laboratory Operations Officer/Pranata Laboratorium",CHOOSE(COUNTIF($G$2:G123,G123),LOP!B$105,LOP!C$105,LOP!D$105,LOP!E$105,LOP!F$105,LOP!G$105,LOP!H$105,LOP!I$105,LOP!J$105,LOP!K$105),IF(G123="Quality Management System (ISO 9001) Officer",CHOOSE(COUNTIF($G$2:G123,G123),QMS!B$105,QMS!C$105,QMS!D$105,QMS!E$105,QMS!F$105,QMS!G$105,QMS!H$105,QMS!I$105,QMS!J$105,QMS!K$105),IF(G123="QC Laboratory Analyst/Analis QC Laboratorium",CHOOSE(COUNTIF($G$2:G123,G123),QCA!B$105,QCA!C$105,QCA!D$105,QCA!E$105,QCA!F$105,QCA!G$105,QCA!H$105,QCA!I$105,QCA!J$105,QCA!K$105),IF(G123="Quality Assurance Officer",CHOOSE(COUNTIF($G$2:G123,G123),QAO!B$105,QAO!C$105,QAO!D$105,QAO!E$105,QAO!F$105,QAO!G$105,QAO!H$105,QAO!I$105,QAO!J$105,QAO!K$105),IF(G123="Research and Development Officer",CHOOSE(COUNTIF($G$2:G123,G123),RDO!B$105,RDO!C$105,RDO!D$105,RDO!E$105,RDO!F$105,RDO!G$105,RDO!H$105,RDO!I$105,RDO!J$105,RDO!K$105),IF(G123="Sustainability Officer",CHOOSE(COUNTIF($G$2:G123,G123),SBO!B$105,SBO!C$105,SBO!D$105,SBO!E$105,SBO!F$105,SBO!G$105,SBO!H$105,SBO!I$105,SBO!J$105,SBO!K$105),IF(G123="ESG Officer",CHOOSE(COUNTIF($G$2:G123,G123),ESG!B$105,ESG!C$105,ESG!D$105,ESG!E$105,ESG!F$105,ESG!G$105,ESG!H$105,ESG!I$105,ESG!J$105,ESG!K$105),IF(G123="Environmental Management System (ISO 14001) Officer",CHOOSE(COUNTIF($G$2:G123,G123),EMS!B$105,EMS!C$105,EMS!D$105,EMS!E$105,EMS!F$105,EMS!G$105,EMS!H$105,EMS!I$105,EMS!J$105,EMS!K$105),IF(G123="Corporate Legal Officer",CHOOSE(COUNTIF($G$2:G123,G123),CLO!B$105,CLO!C$105,CLO!D$105,CLO!E$105,CLO!F$105,CLO!G$105,CLO!H$105,CLO!I$105,CLO!J$105,CLO!K$105),IF(G123="Lifting Engineer for Heavy &amp; Critical Lifting",CHOOSE(COUNTIF($G$2:G123,G123),LHC!B$105,LHC!C$105,LHC!D$105,LHC!E$105,LHC!F$105,LHC!G$105,LHC!H$105,LHC!I$105,LHC!J$105,LHC!K$105),IF(G123="Panelis Terlatih Pengujian Sensori Pangan",CHOOSE(COUNTIF($G$2:G123,G123),PSP!B$105,PSP!C$105,PSP!D$105,PSP!E$105,PSP!F$105,PSP!G$105,PSP!H$105,PSP!I$105,PSP!J$105,PSP!K$105),IF(G123="Food Safety Management Officer/ Petugas Sistem Keamanan Pangan",CHOOSE(COUNTIF($G$2:G123,G123),FMO!B$105,FMO!C$105,FMO!D$105,FMO!E$105,FMO!F$105,FMO!G$105,FMO!H$105,FMO!I$105,FMO!J$105,FMO!K$105),IF(G123="Lead Implementer Standar Laboratorium ISO/IEC 17025:2017",CHOOSE(COUNTIF($G$2:G123,G123),LQO!B$105,LQO!C$105,LQO!D$105,LQO!E$105,LQO!F$105,LQO!G$105,LQO!H$105,LQO!I$105,LQO!J$105,LQO!K$105),IF(G123="Regulatory Affairs Officer",CHOOSE(COUNTIF($G$2:G123,G123),RAO!B$105,RAO!C$105,RAO!D$105,RAO!E$105,RAO!F$105,RAO!G$105,RAO!H$105,RAO!I$105,RAO!J$105,RAO!K$105),IF(G123="LIFTING ENGINEER FOR MEDIUM LIFTING",CHOOSE(COUNTIF($G$2:G123,G123),LML!B$105,LML!C$105,LML!D$105,LML!E$105,LML!F$105,LML!G$105,LML!H$105,LML!I$105,LML!J$105,LML!K$105),IF(G123="LIFTING DRAFTER",CHOOSE(COUNTIF($G$2:G123,G123),LDT!B$105,LDT!C$105,LDT!D$105,LDT!E$105,LDT!F$105,LDT!G$105,LDT!H$105,LDT!I$105,LDT!J$105,LDT!K$105),IF(G123="3D LIFTING DESIGNER",CHOOSE(COUNTIF($G$2:G123,G123),DLD!B$105,DLD!C$105,DLD!D$105,DLD!E$105,DLD!F$105,DLD!G$105,DLD!H$105,DLD!I$105,DLD!J$105,DLD!K$105),"")))))))))))))))))))))</f>
        <v>90</v>
      </c>
    </row>
    <row r="124" spans="1:9" ht="19.8" x14ac:dyDescent="0.3">
      <c r="A124" s="55" t="s">
        <v>1952</v>
      </c>
      <c r="B124" s="55" t="s">
        <v>1596</v>
      </c>
      <c r="C124" s="55">
        <v>81370878518</v>
      </c>
      <c r="D124" s="55" t="s">
        <v>1953</v>
      </c>
      <c r="E124" s="55" t="s">
        <v>1954</v>
      </c>
      <c r="F124" s="55" t="s">
        <v>1955</v>
      </c>
      <c r="G124" s="55" t="s">
        <v>2074</v>
      </c>
      <c r="H124" s="55" t="str">
        <f t="shared" si="4"/>
        <v>PSP</v>
      </c>
      <c r="I124" s="55">
        <f>IF(G124="","",IF(COUNTIF($G$2:G124,G124)&gt;10,"",IF(G124="GLP Laboratory Technician/Teknisi Laboratorium Berbasis GLP",CHOOSE(COUNTIF($G$2:G124,G124),GLP!B$105,GLP!C$105,GLP!D$105,GLP!E$105,GLP!F$105,GLP!G$105,GLP!H$105,GLP!I$105,GLP!J$105,GLP!K$105),IF(G124="Laboratory HSE Officer/Petugas K3L Laboratorium",CHOOSE(COUNTIF($G$2:G124,G124),K3L!B$105,K3L!C$105,K3L!D$105,K3L!E$105,K3L!F$105,K3L!G$105,K3L!H$105,K3L!I$105,K3L!J$105,K3L!K$105),IF(G124="Laboratory Operations Officer/Pranata Laboratorium",CHOOSE(COUNTIF($G$2:G124,G124),LOP!B$105,LOP!C$105,LOP!D$105,LOP!E$105,LOP!F$105,LOP!G$105,LOP!H$105,LOP!I$105,LOP!J$105,LOP!K$105),IF(G124="Quality Management System (ISO 9001) Officer",CHOOSE(COUNTIF($G$2:G124,G124),QMS!B$105,QMS!C$105,QMS!D$105,QMS!E$105,QMS!F$105,QMS!G$105,QMS!H$105,QMS!I$105,QMS!J$105,QMS!K$105),IF(G124="QC Laboratory Analyst/Analis QC Laboratorium",CHOOSE(COUNTIF($G$2:G124,G124),QCA!B$105,QCA!C$105,QCA!D$105,QCA!E$105,QCA!F$105,QCA!G$105,QCA!H$105,QCA!I$105,QCA!J$105,QCA!K$105),IF(G124="Quality Assurance Officer",CHOOSE(COUNTIF($G$2:G124,G124),QAO!B$105,QAO!C$105,QAO!D$105,QAO!E$105,QAO!F$105,QAO!G$105,QAO!H$105,QAO!I$105,QAO!J$105,QAO!K$105),IF(G124="Research and Development Officer",CHOOSE(COUNTIF($G$2:G124,G124),RDO!B$105,RDO!C$105,RDO!D$105,RDO!E$105,RDO!F$105,RDO!G$105,RDO!H$105,RDO!I$105,RDO!J$105,RDO!K$105),IF(G124="Sustainability Officer",CHOOSE(COUNTIF($G$2:G124,G124),SBO!B$105,SBO!C$105,SBO!D$105,SBO!E$105,SBO!F$105,SBO!G$105,SBO!H$105,SBO!I$105,SBO!J$105,SBO!K$105),IF(G124="ESG Officer",CHOOSE(COUNTIF($G$2:G124,G124),ESG!B$105,ESG!C$105,ESG!D$105,ESG!E$105,ESG!F$105,ESG!G$105,ESG!H$105,ESG!I$105,ESG!J$105,ESG!K$105),IF(G124="Environmental Management System (ISO 14001) Officer",CHOOSE(COUNTIF($G$2:G124,G124),EMS!B$105,EMS!C$105,EMS!D$105,EMS!E$105,EMS!F$105,EMS!G$105,EMS!H$105,EMS!I$105,EMS!J$105,EMS!K$105),IF(G124="Corporate Legal Officer",CHOOSE(COUNTIF($G$2:G124,G124),CLO!B$105,CLO!C$105,CLO!D$105,CLO!E$105,CLO!F$105,CLO!G$105,CLO!H$105,CLO!I$105,CLO!J$105,CLO!K$105),IF(G124="Lifting Engineer for Heavy &amp; Critical Lifting",CHOOSE(COUNTIF($G$2:G124,G124),LHC!B$105,LHC!C$105,LHC!D$105,LHC!E$105,LHC!F$105,LHC!G$105,LHC!H$105,LHC!I$105,LHC!J$105,LHC!K$105),IF(G124="Panelis Terlatih Pengujian Sensori Pangan",CHOOSE(COUNTIF($G$2:G124,G124),PSP!B$105,PSP!C$105,PSP!D$105,PSP!E$105,PSP!F$105,PSP!G$105,PSP!H$105,PSP!I$105,PSP!J$105,PSP!K$105),IF(G124="Food Safety Management Officer/ Petugas Sistem Keamanan Pangan",CHOOSE(COUNTIF($G$2:G124,G124),FMO!B$105,FMO!C$105,FMO!D$105,FMO!E$105,FMO!F$105,FMO!G$105,FMO!H$105,FMO!I$105,FMO!J$105,FMO!K$105),IF(G124="Lead Implementer Standar Laboratorium ISO/IEC 17025:2017",CHOOSE(COUNTIF($G$2:G124,G124),LQO!B$105,LQO!C$105,LQO!D$105,LQO!E$105,LQO!F$105,LQO!G$105,LQO!H$105,LQO!I$105,LQO!J$105,LQO!K$105),IF(G124="Regulatory Affairs Officer",CHOOSE(COUNTIF($G$2:G124,G124),RAO!B$105,RAO!C$105,RAO!D$105,RAO!E$105,RAO!F$105,RAO!G$105,RAO!H$105,RAO!I$105,RAO!J$105,RAO!K$105),IF(G124="LIFTING ENGINEER FOR MEDIUM LIFTING",CHOOSE(COUNTIF($G$2:G124,G124),LML!B$105,LML!C$105,LML!D$105,LML!E$105,LML!F$105,LML!G$105,LML!H$105,LML!I$105,LML!J$105,LML!K$105),IF(G124="LIFTING DRAFTER",CHOOSE(COUNTIF($G$2:G124,G124),LDT!B$105,LDT!C$105,LDT!D$105,LDT!E$105,LDT!F$105,LDT!G$105,LDT!H$105,LDT!I$105,LDT!J$105,LDT!K$105),IF(G124="3D LIFTING DESIGNER",CHOOSE(COUNTIF($G$2:G124,G124),DLD!B$105,DLD!C$105,DLD!D$105,DLD!E$105,DLD!F$105,DLD!G$105,DLD!H$105,DLD!I$105,DLD!J$105,DLD!K$105),"")))))))))))))))))))))</f>
        <v>83</v>
      </c>
    </row>
    <row r="125" spans="1:9" ht="19.8" x14ac:dyDescent="0.3">
      <c r="A125" s="55" t="s">
        <v>2000</v>
      </c>
      <c r="B125" s="55" t="s">
        <v>1596</v>
      </c>
      <c r="C125" s="55" t="s">
        <v>2001</v>
      </c>
      <c r="D125" s="55" t="s">
        <v>2002</v>
      </c>
      <c r="E125" s="55" t="s">
        <v>2003</v>
      </c>
      <c r="F125" s="55" t="s">
        <v>1752</v>
      </c>
      <c r="G125" s="55" t="s">
        <v>2074</v>
      </c>
      <c r="H125" s="55" t="str">
        <f t="shared" si="4"/>
        <v>PSP</v>
      </c>
      <c r="I125" s="55">
        <f>IF(G125="","",IF(COUNTIF($G$2:G125,G125)&gt;10,"",IF(G125="GLP Laboratory Technician/Teknisi Laboratorium Berbasis GLP",CHOOSE(COUNTIF($G$2:G125,G125),GLP!B$105,GLP!C$105,GLP!D$105,GLP!E$105,GLP!F$105,GLP!G$105,GLP!H$105,GLP!I$105,GLP!J$105,GLP!K$105),IF(G125="Laboratory HSE Officer/Petugas K3L Laboratorium",CHOOSE(COUNTIF($G$2:G125,G125),K3L!B$105,K3L!C$105,K3L!D$105,K3L!E$105,K3L!F$105,K3L!G$105,K3L!H$105,K3L!I$105,K3L!J$105,K3L!K$105),IF(G125="Laboratory Operations Officer/Pranata Laboratorium",CHOOSE(COUNTIF($G$2:G125,G125),LOP!B$105,LOP!C$105,LOP!D$105,LOP!E$105,LOP!F$105,LOP!G$105,LOP!H$105,LOP!I$105,LOP!J$105,LOP!K$105),IF(G125="Quality Management System (ISO 9001) Officer",CHOOSE(COUNTIF($G$2:G125,G125),QMS!B$105,QMS!C$105,QMS!D$105,QMS!E$105,QMS!F$105,QMS!G$105,QMS!H$105,QMS!I$105,QMS!J$105,QMS!K$105),IF(G125="QC Laboratory Analyst/Analis QC Laboratorium",CHOOSE(COUNTIF($G$2:G125,G125),QCA!B$105,QCA!C$105,QCA!D$105,QCA!E$105,QCA!F$105,QCA!G$105,QCA!H$105,QCA!I$105,QCA!J$105,QCA!K$105),IF(G125="Quality Assurance Officer",CHOOSE(COUNTIF($G$2:G125,G125),QAO!B$105,QAO!C$105,QAO!D$105,QAO!E$105,QAO!F$105,QAO!G$105,QAO!H$105,QAO!I$105,QAO!J$105,QAO!K$105),IF(G125="Research and Development Officer",CHOOSE(COUNTIF($G$2:G125,G125),RDO!B$105,RDO!C$105,RDO!D$105,RDO!E$105,RDO!F$105,RDO!G$105,RDO!H$105,RDO!I$105,RDO!J$105,RDO!K$105),IF(G125="Sustainability Officer",CHOOSE(COUNTIF($G$2:G125,G125),SBO!B$105,SBO!C$105,SBO!D$105,SBO!E$105,SBO!F$105,SBO!G$105,SBO!H$105,SBO!I$105,SBO!J$105,SBO!K$105),IF(G125="ESG Officer",CHOOSE(COUNTIF($G$2:G125,G125),ESG!B$105,ESG!C$105,ESG!D$105,ESG!E$105,ESG!F$105,ESG!G$105,ESG!H$105,ESG!I$105,ESG!J$105,ESG!K$105),IF(G125="Environmental Management System (ISO 14001) Officer",CHOOSE(COUNTIF($G$2:G125,G125),EMS!B$105,EMS!C$105,EMS!D$105,EMS!E$105,EMS!F$105,EMS!G$105,EMS!H$105,EMS!I$105,EMS!J$105,EMS!K$105),IF(G125="Corporate Legal Officer",CHOOSE(COUNTIF($G$2:G125,G125),CLO!B$105,CLO!C$105,CLO!D$105,CLO!E$105,CLO!F$105,CLO!G$105,CLO!H$105,CLO!I$105,CLO!J$105,CLO!K$105),IF(G125="Lifting Engineer for Heavy &amp; Critical Lifting",CHOOSE(COUNTIF($G$2:G125,G125),LHC!B$105,LHC!C$105,LHC!D$105,LHC!E$105,LHC!F$105,LHC!G$105,LHC!H$105,LHC!I$105,LHC!J$105,LHC!K$105),IF(G125="Panelis Terlatih Pengujian Sensori Pangan",CHOOSE(COUNTIF($G$2:G125,G125),PSP!B$105,PSP!C$105,PSP!D$105,PSP!E$105,PSP!F$105,PSP!G$105,PSP!H$105,PSP!I$105,PSP!J$105,PSP!K$105),IF(G125="Food Safety Management Officer/ Petugas Sistem Keamanan Pangan",CHOOSE(COUNTIF($G$2:G125,G125),FMO!B$105,FMO!C$105,FMO!D$105,FMO!E$105,FMO!F$105,FMO!G$105,FMO!H$105,FMO!I$105,FMO!J$105,FMO!K$105),IF(G125="Lead Implementer Standar Laboratorium ISO/IEC 17025:2017",CHOOSE(COUNTIF($G$2:G125,G125),LQO!B$105,LQO!C$105,LQO!D$105,LQO!E$105,LQO!F$105,LQO!G$105,LQO!H$105,LQO!I$105,LQO!J$105,LQO!K$105),IF(G125="Regulatory Affairs Officer",CHOOSE(COUNTIF($G$2:G125,G125),RAO!B$105,RAO!C$105,RAO!D$105,RAO!E$105,RAO!F$105,RAO!G$105,RAO!H$105,RAO!I$105,RAO!J$105,RAO!K$105),IF(G125="LIFTING ENGINEER FOR MEDIUM LIFTING",CHOOSE(COUNTIF($G$2:G125,G125),LML!B$105,LML!C$105,LML!D$105,LML!E$105,LML!F$105,LML!G$105,LML!H$105,LML!I$105,LML!J$105,LML!K$105),IF(G125="LIFTING DRAFTER",CHOOSE(COUNTIF($G$2:G125,G125),LDT!B$105,LDT!C$105,LDT!D$105,LDT!E$105,LDT!F$105,LDT!G$105,LDT!H$105,LDT!I$105,LDT!J$105,LDT!K$105),IF(G125="3D LIFTING DESIGNER",CHOOSE(COUNTIF($G$2:G125,G125),DLD!B$105,DLD!C$105,DLD!D$105,DLD!E$105,DLD!F$105,DLD!G$105,DLD!H$105,DLD!I$105,DLD!J$105,DLD!K$105),"")))))))))))))))))))))</f>
        <v>41</v>
      </c>
    </row>
    <row r="126" spans="1:9" ht="19.8" x14ac:dyDescent="0.3">
      <c r="A126" s="55" t="s">
        <v>2035</v>
      </c>
      <c r="B126" s="55" t="s">
        <v>1587</v>
      </c>
      <c r="C126" s="55">
        <v>81993662947</v>
      </c>
      <c r="D126" s="55" t="s">
        <v>2036</v>
      </c>
      <c r="E126" s="55" t="s">
        <v>1702</v>
      </c>
      <c r="F126" s="55" t="s">
        <v>2037</v>
      </c>
      <c r="G126" s="55" t="s">
        <v>2074</v>
      </c>
      <c r="H126" s="55" t="str">
        <f t="shared" si="4"/>
        <v>PSP</v>
      </c>
      <c r="I126" s="55">
        <f>IF(G126="","",IF(COUNTIF($G$2:G126,G126)&gt;10,"",IF(G126="GLP Laboratory Technician/Teknisi Laboratorium Berbasis GLP",CHOOSE(COUNTIF($G$2:G126,G126),GLP!B$105,GLP!C$105,GLP!D$105,GLP!E$105,GLP!F$105,GLP!G$105,GLP!H$105,GLP!I$105,GLP!J$105,GLP!K$105),IF(G126="Laboratory HSE Officer/Petugas K3L Laboratorium",CHOOSE(COUNTIF($G$2:G126,G126),K3L!B$105,K3L!C$105,K3L!D$105,K3L!E$105,K3L!F$105,K3L!G$105,K3L!H$105,K3L!I$105,K3L!J$105,K3L!K$105),IF(G126="Laboratory Operations Officer/Pranata Laboratorium",CHOOSE(COUNTIF($G$2:G126,G126),LOP!B$105,LOP!C$105,LOP!D$105,LOP!E$105,LOP!F$105,LOP!G$105,LOP!H$105,LOP!I$105,LOP!J$105,LOP!K$105),IF(G126="Quality Management System (ISO 9001) Officer",CHOOSE(COUNTIF($G$2:G126,G126),QMS!B$105,QMS!C$105,QMS!D$105,QMS!E$105,QMS!F$105,QMS!G$105,QMS!H$105,QMS!I$105,QMS!J$105,QMS!K$105),IF(G126="QC Laboratory Analyst/Analis QC Laboratorium",CHOOSE(COUNTIF($G$2:G126,G126),QCA!B$105,QCA!C$105,QCA!D$105,QCA!E$105,QCA!F$105,QCA!G$105,QCA!H$105,QCA!I$105,QCA!J$105,QCA!K$105),IF(G126="Quality Assurance Officer",CHOOSE(COUNTIF($G$2:G126,G126),QAO!B$105,QAO!C$105,QAO!D$105,QAO!E$105,QAO!F$105,QAO!G$105,QAO!H$105,QAO!I$105,QAO!J$105,QAO!K$105),IF(G126="Research and Development Officer",CHOOSE(COUNTIF($G$2:G126,G126),RDO!B$105,RDO!C$105,RDO!D$105,RDO!E$105,RDO!F$105,RDO!G$105,RDO!H$105,RDO!I$105,RDO!J$105,RDO!K$105),IF(G126="Sustainability Officer",CHOOSE(COUNTIF($G$2:G126,G126),SBO!B$105,SBO!C$105,SBO!D$105,SBO!E$105,SBO!F$105,SBO!G$105,SBO!H$105,SBO!I$105,SBO!J$105,SBO!K$105),IF(G126="ESG Officer",CHOOSE(COUNTIF($G$2:G126,G126),ESG!B$105,ESG!C$105,ESG!D$105,ESG!E$105,ESG!F$105,ESG!G$105,ESG!H$105,ESG!I$105,ESG!J$105,ESG!K$105),IF(G126="Environmental Management System (ISO 14001) Officer",CHOOSE(COUNTIF($G$2:G126,G126),EMS!B$105,EMS!C$105,EMS!D$105,EMS!E$105,EMS!F$105,EMS!G$105,EMS!H$105,EMS!I$105,EMS!J$105,EMS!K$105),IF(G126="Corporate Legal Officer",CHOOSE(COUNTIF($G$2:G126,G126),CLO!B$105,CLO!C$105,CLO!D$105,CLO!E$105,CLO!F$105,CLO!G$105,CLO!H$105,CLO!I$105,CLO!J$105,CLO!K$105),IF(G126="Lifting Engineer for Heavy &amp; Critical Lifting",CHOOSE(COUNTIF($G$2:G126,G126),LHC!B$105,LHC!C$105,LHC!D$105,LHC!E$105,LHC!F$105,LHC!G$105,LHC!H$105,LHC!I$105,LHC!J$105,LHC!K$105),IF(G126="Panelis Terlatih Pengujian Sensori Pangan",CHOOSE(COUNTIF($G$2:G126,G126),PSP!B$105,PSP!C$105,PSP!D$105,PSP!E$105,PSP!F$105,PSP!G$105,PSP!H$105,PSP!I$105,PSP!J$105,PSP!K$105),IF(G126="Food Safety Management Officer/ Petugas Sistem Keamanan Pangan",CHOOSE(COUNTIF($G$2:G126,G126),FMO!B$105,FMO!C$105,FMO!D$105,FMO!E$105,FMO!F$105,FMO!G$105,FMO!H$105,FMO!I$105,FMO!J$105,FMO!K$105),IF(G126="Lead Implementer Standar Laboratorium ISO/IEC 17025:2017",CHOOSE(COUNTIF($G$2:G126,G126),LQO!B$105,LQO!C$105,LQO!D$105,LQO!E$105,LQO!F$105,LQO!G$105,LQO!H$105,LQO!I$105,LQO!J$105,LQO!K$105),IF(G126="Regulatory Affairs Officer",CHOOSE(COUNTIF($G$2:G126,G126),RAO!B$105,RAO!C$105,RAO!D$105,RAO!E$105,RAO!F$105,RAO!G$105,RAO!H$105,RAO!I$105,RAO!J$105,RAO!K$105),IF(G126="LIFTING ENGINEER FOR MEDIUM LIFTING",CHOOSE(COUNTIF($G$2:G126,G126),LML!B$105,LML!C$105,LML!D$105,LML!E$105,LML!F$105,LML!G$105,LML!H$105,LML!I$105,LML!J$105,LML!K$105),IF(G126="LIFTING DRAFTER",CHOOSE(COUNTIF($G$2:G126,G126),LDT!B$105,LDT!C$105,LDT!D$105,LDT!E$105,LDT!F$105,LDT!G$105,LDT!H$105,LDT!I$105,LDT!J$105,LDT!K$105),IF(G126="3D LIFTING DESIGNER",CHOOSE(COUNTIF($G$2:G126,G126),DLD!B$105,DLD!C$105,DLD!D$105,DLD!E$105,DLD!F$105,DLD!G$105,DLD!H$105,DLD!I$105,DLD!J$105,DLD!K$105),"")))))))))))))))))))))</f>
        <v>83</v>
      </c>
    </row>
    <row r="127" spans="1:9" ht="19.8" x14ac:dyDescent="0.3">
      <c r="A127" s="55" t="s">
        <v>2025</v>
      </c>
      <c r="B127" s="55" t="s">
        <v>1596</v>
      </c>
      <c r="C127" s="55">
        <v>82124131912</v>
      </c>
      <c r="D127" s="55" t="s">
        <v>1919</v>
      </c>
      <c r="E127" s="55" t="s">
        <v>1919</v>
      </c>
      <c r="F127" s="55" t="s">
        <v>2026</v>
      </c>
      <c r="G127" s="55" t="s">
        <v>2074</v>
      </c>
      <c r="H127" s="55" t="str">
        <f t="shared" si="4"/>
        <v>PSP</v>
      </c>
      <c r="I127" s="55">
        <f>IF(G127="","",IF(COUNTIF($G$2:G127,G127)&gt;10,"",IF(G127="GLP Laboratory Technician/Teknisi Laboratorium Berbasis GLP",CHOOSE(COUNTIF($G$2:G127,G127),GLP!B$105,GLP!C$105,GLP!D$105,GLP!E$105,GLP!F$105,GLP!G$105,GLP!H$105,GLP!I$105,GLP!J$105,GLP!K$105),IF(G127="Laboratory HSE Officer/Petugas K3L Laboratorium",CHOOSE(COUNTIF($G$2:G127,G127),K3L!B$105,K3L!C$105,K3L!D$105,K3L!E$105,K3L!F$105,K3L!G$105,K3L!H$105,K3L!I$105,K3L!J$105,K3L!K$105),IF(G127="Laboratory Operations Officer/Pranata Laboratorium",CHOOSE(COUNTIF($G$2:G127,G127),LOP!B$105,LOP!C$105,LOP!D$105,LOP!E$105,LOP!F$105,LOP!G$105,LOP!H$105,LOP!I$105,LOP!J$105,LOP!K$105),IF(G127="Quality Management System (ISO 9001) Officer",CHOOSE(COUNTIF($G$2:G127,G127),QMS!B$105,QMS!C$105,QMS!D$105,QMS!E$105,QMS!F$105,QMS!G$105,QMS!H$105,QMS!I$105,QMS!J$105,QMS!K$105),IF(G127="QC Laboratory Analyst/Analis QC Laboratorium",CHOOSE(COUNTIF($G$2:G127,G127),QCA!B$105,QCA!C$105,QCA!D$105,QCA!E$105,QCA!F$105,QCA!G$105,QCA!H$105,QCA!I$105,QCA!J$105,QCA!K$105),IF(G127="Quality Assurance Officer",CHOOSE(COUNTIF($G$2:G127,G127),QAO!B$105,QAO!C$105,QAO!D$105,QAO!E$105,QAO!F$105,QAO!G$105,QAO!H$105,QAO!I$105,QAO!J$105,QAO!K$105),IF(G127="Research and Development Officer",CHOOSE(COUNTIF($G$2:G127,G127),RDO!B$105,RDO!C$105,RDO!D$105,RDO!E$105,RDO!F$105,RDO!G$105,RDO!H$105,RDO!I$105,RDO!J$105,RDO!K$105),IF(G127="Sustainability Officer",CHOOSE(COUNTIF($G$2:G127,G127),SBO!B$105,SBO!C$105,SBO!D$105,SBO!E$105,SBO!F$105,SBO!G$105,SBO!H$105,SBO!I$105,SBO!J$105,SBO!K$105),IF(G127="ESG Officer",CHOOSE(COUNTIF($G$2:G127,G127),ESG!B$105,ESG!C$105,ESG!D$105,ESG!E$105,ESG!F$105,ESG!G$105,ESG!H$105,ESG!I$105,ESG!J$105,ESG!K$105),IF(G127="Environmental Management System (ISO 14001) Officer",CHOOSE(COUNTIF($G$2:G127,G127),EMS!B$105,EMS!C$105,EMS!D$105,EMS!E$105,EMS!F$105,EMS!G$105,EMS!H$105,EMS!I$105,EMS!J$105,EMS!K$105),IF(G127="Corporate Legal Officer",CHOOSE(COUNTIF($G$2:G127,G127),CLO!B$105,CLO!C$105,CLO!D$105,CLO!E$105,CLO!F$105,CLO!G$105,CLO!H$105,CLO!I$105,CLO!J$105,CLO!K$105),IF(G127="Lifting Engineer for Heavy &amp; Critical Lifting",CHOOSE(COUNTIF($G$2:G127,G127),LHC!B$105,LHC!C$105,LHC!D$105,LHC!E$105,LHC!F$105,LHC!G$105,LHC!H$105,LHC!I$105,LHC!J$105,LHC!K$105),IF(G127="Panelis Terlatih Pengujian Sensori Pangan",CHOOSE(COUNTIF($G$2:G127,G127),PSP!B$105,PSP!C$105,PSP!D$105,PSP!E$105,PSP!F$105,PSP!G$105,PSP!H$105,PSP!I$105,PSP!J$105,PSP!K$105),IF(G127="Food Safety Management Officer/ Petugas Sistem Keamanan Pangan",CHOOSE(COUNTIF($G$2:G127,G127),FMO!B$105,FMO!C$105,FMO!D$105,FMO!E$105,FMO!F$105,FMO!G$105,FMO!H$105,FMO!I$105,FMO!J$105,FMO!K$105),IF(G127="Lead Implementer Standar Laboratorium ISO/IEC 17025:2017",CHOOSE(COUNTIF($G$2:G127,G127),LQO!B$105,LQO!C$105,LQO!D$105,LQO!E$105,LQO!F$105,LQO!G$105,LQO!H$105,LQO!I$105,LQO!J$105,LQO!K$105),IF(G127="Regulatory Affairs Officer",CHOOSE(COUNTIF($G$2:G127,G127),RAO!B$105,RAO!C$105,RAO!D$105,RAO!E$105,RAO!F$105,RAO!G$105,RAO!H$105,RAO!I$105,RAO!J$105,RAO!K$105),IF(G127="LIFTING ENGINEER FOR MEDIUM LIFTING",CHOOSE(COUNTIF($G$2:G127,G127),LML!B$105,LML!C$105,LML!D$105,LML!E$105,LML!F$105,LML!G$105,LML!H$105,LML!I$105,LML!J$105,LML!K$105),IF(G127="LIFTING DRAFTER",CHOOSE(COUNTIF($G$2:G127,G127),LDT!B$105,LDT!C$105,LDT!D$105,LDT!E$105,LDT!F$105,LDT!G$105,LDT!H$105,LDT!I$105,LDT!J$105,LDT!K$105),IF(G127="3D LIFTING DESIGNER",CHOOSE(COUNTIF($G$2:G127,G127),DLD!B$105,DLD!C$105,DLD!D$105,DLD!E$105,DLD!F$105,DLD!G$105,DLD!H$105,DLD!I$105,DLD!J$105,DLD!K$105),"")))))))))))))))))))))</f>
        <v>41</v>
      </c>
    </row>
    <row r="128" spans="1:9" ht="19.8" x14ac:dyDescent="0.3">
      <c r="A128" s="55" t="s">
        <v>2032</v>
      </c>
      <c r="B128" s="55" t="s">
        <v>1587</v>
      </c>
      <c r="C128" s="55">
        <v>85273622747</v>
      </c>
      <c r="D128" s="55" t="s">
        <v>1712</v>
      </c>
      <c r="E128" s="55" t="s">
        <v>2033</v>
      </c>
      <c r="F128" s="55" t="s">
        <v>2034</v>
      </c>
      <c r="G128" s="55" t="s">
        <v>2074</v>
      </c>
      <c r="H128" s="55" t="str">
        <f t="shared" si="4"/>
        <v>PSP</v>
      </c>
      <c r="I128" s="55">
        <f>IF(G128="","",IF(COUNTIF($G$2:G128,G128)&gt;10,"",IF(G128="GLP Laboratory Technician/Teknisi Laboratorium Berbasis GLP",CHOOSE(COUNTIF($G$2:G128,G128),GLP!B$105,GLP!C$105,GLP!D$105,GLP!E$105,GLP!F$105,GLP!G$105,GLP!H$105,GLP!I$105,GLP!J$105,GLP!K$105),IF(G128="Laboratory HSE Officer/Petugas K3L Laboratorium",CHOOSE(COUNTIF($G$2:G128,G128),K3L!B$105,K3L!C$105,K3L!D$105,K3L!E$105,K3L!F$105,K3L!G$105,K3L!H$105,K3L!I$105,K3L!J$105,K3L!K$105),IF(G128="Laboratory Operations Officer/Pranata Laboratorium",CHOOSE(COUNTIF($G$2:G128,G128),LOP!B$105,LOP!C$105,LOP!D$105,LOP!E$105,LOP!F$105,LOP!G$105,LOP!H$105,LOP!I$105,LOP!J$105,LOP!K$105),IF(G128="Quality Management System (ISO 9001) Officer",CHOOSE(COUNTIF($G$2:G128,G128),QMS!B$105,QMS!C$105,QMS!D$105,QMS!E$105,QMS!F$105,QMS!G$105,QMS!H$105,QMS!I$105,QMS!J$105,QMS!K$105),IF(G128="QC Laboratory Analyst/Analis QC Laboratorium",CHOOSE(COUNTIF($G$2:G128,G128),QCA!B$105,QCA!C$105,QCA!D$105,QCA!E$105,QCA!F$105,QCA!G$105,QCA!H$105,QCA!I$105,QCA!J$105,QCA!K$105),IF(G128="Quality Assurance Officer",CHOOSE(COUNTIF($G$2:G128,G128),QAO!B$105,QAO!C$105,QAO!D$105,QAO!E$105,QAO!F$105,QAO!G$105,QAO!H$105,QAO!I$105,QAO!J$105,QAO!K$105),IF(G128="Research and Development Officer",CHOOSE(COUNTIF($G$2:G128,G128),RDO!B$105,RDO!C$105,RDO!D$105,RDO!E$105,RDO!F$105,RDO!G$105,RDO!H$105,RDO!I$105,RDO!J$105,RDO!K$105),IF(G128="Sustainability Officer",CHOOSE(COUNTIF($G$2:G128,G128),SBO!B$105,SBO!C$105,SBO!D$105,SBO!E$105,SBO!F$105,SBO!G$105,SBO!H$105,SBO!I$105,SBO!J$105,SBO!K$105),IF(G128="ESG Officer",CHOOSE(COUNTIF($G$2:G128,G128),ESG!B$105,ESG!C$105,ESG!D$105,ESG!E$105,ESG!F$105,ESG!G$105,ESG!H$105,ESG!I$105,ESG!J$105,ESG!K$105),IF(G128="Environmental Management System (ISO 14001) Officer",CHOOSE(COUNTIF($G$2:G128,G128),EMS!B$105,EMS!C$105,EMS!D$105,EMS!E$105,EMS!F$105,EMS!G$105,EMS!H$105,EMS!I$105,EMS!J$105,EMS!K$105),IF(G128="Corporate Legal Officer",CHOOSE(COUNTIF($G$2:G128,G128),CLO!B$105,CLO!C$105,CLO!D$105,CLO!E$105,CLO!F$105,CLO!G$105,CLO!H$105,CLO!I$105,CLO!J$105,CLO!K$105),IF(G128="Lifting Engineer for Heavy &amp; Critical Lifting",CHOOSE(COUNTIF($G$2:G128,G128),LHC!B$105,LHC!C$105,LHC!D$105,LHC!E$105,LHC!F$105,LHC!G$105,LHC!H$105,LHC!I$105,LHC!J$105,LHC!K$105),IF(G128="Panelis Terlatih Pengujian Sensori Pangan",CHOOSE(COUNTIF($G$2:G128,G128),PSP!B$105,PSP!C$105,PSP!D$105,PSP!E$105,PSP!F$105,PSP!G$105,PSP!H$105,PSP!I$105,PSP!J$105,PSP!K$105),IF(G128="Food Safety Management Officer/ Petugas Sistem Keamanan Pangan",CHOOSE(COUNTIF($G$2:G128,G128),FMO!B$105,FMO!C$105,FMO!D$105,FMO!E$105,FMO!F$105,FMO!G$105,FMO!H$105,FMO!I$105,FMO!J$105,FMO!K$105),IF(G128="Lead Implementer Standar Laboratorium ISO/IEC 17025:2017",CHOOSE(COUNTIF($G$2:G128,G128),LQO!B$105,LQO!C$105,LQO!D$105,LQO!E$105,LQO!F$105,LQO!G$105,LQO!H$105,LQO!I$105,LQO!J$105,LQO!K$105),IF(G128="Regulatory Affairs Officer",CHOOSE(COUNTIF($G$2:G128,G128),RAO!B$105,RAO!C$105,RAO!D$105,RAO!E$105,RAO!F$105,RAO!G$105,RAO!H$105,RAO!I$105,RAO!J$105,RAO!K$105),IF(G128="LIFTING ENGINEER FOR MEDIUM LIFTING",CHOOSE(COUNTIF($G$2:G128,G128),LML!B$105,LML!C$105,LML!D$105,LML!E$105,LML!F$105,LML!G$105,LML!H$105,LML!I$105,LML!J$105,LML!K$105),IF(G128="LIFTING DRAFTER",CHOOSE(COUNTIF($G$2:G128,G128),LDT!B$105,LDT!C$105,LDT!D$105,LDT!E$105,LDT!F$105,LDT!G$105,LDT!H$105,LDT!I$105,LDT!J$105,LDT!K$105),IF(G128="3D LIFTING DESIGNER",CHOOSE(COUNTIF($G$2:G128,G128),DLD!B$105,DLD!C$105,DLD!D$105,DLD!E$105,DLD!F$105,DLD!G$105,DLD!H$105,DLD!I$105,DLD!J$105,DLD!K$105),"")))))))))))))))))))))</f>
        <v>24</v>
      </c>
    </row>
    <row r="129" spans="1:9" ht="19.8" x14ac:dyDescent="0.3">
      <c r="A129" s="55" t="s">
        <v>2031</v>
      </c>
      <c r="B129" s="55" t="s">
        <v>1587</v>
      </c>
      <c r="C129" s="55">
        <v>81271718383</v>
      </c>
      <c r="D129" s="55" t="s">
        <v>1712</v>
      </c>
      <c r="E129" s="55" t="s">
        <v>2030</v>
      </c>
      <c r="F129" s="55" t="s">
        <v>1702</v>
      </c>
      <c r="G129" s="55" t="s">
        <v>2074</v>
      </c>
      <c r="H129" s="55" t="str">
        <f t="shared" si="4"/>
        <v>PSP</v>
      </c>
      <c r="I129" s="55">
        <f>IF(G129="","",IF(COUNTIF($G$2:G129,G129)&gt;10,"",IF(G129="GLP Laboratory Technician/Teknisi Laboratorium Berbasis GLP",CHOOSE(COUNTIF($G$2:G129,G129),GLP!B$105,GLP!C$105,GLP!D$105,GLP!E$105,GLP!F$105,GLP!G$105,GLP!H$105,GLP!I$105,GLP!J$105,GLP!K$105),IF(G129="Laboratory HSE Officer/Petugas K3L Laboratorium",CHOOSE(COUNTIF($G$2:G129,G129),K3L!B$105,K3L!C$105,K3L!D$105,K3L!E$105,K3L!F$105,K3L!G$105,K3L!H$105,K3L!I$105,K3L!J$105,K3L!K$105),IF(G129="Laboratory Operations Officer/Pranata Laboratorium",CHOOSE(COUNTIF($G$2:G129,G129),LOP!B$105,LOP!C$105,LOP!D$105,LOP!E$105,LOP!F$105,LOP!G$105,LOP!H$105,LOP!I$105,LOP!J$105,LOP!K$105),IF(G129="Quality Management System (ISO 9001) Officer",CHOOSE(COUNTIF($G$2:G129,G129),QMS!B$105,QMS!C$105,QMS!D$105,QMS!E$105,QMS!F$105,QMS!G$105,QMS!H$105,QMS!I$105,QMS!J$105,QMS!K$105),IF(G129="QC Laboratory Analyst/Analis QC Laboratorium",CHOOSE(COUNTIF($G$2:G129,G129),QCA!B$105,QCA!C$105,QCA!D$105,QCA!E$105,QCA!F$105,QCA!G$105,QCA!H$105,QCA!I$105,QCA!J$105,QCA!K$105),IF(G129="Quality Assurance Officer",CHOOSE(COUNTIF($G$2:G129,G129),QAO!B$105,QAO!C$105,QAO!D$105,QAO!E$105,QAO!F$105,QAO!G$105,QAO!H$105,QAO!I$105,QAO!J$105,QAO!K$105),IF(G129="Research and Development Officer",CHOOSE(COUNTIF($G$2:G129,G129),RDO!B$105,RDO!C$105,RDO!D$105,RDO!E$105,RDO!F$105,RDO!G$105,RDO!H$105,RDO!I$105,RDO!J$105,RDO!K$105),IF(G129="Sustainability Officer",CHOOSE(COUNTIF($G$2:G129,G129),SBO!B$105,SBO!C$105,SBO!D$105,SBO!E$105,SBO!F$105,SBO!G$105,SBO!H$105,SBO!I$105,SBO!J$105,SBO!K$105),IF(G129="ESG Officer",CHOOSE(COUNTIF($G$2:G129,G129),ESG!B$105,ESG!C$105,ESG!D$105,ESG!E$105,ESG!F$105,ESG!G$105,ESG!H$105,ESG!I$105,ESG!J$105,ESG!K$105),IF(G129="Environmental Management System (ISO 14001) Officer",CHOOSE(COUNTIF($G$2:G129,G129),EMS!B$105,EMS!C$105,EMS!D$105,EMS!E$105,EMS!F$105,EMS!G$105,EMS!H$105,EMS!I$105,EMS!J$105,EMS!K$105),IF(G129="Corporate Legal Officer",CHOOSE(COUNTIF($G$2:G129,G129),CLO!B$105,CLO!C$105,CLO!D$105,CLO!E$105,CLO!F$105,CLO!G$105,CLO!H$105,CLO!I$105,CLO!J$105,CLO!K$105),IF(G129="Lifting Engineer for Heavy &amp; Critical Lifting",CHOOSE(COUNTIF($G$2:G129,G129),LHC!B$105,LHC!C$105,LHC!D$105,LHC!E$105,LHC!F$105,LHC!G$105,LHC!H$105,LHC!I$105,LHC!J$105,LHC!K$105),IF(G129="Panelis Terlatih Pengujian Sensori Pangan",CHOOSE(COUNTIF($G$2:G129,G129),PSP!B$105,PSP!C$105,PSP!D$105,PSP!E$105,PSP!F$105,PSP!G$105,PSP!H$105,PSP!I$105,PSP!J$105,PSP!K$105),IF(G129="Food Safety Management Officer/ Petugas Sistem Keamanan Pangan",CHOOSE(COUNTIF($G$2:G129,G129),FMO!B$105,FMO!C$105,FMO!D$105,FMO!E$105,FMO!F$105,FMO!G$105,FMO!H$105,FMO!I$105,FMO!J$105,FMO!K$105),IF(G129="Lead Implementer Standar Laboratorium ISO/IEC 17025:2017",CHOOSE(COUNTIF($G$2:G129,G129),LQO!B$105,LQO!C$105,LQO!D$105,LQO!E$105,LQO!F$105,LQO!G$105,LQO!H$105,LQO!I$105,LQO!J$105,LQO!K$105),IF(G129="Regulatory Affairs Officer",CHOOSE(COUNTIF($G$2:G129,G129),RAO!B$105,RAO!C$105,RAO!D$105,RAO!E$105,RAO!F$105,RAO!G$105,RAO!H$105,RAO!I$105,RAO!J$105,RAO!K$105),IF(G129="LIFTING ENGINEER FOR MEDIUM LIFTING",CHOOSE(COUNTIF($G$2:G129,G129),LML!B$105,LML!C$105,LML!D$105,LML!E$105,LML!F$105,LML!G$105,LML!H$105,LML!I$105,LML!J$105,LML!K$105),IF(G129="LIFTING DRAFTER",CHOOSE(COUNTIF($G$2:G129,G129),LDT!B$105,LDT!C$105,LDT!D$105,LDT!E$105,LDT!F$105,LDT!G$105,LDT!H$105,LDT!I$105,LDT!J$105,LDT!K$105),IF(G129="3D LIFTING DESIGNER",CHOOSE(COUNTIF($G$2:G129,G129),DLD!B$105,DLD!C$105,DLD!D$105,DLD!E$105,DLD!F$105,DLD!G$105,DLD!H$105,DLD!I$105,DLD!J$105,DLD!K$105),"")))))))))))))))))))))</f>
        <v>24</v>
      </c>
    </row>
    <row r="130" spans="1:9" ht="19.8" x14ac:dyDescent="0.3">
      <c r="A130" s="55" t="s">
        <v>2027</v>
      </c>
      <c r="B130" s="55" t="s">
        <v>1587</v>
      </c>
      <c r="C130" s="55">
        <v>82299525575</v>
      </c>
      <c r="D130" s="55" t="s">
        <v>2028</v>
      </c>
      <c r="E130" s="55" t="s">
        <v>2028</v>
      </c>
      <c r="F130" s="55" t="s">
        <v>2029</v>
      </c>
      <c r="G130" s="55" t="s">
        <v>2074</v>
      </c>
      <c r="H130" s="55" t="str">
        <f t="shared" ref="H130:H161" si="5">IFERROR(VLOOKUP(G130,$K$3:$L$21,2,0),"")</f>
        <v>PSP</v>
      </c>
      <c r="I130" s="55">
        <f>IF(G130="","",IF(COUNTIF($G$2:G130,G130)&gt;10,"",IF(G130="GLP Laboratory Technician/Teknisi Laboratorium Berbasis GLP",CHOOSE(COUNTIF($G$2:G130,G130),GLP!B$105,GLP!C$105,GLP!D$105,GLP!E$105,GLP!F$105,GLP!G$105,GLP!H$105,GLP!I$105,GLP!J$105,GLP!K$105),IF(G130="Laboratory HSE Officer/Petugas K3L Laboratorium",CHOOSE(COUNTIF($G$2:G130,G130),K3L!B$105,K3L!C$105,K3L!D$105,K3L!E$105,K3L!F$105,K3L!G$105,K3L!H$105,K3L!I$105,K3L!J$105,K3L!K$105),IF(G130="Laboratory Operations Officer/Pranata Laboratorium",CHOOSE(COUNTIF($G$2:G130,G130),LOP!B$105,LOP!C$105,LOP!D$105,LOP!E$105,LOP!F$105,LOP!G$105,LOP!H$105,LOP!I$105,LOP!J$105,LOP!K$105),IF(G130="Quality Management System (ISO 9001) Officer",CHOOSE(COUNTIF($G$2:G130,G130),QMS!B$105,QMS!C$105,QMS!D$105,QMS!E$105,QMS!F$105,QMS!G$105,QMS!H$105,QMS!I$105,QMS!J$105,QMS!K$105),IF(G130="QC Laboratory Analyst/Analis QC Laboratorium",CHOOSE(COUNTIF($G$2:G130,G130),QCA!B$105,QCA!C$105,QCA!D$105,QCA!E$105,QCA!F$105,QCA!G$105,QCA!H$105,QCA!I$105,QCA!J$105,QCA!K$105),IF(G130="Quality Assurance Officer",CHOOSE(COUNTIF($G$2:G130,G130),QAO!B$105,QAO!C$105,QAO!D$105,QAO!E$105,QAO!F$105,QAO!G$105,QAO!H$105,QAO!I$105,QAO!J$105,QAO!K$105),IF(G130="Research and Development Officer",CHOOSE(COUNTIF($G$2:G130,G130),RDO!B$105,RDO!C$105,RDO!D$105,RDO!E$105,RDO!F$105,RDO!G$105,RDO!H$105,RDO!I$105,RDO!J$105,RDO!K$105),IF(G130="Sustainability Officer",CHOOSE(COUNTIF($G$2:G130,G130),SBO!B$105,SBO!C$105,SBO!D$105,SBO!E$105,SBO!F$105,SBO!G$105,SBO!H$105,SBO!I$105,SBO!J$105,SBO!K$105),IF(G130="ESG Officer",CHOOSE(COUNTIF($G$2:G130,G130),ESG!B$105,ESG!C$105,ESG!D$105,ESG!E$105,ESG!F$105,ESG!G$105,ESG!H$105,ESG!I$105,ESG!J$105,ESG!K$105),IF(G130="Environmental Management System (ISO 14001) Officer",CHOOSE(COUNTIF($G$2:G130,G130),EMS!B$105,EMS!C$105,EMS!D$105,EMS!E$105,EMS!F$105,EMS!G$105,EMS!H$105,EMS!I$105,EMS!J$105,EMS!K$105),IF(G130="Corporate Legal Officer",CHOOSE(COUNTIF($G$2:G130,G130),CLO!B$105,CLO!C$105,CLO!D$105,CLO!E$105,CLO!F$105,CLO!G$105,CLO!H$105,CLO!I$105,CLO!J$105,CLO!K$105),IF(G130="Lifting Engineer for Heavy &amp; Critical Lifting",CHOOSE(COUNTIF($G$2:G130,G130),LHC!B$105,LHC!C$105,LHC!D$105,LHC!E$105,LHC!F$105,LHC!G$105,LHC!H$105,LHC!I$105,LHC!J$105,LHC!K$105),IF(G130="Panelis Terlatih Pengujian Sensori Pangan",CHOOSE(COUNTIF($G$2:G130,G130),PSP!B$105,PSP!C$105,PSP!D$105,PSP!E$105,PSP!F$105,PSP!G$105,PSP!H$105,PSP!I$105,PSP!J$105,PSP!K$105),IF(G130="Food Safety Management Officer/ Petugas Sistem Keamanan Pangan",CHOOSE(COUNTIF($G$2:G130,G130),FMO!B$105,FMO!C$105,FMO!D$105,FMO!E$105,FMO!F$105,FMO!G$105,FMO!H$105,FMO!I$105,FMO!J$105,FMO!K$105),IF(G130="Lead Implementer Standar Laboratorium ISO/IEC 17025:2017",CHOOSE(COUNTIF($G$2:G130,G130),LQO!B$105,LQO!C$105,LQO!D$105,LQO!E$105,LQO!F$105,LQO!G$105,LQO!H$105,LQO!I$105,LQO!J$105,LQO!K$105),IF(G130="Regulatory Affairs Officer",CHOOSE(COUNTIF($G$2:G130,G130),RAO!B$105,RAO!C$105,RAO!D$105,RAO!E$105,RAO!F$105,RAO!G$105,RAO!H$105,RAO!I$105,RAO!J$105,RAO!K$105),IF(G130="LIFTING ENGINEER FOR MEDIUM LIFTING",CHOOSE(COUNTIF($G$2:G130,G130),LML!B$105,LML!C$105,LML!D$105,LML!E$105,LML!F$105,LML!G$105,LML!H$105,LML!I$105,LML!J$105,LML!K$105),IF(G130="LIFTING DRAFTER",CHOOSE(COUNTIF($G$2:G130,G130),LDT!B$105,LDT!C$105,LDT!D$105,LDT!E$105,LDT!F$105,LDT!G$105,LDT!H$105,LDT!I$105,LDT!J$105,LDT!K$105),IF(G130="3D LIFTING DESIGNER",CHOOSE(COUNTIF($G$2:G130,G130),DLD!B$105,DLD!C$105,DLD!D$105,DLD!E$105,DLD!F$105,DLD!G$105,DLD!H$105,DLD!I$105,DLD!J$105,DLD!K$105),"")))))))))))))))))))))</f>
        <v>27</v>
      </c>
    </row>
    <row r="131" spans="1:9" ht="19.8" x14ac:dyDescent="0.3">
      <c r="A131" s="55" t="s">
        <v>2038</v>
      </c>
      <c r="B131" s="55" t="s">
        <v>1587</v>
      </c>
      <c r="C131" s="55">
        <v>89520176178</v>
      </c>
      <c r="D131" s="55" t="s">
        <v>1888</v>
      </c>
      <c r="E131" s="55" t="s">
        <v>2030</v>
      </c>
      <c r="F131" s="55" t="s">
        <v>2039</v>
      </c>
      <c r="G131" s="55" t="s">
        <v>2074</v>
      </c>
      <c r="H131" s="55" t="str">
        <f t="shared" si="5"/>
        <v>PSP</v>
      </c>
      <c r="I131" s="55">
        <f>IF(G131="","",IF(COUNTIF($G$2:G131,G131)&gt;10,"",IF(G131="GLP Laboratory Technician/Teknisi Laboratorium Berbasis GLP",CHOOSE(COUNTIF($G$2:G131,G131),GLP!B$105,GLP!C$105,GLP!D$105,GLP!E$105,GLP!F$105,GLP!G$105,GLP!H$105,GLP!I$105,GLP!J$105,GLP!K$105),IF(G131="Laboratory HSE Officer/Petugas K3L Laboratorium",CHOOSE(COUNTIF($G$2:G131,G131),K3L!B$105,K3L!C$105,K3L!D$105,K3L!E$105,K3L!F$105,K3L!G$105,K3L!H$105,K3L!I$105,K3L!J$105,K3L!K$105),IF(G131="Laboratory Operations Officer/Pranata Laboratorium",CHOOSE(COUNTIF($G$2:G131,G131),LOP!B$105,LOP!C$105,LOP!D$105,LOP!E$105,LOP!F$105,LOP!G$105,LOP!H$105,LOP!I$105,LOP!J$105,LOP!K$105),IF(G131="Quality Management System (ISO 9001) Officer",CHOOSE(COUNTIF($G$2:G131,G131),QMS!B$105,QMS!C$105,QMS!D$105,QMS!E$105,QMS!F$105,QMS!G$105,QMS!H$105,QMS!I$105,QMS!J$105,QMS!K$105),IF(G131="QC Laboratory Analyst/Analis QC Laboratorium",CHOOSE(COUNTIF($G$2:G131,G131),QCA!B$105,QCA!C$105,QCA!D$105,QCA!E$105,QCA!F$105,QCA!G$105,QCA!H$105,QCA!I$105,QCA!J$105,QCA!K$105),IF(G131="Quality Assurance Officer",CHOOSE(COUNTIF($G$2:G131,G131),QAO!B$105,QAO!C$105,QAO!D$105,QAO!E$105,QAO!F$105,QAO!G$105,QAO!H$105,QAO!I$105,QAO!J$105,QAO!K$105),IF(G131="Research and Development Officer",CHOOSE(COUNTIF($G$2:G131,G131),RDO!B$105,RDO!C$105,RDO!D$105,RDO!E$105,RDO!F$105,RDO!G$105,RDO!H$105,RDO!I$105,RDO!J$105,RDO!K$105),IF(G131="Sustainability Officer",CHOOSE(COUNTIF($G$2:G131,G131),SBO!B$105,SBO!C$105,SBO!D$105,SBO!E$105,SBO!F$105,SBO!G$105,SBO!H$105,SBO!I$105,SBO!J$105,SBO!K$105),IF(G131="ESG Officer",CHOOSE(COUNTIF($G$2:G131,G131),ESG!B$105,ESG!C$105,ESG!D$105,ESG!E$105,ESG!F$105,ESG!G$105,ESG!H$105,ESG!I$105,ESG!J$105,ESG!K$105),IF(G131="Environmental Management System (ISO 14001) Officer",CHOOSE(COUNTIF($G$2:G131,G131),EMS!B$105,EMS!C$105,EMS!D$105,EMS!E$105,EMS!F$105,EMS!G$105,EMS!H$105,EMS!I$105,EMS!J$105,EMS!K$105),IF(G131="Corporate Legal Officer",CHOOSE(COUNTIF($G$2:G131,G131),CLO!B$105,CLO!C$105,CLO!D$105,CLO!E$105,CLO!F$105,CLO!G$105,CLO!H$105,CLO!I$105,CLO!J$105,CLO!K$105),IF(G131="Lifting Engineer for Heavy &amp; Critical Lifting",CHOOSE(COUNTIF($G$2:G131,G131),LHC!B$105,LHC!C$105,LHC!D$105,LHC!E$105,LHC!F$105,LHC!G$105,LHC!H$105,LHC!I$105,LHC!J$105,LHC!K$105),IF(G131="Panelis Terlatih Pengujian Sensori Pangan",CHOOSE(COUNTIF($G$2:G131,G131),PSP!B$105,PSP!C$105,PSP!D$105,PSP!E$105,PSP!F$105,PSP!G$105,PSP!H$105,PSP!I$105,PSP!J$105,PSP!K$105),IF(G131="Food Safety Management Officer/ Petugas Sistem Keamanan Pangan",CHOOSE(COUNTIF($G$2:G131,G131),FMO!B$105,FMO!C$105,FMO!D$105,FMO!E$105,FMO!F$105,FMO!G$105,FMO!H$105,FMO!I$105,FMO!J$105,FMO!K$105),IF(G131="Lead Implementer Standar Laboratorium ISO/IEC 17025:2017",CHOOSE(COUNTIF($G$2:G131,G131),LQO!B$105,LQO!C$105,LQO!D$105,LQO!E$105,LQO!F$105,LQO!G$105,LQO!H$105,LQO!I$105,LQO!J$105,LQO!K$105),IF(G131="Regulatory Affairs Officer",CHOOSE(COUNTIF($G$2:G131,G131),RAO!B$105,RAO!C$105,RAO!D$105,RAO!E$105,RAO!F$105,RAO!G$105,RAO!H$105,RAO!I$105,RAO!J$105,RAO!K$105),IF(G131="LIFTING ENGINEER FOR MEDIUM LIFTING",CHOOSE(COUNTIF($G$2:G131,G131),LML!B$105,LML!C$105,LML!D$105,LML!E$105,LML!F$105,LML!G$105,LML!H$105,LML!I$105,LML!J$105,LML!K$105),IF(G131="LIFTING DRAFTER",CHOOSE(COUNTIF($G$2:G131,G131),LDT!B$105,LDT!C$105,LDT!D$105,LDT!E$105,LDT!F$105,LDT!G$105,LDT!H$105,LDT!I$105,LDT!J$105,LDT!K$105),IF(G131="3D LIFTING DESIGNER",CHOOSE(COUNTIF($G$2:G131,G131),DLD!B$105,DLD!C$105,DLD!D$105,DLD!E$105,DLD!F$105,DLD!G$105,DLD!H$105,DLD!I$105,DLD!J$105,DLD!K$105),"")))))))))))))))))))))</f>
        <v>27</v>
      </c>
    </row>
    <row r="132" spans="1:9" ht="19.8" x14ac:dyDescent="0.3">
      <c r="A132" s="55" t="s">
        <v>1655</v>
      </c>
      <c r="B132" s="55" t="s">
        <v>1587</v>
      </c>
      <c r="C132" s="55">
        <v>81236002237</v>
      </c>
      <c r="D132" s="55" t="s">
        <v>1610</v>
      </c>
      <c r="E132" s="55" t="s">
        <v>1656</v>
      </c>
      <c r="F132" s="55" t="s">
        <v>1657</v>
      </c>
      <c r="G132" s="55" t="s">
        <v>2076</v>
      </c>
      <c r="H132" s="55" t="str">
        <f t="shared" si="5"/>
        <v>QAO</v>
      </c>
      <c r="I132" s="55">
        <f>IF(G132="","",IF(COUNTIF($G$2:G132,G132)&gt;10,"",IF(G132="GLP Laboratory Technician/Teknisi Laboratorium Berbasis GLP",CHOOSE(COUNTIF($G$2:G132,G132),GLP!B$105,GLP!C$105,GLP!D$105,GLP!E$105,GLP!F$105,GLP!G$105,GLP!H$105,GLP!I$105,GLP!J$105,GLP!K$105),IF(G132="Laboratory HSE Officer/Petugas K3L Laboratorium",CHOOSE(COUNTIF($G$2:G132,G132),K3L!B$105,K3L!C$105,K3L!D$105,K3L!E$105,K3L!F$105,K3L!G$105,K3L!H$105,K3L!I$105,K3L!J$105,K3L!K$105),IF(G132="Laboratory Operations Officer/Pranata Laboratorium",CHOOSE(COUNTIF($G$2:G132,G132),LOP!B$105,LOP!C$105,LOP!D$105,LOP!E$105,LOP!F$105,LOP!G$105,LOP!H$105,LOP!I$105,LOP!J$105,LOP!K$105),IF(G132="Quality Management System (ISO 9001) Officer",CHOOSE(COUNTIF($G$2:G132,G132),QMS!B$105,QMS!C$105,QMS!D$105,QMS!E$105,QMS!F$105,QMS!G$105,QMS!H$105,QMS!I$105,QMS!J$105,QMS!K$105),IF(G132="QC Laboratory Analyst/Analis QC Laboratorium",CHOOSE(COUNTIF($G$2:G132,G132),QCA!B$105,QCA!C$105,QCA!D$105,QCA!E$105,QCA!F$105,QCA!G$105,QCA!H$105,QCA!I$105,QCA!J$105,QCA!K$105),IF(G132="Quality Assurance Officer",CHOOSE(COUNTIF($G$2:G132,G132),QAO!B$105,QAO!C$105,QAO!D$105,QAO!E$105,QAO!F$105,QAO!G$105,QAO!H$105,QAO!I$105,QAO!J$105,QAO!K$105),IF(G132="Research and Development Officer",CHOOSE(COUNTIF($G$2:G132,G132),RDO!B$105,RDO!C$105,RDO!D$105,RDO!E$105,RDO!F$105,RDO!G$105,RDO!H$105,RDO!I$105,RDO!J$105,RDO!K$105),IF(G132="Sustainability Officer",CHOOSE(COUNTIF($G$2:G132,G132),SBO!B$105,SBO!C$105,SBO!D$105,SBO!E$105,SBO!F$105,SBO!G$105,SBO!H$105,SBO!I$105,SBO!J$105,SBO!K$105),IF(G132="ESG Officer",CHOOSE(COUNTIF($G$2:G132,G132),ESG!B$105,ESG!C$105,ESG!D$105,ESG!E$105,ESG!F$105,ESG!G$105,ESG!H$105,ESG!I$105,ESG!J$105,ESG!K$105),IF(G132="Environmental Management System (ISO 14001) Officer",CHOOSE(COUNTIF($G$2:G132,G132),EMS!B$105,EMS!C$105,EMS!D$105,EMS!E$105,EMS!F$105,EMS!G$105,EMS!H$105,EMS!I$105,EMS!J$105,EMS!K$105),IF(G132="Corporate Legal Officer",CHOOSE(COUNTIF($G$2:G132,G132),CLO!B$105,CLO!C$105,CLO!D$105,CLO!E$105,CLO!F$105,CLO!G$105,CLO!H$105,CLO!I$105,CLO!J$105,CLO!K$105),IF(G132="Lifting Engineer for Heavy &amp; Critical Lifting",CHOOSE(COUNTIF($G$2:G132,G132),LHC!B$105,LHC!C$105,LHC!D$105,LHC!E$105,LHC!F$105,LHC!G$105,LHC!H$105,LHC!I$105,LHC!J$105,LHC!K$105),IF(G132="Panelis Terlatih Pengujian Sensori Pangan",CHOOSE(COUNTIF($G$2:G132,G132),PSP!B$105,PSP!C$105,PSP!D$105,PSP!E$105,PSP!F$105,PSP!G$105,PSP!H$105,PSP!I$105,PSP!J$105,PSP!K$105),IF(G132="Food Safety Management Officer/ Petugas Sistem Keamanan Pangan",CHOOSE(COUNTIF($G$2:G132,G132),FMO!B$105,FMO!C$105,FMO!D$105,FMO!E$105,FMO!F$105,FMO!G$105,FMO!H$105,FMO!I$105,FMO!J$105,FMO!K$105),IF(G132="Lead Implementer Standar Laboratorium ISO/IEC 17025:2017",CHOOSE(COUNTIF($G$2:G132,G132),LQO!B$105,LQO!C$105,LQO!D$105,LQO!E$105,LQO!F$105,LQO!G$105,LQO!H$105,LQO!I$105,LQO!J$105,LQO!K$105),IF(G132="Regulatory Affairs Officer",CHOOSE(COUNTIF($G$2:G132,G132),RAO!B$105,RAO!C$105,RAO!D$105,RAO!E$105,RAO!F$105,RAO!G$105,RAO!H$105,RAO!I$105,RAO!J$105,RAO!K$105),IF(G132="LIFTING ENGINEER FOR MEDIUM LIFTING",CHOOSE(COUNTIF($G$2:G132,G132),LML!B$105,LML!C$105,LML!D$105,LML!E$105,LML!F$105,LML!G$105,LML!H$105,LML!I$105,LML!J$105,LML!K$105),IF(G132="LIFTING DRAFTER",CHOOSE(COUNTIF($G$2:G132,G132),LDT!B$105,LDT!C$105,LDT!D$105,LDT!E$105,LDT!F$105,LDT!G$105,LDT!H$105,LDT!I$105,LDT!J$105,LDT!K$105),IF(G132="3D LIFTING DESIGNER",CHOOSE(COUNTIF($G$2:G132,G132),DLD!B$105,DLD!C$105,DLD!D$105,DLD!E$105,DLD!F$105,DLD!G$105,DLD!H$105,DLD!I$105,DLD!J$105,DLD!K$105),"")))))))))))))))))))))</f>
        <v>80</v>
      </c>
    </row>
    <row r="133" spans="1:9" ht="19.8" x14ac:dyDescent="0.3">
      <c r="A133" s="55" t="s">
        <v>1652</v>
      </c>
      <c r="B133" s="55" t="s">
        <v>1596</v>
      </c>
      <c r="C133" s="55">
        <v>87778794797</v>
      </c>
      <c r="D133" s="55" t="s">
        <v>1610</v>
      </c>
      <c r="E133" s="55" t="s">
        <v>1653</v>
      </c>
      <c r="F133" s="55" t="s">
        <v>1654</v>
      </c>
      <c r="G133" s="55" t="s">
        <v>2076</v>
      </c>
      <c r="H133" s="55" t="str">
        <f t="shared" si="5"/>
        <v>QAO</v>
      </c>
      <c r="I133" s="55">
        <f>IF(G133="","",IF(COUNTIF($G$2:G133,G133)&gt;10,"",IF(G133="GLP Laboratory Technician/Teknisi Laboratorium Berbasis GLP",CHOOSE(COUNTIF($G$2:G133,G133),GLP!B$105,GLP!C$105,GLP!D$105,GLP!E$105,GLP!F$105,GLP!G$105,GLP!H$105,GLP!I$105,GLP!J$105,GLP!K$105),IF(G133="Laboratory HSE Officer/Petugas K3L Laboratorium",CHOOSE(COUNTIF($G$2:G133,G133),K3L!B$105,K3L!C$105,K3L!D$105,K3L!E$105,K3L!F$105,K3L!G$105,K3L!H$105,K3L!I$105,K3L!J$105,K3L!K$105),IF(G133="Laboratory Operations Officer/Pranata Laboratorium",CHOOSE(COUNTIF($G$2:G133,G133),LOP!B$105,LOP!C$105,LOP!D$105,LOP!E$105,LOP!F$105,LOP!G$105,LOP!H$105,LOP!I$105,LOP!J$105,LOP!K$105),IF(G133="Quality Management System (ISO 9001) Officer",CHOOSE(COUNTIF($G$2:G133,G133),QMS!B$105,QMS!C$105,QMS!D$105,QMS!E$105,QMS!F$105,QMS!G$105,QMS!H$105,QMS!I$105,QMS!J$105,QMS!K$105),IF(G133="QC Laboratory Analyst/Analis QC Laboratorium",CHOOSE(COUNTIF($G$2:G133,G133),QCA!B$105,QCA!C$105,QCA!D$105,QCA!E$105,QCA!F$105,QCA!G$105,QCA!H$105,QCA!I$105,QCA!J$105,QCA!K$105),IF(G133="Quality Assurance Officer",CHOOSE(COUNTIF($G$2:G133,G133),QAO!B$105,QAO!C$105,QAO!D$105,QAO!E$105,QAO!F$105,QAO!G$105,QAO!H$105,QAO!I$105,QAO!J$105,QAO!K$105),IF(G133="Research and Development Officer",CHOOSE(COUNTIF($G$2:G133,G133),RDO!B$105,RDO!C$105,RDO!D$105,RDO!E$105,RDO!F$105,RDO!G$105,RDO!H$105,RDO!I$105,RDO!J$105,RDO!K$105),IF(G133="Sustainability Officer",CHOOSE(COUNTIF($G$2:G133,G133),SBO!B$105,SBO!C$105,SBO!D$105,SBO!E$105,SBO!F$105,SBO!G$105,SBO!H$105,SBO!I$105,SBO!J$105,SBO!K$105),IF(G133="ESG Officer",CHOOSE(COUNTIF($G$2:G133,G133),ESG!B$105,ESG!C$105,ESG!D$105,ESG!E$105,ESG!F$105,ESG!G$105,ESG!H$105,ESG!I$105,ESG!J$105,ESG!K$105),IF(G133="Environmental Management System (ISO 14001) Officer",CHOOSE(COUNTIF($G$2:G133,G133),EMS!B$105,EMS!C$105,EMS!D$105,EMS!E$105,EMS!F$105,EMS!G$105,EMS!H$105,EMS!I$105,EMS!J$105,EMS!K$105),IF(G133="Corporate Legal Officer",CHOOSE(COUNTIF($G$2:G133,G133),CLO!B$105,CLO!C$105,CLO!D$105,CLO!E$105,CLO!F$105,CLO!G$105,CLO!H$105,CLO!I$105,CLO!J$105,CLO!K$105),IF(G133="Lifting Engineer for Heavy &amp; Critical Lifting",CHOOSE(COUNTIF($G$2:G133,G133),LHC!B$105,LHC!C$105,LHC!D$105,LHC!E$105,LHC!F$105,LHC!G$105,LHC!H$105,LHC!I$105,LHC!J$105,LHC!K$105),IF(G133="Panelis Terlatih Pengujian Sensori Pangan",CHOOSE(COUNTIF($G$2:G133,G133),PSP!B$105,PSP!C$105,PSP!D$105,PSP!E$105,PSP!F$105,PSP!G$105,PSP!H$105,PSP!I$105,PSP!J$105,PSP!K$105),IF(G133="Food Safety Management Officer/ Petugas Sistem Keamanan Pangan",CHOOSE(COUNTIF($G$2:G133,G133),FMO!B$105,FMO!C$105,FMO!D$105,FMO!E$105,FMO!F$105,FMO!G$105,FMO!H$105,FMO!I$105,FMO!J$105,FMO!K$105),IF(G133="Lead Implementer Standar Laboratorium ISO/IEC 17025:2017",CHOOSE(COUNTIF($G$2:G133,G133),LQO!B$105,LQO!C$105,LQO!D$105,LQO!E$105,LQO!F$105,LQO!G$105,LQO!H$105,LQO!I$105,LQO!J$105,LQO!K$105),IF(G133="Regulatory Affairs Officer",CHOOSE(COUNTIF($G$2:G133,G133),RAO!B$105,RAO!C$105,RAO!D$105,RAO!E$105,RAO!F$105,RAO!G$105,RAO!H$105,RAO!I$105,RAO!J$105,RAO!K$105),IF(G133="LIFTING ENGINEER FOR MEDIUM LIFTING",CHOOSE(COUNTIF($G$2:G133,G133),LML!B$105,LML!C$105,LML!D$105,LML!E$105,LML!F$105,LML!G$105,LML!H$105,LML!I$105,LML!J$105,LML!K$105),IF(G133="LIFTING DRAFTER",CHOOSE(COUNTIF($G$2:G133,G133),LDT!B$105,LDT!C$105,LDT!D$105,LDT!E$105,LDT!F$105,LDT!G$105,LDT!H$105,LDT!I$105,LDT!J$105,LDT!K$105),IF(G133="3D LIFTING DESIGNER",CHOOSE(COUNTIF($G$2:G133,G133),DLD!B$105,DLD!C$105,DLD!D$105,DLD!E$105,DLD!F$105,DLD!G$105,DLD!H$105,DLD!I$105,DLD!J$105,DLD!K$105),"")))))))))))))))))))))</f>
        <v>80</v>
      </c>
    </row>
    <row r="134" spans="1:9" ht="19.8" x14ac:dyDescent="0.3">
      <c r="A134" s="55" t="s">
        <v>1631</v>
      </c>
      <c r="B134" s="55" t="s">
        <v>1596</v>
      </c>
      <c r="C134" s="55">
        <v>81247262637</v>
      </c>
      <c r="D134" s="55" t="s">
        <v>1632</v>
      </c>
      <c r="E134" s="55" t="s">
        <v>1633</v>
      </c>
      <c r="F134" s="55" t="s">
        <v>1633</v>
      </c>
      <c r="G134" s="55" t="s">
        <v>2076</v>
      </c>
      <c r="H134" s="55" t="str">
        <f t="shared" si="5"/>
        <v>QAO</v>
      </c>
      <c r="I134" s="55">
        <f>IF(G134="","",IF(COUNTIF($G$2:G134,G134)&gt;10,"",IF(G134="GLP Laboratory Technician/Teknisi Laboratorium Berbasis GLP",CHOOSE(COUNTIF($G$2:G134,G134),GLP!B$105,GLP!C$105,GLP!D$105,GLP!E$105,GLP!F$105,GLP!G$105,GLP!H$105,GLP!I$105,GLP!J$105,GLP!K$105),IF(G134="Laboratory HSE Officer/Petugas K3L Laboratorium",CHOOSE(COUNTIF($G$2:G134,G134),K3L!B$105,K3L!C$105,K3L!D$105,K3L!E$105,K3L!F$105,K3L!G$105,K3L!H$105,K3L!I$105,K3L!J$105,K3L!K$105),IF(G134="Laboratory Operations Officer/Pranata Laboratorium",CHOOSE(COUNTIF($G$2:G134,G134),LOP!B$105,LOP!C$105,LOP!D$105,LOP!E$105,LOP!F$105,LOP!G$105,LOP!H$105,LOP!I$105,LOP!J$105,LOP!K$105),IF(G134="Quality Management System (ISO 9001) Officer",CHOOSE(COUNTIF($G$2:G134,G134),QMS!B$105,QMS!C$105,QMS!D$105,QMS!E$105,QMS!F$105,QMS!G$105,QMS!H$105,QMS!I$105,QMS!J$105,QMS!K$105),IF(G134="QC Laboratory Analyst/Analis QC Laboratorium",CHOOSE(COUNTIF($G$2:G134,G134),QCA!B$105,QCA!C$105,QCA!D$105,QCA!E$105,QCA!F$105,QCA!G$105,QCA!H$105,QCA!I$105,QCA!J$105,QCA!K$105),IF(G134="Quality Assurance Officer",CHOOSE(COUNTIF($G$2:G134,G134),QAO!B$105,QAO!C$105,QAO!D$105,QAO!E$105,QAO!F$105,QAO!G$105,QAO!H$105,QAO!I$105,QAO!J$105,QAO!K$105),IF(G134="Research and Development Officer",CHOOSE(COUNTIF($G$2:G134,G134),RDO!B$105,RDO!C$105,RDO!D$105,RDO!E$105,RDO!F$105,RDO!G$105,RDO!H$105,RDO!I$105,RDO!J$105,RDO!K$105),IF(G134="Sustainability Officer",CHOOSE(COUNTIF($G$2:G134,G134),SBO!B$105,SBO!C$105,SBO!D$105,SBO!E$105,SBO!F$105,SBO!G$105,SBO!H$105,SBO!I$105,SBO!J$105,SBO!K$105),IF(G134="ESG Officer",CHOOSE(COUNTIF($G$2:G134,G134),ESG!B$105,ESG!C$105,ESG!D$105,ESG!E$105,ESG!F$105,ESG!G$105,ESG!H$105,ESG!I$105,ESG!J$105,ESG!K$105),IF(G134="Environmental Management System (ISO 14001) Officer",CHOOSE(COUNTIF($G$2:G134,G134),EMS!B$105,EMS!C$105,EMS!D$105,EMS!E$105,EMS!F$105,EMS!G$105,EMS!H$105,EMS!I$105,EMS!J$105,EMS!K$105),IF(G134="Corporate Legal Officer",CHOOSE(COUNTIF($G$2:G134,G134),CLO!B$105,CLO!C$105,CLO!D$105,CLO!E$105,CLO!F$105,CLO!G$105,CLO!H$105,CLO!I$105,CLO!J$105,CLO!K$105),IF(G134="Lifting Engineer for Heavy &amp; Critical Lifting",CHOOSE(COUNTIF($G$2:G134,G134),LHC!B$105,LHC!C$105,LHC!D$105,LHC!E$105,LHC!F$105,LHC!G$105,LHC!H$105,LHC!I$105,LHC!J$105,LHC!K$105),IF(G134="Panelis Terlatih Pengujian Sensori Pangan",CHOOSE(COUNTIF($G$2:G134,G134),PSP!B$105,PSP!C$105,PSP!D$105,PSP!E$105,PSP!F$105,PSP!G$105,PSP!H$105,PSP!I$105,PSP!J$105,PSP!K$105),IF(G134="Food Safety Management Officer/ Petugas Sistem Keamanan Pangan",CHOOSE(COUNTIF($G$2:G134,G134),FMO!B$105,FMO!C$105,FMO!D$105,FMO!E$105,FMO!F$105,FMO!G$105,FMO!H$105,FMO!I$105,FMO!J$105,FMO!K$105),IF(G134="Lead Implementer Standar Laboratorium ISO/IEC 17025:2017",CHOOSE(COUNTIF($G$2:G134,G134),LQO!B$105,LQO!C$105,LQO!D$105,LQO!E$105,LQO!F$105,LQO!G$105,LQO!H$105,LQO!I$105,LQO!J$105,LQO!K$105),IF(G134="Regulatory Affairs Officer",CHOOSE(COUNTIF($G$2:G134,G134),RAO!B$105,RAO!C$105,RAO!D$105,RAO!E$105,RAO!F$105,RAO!G$105,RAO!H$105,RAO!I$105,RAO!J$105,RAO!K$105),IF(G134="LIFTING ENGINEER FOR MEDIUM LIFTING",CHOOSE(COUNTIF($G$2:G134,G134),LML!B$105,LML!C$105,LML!D$105,LML!E$105,LML!F$105,LML!G$105,LML!H$105,LML!I$105,LML!J$105,LML!K$105),IF(G134="LIFTING DRAFTER",CHOOSE(COUNTIF($G$2:G134,G134),LDT!B$105,LDT!C$105,LDT!D$105,LDT!E$105,LDT!F$105,LDT!G$105,LDT!H$105,LDT!I$105,LDT!J$105,LDT!K$105),IF(G134="3D LIFTING DESIGNER",CHOOSE(COUNTIF($G$2:G134,G134),DLD!B$105,DLD!C$105,DLD!D$105,DLD!E$105,DLD!F$105,DLD!G$105,DLD!H$105,DLD!I$105,DLD!J$105,DLD!K$105),"")))))))))))))))))))))</f>
        <v>78</v>
      </c>
    </row>
    <row r="135" spans="1:9" ht="19.8" x14ac:dyDescent="0.3">
      <c r="A135" s="55" t="s">
        <v>1595</v>
      </c>
      <c r="B135" s="55" t="s">
        <v>1596</v>
      </c>
      <c r="C135" s="55">
        <v>81250851885</v>
      </c>
      <c r="D135" s="55" t="s">
        <v>1597</v>
      </c>
      <c r="E135" s="55" t="s">
        <v>1598</v>
      </c>
      <c r="F135" s="55" t="s">
        <v>1599</v>
      </c>
      <c r="G135" s="55" t="s">
        <v>2076</v>
      </c>
      <c r="H135" s="55" t="str">
        <f t="shared" si="5"/>
        <v>QAO</v>
      </c>
      <c r="I135" s="55">
        <f>IF(G135="","",IF(COUNTIF($G$2:G135,G135)&gt;10,"",IF(G135="GLP Laboratory Technician/Teknisi Laboratorium Berbasis GLP",CHOOSE(COUNTIF($G$2:G135,G135),GLP!B$105,GLP!C$105,GLP!D$105,GLP!E$105,GLP!F$105,GLP!G$105,GLP!H$105,GLP!I$105,GLP!J$105,GLP!K$105),IF(G135="Laboratory HSE Officer/Petugas K3L Laboratorium",CHOOSE(COUNTIF($G$2:G135,G135),K3L!B$105,K3L!C$105,K3L!D$105,K3L!E$105,K3L!F$105,K3L!G$105,K3L!H$105,K3L!I$105,K3L!J$105,K3L!K$105),IF(G135="Laboratory Operations Officer/Pranata Laboratorium",CHOOSE(COUNTIF($G$2:G135,G135),LOP!B$105,LOP!C$105,LOP!D$105,LOP!E$105,LOP!F$105,LOP!G$105,LOP!H$105,LOP!I$105,LOP!J$105,LOP!K$105),IF(G135="Quality Management System (ISO 9001) Officer",CHOOSE(COUNTIF($G$2:G135,G135),QMS!B$105,QMS!C$105,QMS!D$105,QMS!E$105,QMS!F$105,QMS!G$105,QMS!H$105,QMS!I$105,QMS!J$105,QMS!K$105),IF(G135="QC Laboratory Analyst/Analis QC Laboratorium",CHOOSE(COUNTIF($G$2:G135,G135),QCA!B$105,QCA!C$105,QCA!D$105,QCA!E$105,QCA!F$105,QCA!G$105,QCA!H$105,QCA!I$105,QCA!J$105,QCA!K$105),IF(G135="Quality Assurance Officer",CHOOSE(COUNTIF($G$2:G135,G135),QAO!B$105,QAO!C$105,QAO!D$105,QAO!E$105,QAO!F$105,QAO!G$105,QAO!H$105,QAO!I$105,QAO!J$105,QAO!K$105),IF(G135="Research and Development Officer",CHOOSE(COUNTIF($G$2:G135,G135),RDO!B$105,RDO!C$105,RDO!D$105,RDO!E$105,RDO!F$105,RDO!G$105,RDO!H$105,RDO!I$105,RDO!J$105,RDO!K$105),IF(G135="Sustainability Officer",CHOOSE(COUNTIF($G$2:G135,G135),SBO!B$105,SBO!C$105,SBO!D$105,SBO!E$105,SBO!F$105,SBO!G$105,SBO!H$105,SBO!I$105,SBO!J$105,SBO!K$105),IF(G135="ESG Officer",CHOOSE(COUNTIF($G$2:G135,G135),ESG!B$105,ESG!C$105,ESG!D$105,ESG!E$105,ESG!F$105,ESG!G$105,ESG!H$105,ESG!I$105,ESG!J$105,ESG!K$105),IF(G135="Environmental Management System (ISO 14001) Officer",CHOOSE(COUNTIF($G$2:G135,G135),EMS!B$105,EMS!C$105,EMS!D$105,EMS!E$105,EMS!F$105,EMS!G$105,EMS!H$105,EMS!I$105,EMS!J$105,EMS!K$105),IF(G135="Corporate Legal Officer",CHOOSE(COUNTIF($G$2:G135,G135),CLO!B$105,CLO!C$105,CLO!D$105,CLO!E$105,CLO!F$105,CLO!G$105,CLO!H$105,CLO!I$105,CLO!J$105,CLO!K$105),IF(G135="Lifting Engineer for Heavy &amp; Critical Lifting",CHOOSE(COUNTIF($G$2:G135,G135),LHC!B$105,LHC!C$105,LHC!D$105,LHC!E$105,LHC!F$105,LHC!G$105,LHC!H$105,LHC!I$105,LHC!J$105,LHC!K$105),IF(G135="Panelis Terlatih Pengujian Sensori Pangan",CHOOSE(COUNTIF($G$2:G135,G135),PSP!B$105,PSP!C$105,PSP!D$105,PSP!E$105,PSP!F$105,PSP!G$105,PSP!H$105,PSP!I$105,PSP!J$105,PSP!K$105),IF(G135="Food Safety Management Officer/ Petugas Sistem Keamanan Pangan",CHOOSE(COUNTIF($G$2:G135,G135),FMO!B$105,FMO!C$105,FMO!D$105,FMO!E$105,FMO!F$105,FMO!G$105,FMO!H$105,FMO!I$105,FMO!J$105,FMO!K$105),IF(G135="Lead Implementer Standar Laboratorium ISO/IEC 17025:2017",CHOOSE(COUNTIF($G$2:G135,G135),LQO!B$105,LQO!C$105,LQO!D$105,LQO!E$105,LQO!F$105,LQO!G$105,LQO!H$105,LQO!I$105,LQO!J$105,LQO!K$105),IF(G135="Regulatory Affairs Officer",CHOOSE(COUNTIF($G$2:G135,G135),RAO!B$105,RAO!C$105,RAO!D$105,RAO!E$105,RAO!F$105,RAO!G$105,RAO!H$105,RAO!I$105,RAO!J$105,RAO!K$105),IF(G135="LIFTING ENGINEER FOR MEDIUM LIFTING",CHOOSE(COUNTIF($G$2:G135,G135),LML!B$105,LML!C$105,LML!D$105,LML!E$105,LML!F$105,LML!G$105,LML!H$105,LML!I$105,LML!J$105,LML!K$105),IF(G135="LIFTING DRAFTER",CHOOSE(COUNTIF($G$2:G135,G135),LDT!B$105,LDT!C$105,LDT!D$105,LDT!E$105,LDT!F$105,LDT!G$105,LDT!H$105,LDT!I$105,LDT!J$105,LDT!K$105),IF(G135="3D LIFTING DESIGNER",CHOOSE(COUNTIF($G$2:G135,G135),DLD!B$105,DLD!C$105,DLD!D$105,DLD!E$105,DLD!F$105,DLD!G$105,DLD!H$105,DLD!I$105,DLD!J$105,DLD!K$105),"")))))))))))))))))))))</f>
        <v>39</v>
      </c>
    </row>
    <row r="136" spans="1:9" ht="19.8" x14ac:dyDescent="0.3">
      <c r="A136" s="55" t="s">
        <v>1620</v>
      </c>
      <c r="B136" s="55" t="s">
        <v>1587</v>
      </c>
      <c r="C136" s="55">
        <v>81805505951</v>
      </c>
      <c r="D136" s="55" t="s">
        <v>1621</v>
      </c>
      <c r="E136" s="55" t="s">
        <v>1622</v>
      </c>
      <c r="F136" s="55" t="s">
        <v>1623</v>
      </c>
      <c r="G136" s="55" t="s">
        <v>2076</v>
      </c>
      <c r="H136" s="55" t="str">
        <f t="shared" si="5"/>
        <v>QAO</v>
      </c>
      <c r="I136" s="55">
        <f>IF(G136="","",IF(COUNTIF($G$2:G136,G136)&gt;10,"",IF(G136="GLP Laboratory Technician/Teknisi Laboratorium Berbasis GLP",CHOOSE(COUNTIF($G$2:G136,G136),GLP!B$105,GLP!C$105,GLP!D$105,GLP!E$105,GLP!F$105,GLP!G$105,GLP!H$105,GLP!I$105,GLP!J$105,GLP!K$105),IF(G136="Laboratory HSE Officer/Petugas K3L Laboratorium",CHOOSE(COUNTIF($G$2:G136,G136),K3L!B$105,K3L!C$105,K3L!D$105,K3L!E$105,K3L!F$105,K3L!G$105,K3L!H$105,K3L!I$105,K3L!J$105,K3L!K$105),IF(G136="Laboratory Operations Officer/Pranata Laboratorium",CHOOSE(COUNTIF($G$2:G136,G136),LOP!B$105,LOP!C$105,LOP!D$105,LOP!E$105,LOP!F$105,LOP!G$105,LOP!H$105,LOP!I$105,LOP!J$105,LOP!K$105),IF(G136="Quality Management System (ISO 9001) Officer",CHOOSE(COUNTIF($G$2:G136,G136),QMS!B$105,QMS!C$105,QMS!D$105,QMS!E$105,QMS!F$105,QMS!G$105,QMS!H$105,QMS!I$105,QMS!J$105,QMS!K$105),IF(G136="QC Laboratory Analyst/Analis QC Laboratorium",CHOOSE(COUNTIF($G$2:G136,G136),QCA!B$105,QCA!C$105,QCA!D$105,QCA!E$105,QCA!F$105,QCA!G$105,QCA!H$105,QCA!I$105,QCA!J$105,QCA!K$105),IF(G136="Quality Assurance Officer",CHOOSE(COUNTIF($G$2:G136,G136),QAO!B$105,QAO!C$105,QAO!D$105,QAO!E$105,QAO!F$105,QAO!G$105,QAO!H$105,QAO!I$105,QAO!J$105,QAO!K$105),IF(G136="Research and Development Officer",CHOOSE(COUNTIF($G$2:G136,G136),RDO!B$105,RDO!C$105,RDO!D$105,RDO!E$105,RDO!F$105,RDO!G$105,RDO!H$105,RDO!I$105,RDO!J$105,RDO!K$105),IF(G136="Sustainability Officer",CHOOSE(COUNTIF($G$2:G136,G136),SBO!B$105,SBO!C$105,SBO!D$105,SBO!E$105,SBO!F$105,SBO!G$105,SBO!H$105,SBO!I$105,SBO!J$105,SBO!K$105),IF(G136="ESG Officer",CHOOSE(COUNTIF($G$2:G136,G136),ESG!B$105,ESG!C$105,ESG!D$105,ESG!E$105,ESG!F$105,ESG!G$105,ESG!H$105,ESG!I$105,ESG!J$105,ESG!K$105),IF(G136="Environmental Management System (ISO 14001) Officer",CHOOSE(COUNTIF($G$2:G136,G136),EMS!B$105,EMS!C$105,EMS!D$105,EMS!E$105,EMS!F$105,EMS!G$105,EMS!H$105,EMS!I$105,EMS!J$105,EMS!K$105),IF(G136="Corporate Legal Officer",CHOOSE(COUNTIF($G$2:G136,G136),CLO!B$105,CLO!C$105,CLO!D$105,CLO!E$105,CLO!F$105,CLO!G$105,CLO!H$105,CLO!I$105,CLO!J$105,CLO!K$105),IF(G136="Lifting Engineer for Heavy &amp; Critical Lifting",CHOOSE(COUNTIF($G$2:G136,G136),LHC!B$105,LHC!C$105,LHC!D$105,LHC!E$105,LHC!F$105,LHC!G$105,LHC!H$105,LHC!I$105,LHC!J$105,LHC!K$105),IF(G136="Panelis Terlatih Pengujian Sensori Pangan",CHOOSE(COUNTIF($G$2:G136,G136),PSP!B$105,PSP!C$105,PSP!D$105,PSP!E$105,PSP!F$105,PSP!G$105,PSP!H$105,PSP!I$105,PSP!J$105,PSP!K$105),IF(G136="Food Safety Management Officer/ Petugas Sistem Keamanan Pangan",CHOOSE(COUNTIF($G$2:G136,G136),FMO!B$105,FMO!C$105,FMO!D$105,FMO!E$105,FMO!F$105,FMO!G$105,FMO!H$105,FMO!I$105,FMO!J$105,FMO!K$105),IF(G136="Lead Implementer Standar Laboratorium ISO/IEC 17025:2017",CHOOSE(COUNTIF($G$2:G136,G136),LQO!B$105,LQO!C$105,LQO!D$105,LQO!E$105,LQO!F$105,LQO!G$105,LQO!H$105,LQO!I$105,LQO!J$105,LQO!K$105),IF(G136="Regulatory Affairs Officer",CHOOSE(COUNTIF($G$2:G136,G136),RAO!B$105,RAO!C$105,RAO!D$105,RAO!E$105,RAO!F$105,RAO!G$105,RAO!H$105,RAO!I$105,RAO!J$105,RAO!K$105),IF(G136="LIFTING ENGINEER FOR MEDIUM LIFTING",CHOOSE(COUNTIF($G$2:G136,G136),LML!B$105,LML!C$105,LML!D$105,LML!E$105,LML!F$105,LML!G$105,LML!H$105,LML!I$105,LML!J$105,LML!K$105),IF(G136="LIFTING DRAFTER",CHOOSE(COUNTIF($G$2:G136,G136),LDT!B$105,LDT!C$105,LDT!D$105,LDT!E$105,LDT!F$105,LDT!G$105,LDT!H$105,LDT!I$105,LDT!J$105,LDT!K$105),IF(G136="3D LIFTING DESIGNER",CHOOSE(COUNTIF($G$2:G136,G136),DLD!B$105,DLD!C$105,DLD!D$105,DLD!E$105,DLD!F$105,DLD!G$105,DLD!H$105,DLD!I$105,DLD!J$105,DLD!K$105),"")))))))))))))))))))))</f>
        <v>78</v>
      </c>
    </row>
    <row r="137" spans="1:9" ht="19.8" x14ac:dyDescent="0.3">
      <c r="A137" s="55" t="s">
        <v>1775</v>
      </c>
      <c r="B137" s="55" t="s">
        <v>1587</v>
      </c>
      <c r="C137" s="55">
        <v>85283547812</v>
      </c>
      <c r="D137" s="55" t="s">
        <v>1776</v>
      </c>
      <c r="E137" s="55" t="s">
        <v>1777</v>
      </c>
      <c r="F137" s="55" t="s">
        <v>1778</v>
      </c>
      <c r="G137" s="55" t="s">
        <v>2076</v>
      </c>
      <c r="H137" s="55" t="str">
        <f t="shared" si="5"/>
        <v>QAO</v>
      </c>
      <c r="I137" s="55">
        <f>IF(G137="","",IF(COUNTIF($G$2:G137,G137)&gt;10,"",IF(G137="GLP Laboratory Technician/Teknisi Laboratorium Berbasis GLP",CHOOSE(COUNTIF($G$2:G137,G137),GLP!B$105,GLP!C$105,GLP!D$105,GLP!E$105,GLP!F$105,GLP!G$105,GLP!H$105,GLP!I$105,GLP!J$105,GLP!K$105),IF(G137="Laboratory HSE Officer/Petugas K3L Laboratorium",CHOOSE(COUNTIF($G$2:G137,G137),K3L!B$105,K3L!C$105,K3L!D$105,K3L!E$105,K3L!F$105,K3L!G$105,K3L!H$105,K3L!I$105,K3L!J$105,K3L!K$105),IF(G137="Laboratory Operations Officer/Pranata Laboratorium",CHOOSE(COUNTIF($G$2:G137,G137),LOP!B$105,LOP!C$105,LOP!D$105,LOP!E$105,LOP!F$105,LOP!G$105,LOP!H$105,LOP!I$105,LOP!J$105,LOP!K$105),IF(G137="Quality Management System (ISO 9001) Officer",CHOOSE(COUNTIF($G$2:G137,G137),QMS!B$105,QMS!C$105,QMS!D$105,QMS!E$105,QMS!F$105,QMS!G$105,QMS!H$105,QMS!I$105,QMS!J$105,QMS!K$105),IF(G137="QC Laboratory Analyst/Analis QC Laboratorium",CHOOSE(COUNTIF($G$2:G137,G137),QCA!B$105,QCA!C$105,QCA!D$105,QCA!E$105,QCA!F$105,QCA!G$105,QCA!H$105,QCA!I$105,QCA!J$105,QCA!K$105),IF(G137="Quality Assurance Officer",CHOOSE(COUNTIF($G$2:G137,G137),QAO!B$105,QAO!C$105,QAO!D$105,QAO!E$105,QAO!F$105,QAO!G$105,QAO!H$105,QAO!I$105,QAO!J$105,QAO!K$105),IF(G137="Research and Development Officer",CHOOSE(COUNTIF($G$2:G137,G137),RDO!B$105,RDO!C$105,RDO!D$105,RDO!E$105,RDO!F$105,RDO!G$105,RDO!H$105,RDO!I$105,RDO!J$105,RDO!K$105),IF(G137="Sustainability Officer",CHOOSE(COUNTIF($G$2:G137,G137),SBO!B$105,SBO!C$105,SBO!D$105,SBO!E$105,SBO!F$105,SBO!G$105,SBO!H$105,SBO!I$105,SBO!J$105,SBO!K$105),IF(G137="ESG Officer",CHOOSE(COUNTIF($G$2:G137,G137),ESG!B$105,ESG!C$105,ESG!D$105,ESG!E$105,ESG!F$105,ESG!G$105,ESG!H$105,ESG!I$105,ESG!J$105,ESG!K$105),IF(G137="Environmental Management System (ISO 14001) Officer",CHOOSE(COUNTIF($G$2:G137,G137),EMS!B$105,EMS!C$105,EMS!D$105,EMS!E$105,EMS!F$105,EMS!G$105,EMS!H$105,EMS!I$105,EMS!J$105,EMS!K$105),IF(G137="Corporate Legal Officer",CHOOSE(COUNTIF($G$2:G137,G137),CLO!B$105,CLO!C$105,CLO!D$105,CLO!E$105,CLO!F$105,CLO!G$105,CLO!H$105,CLO!I$105,CLO!J$105,CLO!K$105),IF(G137="Lifting Engineer for Heavy &amp; Critical Lifting",CHOOSE(COUNTIF($G$2:G137,G137),LHC!B$105,LHC!C$105,LHC!D$105,LHC!E$105,LHC!F$105,LHC!G$105,LHC!H$105,LHC!I$105,LHC!J$105,LHC!K$105),IF(G137="Panelis Terlatih Pengujian Sensori Pangan",CHOOSE(COUNTIF($G$2:G137,G137),PSP!B$105,PSP!C$105,PSP!D$105,PSP!E$105,PSP!F$105,PSP!G$105,PSP!H$105,PSP!I$105,PSP!J$105,PSP!K$105),IF(G137="Food Safety Management Officer/ Petugas Sistem Keamanan Pangan",CHOOSE(COUNTIF($G$2:G137,G137),FMO!B$105,FMO!C$105,FMO!D$105,FMO!E$105,FMO!F$105,FMO!G$105,FMO!H$105,FMO!I$105,FMO!J$105,FMO!K$105),IF(G137="Lead Implementer Standar Laboratorium ISO/IEC 17025:2017",CHOOSE(COUNTIF($G$2:G137,G137),LQO!B$105,LQO!C$105,LQO!D$105,LQO!E$105,LQO!F$105,LQO!G$105,LQO!H$105,LQO!I$105,LQO!J$105,LQO!K$105),IF(G137="Regulatory Affairs Officer",CHOOSE(COUNTIF($G$2:G137,G137),RAO!B$105,RAO!C$105,RAO!D$105,RAO!E$105,RAO!F$105,RAO!G$105,RAO!H$105,RAO!I$105,RAO!J$105,RAO!K$105),IF(G137="LIFTING ENGINEER FOR MEDIUM LIFTING",CHOOSE(COUNTIF($G$2:G137,G137),LML!B$105,LML!C$105,LML!D$105,LML!E$105,LML!F$105,LML!G$105,LML!H$105,LML!I$105,LML!J$105,LML!K$105),IF(G137="LIFTING DRAFTER",CHOOSE(COUNTIF($G$2:G137,G137),LDT!B$105,LDT!C$105,LDT!D$105,LDT!E$105,LDT!F$105,LDT!G$105,LDT!H$105,LDT!I$105,LDT!J$105,LDT!K$105),IF(G137="3D LIFTING DESIGNER",CHOOSE(COUNTIF($G$2:G137,G137),DLD!B$105,DLD!C$105,DLD!D$105,DLD!E$105,DLD!F$105,DLD!G$105,DLD!H$105,DLD!I$105,DLD!J$105,DLD!K$105),"")))))))))))))))))))))</f>
        <v>39</v>
      </c>
    </row>
    <row r="138" spans="1:9" ht="19.8" x14ac:dyDescent="0.3">
      <c r="A138" s="55" t="s">
        <v>1785</v>
      </c>
      <c r="B138" s="55" t="s">
        <v>1596</v>
      </c>
      <c r="C138" s="55">
        <v>8127265028</v>
      </c>
      <c r="D138" s="55" t="s">
        <v>1786</v>
      </c>
      <c r="E138" s="55" t="s">
        <v>1787</v>
      </c>
      <c r="F138" s="55" t="s">
        <v>1788</v>
      </c>
      <c r="G138" s="55" t="s">
        <v>2076</v>
      </c>
      <c r="H138" s="55" t="str">
        <f t="shared" si="5"/>
        <v>QAO</v>
      </c>
      <c r="I138" s="55">
        <f>IF(G138="","",IF(COUNTIF($G$2:G138,G138)&gt;10,"",IF(G138="GLP Laboratory Technician/Teknisi Laboratorium Berbasis GLP",CHOOSE(COUNTIF($G$2:G138,G138),GLP!B$105,GLP!C$105,GLP!D$105,GLP!E$105,GLP!F$105,GLP!G$105,GLP!H$105,GLP!I$105,GLP!J$105,GLP!K$105),IF(G138="Laboratory HSE Officer/Petugas K3L Laboratorium",CHOOSE(COUNTIF($G$2:G138,G138),K3L!B$105,K3L!C$105,K3L!D$105,K3L!E$105,K3L!F$105,K3L!G$105,K3L!H$105,K3L!I$105,K3L!J$105,K3L!K$105),IF(G138="Laboratory Operations Officer/Pranata Laboratorium",CHOOSE(COUNTIF($G$2:G138,G138),LOP!B$105,LOP!C$105,LOP!D$105,LOP!E$105,LOP!F$105,LOP!G$105,LOP!H$105,LOP!I$105,LOP!J$105,LOP!K$105),IF(G138="Quality Management System (ISO 9001) Officer",CHOOSE(COUNTIF($G$2:G138,G138),QMS!B$105,QMS!C$105,QMS!D$105,QMS!E$105,QMS!F$105,QMS!G$105,QMS!H$105,QMS!I$105,QMS!J$105,QMS!K$105),IF(G138="QC Laboratory Analyst/Analis QC Laboratorium",CHOOSE(COUNTIF($G$2:G138,G138),QCA!B$105,QCA!C$105,QCA!D$105,QCA!E$105,QCA!F$105,QCA!G$105,QCA!H$105,QCA!I$105,QCA!J$105,QCA!K$105),IF(G138="Quality Assurance Officer",CHOOSE(COUNTIF($G$2:G138,G138),QAO!B$105,QAO!C$105,QAO!D$105,QAO!E$105,QAO!F$105,QAO!G$105,QAO!H$105,QAO!I$105,QAO!J$105,QAO!K$105),IF(G138="Research and Development Officer",CHOOSE(COUNTIF($G$2:G138,G138),RDO!B$105,RDO!C$105,RDO!D$105,RDO!E$105,RDO!F$105,RDO!G$105,RDO!H$105,RDO!I$105,RDO!J$105,RDO!K$105),IF(G138="Sustainability Officer",CHOOSE(COUNTIF($G$2:G138,G138),SBO!B$105,SBO!C$105,SBO!D$105,SBO!E$105,SBO!F$105,SBO!G$105,SBO!H$105,SBO!I$105,SBO!J$105,SBO!K$105),IF(G138="ESG Officer",CHOOSE(COUNTIF($G$2:G138,G138),ESG!B$105,ESG!C$105,ESG!D$105,ESG!E$105,ESG!F$105,ESG!G$105,ESG!H$105,ESG!I$105,ESG!J$105,ESG!K$105),IF(G138="Environmental Management System (ISO 14001) Officer",CHOOSE(COUNTIF($G$2:G138,G138),EMS!B$105,EMS!C$105,EMS!D$105,EMS!E$105,EMS!F$105,EMS!G$105,EMS!H$105,EMS!I$105,EMS!J$105,EMS!K$105),IF(G138="Corporate Legal Officer",CHOOSE(COUNTIF($G$2:G138,G138),CLO!B$105,CLO!C$105,CLO!D$105,CLO!E$105,CLO!F$105,CLO!G$105,CLO!H$105,CLO!I$105,CLO!J$105,CLO!K$105),IF(G138="Lifting Engineer for Heavy &amp; Critical Lifting",CHOOSE(COUNTIF($G$2:G138,G138),LHC!B$105,LHC!C$105,LHC!D$105,LHC!E$105,LHC!F$105,LHC!G$105,LHC!H$105,LHC!I$105,LHC!J$105,LHC!K$105),IF(G138="Panelis Terlatih Pengujian Sensori Pangan",CHOOSE(COUNTIF($G$2:G138,G138),PSP!B$105,PSP!C$105,PSP!D$105,PSP!E$105,PSP!F$105,PSP!G$105,PSP!H$105,PSP!I$105,PSP!J$105,PSP!K$105),IF(G138="Food Safety Management Officer/ Petugas Sistem Keamanan Pangan",CHOOSE(COUNTIF($G$2:G138,G138),FMO!B$105,FMO!C$105,FMO!D$105,FMO!E$105,FMO!F$105,FMO!G$105,FMO!H$105,FMO!I$105,FMO!J$105,FMO!K$105),IF(G138="Lead Implementer Standar Laboratorium ISO/IEC 17025:2017",CHOOSE(COUNTIF($G$2:G138,G138),LQO!B$105,LQO!C$105,LQO!D$105,LQO!E$105,LQO!F$105,LQO!G$105,LQO!H$105,LQO!I$105,LQO!J$105,LQO!K$105),IF(G138="Regulatory Affairs Officer",CHOOSE(COUNTIF($G$2:G138,G138),RAO!B$105,RAO!C$105,RAO!D$105,RAO!E$105,RAO!F$105,RAO!G$105,RAO!H$105,RAO!I$105,RAO!J$105,RAO!K$105),IF(G138="LIFTING ENGINEER FOR MEDIUM LIFTING",CHOOSE(COUNTIF($G$2:G138,G138),LML!B$105,LML!C$105,LML!D$105,LML!E$105,LML!F$105,LML!G$105,LML!H$105,LML!I$105,LML!J$105,LML!K$105),IF(G138="LIFTING DRAFTER",CHOOSE(COUNTIF($G$2:G138,G138),LDT!B$105,LDT!C$105,LDT!D$105,LDT!E$105,LDT!F$105,LDT!G$105,LDT!H$105,LDT!I$105,LDT!J$105,LDT!K$105),IF(G138="3D LIFTING DESIGNER",CHOOSE(COUNTIF($G$2:G138,G138),DLD!B$105,DLD!C$105,DLD!D$105,DLD!E$105,DLD!F$105,DLD!G$105,DLD!H$105,DLD!I$105,DLD!J$105,DLD!K$105),"")))))))))))))))))))))</f>
        <v>17</v>
      </c>
    </row>
    <row r="139" spans="1:9" ht="19.8" x14ac:dyDescent="0.3">
      <c r="A139" s="55" t="s">
        <v>1840</v>
      </c>
      <c r="B139" s="55" t="s">
        <v>1596</v>
      </c>
      <c r="C139" s="55">
        <v>85179658650</v>
      </c>
      <c r="D139" s="55" t="s">
        <v>1610</v>
      </c>
      <c r="E139" s="55" t="s">
        <v>1841</v>
      </c>
      <c r="F139" s="55" t="s">
        <v>1842</v>
      </c>
      <c r="G139" s="55" t="s">
        <v>2076</v>
      </c>
      <c r="H139" s="55" t="str">
        <f t="shared" si="5"/>
        <v>QAO</v>
      </c>
      <c r="I139" s="55">
        <f>IF(G139="","",IF(COUNTIF($G$2:G139,G139)&gt;10,"",IF(G139="GLP Laboratory Technician/Teknisi Laboratorium Berbasis GLP",CHOOSE(COUNTIF($G$2:G139,G139),GLP!B$105,GLP!C$105,GLP!D$105,GLP!E$105,GLP!F$105,GLP!G$105,GLP!H$105,GLP!I$105,GLP!J$105,GLP!K$105),IF(G139="Laboratory HSE Officer/Petugas K3L Laboratorium",CHOOSE(COUNTIF($G$2:G139,G139),K3L!B$105,K3L!C$105,K3L!D$105,K3L!E$105,K3L!F$105,K3L!G$105,K3L!H$105,K3L!I$105,K3L!J$105,K3L!K$105),IF(G139="Laboratory Operations Officer/Pranata Laboratorium",CHOOSE(COUNTIF($G$2:G139,G139),LOP!B$105,LOP!C$105,LOP!D$105,LOP!E$105,LOP!F$105,LOP!G$105,LOP!H$105,LOP!I$105,LOP!J$105,LOP!K$105),IF(G139="Quality Management System (ISO 9001) Officer",CHOOSE(COUNTIF($G$2:G139,G139),QMS!B$105,QMS!C$105,QMS!D$105,QMS!E$105,QMS!F$105,QMS!G$105,QMS!H$105,QMS!I$105,QMS!J$105,QMS!K$105),IF(G139="QC Laboratory Analyst/Analis QC Laboratorium",CHOOSE(COUNTIF($G$2:G139,G139),QCA!B$105,QCA!C$105,QCA!D$105,QCA!E$105,QCA!F$105,QCA!G$105,QCA!H$105,QCA!I$105,QCA!J$105,QCA!K$105),IF(G139="Quality Assurance Officer",CHOOSE(COUNTIF($G$2:G139,G139),QAO!B$105,QAO!C$105,QAO!D$105,QAO!E$105,QAO!F$105,QAO!G$105,QAO!H$105,QAO!I$105,QAO!J$105,QAO!K$105),IF(G139="Research and Development Officer",CHOOSE(COUNTIF($G$2:G139,G139),RDO!B$105,RDO!C$105,RDO!D$105,RDO!E$105,RDO!F$105,RDO!G$105,RDO!H$105,RDO!I$105,RDO!J$105,RDO!K$105),IF(G139="Sustainability Officer",CHOOSE(COUNTIF($G$2:G139,G139),SBO!B$105,SBO!C$105,SBO!D$105,SBO!E$105,SBO!F$105,SBO!G$105,SBO!H$105,SBO!I$105,SBO!J$105,SBO!K$105),IF(G139="ESG Officer",CHOOSE(COUNTIF($G$2:G139,G139),ESG!B$105,ESG!C$105,ESG!D$105,ESG!E$105,ESG!F$105,ESG!G$105,ESG!H$105,ESG!I$105,ESG!J$105,ESG!K$105),IF(G139="Environmental Management System (ISO 14001) Officer",CHOOSE(COUNTIF($G$2:G139,G139),EMS!B$105,EMS!C$105,EMS!D$105,EMS!E$105,EMS!F$105,EMS!G$105,EMS!H$105,EMS!I$105,EMS!J$105,EMS!K$105),IF(G139="Corporate Legal Officer",CHOOSE(COUNTIF($G$2:G139,G139),CLO!B$105,CLO!C$105,CLO!D$105,CLO!E$105,CLO!F$105,CLO!G$105,CLO!H$105,CLO!I$105,CLO!J$105,CLO!K$105),IF(G139="Lifting Engineer for Heavy &amp; Critical Lifting",CHOOSE(COUNTIF($G$2:G139,G139),LHC!B$105,LHC!C$105,LHC!D$105,LHC!E$105,LHC!F$105,LHC!G$105,LHC!H$105,LHC!I$105,LHC!J$105,LHC!K$105),IF(G139="Panelis Terlatih Pengujian Sensori Pangan",CHOOSE(COUNTIF($G$2:G139,G139),PSP!B$105,PSP!C$105,PSP!D$105,PSP!E$105,PSP!F$105,PSP!G$105,PSP!H$105,PSP!I$105,PSP!J$105,PSP!K$105),IF(G139="Food Safety Management Officer/ Petugas Sistem Keamanan Pangan",CHOOSE(COUNTIF($G$2:G139,G139),FMO!B$105,FMO!C$105,FMO!D$105,FMO!E$105,FMO!F$105,FMO!G$105,FMO!H$105,FMO!I$105,FMO!J$105,FMO!K$105),IF(G139="Lead Implementer Standar Laboratorium ISO/IEC 17025:2017",CHOOSE(COUNTIF($G$2:G139,G139),LQO!B$105,LQO!C$105,LQO!D$105,LQO!E$105,LQO!F$105,LQO!G$105,LQO!H$105,LQO!I$105,LQO!J$105,LQO!K$105),IF(G139="Regulatory Affairs Officer",CHOOSE(COUNTIF($G$2:G139,G139),RAO!B$105,RAO!C$105,RAO!D$105,RAO!E$105,RAO!F$105,RAO!G$105,RAO!H$105,RAO!I$105,RAO!J$105,RAO!K$105),IF(G139="LIFTING ENGINEER FOR MEDIUM LIFTING",CHOOSE(COUNTIF($G$2:G139,G139),LML!B$105,LML!C$105,LML!D$105,LML!E$105,LML!F$105,LML!G$105,LML!H$105,LML!I$105,LML!J$105,LML!K$105),IF(G139="LIFTING DRAFTER",CHOOSE(COUNTIF($G$2:G139,G139),LDT!B$105,LDT!C$105,LDT!D$105,LDT!E$105,LDT!F$105,LDT!G$105,LDT!H$105,LDT!I$105,LDT!J$105,LDT!K$105),IF(G139="3D LIFTING DESIGNER",CHOOSE(COUNTIF($G$2:G139,G139),DLD!B$105,DLD!C$105,DLD!D$105,DLD!E$105,DLD!F$105,DLD!G$105,DLD!H$105,DLD!I$105,DLD!J$105,DLD!K$105),"")))))))))))))))))))))</f>
        <v>17</v>
      </c>
    </row>
    <row r="140" spans="1:9" ht="19.8" x14ac:dyDescent="0.3">
      <c r="A140" s="55" t="s">
        <v>1661</v>
      </c>
      <c r="B140" s="55" t="s">
        <v>1596</v>
      </c>
      <c r="C140" s="55">
        <v>85268083697</v>
      </c>
      <c r="D140" s="55" t="s">
        <v>1662</v>
      </c>
      <c r="E140" s="55" t="s">
        <v>1663</v>
      </c>
      <c r="F140" s="55" t="s">
        <v>1664</v>
      </c>
      <c r="G140" s="55" t="s">
        <v>2076</v>
      </c>
      <c r="H140" s="55" t="str">
        <f t="shared" si="5"/>
        <v>QAO</v>
      </c>
      <c r="I140" s="55">
        <f>IF(G140="","",IF(COUNTIF($G$2:G140,G140)&gt;10,"",IF(G140="GLP Laboratory Technician/Teknisi Laboratorium Berbasis GLP",CHOOSE(COUNTIF($G$2:G140,G140),GLP!B$105,GLP!C$105,GLP!D$105,GLP!E$105,GLP!F$105,GLP!G$105,GLP!H$105,GLP!I$105,GLP!J$105,GLP!K$105),IF(G140="Laboratory HSE Officer/Petugas K3L Laboratorium",CHOOSE(COUNTIF($G$2:G140,G140),K3L!B$105,K3L!C$105,K3L!D$105,K3L!E$105,K3L!F$105,K3L!G$105,K3L!H$105,K3L!I$105,K3L!J$105,K3L!K$105),IF(G140="Laboratory Operations Officer/Pranata Laboratorium",CHOOSE(COUNTIF($G$2:G140,G140),LOP!B$105,LOP!C$105,LOP!D$105,LOP!E$105,LOP!F$105,LOP!G$105,LOP!H$105,LOP!I$105,LOP!J$105,LOP!K$105),IF(G140="Quality Management System (ISO 9001) Officer",CHOOSE(COUNTIF($G$2:G140,G140),QMS!B$105,QMS!C$105,QMS!D$105,QMS!E$105,QMS!F$105,QMS!G$105,QMS!H$105,QMS!I$105,QMS!J$105,QMS!K$105),IF(G140="QC Laboratory Analyst/Analis QC Laboratorium",CHOOSE(COUNTIF($G$2:G140,G140),QCA!B$105,QCA!C$105,QCA!D$105,QCA!E$105,QCA!F$105,QCA!G$105,QCA!H$105,QCA!I$105,QCA!J$105,QCA!K$105),IF(G140="Quality Assurance Officer",CHOOSE(COUNTIF($G$2:G140,G140),QAO!B$105,QAO!C$105,QAO!D$105,QAO!E$105,QAO!F$105,QAO!G$105,QAO!H$105,QAO!I$105,QAO!J$105,QAO!K$105),IF(G140="Research and Development Officer",CHOOSE(COUNTIF($G$2:G140,G140),RDO!B$105,RDO!C$105,RDO!D$105,RDO!E$105,RDO!F$105,RDO!G$105,RDO!H$105,RDO!I$105,RDO!J$105,RDO!K$105),IF(G140="Sustainability Officer",CHOOSE(COUNTIF($G$2:G140,G140),SBO!B$105,SBO!C$105,SBO!D$105,SBO!E$105,SBO!F$105,SBO!G$105,SBO!H$105,SBO!I$105,SBO!J$105,SBO!K$105),IF(G140="ESG Officer",CHOOSE(COUNTIF($G$2:G140,G140),ESG!B$105,ESG!C$105,ESG!D$105,ESG!E$105,ESG!F$105,ESG!G$105,ESG!H$105,ESG!I$105,ESG!J$105,ESG!K$105),IF(G140="Environmental Management System (ISO 14001) Officer",CHOOSE(COUNTIF($G$2:G140,G140),EMS!B$105,EMS!C$105,EMS!D$105,EMS!E$105,EMS!F$105,EMS!G$105,EMS!H$105,EMS!I$105,EMS!J$105,EMS!K$105),IF(G140="Corporate Legal Officer",CHOOSE(COUNTIF($G$2:G140,G140),CLO!B$105,CLO!C$105,CLO!D$105,CLO!E$105,CLO!F$105,CLO!G$105,CLO!H$105,CLO!I$105,CLO!J$105,CLO!K$105),IF(G140="Lifting Engineer for Heavy &amp; Critical Lifting",CHOOSE(COUNTIF($G$2:G140,G140),LHC!B$105,LHC!C$105,LHC!D$105,LHC!E$105,LHC!F$105,LHC!G$105,LHC!H$105,LHC!I$105,LHC!J$105,LHC!K$105),IF(G140="Panelis Terlatih Pengujian Sensori Pangan",CHOOSE(COUNTIF($G$2:G140,G140),PSP!B$105,PSP!C$105,PSP!D$105,PSP!E$105,PSP!F$105,PSP!G$105,PSP!H$105,PSP!I$105,PSP!J$105,PSP!K$105),IF(G140="Food Safety Management Officer/ Petugas Sistem Keamanan Pangan",CHOOSE(COUNTIF($G$2:G140,G140),FMO!B$105,FMO!C$105,FMO!D$105,FMO!E$105,FMO!F$105,FMO!G$105,FMO!H$105,FMO!I$105,FMO!J$105,FMO!K$105),IF(G140="Lead Implementer Standar Laboratorium ISO/IEC 17025:2017",CHOOSE(COUNTIF($G$2:G140,G140),LQO!B$105,LQO!C$105,LQO!D$105,LQO!E$105,LQO!F$105,LQO!G$105,LQO!H$105,LQO!I$105,LQO!J$105,LQO!K$105),IF(G140="Regulatory Affairs Officer",CHOOSE(COUNTIF($G$2:G140,G140),RAO!B$105,RAO!C$105,RAO!D$105,RAO!E$105,RAO!F$105,RAO!G$105,RAO!H$105,RAO!I$105,RAO!J$105,RAO!K$105),IF(G140="LIFTING ENGINEER FOR MEDIUM LIFTING",CHOOSE(COUNTIF($G$2:G140,G140),LML!B$105,LML!C$105,LML!D$105,LML!E$105,LML!F$105,LML!G$105,LML!H$105,LML!I$105,LML!J$105,LML!K$105),IF(G140="LIFTING DRAFTER",CHOOSE(COUNTIF($G$2:G140,G140),LDT!B$105,LDT!C$105,LDT!D$105,LDT!E$105,LDT!F$105,LDT!G$105,LDT!H$105,LDT!I$105,LDT!J$105,LDT!K$105),IF(G140="3D LIFTING DESIGNER",CHOOSE(COUNTIF($G$2:G140,G140),DLD!B$105,DLD!C$105,DLD!D$105,DLD!E$105,DLD!F$105,DLD!G$105,DLD!H$105,DLD!I$105,DLD!J$105,DLD!K$105),"")))))))))))))))))))))</f>
        <v>29</v>
      </c>
    </row>
    <row r="141" spans="1:9" ht="19.8" x14ac:dyDescent="0.3">
      <c r="A141" s="55" t="s">
        <v>1855</v>
      </c>
      <c r="B141" s="55" t="s">
        <v>1587</v>
      </c>
      <c r="C141" s="55">
        <v>85256012313</v>
      </c>
      <c r="D141" s="55" t="s">
        <v>1856</v>
      </c>
      <c r="E141" s="55" t="s">
        <v>1857</v>
      </c>
      <c r="F141" s="55" t="s">
        <v>1817</v>
      </c>
      <c r="G141" s="55" t="s">
        <v>2076</v>
      </c>
      <c r="H141" s="55" t="str">
        <f t="shared" si="5"/>
        <v>QAO</v>
      </c>
      <c r="I141" s="55">
        <f>IF(G141="","",IF(COUNTIF($G$2:G141,G141)&gt;10,"",IF(G141="GLP Laboratory Technician/Teknisi Laboratorium Berbasis GLP",CHOOSE(COUNTIF($G$2:G141,G141),GLP!B$105,GLP!C$105,GLP!D$105,GLP!E$105,GLP!F$105,GLP!G$105,GLP!H$105,GLP!I$105,GLP!J$105,GLP!K$105),IF(G141="Laboratory HSE Officer/Petugas K3L Laboratorium",CHOOSE(COUNTIF($G$2:G141,G141),K3L!B$105,K3L!C$105,K3L!D$105,K3L!E$105,K3L!F$105,K3L!G$105,K3L!H$105,K3L!I$105,K3L!J$105,K3L!K$105),IF(G141="Laboratory Operations Officer/Pranata Laboratorium",CHOOSE(COUNTIF($G$2:G141,G141),LOP!B$105,LOP!C$105,LOP!D$105,LOP!E$105,LOP!F$105,LOP!G$105,LOP!H$105,LOP!I$105,LOP!J$105,LOP!K$105),IF(G141="Quality Management System (ISO 9001) Officer",CHOOSE(COUNTIF($G$2:G141,G141),QMS!B$105,QMS!C$105,QMS!D$105,QMS!E$105,QMS!F$105,QMS!G$105,QMS!H$105,QMS!I$105,QMS!J$105,QMS!K$105),IF(G141="QC Laboratory Analyst/Analis QC Laboratorium",CHOOSE(COUNTIF($G$2:G141,G141),QCA!B$105,QCA!C$105,QCA!D$105,QCA!E$105,QCA!F$105,QCA!G$105,QCA!H$105,QCA!I$105,QCA!J$105,QCA!K$105),IF(G141="Quality Assurance Officer",CHOOSE(COUNTIF($G$2:G141,G141),QAO!B$105,QAO!C$105,QAO!D$105,QAO!E$105,QAO!F$105,QAO!G$105,QAO!H$105,QAO!I$105,QAO!J$105,QAO!K$105),IF(G141="Research and Development Officer",CHOOSE(COUNTIF($G$2:G141,G141),RDO!B$105,RDO!C$105,RDO!D$105,RDO!E$105,RDO!F$105,RDO!G$105,RDO!H$105,RDO!I$105,RDO!J$105,RDO!K$105),IF(G141="Sustainability Officer",CHOOSE(COUNTIF($G$2:G141,G141),SBO!B$105,SBO!C$105,SBO!D$105,SBO!E$105,SBO!F$105,SBO!G$105,SBO!H$105,SBO!I$105,SBO!J$105,SBO!K$105),IF(G141="ESG Officer",CHOOSE(COUNTIF($G$2:G141,G141),ESG!B$105,ESG!C$105,ESG!D$105,ESG!E$105,ESG!F$105,ESG!G$105,ESG!H$105,ESG!I$105,ESG!J$105,ESG!K$105),IF(G141="Environmental Management System (ISO 14001) Officer",CHOOSE(COUNTIF($G$2:G141,G141),EMS!B$105,EMS!C$105,EMS!D$105,EMS!E$105,EMS!F$105,EMS!G$105,EMS!H$105,EMS!I$105,EMS!J$105,EMS!K$105),IF(G141="Corporate Legal Officer",CHOOSE(COUNTIF($G$2:G141,G141),CLO!B$105,CLO!C$105,CLO!D$105,CLO!E$105,CLO!F$105,CLO!G$105,CLO!H$105,CLO!I$105,CLO!J$105,CLO!K$105),IF(G141="Lifting Engineer for Heavy &amp; Critical Lifting",CHOOSE(COUNTIF($G$2:G141,G141),LHC!B$105,LHC!C$105,LHC!D$105,LHC!E$105,LHC!F$105,LHC!G$105,LHC!H$105,LHC!I$105,LHC!J$105,LHC!K$105),IF(G141="Panelis Terlatih Pengujian Sensori Pangan",CHOOSE(COUNTIF($G$2:G141,G141),PSP!B$105,PSP!C$105,PSP!D$105,PSP!E$105,PSP!F$105,PSP!G$105,PSP!H$105,PSP!I$105,PSP!J$105,PSP!K$105),IF(G141="Food Safety Management Officer/ Petugas Sistem Keamanan Pangan",CHOOSE(COUNTIF($G$2:G141,G141),FMO!B$105,FMO!C$105,FMO!D$105,FMO!E$105,FMO!F$105,FMO!G$105,FMO!H$105,FMO!I$105,FMO!J$105,FMO!K$105),IF(G141="Lead Implementer Standar Laboratorium ISO/IEC 17025:2017",CHOOSE(COUNTIF($G$2:G141,G141),LQO!B$105,LQO!C$105,LQO!D$105,LQO!E$105,LQO!F$105,LQO!G$105,LQO!H$105,LQO!I$105,LQO!J$105,LQO!K$105),IF(G141="Regulatory Affairs Officer",CHOOSE(COUNTIF($G$2:G141,G141),RAO!B$105,RAO!C$105,RAO!D$105,RAO!E$105,RAO!F$105,RAO!G$105,RAO!H$105,RAO!I$105,RAO!J$105,RAO!K$105),IF(G141="LIFTING ENGINEER FOR MEDIUM LIFTING",CHOOSE(COUNTIF($G$2:G141,G141),LML!B$105,LML!C$105,LML!D$105,LML!E$105,LML!F$105,LML!G$105,LML!H$105,LML!I$105,LML!J$105,LML!K$105),IF(G141="LIFTING DRAFTER",CHOOSE(COUNTIF($G$2:G141,G141),LDT!B$105,LDT!C$105,LDT!D$105,LDT!E$105,LDT!F$105,LDT!G$105,LDT!H$105,LDT!I$105,LDT!J$105,LDT!K$105),IF(G141="3D LIFTING DESIGNER",CHOOSE(COUNTIF($G$2:G141,G141),DLD!B$105,DLD!C$105,DLD!D$105,DLD!E$105,DLD!F$105,DLD!G$105,DLD!H$105,DLD!I$105,DLD!J$105,DLD!K$105),"")))))))))))))))))))))</f>
        <v>29</v>
      </c>
    </row>
    <row r="142" spans="1:9" ht="19.8" x14ac:dyDescent="0.3">
      <c r="A142" s="55" t="s">
        <v>1711</v>
      </c>
      <c r="B142" s="55" t="s">
        <v>1596</v>
      </c>
      <c r="C142" s="55">
        <v>82220777216</v>
      </c>
      <c r="D142" s="55" t="s">
        <v>1712</v>
      </c>
      <c r="E142" s="55" t="s">
        <v>1671</v>
      </c>
      <c r="F142" s="55" t="s">
        <v>1713</v>
      </c>
      <c r="G142" s="55" t="s">
        <v>2070</v>
      </c>
      <c r="H142" s="55" t="str">
        <f t="shared" si="5"/>
        <v>QCA</v>
      </c>
      <c r="I142" s="55">
        <f>IF(G142="","",IF(COUNTIF($G$2:G142,G142)&gt;10,"",IF(G142="GLP Laboratory Technician/Teknisi Laboratorium Berbasis GLP",CHOOSE(COUNTIF($G$2:G142,G142),GLP!B$105,GLP!C$105,GLP!D$105,GLP!E$105,GLP!F$105,GLP!G$105,GLP!H$105,GLP!I$105,GLP!J$105,GLP!K$105),IF(G142="Laboratory HSE Officer/Petugas K3L Laboratorium",CHOOSE(COUNTIF($G$2:G142,G142),K3L!B$105,K3L!C$105,K3L!D$105,K3L!E$105,K3L!F$105,K3L!G$105,K3L!H$105,K3L!I$105,K3L!J$105,K3L!K$105),IF(G142="Laboratory Operations Officer/Pranata Laboratorium",CHOOSE(COUNTIF($G$2:G142,G142),LOP!B$105,LOP!C$105,LOP!D$105,LOP!E$105,LOP!F$105,LOP!G$105,LOP!H$105,LOP!I$105,LOP!J$105,LOP!K$105),IF(G142="Quality Management System (ISO 9001) Officer",CHOOSE(COUNTIF($G$2:G142,G142),QMS!B$105,QMS!C$105,QMS!D$105,QMS!E$105,QMS!F$105,QMS!G$105,QMS!H$105,QMS!I$105,QMS!J$105,QMS!K$105),IF(G142="QC Laboratory Analyst/Analis QC Laboratorium",CHOOSE(COUNTIF($G$2:G142,G142),QCA!B$105,QCA!C$105,QCA!D$105,QCA!E$105,QCA!F$105,QCA!G$105,QCA!H$105,QCA!I$105,QCA!J$105,QCA!K$105),IF(G142="Quality Assurance Officer",CHOOSE(COUNTIF($G$2:G142,G142),QAO!B$105,QAO!C$105,QAO!D$105,QAO!E$105,QAO!F$105,QAO!G$105,QAO!H$105,QAO!I$105,QAO!J$105,QAO!K$105),IF(G142="Research and Development Officer",CHOOSE(COUNTIF($G$2:G142,G142),RDO!B$105,RDO!C$105,RDO!D$105,RDO!E$105,RDO!F$105,RDO!G$105,RDO!H$105,RDO!I$105,RDO!J$105,RDO!K$105),IF(G142="Sustainability Officer",CHOOSE(COUNTIF($G$2:G142,G142),SBO!B$105,SBO!C$105,SBO!D$105,SBO!E$105,SBO!F$105,SBO!G$105,SBO!H$105,SBO!I$105,SBO!J$105,SBO!K$105),IF(G142="ESG Officer",CHOOSE(COUNTIF($G$2:G142,G142),ESG!B$105,ESG!C$105,ESG!D$105,ESG!E$105,ESG!F$105,ESG!G$105,ESG!H$105,ESG!I$105,ESG!J$105,ESG!K$105),IF(G142="Environmental Management System (ISO 14001) Officer",CHOOSE(COUNTIF($G$2:G142,G142),EMS!B$105,EMS!C$105,EMS!D$105,EMS!E$105,EMS!F$105,EMS!G$105,EMS!H$105,EMS!I$105,EMS!J$105,EMS!K$105),IF(G142="Corporate Legal Officer",CHOOSE(COUNTIF($G$2:G142,G142),CLO!B$105,CLO!C$105,CLO!D$105,CLO!E$105,CLO!F$105,CLO!G$105,CLO!H$105,CLO!I$105,CLO!J$105,CLO!K$105),IF(G142="Lifting Engineer for Heavy &amp; Critical Lifting",CHOOSE(COUNTIF($G$2:G142,G142),LHC!B$105,LHC!C$105,LHC!D$105,LHC!E$105,LHC!F$105,LHC!G$105,LHC!H$105,LHC!I$105,LHC!J$105,LHC!K$105),IF(G142="Panelis Terlatih Pengujian Sensori Pangan",CHOOSE(COUNTIF($G$2:G142,G142),PSP!B$105,PSP!C$105,PSP!D$105,PSP!E$105,PSP!F$105,PSP!G$105,PSP!H$105,PSP!I$105,PSP!J$105,PSP!K$105),IF(G142="Food Safety Management Officer/ Petugas Sistem Keamanan Pangan",CHOOSE(COUNTIF($G$2:G142,G142),FMO!B$105,FMO!C$105,FMO!D$105,FMO!E$105,FMO!F$105,FMO!G$105,FMO!H$105,FMO!I$105,FMO!J$105,FMO!K$105),IF(G142="Lead Implementer Standar Laboratorium ISO/IEC 17025:2017",CHOOSE(COUNTIF($G$2:G142,G142),LQO!B$105,LQO!C$105,LQO!D$105,LQO!E$105,LQO!F$105,LQO!G$105,LQO!H$105,LQO!I$105,LQO!J$105,LQO!K$105),IF(G142="Regulatory Affairs Officer",CHOOSE(COUNTIF($G$2:G142,G142),RAO!B$105,RAO!C$105,RAO!D$105,RAO!E$105,RAO!F$105,RAO!G$105,RAO!H$105,RAO!I$105,RAO!J$105,RAO!K$105),IF(G142="LIFTING ENGINEER FOR MEDIUM LIFTING",CHOOSE(COUNTIF($G$2:G142,G142),LML!B$105,LML!C$105,LML!D$105,LML!E$105,LML!F$105,LML!G$105,LML!H$105,LML!I$105,LML!J$105,LML!K$105),IF(G142="LIFTING DRAFTER",CHOOSE(COUNTIF($G$2:G142,G142),LDT!B$105,LDT!C$105,LDT!D$105,LDT!E$105,LDT!F$105,LDT!G$105,LDT!H$105,LDT!I$105,LDT!J$105,LDT!K$105),IF(G142="3D LIFTING DESIGNER",CHOOSE(COUNTIF($G$2:G142,G142),DLD!B$105,DLD!C$105,DLD!D$105,DLD!E$105,DLD!F$105,DLD!G$105,DLD!H$105,DLD!I$105,DLD!J$105,DLD!K$105),"")))))))))))))))))))))</f>
        <v>85</v>
      </c>
    </row>
    <row r="143" spans="1:9" ht="19.8" x14ac:dyDescent="0.3">
      <c r="A143" s="55" t="s">
        <v>1720</v>
      </c>
      <c r="B143" s="55" t="s">
        <v>1596</v>
      </c>
      <c r="C143" s="55">
        <v>85855791725</v>
      </c>
      <c r="D143" s="55" t="s">
        <v>1721</v>
      </c>
      <c r="E143" s="55" t="s">
        <v>1722</v>
      </c>
      <c r="F143" s="55" t="s">
        <v>1723</v>
      </c>
      <c r="G143" s="55" t="s">
        <v>2070</v>
      </c>
      <c r="H143" s="55" t="str">
        <f t="shared" si="5"/>
        <v>QCA</v>
      </c>
      <c r="I143" s="55">
        <f>IF(G143="","",IF(COUNTIF($G$2:G143,G143)&gt;10,"",IF(G143="GLP Laboratory Technician/Teknisi Laboratorium Berbasis GLP",CHOOSE(COUNTIF($G$2:G143,G143),GLP!B$105,GLP!C$105,GLP!D$105,GLP!E$105,GLP!F$105,GLP!G$105,GLP!H$105,GLP!I$105,GLP!J$105,GLP!K$105),IF(G143="Laboratory HSE Officer/Petugas K3L Laboratorium",CHOOSE(COUNTIF($G$2:G143,G143),K3L!B$105,K3L!C$105,K3L!D$105,K3L!E$105,K3L!F$105,K3L!G$105,K3L!H$105,K3L!I$105,K3L!J$105,K3L!K$105),IF(G143="Laboratory Operations Officer/Pranata Laboratorium",CHOOSE(COUNTIF($G$2:G143,G143),LOP!B$105,LOP!C$105,LOP!D$105,LOP!E$105,LOP!F$105,LOP!G$105,LOP!H$105,LOP!I$105,LOP!J$105,LOP!K$105),IF(G143="Quality Management System (ISO 9001) Officer",CHOOSE(COUNTIF($G$2:G143,G143),QMS!B$105,QMS!C$105,QMS!D$105,QMS!E$105,QMS!F$105,QMS!G$105,QMS!H$105,QMS!I$105,QMS!J$105,QMS!K$105),IF(G143="QC Laboratory Analyst/Analis QC Laboratorium",CHOOSE(COUNTIF($G$2:G143,G143),QCA!B$105,QCA!C$105,QCA!D$105,QCA!E$105,QCA!F$105,QCA!G$105,QCA!H$105,QCA!I$105,QCA!J$105,QCA!K$105),IF(G143="Quality Assurance Officer",CHOOSE(COUNTIF($G$2:G143,G143),QAO!B$105,QAO!C$105,QAO!D$105,QAO!E$105,QAO!F$105,QAO!G$105,QAO!H$105,QAO!I$105,QAO!J$105,QAO!K$105),IF(G143="Research and Development Officer",CHOOSE(COUNTIF($G$2:G143,G143),RDO!B$105,RDO!C$105,RDO!D$105,RDO!E$105,RDO!F$105,RDO!G$105,RDO!H$105,RDO!I$105,RDO!J$105,RDO!K$105),IF(G143="Sustainability Officer",CHOOSE(COUNTIF($G$2:G143,G143),SBO!B$105,SBO!C$105,SBO!D$105,SBO!E$105,SBO!F$105,SBO!G$105,SBO!H$105,SBO!I$105,SBO!J$105,SBO!K$105),IF(G143="ESG Officer",CHOOSE(COUNTIF($G$2:G143,G143),ESG!B$105,ESG!C$105,ESG!D$105,ESG!E$105,ESG!F$105,ESG!G$105,ESG!H$105,ESG!I$105,ESG!J$105,ESG!K$105),IF(G143="Environmental Management System (ISO 14001) Officer",CHOOSE(COUNTIF($G$2:G143,G143),EMS!B$105,EMS!C$105,EMS!D$105,EMS!E$105,EMS!F$105,EMS!G$105,EMS!H$105,EMS!I$105,EMS!J$105,EMS!K$105),IF(G143="Corporate Legal Officer",CHOOSE(COUNTIF($G$2:G143,G143),CLO!B$105,CLO!C$105,CLO!D$105,CLO!E$105,CLO!F$105,CLO!G$105,CLO!H$105,CLO!I$105,CLO!J$105,CLO!K$105),IF(G143="Lifting Engineer for Heavy &amp; Critical Lifting",CHOOSE(COUNTIF($G$2:G143,G143),LHC!B$105,LHC!C$105,LHC!D$105,LHC!E$105,LHC!F$105,LHC!G$105,LHC!H$105,LHC!I$105,LHC!J$105,LHC!K$105),IF(G143="Panelis Terlatih Pengujian Sensori Pangan",CHOOSE(COUNTIF($G$2:G143,G143),PSP!B$105,PSP!C$105,PSP!D$105,PSP!E$105,PSP!F$105,PSP!G$105,PSP!H$105,PSP!I$105,PSP!J$105,PSP!K$105),IF(G143="Food Safety Management Officer/ Petugas Sistem Keamanan Pangan",CHOOSE(COUNTIF($G$2:G143,G143),FMO!B$105,FMO!C$105,FMO!D$105,FMO!E$105,FMO!F$105,FMO!G$105,FMO!H$105,FMO!I$105,FMO!J$105,FMO!K$105),IF(G143="Lead Implementer Standar Laboratorium ISO/IEC 17025:2017",CHOOSE(COUNTIF($G$2:G143,G143),LQO!B$105,LQO!C$105,LQO!D$105,LQO!E$105,LQO!F$105,LQO!G$105,LQO!H$105,LQO!I$105,LQO!J$105,LQO!K$105),IF(G143="Regulatory Affairs Officer",CHOOSE(COUNTIF($G$2:G143,G143),RAO!B$105,RAO!C$105,RAO!D$105,RAO!E$105,RAO!F$105,RAO!G$105,RAO!H$105,RAO!I$105,RAO!J$105,RAO!K$105),IF(G143="LIFTING ENGINEER FOR MEDIUM LIFTING",CHOOSE(COUNTIF($G$2:G143,G143),LML!B$105,LML!C$105,LML!D$105,LML!E$105,LML!F$105,LML!G$105,LML!H$105,LML!I$105,LML!J$105,LML!K$105),IF(G143="LIFTING DRAFTER",CHOOSE(COUNTIF($G$2:G143,G143),LDT!B$105,LDT!C$105,LDT!D$105,LDT!E$105,LDT!F$105,LDT!G$105,LDT!H$105,LDT!I$105,LDT!J$105,LDT!K$105),IF(G143="3D LIFTING DESIGNER",CHOOSE(COUNTIF($G$2:G143,G143),DLD!B$105,DLD!C$105,DLD!D$105,DLD!E$105,DLD!F$105,DLD!G$105,DLD!H$105,DLD!I$105,DLD!J$105,DLD!K$105),"")))))))))))))))))))))</f>
        <v>85</v>
      </c>
    </row>
    <row r="144" spans="1:9" ht="19.8" x14ac:dyDescent="0.3">
      <c r="A144" s="55" t="s">
        <v>1726</v>
      </c>
      <c r="B144" s="55" t="s">
        <v>1587</v>
      </c>
      <c r="C144" s="55" t="s">
        <v>1727</v>
      </c>
      <c r="D144" s="55" t="s">
        <v>1610</v>
      </c>
      <c r="E144" s="55" t="s">
        <v>1728</v>
      </c>
      <c r="F144" s="55" t="s">
        <v>1729</v>
      </c>
      <c r="G144" s="55" t="s">
        <v>2070</v>
      </c>
      <c r="H144" s="55" t="str">
        <f t="shared" si="5"/>
        <v>QCA</v>
      </c>
      <c r="I144" s="55">
        <f>IF(G144="","",IF(COUNTIF($G$2:G144,G144)&gt;10,"",IF(G144="GLP Laboratory Technician/Teknisi Laboratorium Berbasis GLP",CHOOSE(COUNTIF($G$2:G144,G144),GLP!B$105,GLP!C$105,GLP!D$105,GLP!E$105,GLP!F$105,GLP!G$105,GLP!H$105,GLP!I$105,GLP!J$105,GLP!K$105),IF(G144="Laboratory HSE Officer/Petugas K3L Laboratorium",CHOOSE(COUNTIF($G$2:G144,G144),K3L!B$105,K3L!C$105,K3L!D$105,K3L!E$105,K3L!F$105,K3L!G$105,K3L!H$105,K3L!I$105,K3L!J$105,K3L!K$105),IF(G144="Laboratory Operations Officer/Pranata Laboratorium",CHOOSE(COUNTIF($G$2:G144,G144),LOP!B$105,LOP!C$105,LOP!D$105,LOP!E$105,LOP!F$105,LOP!G$105,LOP!H$105,LOP!I$105,LOP!J$105,LOP!K$105),IF(G144="Quality Management System (ISO 9001) Officer",CHOOSE(COUNTIF($G$2:G144,G144),QMS!B$105,QMS!C$105,QMS!D$105,QMS!E$105,QMS!F$105,QMS!G$105,QMS!H$105,QMS!I$105,QMS!J$105,QMS!K$105),IF(G144="QC Laboratory Analyst/Analis QC Laboratorium",CHOOSE(COUNTIF($G$2:G144,G144),QCA!B$105,QCA!C$105,QCA!D$105,QCA!E$105,QCA!F$105,QCA!G$105,QCA!H$105,QCA!I$105,QCA!J$105,QCA!K$105),IF(G144="Quality Assurance Officer",CHOOSE(COUNTIF($G$2:G144,G144),QAO!B$105,QAO!C$105,QAO!D$105,QAO!E$105,QAO!F$105,QAO!G$105,QAO!H$105,QAO!I$105,QAO!J$105,QAO!K$105),IF(G144="Research and Development Officer",CHOOSE(COUNTIF($G$2:G144,G144),RDO!B$105,RDO!C$105,RDO!D$105,RDO!E$105,RDO!F$105,RDO!G$105,RDO!H$105,RDO!I$105,RDO!J$105,RDO!K$105),IF(G144="Sustainability Officer",CHOOSE(COUNTIF($G$2:G144,G144),SBO!B$105,SBO!C$105,SBO!D$105,SBO!E$105,SBO!F$105,SBO!G$105,SBO!H$105,SBO!I$105,SBO!J$105,SBO!K$105),IF(G144="ESG Officer",CHOOSE(COUNTIF($G$2:G144,G144),ESG!B$105,ESG!C$105,ESG!D$105,ESG!E$105,ESG!F$105,ESG!G$105,ESG!H$105,ESG!I$105,ESG!J$105,ESG!K$105),IF(G144="Environmental Management System (ISO 14001) Officer",CHOOSE(COUNTIF($G$2:G144,G144),EMS!B$105,EMS!C$105,EMS!D$105,EMS!E$105,EMS!F$105,EMS!G$105,EMS!H$105,EMS!I$105,EMS!J$105,EMS!K$105),IF(G144="Corporate Legal Officer",CHOOSE(COUNTIF($G$2:G144,G144),CLO!B$105,CLO!C$105,CLO!D$105,CLO!E$105,CLO!F$105,CLO!G$105,CLO!H$105,CLO!I$105,CLO!J$105,CLO!K$105),IF(G144="Lifting Engineer for Heavy &amp; Critical Lifting",CHOOSE(COUNTIF($G$2:G144,G144),LHC!B$105,LHC!C$105,LHC!D$105,LHC!E$105,LHC!F$105,LHC!G$105,LHC!H$105,LHC!I$105,LHC!J$105,LHC!K$105),IF(G144="Panelis Terlatih Pengujian Sensori Pangan",CHOOSE(COUNTIF($G$2:G144,G144),PSP!B$105,PSP!C$105,PSP!D$105,PSP!E$105,PSP!F$105,PSP!G$105,PSP!H$105,PSP!I$105,PSP!J$105,PSP!K$105),IF(G144="Food Safety Management Officer/ Petugas Sistem Keamanan Pangan",CHOOSE(COUNTIF($G$2:G144,G144),FMO!B$105,FMO!C$105,FMO!D$105,FMO!E$105,FMO!F$105,FMO!G$105,FMO!H$105,FMO!I$105,FMO!J$105,FMO!K$105),IF(G144="Lead Implementer Standar Laboratorium ISO/IEC 17025:2017",CHOOSE(COUNTIF($G$2:G144,G144),LQO!B$105,LQO!C$105,LQO!D$105,LQO!E$105,LQO!F$105,LQO!G$105,LQO!H$105,LQO!I$105,LQO!J$105,LQO!K$105),IF(G144="Regulatory Affairs Officer",CHOOSE(COUNTIF($G$2:G144,G144),RAO!B$105,RAO!C$105,RAO!D$105,RAO!E$105,RAO!F$105,RAO!G$105,RAO!H$105,RAO!I$105,RAO!J$105,RAO!K$105),IF(G144="LIFTING ENGINEER FOR MEDIUM LIFTING",CHOOSE(COUNTIF($G$2:G144,G144),LML!B$105,LML!C$105,LML!D$105,LML!E$105,LML!F$105,LML!G$105,LML!H$105,LML!I$105,LML!J$105,LML!K$105),IF(G144="LIFTING DRAFTER",CHOOSE(COUNTIF($G$2:G144,G144),LDT!B$105,LDT!C$105,LDT!D$105,LDT!E$105,LDT!F$105,LDT!G$105,LDT!H$105,LDT!I$105,LDT!J$105,LDT!K$105),IF(G144="3D LIFTING DESIGNER",CHOOSE(COUNTIF($G$2:G144,G144),DLD!B$105,DLD!C$105,DLD!D$105,DLD!E$105,DLD!F$105,DLD!G$105,DLD!H$105,DLD!I$105,DLD!J$105,DLD!K$105),"")))))))))))))))))))))</f>
        <v>85</v>
      </c>
    </row>
    <row r="145" spans="1:9" ht="19.8" x14ac:dyDescent="0.3">
      <c r="A145" s="55" t="s">
        <v>1807</v>
      </c>
      <c r="B145" s="55" t="s">
        <v>1596</v>
      </c>
      <c r="C145" s="55">
        <v>81247027296</v>
      </c>
      <c r="D145" s="55" t="s">
        <v>1610</v>
      </c>
      <c r="E145" s="55" t="s">
        <v>1778</v>
      </c>
      <c r="F145" s="55" t="s">
        <v>1778</v>
      </c>
      <c r="G145" s="55" t="s">
        <v>2070</v>
      </c>
      <c r="H145" s="55" t="str">
        <f t="shared" si="5"/>
        <v>QCA</v>
      </c>
      <c r="I145" s="55">
        <f>IF(G145="","",IF(COUNTIF($G$2:G145,G145)&gt;10,"",IF(G145="GLP Laboratory Technician/Teknisi Laboratorium Berbasis GLP",CHOOSE(COUNTIF($G$2:G145,G145),GLP!B$105,GLP!C$105,GLP!D$105,GLP!E$105,GLP!F$105,GLP!G$105,GLP!H$105,GLP!I$105,GLP!J$105,GLP!K$105),IF(G145="Laboratory HSE Officer/Petugas K3L Laboratorium",CHOOSE(COUNTIF($G$2:G145,G145),K3L!B$105,K3L!C$105,K3L!D$105,K3L!E$105,K3L!F$105,K3L!G$105,K3L!H$105,K3L!I$105,K3L!J$105,K3L!K$105),IF(G145="Laboratory Operations Officer/Pranata Laboratorium",CHOOSE(COUNTIF($G$2:G145,G145),LOP!B$105,LOP!C$105,LOP!D$105,LOP!E$105,LOP!F$105,LOP!G$105,LOP!H$105,LOP!I$105,LOP!J$105,LOP!K$105),IF(G145="Quality Management System (ISO 9001) Officer",CHOOSE(COUNTIF($G$2:G145,G145),QMS!B$105,QMS!C$105,QMS!D$105,QMS!E$105,QMS!F$105,QMS!G$105,QMS!H$105,QMS!I$105,QMS!J$105,QMS!K$105),IF(G145="QC Laboratory Analyst/Analis QC Laboratorium",CHOOSE(COUNTIF($G$2:G145,G145),QCA!B$105,QCA!C$105,QCA!D$105,QCA!E$105,QCA!F$105,QCA!G$105,QCA!H$105,QCA!I$105,QCA!J$105,QCA!K$105),IF(G145="Quality Assurance Officer",CHOOSE(COUNTIF($G$2:G145,G145),QAO!B$105,QAO!C$105,QAO!D$105,QAO!E$105,QAO!F$105,QAO!G$105,QAO!H$105,QAO!I$105,QAO!J$105,QAO!K$105),IF(G145="Research and Development Officer",CHOOSE(COUNTIF($G$2:G145,G145),RDO!B$105,RDO!C$105,RDO!D$105,RDO!E$105,RDO!F$105,RDO!G$105,RDO!H$105,RDO!I$105,RDO!J$105,RDO!K$105),IF(G145="Sustainability Officer",CHOOSE(COUNTIF($G$2:G145,G145),SBO!B$105,SBO!C$105,SBO!D$105,SBO!E$105,SBO!F$105,SBO!G$105,SBO!H$105,SBO!I$105,SBO!J$105,SBO!K$105),IF(G145="ESG Officer",CHOOSE(COUNTIF($G$2:G145,G145),ESG!B$105,ESG!C$105,ESG!D$105,ESG!E$105,ESG!F$105,ESG!G$105,ESG!H$105,ESG!I$105,ESG!J$105,ESG!K$105),IF(G145="Environmental Management System (ISO 14001) Officer",CHOOSE(COUNTIF($G$2:G145,G145),EMS!B$105,EMS!C$105,EMS!D$105,EMS!E$105,EMS!F$105,EMS!G$105,EMS!H$105,EMS!I$105,EMS!J$105,EMS!K$105),IF(G145="Corporate Legal Officer",CHOOSE(COUNTIF($G$2:G145,G145),CLO!B$105,CLO!C$105,CLO!D$105,CLO!E$105,CLO!F$105,CLO!G$105,CLO!H$105,CLO!I$105,CLO!J$105,CLO!K$105),IF(G145="Lifting Engineer for Heavy &amp; Critical Lifting",CHOOSE(COUNTIF($G$2:G145,G145),LHC!B$105,LHC!C$105,LHC!D$105,LHC!E$105,LHC!F$105,LHC!G$105,LHC!H$105,LHC!I$105,LHC!J$105,LHC!K$105),IF(G145="Panelis Terlatih Pengujian Sensori Pangan",CHOOSE(COUNTIF($G$2:G145,G145),PSP!B$105,PSP!C$105,PSP!D$105,PSP!E$105,PSP!F$105,PSP!G$105,PSP!H$105,PSP!I$105,PSP!J$105,PSP!K$105),IF(G145="Food Safety Management Officer/ Petugas Sistem Keamanan Pangan",CHOOSE(COUNTIF($G$2:G145,G145),FMO!B$105,FMO!C$105,FMO!D$105,FMO!E$105,FMO!F$105,FMO!G$105,FMO!H$105,FMO!I$105,FMO!J$105,FMO!K$105),IF(G145="Lead Implementer Standar Laboratorium ISO/IEC 17025:2017",CHOOSE(COUNTIF($G$2:G145,G145),LQO!B$105,LQO!C$105,LQO!D$105,LQO!E$105,LQO!F$105,LQO!G$105,LQO!H$105,LQO!I$105,LQO!J$105,LQO!K$105),IF(G145="Regulatory Affairs Officer",CHOOSE(COUNTIF($G$2:G145,G145),RAO!B$105,RAO!C$105,RAO!D$105,RAO!E$105,RAO!F$105,RAO!G$105,RAO!H$105,RAO!I$105,RAO!J$105,RAO!K$105),IF(G145="LIFTING ENGINEER FOR MEDIUM LIFTING",CHOOSE(COUNTIF($G$2:G145,G145),LML!B$105,LML!C$105,LML!D$105,LML!E$105,LML!F$105,LML!G$105,LML!H$105,LML!I$105,LML!J$105,LML!K$105),IF(G145="LIFTING DRAFTER",CHOOSE(COUNTIF($G$2:G145,G145),LDT!B$105,LDT!C$105,LDT!D$105,LDT!E$105,LDT!F$105,LDT!G$105,LDT!H$105,LDT!I$105,LDT!J$105,LDT!K$105),IF(G145="3D LIFTING DESIGNER",CHOOSE(COUNTIF($G$2:G145,G145),DLD!B$105,DLD!C$105,DLD!D$105,DLD!E$105,DLD!F$105,DLD!G$105,DLD!H$105,DLD!I$105,DLD!J$105,DLD!K$105),"")))))))))))))))))))))</f>
        <v>49</v>
      </c>
    </row>
    <row r="146" spans="1:9" ht="19.8" x14ac:dyDescent="0.3">
      <c r="A146" s="55" t="s">
        <v>1846</v>
      </c>
      <c r="B146" s="55" t="s">
        <v>1587</v>
      </c>
      <c r="C146" s="55">
        <v>859175518821</v>
      </c>
      <c r="D146" s="55" t="s">
        <v>1847</v>
      </c>
      <c r="E146" s="55" t="s">
        <v>1848</v>
      </c>
      <c r="F146" s="55" t="s">
        <v>1821</v>
      </c>
      <c r="G146" s="55" t="s">
        <v>2070</v>
      </c>
      <c r="H146" s="55" t="str">
        <f t="shared" si="5"/>
        <v>QCA</v>
      </c>
      <c r="I146" s="55">
        <f>IF(G146="","",IF(COUNTIF($G$2:G146,G146)&gt;10,"",IF(G146="GLP Laboratory Technician/Teknisi Laboratorium Berbasis GLP",CHOOSE(COUNTIF($G$2:G146,G146),GLP!B$105,GLP!C$105,GLP!D$105,GLP!E$105,GLP!F$105,GLP!G$105,GLP!H$105,GLP!I$105,GLP!J$105,GLP!K$105),IF(G146="Laboratory HSE Officer/Petugas K3L Laboratorium",CHOOSE(COUNTIF($G$2:G146,G146),K3L!B$105,K3L!C$105,K3L!D$105,K3L!E$105,K3L!F$105,K3L!G$105,K3L!H$105,K3L!I$105,K3L!J$105,K3L!K$105),IF(G146="Laboratory Operations Officer/Pranata Laboratorium",CHOOSE(COUNTIF($G$2:G146,G146),LOP!B$105,LOP!C$105,LOP!D$105,LOP!E$105,LOP!F$105,LOP!G$105,LOP!H$105,LOP!I$105,LOP!J$105,LOP!K$105),IF(G146="Quality Management System (ISO 9001) Officer",CHOOSE(COUNTIF($G$2:G146,G146),QMS!B$105,QMS!C$105,QMS!D$105,QMS!E$105,QMS!F$105,QMS!G$105,QMS!H$105,QMS!I$105,QMS!J$105,QMS!K$105),IF(G146="QC Laboratory Analyst/Analis QC Laboratorium",CHOOSE(COUNTIF($G$2:G146,G146),QCA!B$105,QCA!C$105,QCA!D$105,QCA!E$105,QCA!F$105,QCA!G$105,QCA!H$105,QCA!I$105,QCA!J$105,QCA!K$105),IF(G146="Quality Assurance Officer",CHOOSE(COUNTIF($G$2:G146,G146),QAO!B$105,QAO!C$105,QAO!D$105,QAO!E$105,QAO!F$105,QAO!G$105,QAO!H$105,QAO!I$105,QAO!J$105,QAO!K$105),IF(G146="Research and Development Officer",CHOOSE(COUNTIF($G$2:G146,G146),RDO!B$105,RDO!C$105,RDO!D$105,RDO!E$105,RDO!F$105,RDO!G$105,RDO!H$105,RDO!I$105,RDO!J$105,RDO!K$105),IF(G146="Sustainability Officer",CHOOSE(COUNTIF($G$2:G146,G146),SBO!B$105,SBO!C$105,SBO!D$105,SBO!E$105,SBO!F$105,SBO!G$105,SBO!H$105,SBO!I$105,SBO!J$105,SBO!K$105),IF(G146="ESG Officer",CHOOSE(COUNTIF($G$2:G146,G146),ESG!B$105,ESG!C$105,ESG!D$105,ESG!E$105,ESG!F$105,ESG!G$105,ESG!H$105,ESG!I$105,ESG!J$105,ESG!K$105),IF(G146="Environmental Management System (ISO 14001) Officer",CHOOSE(COUNTIF($G$2:G146,G146),EMS!B$105,EMS!C$105,EMS!D$105,EMS!E$105,EMS!F$105,EMS!G$105,EMS!H$105,EMS!I$105,EMS!J$105,EMS!K$105),IF(G146="Corporate Legal Officer",CHOOSE(COUNTIF($G$2:G146,G146),CLO!B$105,CLO!C$105,CLO!D$105,CLO!E$105,CLO!F$105,CLO!G$105,CLO!H$105,CLO!I$105,CLO!J$105,CLO!K$105),IF(G146="Lifting Engineer for Heavy &amp; Critical Lifting",CHOOSE(COUNTIF($G$2:G146,G146),LHC!B$105,LHC!C$105,LHC!D$105,LHC!E$105,LHC!F$105,LHC!G$105,LHC!H$105,LHC!I$105,LHC!J$105,LHC!K$105),IF(G146="Panelis Terlatih Pengujian Sensori Pangan",CHOOSE(COUNTIF($G$2:G146,G146),PSP!B$105,PSP!C$105,PSP!D$105,PSP!E$105,PSP!F$105,PSP!G$105,PSP!H$105,PSP!I$105,PSP!J$105,PSP!K$105),IF(G146="Food Safety Management Officer/ Petugas Sistem Keamanan Pangan",CHOOSE(COUNTIF($G$2:G146,G146),FMO!B$105,FMO!C$105,FMO!D$105,FMO!E$105,FMO!F$105,FMO!G$105,FMO!H$105,FMO!I$105,FMO!J$105,FMO!K$105),IF(G146="Lead Implementer Standar Laboratorium ISO/IEC 17025:2017",CHOOSE(COUNTIF($G$2:G146,G146),LQO!B$105,LQO!C$105,LQO!D$105,LQO!E$105,LQO!F$105,LQO!G$105,LQO!H$105,LQO!I$105,LQO!J$105,LQO!K$105),IF(G146="Regulatory Affairs Officer",CHOOSE(COUNTIF($G$2:G146,G146),RAO!B$105,RAO!C$105,RAO!D$105,RAO!E$105,RAO!F$105,RAO!G$105,RAO!H$105,RAO!I$105,RAO!J$105,RAO!K$105),IF(G146="LIFTING ENGINEER FOR MEDIUM LIFTING",CHOOSE(COUNTIF($G$2:G146,G146),LML!B$105,LML!C$105,LML!D$105,LML!E$105,LML!F$105,LML!G$105,LML!H$105,LML!I$105,LML!J$105,LML!K$105),IF(G146="LIFTING DRAFTER",CHOOSE(COUNTIF($G$2:G146,G146),LDT!B$105,LDT!C$105,LDT!D$105,LDT!E$105,LDT!F$105,LDT!G$105,LDT!H$105,LDT!I$105,LDT!J$105,LDT!K$105),IF(G146="3D LIFTING DESIGNER",CHOOSE(COUNTIF($G$2:G146,G146),DLD!B$105,DLD!C$105,DLD!D$105,DLD!E$105,DLD!F$105,DLD!G$105,DLD!H$105,DLD!I$105,DLD!J$105,DLD!K$105),"")))))))))))))))))))))</f>
        <v>85</v>
      </c>
    </row>
    <row r="147" spans="1:9" ht="19.8" x14ac:dyDescent="0.3">
      <c r="A147" s="55" t="s">
        <v>1877</v>
      </c>
      <c r="B147" s="55" t="s">
        <v>1596</v>
      </c>
      <c r="C147" s="55">
        <v>85244544340</v>
      </c>
      <c r="D147" s="55" t="s">
        <v>1610</v>
      </c>
      <c r="E147" s="55" t="s">
        <v>1783</v>
      </c>
      <c r="F147" s="55" t="s">
        <v>1778</v>
      </c>
      <c r="G147" s="55" t="s">
        <v>2070</v>
      </c>
      <c r="H147" s="55" t="str">
        <f t="shared" si="5"/>
        <v>QCA</v>
      </c>
      <c r="I147" s="55">
        <f>IF(G147="","",IF(COUNTIF($G$2:G147,G147)&gt;10,"",IF(G147="GLP Laboratory Technician/Teknisi Laboratorium Berbasis GLP",CHOOSE(COUNTIF($G$2:G147,G147),GLP!B$105,GLP!C$105,GLP!D$105,GLP!E$105,GLP!F$105,GLP!G$105,GLP!H$105,GLP!I$105,GLP!J$105,GLP!K$105),IF(G147="Laboratory HSE Officer/Petugas K3L Laboratorium",CHOOSE(COUNTIF($G$2:G147,G147),K3L!B$105,K3L!C$105,K3L!D$105,K3L!E$105,K3L!F$105,K3L!G$105,K3L!H$105,K3L!I$105,K3L!J$105,K3L!K$105),IF(G147="Laboratory Operations Officer/Pranata Laboratorium",CHOOSE(COUNTIF($G$2:G147,G147),LOP!B$105,LOP!C$105,LOP!D$105,LOP!E$105,LOP!F$105,LOP!G$105,LOP!H$105,LOP!I$105,LOP!J$105,LOP!K$105),IF(G147="Quality Management System (ISO 9001) Officer",CHOOSE(COUNTIF($G$2:G147,G147),QMS!B$105,QMS!C$105,QMS!D$105,QMS!E$105,QMS!F$105,QMS!G$105,QMS!H$105,QMS!I$105,QMS!J$105,QMS!K$105),IF(G147="QC Laboratory Analyst/Analis QC Laboratorium",CHOOSE(COUNTIF($G$2:G147,G147),QCA!B$105,QCA!C$105,QCA!D$105,QCA!E$105,QCA!F$105,QCA!G$105,QCA!H$105,QCA!I$105,QCA!J$105,QCA!K$105),IF(G147="Quality Assurance Officer",CHOOSE(COUNTIF($G$2:G147,G147),QAO!B$105,QAO!C$105,QAO!D$105,QAO!E$105,QAO!F$105,QAO!G$105,QAO!H$105,QAO!I$105,QAO!J$105,QAO!K$105),IF(G147="Research and Development Officer",CHOOSE(COUNTIF($G$2:G147,G147),RDO!B$105,RDO!C$105,RDO!D$105,RDO!E$105,RDO!F$105,RDO!G$105,RDO!H$105,RDO!I$105,RDO!J$105,RDO!K$105),IF(G147="Sustainability Officer",CHOOSE(COUNTIF($G$2:G147,G147),SBO!B$105,SBO!C$105,SBO!D$105,SBO!E$105,SBO!F$105,SBO!G$105,SBO!H$105,SBO!I$105,SBO!J$105,SBO!K$105),IF(G147="ESG Officer",CHOOSE(COUNTIF($G$2:G147,G147),ESG!B$105,ESG!C$105,ESG!D$105,ESG!E$105,ESG!F$105,ESG!G$105,ESG!H$105,ESG!I$105,ESG!J$105,ESG!K$105),IF(G147="Environmental Management System (ISO 14001) Officer",CHOOSE(COUNTIF($G$2:G147,G147),EMS!B$105,EMS!C$105,EMS!D$105,EMS!E$105,EMS!F$105,EMS!G$105,EMS!H$105,EMS!I$105,EMS!J$105,EMS!K$105),IF(G147="Corporate Legal Officer",CHOOSE(COUNTIF($G$2:G147,G147),CLO!B$105,CLO!C$105,CLO!D$105,CLO!E$105,CLO!F$105,CLO!G$105,CLO!H$105,CLO!I$105,CLO!J$105,CLO!K$105),IF(G147="Lifting Engineer for Heavy &amp; Critical Lifting",CHOOSE(COUNTIF($G$2:G147,G147),LHC!B$105,LHC!C$105,LHC!D$105,LHC!E$105,LHC!F$105,LHC!G$105,LHC!H$105,LHC!I$105,LHC!J$105,LHC!K$105),IF(G147="Panelis Terlatih Pengujian Sensori Pangan",CHOOSE(COUNTIF($G$2:G147,G147),PSP!B$105,PSP!C$105,PSP!D$105,PSP!E$105,PSP!F$105,PSP!G$105,PSP!H$105,PSP!I$105,PSP!J$105,PSP!K$105),IF(G147="Food Safety Management Officer/ Petugas Sistem Keamanan Pangan",CHOOSE(COUNTIF($G$2:G147,G147),FMO!B$105,FMO!C$105,FMO!D$105,FMO!E$105,FMO!F$105,FMO!G$105,FMO!H$105,FMO!I$105,FMO!J$105,FMO!K$105),IF(G147="Lead Implementer Standar Laboratorium ISO/IEC 17025:2017",CHOOSE(COUNTIF($G$2:G147,G147),LQO!B$105,LQO!C$105,LQO!D$105,LQO!E$105,LQO!F$105,LQO!G$105,LQO!H$105,LQO!I$105,LQO!J$105,LQO!K$105),IF(G147="Regulatory Affairs Officer",CHOOSE(COUNTIF($G$2:G147,G147),RAO!B$105,RAO!C$105,RAO!D$105,RAO!E$105,RAO!F$105,RAO!G$105,RAO!H$105,RAO!I$105,RAO!J$105,RAO!K$105),IF(G147="LIFTING ENGINEER FOR MEDIUM LIFTING",CHOOSE(COUNTIF($G$2:G147,G147),LML!B$105,LML!C$105,LML!D$105,LML!E$105,LML!F$105,LML!G$105,LML!H$105,LML!I$105,LML!J$105,LML!K$105),IF(G147="LIFTING DRAFTER",CHOOSE(COUNTIF($G$2:G147,G147),LDT!B$105,LDT!C$105,LDT!D$105,LDT!E$105,LDT!F$105,LDT!G$105,LDT!H$105,LDT!I$105,LDT!J$105,LDT!K$105),IF(G147="3D LIFTING DESIGNER",CHOOSE(COUNTIF($G$2:G147,G147),DLD!B$105,DLD!C$105,DLD!D$105,DLD!E$105,DLD!F$105,DLD!G$105,DLD!H$105,DLD!I$105,DLD!J$105,DLD!K$105),"")))))))))))))))))))))</f>
        <v>49</v>
      </c>
    </row>
    <row r="148" spans="1:9" ht="19.8" x14ac:dyDescent="0.3">
      <c r="A148" s="55" t="s">
        <v>1932</v>
      </c>
      <c r="B148" s="55" t="s">
        <v>1587</v>
      </c>
      <c r="C148" s="55">
        <v>85335059231</v>
      </c>
      <c r="D148" s="55" t="s">
        <v>1891</v>
      </c>
      <c r="E148" s="55" t="s">
        <v>1933</v>
      </c>
      <c r="F148" s="55" t="s">
        <v>1934</v>
      </c>
      <c r="G148" s="55" t="s">
        <v>2070</v>
      </c>
      <c r="H148" s="55" t="str">
        <f t="shared" si="5"/>
        <v>QCA</v>
      </c>
      <c r="I148" s="55">
        <f>IF(G148="","",IF(COUNTIF($G$2:G148,G148)&gt;10,"",IF(G148="GLP Laboratory Technician/Teknisi Laboratorium Berbasis GLP",CHOOSE(COUNTIF($G$2:G148,G148),GLP!B$105,GLP!C$105,GLP!D$105,GLP!E$105,GLP!F$105,GLP!G$105,GLP!H$105,GLP!I$105,GLP!J$105,GLP!K$105),IF(G148="Laboratory HSE Officer/Petugas K3L Laboratorium",CHOOSE(COUNTIF($G$2:G148,G148),K3L!B$105,K3L!C$105,K3L!D$105,K3L!E$105,K3L!F$105,K3L!G$105,K3L!H$105,K3L!I$105,K3L!J$105,K3L!K$105),IF(G148="Laboratory Operations Officer/Pranata Laboratorium",CHOOSE(COUNTIF($G$2:G148,G148),LOP!B$105,LOP!C$105,LOP!D$105,LOP!E$105,LOP!F$105,LOP!G$105,LOP!H$105,LOP!I$105,LOP!J$105,LOP!K$105),IF(G148="Quality Management System (ISO 9001) Officer",CHOOSE(COUNTIF($G$2:G148,G148),QMS!B$105,QMS!C$105,QMS!D$105,QMS!E$105,QMS!F$105,QMS!G$105,QMS!H$105,QMS!I$105,QMS!J$105,QMS!K$105),IF(G148="QC Laboratory Analyst/Analis QC Laboratorium",CHOOSE(COUNTIF($G$2:G148,G148),QCA!B$105,QCA!C$105,QCA!D$105,QCA!E$105,QCA!F$105,QCA!G$105,QCA!H$105,QCA!I$105,QCA!J$105,QCA!K$105),IF(G148="Quality Assurance Officer",CHOOSE(COUNTIF($G$2:G148,G148),QAO!B$105,QAO!C$105,QAO!D$105,QAO!E$105,QAO!F$105,QAO!G$105,QAO!H$105,QAO!I$105,QAO!J$105,QAO!K$105),IF(G148="Research and Development Officer",CHOOSE(COUNTIF($G$2:G148,G148),RDO!B$105,RDO!C$105,RDO!D$105,RDO!E$105,RDO!F$105,RDO!G$105,RDO!H$105,RDO!I$105,RDO!J$105,RDO!K$105),IF(G148="Sustainability Officer",CHOOSE(COUNTIF($G$2:G148,G148),SBO!B$105,SBO!C$105,SBO!D$105,SBO!E$105,SBO!F$105,SBO!G$105,SBO!H$105,SBO!I$105,SBO!J$105,SBO!K$105),IF(G148="ESG Officer",CHOOSE(COUNTIF($G$2:G148,G148),ESG!B$105,ESG!C$105,ESG!D$105,ESG!E$105,ESG!F$105,ESG!G$105,ESG!H$105,ESG!I$105,ESG!J$105,ESG!K$105),IF(G148="Environmental Management System (ISO 14001) Officer",CHOOSE(COUNTIF($G$2:G148,G148),EMS!B$105,EMS!C$105,EMS!D$105,EMS!E$105,EMS!F$105,EMS!G$105,EMS!H$105,EMS!I$105,EMS!J$105,EMS!K$105),IF(G148="Corporate Legal Officer",CHOOSE(COUNTIF($G$2:G148,G148),CLO!B$105,CLO!C$105,CLO!D$105,CLO!E$105,CLO!F$105,CLO!G$105,CLO!H$105,CLO!I$105,CLO!J$105,CLO!K$105),IF(G148="Lifting Engineer for Heavy &amp; Critical Lifting",CHOOSE(COUNTIF($G$2:G148,G148),LHC!B$105,LHC!C$105,LHC!D$105,LHC!E$105,LHC!F$105,LHC!G$105,LHC!H$105,LHC!I$105,LHC!J$105,LHC!K$105),IF(G148="Panelis Terlatih Pengujian Sensori Pangan",CHOOSE(COUNTIF($G$2:G148,G148),PSP!B$105,PSP!C$105,PSP!D$105,PSP!E$105,PSP!F$105,PSP!G$105,PSP!H$105,PSP!I$105,PSP!J$105,PSP!K$105),IF(G148="Food Safety Management Officer/ Petugas Sistem Keamanan Pangan",CHOOSE(COUNTIF($G$2:G148,G148),FMO!B$105,FMO!C$105,FMO!D$105,FMO!E$105,FMO!F$105,FMO!G$105,FMO!H$105,FMO!I$105,FMO!J$105,FMO!K$105),IF(G148="Lead Implementer Standar Laboratorium ISO/IEC 17025:2017",CHOOSE(COUNTIF($G$2:G148,G148),LQO!B$105,LQO!C$105,LQO!D$105,LQO!E$105,LQO!F$105,LQO!G$105,LQO!H$105,LQO!I$105,LQO!J$105,LQO!K$105),IF(G148="Regulatory Affairs Officer",CHOOSE(COUNTIF($G$2:G148,G148),RAO!B$105,RAO!C$105,RAO!D$105,RAO!E$105,RAO!F$105,RAO!G$105,RAO!H$105,RAO!I$105,RAO!J$105,RAO!K$105),IF(G148="LIFTING ENGINEER FOR MEDIUM LIFTING",CHOOSE(COUNTIF($G$2:G148,G148),LML!B$105,LML!C$105,LML!D$105,LML!E$105,LML!F$105,LML!G$105,LML!H$105,LML!I$105,LML!J$105,LML!K$105),IF(G148="LIFTING DRAFTER",CHOOSE(COUNTIF($G$2:G148,G148),LDT!B$105,LDT!C$105,LDT!D$105,LDT!E$105,LDT!F$105,LDT!G$105,LDT!H$105,LDT!I$105,LDT!J$105,LDT!K$105),IF(G148="3D LIFTING DESIGNER",CHOOSE(COUNTIF($G$2:G148,G148),DLD!B$105,DLD!C$105,DLD!D$105,DLD!E$105,DLD!F$105,DLD!G$105,DLD!H$105,DLD!I$105,DLD!J$105,DLD!K$105),"")))))))))))))))))))))</f>
        <v>20</v>
      </c>
    </row>
    <row r="149" spans="1:9" ht="19.8" x14ac:dyDescent="0.3">
      <c r="A149" s="55" t="s">
        <v>1943</v>
      </c>
      <c r="B149" s="55" t="s">
        <v>1596</v>
      </c>
      <c r="C149" s="55">
        <v>85649854677</v>
      </c>
      <c r="D149" s="55" t="s">
        <v>1891</v>
      </c>
      <c r="E149" s="55" t="s">
        <v>1944</v>
      </c>
      <c r="F149" s="55" t="s">
        <v>1945</v>
      </c>
      <c r="G149" s="55" t="s">
        <v>2070</v>
      </c>
      <c r="H149" s="55" t="str">
        <f t="shared" si="5"/>
        <v>QCA</v>
      </c>
      <c r="I149" s="55">
        <f>IF(G149="","",IF(COUNTIF($G$2:G149,G149)&gt;10,"",IF(G149="GLP Laboratory Technician/Teknisi Laboratorium Berbasis GLP",CHOOSE(COUNTIF($G$2:G149,G149),GLP!B$105,GLP!C$105,GLP!D$105,GLP!E$105,GLP!F$105,GLP!G$105,GLP!H$105,GLP!I$105,GLP!J$105,GLP!K$105),IF(G149="Laboratory HSE Officer/Petugas K3L Laboratorium",CHOOSE(COUNTIF($G$2:G149,G149),K3L!B$105,K3L!C$105,K3L!D$105,K3L!E$105,K3L!F$105,K3L!G$105,K3L!H$105,K3L!I$105,K3L!J$105,K3L!K$105),IF(G149="Laboratory Operations Officer/Pranata Laboratorium",CHOOSE(COUNTIF($G$2:G149,G149),LOP!B$105,LOP!C$105,LOP!D$105,LOP!E$105,LOP!F$105,LOP!G$105,LOP!H$105,LOP!I$105,LOP!J$105,LOP!K$105),IF(G149="Quality Management System (ISO 9001) Officer",CHOOSE(COUNTIF($G$2:G149,G149),QMS!B$105,QMS!C$105,QMS!D$105,QMS!E$105,QMS!F$105,QMS!G$105,QMS!H$105,QMS!I$105,QMS!J$105,QMS!K$105),IF(G149="QC Laboratory Analyst/Analis QC Laboratorium",CHOOSE(COUNTIF($G$2:G149,G149),QCA!B$105,QCA!C$105,QCA!D$105,QCA!E$105,QCA!F$105,QCA!G$105,QCA!H$105,QCA!I$105,QCA!J$105,QCA!K$105),IF(G149="Quality Assurance Officer",CHOOSE(COUNTIF($G$2:G149,G149),QAO!B$105,QAO!C$105,QAO!D$105,QAO!E$105,QAO!F$105,QAO!G$105,QAO!H$105,QAO!I$105,QAO!J$105,QAO!K$105),IF(G149="Research and Development Officer",CHOOSE(COUNTIF($G$2:G149,G149),RDO!B$105,RDO!C$105,RDO!D$105,RDO!E$105,RDO!F$105,RDO!G$105,RDO!H$105,RDO!I$105,RDO!J$105,RDO!K$105),IF(G149="Sustainability Officer",CHOOSE(COUNTIF($G$2:G149,G149),SBO!B$105,SBO!C$105,SBO!D$105,SBO!E$105,SBO!F$105,SBO!G$105,SBO!H$105,SBO!I$105,SBO!J$105,SBO!K$105),IF(G149="ESG Officer",CHOOSE(COUNTIF($G$2:G149,G149),ESG!B$105,ESG!C$105,ESG!D$105,ESG!E$105,ESG!F$105,ESG!G$105,ESG!H$105,ESG!I$105,ESG!J$105,ESG!K$105),IF(G149="Environmental Management System (ISO 14001) Officer",CHOOSE(COUNTIF($G$2:G149,G149),EMS!B$105,EMS!C$105,EMS!D$105,EMS!E$105,EMS!F$105,EMS!G$105,EMS!H$105,EMS!I$105,EMS!J$105,EMS!K$105),IF(G149="Corporate Legal Officer",CHOOSE(COUNTIF($G$2:G149,G149),CLO!B$105,CLO!C$105,CLO!D$105,CLO!E$105,CLO!F$105,CLO!G$105,CLO!H$105,CLO!I$105,CLO!J$105,CLO!K$105),IF(G149="Lifting Engineer for Heavy &amp; Critical Lifting",CHOOSE(COUNTIF($G$2:G149,G149),LHC!B$105,LHC!C$105,LHC!D$105,LHC!E$105,LHC!F$105,LHC!G$105,LHC!H$105,LHC!I$105,LHC!J$105,LHC!K$105),IF(G149="Panelis Terlatih Pengujian Sensori Pangan",CHOOSE(COUNTIF($G$2:G149,G149),PSP!B$105,PSP!C$105,PSP!D$105,PSP!E$105,PSP!F$105,PSP!G$105,PSP!H$105,PSP!I$105,PSP!J$105,PSP!K$105),IF(G149="Food Safety Management Officer/ Petugas Sistem Keamanan Pangan",CHOOSE(COUNTIF($G$2:G149,G149),FMO!B$105,FMO!C$105,FMO!D$105,FMO!E$105,FMO!F$105,FMO!G$105,FMO!H$105,FMO!I$105,FMO!J$105,FMO!K$105),IF(G149="Lead Implementer Standar Laboratorium ISO/IEC 17025:2017",CHOOSE(COUNTIF($G$2:G149,G149),LQO!B$105,LQO!C$105,LQO!D$105,LQO!E$105,LQO!F$105,LQO!G$105,LQO!H$105,LQO!I$105,LQO!J$105,LQO!K$105),IF(G149="Regulatory Affairs Officer",CHOOSE(COUNTIF($G$2:G149,G149),RAO!B$105,RAO!C$105,RAO!D$105,RAO!E$105,RAO!F$105,RAO!G$105,RAO!H$105,RAO!I$105,RAO!J$105,RAO!K$105),IF(G149="LIFTING ENGINEER FOR MEDIUM LIFTING",CHOOSE(COUNTIF($G$2:G149,G149),LML!B$105,LML!C$105,LML!D$105,LML!E$105,LML!F$105,LML!G$105,LML!H$105,LML!I$105,LML!J$105,LML!K$105),IF(G149="LIFTING DRAFTER",CHOOSE(COUNTIF($G$2:G149,G149),LDT!B$105,LDT!C$105,LDT!D$105,LDT!E$105,LDT!F$105,LDT!G$105,LDT!H$105,LDT!I$105,LDT!J$105,LDT!K$105),IF(G149="3D LIFTING DESIGNER",CHOOSE(COUNTIF($G$2:G149,G149),DLD!B$105,DLD!C$105,DLD!D$105,DLD!E$105,DLD!F$105,DLD!G$105,DLD!H$105,DLD!I$105,DLD!J$105,DLD!K$105),"")))))))))))))))))))))</f>
        <v>20</v>
      </c>
    </row>
    <row r="150" spans="1:9" ht="19.8" x14ac:dyDescent="0.3">
      <c r="A150" s="55" t="s">
        <v>1939</v>
      </c>
      <c r="B150" s="55" t="s">
        <v>1587</v>
      </c>
      <c r="C150" s="55">
        <v>85856887933</v>
      </c>
      <c r="D150" s="55" t="s">
        <v>1940</v>
      </c>
      <c r="E150" s="55" t="s">
        <v>1941</v>
      </c>
      <c r="F150" s="55" t="s">
        <v>1942</v>
      </c>
      <c r="G150" s="55" t="s">
        <v>2070</v>
      </c>
      <c r="H150" s="55" t="str">
        <f t="shared" si="5"/>
        <v>QCA</v>
      </c>
      <c r="I150" s="55">
        <f>IF(G150="","",IF(COUNTIF($G$2:G150,G150)&gt;10,"",IF(G150="GLP Laboratory Technician/Teknisi Laboratorium Berbasis GLP",CHOOSE(COUNTIF($G$2:G150,G150),GLP!B$105,GLP!C$105,GLP!D$105,GLP!E$105,GLP!F$105,GLP!G$105,GLP!H$105,GLP!I$105,GLP!J$105,GLP!K$105),IF(G150="Laboratory HSE Officer/Petugas K3L Laboratorium",CHOOSE(COUNTIF($G$2:G150,G150),K3L!B$105,K3L!C$105,K3L!D$105,K3L!E$105,K3L!F$105,K3L!G$105,K3L!H$105,K3L!I$105,K3L!J$105,K3L!K$105),IF(G150="Laboratory Operations Officer/Pranata Laboratorium",CHOOSE(COUNTIF($G$2:G150,G150),LOP!B$105,LOP!C$105,LOP!D$105,LOP!E$105,LOP!F$105,LOP!G$105,LOP!H$105,LOP!I$105,LOP!J$105,LOP!K$105),IF(G150="Quality Management System (ISO 9001) Officer",CHOOSE(COUNTIF($G$2:G150,G150),QMS!B$105,QMS!C$105,QMS!D$105,QMS!E$105,QMS!F$105,QMS!G$105,QMS!H$105,QMS!I$105,QMS!J$105,QMS!K$105),IF(G150="QC Laboratory Analyst/Analis QC Laboratorium",CHOOSE(COUNTIF($G$2:G150,G150),QCA!B$105,QCA!C$105,QCA!D$105,QCA!E$105,QCA!F$105,QCA!G$105,QCA!H$105,QCA!I$105,QCA!J$105,QCA!K$105),IF(G150="Quality Assurance Officer",CHOOSE(COUNTIF($G$2:G150,G150),QAO!B$105,QAO!C$105,QAO!D$105,QAO!E$105,QAO!F$105,QAO!G$105,QAO!H$105,QAO!I$105,QAO!J$105,QAO!K$105),IF(G150="Research and Development Officer",CHOOSE(COUNTIF($G$2:G150,G150),RDO!B$105,RDO!C$105,RDO!D$105,RDO!E$105,RDO!F$105,RDO!G$105,RDO!H$105,RDO!I$105,RDO!J$105,RDO!K$105),IF(G150="Sustainability Officer",CHOOSE(COUNTIF($G$2:G150,G150),SBO!B$105,SBO!C$105,SBO!D$105,SBO!E$105,SBO!F$105,SBO!G$105,SBO!H$105,SBO!I$105,SBO!J$105,SBO!K$105),IF(G150="ESG Officer",CHOOSE(COUNTIF($G$2:G150,G150),ESG!B$105,ESG!C$105,ESG!D$105,ESG!E$105,ESG!F$105,ESG!G$105,ESG!H$105,ESG!I$105,ESG!J$105,ESG!K$105),IF(G150="Environmental Management System (ISO 14001) Officer",CHOOSE(COUNTIF($G$2:G150,G150),EMS!B$105,EMS!C$105,EMS!D$105,EMS!E$105,EMS!F$105,EMS!G$105,EMS!H$105,EMS!I$105,EMS!J$105,EMS!K$105),IF(G150="Corporate Legal Officer",CHOOSE(COUNTIF($G$2:G150,G150),CLO!B$105,CLO!C$105,CLO!D$105,CLO!E$105,CLO!F$105,CLO!G$105,CLO!H$105,CLO!I$105,CLO!J$105,CLO!K$105),IF(G150="Lifting Engineer for Heavy &amp; Critical Lifting",CHOOSE(COUNTIF($G$2:G150,G150),LHC!B$105,LHC!C$105,LHC!D$105,LHC!E$105,LHC!F$105,LHC!G$105,LHC!H$105,LHC!I$105,LHC!J$105,LHC!K$105),IF(G150="Panelis Terlatih Pengujian Sensori Pangan",CHOOSE(COUNTIF($G$2:G150,G150),PSP!B$105,PSP!C$105,PSP!D$105,PSP!E$105,PSP!F$105,PSP!G$105,PSP!H$105,PSP!I$105,PSP!J$105,PSP!K$105),IF(G150="Food Safety Management Officer/ Petugas Sistem Keamanan Pangan",CHOOSE(COUNTIF($G$2:G150,G150),FMO!B$105,FMO!C$105,FMO!D$105,FMO!E$105,FMO!F$105,FMO!G$105,FMO!H$105,FMO!I$105,FMO!J$105,FMO!K$105),IF(G150="Lead Implementer Standar Laboratorium ISO/IEC 17025:2017",CHOOSE(COUNTIF($G$2:G150,G150),LQO!B$105,LQO!C$105,LQO!D$105,LQO!E$105,LQO!F$105,LQO!G$105,LQO!H$105,LQO!I$105,LQO!J$105,LQO!K$105),IF(G150="Regulatory Affairs Officer",CHOOSE(COUNTIF($G$2:G150,G150),RAO!B$105,RAO!C$105,RAO!D$105,RAO!E$105,RAO!F$105,RAO!G$105,RAO!H$105,RAO!I$105,RAO!J$105,RAO!K$105),IF(G150="LIFTING ENGINEER FOR MEDIUM LIFTING",CHOOSE(COUNTIF($G$2:G150,G150),LML!B$105,LML!C$105,LML!D$105,LML!E$105,LML!F$105,LML!G$105,LML!H$105,LML!I$105,LML!J$105,LML!K$105),IF(G150="LIFTING DRAFTER",CHOOSE(COUNTIF($G$2:G150,G150),LDT!B$105,LDT!C$105,LDT!D$105,LDT!E$105,LDT!F$105,LDT!G$105,LDT!H$105,LDT!I$105,LDT!J$105,LDT!K$105),IF(G150="3D LIFTING DESIGNER",CHOOSE(COUNTIF($G$2:G150,G150),DLD!B$105,DLD!C$105,DLD!D$105,DLD!E$105,DLD!F$105,DLD!G$105,DLD!H$105,DLD!I$105,DLD!J$105,DLD!K$105),"")))))))))))))))))))))</f>
        <v>27</v>
      </c>
    </row>
    <row r="151" spans="1:9" ht="19.8" x14ac:dyDescent="0.3">
      <c r="A151" s="55" t="s">
        <v>1889</v>
      </c>
      <c r="B151" s="55" t="s">
        <v>1587</v>
      </c>
      <c r="C151" s="55">
        <v>82248124373</v>
      </c>
      <c r="D151" s="55" t="s">
        <v>1610</v>
      </c>
      <c r="E151" s="55" t="s">
        <v>1890</v>
      </c>
      <c r="F151" s="55" t="s">
        <v>1778</v>
      </c>
      <c r="G151" s="55" t="s">
        <v>2070</v>
      </c>
      <c r="H151" s="55" t="str">
        <f t="shared" si="5"/>
        <v>QCA</v>
      </c>
      <c r="I151" s="55">
        <f>IF(G151="","",IF(COUNTIF($G$2:G151,G151)&gt;10,"",IF(G151="GLP Laboratory Technician/Teknisi Laboratorium Berbasis GLP",CHOOSE(COUNTIF($G$2:G151,G151),GLP!B$105,GLP!C$105,GLP!D$105,GLP!E$105,GLP!F$105,GLP!G$105,GLP!H$105,GLP!I$105,GLP!J$105,GLP!K$105),IF(G151="Laboratory HSE Officer/Petugas K3L Laboratorium",CHOOSE(COUNTIF($G$2:G151,G151),K3L!B$105,K3L!C$105,K3L!D$105,K3L!E$105,K3L!F$105,K3L!G$105,K3L!H$105,K3L!I$105,K3L!J$105,K3L!K$105),IF(G151="Laboratory Operations Officer/Pranata Laboratorium",CHOOSE(COUNTIF($G$2:G151,G151),LOP!B$105,LOP!C$105,LOP!D$105,LOP!E$105,LOP!F$105,LOP!G$105,LOP!H$105,LOP!I$105,LOP!J$105,LOP!K$105),IF(G151="Quality Management System (ISO 9001) Officer",CHOOSE(COUNTIF($G$2:G151,G151),QMS!B$105,QMS!C$105,QMS!D$105,QMS!E$105,QMS!F$105,QMS!G$105,QMS!H$105,QMS!I$105,QMS!J$105,QMS!K$105),IF(G151="QC Laboratory Analyst/Analis QC Laboratorium",CHOOSE(COUNTIF($G$2:G151,G151),QCA!B$105,QCA!C$105,QCA!D$105,QCA!E$105,QCA!F$105,QCA!G$105,QCA!H$105,QCA!I$105,QCA!J$105,QCA!K$105),IF(G151="Quality Assurance Officer",CHOOSE(COUNTIF($G$2:G151,G151),QAO!B$105,QAO!C$105,QAO!D$105,QAO!E$105,QAO!F$105,QAO!G$105,QAO!H$105,QAO!I$105,QAO!J$105,QAO!K$105),IF(G151="Research and Development Officer",CHOOSE(COUNTIF($G$2:G151,G151),RDO!B$105,RDO!C$105,RDO!D$105,RDO!E$105,RDO!F$105,RDO!G$105,RDO!H$105,RDO!I$105,RDO!J$105,RDO!K$105),IF(G151="Sustainability Officer",CHOOSE(COUNTIF($G$2:G151,G151),SBO!B$105,SBO!C$105,SBO!D$105,SBO!E$105,SBO!F$105,SBO!G$105,SBO!H$105,SBO!I$105,SBO!J$105,SBO!K$105),IF(G151="ESG Officer",CHOOSE(COUNTIF($G$2:G151,G151),ESG!B$105,ESG!C$105,ESG!D$105,ESG!E$105,ESG!F$105,ESG!G$105,ESG!H$105,ESG!I$105,ESG!J$105,ESG!K$105),IF(G151="Environmental Management System (ISO 14001) Officer",CHOOSE(COUNTIF($G$2:G151,G151),EMS!B$105,EMS!C$105,EMS!D$105,EMS!E$105,EMS!F$105,EMS!G$105,EMS!H$105,EMS!I$105,EMS!J$105,EMS!K$105),IF(G151="Corporate Legal Officer",CHOOSE(COUNTIF($G$2:G151,G151),CLO!B$105,CLO!C$105,CLO!D$105,CLO!E$105,CLO!F$105,CLO!G$105,CLO!H$105,CLO!I$105,CLO!J$105,CLO!K$105),IF(G151="Lifting Engineer for Heavy &amp; Critical Lifting",CHOOSE(COUNTIF($G$2:G151,G151),LHC!B$105,LHC!C$105,LHC!D$105,LHC!E$105,LHC!F$105,LHC!G$105,LHC!H$105,LHC!I$105,LHC!J$105,LHC!K$105),IF(G151="Panelis Terlatih Pengujian Sensori Pangan",CHOOSE(COUNTIF($G$2:G151,G151),PSP!B$105,PSP!C$105,PSP!D$105,PSP!E$105,PSP!F$105,PSP!G$105,PSP!H$105,PSP!I$105,PSP!J$105,PSP!K$105),IF(G151="Food Safety Management Officer/ Petugas Sistem Keamanan Pangan",CHOOSE(COUNTIF($G$2:G151,G151),FMO!B$105,FMO!C$105,FMO!D$105,FMO!E$105,FMO!F$105,FMO!G$105,FMO!H$105,FMO!I$105,FMO!J$105,FMO!K$105),IF(G151="Lead Implementer Standar Laboratorium ISO/IEC 17025:2017",CHOOSE(COUNTIF($G$2:G151,G151),LQO!B$105,LQO!C$105,LQO!D$105,LQO!E$105,LQO!F$105,LQO!G$105,LQO!H$105,LQO!I$105,LQO!J$105,LQO!K$105),IF(G151="Regulatory Affairs Officer",CHOOSE(COUNTIF($G$2:G151,G151),RAO!B$105,RAO!C$105,RAO!D$105,RAO!E$105,RAO!F$105,RAO!G$105,RAO!H$105,RAO!I$105,RAO!J$105,RAO!K$105),IF(G151="LIFTING ENGINEER FOR MEDIUM LIFTING",CHOOSE(COUNTIF($G$2:G151,G151),LML!B$105,LML!C$105,LML!D$105,LML!E$105,LML!F$105,LML!G$105,LML!H$105,LML!I$105,LML!J$105,LML!K$105),IF(G151="LIFTING DRAFTER",CHOOSE(COUNTIF($G$2:G151,G151),LDT!B$105,LDT!C$105,LDT!D$105,LDT!E$105,LDT!F$105,LDT!G$105,LDT!H$105,LDT!I$105,LDT!J$105,LDT!K$105),IF(G151="3D LIFTING DESIGNER",CHOOSE(COUNTIF($G$2:G151,G151),DLD!B$105,DLD!C$105,DLD!D$105,DLD!E$105,DLD!F$105,DLD!G$105,DLD!H$105,DLD!I$105,DLD!J$105,DLD!K$105),"")))))))))))))))))))))</f>
        <v>27</v>
      </c>
    </row>
    <row r="152" spans="1:9" ht="19.8" x14ac:dyDescent="0.3">
      <c r="A152" s="55" t="s">
        <v>1616</v>
      </c>
      <c r="B152" s="55" t="s">
        <v>1587</v>
      </c>
      <c r="C152" s="55">
        <v>8159190907</v>
      </c>
      <c r="D152" s="55" t="s">
        <v>1617</v>
      </c>
      <c r="E152" s="55" t="s">
        <v>1618</v>
      </c>
      <c r="F152" s="55" t="s">
        <v>1619</v>
      </c>
      <c r="G152" s="55" t="s">
        <v>2062</v>
      </c>
      <c r="H152" s="55" t="str">
        <f t="shared" si="5"/>
        <v>QMS</v>
      </c>
      <c r="I152" s="55">
        <f>IF(G152="","",IF(COUNTIF($G$2:G152,G152)&gt;10,"",IF(G152="GLP Laboratory Technician/Teknisi Laboratorium Berbasis GLP",CHOOSE(COUNTIF($G$2:G152,G152),GLP!B$105,GLP!C$105,GLP!D$105,GLP!E$105,GLP!F$105,GLP!G$105,GLP!H$105,GLP!I$105,GLP!J$105,GLP!K$105),IF(G152="Laboratory HSE Officer/Petugas K3L Laboratorium",CHOOSE(COUNTIF($G$2:G152,G152),K3L!B$105,K3L!C$105,K3L!D$105,K3L!E$105,K3L!F$105,K3L!G$105,K3L!H$105,K3L!I$105,K3L!J$105,K3L!K$105),IF(G152="Laboratory Operations Officer/Pranata Laboratorium",CHOOSE(COUNTIF($G$2:G152,G152),LOP!B$105,LOP!C$105,LOP!D$105,LOP!E$105,LOP!F$105,LOP!G$105,LOP!H$105,LOP!I$105,LOP!J$105,LOP!K$105),IF(G152="Quality Management System (ISO 9001) Officer",CHOOSE(COUNTIF($G$2:G152,G152),QMS!B$105,QMS!C$105,QMS!D$105,QMS!E$105,QMS!F$105,QMS!G$105,QMS!H$105,QMS!I$105,QMS!J$105,QMS!K$105),IF(G152="QC Laboratory Analyst/Analis QC Laboratorium",CHOOSE(COUNTIF($G$2:G152,G152),QCA!B$105,QCA!C$105,QCA!D$105,QCA!E$105,QCA!F$105,QCA!G$105,QCA!H$105,QCA!I$105,QCA!J$105,QCA!K$105),IF(G152="Quality Assurance Officer",CHOOSE(COUNTIF($G$2:G152,G152),QAO!B$105,QAO!C$105,QAO!D$105,QAO!E$105,QAO!F$105,QAO!G$105,QAO!H$105,QAO!I$105,QAO!J$105,QAO!K$105),IF(G152="Research and Development Officer",CHOOSE(COUNTIF($G$2:G152,G152),RDO!B$105,RDO!C$105,RDO!D$105,RDO!E$105,RDO!F$105,RDO!G$105,RDO!H$105,RDO!I$105,RDO!J$105,RDO!K$105),IF(G152="Sustainability Officer",CHOOSE(COUNTIF($G$2:G152,G152),SBO!B$105,SBO!C$105,SBO!D$105,SBO!E$105,SBO!F$105,SBO!G$105,SBO!H$105,SBO!I$105,SBO!J$105,SBO!K$105),IF(G152="ESG Officer",CHOOSE(COUNTIF($G$2:G152,G152),ESG!B$105,ESG!C$105,ESG!D$105,ESG!E$105,ESG!F$105,ESG!G$105,ESG!H$105,ESG!I$105,ESG!J$105,ESG!K$105),IF(G152="Environmental Management System (ISO 14001) Officer",CHOOSE(COUNTIF($G$2:G152,G152),EMS!B$105,EMS!C$105,EMS!D$105,EMS!E$105,EMS!F$105,EMS!G$105,EMS!H$105,EMS!I$105,EMS!J$105,EMS!K$105),IF(G152="Corporate Legal Officer",CHOOSE(COUNTIF($G$2:G152,G152),CLO!B$105,CLO!C$105,CLO!D$105,CLO!E$105,CLO!F$105,CLO!G$105,CLO!H$105,CLO!I$105,CLO!J$105,CLO!K$105),IF(G152="Lifting Engineer for Heavy &amp; Critical Lifting",CHOOSE(COUNTIF($G$2:G152,G152),LHC!B$105,LHC!C$105,LHC!D$105,LHC!E$105,LHC!F$105,LHC!G$105,LHC!H$105,LHC!I$105,LHC!J$105,LHC!K$105),IF(G152="Panelis Terlatih Pengujian Sensori Pangan",CHOOSE(COUNTIF($G$2:G152,G152),PSP!B$105,PSP!C$105,PSP!D$105,PSP!E$105,PSP!F$105,PSP!G$105,PSP!H$105,PSP!I$105,PSP!J$105,PSP!K$105),IF(G152="Food Safety Management Officer/ Petugas Sistem Keamanan Pangan",CHOOSE(COUNTIF($G$2:G152,G152),FMO!B$105,FMO!C$105,FMO!D$105,FMO!E$105,FMO!F$105,FMO!G$105,FMO!H$105,FMO!I$105,FMO!J$105,FMO!K$105),IF(G152="Lead Implementer Standar Laboratorium ISO/IEC 17025:2017",CHOOSE(COUNTIF($G$2:G152,G152),LQO!B$105,LQO!C$105,LQO!D$105,LQO!E$105,LQO!F$105,LQO!G$105,LQO!H$105,LQO!I$105,LQO!J$105,LQO!K$105),IF(G152="Regulatory Affairs Officer",CHOOSE(COUNTIF($G$2:G152,G152),RAO!B$105,RAO!C$105,RAO!D$105,RAO!E$105,RAO!F$105,RAO!G$105,RAO!H$105,RAO!I$105,RAO!J$105,RAO!K$105),IF(G152="LIFTING ENGINEER FOR MEDIUM LIFTING",CHOOSE(COUNTIF($G$2:G152,G152),LML!B$105,LML!C$105,LML!D$105,LML!E$105,LML!F$105,LML!G$105,LML!H$105,LML!I$105,LML!J$105,LML!K$105),IF(G152="LIFTING DRAFTER",CHOOSE(COUNTIF($G$2:G152,G152),LDT!B$105,LDT!C$105,LDT!D$105,LDT!E$105,LDT!F$105,LDT!G$105,LDT!H$105,LDT!I$105,LDT!J$105,LDT!K$105),IF(G152="3D LIFTING DESIGNER",CHOOSE(COUNTIF($G$2:G152,G152),DLD!B$105,DLD!C$105,DLD!D$105,DLD!E$105,DLD!F$105,DLD!G$105,DLD!H$105,DLD!I$105,DLD!J$105,DLD!K$105),"")))))))))))))))))))))</f>
        <v>83</v>
      </c>
    </row>
    <row r="153" spans="1:9" ht="19.8" x14ac:dyDescent="0.3">
      <c r="A153" s="55" t="s">
        <v>1586</v>
      </c>
      <c r="B153" s="55" t="s">
        <v>1587</v>
      </c>
      <c r="C153" s="55">
        <v>81112000082</v>
      </c>
      <c r="D153" s="55" t="s">
        <v>1588</v>
      </c>
      <c r="E153" s="55" t="s">
        <v>1589</v>
      </c>
      <c r="F153" s="55" t="s">
        <v>1590</v>
      </c>
      <c r="G153" s="55" t="s">
        <v>2062</v>
      </c>
      <c r="H153" s="55" t="str">
        <f t="shared" si="5"/>
        <v>QMS</v>
      </c>
      <c r="I153" s="55">
        <f>IF(G153="","",IF(COUNTIF($G$2:G153,G153)&gt;10,"",IF(G153="GLP Laboratory Technician/Teknisi Laboratorium Berbasis GLP",CHOOSE(COUNTIF($G$2:G153,G153),GLP!B$105,GLP!C$105,GLP!D$105,GLP!E$105,GLP!F$105,GLP!G$105,GLP!H$105,GLP!I$105,GLP!J$105,GLP!K$105),IF(G153="Laboratory HSE Officer/Petugas K3L Laboratorium",CHOOSE(COUNTIF($G$2:G153,G153),K3L!B$105,K3L!C$105,K3L!D$105,K3L!E$105,K3L!F$105,K3L!G$105,K3L!H$105,K3L!I$105,K3L!J$105,K3L!K$105),IF(G153="Laboratory Operations Officer/Pranata Laboratorium",CHOOSE(COUNTIF($G$2:G153,G153),LOP!B$105,LOP!C$105,LOP!D$105,LOP!E$105,LOP!F$105,LOP!G$105,LOP!H$105,LOP!I$105,LOP!J$105,LOP!K$105),IF(G153="Quality Management System (ISO 9001) Officer",CHOOSE(COUNTIF($G$2:G153,G153),QMS!B$105,QMS!C$105,QMS!D$105,QMS!E$105,QMS!F$105,QMS!G$105,QMS!H$105,QMS!I$105,QMS!J$105,QMS!K$105),IF(G153="QC Laboratory Analyst/Analis QC Laboratorium",CHOOSE(COUNTIF($G$2:G153,G153),QCA!B$105,QCA!C$105,QCA!D$105,QCA!E$105,QCA!F$105,QCA!G$105,QCA!H$105,QCA!I$105,QCA!J$105,QCA!K$105),IF(G153="Quality Assurance Officer",CHOOSE(COUNTIF($G$2:G153,G153),QAO!B$105,QAO!C$105,QAO!D$105,QAO!E$105,QAO!F$105,QAO!G$105,QAO!H$105,QAO!I$105,QAO!J$105,QAO!K$105),IF(G153="Research and Development Officer",CHOOSE(COUNTIF($G$2:G153,G153),RDO!B$105,RDO!C$105,RDO!D$105,RDO!E$105,RDO!F$105,RDO!G$105,RDO!H$105,RDO!I$105,RDO!J$105,RDO!K$105),IF(G153="Sustainability Officer",CHOOSE(COUNTIF($G$2:G153,G153),SBO!B$105,SBO!C$105,SBO!D$105,SBO!E$105,SBO!F$105,SBO!G$105,SBO!H$105,SBO!I$105,SBO!J$105,SBO!K$105),IF(G153="ESG Officer",CHOOSE(COUNTIF($G$2:G153,G153),ESG!B$105,ESG!C$105,ESG!D$105,ESG!E$105,ESG!F$105,ESG!G$105,ESG!H$105,ESG!I$105,ESG!J$105,ESG!K$105),IF(G153="Environmental Management System (ISO 14001) Officer",CHOOSE(COUNTIF($G$2:G153,G153),EMS!B$105,EMS!C$105,EMS!D$105,EMS!E$105,EMS!F$105,EMS!G$105,EMS!H$105,EMS!I$105,EMS!J$105,EMS!K$105),IF(G153="Corporate Legal Officer",CHOOSE(COUNTIF($G$2:G153,G153),CLO!B$105,CLO!C$105,CLO!D$105,CLO!E$105,CLO!F$105,CLO!G$105,CLO!H$105,CLO!I$105,CLO!J$105,CLO!K$105),IF(G153="Lifting Engineer for Heavy &amp; Critical Lifting",CHOOSE(COUNTIF($G$2:G153,G153),LHC!B$105,LHC!C$105,LHC!D$105,LHC!E$105,LHC!F$105,LHC!G$105,LHC!H$105,LHC!I$105,LHC!J$105,LHC!K$105),IF(G153="Panelis Terlatih Pengujian Sensori Pangan",CHOOSE(COUNTIF($G$2:G153,G153),PSP!B$105,PSP!C$105,PSP!D$105,PSP!E$105,PSP!F$105,PSP!G$105,PSP!H$105,PSP!I$105,PSP!J$105,PSP!K$105),IF(G153="Food Safety Management Officer/ Petugas Sistem Keamanan Pangan",CHOOSE(COUNTIF($G$2:G153,G153),FMO!B$105,FMO!C$105,FMO!D$105,FMO!E$105,FMO!F$105,FMO!G$105,FMO!H$105,FMO!I$105,FMO!J$105,FMO!K$105),IF(G153="Lead Implementer Standar Laboratorium ISO/IEC 17025:2017",CHOOSE(COUNTIF($G$2:G153,G153),LQO!B$105,LQO!C$105,LQO!D$105,LQO!E$105,LQO!F$105,LQO!G$105,LQO!H$105,LQO!I$105,LQO!J$105,LQO!K$105),IF(G153="Regulatory Affairs Officer",CHOOSE(COUNTIF($G$2:G153,G153),RAO!B$105,RAO!C$105,RAO!D$105,RAO!E$105,RAO!F$105,RAO!G$105,RAO!H$105,RAO!I$105,RAO!J$105,RAO!K$105),IF(G153="LIFTING ENGINEER FOR MEDIUM LIFTING",CHOOSE(COUNTIF($G$2:G153,G153),LML!B$105,LML!C$105,LML!D$105,LML!E$105,LML!F$105,LML!G$105,LML!H$105,LML!I$105,LML!J$105,LML!K$105),IF(G153="LIFTING DRAFTER",CHOOSE(COUNTIF($G$2:G153,G153),LDT!B$105,LDT!C$105,LDT!D$105,LDT!E$105,LDT!F$105,LDT!G$105,LDT!H$105,LDT!I$105,LDT!J$105,LDT!K$105),IF(G153="3D LIFTING DESIGNER",CHOOSE(COUNTIF($G$2:G153,G153),DLD!B$105,DLD!C$105,DLD!D$105,DLD!E$105,DLD!F$105,DLD!G$105,DLD!H$105,DLD!I$105,DLD!J$105,DLD!K$105),"")))))))))))))))))))))</f>
        <v>83</v>
      </c>
    </row>
    <row r="154" spans="1:9" ht="19.8" x14ac:dyDescent="0.3">
      <c r="A154" s="55" t="s">
        <v>1637</v>
      </c>
      <c r="B154" s="55" t="s">
        <v>1587</v>
      </c>
      <c r="C154" s="55">
        <v>82335723922</v>
      </c>
      <c r="D154" s="55" t="s">
        <v>1610</v>
      </c>
      <c r="E154" s="55" t="s">
        <v>1638</v>
      </c>
      <c r="F154" s="55" t="s">
        <v>1639</v>
      </c>
      <c r="G154" s="55" t="s">
        <v>2062</v>
      </c>
      <c r="H154" s="55" t="str">
        <f t="shared" si="5"/>
        <v>QMS</v>
      </c>
      <c r="I154" s="55">
        <f>IF(G154="","",IF(COUNTIF($G$2:G154,G154)&gt;10,"",IF(G154="GLP Laboratory Technician/Teknisi Laboratorium Berbasis GLP",CHOOSE(COUNTIF($G$2:G154,G154),GLP!B$105,GLP!C$105,GLP!D$105,GLP!E$105,GLP!F$105,GLP!G$105,GLP!H$105,GLP!I$105,GLP!J$105,GLP!K$105),IF(G154="Laboratory HSE Officer/Petugas K3L Laboratorium",CHOOSE(COUNTIF($G$2:G154,G154),K3L!B$105,K3L!C$105,K3L!D$105,K3L!E$105,K3L!F$105,K3L!G$105,K3L!H$105,K3L!I$105,K3L!J$105,K3L!K$105),IF(G154="Laboratory Operations Officer/Pranata Laboratorium",CHOOSE(COUNTIF($G$2:G154,G154),LOP!B$105,LOP!C$105,LOP!D$105,LOP!E$105,LOP!F$105,LOP!G$105,LOP!H$105,LOP!I$105,LOP!J$105,LOP!K$105),IF(G154="Quality Management System (ISO 9001) Officer",CHOOSE(COUNTIF($G$2:G154,G154),QMS!B$105,QMS!C$105,QMS!D$105,QMS!E$105,QMS!F$105,QMS!G$105,QMS!H$105,QMS!I$105,QMS!J$105,QMS!K$105),IF(G154="QC Laboratory Analyst/Analis QC Laboratorium",CHOOSE(COUNTIF($G$2:G154,G154),QCA!B$105,QCA!C$105,QCA!D$105,QCA!E$105,QCA!F$105,QCA!G$105,QCA!H$105,QCA!I$105,QCA!J$105,QCA!K$105),IF(G154="Quality Assurance Officer",CHOOSE(COUNTIF($G$2:G154,G154),QAO!B$105,QAO!C$105,QAO!D$105,QAO!E$105,QAO!F$105,QAO!G$105,QAO!H$105,QAO!I$105,QAO!J$105,QAO!K$105),IF(G154="Research and Development Officer",CHOOSE(COUNTIF($G$2:G154,G154),RDO!B$105,RDO!C$105,RDO!D$105,RDO!E$105,RDO!F$105,RDO!G$105,RDO!H$105,RDO!I$105,RDO!J$105,RDO!K$105),IF(G154="Sustainability Officer",CHOOSE(COUNTIF($G$2:G154,G154),SBO!B$105,SBO!C$105,SBO!D$105,SBO!E$105,SBO!F$105,SBO!G$105,SBO!H$105,SBO!I$105,SBO!J$105,SBO!K$105),IF(G154="ESG Officer",CHOOSE(COUNTIF($G$2:G154,G154),ESG!B$105,ESG!C$105,ESG!D$105,ESG!E$105,ESG!F$105,ESG!G$105,ESG!H$105,ESG!I$105,ESG!J$105,ESG!K$105),IF(G154="Environmental Management System (ISO 14001) Officer",CHOOSE(COUNTIF($G$2:G154,G154),EMS!B$105,EMS!C$105,EMS!D$105,EMS!E$105,EMS!F$105,EMS!G$105,EMS!H$105,EMS!I$105,EMS!J$105,EMS!K$105),IF(G154="Corporate Legal Officer",CHOOSE(COUNTIF($G$2:G154,G154),CLO!B$105,CLO!C$105,CLO!D$105,CLO!E$105,CLO!F$105,CLO!G$105,CLO!H$105,CLO!I$105,CLO!J$105,CLO!K$105),IF(G154="Lifting Engineer for Heavy &amp; Critical Lifting",CHOOSE(COUNTIF($G$2:G154,G154),LHC!B$105,LHC!C$105,LHC!D$105,LHC!E$105,LHC!F$105,LHC!G$105,LHC!H$105,LHC!I$105,LHC!J$105,LHC!K$105),IF(G154="Panelis Terlatih Pengujian Sensori Pangan",CHOOSE(COUNTIF($G$2:G154,G154),PSP!B$105,PSP!C$105,PSP!D$105,PSP!E$105,PSP!F$105,PSP!G$105,PSP!H$105,PSP!I$105,PSP!J$105,PSP!K$105),IF(G154="Food Safety Management Officer/ Petugas Sistem Keamanan Pangan",CHOOSE(COUNTIF($G$2:G154,G154),FMO!B$105,FMO!C$105,FMO!D$105,FMO!E$105,FMO!F$105,FMO!G$105,FMO!H$105,FMO!I$105,FMO!J$105,FMO!K$105),IF(G154="Lead Implementer Standar Laboratorium ISO/IEC 17025:2017",CHOOSE(COUNTIF($G$2:G154,G154),LQO!B$105,LQO!C$105,LQO!D$105,LQO!E$105,LQO!F$105,LQO!G$105,LQO!H$105,LQO!I$105,LQO!J$105,LQO!K$105),IF(G154="Regulatory Affairs Officer",CHOOSE(COUNTIF($G$2:G154,G154),RAO!B$105,RAO!C$105,RAO!D$105,RAO!E$105,RAO!F$105,RAO!G$105,RAO!H$105,RAO!I$105,RAO!J$105,RAO!K$105),IF(G154="LIFTING ENGINEER FOR MEDIUM LIFTING",CHOOSE(COUNTIF($G$2:G154,G154),LML!B$105,LML!C$105,LML!D$105,LML!E$105,LML!F$105,LML!G$105,LML!H$105,LML!I$105,LML!J$105,LML!K$105),IF(G154="LIFTING DRAFTER",CHOOSE(COUNTIF($G$2:G154,G154),LDT!B$105,LDT!C$105,LDT!D$105,LDT!E$105,LDT!F$105,LDT!G$105,LDT!H$105,LDT!I$105,LDT!J$105,LDT!K$105),IF(G154="3D LIFTING DESIGNER",CHOOSE(COUNTIF($G$2:G154,G154),DLD!B$105,DLD!C$105,DLD!D$105,DLD!E$105,DLD!F$105,DLD!G$105,DLD!H$105,DLD!I$105,DLD!J$105,DLD!K$105),"")))))))))))))))))))))</f>
        <v>81</v>
      </c>
    </row>
    <row r="155" spans="1:9" ht="19.8" x14ac:dyDescent="0.3">
      <c r="A155" s="55" t="s">
        <v>1646</v>
      </c>
      <c r="B155" s="55" t="s">
        <v>1596</v>
      </c>
      <c r="C155" s="55">
        <v>81394969750</v>
      </c>
      <c r="D155" s="55" t="s">
        <v>1647</v>
      </c>
      <c r="E155" s="55" t="s">
        <v>1648</v>
      </c>
      <c r="F155" s="55" t="s">
        <v>1649</v>
      </c>
      <c r="G155" s="55" t="s">
        <v>2062</v>
      </c>
      <c r="H155" s="55" t="str">
        <f t="shared" si="5"/>
        <v>QMS</v>
      </c>
      <c r="I155" s="55">
        <f>IF(G155="","",IF(COUNTIF($G$2:G155,G155)&gt;10,"",IF(G155="GLP Laboratory Technician/Teknisi Laboratorium Berbasis GLP",CHOOSE(COUNTIF($G$2:G155,G155),GLP!B$105,GLP!C$105,GLP!D$105,GLP!E$105,GLP!F$105,GLP!G$105,GLP!H$105,GLP!I$105,GLP!J$105,GLP!K$105),IF(G155="Laboratory HSE Officer/Petugas K3L Laboratorium",CHOOSE(COUNTIF($G$2:G155,G155),K3L!B$105,K3L!C$105,K3L!D$105,K3L!E$105,K3L!F$105,K3L!G$105,K3L!H$105,K3L!I$105,K3L!J$105,K3L!K$105),IF(G155="Laboratory Operations Officer/Pranata Laboratorium",CHOOSE(COUNTIF($G$2:G155,G155),LOP!B$105,LOP!C$105,LOP!D$105,LOP!E$105,LOP!F$105,LOP!G$105,LOP!H$105,LOP!I$105,LOP!J$105,LOP!K$105),IF(G155="Quality Management System (ISO 9001) Officer",CHOOSE(COUNTIF($G$2:G155,G155),QMS!B$105,QMS!C$105,QMS!D$105,QMS!E$105,QMS!F$105,QMS!G$105,QMS!H$105,QMS!I$105,QMS!J$105,QMS!K$105),IF(G155="QC Laboratory Analyst/Analis QC Laboratorium",CHOOSE(COUNTIF($G$2:G155,G155),QCA!B$105,QCA!C$105,QCA!D$105,QCA!E$105,QCA!F$105,QCA!G$105,QCA!H$105,QCA!I$105,QCA!J$105,QCA!K$105),IF(G155="Quality Assurance Officer",CHOOSE(COUNTIF($G$2:G155,G155),QAO!B$105,QAO!C$105,QAO!D$105,QAO!E$105,QAO!F$105,QAO!G$105,QAO!H$105,QAO!I$105,QAO!J$105,QAO!K$105),IF(G155="Research and Development Officer",CHOOSE(COUNTIF($G$2:G155,G155),RDO!B$105,RDO!C$105,RDO!D$105,RDO!E$105,RDO!F$105,RDO!G$105,RDO!H$105,RDO!I$105,RDO!J$105,RDO!K$105),IF(G155="Sustainability Officer",CHOOSE(COUNTIF($G$2:G155,G155),SBO!B$105,SBO!C$105,SBO!D$105,SBO!E$105,SBO!F$105,SBO!G$105,SBO!H$105,SBO!I$105,SBO!J$105,SBO!K$105),IF(G155="ESG Officer",CHOOSE(COUNTIF($G$2:G155,G155),ESG!B$105,ESG!C$105,ESG!D$105,ESG!E$105,ESG!F$105,ESG!G$105,ESG!H$105,ESG!I$105,ESG!J$105,ESG!K$105),IF(G155="Environmental Management System (ISO 14001) Officer",CHOOSE(COUNTIF($G$2:G155,G155),EMS!B$105,EMS!C$105,EMS!D$105,EMS!E$105,EMS!F$105,EMS!G$105,EMS!H$105,EMS!I$105,EMS!J$105,EMS!K$105),IF(G155="Corporate Legal Officer",CHOOSE(COUNTIF($G$2:G155,G155),CLO!B$105,CLO!C$105,CLO!D$105,CLO!E$105,CLO!F$105,CLO!G$105,CLO!H$105,CLO!I$105,CLO!J$105,CLO!K$105),IF(G155="Lifting Engineer for Heavy &amp; Critical Lifting",CHOOSE(COUNTIF($G$2:G155,G155),LHC!B$105,LHC!C$105,LHC!D$105,LHC!E$105,LHC!F$105,LHC!G$105,LHC!H$105,LHC!I$105,LHC!J$105,LHC!K$105),IF(G155="Panelis Terlatih Pengujian Sensori Pangan",CHOOSE(COUNTIF($G$2:G155,G155),PSP!B$105,PSP!C$105,PSP!D$105,PSP!E$105,PSP!F$105,PSP!G$105,PSP!H$105,PSP!I$105,PSP!J$105,PSP!K$105),IF(G155="Food Safety Management Officer/ Petugas Sistem Keamanan Pangan",CHOOSE(COUNTIF($G$2:G155,G155),FMO!B$105,FMO!C$105,FMO!D$105,FMO!E$105,FMO!F$105,FMO!G$105,FMO!H$105,FMO!I$105,FMO!J$105,FMO!K$105),IF(G155="Lead Implementer Standar Laboratorium ISO/IEC 17025:2017",CHOOSE(COUNTIF($G$2:G155,G155),LQO!B$105,LQO!C$105,LQO!D$105,LQO!E$105,LQO!F$105,LQO!G$105,LQO!H$105,LQO!I$105,LQO!J$105,LQO!K$105),IF(G155="Regulatory Affairs Officer",CHOOSE(COUNTIF($G$2:G155,G155),RAO!B$105,RAO!C$105,RAO!D$105,RAO!E$105,RAO!F$105,RAO!G$105,RAO!H$105,RAO!I$105,RAO!J$105,RAO!K$105),IF(G155="LIFTING ENGINEER FOR MEDIUM LIFTING",CHOOSE(COUNTIF($G$2:G155,G155),LML!B$105,LML!C$105,LML!D$105,LML!E$105,LML!F$105,LML!G$105,LML!H$105,LML!I$105,LML!J$105,LML!K$105),IF(G155="LIFTING DRAFTER",CHOOSE(COUNTIF($G$2:G155,G155),LDT!B$105,LDT!C$105,LDT!D$105,LDT!E$105,LDT!F$105,LDT!G$105,LDT!H$105,LDT!I$105,LDT!J$105,LDT!K$105),IF(G155="3D LIFTING DESIGNER",CHOOSE(COUNTIF($G$2:G155,G155),DLD!B$105,DLD!C$105,DLD!D$105,DLD!E$105,DLD!F$105,DLD!G$105,DLD!H$105,DLD!I$105,DLD!J$105,DLD!K$105),"")))))))))))))))))))))</f>
        <v>42</v>
      </c>
    </row>
    <row r="156" spans="1:9" ht="19.8" x14ac:dyDescent="0.3">
      <c r="A156" s="55" t="s">
        <v>1650</v>
      </c>
      <c r="B156" s="55" t="s">
        <v>1596</v>
      </c>
      <c r="C156" s="55" t="s">
        <v>1651</v>
      </c>
      <c r="D156" s="55" t="s">
        <v>1608</v>
      </c>
      <c r="E156" s="55" t="s">
        <v>1608</v>
      </c>
      <c r="F156" s="55" t="s">
        <v>1608</v>
      </c>
      <c r="G156" s="55" t="s">
        <v>2062</v>
      </c>
      <c r="H156" s="55" t="str">
        <f t="shared" si="5"/>
        <v>QMS</v>
      </c>
      <c r="I156" s="55">
        <f>IF(G156="","",IF(COUNTIF($G$2:G156,G156)&gt;10,"",IF(G156="GLP Laboratory Technician/Teknisi Laboratorium Berbasis GLP",CHOOSE(COUNTIF($G$2:G156,G156),GLP!B$105,GLP!C$105,GLP!D$105,GLP!E$105,GLP!F$105,GLP!G$105,GLP!H$105,GLP!I$105,GLP!J$105,GLP!K$105),IF(G156="Laboratory HSE Officer/Petugas K3L Laboratorium",CHOOSE(COUNTIF($G$2:G156,G156),K3L!B$105,K3L!C$105,K3L!D$105,K3L!E$105,K3L!F$105,K3L!G$105,K3L!H$105,K3L!I$105,K3L!J$105,K3L!K$105),IF(G156="Laboratory Operations Officer/Pranata Laboratorium",CHOOSE(COUNTIF($G$2:G156,G156),LOP!B$105,LOP!C$105,LOP!D$105,LOP!E$105,LOP!F$105,LOP!G$105,LOP!H$105,LOP!I$105,LOP!J$105,LOP!K$105),IF(G156="Quality Management System (ISO 9001) Officer",CHOOSE(COUNTIF($G$2:G156,G156),QMS!B$105,QMS!C$105,QMS!D$105,QMS!E$105,QMS!F$105,QMS!G$105,QMS!H$105,QMS!I$105,QMS!J$105,QMS!K$105),IF(G156="QC Laboratory Analyst/Analis QC Laboratorium",CHOOSE(COUNTIF($G$2:G156,G156),QCA!B$105,QCA!C$105,QCA!D$105,QCA!E$105,QCA!F$105,QCA!G$105,QCA!H$105,QCA!I$105,QCA!J$105,QCA!K$105),IF(G156="Quality Assurance Officer",CHOOSE(COUNTIF($G$2:G156,G156),QAO!B$105,QAO!C$105,QAO!D$105,QAO!E$105,QAO!F$105,QAO!G$105,QAO!H$105,QAO!I$105,QAO!J$105,QAO!K$105),IF(G156="Research and Development Officer",CHOOSE(COUNTIF($G$2:G156,G156),RDO!B$105,RDO!C$105,RDO!D$105,RDO!E$105,RDO!F$105,RDO!G$105,RDO!H$105,RDO!I$105,RDO!J$105,RDO!K$105),IF(G156="Sustainability Officer",CHOOSE(COUNTIF($G$2:G156,G156),SBO!B$105,SBO!C$105,SBO!D$105,SBO!E$105,SBO!F$105,SBO!G$105,SBO!H$105,SBO!I$105,SBO!J$105,SBO!K$105),IF(G156="ESG Officer",CHOOSE(COUNTIF($G$2:G156,G156),ESG!B$105,ESG!C$105,ESG!D$105,ESG!E$105,ESG!F$105,ESG!G$105,ESG!H$105,ESG!I$105,ESG!J$105,ESG!K$105),IF(G156="Environmental Management System (ISO 14001) Officer",CHOOSE(COUNTIF($G$2:G156,G156),EMS!B$105,EMS!C$105,EMS!D$105,EMS!E$105,EMS!F$105,EMS!G$105,EMS!H$105,EMS!I$105,EMS!J$105,EMS!K$105),IF(G156="Corporate Legal Officer",CHOOSE(COUNTIF($G$2:G156,G156),CLO!B$105,CLO!C$105,CLO!D$105,CLO!E$105,CLO!F$105,CLO!G$105,CLO!H$105,CLO!I$105,CLO!J$105,CLO!K$105),IF(G156="Lifting Engineer for Heavy &amp; Critical Lifting",CHOOSE(COUNTIF($G$2:G156,G156),LHC!B$105,LHC!C$105,LHC!D$105,LHC!E$105,LHC!F$105,LHC!G$105,LHC!H$105,LHC!I$105,LHC!J$105,LHC!K$105),IF(G156="Panelis Terlatih Pengujian Sensori Pangan",CHOOSE(COUNTIF($G$2:G156,G156),PSP!B$105,PSP!C$105,PSP!D$105,PSP!E$105,PSP!F$105,PSP!G$105,PSP!H$105,PSP!I$105,PSP!J$105,PSP!K$105),IF(G156="Food Safety Management Officer/ Petugas Sistem Keamanan Pangan",CHOOSE(COUNTIF($G$2:G156,G156),FMO!B$105,FMO!C$105,FMO!D$105,FMO!E$105,FMO!F$105,FMO!G$105,FMO!H$105,FMO!I$105,FMO!J$105,FMO!K$105),IF(G156="Lead Implementer Standar Laboratorium ISO/IEC 17025:2017",CHOOSE(COUNTIF($G$2:G156,G156),LQO!B$105,LQO!C$105,LQO!D$105,LQO!E$105,LQO!F$105,LQO!G$105,LQO!H$105,LQO!I$105,LQO!J$105,LQO!K$105),IF(G156="Regulatory Affairs Officer",CHOOSE(COUNTIF($G$2:G156,G156),RAO!B$105,RAO!C$105,RAO!D$105,RAO!E$105,RAO!F$105,RAO!G$105,RAO!H$105,RAO!I$105,RAO!J$105,RAO!K$105),IF(G156="LIFTING ENGINEER FOR MEDIUM LIFTING",CHOOSE(COUNTIF($G$2:G156,G156),LML!B$105,LML!C$105,LML!D$105,LML!E$105,LML!F$105,LML!G$105,LML!H$105,LML!I$105,LML!J$105,LML!K$105),IF(G156="LIFTING DRAFTER",CHOOSE(COUNTIF($G$2:G156,G156),LDT!B$105,LDT!C$105,LDT!D$105,LDT!E$105,LDT!F$105,LDT!G$105,LDT!H$105,LDT!I$105,LDT!J$105,LDT!K$105),IF(G156="3D LIFTING DESIGNER",CHOOSE(COUNTIF($G$2:G156,G156),DLD!B$105,DLD!C$105,DLD!D$105,DLD!E$105,DLD!F$105,DLD!G$105,DLD!H$105,DLD!I$105,DLD!J$105,DLD!K$105),"")))))))))))))))))))))</f>
        <v>81</v>
      </c>
    </row>
    <row r="157" spans="1:9" ht="19.8" x14ac:dyDescent="0.3">
      <c r="A157" s="55" t="s">
        <v>1763</v>
      </c>
      <c r="B157" s="55" t="s">
        <v>1587</v>
      </c>
      <c r="C157" s="55">
        <v>82284187686</v>
      </c>
      <c r="D157" s="55" t="s">
        <v>1764</v>
      </c>
      <c r="E157" s="55" t="s">
        <v>1765</v>
      </c>
      <c r="F157" s="55" t="s">
        <v>1766</v>
      </c>
      <c r="G157" s="55" t="s">
        <v>2062</v>
      </c>
      <c r="H157" s="55" t="str">
        <f t="shared" si="5"/>
        <v>QMS</v>
      </c>
      <c r="I157" s="55">
        <f>IF(G157="","",IF(COUNTIF($G$2:G157,G157)&gt;10,"",IF(G157="GLP Laboratory Technician/Teknisi Laboratorium Berbasis GLP",CHOOSE(COUNTIF($G$2:G157,G157),GLP!B$105,GLP!C$105,GLP!D$105,GLP!E$105,GLP!F$105,GLP!G$105,GLP!H$105,GLP!I$105,GLP!J$105,GLP!K$105),IF(G157="Laboratory HSE Officer/Petugas K3L Laboratorium",CHOOSE(COUNTIF($G$2:G157,G157),K3L!B$105,K3L!C$105,K3L!D$105,K3L!E$105,K3L!F$105,K3L!G$105,K3L!H$105,K3L!I$105,K3L!J$105,K3L!K$105),IF(G157="Laboratory Operations Officer/Pranata Laboratorium",CHOOSE(COUNTIF($G$2:G157,G157),LOP!B$105,LOP!C$105,LOP!D$105,LOP!E$105,LOP!F$105,LOP!G$105,LOP!H$105,LOP!I$105,LOP!J$105,LOP!K$105),IF(G157="Quality Management System (ISO 9001) Officer",CHOOSE(COUNTIF($G$2:G157,G157),QMS!B$105,QMS!C$105,QMS!D$105,QMS!E$105,QMS!F$105,QMS!G$105,QMS!H$105,QMS!I$105,QMS!J$105,QMS!K$105),IF(G157="QC Laboratory Analyst/Analis QC Laboratorium",CHOOSE(COUNTIF($G$2:G157,G157),QCA!B$105,QCA!C$105,QCA!D$105,QCA!E$105,QCA!F$105,QCA!G$105,QCA!H$105,QCA!I$105,QCA!J$105,QCA!K$105),IF(G157="Quality Assurance Officer",CHOOSE(COUNTIF($G$2:G157,G157),QAO!B$105,QAO!C$105,QAO!D$105,QAO!E$105,QAO!F$105,QAO!G$105,QAO!H$105,QAO!I$105,QAO!J$105,QAO!K$105),IF(G157="Research and Development Officer",CHOOSE(COUNTIF($G$2:G157,G157),RDO!B$105,RDO!C$105,RDO!D$105,RDO!E$105,RDO!F$105,RDO!G$105,RDO!H$105,RDO!I$105,RDO!J$105,RDO!K$105),IF(G157="Sustainability Officer",CHOOSE(COUNTIF($G$2:G157,G157),SBO!B$105,SBO!C$105,SBO!D$105,SBO!E$105,SBO!F$105,SBO!G$105,SBO!H$105,SBO!I$105,SBO!J$105,SBO!K$105),IF(G157="ESG Officer",CHOOSE(COUNTIF($G$2:G157,G157),ESG!B$105,ESG!C$105,ESG!D$105,ESG!E$105,ESG!F$105,ESG!G$105,ESG!H$105,ESG!I$105,ESG!J$105,ESG!K$105),IF(G157="Environmental Management System (ISO 14001) Officer",CHOOSE(COUNTIF($G$2:G157,G157),EMS!B$105,EMS!C$105,EMS!D$105,EMS!E$105,EMS!F$105,EMS!G$105,EMS!H$105,EMS!I$105,EMS!J$105,EMS!K$105),IF(G157="Corporate Legal Officer",CHOOSE(COUNTIF($G$2:G157,G157),CLO!B$105,CLO!C$105,CLO!D$105,CLO!E$105,CLO!F$105,CLO!G$105,CLO!H$105,CLO!I$105,CLO!J$105,CLO!K$105),IF(G157="Lifting Engineer for Heavy &amp; Critical Lifting",CHOOSE(COUNTIF($G$2:G157,G157),LHC!B$105,LHC!C$105,LHC!D$105,LHC!E$105,LHC!F$105,LHC!G$105,LHC!H$105,LHC!I$105,LHC!J$105,LHC!K$105),IF(G157="Panelis Terlatih Pengujian Sensori Pangan",CHOOSE(COUNTIF($G$2:G157,G157),PSP!B$105,PSP!C$105,PSP!D$105,PSP!E$105,PSP!F$105,PSP!G$105,PSP!H$105,PSP!I$105,PSP!J$105,PSP!K$105),IF(G157="Food Safety Management Officer/ Petugas Sistem Keamanan Pangan",CHOOSE(COUNTIF($G$2:G157,G157),FMO!B$105,FMO!C$105,FMO!D$105,FMO!E$105,FMO!F$105,FMO!G$105,FMO!H$105,FMO!I$105,FMO!J$105,FMO!K$105),IF(G157="Lead Implementer Standar Laboratorium ISO/IEC 17025:2017",CHOOSE(COUNTIF($G$2:G157,G157),LQO!B$105,LQO!C$105,LQO!D$105,LQO!E$105,LQO!F$105,LQO!G$105,LQO!H$105,LQO!I$105,LQO!J$105,LQO!K$105),IF(G157="Regulatory Affairs Officer",CHOOSE(COUNTIF($G$2:G157,G157),RAO!B$105,RAO!C$105,RAO!D$105,RAO!E$105,RAO!F$105,RAO!G$105,RAO!H$105,RAO!I$105,RAO!J$105,RAO!K$105),IF(G157="LIFTING ENGINEER FOR MEDIUM LIFTING",CHOOSE(COUNTIF($G$2:G157,G157),LML!B$105,LML!C$105,LML!D$105,LML!E$105,LML!F$105,LML!G$105,LML!H$105,LML!I$105,LML!J$105,LML!K$105),IF(G157="LIFTING DRAFTER",CHOOSE(COUNTIF($G$2:G157,G157),LDT!B$105,LDT!C$105,LDT!D$105,LDT!E$105,LDT!F$105,LDT!G$105,LDT!H$105,LDT!I$105,LDT!J$105,LDT!K$105),IF(G157="3D LIFTING DESIGNER",CHOOSE(COUNTIF($G$2:G157,G157),DLD!B$105,DLD!C$105,DLD!D$105,DLD!E$105,DLD!F$105,DLD!G$105,DLD!H$105,DLD!I$105,DLD!J$105,DLD!K$105),"")))))))))))))))))))))</f>
        <v>42</v>
      </c>
    </row>
    <row r="158" spans="1:9" ht="19.8" x14ac:dyDescent="0.3">
      <c r="A158" s="55" t="s">
        <v>1746</v>
      </c>
      <c r="B158" s="55" t="s">
        <v>1587</v>
      </c>
      <c r="C158" s="55">
        <v>85399418731</v>
      </c>
      <c r="D158" s="55" t="s">
        <v>1747</v>
      </c>
      <c r="E158" s="55" t="s">
        <v>1748</v>
      </c>
      <c r="F158" s="55" t="s">
        <v>1710</v>
      </c>
      <c r="G158" s="55" t="s">
        <v>2062</v>
      </c>
      <c r="H158" s="55" t="str">
        <f t="shared" si="5"/>
        <v>QMS</v>
      </c>
      <c r="I158" s="55">
        <f>IF(G158="","",IF(COUNTIF($G$2:G158,G158)&gt;10,"",IF(G158="GLP Laboratory Technician/Teknisi Laboratorium Berbasis GLP",CHOOSE(COUNTIF($G$2:G158,G158),GLP!B$105,GLP!C$105,GLP!D$105,GLP!E$105,GLP!F$105,GLP!G$105,GLP!H$105,GLP!I$105,GLP!J$105,GLP!K$105),IF(G158="Laboratory HSE Officer/Petugas K3L Laboratorium",CHOOSE(COUNTIF($G$2:G158,G158),K3L!B$105,K3L!C$105,K3L!D$105,K3L!E$105,K3L!F$105,K3L!G$105,K3L!H$105,K3L!I$105,K3L!J$105,K3L!K$105),IF(G158="Laboratory Operations Officer/Pranata Laboratorium",CHOOSE(COUNTIF($G$2:G158,G158),LOP!B$105,LOP!C$105,LOP!D$105,LOP!E$105,LOP!F$105,LOP!G$105,LOP!H$105,LOP!I$105,LOP!J$105,LOP!K$105),IF(G158="Quality Management System (ISO 9001) Officer",CHOOSE(COUNTIF($G$2:G158,G158),QMS!B$105,QMS!C$105,QMS!D$105,QMS!E$105,QMS!F$105,QMS!G$105,QMS!H$105,QMS!I$105,QMS!J$105,QMS!K$105),IF(G158="QC Laboratory Analyst/Analis QC Laboratorium",CHOOSE(COUNTIF($G$2:G158,G158),QCA!B$105,QCA!C$105,QCA!D$105,QCA!E$105,QCA!F$105,QCA!G$105,QCA!H$105,QCA!I$105,QCA!J$105,QCA!K$105),IF(G158="Quality Assurance Officer",CHOOSE(COUNTIF($G$2:G158,G158),QAO!B$105,QAO!C$105,QAO!D$105,QAO!E$105,QAO!F$105,QAO!G$105,QAO!H$105,QAO!I$105,QAO!J$105,QAO!K$105),IF(G158="Research and Development Officer",CHOOSE(COUNTIF($G$2:G158,G158),RDO!B$105,RDO!C$105,RDO!D$105,RDO!E$105,RDO!F$105,RDO!G$105,RDO!H$105,RDO!I$105,RDO!J$105,RDO!K$105),IF(G158="Sustainability Officer",CHOOSE(COUNTIF($G$2:G158,G158),SBO!B$105,SBO!C$105,SBO!D$105,SBO!E$105,SBO!F$105,SBO!G$105,SBO!H$105,SBO!I$105,SBO!J$105,SBO!K$105),IF(G158="ESG Officer",CHOOSE(COUNTIF($G$2:G158,G158),ESG!B$105,ESG!C$105,ESG!D$105,ESG!E$105,ESG!F$105,ESG!G$105,ESG!H$105,ESG!I$105,ESG!J$105,ESG!K$105),IF(G158="Environmental Management System (ISO 14001) Officer",CHOOSE(COUNTIF($G$2:G158,G158),EMS!B$105,EMS!C$105,EMS!D$105,EMS!E$105,EMS!F$105,EMS!G$105,EMS!H$105,EMS!I$105,EMS!J$105,EMS!K$105),IF(G158="Corporate Legal Officer",CHOOSE(COUNTIF($G$2:G158,G158),CLO!B$105,CLO!C$105,CLO!D$105,CLO!E$105,CLO!F$105,CLO!G$105,CLO!H$105,CLO!I$105,CLO!J$105,CLO!K$105),IF(G158="Lifting Engineer for Heavy &amp; Critical Lifting",CHOOSE(COUNTIF($G$2:G158,G158),LHC!B$105,LHC!C$105,LHC!D$105,LHC!E$105,LHC!F$105,LHC!G$105,LHC!H$105,LHC!I$105,LHC!J$105,LHC!K$105),IF(G158="Panelis Terlatih Pengujian Sensori Pangan",CHOOSE(COUNTIF($G$2:G158,G158),PSP!B$105,PSP!C$105,PSP!D$105,PSP!E$105,PSP!F$105,PSP!G$105,PSP!H$105,PSP!I$105,PSP!J$105,PSP!K$105),IF(G158="Food Safety Management Officer/ Petugas Sistem Keamanan Pangan",CHOOSE(COUNTIF($G$2:G158,G158),FMO!B$105,FMO!C$105,FMO!D$105,FMO!E$105,FMO!F$105,FMO!G$105,FMO!H$105,FMO!I$105,FMO!J$105,FMO!K$105),IF(G158="Lead Implementer Standar Laboratorium ISO/IEC 17025:2017",CHOOSE(COUNTIF($G$2:G158,G158),LQO!B$105,LQO!C$105,LQO!D$105,LQO!E$105,LQO!F$105,LQO!G$105,LQO!H$105,LQO!I$105,LQO!J$105,LQO!K$105),IF(G158="Regulatory Affairs Officer",CHOOSE(COUNTIF($G$2:G158,G158),RAO!B$105,RAO!C$105,RAO!D$105,RAO!E$105,RAO!F$105,RAO!G$105,RAO!H$105,RAO!I$105,RAO!J$105,RAO!K$105),IF(G158="LIFTING ENGINEER FOR MEDIUM LIFTING",CHOOSE(COUNTIF($G$2:G158,G158),LML!B$105,LML!C$105,LML!D$105,LML!E$105,LML!F$105,LML!G$105,LML!H$105,LML!I$105,LML!J$105,LML!K$105),IF(G158="LIFTING DRAFTER",CHOOSE(COUNTIF($G$2:G158,G158),LDT!B$105,LDT!C$105,LDT!D$105,LDT!E$105,LDT!F$105,LDT!G$105,LDT!H$105,LDT!I$105,LDT!J$105,LDT!K$105),IF(G158="3D LIFTING DESIGNER",CHOOSE(COUNTIF($G$2:G158,G158),DLD!B$105,DLD!C$105,DLD!D$105,DLD!E$105,DLD!F$105,DLD!G$105,DLD!H$105,DLD!I$105,DLD!J$105,DLD!K$105),"")))))))))))))))))))))</f>
        <v>27</v>
      </c>
    </row>
    <row r="159" spans="1:9" ht="19.8" x14ac:dyDescent="0.3">
      <c r="A159" s="55" t="s">
        <v>1818</v>
      </c>
      <c r="B159" s="55" t="s">
        <v>1596</v>
      </c>
      <c r="C159" s="55">
        <v>82385698864</v>
      </c>
      <c r="D159" s="55" t="s">
        <v>1819</v>
      </c>
      <c r="E159" s="55" t="s">
        <v>1820</v>
      </c>
      <c r="F159" s="55" t="s">
        <v>1821</v>
      </c>
      <c r="G159" s="55" t="s">
        <v>2062</v>
      </c>
      <c r="H159" s="55" t="str">
        <f t="shared" si="5"/>
        <v>QMS</v>
      </c>
      <c r="I159" s="55">
        <f>IF(G159="","",IF(COUNTIF($G$2:G159,G159)&gt;10,"",IF(G159="GLP Laboratory Technician/Teknisi Laboratorium Berbasis GLP",CHOOSE(COUNTIF($G$2:G159,G159),GLP!B$105,GLP!C$105,GLP!D$105,GLP!E$105,GLP!F$105,GLP!G$105,GLP!H$105,GLP!I$105,GLP!J$105,GLP!K$105),IF(G159="Laboratory HSE Officer/Petugas K3L Laboratorium",CHOOSE(COUNTIF($G$2:G159,G159),K3L!B$105,K3L!C$105,K3L!D$105,K3L!E$105,K3L!F$105,K3L!G$105,K3L!H$105,K3L!I$105,K3L!J$105,K3L!K$105),IF(G159="Laboratory Operations Officer/Pranata Laboratorium",CHOOSE(COUNTIF($G$2:G159,G159),LOP!B$105,LOP!C$105,LOP!D$105,LOP!E$105,LOP!F$105,LOP!G$105,LOP!H$105,LOP!I$105,LOP!J$105,LOP!K$105),IF(G159="Quality Management System (ISO 9001) Officer",CHOOSE(COUNTIF($G$2:G159,G159),QMS!B$105,QMS!C$105,QMS!D$105,QMS!E$105,QMS!F$105,QMS!G$105,QMS!H$105,QMS!I$105,QMS!J$105,QMS!K$105),IF(G159="QC Laboratory Analyst/Analis QC Laboratorium",CHOOSE(COUNTIF($G$2:G159,G159),QCA!B$105,QCA!C$105,QCA!D$105,QCA!E$105,QCA!F$105,QCA!G$105,QCA!H$105,QCA!I$105,QCA!J$105,QCA!K$105),IF(G159="Quality Assurance Officer",CHOOSE(COUNTIF($G$2:G159,G159),QAO!B$105,QAO!C$105,QAO!D$105,QAO!E$105,QAO!F$105,QAO!G$105,QAO!H$105,QAO!I$105,QAO!J$105,QAO!K$105),IF(G159="Research and Development Officer",CHOOSE(COUNTIF($G$2:G159,G159),RDO!B$105,RDO!C$105,RDO!D$105,RDO!E$105,RDO!F$105,RDO!G$105,RDO!H$105,RDO!I$105,RDO!J$105,RDO!K$105),IF(G159="Sustainability Officer",CHOOSE(COUNTIF($G$2:G159,G159),SBO!B$105,SBO!C$105,SBO!D$105,SBO!E$105,SBO!F$105,SBO!G$105,SBO!H$105,SBO!I$105,SBO!J$105,SBO!K$105),IF(G159="ESG Officer",CHOOSE(COUNTIF($G$2:G159,G159),ESG!B$105,ESG!C$105,ESG!D$105,ESG!E$105,ESG!F$105,ESG!G$105,ESG!H$105,ESG!I$105,ESG!J$105,ESG!K$105),IF(G159="Environmental Management System (ISO 14001) Officer",CHOOSE(COUNTIF($G$2:G159,G159),EMS!B$105,EMS!C$105,EMS!D$105,EMS!E$105,EMS!F$105,EMS!G$105,EMS!H$105,EMS!I$105,EMS!J$105,EMS!K$105),IF(G159="Corporate Legal Officer",CHOOSE(COUNTIF($G$2:G159,G159),CLO!B$105,CLO!C$105,CLO!D$105,CLO!E$105,CLO!F$105,CLO!G$105,CLO!H$105,CLO!I$105,CLO!J$105,CLO!K$105),IF(G159="Lifting Engineer for Heavy &amp; Critical Lifting",CHOOSE(COUNTIF($G$2:G159,G159),LHC!B$105,LHC!C$105,LHC!D$105,LHC!E$105,LHC!F$105,LHC!G$105,LHC!H$105,LHC!I$105,LHC!J$105,LHC!K$105),IF(G159="Panelis Terlatih Pengujian Sensori Pangan",CHOOSE(COUNTIF($G$2:G159,G159),PSP!B$105,PSP!C$105,PSP!D$105,PSP!E$105,PSP!F$105,PSP!G$105,PSP!H$105,PSP!I$105,PSP!J$105,PSP!K$105),IF(G159="Food Safety Management Officer/ Petugas Sistem Keamanan Pangan",CHOOSE(COUNTIF($G$2:G159,G159),FMO!B$105,FMO!C$105,FMO!D$105,FMO!E$105,FMO!F$105,FMO!G$105,FMO!H$105,FMO!I$105,FMO!J$105,FMO!K$105),IF(G159="Lead Implementer Standar Laboratorium ISO/IEC 17025:2017",CHOOSE(COUNTIF($G$2:G159,G159),LQO!B$105,LQO!C$105,LQO!D$105,LQO!E$105,LQO!F$105,LQO!G$105,LQO!H$105,LQO!I$105,LQO!J$105,LQO!K$105),IF(G159="Regulatory Affairs Officer",CHOOSE(COUNTIF($G$2:G159,G159),RAO!B$105,RAO!C$105,RAO!D$105,RAO!E$105,RAO!F$105,RAO!G$105,RAO!H$105,RAO!I$105,RAO!J$105,RAO!K$105),IF(G159="LIFTING ENGINEER FOR MEDIUM LIFTING",CHOOSE(COUNTIF($G$2:G159,G159),LML!B$105,LML!C$105,LML!D$105,LML!E$105,LML!F$105,LML!G$105,LML!H$105,LML!I$105,LML!J$105,LML!K$105),IF(G159="LIFTING DRAFTER",CHOOSE(COUNTIF($G$2:G159,G159),LDT!B$105,LDT!C$105,LDT!D$105,LDT!E$105,LDT!F$105,LDT!G$105,LDT!H$105,LDT!I$105,LDT!J$105,LDT!K$105),IF(G159="3D LIFTING DESIGNER",CHOOSE(COUNTIF($G$2:G159,G159),DLD!B$105,DLD!C$105,DLD!D$105,DLD!E$105,DLD!F$105,DLD!G$105,DLD!H$105,DLD!I$105,DLD!J$105,DLD!K$105),"")))))))))))))))))))))</f>
        <v>27</v>
      </c>
    </row>
    <row r="160" spans="1:9" ht="19.8" x14ac:dyDescent="0.3">
      <c r="A160" s="55" t="s">
        <v>1849</v>
      </c>
      <c r="B160" s="55" t="s">
        <v>1596</v>
      </c>
      <c r="C160" s="55">
        <v>81350909109</v>
      </c>
      <c r="D160" s="55" t="s">
        <v>1610</v>
      </c>
      <c r="E160" s="55" t="s">
        <v>1850</v>
      </c>
      <c r="F160" s="55" t="s">
        <v>1851</v>
      </c>
      <c r="G160" s="55" t="s">
        <v>2062</v>
      </c>
      <c r="H160" s="55" t="str">
        <f t="shared" si="5"/>
        <v>QMS</v>
      </c>
      <c r="I160" s="55">
        <f>IF(G160="","",IF(COUNTIF($G$2:G160,G160)&gt;10,"",IF(G160="GLP Laboratory Technician/Teknisi Laboratorium Berbasis GLP",CHOOSE(COUNTIF($G$2:G160,G160),GLP!B$105,GLP!C$105,GLP!D$105,GLP!E$105,GLP!F$105,GLP!G$105,GLP!H$105,GLP!I$105,GLP!J$105,GLP!K$105),IF(G160="Laboratory HSE Officer/Petugas K3L Laboratorium",CHOOSE(COUNTIF($G$2:G160,G160),K3L!B$105,K3L!C$105,K3L!D$105,K3L!E$105,K3L!F$105,K3L!G$105,K3L!H$105,K3L!I$105,K3L!J$105,K3L!K$105),IF(G160="Laboratory Operations Officer/Pranata Laboratorium",CHOOSE(COUNTIF($G$2:G160,G160),LOP!B$105,LOP!C$105,LOP!D$105,LOP!E$105,LOP!F$105,LOP!G$105,LOP!H$105,LOP!I$105,LOP!J$105,LOP!K$105),IF(G160="Quality Management System (ISO 9001) Officer",CHOOSE(COUNTIF($G$2:G160,G160),QMS!B$105,QMS!C$105,QMS!D$105,QMS!E$105,QMS!F$105,QMS!G$105,QMS!H$105,QMS!I$105,QMS!J$105,QMS!K$105),IF(G160="QC Laboratory Analyst/Analis QC Laboratorium",CHOOSE(COUNTIF($G$2:G160,G160),QCA!B$105,QCA!C$105,QCA!D$105,QCA!E$105,QCA!F$105,QCA!G$105,QCA!H$105,QCA!I$105,QCA!J$105,QCA!K$105),IF(G160="Quality Assurance Officer",CHOOSE(COUNTIF($G$2:G160,G160),QAO!B$105,QAO!C$105,QAO!D$105,QAO!E$105,QAO!F$105,QAO!G$105,QAO!H$105,QAO!I$105,QAO!J$105,QAO!K$105),IF(G160="Research and Development Officer",CHOOSE(COUNTIF($G$2:G160,G160),RDO!B$105,RDO!C$105,RDO!D$105,RDO!E$105,RDO!F$105,RDO!G$105,RDO!H$105,RDO!I$105,RDO!J$105,RDO!K$105),IF(G160="Sustainability Officer",CHOOSE(COUNTIF($G$2:G160,G160),SBO!B$105,SBO!C$105,SBO!D$105,SBO!E$105,SBO!F$105,SBO!G$105,SBO!H$105,SBO!I$105,SBO!J$105,SBO!K$105),IF(G160="ESG Officer",CHOOSE(COUNTIF($G$2:G160,G160),ESG!B$105,ESG!C$105,ESG!D$105,ESG!E$105,ESG!F$105,ESG!G$105,ESG!H$105,ESG!I$105,ESG!J$105,ESG!K$105),IF(G160="Environmental Management System (ISO 14001) Officer",CHOOSE(COUNTIF($G$2:G160,G160),EMS!B$105,EMS!C$105,EMS!D$105,EMS!E$105,EMS!F$105,EMS!G$105,EMS!H$105,EMS!I$105,EMS!J$105,EMS!K$105),IF(G160="Corporate Legal Officer",CHOOSE(COUNTIF($G$2:G160,G160),CLO!B$105,CLO!C$105,CLO!D$105,CLO!E$105,CLO!F$105,CLO!G$105,CLO!H$105,CLO!I$105,CLO!J$105,CLO!K$105),IF(G160="Lifting Engineer for Heavy &amp; Critical Lifting",CHOOSE(COUNTIF($G$2:G160,G160),LHC!B$105,LHC!C$105,LHC!D$105,LHC!E$105,LHC!F$105,LHC!G$105,LHC!H$105,LHC!I$105,LHC!J$105,LHC!K$105),IF(G160="Panelis Terlatih Pengujian Sensori Pangan",CHOOSE(COUNTIF($G$2:G160,G160),PSP!B$105,PSP!C$105,PSP!D$105,PSP!E$105,PSP!F$105,PSP!G$105,PSP!H$105,PSP!I$105,PSP!J$105,PSP!K$105),IF(G160="Food Safety Management Officer/ Petugas Sistem Keamanan Pangan",CHOOSE(COUNTIF($G$2:G160,G160),FMO!B$105,FMO!C$105,FMO!D$105,FMO!E$105,FMO!F$105,FMO!G$105,FMO!H$105,FMO!I$105,FMO!J$105,FMO!K$105),IF(G160="Lead Implementer Standar Laboratorium ISO/IEC 17025:2017",CHOOSE(COUNTIF($G$2:G160,G160),LQO!B$105,LQO!C$105,LQO!D$105,LQO!E$105,LQO!F$105,LQO!G$105,LQO!H$105,LQO!I$105,LQO!J$105,LQO!K$105),IF(G160="Regulatory Affairs Officer",CHOOSE(COUNTIF($G$2:G160,G160),RAO!B$105,RAO!C$105,RAO!D$105,RAO!E$105,RAO!F$105,RAO!G$105,RAO!H$105,RAO!I$105,RAO!J$105,RAO!K$105),IF(G160="LIFTING ENGINEER FOR MEDIUM LIFTING",CHOOSE(COUNTIF($G$2:G160,G160),LML!B$105,LML!C$105,LML!D$105,LML!E$105,LML!F$105,LML!G$105,LML!H$105,LML!I$105,LML!J$105,LML!K$105),IF(G160="LIFTING DRAFTER",CHOOSE(COUNTIF($G$2:G160,G160),LDT!B$105,LDT!C$105,LDT!D$105,LDT!E$105,LDT!F$105,LDT!G$105,LDT!H$105,LDT!I$105,LDT!J$105,LDT!K$105),IF(G160="3D LIFTING DESIGNER",CHOOSE(COUNTIF($G$2:G160,G160),DLD!B$105,DLD!C$105,DLD!D$105,DLD!E$105,DLD!F$105,DLD!G$105,DLD!H$105,DLD!I$105,DLD!J$105,DLD!K$105),"")))))))))))))))))))))</f>
        <v>19</v>
      </c>
    </row>
    <row r="161" spans="1:9" ht="19.8" x14ac:dyDescent="0.3">
      <c r="A161" s="55" t="s">
        <v>1852</v>
      </c>
      <c r="B161" s="55" t="s">
        <v>1596</v>
      </c>
      <c r="C161" s="55">
        <v>85654033387</v>
      </c>
      <c r="D161" s="55" t="s">
        <v>1610</v>
      </c>
      <c r="E161" s="55" t="s">
        <v>1853</v>
      </c>
      <c r="F161" s="55" t="s">
        <v>1854</v>
      </c>
      <c r="G161" s="55" t="s">
        <v>2062</v>
      </c>
      <c r="H161" s="55" t="str">
        <f t="shared" si="5"/>
        <v>QMS</v>
      </c>
      <c r="I161" s="55">
        <f>IF(G161="","",IF(COUNTIF($G$2:G161,G161)&gt;10,"",IF(G161="GLP Laboratory Technician/Teknisi Laboratorium Berbasis GLP",CHOOSE(COUNTIF($G$2:G161,G161),GLP!B$105,GLP!C$105,GLP!D$105,GLP!E$105,GLP!F$105,GLP!G$105,GLP!H$105,GLP!I$105,GLP!J$105,GLP!K$105),IF(G161="Laboratory HSE Officer/Petugas K3L Laboratorium",CHOOSE(COUNTIF($G$2:G161,G161),K3L!B$105,K3L!C$105,K3L!D$105,K3L!E$105,K3L!F$105,K3L!G$105,K3L!H$105,K3L!I$105,K3L!J$105,K3L!K$105),IF(G161="Laboratory Operations Officer/Pranata Laboratorium",CHOOSE(COUNTIF($G$2:G161,G161),LOP!B$105,LOP!C$105,LOP!D$105,LOP!E$105,LOP!F$105,LOP!G$105,LOP!H$105,LOP!I$105,LOP!J$105,LOP!K$105),IF(G161="Quality Management System (ISO 9001) Officer",CHOOSE(COUNTIF($G$2:G161,G161),QMS!B$105,QMS!C$105,QMS!D$105,QMS!E$105,QMS!F$105,QMS!G$105,QMS!H$105,QMS!I$105,QMS!J$105,QMS!K$105),IF(G161="QC Laboratory Analyst/Analis QC Laboratorium",CHOOSE(COUNTIF($G$2:G161,G161),QCA!B$105,QCA!C$105,QCA!D$105,QCA!E$105,QCA!F$105,QCA!G$105,QCA!H$105,QCA!I$105,QCA!J$105,QCA!K$105),IF(G161="Quality Assurance Officer",CHOOSE(COUNTIF($G$2:G161,G161),QAO!B$105,QAO!C$105,QAO!D$105,QAO!E$105,QAO!F$105,QAO!G$105,QAO!H$105,QAO!I$105,QAO!J$105,QAO!K$105),IF(G161="Research and Development Officer",CHOOSE(COUNTIF($G$2:G161,G161),RDO!B$105,RDO!C$105,RDO!D$105,RDO!E$105,RDO!F$105,RDO!G$105,RDO!H$105,RDO!I$105,RDO!J$105,RDO!K$105),IF(G161="Sustainability Officer",CHOOSE(COUNTIF($G$2:G161,G161),SBO!B$105,SBO!C$105,SBO!D$105,SBO!E$105,SBO!F$105,SBO!G$105,SBO!H$105,SBO!I$105,SBO!J$105,SBO!K$105),IF(G161="ESG Officer",CHOOSE(COUNTIF($G$2:G161,G161),ESG!B$105,ESG!C$105,ESG!D$105,ESG!E$105,ESG!F$105,ESG!G$105,ESG!H$105,ESG!I$105,ESG!J$105,ESG!K$105),IF(G161="Environmental Management System (ISO 14001) Officer",CHOOSE(COUNTIF($G$2:G161,G161),EMS!B$105,EMS!C$105,EMS!D$105,EMS!E$105,EMS!F$105,EMS!G$105,EMS!H$105,EMS!I$105,EMS!J$105,EMS!K$105),IF(G161="Corporate Legal Officer",CHOOSE(COUNTIF($G$2:G161,G161),CLO!B$105,CLO!C$105,CLO!D$105,CLO!E$105,CLO!F$105,CLO!G$105,CLO!H$105,CLO!I$105,CLO!J$105,CLO!K$105),IF(G161="Lifting Engineer for Heavy &amp; Critical Lifting",CHOOSE(COUNTIF($G$2:G161,G161),LHC!B$105,LHC!C$105,LHC!D$105,LHC!E$105,LHC!F$105,LHC!G$105,LHC!H$105,LHC!I$105,LHC!J$105,LHC!K$105),IF(G161="Panelis Terlatih Pengujian Sensori Pangan",CHOOSE(COUNTIF($G$2:G161,G161),PSP!B$105,PSP!C$105,PSP!D$105,PSP!E$105,PSP!F$105,PSP!G$105,PSP!H$105,PSP!I$105,PSP!J$105,PSP!K$105),IF(G161="Food Safety Management Officer/ Petugas Sistem Keamanan Pangan",CHOOSE(COUNTIF($G$2:G161,G161),FMO!B$105,FMO!C$105,FMO!D$105,FMO!E$105,FMO!F$105,FMO!G$105,FMO!H$105,FMO!I$105,FMO!J$105,FMO!K$105),IF(G161="Lead Implementer Standar Laboratorium ISO/IEC 17025:2017",CHOOSE(COUNTIF($G$2:G161,G161),LQO!B$105,LQO!C$105,LQO!D$105,LQO!E$105,LQO!F$105,LQO!G$105,LQO!H$105,LQO!I$105,LQO!J$105,LQO!K$105),IF(G161="Regulatory Affairs Officer",CHOOSE(COUNTIF($G$2:G161,G161),RAO!B$105,RAO!C$105,RAO!D$105,RAO!E$105,RAO!F$105,RAO!G$105,RAO!H$105,RAO!I$105,RAO!J$105,RAO!K$105),IF(G161="LIFTING ENGINEER FOR MEDIUM LIFTING",CHOOSE(COUNTIF($G$2:G161,G161),LML!B$105,LML!C$105,LML!D$105,LML!E$105,LML!F$105,LML!G$105,LML!H$105,LML!I$105,LML!J$105,LML!K$105),IF(G161="LIFTING DRAFTER",CHOOSE(COUNTIF($G$2:G161,G161),LDT!B$105,LDT!C$105,LDT!D$105,LDT!E$105,LDT!F$105,LDT!G$105,LDT!H$105,LDT!I$105,LDT!J$105,LDT!K$105),IF(G161="3D LIFTING DESIGNER",CHOOSE(COUNTIF($G$2:G161,G161),DLD!B$105,DLD!C$105,DLD!D$105,DLD!E$105,DLD!F$105,DLD!G$105,DLD!H$105,DLD!I$105,DLD!J$105,DLD!K$105),"")))))))))))))))))))))</f>
        <v>19</v>
      </c>
    </row>
    <row r="162" spans="1:9" ht="19.8" x14ac:dyDescent="0.3">
      <c r="A162" s="55" t="s">
        <v>1811</v>
      </c>
      <c r="B162" s="55" t="s">
        <v>1596</v>
      </c>
      <c r="C162" s="55">
        <v>82361492609</v>
      </c>
      <c r="D162" s="55" t="s">
        <v>1689</v>
      </c>
      <c r="E162" s="55" t="s">
        <v>1812</v>
      </c>
      <c r="F162" s="55" t="s">
        <v>1813</v>
      </c>
      <c r="G162" s="56" t="s">
        <v>2079</v>
      </c>
      <c r="H162" s="55" t="str">
        <f t="shared" ref="H162:H191" si="6">IFERROR(VLOOKUP(G162,$K$3:$L$21,2,0),"")</f>
        <v>RAO</v>
      </c>
      <c r="I162" s="55">
        <f>IF(G162="","",IF(COUNTIF($G$2:G162,G162)&gt;10,"",IF(G162="GLP Laboratory Technician/Teknisi Laboratorium Berbasis GLP",CHOOSE(COUNTIF($G$2:G162,G162),GLP!B$105,GLP!C$105,GLP!D$105,GLP!E$105,GLP!F$105,GLP!G$105,GLP!H$105,GLP!I$105,GLP!J$105,GLP!K$105),IF(G162="Laboratory HSE Officer/Petugas K3L Laboratorium",CHOOSE(COUNTIF($G$2:G162,G162),K3L!B$105,K3L!C$105,K3L!D$105,K3L!E$105,K3L!F$105,K3L!G$105,K3L!H$105,K3L!I$105,K3L!J$105,K3L!K$105),IF(G162="Laboratory Operations Officer/Pranata Laboratorium",CHOOSE(COUNTIF($G$2:G162,G162),LOP!B$105,LOP!C$105,LOP!D$105,LOP!E$105,LOP!F$105,LOP!G$105,LOP!H$105,LOP!I$105,LOP!J$105,LOP!K$105),IF(G162="Quality Management System (ISO 9001) Officer",CHOOSE(COUNTIF($G$2:G162,G162),QMS!B$105,QMS!C$105,QMS!D$105,QMS!E$105,QMS!F$105,QMS!G$105,QMS!H$105,QMS!I$105,QMS!J$105,QMS!K$105),IF(G162="QC Laboratory Analyst/Analis QC Laboratorium",CHOOSE(COUNTIF($G$2:G162,G162),QCA!B$105,QCA!C$105,QCA!D$105,QCA!E$105,QCA!F$105,QCA!G$105,QCA!H$105,QCA!I$105,QCA!J$105,QCA!K$105),IF(G162="Quality Assurance Officer",CHOOSE(COUNTIF($G$2:G162,G162),QAO!B$105,QAO!C$105,QAO!D$105,QAO!E$105,QAO!F$105,QAO!G$105,QAO!H$105,QAO!I$105,QAO!J$105,QAO!K$105),IF(G162="Research and Development Officer",CHOOSE(COUNTIF($G$2:G162,G162),RDO!B$105,RDO!C$105,RDO!D$105,RDO!E$105,RDO!F$105,RDO!G$105,RDO!H$105,RDO!I$105,RDO!J$105,RDO!K$105),IF(G162="Sustainability Officer",CHOOSE(COUNTIF($G$2:G162,G162),SBO!B$105,SBO!C$105,SBO!D$105,SBO!E$105,SBO!F$105,SBO!G$105,SBO!H$105,SBO!I$105,SBO!J$105,SBO!K$105),IF(G162="ESG Officer",CHOOSE(COUNTIF($G$2:G162,G162),ESG!B$105,ESG!C$105,ESG!D$105,ESG!E$105,ESG!F$105,ESG!G$105,ESG!H$105,ESG!I$105,ESG!J$105,ESG!K$105),IF(G162="Environmental Management System (ISO 14001) Officer",CHOOSE(COUNTIF($G$2:G162,G162),EMS!B$105,EMS!C$105,EMS!D$105,EMS!E$105,EMS!F$105,EMS!G$105,EMS!H$105,EMS!I$105,EMS!J$105,EMS!K$105),IF(G162="Corporate Legal Officer",CHOOSE(COUNTIF($G$2:G162,G162),CLO!B$105,CLO!C$105,CLO!D$105,CLO!E$105,CLO!F$105,CLO!G$105,CLO!H$105,CLO!I$105,CLO!J$105,CLO!K$105),IF(G162="Lifting Engineer for Heavy &amp; Critical Lifting",CHOOSE(COUNTIF($G$2:G162,G162),LHC!B$105,LHC!C$105,LHC!D$105,LHC!E$105,LHC!F$105,LHC!G$105,LHC!H$105,LHC!I$105,LHC!J$105,LHC!K$105),IF(G162="Panelis Terlatih Pengujian Sensori Pangan",CHOOSE(COUNTIF($G$2:G162,G162),PSP!B$105,PSP!C$105,PSP!D$105,PSP!E$105,PSP!F$105,PSP!G$105,PSP!H$105,PSP!I$105,PSP!J$105,PSP!K$105),IF(G162="Food Safety Management Officer/ Petugas Sistem Keamanan Pangan",CHOOSE(COUNTIF($G$2:G162,G162),FMO!B$105,FMO!C$105,FMO!D$105,FMO!E$105,FMO!F$105,FMO!G$105,FMO!H$105,FMO!I$105,FMO!J$105,FMO!K$105),IF(G162="Lead Implementer Standar Laboratorium ISO/IEC 17025:2017",CHOOSE(COUNTIF($G$2:G162,G162),LQO!B$105,LQO!C$105,LQO!D$105,LQO!E$105,LQO!F$105,LQO!G$105,LQO!H$105,LQO!I$105,LQO!J$105,LQO!K$105),IF(G162="Regulatory Affairs Officer",CHOOSE(COUNTIF($G$2:G162,G162),RAO!B$105,RAO!C$105,RAO!D$105,RAO!E$105,RAO!F$105,RAO!G$105,RAO!H$105,RAO!I$105,RAO!J$105,RAO!K$105),IF(G162="LIFTING ENGINEER FOR MEDIUM LIFTING",CHOOSE(COUNTIF($G$2:G162,G162),LML!B$105,LML!C$105,LML!D$105,LML!E$105,LML!F$105,LML!G$105,LML!H$105,LML!I$105,LML!J$105,LML!K$105),IF(G162="LIFTING DRAFTER",CHOOSE(COUNTIF($G$2:G162,G162),LDT!B$105,LDT!C$105,LDT!D$105,LDT!E$105,LDT!F$105,LDT!G$105,LDT!H$105,LDT!I$105,LDT!J$105,LDT!K$105),IF(G162="3D LIFTING DESIGNER",CHOOSE(COUNTIF($G$2:G162,G162),DLD!B$105,DLD!C$105,DLD!D$105,DLD!E$105,DLD!F$105,DLD!G$105,DLD!H$105,DLD!I$105,DLD!J$105,DLD!K$105),"")))))))))))))))))))))</f>
        <v>89</v>
      </c>
    </row>
    <row r="163" spans="1:9" ht="19.8" x14ac:dyDescent="0.3">
      <c r="A163" s="55" t="s">
        <v>1822</v>
      </c>
      <c r="B163" s="55" t="s">
        <v>1596</v>
      </c>
      <c r="C163" s="55">
        <v>895805286614</v>
      </c>
      <c r="D163" s="55" t="s">
        <v>1689</v>
      </c>
      <c r="E163" s="55" t="s">
        <v>1823</v>
      </c>
      <c r="F163" s="55" t="s">
        <v>1813</v>
      </c>
      <c r="G163" s="56" t="s">
        <v>2079</v>
      </c>
      <c r="H163" s="55" t="str">
        <f t="shared" si="6"/>
        <v>RAO</v>
      </c>
      <c r="I163" s="55">
        <f>IF(G163="","",IF(COUNTIF($G$2:G163,G163)&gt;10,"",IF(G163="GLP Laboratory Technician/Teknisi Laboratorium Berbasis GLP",CHOOSE(COUNTIF($G$2:G163,G163),GLP!B$105,GLP!C$105,GLP!D$105,GLP!E$105,GLP!F$105,GLP!G$105,GLP!H$105,GLP!I$105,GLP!J$105,GLP!K$105),IF(G163="Laboratory HSE Officer/Petugas K3L Laboratorium",CHOOSE(COUNTIF($G$2:G163,G163),K3L!B$105,K3L!C$105,K3L!D$105,K3L!E$105,K3L!F$105,K3L!G$105,K3L!H$105,K3L!I$105,K3L!J$105,K3L!K$105),IF(G163="Laboratory Operations Officer/Pranata Laboratorium",CHOOSE(COUNTIF($G$2:G163,G163),LOP!B$105,LOP!C$105,LOP!D$105,LOP!E$105,LOP!F$105,LOP!G$105,LOP!H$105,LOP!I$105,LOP!J$105,LOP!K$105),IF(G163="Quality Management System (ISO 9001) Officer",CHOOSE(COUNTIF($G$2:G163,G163),QMS!B$105,QMS!C$105,QMS!D$105,QMS!E$105,QMS!F$105,QMS!G$105,QMS!H$105,QMS!I$105,QMS!J$105,QMS!K$105),IF(G163="QC Laboratory Analyst/Analis QC Laboratorium",CHOOSE(COUNTIF($G$2:G163,G163),QCA!B$105,QCA!C$105,QCA!D$105,QCA!E$105,QCA!F$105,QCA!G$105,QCA!H$105,QCA!I$105,QCA!J$105,QCA!K$105),IF(G163="Quality Assurance Officer",CHOOSE(COUNTIF($G$2:G163,G163),QAO!B$105,QAO!C$105,QAO!D$105,QAO!E$105,QAO!F$105,QAO!G$105,QAO!H$105,QAO!I$105,QAO!J$105,QAO!K$105),IF(G163="Research and Development Officer",CHOOSE(COUNTIF($G$2:G163,G163),RDO!B$105,RDO!C$105,RDO!D$105,RDO!E$105,RDO!F$105,RDO!G$105,RDO!H$105,RDO!I$105,RDO!J$105,RDO!K$105),IF(G163="Sustainability Officer",CHOOSE(COUNTIF($G$2:G163,G163),SBO!B$105,SBO!C$105,SBO!D$105,SBO!E$105,SBO!F$105,SBO!G$105,SBO!H$105,SBO!I$105,SBO!J$105,SBO!K$105),IF(G163="ESG Officer",CHOOSE(COUNTIF($G$2:G163,G163),ESG!B$105,ESG!C$105,ESG!D$105,ESG!E$105,ESG!F$105,ESG!G$105,ESG!H$105,ESG!I$105,ESG!J$105,ESG!K$105),IF(G163="Environmental Management System (ISO 14001) Officer",CHOOSE(COUNTIF($G$2:G163,G163),EMS!B$105,EMS!C$105,EMS!D$105,EMS!E$105,EMS!F$105,EMS!G$105,EMS!H$105,EMS!I$105,EMS!J$105,EMS!K$105),IF(G163="Corporate Legal Officer",CHOOSE(COUNTIF($G$2:G163,G163),CLO!B$105,CLO!C$105,CLO!D$105,CLO!E$105,CLO!F$105,CLO!G$105,CLO!H$105,CLO!I$105,CLO!J$105,CLO!K$105),IF(G163="Lifting Engineer for Heavy &amp; Critical Lifting",CHOOSE(COUNTIF($G$2:G163,G163),LHC!B$105,LHC!C$105,LHC!D$105,LHC!E$105,LHC!F$105,LHC!G$105,LHC!H$105,LHC!I$105,LHC!J$105,LHC!K$105),IF(G163="Panelis Terlatih Pengujian Sensori Pangan",CHOOSE(COUNTIF($G$2:G163,G163),PSP!B$105,PSP!C$105,PSP!D$105,PSP!E$105,PSP!F$105,PSP!G$105,PSP!H$105,PSP!I$105,PSP!J$105,PSP!K$105),IF(G163="Food Safety Management Officer/ Petugas Sistem Keamanan Pangan",CHOOSE(COUNTIF($G$2:G163,G163),FMO!B$105,FMO!C$105,FMO!D$105,FMO!E$105,FMO!F$105,FMO!G$105,FMO!H$105,FMO!I$105,FMO!J$105,FMO!K$105),IF(G163="Lead Implementer Standar Laboratorium ISO/IEC 17025:2017",CHOOSE(COUNTIF($G$2:G163,G163),LQO!B$105,LQO!C$105,LQO!D$105,LQO!E$105,LQO!F$105,LQO!G$105,LQO!H$105,LQO!I$105,LQO!J$105,LQO!K$105),IF(G163="Regulatory Affairs Officer",CHOOSE(COUNTIF($G$2:G163,G163),RAO!B$105,RAO!C$105,RAO!D$105,RAO!E$105,RAO!F$105,RAO!G$105,RAO!H$105,RAO!I$105,RAO!J$105,RAO!K$105),IF(G163="LIFTING ENGINEER FOR MEDIUM LIFTING",CHOOSE(COUNTIF($G$2:G163,G163),LML!B$105,LML!C$105,LML!D$105,LML!E$105,LML!F$105,LML!G$105,LML!H$105,LML!I$105,LML!J$105,LML!K$105),IF(G163="LIFTING DRAFTER",CHOOSE(COUNTIF($G$2:G163,G163),LDT!B$105,LDT!C$105,LDT!D$105,LDT!E$105,LDT!F$105,LDT!G$105,LDT!H$105,LDT!I$105,LDT!J$105,LDT!K$105),IF(G163="3D LIFTING DESIGNER",CHOOSE(COUNTIF($G$2:G163,G163),DLD!B$105,DLD!C$105,DLD!D$105,DLD!E$105,DLD!F$105,DLD!G$105,DLD!H$105,DLD!I$105,DLD!J$105,DLD!K$105),"")))))))))))))))))))))</f>
        <v>89</v>
      </c>
    </row>
    <row r="164" spans="1:9" ht="19.8" x14ac:dyDescent="0.3">
      <c r="A164" s="55" t="s">
        <v>1829</v>
      </c>
      <c r="B164" s="55" t="s">
        <v>1587</v>
      </c>
      <c r="C164" s="55">
        <v>85733269585</v>
      </c>
      <c r="D164" s="55" t="s">
        <v>1610</v>
      </c>
      <c r="E164" s="55" t="s">
        <v>1830</v>
      </c>
      <c r="F164" s="55" t="s">
        <v>1821</v>
      </c>
      <c r="G164" s="56" t="s">
        <v>2079</v>
      </c>
      <c r="H164" s="55" t="str">
        <f t="shared" si="6"/>
        <v>RAO</v>
      </c>
      <c r="I164" s="55">
        <f>IF(G164="","",IF(COUNTIF($G$2:G164,G164)&gt;10,"",IF(G164="GLP Laboratory Technician/Teknisi Laboratorium Berbasis GLP",CHOOSE(COUNTIF($G$2:G164,G164),GLP!B$105,GLP!C$105,GLP!D$105,GLP!E$105,GLP!F$105,GLP!G$105,GLP!H$105,GLP!I$105,GLP!J$105,GLP!K$105),IF(G164="Laboratory HSE Officer/Petugas K3L Laboratorium",CHOOSE(COUNTIF($G$2:G164,G164),K3L!B$105,K3L!C$105,K3L!D$105,K3L!E$105,K3L!F$105,K3L!G$105,K3L!H$105,K3L!I$105,K3L!J$105,K3L!K$105),IF(G164="Laboratory Operations Officer/Pranata Laboratorium",CHOOSE(COUNTIF($G$2:G164,G164),LOP!B$105,LOP!C$105,LOP!D$105,LOP!E$105,LOP!F$105,LOP!G$105,LOP!H$105,LOP!I$105,LOP!J$105,LOP!K$105),IF(G164="Quality Management System (ISO 9001) Officer",CHOOSE(COUNTIF($G$2:G164,G164),QMS!B$105,QMS!C$105,QMS!D$105,QMS!E$105,QMS!F$105,QMS!G$105,QMS!H$105,QMS!I$105,QMS!J$105,QMS!K$105),IF(G164="QC Laboratory Analyst/Analis QC Laboratorium",CHOOSE(COUNTIF($G$2:G164,G164),QCA!B$105,QCA!C$105,QCA!D$105,QCA!E$105,QCA!F$105,QCA!G$105,QCA!H$105,QCA!I$105,QCA!J$105,QCA!K$105),IF(G164="Quality Assurance Officer",CHOOSE(COUNTIF($G$2:G164,G164),QAO!B$105,QAO!C$105,QAO!D$105,QAO!E$105,QAO!F$105,QAO!G$105,QAO!H$105,QAO!I$105,QAO!J$105,QAO!K$105),IF(G164="Research and Development Officer",CHOOSE(COUNTIF($G$2:G164,G164),RDO!B$105,RDO!C$105,RDO!D$105,RDO!E$105,RDO!F$105,RDO!G$105,RDO!H$105,RDO!I$105,RDO!J$105,RDO!K$105),IF(G164="Sustainability Officer",CHOOSE(COUNTIF($G$2:G164,G164),SBO!B$105,SBO!C$105,SBO!D$105,SBO!E$105,SBO!F$105,SBO!G$105,SBO!H$105,SBO!I$105,SBO!J$105,SBO!K$105),IF(G164="ESG Officer",CHOOSE(COUNTIF($G$2:G164,G164),ESG!B$105,ESG!C$105,ESG!D$105,ESG!E$105,ESG!F$105,ESG!G$105,ESG!H$105,ESG!I$105,ESG!J$105,ESG!K$105),IF(G164="Environmental Management System (ISO 14001) Officer",CHOOSE(COUNTIF($G$2:G164,G164),EMS!B$105,EMS!C$105,EMS!D$105,EMS!E$105,EMS!F$105,EMS!G$105,EMS!H$105,EMS!I$105,EMS!J$105,EMS!K$105),IF(G164="Corporate Legal Officer",CHOOSE(COUNTIF($G$2:G164,G164),CLO!B$105,CLO!C$105,CLO!D$105,CLO!E$105,CLO!F$105,CLO!G$105,CLO!H$105,CLO!I$105,CLO!J$105,CLO!K$105),IF(G164="Lifting Engineer for Heavy &amp; Critical Lifting",CHOOSE(COUNTIF($G$2:G164,G164),LHC!B$105,LHC!C$105,LHC!D$105,LHC!E$105,LHC!F$105,LHC!G$105,LHC!H$105,LHC!I$105,LHC!J$105,LHC!K$105),IF(G164="Panelis Terlatih Pengujian Sensori Pangan",CHOOSE(COUNTIF($G$2:G164,G164),PSP!B$105,PSP!C$105,PSP!D$105,PSP!E$105,PSP!F$105,PSP!G$105,PSP!H$105,PSP!I$105,PSP!J$105,PSP!K$105),IF(G164="Food Safety Management Officer/ Petugas Sistem Keamanan Pangan",CHOOSE(COUNTIF($G$2:G164,G164),FMO!B$105,FMO!C$105,FMO!D$105,FMO!E$105,FMO!F$105,FMO!G$105,FMO!H$105,FMO!I$105,FMO!J$105,FMO!K$105),IF(G164="Lead Implementer Standar Laboratorium ISO/IEC 17025:2017",CHOOSE(COUNTIF($G$2:G164,G164),LQO!B$105,LQO!C$105,LQO!D$105,LQO!E$105,LQO!F$105,LQO!G$105,LQO!H$105,LQO!I$105,LQO!J$105,LQO!K$105),IF(G164="Regulatory Affairs Officer",CHOOSE(COUNTIF($G$2:G164,G164),RAO!B$105,RAO!C$105,RAO!D$105,RAO!E$105,RAO!F$105,RAO!G$105,RAO!H$105,RAO!I$105,RAO!J$105,RAO!K$105),IF(G164="LIFTING ENGINEER FOR MEDIUM LIFTING",CHOOSE(COUNTIF($G$2:G164,G164),LML!B$105,LML!C$105,LML!D$105,LML!E$105,LML!F$105,LML!G$105,LML!H$105,LML!I$105,LML!J$105,LML!K$105),IF(G164="LIFTING DRAFTER",CHOOSE(COUNTIF($G$2:G164,G164),LDT!B$105,LDT!C$105,LDT!D$105,LDT!E$105,LDT!F$105,LDT!G$105,LDT!H$105,LDT!I$105,LDT!J$105,LDT!K$105),IF(G164="3D LIFTING DESIGNER",CHOOSE(COUNTIF($G$2:G164,G164),DLD!B$105,DLD!C$105,DLD!D$105,DLD!E$105,DLD!F$105,DLD!G$105,DLD!H$105,DLD!I$105,DLD!J$105,DLD!K$105),"")))))))))))))))))))))</f>
        <v>83</v>
      </c>
    </row>
    <row r="165" spans="1:9" ht="19.8" x14ac:dyDescent="0.3">
      <c r="A165" s="55" t="s">
        <v>1831</v>
      </c>
      <c r="B165" s="55" t="s">
        <v>1596</v>
      </c>
      <c r="C165" s="55">
        <v>83899223994</v>
      </c>
      <c r="D165" s="55" t="s">
        <v>1797</v>
      </c>
      <c r="E165" s="55" t="s">
        <v>1778</v>
      </c>
      <c r="F165" s="55" t="s">
        <v>1832</v>
      </c>
      <c r="G165" s="56" t="s">
        <v>2079</v>
      </c>
      <c r="H165" s="55" t="str">
        <f t="shared" si="6"/>
        <v>RAO</v>
      </c>
      <c r="I165" s="55">
        <f>IF(G165="","",IF(COUNTIF($G$2:G165,G165)&gt;10,"",IF(G165="GLP Laboratory Technician/Teknisi Laboratorium Berbasis GLP",CHOOSE(COUNTIF($G$2:G165,G165),GLP!B$105,GLP!C$105,GLP!D$105,GLP!E$105,GLP!F$105,GLP!G$105,GLP!H$105,GLP!I$105,GLP!J$105,GLP!K$105),IF(G165="Laboratory HSE Officer/Petugas K3L Laboratorium",CHOOSE(COUNTIF($G$2:G165,G165),K3L!B$105,K3L!C$105,K3L!D$105,K3L!E$105,K3L!F$105,K3L!G$105,K3L!H$105,K3L!I$105,K3L!J$105,K3L!K$105),IF(G165="Laboratory Operations Officer/Pranata Laboratorium",CHOOSE(COUNTIF($G$2:G165,G165),LOP!B$105,LOP!C$105,LOP!D$105,LOP!E$105,LOP!F$105,LOP!G$105,LOP!H$105,LOP!I$105,LOP!J$105,LOP!K$105),IF(G165="Quality Management System (ISO 9001) Officer",CHOOSE(COUNTIF($G$2:G165,G165),QMS!B$105,QMS!C$105,QMS!D$105,QMS!E$105,QMS!F$105,QMS!G$105,QMS!H$105,QMS!I$105,QMS!J$105,QMS!K$105),IF(G165="QC Laboratory Analyst/Analis QC Laboratorium",CHOOSE(COUNTIF($G$2:G165,G165),QCA!B$105,QCA!C$105,QCA!D$105,QCA!E$105,QCA!F$105,QCA!G$105,QCA!H$105,QCA!I$105,QCA!J$105,QCA!K$105),IF(G165="Quality Assurance Officer",CHOOSE(COUNTIF($G$2:G165,G165),QAO!B$105,QAO!C$105,QAO!D$105,QAO!E$105,QAO!F$105,QAO!G$105,QAO!H$105,QAO!I$105,QAO!J$105,QAO!K$105),IF(G165="Research and Development Officer",CHOOSE(COUNTIF($G$2:G165,G165),RDO!B$105,RDO!C$105,RDO!D$105,RDO!E$105,RDO!F$105,RDO!G$105,RDO!H$105,RDO!I$105,RDO!J$105,RDO!K$105),IF(G165="Sustainability Officer",CHOOSE(COUNTIF($G$2:G165,G165),SBO!B$105,SBO!C$105,SBO!D$105,SBO!E$105,SBO!F$105,SBO!G$105,SBO!H$105,SBO!I$105,SBO!J$105,SBO!K$105),IF(G165="ESG Officer",CHOOSE(COUNTIF($G$2:G165,G165),ESG!B$105,ESG!C$105,ESG!D$105,ESG!E$105,ESG!F$105,ESG!G$105,ESG!H$105,ESG!I$105,ESG!J$105,ESG!K$105),IF(G165="Environmental Management System (ISO 14001) Officer",CHOOSE(COUNTIF($G$2:G165,G165),EMS!B$105,EMS!C$105,EMS!D$105,EMS!E$105,EMS!F$105,EMS!G$105,EMS!H$105,EMS!I$105,EMS!J$105,EMS!K$105),IF(G165="Corporate Legal Officer",CHOOSE(COUNTIF($G$2:G165,G165),CLO!B$105,CLO!C$105,CLO!D$105,CLO!E$105,CLO!F$105,CLO!G$105,CLO!H$105,CLO!I$105,CLO!J$105,CLO!K$105),IF(G165="Lifting Engineer for Heavy &amp; Critical Lifting",CHOOSE(COUNTIF($G$2:G165,G165),LHC!B$105,LHC!C$105,LHC!D$105,LHC!E$105,LHC!F$105,LHC!G$105,LHC!H$105,LHC!I$105,LHC!J$105,LHC!K$105),IF(G165="Panelis Terlatih Pengujian Sensori Pangan",CHOOSE(COUNTIF($G$2:G165,G165),PSP!B$105,PSP!C$105,PSP!D$105,PSP!E$105,PSP!F$105,PSP!G$105,PSP!H$105,PSP!I$105,PSP!J$105,PSP!K$105),IF(G165="Food Safety Management Officer/ Petugas Sistem Keamanan Pangan",CHOOSE(COUNTIF($G$2:G165,G165),FMO!B$105,FMO!C$105,FMO!D$105,FMO!E$105,FMO!F$105,FMO!G$105,FMO!H$105,FMO!I$105,FMO!J$105,FMO!K$105),IF(G165="Lead Implementer Standar Laboratorium ISO/IEC 17025:2017",CHOOSE(COUNTIF($G$2:G165,G165),LQO!B$105,LQO!C$105,LQO!D$105,LQO!E$105,LQO!F$105,LQO!G$105,LQO!H$105,LQO!I$105,LQO!J$105,LQO!K$105),IF(G165="Regulatory Affairs Officer",CHOOSE(COUNTIF($G$2:G165,G165),RAO!B$105,RAO!C$105,RAO!D$105,RAO!E$105,RAO!F$105,RAO!G$105,RAO!H$105,RAO!I$105,RAO!J$105,RAO!K$105),IF(G165="LIFTING ENGINEER FOR MEDIUM LIFTING",CHOOSE(COUNTIF($G$2:G165,G165),LML!B$105,LML!C$105,LML!D$105,LML!E$105,LML!F$105,LML!G$105,LML!H$105,LML!I$105,LML!J$105,LML!K$105),IF(G165="LIFTING DRAFTER",CHOOSE(COUNTIF($G$2:G165,G165),LDT!B$105,LDT!C$105,LDT!D$105,LDT!E$105,LDT!F$105,LDT!G$105,LDT!H$105,LDT!I$105,LDT!J$105,LDT!K$105),IF(G165="3D LIFTING DESIGNER",CHOOSE(COUNTIF($G$2:G165,G165),DLD!B$105,DLD!C$105,DLD!D$105,DLD!E$105,DLD!F$105,DLD!G$105,DLD!H$105,DLD!I$105,DLD!J$105,DLD!K$105),"")))))))))))))))))))))</f>
        <v>50</v>
      </c>
    </row>
    <row r="166" spans="1:9" ht="19.8" x14ac:dyDescent="0.3">
      <c r="A166" s="55" t="s">
        <v>1833</v>
      </c>
      <c r="B166" s="55" t="s">
        <v>1596</v>
      </c>
      <c r="C166" s="55">
        <v>81365455369</v>
      </c>
      <c r="D166" s="55" t="s">
        <v>1834</v>
      </c>
      <c r="E166" s="55" t="s">
        <v>1835</v>
      </c>
      <c r="F166" s="55" t="s">
        <v>1836</v>
      </c>
      <c r="G166" s="56" t="s">
        <v>2079</v>
      </c>
      <c r="H166" s="55" t="str">
        <f t="shared" si="6"/>
        <v>RAO</v>
      </c>
      <c r="I166" s="55">
        <f>IF(G166="","",IF(COUNTIF($G$2:G166,G166)&gt;10,"",IF(G166="GLP Laboratory Technician/Teknisi Laboratorium Berbasis GLP",CHOOSE(COUNTIF($G$2:G166,G166),GLP!B$105,GLP!C$105,GLP!D$105,GLP!E$105,GLP!F$105,GLP!G$105,GLP!H$105,GLP!I$105,GLP!J$105,GLP!K$105),IF(G166="Laboratory HSE Officer/Petugas K3L Laboratorium",CHOOSE(COUNTIF($G$2:G166,G166),K3L!B$105,K3L!C$105,K3L!D$105,K3L!E$105,K3L!F$105,K3L!G$105,K3L!H$105,K3L!I$105,K3L!J$105,K3L!K$105),IF(G166="Laboratory Operations Officer/Pranata Laboratorium",CHOOSE(COUNTIF($G$2:G166,G166),LOP!B$105,LOP!C$105,LOP!D$105,LOP!E$105,LOP!F$105,LOP!G$105,LOP!H$105,LOP!I$105,LOP!J$105,LOP!K$105),IF(G166="Quality Management System (ISO 9001) Officer",CHOOSE(COUNTIF($G$2:G166,G166),QMS!B$105,QMS!C$105,QMS!D$105,QMS!E$105,QMS!F$105,QMS!G$105,QMS!H$105,QMS!I$105,QMS!J$105,QMS!K$105),IF(G166="QC Laboratory Analyst/Analis QC Laboratorium",CHOOSE(COUNTIF($G$2:G166,G166),QCA!B$105,QCA!C$105,QCA!D$105,QCA!E$105,QCA!F$105,QCA!G$105,QCA!H$105,QCA!I$105,QCA!J$105,QCA!K$105),IF(G166="Quality Assurance Officer",CHOOSE(COUNTIF($G$2:G166,G166),QAO!B$105,QAO!C$105,QAO!D$105,QAO!E$105,QAO!F$105,QAO!G$105,QAO!H$105,QAO!I$105,QAO!J$105,QAO!K$105),IF(G166="Research and Development Officer",CHOOSE(COUNTIF($G$2:G166,G166),RDO!B$105,RDO!C$105,RDO!D$105,RDO!E$105,RDO!F$105,RDO!G$105,RDO!H$105,RDO!I$105,RDO!J$105,RDO!K$105),IF(G166="Sustainability Officer",CHOOSE(COUNTIF($G$2:G166,G166),SBO!B$105,SBO!C$105,SBO!D$105,SBO!E$105,SBO!F$105,SBO!G$105,SBO!H$105,SBO!I$105,SBO!J$105,SBO!K$105),IF(G166="ESG Officer",CHOOSE(COUNTIF($G$2:G166,G166),ESG!B$105,ESG!C$105,ESG!D$105,ESG!E$105,ESG!F$105,ESG!G$105,ESG!H$105,ESG!I$105,ESG!J$105,ESG!K$105),IF(G166="Environmental Management System (ISO 14001) Officer",CHOOSE(COUNTIF($G$2:G166,G166),EMS!B$105,EMS!C$105,EMS!D$105,EMS!E$105,EMS!F$105,EMS!G$105,EMS!H$105,EMS!I$105,EMS!J$105,EMS!K$105),IF(G166="Corporate Legal Officer",CHOOSE(COUNTIF($G$2:G166,G166),CLO!B$105,CLO!C$105,CLO!D$105,CLO!E$105,CLO!F$105,CLO!G$105,CLO!H$105,CLO!I$105,CLO!J$105,CLO!K$105),IF(G166="Lifting Engineer for Heavy &amp; Critical Lifting",CHOOSE(COUNTIF($G$2:G166,G166),LHC!B$105,LHC!C$105,LHC!D$105,LHC!E$105,LHC!F$105,LHC!G$105,LHC!H$105,LHC!I$105,LHC!J$105,LHC!K$105),IF(G166="Panelis Terlatih Pengujian Sensori Pangan",CHOOSE(COUNTIF($G$2:G166,G166),PSP!B$105,PSP!C$105,PSP!D$105,PSP!E$105,PSP!F$105,PSP!G$105,PSP!H$105,PSP!I$105,PSP!J$105,PSP!K$105),IF(G166="Food Safety Management Officer/ Petugas Sistem Keamanan Pangan",CHOOSE(COUNTIF($G$2:G166,G166),FMO!B$105,FMO!C$105,FMO!D$105,FMO!E$105,FMO!F$105,FMO!G$105,FMO!H$105,FMO!I$105,FMO!J$105,FMO!K$105),IF(G166="Lead Implementer Standar Laboratorium ISO/IEC 17025:2017",CHOOSE(COUNTIF($G$2:G166,G166),LQO!B$105,LQO!C$105,LQO!D$105,LQO!E$105,LQO!F$105,LQO!G$105,LQO!H$105,LQO!I$105,LQO!J$105,LQO!K$105),IF(G166="Regulatory Affairs Officer",CHOOSE(COUNTIF($G$2:G166,G166),RAO!B$105,RAO!C$105,RAO!D$105,RAO!E$105,RAO!F$105,RAO!G$105,RAO!H$105,RAO!I$105,RAO!J$105,RAO!K$105),IF(G166="LIFTING ENGINEER FOR MEDIUM LIFTING",CHOOSE(COUNTIF($G$2:G166,G166),LML!B$105,LML!C$105,LML!D$105,LML!E$105,LML!F$105,LML!G$105,LML!H$105,LML!I$105,LML!J$105,LML!K$105),IF(G166="LIFTING DRAFTER",CHOOSE(COUNTIF($G$2:G166,G166),LDT!B$105,LDT!C$105,LDT!D$105,LDT!E$105,LDT!F$105,LDT!G$105,LDT!H$105,LDT!I$105,LDT!J$105,LDT!K$105),IF(G166="3D LIFTING DESIGNER",CHOOSE(COUNTIF($G$2:G166,G166),DLD!B$105,DLD!C$105,DLD!D$105,DLD!E$105,DLD!F$105,DLD!G$105,DLD!H$105,DLD!I$105,DLD!J$105,DLD!K$105),"")))))))))))))))))))))</f>
        <v>83</v>
      </c>
    </row>
    <row r="167" spans="1:9" ht="19.8" x14ac:dyDescent="0.3">
      <c r="A167" s="55" t="s">
        <v>1843</v>
      </c>
      <c r="B167" s="55" t="s">
        <v>1596</v>
      </c>
      <c r="C167" s="55">
        <v>85274882477</v>
      </c>
      <c r="D167" s="55" t="s">
        <v>1844</v>
      </c>
      <c r="E167" s="55" t="s">
        <v>1845</v>
      </c>
      <c r="F167" s="55" t="s">
        <v>1752</v>
      </c>
      <c r="G167" s="56" t="s">
        <v>2079</v>
      </c>
      <c r="H167" s="55" t="str">
        <f t="shared" si="6"/>
        <v>RAO</v>
      </c>
      <c r="I167" s="55">
        <f>IF(G167="","",IF(COUNTIF($G$2:G167,G167)&gt;10,"",IF(G167="GLP Laboratory Technician/Teknisi Laboratorium Berbasis GLP",CHOOSE(COUNTIF($G$2:G167,G167),GLP!B$105,GLP!C$105,GLP!D$105,GLP!E$105,GLP!F$105,GLP!G$105,GLP!H$105,GLP!I$105,GLP!J$105,GLP!K$105),IF(G167="Laboratory HSE Officer/Petugas K3L Laboratorium",CHOOSE(COUNTIF($G$2:G167,G167),K3L!B$105,K3L!C$105,K3L!D$105,K3L!E$105,K3L!F$105,K3L!G$105,K3L!H$105,K3L!I$105,K3L!J$105,K3L!K$105),IF(G167="Laboratory Operations Officer/Pranata Laboratorium",CHOOSE(COUNTIF($G$2:G167,G167),LOP!B$105,LOP!C$105,LOP!D$105,LOP!E$105,LOP!F$105,LOP!G$105,LOP!H$105,LOP!I$105,LOP!J$105,LOP!K$105),IF(G167="Quality Management System (ISO 9001) Officer",CHOOSE(COUNTIF($G$2:G167,G167),QMS!B$105,QMS!C$105,QMS!D$105,QMS!E$105,QMS!F$105,QMS!G$105,QMS!H$105,QMS!I$105,QMS!J$105,QMS!K$105),IF(G167="QC Laboratory Analyst/Analis QC Laboratorium",CHOOSE(COUNTIF($G$2:G167,G167),QCA!B$105,QCA!C$105,QCA!D$105,QCA!E$105,QCA!F$105,QCA!G$105,QCA!H$105,QCA!I$105,QCA!J$105,QCA!K$105),IF(G167="Quality Assurance Officer",CHOOSE(COUNTIF($G$2:G167,G167),QAO!B$105,QAO!C$105,QAO!D$105,QAO!E$105,QAO!F$105,QAO!G$105,QAO!H$105,QAO!I$105,QAO!J$105,QAO!K$105),IF(G167="Research and Development Officer",CHOOSE(COUNTIF($G$2:G167,G167),RDO!B$105,RDO!C$105,RDO!D$105,RDO!E$105,RDO!F$105,RDO!G$105,RDO!H$105,RDO!I$105,RDO!J$105,RDO!K$105),IF(G167="Sustainability Officer",CHOOSE(COUNTIF($G$2:G167,G167),SBO!B$105,SBO!C$105,SBO!D$105,SBO!E$105,SBO!F$105,SBO!G$105,SBO!H$105,SBO!I$105,SBO!J$105,SBO!K$105),IF(G167="ESG Officer",CHOOSE(COUNTIF($G$2:G167,G167),ESG!B$105,ESG!C$105,ESG!D$105,ESG!E$105,ESG!F$105,ESG!G$105,ESG!H$105,ESG!I$105,ESG!J$105,ESG!K$105),IF(G167="Environmental Management System (ISO 14001) Officer",CHOOSE(COUNTIF($G$2:G167,G167),EMS!B$105,EMS!C$105,EMS!D$105,EMS!E$105,EMS!F$105,EMS!G$105,EMS!H$105,EMS!I$105,EMS!J$105,EMS!K$105),IF(G167="Corporate Legal Officer",CHOOSE(COUNTIF($G$2:G167,G167),CLO!B$105,CLO!C$105,CLO!D$105,CLO!E$105,CLO!F$105,CLO!G$105,CLO!H$105,CLO!I$105,CLO!J$105,CLO!K$105),IF(G167="Lifting Engineer for Heavy &amp; Critical Lifting",CHOOSE(COUNTIF($G$2:G167,G167),LHC!B$105,LHC!C$105,LHC!D$105,LHC!E$105,LHC!F$105,LHC!G$105,LHC!H$105,LHC!I$105,LHC!J$105,LHC!K$105),IF(G167="Panelis Terlatih Pengujian Sensori Pangan",CHOOSE(COUNTIF($G$2:G167,G167),PSP!B$105,PSP!C$105,PSP!D$105,PSP!E$105,PSP!F$105,PSP!G$105,PSP!H$105,PSP!I$105,PSP!J$105,PSP!K$105),IF(G167="Food Safety Management Officer/ Petugas Sistem Keamanan Pangan",CHOOSE(COUNTIF($G$2:G167,G167),FMO!B$105,FMO!C$105,FMO!D$105,FMO!E$105,FMO!F$105,FMO!G$105,FMO!H$105,FMO!I$105,FMO!J$105,FMO!K$105),IF(G167="Lead Implementer Standar Laboratorium ISO/IEC 17025:2017",CHOOSE(COUNTIF($G$2:G167,G167),LQO!B$105,LQO!C$105,LQO!D$105,LQO!E$105,LQO!F$105,LQO!G$105,LQO!H$105,LQO!I$105,LQO!J$105,LQO!K$105),IF(G167="Regulatory Affairs Officer",CHOOSE(COUNTIF($G$2:G167,G167),RAO!B$105,RAO!C$105,RAO!D$105,RAO!E$105,RAO!F$105,RAO!G$105,RAO!H$105,RAO!I$105,RAO!J$105,RAO!K$105),IF(G167="LIFTING ENGINEER FOR MEDIUM LIFTING",CHOOSE(COUNTIF($G$2:G167,G167),LML!B$105,LML!C$105,LML!D$105,LML!E$105,LML!F$105,LML!G$105,LML!H$105,LML!I$105,LML!J$105,LML!K$105),IF(G167="LIFTING DRAFTER",CHOOSE(COUNTIF($G$2:G167,G167),LDT!B$105,LDT!C$105,LDT!D$105,LDT!E$105,LDT!F$105,LDT!G$105,LDT!H$105,LDT!I$105,LDT!J$105,LDT!K$105),IF(G167="3D LIFTING DESIGNER",CHOOSE(COUNTIF($G$2:G167,G167),DLD!B$105,DLD!C$105,DLD!D$105,DLD!E$105,DLD!F$105,DLD!G$105,DLD!H$105,DLD!I$105,DLD!J$105,DLD!K$105),"")))))))))))))))))))))</f>
        <v>50</v>
      </c>
    </row>
    <row r="168" spans="1:9" ht="19.8" x14ac:dyDescent="0.3">
      <c r="A168" s="55" t="s">
        <v>1858</v>
      </c>
      <c r="B168" s="55" t="s">
        <v>1587</v>
      </c>
      <c r="C168" s="55">
        <v>81344615035</v>
      </c>
      <c r="D168" s="55" t="s">
        <v>1750</v>
      </c>
      <c r="E168" s="55" t="s">
        <v>1859</v>
      </c>
      <c r="F168" s="55" t="s">
        <v>1859</v>
      </c>
      <c r="G168" s="56" t="s">
        <v>2079</v>
      </c>
      <c r="H168" s="55" t="str">
        <f t="shared" si="6"/>
        <v>RAO</v>
      </c>
      <c r="I168" s="55">
        <f>IF(G168="","",IF(COUNTIF($G$2:G168,G168)&gt;10,"",IF(G168="GLP Laboratory Technician/Teknisi Laboratorium Berbasis GLP",CHOOSE(COUNTIF($G$2:G168,G168),GLP!B$105,GLP!C$105,GLP!D$105,GLP!E$105,GLP!F$105,GLP!G$105,GLP!H$105,GLP!I$105,GLP!J$105,GLP!K$105),IF(G168="Laboratory HSE Officer/Petugas K3L Laboratorium",CHOOSE(COUNTIF($G$2:G168,G168),K3L!B$105,K3L!C$105,K3L!D$105,K3L!E$105,K3L!F$105,K3L!G$105,K3L!H$105,K3L!I$105,K3L!J$105,K3L!K$105),IF(G168="Laboratory Operations Officer/Pranata Laboratorium",CHOOSE(COUNTIF($G$2:G168,G168),LOP!B$105,LOP!C$105,LOP!D$105,LOP!E$105,LOP!F$105,LOP!G$105,LOP!H$105,LOP!I$105,LOP!J$105,LOP!K$105),IF(G168="Quality Management System (ISO 9001) Officer",CHOOSE(COUNTIF($G$2:G168,G168),QMS!B$105,QMS!C$105,QMS!D$105,QMS!E$105,QMS!F$105,QMS!G$105,QMS!H$105,QMS!I$105,QMS!J$105,QMS!K$105),IF(G168="QC Laboratory Analyst/Analis QC Laboratorium",CHOOSE(COUNTIF($G$2:G168,G168),QCA!B$105,QCA!C$105,QCA!D$105,QCA!E$105,QCA!F$105,QCA!G$105,QCA!H$105,QCA!I$105,QCA!J$105,QCA!K$105),IF(G168="Quality Assurance Officer",CHOOSE(COUNTIF($G$2:G168,G168),QAO!B$105,QAO!C$105,QAO!D$105,QAO!E$105,QAO!F$105,QAO!G$105,QAO!H$105,QAO!I$105,QAO!J$105,QAO!K$105),IF(G168="Research and Development Officer",CHOOSE(COUNTIF($G$2:G168,G168),RDO!B$105,RDO!C$105,RDO!D$105,RDO!E$105,RDO!F$105,RDO!G$105,RDO!H$105,RDO!I$105,RDO!J$105,RDO!K$105),IF(G168="Sustainability Officer",CHOOSE(COUNTIF($G$2:G168,G168),SBO!B$105,SBO!C$105,SBO!D$105,SBO!E$105,SBO!F$105,SBO!G$105,SBO!H$105,SBO!I$105,SBO!J$105,SBO!K$105),IF(G168="ESG Officer",CHOOSE(COUNTIF($G$2:G168,G168),ESG!B$105,ESG!C$105,ESG!D$105,ESG!E$105,ESG!F$105,ESG!G$105,ESG!H$105,ESG!I$105,ESG!J$105,ESG!K$105),IF(G168="Environmental Management System (ISO 14001) Officer",CHOOSE(COUNTIF($G$2:G168,G168),EMS!B$105,EMS!C$105,EMS!D$105,EMS!E$105,EMS!F$105,EMS!G$105,EMS!H$105,EMS!I$105,EMS!J$105,EMS!K$105),IF(G168="Corporate Legal Officer",CHOOSE(COUNTIF($G$2:G168,G168),CLO!B$105,CLO!C$105,CLO!D$105,CLO!E$105,CLO!F$105,CLO!G$105,CLO!H$105,CLO!I$105,CLO!J$105,CLO!K$105),IF(G168="Lifting Engineer for Heavy &amp; Critical Lifting",CHOOSE(COUNTIF($G$2:G168,G168),LHC!B$105,LHC!C$105,LHC!D$105,LHC!E$105,LHC!F$105,LHC!G$105,LHC!H$105,LHC!I$105,LHC!J$105,LHC!K$105),IF(G168="Panelis Terlatih Pengujian Sensori Pangan",CHOOSE(COUNTIF($G$2:G168,G168),PSP!B$105,PSP!C$105,PSP!D$105,PSP!E$105,PSP!F$105,PSP!G$105,PSP!H$105,PSP!I$105,PSP!J$105,PSP!K$105),IF(G168="Food Safety Management Officer/ Petugas Sistem Keamanan Pangan",CHOOSE(COUNTIF($G$2:G168,G168),FMO!B$105,FMO!C$105,FMO!D$105,FMO!E$105,FMO!F$105,FMO!G$105,FMO!H$105,FMO!I$105,FMO!J$105,FMO!K$105),IF(G168="Lead Implementer Standar Laboratorium ISO/IEC 17025:2017",CHOOSE(COUNTIF($G$2:G168,G168),LQO!B$105,LQO!C$105,LQO!D$105,LQO!E$105,LQO!F$105,LQO!G$105,LQO!H$105,LQO!I$105,LQO!J$105,LQO!K$105),IF(G168="Regulatory Affairs Officer",CHOOSE(COUNTIF($G$2:G168,G168),RAO!B$105,RAO!C$105,RAO!D$105,RAO!E$105,RAO!F$105,RAO!G$105,RAO!H$105,RAO!I$105,RAO!J$105,RAO!K$105),IF(G168="LIFTING ENGINEER FOR MEDIUM LIFTING",CHOOSE(COUNTIF($G$2:G168,G168),LML!B$105,LML!C$105,LML!D$105,LML!E$105,LML!F$105,LML!G$105,LML!H$105,LML!I$105,LML!J$105,LML!K$105),IF(G168="LIFTING DRAFTER",CHOOSE(COUNTIF($G$2:G168,G168),LDT!B$105,LDT!C$105,LDT!D$105,LDT!E$105,LDT!F$105,LDT!G$105,LDT!H$105,LDT!I$105,LDT!J$105,LDT!K$105),IF(G168="3D LIFTING DESIGNER",CHOOSE(COUNTIF($G$2:G168,G168),DLD!B$105,DLD!C$105,DLD!D$105,DLD!E$105,DLD!F$105,DLD!G$105,DLD!H$105,DLD!I$105,DLD!J$105,DLD!K$105),"")))))))))))))))))))))</f>
        <v>21</v>
      </c>
    </row>
    <row r="169" spans="1:9" ht="19.8" x14ac:dyDescent="0.3">
      <c r="A169" s="55" t="s">
        <v>1860</v>
      </c>
      <c r="B169" s="55" t="s">
        <v>1596</v>
      </c>
      <c r="C169" s="55">
        <v>81343909025</v>
      </c>
      <c r="D169" s="55" t="s">
        <v>1861</v>
      </c>
      <c r="E169" s="55" t="s">
        <v>1862</v>
      </c>
      <c r="F169" s="55" t="s">
        <v>1863</v>
      </c>
      <c r="G169" s="56" t="s">
        <v>2079</v>
      </c>
      <c r="H169" s="55" t="str">
        <f t="shared" si="6"/>
        <v>RAO</v>
      </c>
      <c r="I169" s="55">
        <f>IF(G169="","",IF(COUNTIF($G$2:G169,G169)&gt;10,"",IF(G169="GLP Laboratory Technician/Teknisi Laboratorium Berbasis GLP",CHOOSE(COUNTIF($G$2:G169,G169),GLP!B$105,GLP!C$105,GLP!D$105,GLP!E$105,GLP!F$105,GLP!G$105,GLP!H$105,GLP!I$105,GLP!J$105,GLP!K$105),IF(G169="Laboratory HSE Officer/Petugas K3L Laboratorium",CHOOSE(COUNTIF($G$2:G169,G169),K3L!B$105,K3L!C$105,K3L!D$105,K3L!E$105,K3L!F$105,K3L!G$105,K3L!H$105,K3L!I$105,K3L!J$105,K3L!K$105),IF(G169="Laboratory Operations Officer/Pranata Laboratorium",CHOOSE(COUNTIF($G$2:G169,G169),LOP!B$105,LOP!C$105,LOP!D$105,LOP!E$105,LOP!F$105,LOP!G$105,LOP!H$105,LOP!I$105,LOP!J$105,LOP!K$105),IF(G169="Quality Management System (ISO 9001) Officer",CHOOSE(COUNTIF($G$2:G169,G169),QMS!B$105,QMS!C$105,QMS!D$105,QMS!E$105,QMS!F$105,QMS!G$105,QMS!H$105,QMS!I$105,QMS!J$105,QMS!K$105),IF(G169="QC Laboratory Analyst/Analis QC Laboratorium",CHOOSE(COUNTIF($G$2:G169,G169),QCA!B$105,QCA!C$105,QCA!D$105,QCA!E$105,QCA!F$105,QCA!G$105,QCA!H$105,QCA!I$105,QCA!J$105,QCA!K$105),IF(G169="Quality Assurance Officer",CHOOSE(COUNTIF($G$2:G169,G169),QAO!B$105,QAO!C$105,QAO!D$105,QAO!E$105,QAO!F$105,QAO!G$105,QAO!H$105,QAO!I$105,QAO!J$105,QAO!K$105),IF(G169="Research and Development Officer",CHOOSE(COUNTIF($G$2:G169,G169),RDO!B$105,RDO!C$105,RDO!D$105,RDO!E$105,RDO!F$105,RDO!G$105,RDO!H$105,RDO!I$105,RDO!J$105,RDO!K$105),IF(G169="Sustainability Officer",CHOOSE(COUNTIF($G$2:G169,G169),SBO!B$105,SBO!C$105,SBO!D$105,SBO!E$105,SBO!F$105,SBO!G$105,SBO!H$105,SBO!I$105,SBO!J$105,SBO!K$105),IF(G169="ESG Officer",CHOOSE(COUNTIF($G$2:G169,G169),ESG!B$105,ESG!C$105,ESG!D$105,ESG!E$105,ESG!F$105,ESG!G$105,ESG!H$105,ESG!I$105,ESG!J$105,ESG!K$105),IF(G169="Environmental Management System (ISO 14001) Officer",CHOOSE(COUNTIF($G$2:G169,G169),EMS!B$105,EMS!C$105,EMS!D$105,EMS!E$105,EMS!F$105,EMS!G$105,EMS!H$105,EMS!I$105,EMS!J$105,EMS!K$105),IF(G169="Corporate Legal Officer",CHOOSE(COUNTIF($G$2:G169,G169),CLO!B$105,CLO!C$105,CLO!D$105,CLO!E$105,CLO!F$105,CLO!G$105,CLO!H$105,CLO!I$105,CLO!J$105,CLO!K$105),IF(G169="Lifting Engineer for Heavy &amp; Critical Lifting",CHOOSE(COUNTIF($G$2:G169,G169),LHC!B$105,LHC!C$105,LHC!D$105,LHC!E$105,LHC!F$105,LHC!G$105,LHC!H$105,LHC!I$105,LHC!J$105,LHC!K$105),IF(G169="Panelis Terlatih Pengujian Sensori Pangan",CHOOSE(COUNTIF($G$2:G169,G169),PSP!B$105,PSP!C$105,PSP!D$105,PSP!E$105,PSP!F$105,PSP!G$105,PSP!H$105,PSP!I$105,PSP!J$105,PSP!K$105),IF(G169="Food Safety Management Officer/ Petugas Sistem Keamanan Pangan",CHOOSE(COUNTIF($G$2:G169,G169),FMO!B$105,FMO!C$105,FMO!D$105,FMO!E$105,FMO!F$105,FMO!G$105,FMO!H$105,FMO!I$105,FMO!J$105,FMO!K$105),IF(G169="Lead Implementer Standar Laboratorium ISO/IEC 17025:2017",CHOOSE(COUNTIF($G$2:G169,G169),LQO!B$105,LQO!C$105,LQO!D$105,LQO!E$105,LQO!F$105,LQO!G$105,LQO!H$105,LQO!I$105,LQO!J$105,LQO!K$105),IF(G169="Regulatory Affairs Officer",CHOOSE(COUNTIF($G$2:G169,G169),RAO!B$105,RAO!C$105,RAO!D$105,RAO!E$105,RAO!F$105,RAO!G$105,RAO!H$105,RAO!I$105,RAO!J$105,RAO!K$105),IF(G169="LIFTING ENGINEER FOR MEDIUM LIFTING",CHOOSE(COUNTIF($G$2:G169,G169),LML!B$105,LML!C$105,LML!D$105,LML!E$105,LML!F$105,LML!G$105,LML!H$105,LML!I$105,LML!J$105,LML!K$105),IF(G169="LIFTING DRAFTER",CHOOSE(COUNTIF($G$2:G169,G169),LDT!B$105,LDT!C$105,LDT!D$105,LDT!E$105,LDT!F$105,LDT!G$105,LDT!H$105,LDT!I$105,LDT!J$105,LDT!K$105),IF(G169="3D LIFTING DESIGNER",CHOOSE(COUNTIF($G$2:G169,G169),DLD!B$105,DLD!C$105,DLD!D$105,DLD!E$105,DLD!F$105,DLD!G$105,DLD!H$105,DLD!I$105,DLD!J$105,DLD!K$105),"")))))))))))))))))))))</f>
        <v>21</v>
      </c>
    </row>
    <row r="170" spans="1:9" ht="19.8" x14ac:dyDescent="0.3">
      <c r="A170" s="55" t="s">
        <v>1864</v>
      </c>
      <c r="B170" s="55" t="s">
        <v>1587</v>
      </c>
      <c r="C170" s="55">
        <v>85332737979</v>
      </c>
      <c r="D170" s="55" t="s">
        <v>1610</v>
      </c>
      <c r="E170" s="55" t="s">
        <v>1865</v>
      </c>
      <c r="F170" s="55" t="s">
        <v>1866</v>
      </c>
      <c r="G170" s="56" t="s">
        <v>2079</v>
      </c>
      <c r="H170" s="55" t="str">
        <f t="shared" si="6"/>
        <v>RAO</v>
      </c>
      <c r="I170" s="55">
        <f>IF(G170="","",IF(COUNTIF($G$2:G170,G170)&gt;10,"",IF(G170="GLP Laboratory Technician/Teknisi Laboratorium Berbasis GLP",CHOOSE(COUNTIF($G$2:G170,G170),GLP!B$105,GLP!C$105,GLP!D$105,GLP!E$105,GLP!F$105,GLP!G$105,GLP!H$105,GLP!I$105,GLP!J$105,GLP!K$105),IF(G170="Laboratory HSE Officer/Petugas K3L Laboratorium",CHOOSE(COUNTIF($G$2:G170,G170),K3L!B$105,K3L!C$105,K3L!D$105,K3L!E$105,K3L!F$105,K3L!G$105,K3L!H$105,K3L!I$105,K3L!J$105,K3L!K$105),IF(G170="Laboratory Operations Officer/Pranata Laboratorium",CHOOSE(COUNTIF($G$2:G170,G170),LOP!B$105,LOP!C$105,LOP!D$105,LOP!E$105,LOP!F$105,LOP!G$105,LOP!H$105,LOP!I$105,LOP!J$105,LOP!K$105),IF(G170="Quality Management System (ISO 9001) Officer",CHOOSE(COUNTIF($G$2:G170,G170),QMS!B$105,QMS!C$105,QMS!D$105,QMS!E$105,QMS!F$105,QMS!G$105,QMS!H$105,QMS!I$105,QMS!J$105,QMS!K$105),IF(G170="QC Laboratory Analyst/Analis QC Laboratorium",CHOOSE(COUNTIF($G$2:G170,G170),QCA!B$105,QCA!C$105,QCA!D$105,QCA!E$105,QCA!F$105,QCA!G$105,QCA!H$105,QCA!I$105,QCA!J$105,QCA!K$105),IF(G170="Quality Assurance Officer",CHOOSE(COUNTIF($G$2:G170,G170),QAO!B$105,QAO!C$105,QAO!D$105,QAO!E$105,QAO!F$105,QAO!G$105,QAO!H$105,QAO!I$105,QAO!J$105,QAO!K$105),IF(G170="Research and Development Officer",CHOOSE(COUNTIF($G$2:G170,G170),RDO!B$105,RDO!C$105,RDO!D$105,RDO!E$105,RDO!F$105,RDO!G$105,RDO!H$105,RDO!I$105,RDO!J$105,RDO!K$105),IF(G170="Sustainability Officer",CHOOSE(COUNTIF($G$2:G170,G170),SBO!B$105,SBO!C$105,SBO!D$105,SBO!E$105,SBO!F$105,SBO!G$105,SBO!H$105,SBO!I$105,SBO!J$105,SBO!K$105),IF(G170="ESG Officer",CHOOSE(COUNTIF($G$2:G170,G170),ESG!B$105,ESG!C$105,ESG!D$105,ESG!E$105,ESG!F$105,ESG!G$105,ESG!H$105,ESG!I$105,ESG!J$105,ESG!K$105),IF(G170="Environmental Management System (ISO 14001) Officer",CHOOSE(COUNTIF($G$2:G170,G170),EMS!B$105,EMS!C$105,EMS!D$105,EMS!E$105,EMS!F$105,EMS!G$105,EMS!H$105,EMS!I$105,EMS!J$105,EMS!K$105),IF(G170="Corporate Legal Officer",CHOOSE(COUNTIF($G$2:G170,G170),CLO!B$105,CLO!C$105,CLO!D$105,CLO!E$105,CLO!F$105,CLO!G$105,CLO!H$105,CLO!I$105,CLO!J$105,CLO!K$105),IF(G170="Lifting Engineer for Heavy &amp; Critical Lifting",CHOOSE(COUNTIF($G$2:G170,G170),LHC!B$105,LHC!C$105,LHC!D$105,LHC!E$105,LHC!F$105,LHC!G$105,LHC!H$105,LHC!I$105,LHC!J$105,LHC!K$105),IF(G170="Panelis Terlatih Pengujian Sensori Pangan",CHOOSE(COUNTIF($G$2:G170,G170),PSP!B$105,PSP!C$105,PSP!D$105,PSP!E$105,PSP!F$105,PSP!G$105,PSP!H$105,PSP!I$105,PSP!J$105,PSP!K$105),IF(G170="Food Safety Management Officer/ Petugas Sistem Keamanan Pangan",CHOOSE(COUNTIF($G$2:G170,G170),FMO!B$105,FMO!C$105,FMO!D$105,FMO!E$105,FMO!F$105,FMO!G$105,FMO!H$105,FMO!I$105,FMO!J$105,FMO!K$105),IF(G170="Lead Implementer Standar Laboratorium ISO/IEC 17025:2017",CHOOSE(COUNTIF($G$2:G170,G170),LQO!B$105,LQO!C$105,LQO!D$105,LQO!E$105,LQO!F$105,LQO!G$105,LQO!H$105,LQO!I$105,LQO!J$105,LQO!K$105),IF(G170="Regulatory Affairs Officer",CHOOSE(COUNTIF($G$2:G170,G170),RAO!B$105,RAO!C$105,RAO!D$105,RAO!E$105,RAO!F$105,RAO!G$105,RAO!H$105,RAO!I$105,RAO!J$105,RAO!K$105),IF(G170="LIFTING ENGINEER FOR MEDIUM LIFTING",CHOOSE(COUNTIF($G$2:G170,G170),LML!B$105,LML!C$105,LML!D$105,LML!E$105,LML!F$105,LML!G$105,LML!H$105,LML!I$105,LML!J$105,LML!K$105),IF(G170="LIFTING DRAFTER",CHOOSE(COUNTIF($G$2:G170,G170),LDT!B$105,LDT!C$105,LDT!D$105,LDT!E$105,LDT!F$105,LDT!G$105,LDT!H$105,LDT!I$105,LDT!J$105,LDT!K$105),IF(G170="3D LIFTING DESIGNER",CHOOSE(COUNTIF($G$2:G170,G170),DLD!B$105,DLD!C$105,DLD!D$105,DLD!E$105,DLD!F$105,DLD!G$105,DLD!H$105,DLD!I$105,DLD!J$105,DLD!K$105),"")))))))))))))))))))))</f>
        <v>23</v>
      </c>
    </row>
    <row r="171" spans="1:9" ht="19.8" x14ac:dyDescent="0.3">
      <c r="A171" s="55" t="s">
        <v>1870</v>
      </c>
      <c r="B171" s="55" t="s">
        <v>1596</v>
      </c>
      <c r="C171" s="55">
        <v>82188192477</v>
      </c>
      <c r="D171" s="55" t="s">
        <v>1617</v>
      </c>
      <c r="E171" s="55" t="s">
        <v>1871</v>
      </c>
      <c r="F171" s="55" t="s">
        <v>1871</v>
      </c>
      <c r="G171" s="56" t="s">
        <v>2079</v>
      </c>
      <c r="H171" s="55" t="str">
        <f t="shared" si="6"/>
        <v>RAO</v>
      </c>
      <c r="I171" s="55">
        <f>IF(G171="","",IF(COUNTIF($G$2:G171,G171)&gt;10,"",IF(G171="GLP Laboratory Technician/Teknisi Laboratorium Berbasis GLP",CHOOSE(COUNTIF($G$2:G171,G171),GLP!B$105,GLP!C$105,GLP!D$105,GLP!E$105,GLP!F$105,GLP!G$105,GLP!H$105,GLP!I$105,GLP!J$105,GLP!K$105),IF(G171="Laboratory HSE Officer/Petugas K3L Laboratorium",CHOOSE(COUNTIF($G$2:G171,G171),K3L!B$105,K3L!C$105,K3L!D$105,K3L!E$105,K3L!F$105,K3L!G$105,K3L!H$105,K3L!I$105,K3L!J$105,K3L!K$105),IF(G171="Laboratory Operations Officer/Pranata Laboratorium",CHOOSE(COUNTIF($G$2:G171,G171),LOP!B$105,LOP!C$105,LOP!D$105,LOP!E$105,LOP!F$105,LOP!G$105,LOP!H$105,LOP!I$105,LOP!J$105,LOP!K$105),IF(G171="Quality Management System (ISO 9001) Officer",CHOOSE(COUNTIF($G$2:G171,G171),QMS!B$105,QMS!C$105,QMS!D$105,QMS!E$105,QMS!F$105,QMS!G$105,QMS!H$105,QMS!I$105,QMS!J$105,QMS!K$105),IF(G171="QC Laboratory Analyst/Analis QC Laboratorium",CHOOSE(COUNTIF($G$2:G171,G171),QCA!B$105,QCA!C$105,QCA!D$105,QCA!E$105,QCA!F$105,QCA!G$105,QCA!H$105,QCA!I$105,QCA!J$105,QCA!K$105),IF(G171="Quality Assurance Officer",CHOOSE(COUNTIF($G$2:G171,G171),QAO!B$105,QAO!C$105,QAO!D$105,QAO!E$105,QAO!F$105,QAO!G$105,QAO!H$105,QAO!I$105,QAO!J$105,QAO!K$105),IF(G171="Research and Development Officer",CHOOSE(COUNTIF($G$2:G171,G171),RDO!B$105,RDO!C$105,RDO!D$105,RDO!E$105,RDO!F$105,RDO!G$105,RDO!H$105,RDO!I$105,RDO!J$105,RDO!K$105),IF(G171="Sustainability Officer",CHOOSE(COUNTIF($G$2:G171,G171),SBO!B$105,SBO!C$105,SBO!D$105,SBO!E$105,SBO!F$105,SBO!G$105,SBO!H$105,SBO!I$105,SBO!J$105,SBO!K$105),IF(G171="ESG Officer",CHOOSE(COUNTIF($G$2:G171,G171),ESG!B$105,ESG!C$105,ESG!D$105,ESG!E$105,ESG!F$105,ESG!G$105,ESG!H$105,ESG!I$105,ESG!J$105,ESG!K$105),IF(G171="Environmental Management System (ISO 14001) Officer",CHOOSE(COUNTIF($G$2:G171,G171),EMS!B$105,EMS!C$105,EMS!D$105,EMS!E$105,EMS!F$105,EMS!G$105,EMS!H$105,EMS!I$105,EMS!J$105,EMS!K$105),IF(G171="Corporate Legal Officer",CHOOSE(COUNTIF($G$2:G171,G171),CLO!B$105,CLO!C$105,CLO!D$105,CLO!E$105,CLO!F$105,CLO!G$105,CLO!H$105,CLO!I$105,CLO!J$105,CLO!K$105),IF(G171="Lifting Engineer for Heavy &amp; Critical Lifting",CHOOSE(COUNTIF($G$2:G171,G171),LHC!B$105,LHC!C$105,LHC!D$105,LHC!E$105,LHC!F$105,LHC!G$105,LHC!H$105,LHC!I$105,LHC!J$105,LHC!K$105),IF(G171="Panelis Terlatih Pengujian Sensori Pangan",CHOOSE(COUNTIF($G$2:G171,G171),PSP!B$105,PSP!C$105,PSP!D$105,PSP!E$105,PSP!F$105,PSP!G$105,PSP!H$105,PSP!I$105,PSP!J$105,PSP!K$105),IF(G171="Food Safety Management Officer/ Petugas Sistem Keamanan Pangan",CHOOSE(COUNTIF($G$2:G171,G171),FMO!B$105,FMO!C$105,FMO!D$105,FMO!E$105,FMO!F$105,FMO!G$105,FMO!H$105,FMO!I$105,FMO!J$105,FMO!K$105),IF(G171="Lead Implementer Standar Laboratorium ISO/IEC 17025:2017",CHOOSE(COUNTIF($G$2:G171,G171),LQO!B$105,LQO!C$105,LQO!D$105,LQO!E$105,LQO!F$105,LQO!G$105,LQO!H$105,LQO!I$105,LQO!J$105,LQO!K$105),IF(G171="Regulatory Affairs Officer",CHOOSE(COUNTIF($G$2:G171,G171),RAO!B$105,RAO!C$105,RAO!D$105,RAO!E$105,RAO!F$105,RAO!G$105,RAO!H$105,RAO!I$105,RAO!J$105,RAO!K$105),IF(G171="LIFTING ENGINEER FOR MEDIUM LIFTING",CHOOSE(COUNTIF($G$2:G171,G171),LML!B$105,LML!C$105,LML!D$105,LML!E$105,LML!F$105,LML!G$105,LML!H$105,LML!I$105,LML!J$105,LML!K$105),IF(G171="LIFTING DRAFTER",CHOOSE(COUNTIF($G$2:G171,G171),LDT!B$105,LDT!C$105,LDT!D$105,LDT!E$105,LDT!F$105,LDT!G$105,LDT!H$105,LDT!I$105,LDT!J$105,LDT!K$105),IF(G171="3D LIFTING DESIGNER",CHOOSE(COUNTIF($G$2:G171,G171),DLD!B$105,DLD!C$105,DLD!D$105,DLD!E$105,DLD!F$105,DLD!G$105,DLD!H$105,DLD!I$105,DLD!J$105,DLD!K$105),"")))))))))))))))))))))</f>
        <v>23</v>
      </c>
    </row>
    <row r="172" spans="1:9" ht="19.8" x14ac:dyDescent="0.3">
      <c r="A172" s="55" t="s">
        <v>1634</v>
      </c>
      <c r="B172" s="55" t="s">
        <v>1596</v>
      </c>
      <c r="C172" s="55">
        <v>81327953900</v>
      </c>
      <c r="D172" s="55" t="s">
        <v>1610</v>
      </c>
      <c r="E172" s="55" t="s">
        <v>1635</v>
      </c>
      <c r="F172" s="55" t="s">
        <v>1636</v>
      </c>
      <c r="G172" s="55" t="s">
        <v>2072</v>
      </c>
      <c r="H172" s="55" t="str">
        <f t="shared" si="6"/>
        <v>RDO</v>
      </c>
      <c r="I172" s="55">
        <f>IF(G172="","",IF(COUNTIF($G$2:G172,G172)&gt;10,"",IF(G172="GLP Laboratory Technician/Teknisi Laboratorium Berbasis GLP",CHOOSE(COUNTIF($G$2:G172,G172),GLP!B$105,GLP!C$105,GLP!D$105,GLP!E$105,GLP!F$105,GLP!G$105,GLP!H$105,GLP!I$105,GLP!J$105,GLP!K$105),IF(G172="Laboratory HSE Officer/Petugas K3L Laboratorium",CHOOSE(COUNTIF($G$2:G172,G172),K3L!B$105,K3L!C$105,K3L!D$105,K3L!E$105,K3L!F$105,K3L!G$105,K3L!H$105,K3L!I$105,K3L!J$105,K3L!K$105),IF(G172="Laboratory Operations Officer/Pranata Laboratorium",CHOOSE(COUNTIF($G$2:G172,G172),LOP!B$105,LOP!C$105,LOP!D$105,LOP!E$105,LOP!F$105,LOP!G$105,LOP!H$105,LOP!I$105,LOP!J$105,LOP!K$105),IF(G172="Quality Management System (ISO 9001) Officer",CHOOSE(COUNTIF($G$2:G172,G172),QMS!B$105,QMS!C$105,QMS!D$105,QMS!E$105,QMS!F$105,QMS!G$105,QMS!H$105,QMS!I$105,QMS!J$105,QMS!K$105),IF(G172="QC Laboratory Analyst/Analis QC Laboratorium",CHOOSE(COUNTIF($G$2:G172,G172),QCA!B$105,QCA!C$105,QCA!D$105,QCA!E$105,QCA!F$105,QCA!G$105,QCA!H$105,QCA!I$105,QCA!J$105,QCA!K$105),IF(G172="Quality Assurance Officer",CHOOSE(COUNTIF($G$2:G172,G172),QAO!B$105,QAO!C$105,QAO!D$105,QAO!E$105,QAO!F$105,QAO!G$105,QAO!H$105,QAO!I$105,QAO!J$105,QAO!K$105),IF(G172="Research and Development Officer",CHOOSE(COUNTIF($G$2:G172,G172),RDO!B$105,RDO!C$105,RDO!D$105,RDO!E$105,RDO!F$105,RDO!G$105,RDO!H$105,RDO!I$105,RDO!J$105,RDO!K$105),IF(G172="Sustainability Officer",CHOOSE(COUNTIF($G$2:G172,G172),SBO!B$105,SBO!C$105,SBO!D$105,SBO!E$105,SBO!F$105,SBO!G$105,SBO!H$105,SBO!I$105,SBO!J$105,SBO!K$105),IF(G172="ESG Officer",CHOOSE(COUNTIF($G$2:G172,G172),ESG!B$105,ESG!C$105,ESG!D$105,ESG!E$105,ESG!F$105,ESG!G$105,ESG!H$105,ESG!I$105,ESG!J$105,ESG!K$105),IF(G172="Environmental Management System (ISO 14001) Officer",CHOOSE(COUNTIF($G$2:G172,G172),EMS!B$105,EMS!C$105,EMS!D$105,EMS!E$105,EMS!F$105,EMS!G$105,EMS!H$105,EMS!I$105,EMS!J$105,EMS!K$105),IF(G172="Corporate Legal Officer",CHOOSE(COUNTIF($G$2:G172,G172),CLO!B$105,CLO!C$105,CLO!D$105,CLO!E$105,CLO!F$105,CLO!G$105,CLO!H$105,CLO!I$105,CLO!J$105,CLO!K$105),IF(G172="Lifting Engineer for Heavy &amp; Critical Lifting",CHOOSE(COUNTIF($G$2:G172,G172),LHC!B$105,LHC!C$105,LHC!D$105,LHC!E$105,LHC!F$105,LHC!G$105,LHC!H$105,LHC!I$105,LHC!J$105,LHC!K$105),IF(G172="Panelis Terlatih Pengujian Sensori Pangan",CHOOSE(COUNTIF($G$2:G172,G172),PSP!B$105,PSP!C$105,PSP!D$105,PSP!E$105,PSP!F$105,PSP!G$105,PSP!H$105,PSP!I$105,PSP!J$105,PSP!K$105),IF(G172="Food Safety Management Officer/ Petugas Sistem Keamanan Pangan",CHOOSE(COUNTIF($G$2:G172,G172),FMO!B$105,FMO!C$105,FMO!D$105,FMO!E$105,FMO!F$105,FMO!G$105,FMO!H$105,FMO!I$105,FMO!J$105,FMO!K$105),IF(G172="Lead Implementer Standar Laboratorium ISO/IEC 17025:2017",CHOOSE(COUNTIF($G$2:G172,G172),LQO!B$105,LQO!C$105,LQO!D$105,LQO!E$105,LQO!F$105,LQO!G$105,LQO!H$105,LQO!I$105,LQO!J$105,LQO!K$105),IF(G172="Regulatory Affairs Officer",CHOOSE(COUNTIF($G$2:G172,G172),RAO!B$105,RAO!C$105,RAO!D$105,RAO!E$105,RAO!F$105,RAO!G$105,RAO!H$105,RAO!I$105,RAO!J$105,RAO!K$105),IF(G172="LIFTING ENGINEER FOR MEDIUM LIFTING",CHOOSE(COUNTIF($G$2:G172,G172),LML!B$105,LML!C$105,LML!D$105,LML!E$105,LML!F$105,LML!G$105,LML!H$105,LML!I$105,LML!J$105,LML!K$105),IF(G172="LIFTING DRAFTER",CHOOSE(COUNTIF($G$2:G172,G172),LDT!B$105,LDT!C$105,LDT!D$105,LDT!E$105,LDT!F$105,LDT!G$105,LDT!H$105,LDT!I$105,LDT!J$105,LDT!K$105),IF(G172="3D LIFTING DESIGNER",CHOOSE(COUNTIF($G$2:G172,G172),DLD!B$105,DLD!C$105,DLD!D$105,DLD!E$105,DLD!F$105,DLD!G$105,DLD!H$105,DLD!I$105,DLD!J$105,DLD!K$105),"")))))))))))))))))))))</f>
        <v>87</v>
      </c>
    </row>
    <row r="173" spans="1:9" ht="19.8" x14ac:dyDescent="0.3">
      <c r="A173" s="55" t="s">
        <v>1628</v>
      </c>
      <c r="B173" s="55" t="s">
        <v>1596</v>
      </c>
      <c r="C173" s="55">
        <v>82237973088</v>
      </c>
      <c r="D173" s="55" t="s">
        <v>1610</v>
      </c>
      <c r="E173" s="55" t="s">
        <v>1629</v>
      </c>
      <c r="F173" s="55" t="s">
        <v>1630</v>
      </c>
      <c r="G173" s="55" t="s">
        <v>2072</v>
      </c>
      <c r="H173" s="55" t="str">
        <f t="shared" si="6"/>
        <v>RDO</v>
      </c>
      <c r="I173" s="55">
        <f>IF(G173="","",IF(COUNTIF($G$2:G173,G173)&gt;10,"",IF(G173="GLP Laboratory Technician/Teknisi Laboratorium Berbasis GLP",CHOOSE(COUNTIF($G$2:G173,G173),GLP!B$105,GLP!C$105,GLP!D$105,GLP!E$105,GLP!F$105,GLP!G$105,GLP!H$105,GLP!I$105,GLP!J$105,GLP!K$105),IF(G173="Laboratory HSE Officer/Petugas K3L Laboratorium",CHOOSE(COUNTIF($G$2:G173,G173),K3L!B$105,K3L!C$105,K3L!D$105,K3L!E$105,K3L!F$105,K3L!G$105,K3L!H$105,K3L!I$105,K3L!J$105,K3L!K$105),IF(G173="Laboratory Operations Officer/Pranata Laboratorium",CHOOSE(COUNTIF($G$2:G173,G173),LOP!B$105,LOP!C$105,LOP!D$105,LOP!E$105,LOP!F$105,LOP!G$105,LOP!H$105,LOP!I$105,LOP!J$105,LOP!K$105),IF(G173="Quality Management System (ISO 9001) Officer",CHOOSE(COUNTIF($G$2:G173,G173),QMS!B$105,QMS!C$105,QMS!D$105,QMS!E$105,QMS!F$105,QMS!G$105,QMS!H$105,QMS!I$105,QMS!J$105,QMS!K$105),IF(G173="QC Laboratory Analyst/Analis QC Laboratorium",CHOOSE(COUNTIF($G$2:G173,G173),QCA!B$105,QCA!C$105,QCA!D$105,QCA!E$105,QCA!F$105,QCA!G$105,QCA!H$105,QCA!I$105,QCA!J$105,QCA!K$105),IF(G173="Quality Assurance Officer",CHOOSE(COUNTIF($G$2:G173,G173),QAO!B$105,QAO!C$105,QAO!D$105,QAO!E$105,QAO!F$105,QAO!G$105,QAO!H$105,QAO!I$105,QAO!J$105,QAO!K$105),IF(G173="Research and Development Officer",CHOOSE(COUNTIF($G$2:G173,G173),RDO!B$105,RDO!C$105,RDO!D$105,RDO!E$105,RDO!F$105,RDO!G$105,RDO!H$105,RDO!I$105,RDO!J$105,RDO!K$105),IF(G173="Sustainability Officer",CHOOSE(COUNTIF($G$2:G173,G173),SBO!B$105,SBO!C$105,SBO!D$105,SBO!E$105,SBO!F$105,SBO!G$105,SBO!H$105,SBO!I$105,SBO!J$105,SBO!K$105),IF(G173="ESG Officer",CHOOSE(COUNTIF($G$2:G173,G173),ESG!B$105,ESG!C$105,ESG!D$105,ESG!E$105,ESG!F$105,ESG!G$105,ESG!H$105,ESG!I$105,ESG!J$105,ESG!K$105),IF(G173="Environmental Management System (ISO 14001) Officer",CHOOSE(COUNTIF($G$2:G173,G173),EMS!B$105,EMS!C$105,EMS!D$105,EMS!E$105,EMS!F$105,EMS!G$105,EMS!H$105,EMS!I$105,EMS!J$105,EMS!K$105),IF(G173="Corporate Legal Officer",CHOOSE(COUNTIF($G$2:G173,G173),CLO!B$105,CLO!C$105,CLO!D$105,CLO!E$105,CLO!F$105,CLO!G$105,CLO!H$105,CLO!I$105,CLO!J$105,CLO!K$105),IF(G173="Lifting Engineer for Heavy &amp; Critical Lifting",CHOOSE(COUNTIF($G$2:G173,G173),LHC!B$105,LHC!C$105,LHC!D$105,LHC!E$105,LHC!F$105,LHC!G$105,LHC!H$105,LHC!I$105,LHC!J$105,LHC!K$105),IF(G173="Panelis Terlatih Pengujian Sensori Pangan",CHOOSE(COUNTIF($G$2:G173,G173),PSP!B$105,PSP!C$105,PSP!D$105,PSP!E$105,PSP!F$105,PSP!G$105,PSP!H$105,PSP!I$105,PSP!J$105,PSP!K$105),IF(G173="Food Safety Management Officer/ Petugas Sistem Keamanan Pangan",CHOOSE(COUNTIF($G$2:G173,G173),FMO!B$105,FMO!C$105,FMO!D$105,FMO!E$105,FMO!F$105,FMO!G$105,FMO!H$105,FMO!I$105,FMO!J$105,FMO!K$105),IF(G173="Lead Implementer Standar Laboratorium ISO/IEC 17025:2017",CHOOSE(COUNTIF($G$2:G173,G173),LQO!B$105,LQO!C$105,LQO!D$105,LQO!E$105,LQO!F$105,LQO!G$105,LQO!H$105,LQO!I$105,LQO!J$105,LQO!K$105),IF(G173="Regulatory Affairs Officer",CHOOSE(COUNTIF($G$2:G173,G173),RAO!B$105,RAO!C$105,RAO!D$105,RAO!E$105,RAO!F$105,RAO!G$105,RAO!H$105,RAO!I$105,RAO!J$105,RAO!K$105),IF(G173="LIFTING ENGINEER FOR MEDIUM LIFTING",CHOOSE(COUNTIF($G$2:G173,G173),LML!B$105,LML!C$105,LML!D$105,LML!E$105,LML!F$105,LML!G$105,LML!H$105,LML!I$105,LML!J$105,LML!K$105),IF(G173="LIFTING DRAFTER",CHOOSE(COUNTIF($G$2:G173,G173),LDT!B$105,LDT!C$105,LDT!D$105,LDT!E$105,LDT!F$105,LDT!G$105,LDT!H$105,LDT!I$105,LDT!J$105,LDT!K$105),IF(G173="3D LIFTING DESIGNER",CHOOSE(COUNTIF($G$2:G173,G173),DLD!B$105,DLD!C$105,DLD!D$105,DLD!E$105,DLD!F$105,DLD!G$105,DLD!H$105,DLD!I$105,DLD!J$105,DLD!K$105),"")))))))))))))))))))))</f>
        <v>87</v>
      </c>
    </row>
    <row r="174" spans="1:9" ht="19.8" x14ac:dyDescent="0.3">
      <c r="A174" s="55" t="s">
        <v>1603</v>
      </c>
      <c r="B174" s="55" t="s">
        <v>1587</v>
      </c>
      <c r="C174" s="55">
        <v>82268929343</v>
      </c>
      <c r="D174" s="55" t="s">
        <v>1604</v>
      </c>
      <c r="E174" s="55" t="s">
        <v>1605</v>
      </c>
      <c r="F174" s="55" t="s">
        <v>1606</v>
      </c>
      <c r="G174" s="55" t="s">
        <v>2072</v>
      </c>
      <c r="H174" s="55" t="str">
        <f t="shared" si="6"/>
        <v>RDO</v>
      </c>
      <c r="I174" s="55">
        <f>IF(G174="","",IF(COUNTIF($G$2:G174,G174)&gt;10,"",IF(G174="GLP Laboratory Technician/Teknisi Laboratorium Berbasis GLP",CHOOSE(COUNTIF($G$2:G174,G174),GLP!B$105,GLP!C$105,GLP!D$105,GLP!E$105,GLP!F$105,GLP!G$105,GLP!H$105,GLP!I$105,GLP!J$105,GLP!K$105),IF(G174="Laboratory HSE Officer/Petugas K3L Laboratorium",CHOOSE(COUNTIF($G$2:G174,G174),K3L!B$105,K3L!C$105,K3L!D$105,K3L!E$105,K3L!F$105,K3L!G$105,K3L!H$105,K3L!I$105,K3L!J$105,K3L!K$105),IF(G174="Laboratory Operations Officer/Pranata Laboratorium",CHOOSE(COUNTIF($G$2:G174,G174),LOP!B$105,LOP!C$105,LOP!D$105,LOP!E$105,LOP!F$105,LOP!G$105,LOP!H$105,LOP!I$105,LOP!J$105,LOP!K$105),IF(G174="Quality Management System (ISO 9001) Officer",CHOOSE(COUNTIF($G$2:G174,G174),QMS!B$105,QMS!C$105,QMS!D$105,QMS!E$105,QMS!F$105,QMS!G$105,QMS!H$105,QMS!I$105,QMS!J$105,QMS!K$105),IF(G174="QC Laboratory Analyst/Analis QC Laboratorium",CHOOSE(COUNTIF($G$2:G174,G174),QCA!B$105,QCA!C$105,QCA!D$105,QCA!E$105,QCA!F$105,QCA!G$105,QCA!H$105,QCA!I$105,QCA!J$105,QCA!K$105),IF(G174="Quality Assurance Officer",CHOOSE(COUNTIF($G$2:G174,G174),QAO!B$105,QAO!C$105,QAO!D$105,QAO!E$105,QAO!F$105,QAO!G$105,QAO!H$105,QAO!I$105,QAO!J$105,QAO!K$105),IF(G174="Research and Development Officer",CHOOSE(COUNTIF($G$2:G174,G174),RDO!B$105,RDO!C$105,RDO!D$105,RDO!E$105,RDO!F$105,RDO!G$105,RDO!H$105,RDO!I$105,RDO!J$105,RDO!K$105),IF(G174="Sustainability Officer",CHOOSE(COUNTIF($G$2:G174,G174),SBO!B$105,SBO!C$105,SBO!D$105,SBO!E$105,SBO!F$105,SBO!G$105,SBO!H$105,SBO!I$105,SBO!J$105,SBO!K$105),IF(G174="ESG Officer",CHOOSE(COUNTIF($G$2:G174,G174),ESG!B$105,ESG!C$105,ESG!D$105,ESG!E$105,ESG!F$105,ESG!G$105,ESG!H$105,ESG!I$105,ESG!J$105,ESG!K$105),IF(G174="Environmental Management System (ISO 14001) Officer",CHOOSE(COUNTIF($G$2:G174,G174),EMS!B$105,EMS!C$105,EMS!D$105,EMS!E$105,EMS!F$105,EMS!G$105,EMS!H$105,EMS!I$105,EMS!J$105,EMS!K$105),IF(G174="Corporate Legal Officer",CHOOSE(COUNTIF($G$2:G174,G174),CLO!B$105,CLO!C$105,CLO!D$105,CLO!E$105,CLO!F$105,CLO!G$105,CLO!H$105,CLO!I$105,CLO!J$105,CLO!K$105),IF(G174="Lifting Engineer for Heavy &amp; Critical Lifting",CHOOSE(COUNTIF($G$2:G174,G174),LHC!B$105,LHC!C$105,LHC!D$105,LHC!E$105,LHC!F$105,LHC!G$105,LHC!H$105,LHC!I$105,LHC!J$105,LHC!K$105),IF(G174="Panelis Terlatih Pengujian Sensori Pangan",CHOOSE(COUNTIF($G$2:G174,G174),PSP!B$105,PSP!C$105,PSP!D$105,PSP!E$105,PSP!F$105,PSP!G$105,PSP!H$105,PSP!I$105,PSP!J$105,PSP!K$105),IF(G174="Food Safety Management Officer/ Petugas Sistem Keamanan Pangan",CHOOSE(COUNTIF($G$2:G174,G174),FMO!B$105,FMO!C$105,FMO!D$105,FMO!E$105,FMO!F$105,FMO!G$105,FMO!H$105,FMO!I$105,FMO!J$105,FMO!K$105),IF(G174="Lead Implementer Standar Laboratorium ISO/IEC 17025:2017",CHOOSE(COUNTIF($G$2:G174,G174),LQO!B$105,LQO!C$105,LQO!D$105,LQO!E$105,LQO!F$105,LQO!G$105,LQO!H$105,LQO!I$105,LQO!J$105,LQO!K$105),IF(G174="Regulatory Affairs Officer",CHOOSE(COUNTIF($G$2:G174,G174),RAO!B$105,RAO!C$105,RAO!D$105,RAO!E$105,RAO!F$105,RAO!G$105,RAO!H$105,RAO!I$105,RAO!J$105,RAO!K$105),IF(G174="LIFTING ENGINEER FOR MEDIUM LIFTING",CHOOSE(COUNTIF($G$2:G174,G174),LML!B$105,LML!C$105,LML!D$105,LML!E$105,LML!F$105,LML!G$105,LML!H$105,LML!I$105,LML!J$105,LML!K$105),IF(G174="LIFTING DRAFTER",CHOOSE(COUNTIF($G$2:G174,G174),LDT!B$105,LDT!C$105,LDT!D$105,LDT!E$105,LDT!F$105,LDT!G$105,LDT!H$105,LDT!I$105,LDT!J$105,LDT!K$105),IF(G174="3D LIFTING DESIGNER",CHOOSE(COUNTIF($G$2:G174,G174),DLD!B$105,DLD!C$105,DLD!D$105,DLD!E$105,DLD!F$105,DLD!G$105,DLD!H$105,DLD!I$105,DLD!J$105,DLD!K$105),"")))))))))))))))))))))</f>
        <v>82</v>
      </c>
    </row>
    <row r="175" spans="1:9" ht="19.8" x14ac:dyDescent="0.3">
      <c r="A175" s="55" t="s">
        <v>1640</v>
      </c>
      <c r="B175" s="55" t="s">
        <v>1596</v>
      </c>
      <c r="C175" s="55">
        <v>82285670110</v>
      </c>
      <c r="D175" s="55" t="s">
        <v>1610</v>
      </c>
      <c r="E175" s="55" t="s">
        <v>1641</v>
      </c>
      <c r="F175" s="55" t="s">
        <v>1642</v>
      </c>
      <c r="G175" s="55" t="s">
        <v>2072</v>
      </c>
      <c r="H175" s="55" t="str">
        <f t="shared" si="6"/>
        <v>RDO</v>
      </c>
      <c r="I175" s="55">
        <f>IF(G175="","",IF(COUNTIF($G$2:G175,G175)&gt;10,"",IF(G175="GLP Laboratory Technician/Teknisi Laboratorium Berbasis GLP",CHOOSE(COUNTIF($G$2:G175,G175),GLP!B$105,GLP!C$105,GLP!D$105,GLP!E$105,GLP!F$105,GLP!G$105,GLP!H$105,GLP!I$105,GLP!J$105,GLP!K$105),IF(G175="Laboratory HSE Officer/Petugas K3L Laboratorium",CHOOSE(COUNTIF($G$2:G175,G175),K3L!B$105,K3L!C$105,K3L!D$105,K3L!E$105,K3L!F$105,K3L!G$105,K3L!H$105,K3L!I$105,K3L!J$105,K3L!K$105),IF(G175="Laboratory Operations Officer/Pranata Laboratorium",CHOOSE(COUNTIF($G$2:G175,G175),LOP!B$105,LOP!C$105,LOP!D$105,LOP!E$105,LOP!F$105,LOP!G$105,LOP!H$105,LOP!I$105,LOP!J$105,LOP!K$105),IF(G175="Quality Management System (ISO 9001) Officer",CHOOSE(COUNTIF($G$2:G175,G175),QMS!B$105,QMS!C$105,QMS!D$105,QMS!E$105,QMS!F$105,QMS!G$105,QMS!H$105,QMS!I$105,QMS!J$105,QMS!K$105),IF(G175="QC Laboratory Analyst/Analis QC Laboratorium",CHOOSE(COUNTIF($G$2:G175,G175),QCA!B$105,QCA!C$105,QCA!D$105,QCA!E$105,QCA!F$105,QCA!G$105,QCA!H$105,QCA!I$105,QCA!J$105,QCA!K$105),IF(G175="Quality Assurance Officer",CHOOSE(COUNTIF($G$2:G175,G175),QAO!B$105,QAO!C$105,QAO!D$105,QAO!E$105,QAO!F$105,QAO!G$105,QAO!H$105,QAO!I$105,QAO!J$105,QAO!K$105),IF(G175="Research and Development Officer",CHOOSE(COUNTIF($G$2:G175,G175),RDO!B$105,RDO!C$105,RDO!D$105,RDO!E$105,RDO!F$105,RDO!G$105,RDO!H$105,RDO!I$105,RDO!J$105,RDO!K$105),IF(G175="Sustainability Officer",CHOOSE(COUNTIF($G$2:G175,G175),SBO!B$105,SBO!C$105,SBO!D$105,SBO!E$105,SBO!F$105,SBO!G$105,SBO!H$105,SBO!I$105,SBO!J$105,SBO!K$105),IF(G175="ESG Officer",CHOOSE(COUNTIF($G$2:G175,G175),ESG!B$105,ESG!C$105,ESG!D$105,ESG!E$105,ESG!F$105,ESG!G$105,ESG!H$105,ESG!I$105,ESG!J$105,ESG!K$105),IF(G175="Environmental Management System (ISO 14001) Officer",CHOOSE(COUNTIF($G$2:G175,G175),EMS!B$105,EMS!C$105,EMS!D$105,EMS!E$105,EMS!F$105,EMS!G$105,EMS!H$105,EMS!I$105,EMS!J$105,EMS!K$105),IF(G175="Corporate Legal Officer",CHOOSE(COUNTIF($G$2:G175,G175),CLO!B$105,CLO!C$105,CLO!D$105,CLO!E$105,CLO!F$105,CLO!G$105,CLO!H$105,CLO!I$105,CLO!J$105,CLO!K$105),IF(G175="Lifting Engineer for Heavy &amp; Critical Lifting",CHOOSE(COUNTIF($G$2:G175,G175),LHC!B$105,LHC!C$105,LHC!D$105,LHC!E$105,LHC!F$105,LHC!G$105,LHC!H$105,LHC!I$105,LHC!J$105,LHC!K$105),IF(G175="Panelis Terlatih Pengujian Sensori Pangan",CHOOSE(COUNTIF($G$2:G175,G175),PSP!B$105,PSP!C$105,PSP!D$105,PSP!E$105,PSP!F$105,PSP!G$105,PSP!H$105,PSP!I$105,PSP!J$105,PSP!K$105),IF(G175="Food Safety Management Officer/ Petugas Sistem Keamanan Pangan",CHOOSE(COUNTIF($G$2:G175,G175),FMO!B$105,FMO!C$105,FMO!D$105,FMO!E$105,FMO!F$105,FMO!G$105,FMO!H$105,FMO!I$105,FMO!J$105,FMO!K$105),IF(G175="Lead Implementer Standar Laboratorium ISO/IEC 17025:2017",CHOOSE(COUNTIF($G$2:G175,G175),LQO!B$105,LQO!C$105,LQO!D$105,LQO!E$105,LQO!F$105,LQO!G$105,LQO!H$105,LQO!I$105,LQO!J$105,LQO!K$105),IF(G175="Regulatory Affairs Officer",CHOOSE(COUNTIF($G$2:G175,G175),RAO!B$105,RAO!C$105,RAO!D$105,RAO!E$105,RAO!F$105,RAO!G$105,RAO!H$105,RAO!I$105,RAO!J$105,RAO!K$105),IF(G175="LIFTING ENGINEER FOR MEDIUM LIFTING",CHOOSE(COUNTIF($G$2:G175,G175),LML!B$105,LML!C$105,LML!D$105,LML!E$105,LML!F$105,LML!G$105,LML!H$105,LML!I$105,LML!J$105,LML!K$105),IF(G175="LIFTING DRAFTER",CHOOSE(COUNTIF($G$2:G175,G175),LDT!B$105,LDT!C$105,LDT!D$105,LDT!E$105,LDT!F$105,LDT!G$105,LDT!H$105,LDT!I$105,LDT!J$105,LDT!K$105),IF(G175="3D LIFTING DESIGNER",CHOOSE(COUNTIF($G$2:G175,G175),DLD!B$105,DLD!C$105,DLD!D$105,DLD!E$105,DLD!F$105,DLD!G$105,DLD!H$105,DLD!I$105,DLD!J$105,DLD!K$105),"")))))))))))))))))))))</f>
        <v>59</v>
      </c>
    </row>
    <row r="176" spans="1:9" ht="19.8" x14ac:dyDescent="0.3">
      <c r="A176" s="55" t="s">
        <v>1613</v>
      </c>
      <c r="B176" s="55" t="s">
        <v>1596</v>
      </c>
      <c r="C176" s="55">
        <v>81772889477</v>
      </c>
      <c r="D176" s="55" t="s">
        <v>1610</v>
      </c>
      <c r="E176" s="55" t="s">
        <v>1614</v>
      </c>
      <c r="F176" s="55" t="s">
        <v>1615</v>
      </c>
      <c r="G176" s="55" t="s">
        <v>2072</v>
      </c>
      <c r="H176" s="55" t="str">
        <f t="shared" si="6"/>
        <v>RDO</v>
      </c>
      <c r="I176" s="55">
        <f>IF(G176="","",IF(COUNTIF($G$2:G176,G176)&gt;10,"",IF(G176="GLP Laboratory Technician/Teknisi Laboratorium Berbasis GLP",CHOOSE(COUNTIF($G$2:G176,G176),GLP!B$105,GLP!C$105,GLP!D$105,GLP!E$105,GLP!F$105,GLP!G$105,GLP!H$105,GLP!I$105,GLP!J$105,GLP!K$105),IF(G176="Laboratory HSE Officer/Petugas K3L Laboratorium",CHOOSE(COUNTIF($G$2:G176,G176),K3L!B$105,K3L!C$105,K3L!D$105,K3L!E$105,K3L!F$105,K3L!G$105,K3L!H$105,K3L!I$105,K3L!J$105,K3L!K$105),IF(G176="Laboratory Operations Officer/Pranata Laboratorium",CHOOSE(COUNTIF($G$2:G176,G176),LOP!B$105,LOP!C$105,LOP!D$105,LOP!E$105,LOP!F$105,LOP!G$105,LOP!H$105,LOP!I$105,LOP!J$105,LOP!K$105),IF(G176="Quality Management System (ISO 9001) Officer",CHOOSE(COUNTIF($G$2:G176,G176),QMS!B$105,QMS!C$105,QMS!D$105,QMS!E$105,QMS!F$105,QMS!G$105,QMS!H$105,QMS!I$105,QMS!J$105,QMS!K$105),IF(G176="QC Laboratory Analyst/Analis QC Laboratorium",CHOOSE(COUNTIF($G$2:G176,G176),QCA!B$105,QCA!C$105,QCA!D$105,QCA!E$105,QCA!F$105,QCA!G$105,QCA!H$105,QCA!I$105,QCA!J$105,QCA!K$105),IF(G176="Quality Assurance Officer",CHOOSE(COUNTIF($G$2:G176,G176),QAO!B$105,QAO!C$105,QAO!D$105,QAO!E$105,QAO!F$105,QAO!G$105,QAO!H$105,QAO!I$105,QAO!J$105,QAO!K$105),IF(G176="Research and Development Officer",CHOOSE(COUNTIF($G$2:G176,G176),RDO!B$105,RDO!C$105,RDO!D$105,RDO!E$105,RDO!F$105,RDO!G$105,RDO!H$105,RDO!I$105,RDO!J$105,RDO!K$105),IF(G176="Sustainability Officer",CHOOSE(COUNTIF($G$2:G176,G176),SBO!B$105,SBO!C$105,SBO!D$105,SBO!E$105,SBO!F$105,SBO!G$105,SBO!H$105,SBO!I$105,SBO!J$105,SBO!K$105),IF(G176="ESG Officer",CHOOSE(COUNTIF($G$2:G176,G176),ESG!B$105,ESG!C$105,ESG!D$105,ESG!E$105,ESG!F$105,ESG!G$105,ESG!H$105,ESG!I$105,ESG!J$105,ESG!K$105),IF(G176="Environmental Management System (ISO 14001) Officer",CHOOSE(COUNTIF($G$2:G176,G176),EMS!B$105,EMS!C$105,EMS!D$105,EMS!E$105,EMS!F$105,EMS!G$105,EMS!H$105,EMS!I$105,EMS!J$105,EMS!K$105),IF(G176="Corporate Legal Officer",CHOOSE(COUNTIF($G$2:G176,G176),CLO!B$105,CLO!C$105,CLO!D$105,CLO!E$105,CLO!F$105,CLO!G$105,CLO!H$105,CLO!I$105,CLO!J$105,CLO!K$105),IF(G176="Lifting Engineer for Heavy &amp; Critical Lifting",CHOOSE(COUNTIF($G$2:G176,G176),LHC!B$105,LHC!C$105,LHC!D$105,LHC!E$105,LHC!F$105,LHC!G$105,LHC!H$105,LHC!I$105,LHC!J$105,LHC!K$105),IF(G176="Panelis Terlatih Pengujian Sensori Pangan",CHOOSE(COUNTIF($G$2:G176,G176),PSP!B$105,PSP!C$105,PSP!D$105,PSP!E$105,PSP!F$105,PSP!G$105,PSP!H$105,PSP!I$105,PSP!J$105,PSP!K$105),IF(G176="Food Safety Management Officer/ Petugas Sistem Keamanan Pangan",CHOOSE(COUNTIF($G$2:G176,G176),FMO!B$105,FMO!C$105,FMO!D$105,FMO!E$105,FMO!F$105,FMO!G$105,FMO!H$105,FMO!I$105,FMO!J$105,FMO!K$105),IF(G176="Lead Implementer Standar Laboratorium ISO/IEC 17025:2017",CHOOSE(COUNTIF($G$2:G176,G176),LQO!B$105,LQO!C$105,LQO!D$105,LQO!E$105,LQO!F$105,LQO!G$105,LQO!H$105,LQO!I$105,LQO!J$105,LQO!K$105),IF(G176="Regulatory Affairs Officer",CHOOSE(COUNTIF($G$2:G176,G176),RAO!B$105,RAO!C$105,RAO!D$105,RAO!E$105,RAO!F$105,RAO!G$105,RAO!H$105,RAO!I$105,RAO!J$105,RAO!K$105),IF(G176="LIFTING ENGINEER FOR MEDIUM LIFTING",CHOOSE(COUNTIF($G$2:G176,G176),LML!B$105,LML!C$105,LML!D$105,LML!E$105,LML!F$105,LML!G$105,LML!H$105,LML!I$105,LML!J$105,LML!K$105),IF(G176="LIFTING DRAFTER",CHOOSE(COUNTIF($G$2:G176,G176),LDT!B$105,LDT!C$105,LDT!D$105,LDT!E$105,LDT!F$105,LDT!G$105,LDT!H$105,LDT!I$105,LDT!J$105,LDT!K$105),IF(G176="3D LIFTING DESIGNER",CHOOSE(COUNTIF($G$2:G176,G176),DLD!B$105,DLD!C$105,DLD!D$105,DLD!E$105,DLD!F$105,DLD!G$105,DLD!H$105,DLD!I$105,DLD!J$105,DLD!K$105),"")))))))))))))))))))))</f>
        <v>82</v>
      </c>
    </row>
    <row r="177" spans="1:9" ht="19.8" x14ac:dyDescent="0.3">
      <c r="A177" s="55" t="s">
        <v>1867</v>
      </c>
      <c r="B177" s="55" t="s">
        <v>1596</v>
      </c>
      <c r="C177" s="55">
        <v>85220286302</v>
      </c>
      <c r="D177" s="55" t="s">
        <v>1861</v>
      </c>
      <c r="E177" s="55" t="s">
        <v>1868</v>
      </c>
      <c r="F177" s="55" t="s">
        <v>1869</v>
      </c>
      <c r="G177" s="55" t="s">
        <v>2072</v>
      </c>
      <c r="H177" s="55" t="str">
        <f t="shared" si="6"/>
        <v>RDO</v>
      </c>
      <c r="I177" s="55">
        <f>IF(G177="","",IF(COUNTIF($G$2:G177,G177)&gt;10,"",IF(G177="GLP Laboratory Technician/Teknisi Laboratorium Berbasis GLP",CHOOSE(COUNTIF($G$2:G177,G177),GLP!B$105,GLP!C$105,GLP!D$105,GLP!E$105,GLP!F$105,GLP!G$105,GLP!H$105,GLP!I$105,GLP!J$105,GLP!K$105),IF(G177="Laboratory HSE Officer/Petugas K3L Laboratorium",CHOOSE(COUNTIF($G$2:G177,G177),K3L!B$105,K3L!C$105,K3L!D$105,K3L!E$105,K3L!F$105,K3L!G$105,K3L!H$105,K3L!I$105,K3L!J$105,K3L!K$105),IF(G177="Laboratory Operations Officer/Pranata Laboratorium",CHOOSE(COUNTIF($G$2:G177,G177),LOP!B$105,LOP!C$105,LOP!D$105,LOP!E$105,LOP!F$105,LOP!G$105,LOP!H$105,LOP!I$105,LOP!J$105,LOP!K$105),IF(G177="Quality Management System (ISO 9001) Officer",CHOOSE(COUNTIF($G$2:G177,G177),QMS!B$105,QMS!C$105,QMS!D$105,QMS!E$105,QMS!F$105,QMS!G$105,QMS!H$105,QMS!I$105,QMS!J$105,QMS!K$105),IF(G177="QC Laboratory Analyst/Analis QC Laboratorium",CHOOSE(COUNTIF($G$2:G177,G177),QCA!B$105,QCA!C$105,QCA!D$105,QCA!E$105,QCA!F$105,QCA!G$105,QCA!H$105,QCA!I$105,QCA!J$105,QCA!K$105),IF(G177="Quality Assurance Officer",CHOOSE(COUNTIF($G$2:G177,G177),QAO!B$105,QAO!C$105,QAO!D$105,QAO!E$105,QAO!F$105,QAO!G$105,QAO!H$105,QAO!I$105,QAO!J$105,QAO!K$105),IF(G177="Research and Development Officer",CHOOSE(COUNTIF($G$2:G177,G177),RDO!B$105,RDO!C$105,RDO!D$105,RDO!E$105,RDO!F$105,RDO!G$105,RDO!H$105,RDO!I$105,RDO!J$105,RDO!K$105),IF(G177="Sustainability Officer",CHOOSE(COUNTIF($G$2:G177,G177),SBO!B$105,SBO!C$105,SBO!D$105,SBO!E$105,SBO!F$105,SBO!G$105,SBO!H$105,SBO!I$105,SBO!J$105,SBO!K$105),IF(G177="ESG Officer",CHOOSE(COUNTIF($G$2:G177,G177),ESG!B$105,ESG!C$105,ESG!D$105,ESG!E$105,ESG!F$105,ESG!G$105,ESG!H$105,ESG!I$105,ESG!J$105,ESG!K$105),IF(G177="Environmental Management System (ISO 14001) Officer",CHOOSE(COUNTIF($G$2:G177,G177),EMS!B$105,EMS!C$105,EMS!D$105,EMS!E$105,EMS!F$105,EMS!G$105,EMS!H$105,EMS!I$105,EMS!J$105,EMS!K$105),IF(G177="Corporate Legal Officer",CHOOSE(COUNTIF($G$2:G177,G177),CLO!B$105,CLO!C$105,CLO!D$105,CLO!E$105,CLO!F$105,CLO!G$105,CLO!H$105,CLO!I$105,CLO!J$105,CLO!K$105),IF(G177="Lifting Engineer for Heavy &amp; Critical Lifting",CHOOSE(COUNTIF($G$2:G177,G177),LHC!B$105,LHC!C$105,LHC!D$105,LHC!E$105,LHC!F$105,LHC!G$105,LHC!H$105,LHC!I$105,LHC!J$105,LHC!K$105),IF(G177="Panelis Terlatih Pengujian Sensori Pangan",CHOOSE(COUNTIF($G$2:G177,G177),PSP!B$105,PSP!C$105,PSP!D$105,PSP!E$105,PSP!F$105,PSP!G$105,PSP!H$105,PSP!I$105,PSP!J$105,PSP!K$105),IF(G177="Food Safety Management Officer/ Petugas Sistem Keamanan Pangan",CHOOSE(COUNTIF($G$2:G177,G177),FMO!B$105,FMO!C$105,FMO!D$105,FMO!E$105,FMO!F$105,FMO!G$105,FMO!H$105,FMO!I$105,FMO!J$105,FMO!K$105),IF(G177="Lead Implementer Standar Laboratorium ISO/IEC 17025:2017",CHOOSE(COUNTIF($G$2:G177,G177),LQO!B$105,LQO!C$105,LQO!D$105,LQO!E$105,LQO!F$105,LQO!G$105,LQO!H$105,LQO!I$105,LQO!J$105,LQO!K$105),IF(G177="Regulatory Affairs Officer",CHOOSE(COUNTIF($G$2:G177,G177),RAO!B$105,RAO!C$105,RAO!D$105,RAO!E$105,RAO!F$105,RAO!G$105,RAO!H$105,RAO!I$105,RAO!J$105,RAO!K$105),IF(G177="LIFTING ENGINEER FOR MEDIUM LIFTING",CHOOSE(COUNTIF($G$2:G177,G177),LML!B$105,LML!C$105,LML!D$105,LML!E$105,LML!F$105,LML!G$105,LML!H$105,LML!I$105,LML!J$105,LML!K$105),IF(G177="LIFTING DRAFTER",CHOOSE(COUNTIF($G$2:G177,G177),LDT!B$105,LDT!C$105,LDT!D$105,LDT!E$105,LDT!F$105,LDT!G$105,LDT!H$105,LDT!I$105,LDT!J$105,LDT!K$105),IF(G177="3D LIFTING DESIGNER",CHOOSE(COUNTIF($G$2:G177,G177),DLD!B$105,DLD!C$105,DLD!D$105,DLD!E$105,DLD!F$105,DLD!G$105,DLD!H$105,DLD!I$105,DLD!J$105,DLD!K$105),"")))))))))))))))))))))</f>
        <v>59</v>
      </c>
    </row>
    <row r="178" spans="1:9" ht="19.8" x14ac:dyDescent="0.3">
      <c r="A178" s="59" t="s">
        <v>1665</v>
      </c>
      <c r="B178" s="59" t="s">
        <v>1587</v>
      </c>
      <c r="C178" s="59">
        <v>8123278128</v>
      </c>
      <c r="D178" s="59" t="s">
        <v>1666</v>
      </c>
      <c r="E178" s="59" t="s">
        <v>1667</v>
      </c>
      <c r="F178" s="59" t="s">
        <v>1668</v>
      </c>
      <c r="G178" s="59" t="s">
        <v>2072</v>
      </c>
      <c r="H178" s="55" t="str">
        <f t="shared" si="6"/>
        <v>RDO</v>
      </c>
      <c r="I178" s="55">
        <f>IF(G178="","",IF(COUNTIF($G$2:G178,G178)&gt;10,"",IF(G178="GLP Laboratory Technician/Teknisi Laboratorium Berbasis GLP",CHOOSE(COUNTIF($G$2:G178,G178),GLP!B$105,GLP!C$105,GLP!D$105,GLP!E$105,GLP!F$105,GLP!G$105,GLP!H$105,GLP!I$105,GLP!J$105,GLP!K$105),IF(G178="Laboratory HSE Officer/Petugas K3L Laboratorium",CHOOSE(COUNTIF($G$2:G178,G178),K3L!B$105,K3L!C$105,K3L!D$105,K3L!E$105,K3L!F$105,K3L!G$105,K3L!H$105,K3L!I$105,K3L!J$105,K3L!K$105),IF(G178="Laboratory Operations Officer/Pranata Laboratorium",CHOOSE(COUNTIF($G$2:G178,G178),LOP!B$105,LOP!C$105,LOP!D$105,LOP!E$105,LOP!F$105,LOP!G$105,LOP!H$105,LOP!I$105,LOP!J$105,LOP!K$105),IF(G178="Quality Management System (ISO 9001) Officer",CHOOSE(COUNTIF($G$2:G178,G178),QMS!B$105,QMS!C$105,QMS!D$105,QMS!E$105,QMS!F$105,QMS!G$105,QMS!H$105,QMS!I$105,QMS!J$105,QMS!K$105),IF(G178="QC Laboratory Analyst/Analis QC Laboratorium",CHOOSE(COUNTIF($G$2:G178,G178),QCA!B$105,QCA!C$105,QCA!D$105,QCA!E$105,QCA!F$105,QCA!G$105,QCA!H$105,QCA!I$105,QCA!J$105,QCA!K$105),IF(G178="Quality Assurance Officer",CHOOSE(COUNTIF($G$2:G178,G178),QAO!B$105,QAO!C$105,QAO!D$105,QAO!E$105,QAO!F$105,QAO!G$105,QAO!H$105,QAO!I$105,QAO!J$105,QAO!K$105),IF(G178="Research and Development Officer",CHOOSE(COUNTIF($G$2:G178,G178),RDO!B$105,RDO!C$105,RDO!D$105,RDO!E$105,RDO!F$105,RDO!G$105,RDO!H$105,RDO!I$105,RDO!J$105,RDO!K$105),IF(G178="Sustainability Officer",CHOOSE(COUNTIF($G$2:G178,G178),SBO!B$105,SBO!C$105,SBO!D$105,SBO!E$105,SBO!F$105,SBO!G$105,SBO!H$105,SBO!I$105,SBO!J$105,SBO!K$105),IF(G178="ESG Officer",CHOOSE(COUNTIF($G$2:G178,G178),ESG!B$105,ESG!C$105,ESG!D$105,ESG!E$105,ESG!F$105,ESG!G$105,ESG!H$105,ESG!I$105,ESG!J$105,ESG!K$105),IF(G178="Environmental Management System (ISO 14001) Officer",CHOOSE(COUNTIF($G$2:G178,G178),EMS!B$105,EMS!C$105,EMS!D$105,EMS!E$105,EMS!F$105,EMS!G$105,EMS!H$105,EMS!I$105,EMS!J$105,EMS!K$105),IF(G178="Corporate Legal Officer",CHOOSE(COUNTIF($G$2:G178,G178),CLO!B$105,CLO!C$105,CLO!D$105,CLO!E$105,CLO!F$105,CLO!G$105,CLO!H$105,CLO!I$105,CLO!J$105,CLO!K$105),IF(G178="Lifting Engineer for Heavy &amp; Critical Lifting",CHOOSE(COUNTIF($G$2:G178,G178),LHC!B$105,LHC!C$105,LHC!D$105,LHC!E$105,LHC!F$105,LHC!G$105,LHC!H$105,LHC!I$105,LHC!J$105,LHC!K$105),IF(G178="Panelis Terlatih Pengujian Sensori Pangan",CHOOSE(COUNTIF($G$2:G178,G178),PSP!B$105,PSP!C$105,PSP!D$105,PSP!E$105,PSP!F$105,PSP!G$105,PSP!H$105,PSP!I$105,PSP!J$105,PSP!K$105),IF(G178="Food Safety Management Officer/ Petugas Sistem Keamanan Pangan",CHOOSE(COUNTIF($G$2:G178,G178),FMO!B$105,FMO!C$105,FMO!D$105,FMO!E$105,FMO!F$105,FMO!G$105,FMO!H$105,FMO!I$105,FMO!J$105,FMO!K$105),IF(G178="Lead Implementer Standar Laboratorium ISO/IEC 17025:2017",CHOOSE(COUNTIF($G$2:G178,G178),LQO!B$105,LQO!C$105,LQO!D$105,LQO!E$105,LQO!F$105,LQO!G$105,LQO!H$105,LQO!I$105,LQO!J$105,LQO!K$105),IF(G178="Regulatory Affairs Officer",CHOOSE(COUNTIF($G$2:G178,G178),RAO!B$105,RAO!C$105,RAO!D$105,RAO!E$105,RAO!F$105,RAO!G$105,RAO!H$105,RAO!I$105,RAO!J$105,RAO!K$105),IF(G178="LIFTING ENGINEER FOR MEDIUM LIFTING",CHOOSE(COUNTIF($G$2:G178,G178),LML!B$105,LML!C$105,LML!D$105,LML!E$105,LML!F$105,LML!G$105,LML!H$105,LML!I$105,LML!J$105,LML!K$105),IF(G178="LIFTING DRAFTER",CHOOSE(COUNTIF($G$2:G178,G178),LDT!B$105,LDT!C$105,LDT!D$105,LDT!E$105,LDT!F$105,LDT!G$105,LDT!H$105,LDT!I$105,LDT!J$105,LDT!K$105),IF(G178="3D LIFTING DESIGNER",CHOOSE(COUNTIF($G$2:G178,G178),DLD!B$105,DLD!C$105,DLD!D$105,DLD!E$105,DLD!F$105,DLD!G$105,DLD!H$105,DLD!I$105,DLD!J$105,DLD!K$105),"")))))))))))))))))))))</f>
        <v>22</v>
      </c>
    </row>
    <row r="179" spans="1:9" ht="19.8" x14ac:dyDescent="0.3">
      <c r="A179" s="59" t="s">
        <v>1881</v>
      </c>
      <c r="B179" s="59" t="s">
        <v>1596</v>
      </c>
      <c r="C179" s="59">
        <v>82287138931</v>
      </c>
      <c r="D179" s="59" t="s">
        <v>1610</v>
      </c>
      <c r="E179" s="59" t="s">
        <v>1752</v>
      </c>
      <c r="F179" s="59" t="s">
        <v>1882</v>
      </c>
      <c r="G179" s="59" t="s">
        <v>2072</v>
      </c>
      <c r="H179" s="55" t="str">
        <f t="shared" si="6"/>
        <v>RDO</v>
      </c>
      <c r="I179" s="55">
        <f>IF(G179="","",IF(COUNTIF($G$2:G179,G179)&gt;10,"",IF(G179="GLP Laboratory Technician/Teknisi Laboratorium Berbasis GLP",CHOOSE(COUNTIF($G$2:G179,G179),GLP!B$105,GLP!C$105,GLP!D$105,GLP!E$105,GLP!F$105,GLP!G$105,GLP!H$105,GLP!I$105,GLP!J$105,GLP!K$105),IF(G179="Laboratory HSE Officer/Petugas K3L Laboratorium",CHOOSE(COUNTIF($G$2:G179,G179),K3L!B$105,K3L!C$105,K3L!D$105,K3L!E$105,K3L!F$105,K3L!G$105,K3L!H$105,K3L!I$105,K3L!J$105,K3L!K$105),IF(G179="Laboratory Operations Officer/Pranata Laboratorium",CHOOSE(COUNTIF($G$2:G179,G179),LOP!B$105,LOP!C$105,LOP!D$105,LOP!E$105,LOP!F$105,LOP!G$105,LOP!H$105,LOP!I$105,LOP!J$105,LOP!K$105),IF(G179="Quality Management System (ISO 9001) Officer",CHOOSE(COUNTIF($G$2:G179,G179),QMS!B$105,QMS!C$105,QMS!D$105,QMS!E$105,QMS!F$105,QMS!G$105,QMS!H$105,QMS!I$105,QMS!J$105,QMS!K$105),IF(G179="QC Laboratory Analyst/Analis QC Laboratorium",CHOOSE(COUNTIF($G$2:G179,G179),QCA!B$105,QCA!C$105,QCA!D$105,QCA!E$105,QCA!F$105,QCA!G$105,QCA!H$105,QCA!I$105,QCA!J$105,QCA!K$105),IF(G179="Quality Assurance Officer",CHOOSE(COUNTIF($G$2:G179,G179),QAO!B$105,QAO!C$105,QAO!D$105,QAO!E$105,QAO!F$105,QAO!G$105,QAO!H$105,QAO!I$105,QAO!J$105,QAO!K$105),IF(G179="Research and Development Officer",CHOOSE(COUNTIF($G$2:G179,G179),RDO!B$105,RDO!C$105,RDO!D$105,RDO!E$105,RDO!F$105,RDO!G$105,RDO!H$105,RDO!I$105,RDO!J$105,RDO!K$105),IF(G179="Sustainability Officer",CHOOSE(COUNTIF($G$2:G179,G179),SBO!B$105,SBO!C$105,SBO!D$105,SBO!E$105,SBO!F$105,SBO!G$105,SBO!H$105,SBO!I$105,SBO!J$105,SBO!K$105),IF(G179="ESG Officer",CHOOSE(COUNTIF($G$2:G179,G179),ESG!B$105,ESG!C$105,ESG!D$105,ESG!E$105,ESG!F$105,ESG!G$105,ESG!H$105,ESG!I$105,ESG!J$105,ESG!K$105),IF(G179="Environmental Management System (ISO 14001) Officer",CHOOSE(COUNTIF($G$2:G179,G179),EMS!B$105,EMS!C$105,EMS!D$105,EMS!E$105,EMS!F$105,EMS!G$105,EMS!H$105,EMS!I$105,EMS!J$105,EMS!K$105),IF(G179="Corporate Legal Officer",CHOOSE(COUNTIF($G$2:G179,G179),CLO!B$105,CLO!C$105,CLO!D$105,CLO!E$105,CLO!F$105,CLO!G$105,CLO!H$105,CLO!I$105,CLO!J$105,CLO!K$105),IF(G179="Lifting Engineer for Heavy &amp; Critical Lifting",CHOOSE(COUNTIF($G$2:G179,G179),LHC!B$105,LHC!C$105,LHC!D$105,LHC!E$105,LHC!F$105,LHC!G$105,LHC!H$105,LHC!I$105,LHC!J$105,LHC!K$105),IF(G179="Panelis Terlatih Pengujian Sensori Pangan",CHOOSE(COUNTIF($G$2:G179,G179),PSP!B$105,PSP!C$105,PSP!D$105,PSP!E$105,PSP!F$105,PSP!G$105,PSP!H$105,PSP!I$105,PSP!J$105,PSP!K$105),IF(G179="Food Safety Management Officer/ Petugas Sistem Keamanan Pangan",CHOOSE(COUNTIF($G$2:G179,G179),FMO!B$105,FMO!C$105,FMO!D$105,FMO!E$105,FMO!F$105,FMO!G$105,FMO!H$105,FMO!I$105,FMO!J$105,FMO!K$105),IF(G179="Lead Implementer Standar Laboratorium ISO/IEC 17025:2017",CHOOSE(COUNTIF($G$2:G179,G179),LQO!B$105,LQO!C$105,LQO!D$105,LQO!E$105,LQO!F$105,LQO!G$105,LQO!H$105,LQO!I$105,LQO!J$105,LQO!K$105),IF(G179="Regulatory Affairs Officer",CHOOSE(COUNTIF($G$2:G179,G179),RAO!B$105,RAO!C$105,RAO!D$105,RAO!E$105,RAO!F$105,RAO!G$105,RAO!H$105,RAO!I$105,RAO!J$105,RAO!K$105),IF(G179="LIFTING ENGINEER FOR MEDIUM LIFTING",CHOOSE(COUNTIF($G$2:G179,G179),LML!B$105,LML!C$105,LML!D$105,LML!E$105,LML!F$105,LML!G$105,LML!H$105,LML!I$105,LML!J$105,LML!K$105),IF(G179="LIFTING DRAFTER",CHOOSE(COUNTIF($G$2:G179,G179),LDT!B$105,LDT!C$105,LDT!D$105,LDT!E$105,LDT!F$105,LDT!G$105,LDT!H$105,LDT!I$105,LDT!J$105,LDT!K$105),IF(G179="3D LIFTING DESIGNER",CHOOSE(COUNTIF($G$2:G179,G179),DLD!B$105,DLD!C$105,DLD!D$105,DLD!E$105,DLD!F$105,DLD!G$105,DLD!H$105,DLD!I$105,DLD!J$105,DLD!K$105),"")))))))))))))))))))))</f>
        <v>22</v>
      </c>
    </row>
    <row r="180" spans="1:9" ht="19.8" x14ac:dyDescent="0.3">
      <c r="A180" s="59" t="s">
        <v>1837</v>
      </c>
      <c r="B180" s="59" t="s">
        <v>1587</v>
      </c>
      <c r="C180" s="59">
        <v>82234961258</v>
      </c>
      <c r="D180" s="59" t="s">
        <v>1838</v>
      </c>
      <c r="E180" s="59" t="s">
        <v>1839</v>
      </c>
      <c r="F180" s="59" t="s">
        <v>1821</v>
      </c>
      <c r="G180" s="59" t="s">
        <v>2072</v>
      </c>
      <c r="H180" s="55" t="str">
        <f t="shared" si="6"/>
        <v>RDO</v>
      </c>
      <c r="I180" s="55">
        <f>IF(G180="","",IF(COUNTIF($G$2:G180,G180)&gt;10,"",IF(G180="GLP Laboratory Technician/Teknisi Laboratorium Berbasis GLP",CHOOSE(COUNTIF($G$2:G180,G180),GLP!B$105,GLP!C$105,GLP!D$105,GLP!E$105,GLP!F$105,GLP!G$105,GLP!H$105,GLP!I$105,GLP!J$105,GLP!K$105),IF(G180="Laboratory HSE Officer/Petugas K3L Laboratorium",CHOOSE(COUNTIF($G$2:G180,G180),K3L!B$105,K3L!C$105,K3L!D$105,K3L!E$105,K3L!F$105,K3L!G$105,K3L!H$105,K3L!I$105,K3L!J$105,K3L!K$105),IF(G180="Laboratory Operations Officer/Pranata Laboratorium",CHOOSE(COUNTIF($G$2:G180,G180),LOP!B$105,LOP!C$105,LOP!D$105,LOP!E$105,LOP!F$105,LOP!G$105,LOP!H$105,LOP!I$105,LOP!J$105,LOP!K$105),IF(G180="Quality Management System (ISO 9001) Officer",CHOOSE(COUNTIF($G$2:G180,G180),QMS!B$105,QMS!C$105,QMS!D$105,QMS!E$105,QMS!F$105,QMS!G$105,QMS!H$105,QMS!I$105,QMS!J$105,QMS!K$105),IF(G180="QC Laboratory Analyst/Analis QC Laboratorium",CHOOSE(COUNTIF($G$2:G180,G180),QCA!B$105,QCA!C$105,QCA!D$105,QCA!E$105,QCA!F$105,QCA!G$105,QCA!H$105,QCA!I$105,QCA!J$105,QCA!K$105),IF(G180="Quality Assurance Officer",CHOOSE(COUNTIF($G$2:G180,G180),QAO!B$105,QAO!C$105,QAO!D$105,QAO!E$105,QAO!F$105,QAO!G$105,QAO!H$105,QAO!I$105,QAO!J$105,QAO!K$105),IF(G180="Research and Development Officer",CHOOSE(COUNTIF($G$2:G180,G180),RDO!B$105,RDO!C$105,RDO!D$105,RDO!E$105,RDO!F$105,RDO!G$105,RDO!H$105,RDO!I$105,RDO!J$105,RDO!K$105),IF(G180="Sustainability Officer",CHOOSE(COUNTIF($G$2:G180,G180),SBO!B$105,SBO!C$105,SBO!D$105,SBO!E$105,SBO!F$105,SBO!G$105,SBO!H$105,SBO!I$105,SBO!J$105,SBO!K$105),IF(G180="ESG Officer",CHOOSE(COUNTIF($G$2:G180,G180),ESG!B$105,ESG!C$105,ESG!D$105,ESG!E$105,ESG!F$105,ESG!G$105,ESG!H$105,ESG!I$105,ESG!J$105,ESG!K$105),IF(G180="Environmental Management System (ISO 14001) Officer",CHOOSE(COUNTIF($G$2:G180,G180),EMS!B$105,EMS!C$105,EMS!D$105,EMS!E$105,EMS!F$105,EMS!G$105,EMS!H$105,EMS!I$105,EMS!J$105,EMS!K$105),IF(G180="Corporate Legal Officer",CHOOSE(COUNTIF($G$2:G180,G180),CLO!B$105,CLO!C$105,CLO!D$105,CLO!E$105,CLO!F$105,CLO!G$105,CLO!H$105,CLO!I$105,CLO!J$105,CLO!K$105),IF(G180="Lifting Engineer for Heavy &amp; Critical Lifting",CHOOSE(COUNTIF($G$2:G180,G180),LHC!B$105,LHC!C$105,LHC!D$105,LHC!E$105,LHC!F$105,LHC!G$105,LHC!H$105,LHC!I$105,LHC!J$105,LHC!K$105),IF(G180="Panelis Terlatih Pengujian Sensori Pangan",CHOOSE(COUNTIF($G$2:G180,G180),PSP!B$105,PSP!C$105,PSP!D$105,PSP!E$105,PSP!F$105,PSP!G$105,PSP!H$105,PSP!I$105,PSP!J$105,PSP!K$105),IF(G180="Food Safety Management Officer/ Petugas Sistem Keamanan Pangan",CHOOSE(COUNTIF($G$2:G180,G180),FMO!B$105,FMO!C$105,FMO!D$105,FMO!E$105,FMO!F$105,FMO!G$105,FMO!H$105,FMO!I$105,FMO!J$105,FMO!K$105),IF(G180="Lead Implementer Standar Laboratorium ISO/IEC 17025:2017",CHOOSE(COUNTIF($G$2:G180,G180),LQO!B$105,LQO!C$105,LQO!D$105,LQO!E$105,LQO!F$105,LQO!G$105,LQO!H$105,LQO!I$105,LQO!J$105,LQO!K$105),IF(G180="Regulatory Affairs Officer",CHOOSE(COUNTIF($G$2:G180,G180),RAO!B$105,RAO!C$105,RAO!D$105,RAO!E$105,RAO!F$105,RAO!G$105,RAO!H$105,RAO!I$105,RAO!J$105,RAO!K$105),IF(G180="LIFTING ENGINEER FOR MEDIUM LIFTING",CHOOSE(COUNTIF($G$2:G180,G180),LML!B$105,LML!C$105,LML!D$105,LML!E$105,LML!F$105,LML!G$105,LML!H$105,LML!I$105,LML!J$105,LML!K$105),IF(G180="LIFTING DRAFTER",CHOOSE(COUNTIF($G$2:G180,G180),LDT!B$105,LDT!C$105,LDT!D$105,LDT!E$105,LDT!F$105,LDT!G$105,LDT!H$105,LDT!I$105,LDT!J$105,LDT!K$105),IF(G180="3D LIFTING DESIGNER",CHOOSE(COUNTIF($G$2:G180,G180),DLD!B$105,DLD!C$105,DLD!D$105,DLD!E$105,DLD!F$105,DLD!G$105,DLD!H$105,DLD!I$105,DLD!J$105,DLD!K$105),"")))))))))))))))))))))</f>
        <v>31</v>
      </c>
    </row>
    <row r="181" spans="1:9" ht="19.8" x14ac:dyDescent="0.3">
      <c r="A181" s="59" t="s">
        <v>1814</v>
      </c>
      <c r="B181" s="59" t="s">
        <v>1596</v>
      </c>
      <c r="C181" s="59" t="s">
        <v>1815</v>
      </c>
      <c r="D181" s="59" t="s">
        <v>1816</v>
      </c>
      <c r="E181" s="59" t="s">
        <v>1817</v>
      </c>
      <c r="F181" s="59" t="s">
        <v>1817</v>
      </c>
      <c r="G181" s="59" t="s">
        <v>2072</v>
      </c>
      <c r="H181" s="55" t="str">
        <f t="shared" si="6"/>
        <v>RDO</v>
      </c>
      <c r="I181" s="55">
        <f>IF(G181="","",IF(COUNTIF($G$2:G181,G181)&gt;10,"",IF(G181="GLP Laboratory Technician/Teknisi Laboratorium Berbasis GLP",CHOOSE(COUNTIF($G$2:G181,G181),GLP!B$105,GLP!C$105,GLP!D$105,GLP!E$105,GLP!F$105,GLP!G$105,GLP!H$105,GLP!I$105,GLP!J$105,GLP!K$105),IF(G181="Laboratory HSE Officer/Petugas K3L Laboratorium",CHOOSE(COUNTIF($G$2:G181,G181),K3L!B$105,K3L!C$105,K3L!D$105,K3L!E$105,K3L!F$105,K3L!G$105,K3L!H$105,K3L!I$105,K3L!J$105,K3L!K$105),IF(G181="Laboratory Operations Officer/Pranata Laboratorium",CHOOSE(COUNTIF($G$2:G181,G181),LOP!B$105,LOP!C$105,LOP!D$105,LOP!E$105,LOP!F$105,LOP!G$105,LOP!H$105,LOP!I$105,LOP!J$105,LOP!K$105),IF(G181="Quality Management System (ISO 9001) Officer",CHOOSE(COUNTIF($G$2:G181,G181),QMS!B$105,QMS!C$105,QMS!D$105,QMS!E$105,QMS!F$105,QMS!G$105,QMS!H$105,QMS!I$105,QMS!J$105,QMS!K$105),IF(G181="QC Laboratory Analyst/Analis QC Laboratorium",CHOOSE(COUNTIF($G$2:G181,G181),QCA!B$105,QCA!C$105,QCA!D$105,QCA!E$105,QCA!F$105,QCA!G$105,QCA!H$105,QCA!I$105,QCA!J$105,QCA!K$105),IF(G181="Quality Assurance Officer",CHOOSE(COUNTIF($G$2:G181,G181),QAO!B$105,QAO!C$105,QAO!D$105,QAO!E$105,QAO!F$105,QAO!G$105,QAO!H$105,QAO!I$105,QAO!J$105,QAO!K$105),IF(G181="Research and Development Officer",CHOOSE(COUNTIF($G$2:G181,G181),RDO!B$105,RDO!C$105,RDO!D$105,RDO!E$105,RDO!F$105,RDO!G$105,RDO!H$105,RDO!I$105,RDO!J$105,RDO!K$105),IF(G181="Sustainability Officer",CHOOSE(COUNTIF($G$2:G181,G181),SBO!B$105,SBO!C$105,SBO!D$105,SBO!E$105,SBO!F$105,SBO!G$105,SBO!H$105,SBO!I$105,SBO!J$105,SBO!K$105),IF(G181="ESG Officer",CHOOSE(COUNTIF($G$2:G181,G181),ESG!B$105,ESG!C$105,ESG!D$105,ESG!E$105,ESG!F$105,ESG!G$105,ESG!H$105,ESG!I$105,ESG!J$105,ESG!K$105),IF(G181="Environmental Management System (ISO 14001) Officer",CHOOSE(COUNTIF($G$2:G181,G181),EMS!B$105,EMS!C$105,EMS!D$105,EMS!E$105,EMS!F$105,EMS!G$105,EMS!H$105,EMS!I$105,EMS!J$105,EMS!K$105),IF(G181="Corporate Legal Officer",CHOOSE(COUNTIF($G$2:G181,G181),CLO!B$105,CLO!C$105,CLO!D$105,CLO!E$105,CLO!F$105,CLO!G$105,CLO!H$105,CLO!I$105,CLO!J$105,CLO!K$105),IF(G181="Lifting Engineer for Heavy &amp; Critical Lifting",CHOOSE(COUNTIF($G$2:G181,G181),LHC!B$105,LHC!C$105,LHC!D$105,LHC!E$105,LHC!F$105,LHC!G$105,LHC!H$105,LHC!I$105,LHC!J$105,LHC!K$105),IF(G181="Panelis Terlatih Pengujian Sensori Pangan",CHOOSE(COUNTIF($G$2:G181,G181),PSP!B$105,PSP!C$105,PSP!D$105,PSP!E$105,PSP!F$105,PSP!G$105,PSP!H$105,PSP!I$105,PSP!J$105,PSP!K$105),IF(G181="Food Safety Management Officer/ Petugas Sistem Keamanan Pangan",CHOOSE(COUNTIF($G$2:G181,G181),FMO!B$105,FMO!C$105,FMO!D$105,FMO!E$105,FMO!F$105,FMO!G$105,FMO!H$105,FMO!I$105,FMO!J$105,FMO!K$105),IF(G181="Lead Implementer Standar Laboratorium ISO/IEC 17025:2017",CHOOSE(COUNTIF($G$2:G181,G181),LQO!B$105,LQO!C$105,LQO!D$105,LQO!E$105,LQO!F$105,LQO!G$105,LQO!H$105,LQO!I$105,LQO!J$105,LQO!K$105),IF(G181="Regulatory Affairs Officer",CHOOSE(COUNTIF($G$2:G181,G181),RAO!B$105,RAO!C$105,RAO!D$105,RAO!E$105,RAO!F$105,RAO!G$105,RAO!H$105,RAO!I$105,RAO!J$105,RAO!K$105),IF(G181="LIFTING ENGINEER FOR MEDIUM LIFTING",CHOOSE(COUNTIF($G$2:G181,G181),LML!B$105,LML!C$105,LML!D$105,LML!E$105,LML!F$105,LML!G$105,LML!H$105,LML!I$105,LML!J$105,LML!K$105),IF(G181="LIFTING DRAFTER",CHOOSE(COUNTIF($G$2:G181,G181),LDT!B$105,LDT!C$105,LDT!D$105,LDT!E$105,LDT!F$105,LDT!G$105,LDT!H$105,LDT!I$105,LDT!J$105,LDT!K$105),IF(G181="3D LIFTING DESIGNER",CHOOSE(COUNTIF($G$2:G181,G181),DLD!B$105,DLD!C$105,DLD!D$105,DLD!E$105,DLD!F$105,DLD!G$105,DLD!H$105,DLD!I$105,DLD!J$105,DLD!K$105),"")))))))))))))))))))))</f>
        <v>31</v>
      </c>
    </row>
    <row r="182" spans="1:9" ht="19.8" x14ac:dyDescent="0.3">
      <c r="A182" s="59" t="s">
        <v>1956</v>
      </c>
      <c r="B182" s="59" t="s">
        <v>1596</v>
      </c>
      <c r="C182" s="59">
        <v>87749336052</v>
      </c>
      <c r="D182" s="59" t="s">
        <v>1957</v>
      </c>
      <c r="E182" s="59" t="s">
        <v>1958</v>
      </c>
      <c r="F182" s="59" t="s">
        <v>1959</v>
      </c>
      <c r="G182" s="59" t="s">
        <v>2063</v>
      </c>
      <c r="H182" s="55" t="str">
        <f t="shared" si="6"/>
        <v>SBO</v>
      </c>
      <c r="I182" s="55">
        <f>IF(G182="","",IF(COUNTIF($G$2:G182,G182)&gt;10,"",IF(G182="GLP Laboratory Technician/Teknisi Laboratorium Berbasis GLP",CHOOSE(COUNTIF($G$2:G182,G182),GLP!B$105,GLP!C$105,GLP!D$105,GLP!E$105,GLP!F$105,GLP!G$105,GLP!H$105,GLP!I$105,GLP!J$105,GLP!K$105),IF(G182="Laboratory HSE Officer/Petugas K3L Laboratorium",CHOOSE(COUNTIF($G$2:G182,G182),K3L!B$105,K3L!C$105,K3L!D$105,K3L!E$105,K3L!F$105,K3L!G$105,K3L!H$105,K3L!I$105,K3L!J$105,K3L!K$105),IF(G182="Laboratory Operations Officer/Pranata Laboratorium",CHOOSE(COUNTIF($G$2:G182,G182),LOP!B$105,LOP!C$105,LOP!D$105,LOP!E$105,LOP!F$105,LOP!G$105,LOP!H$105,LOP!I$105,LOP!J$105,LOP!K$105),IF(G182="Quality Management System (ISO 9001) Officer",CHOOSE(COUNTIF($G$2:G182,G182),QMS!B$105,QMS!C$105,QMS!D$105,QMS!E$105,QMS!F$105,QMS!G$105,QMS!H$105,QMS!I$105,QMS!J$105,QMS!K$105),IF(G182="QC Laboratory Analyst/Analis QC Laboratorium",CHOOSE(COUNTIF($G$2:G182,G182),QCA!B$105,QCA!C$105,QCA!D$105,QCA!E$105,QCA!F$105,QCA!G$105,QCA!H$105,QCA!I$105,QCA!J$105,QCA!K$105),IF(G182="Quality Assurance Officer",CHOOSE(COUNTIF($G$2:G182,G182),QAO!B$105,QAO!C$105,QAO!D$105,QAO!E$105,QAO!F$105,QAO!G$105,QAO!H$105,QAO!I$105,QAO!J$105,QAO!K$105),IF(G182="Research and Development Officer",CHOOSE(COUNTIF($G$2:G182,G182),RDO!B$105,RDO!C$105,RDO!D$105,RDO!E$105,RDO!F$105,RDO!G$105,RDO!H$105,RDO!I$105,RDO!J$105,RDO!K$105),IF(G182="Sustainability Officer",CHOOSE(COUNTIF($G$2:G182,G182),SBO!B$105,SBO!C$105,SBO!D$105,SBO!E$105,SBO!F$105,SBO!G$105,SBO!H$105,SBO!I$105,SBO!J$105,SBO!K$105),IF(G182="ESG Officer",CHOOSE(COUNTIF($G$2:G182,G182),ESG!B$105,ESG!C$105,ESG!D$105,ESG!E$105,ESG!F$105,ESG!G$105,ESG!H$105,ESG!I$105,ESG!J$105,ESG!K$105),IF(G182="Environmental Management System (ISO 14001) Officer",CHOOSE(COUNTIF($G$2:G182,G182),EMS!B$105,EMS!C$105,EMS!D$105,EMS!E$105,EMS!F$105,EMS!G$105,EMS!H$105,EMS!I$105,EMS!J$105,EMS!K$105),IF(G182="Corporate Legal Officer",CHOOSE(COUNTIF($G$2:G182,G182),CLO!B$105,CLO!C$105,CLO!D$105,CLO!E$105,CLO!F$105,CLO!G$105,CLO!H$105,CLO!I$105,CLO!J$105,CLO!K$105),IF(G182="Lifting Engineer for Heavy &amp; Critical Lifting",CHOOSE(COUNTIF($G$2:G182,G182),LHC!B$105,LHC!C$105,LHC!D$105,LHC!E$105,LHC!F$105,LHC!G$105,LHC!H$105,LHC!I$105,LHC!J$105,LHC!K$105),IF(G182="Panelis Terlatih Pengujian Sensori Pangan",CHOOSE(COUNTIF($G$2:G182,G182),PSP!B$105,PSP!C$105,PSP!D$105,PSP!E$105,PSP!F$105,PSP!G$105,PSP!H$105,PSP!I$105,PSP!J$105,PSP!K$105),IF(G182="Food Safety Management Officer/ Petugas Sistem Keamanan Pangan",CHOOSE(COUNTIF($G$2:G182,G182),FMO!B$105,FMO!C$105,FMO!D$105,FMO!E$105,FMO!F$105,FMO!G$105,FMO!H$105,FMO!I$105,FMO!J$105,FMO!K$105),IF(G182="Lead Implementer Standar Laboratorium ISO/IEC 17025:2017",CHOOSE(COUNTIF($G$2:G182,G182),LQO!B$105,LQO!C$105,LQO!D$105,LQO!E$105,LQO!F$105,LQO!G$105,LQO!H$105,LQO!I$105,LQO!J$105,LQO!K$105),IF(G182="Regulatory Affairs Officer",CHOOSE(COUNTIF($G$2:G182,G182),RAO!B$105,RAO!C$105,RAO!D$105,RAO!E$105,RAO!F$105,RAO!G$105,RAO!H$105,RAO!I$105,RAO!J$105,RAO!K$105),IF(G182="LIFTING ENGINEER FOR MEDIUM LIFTING",CHOOSE(COUNTIF($G$2:G182,G182),LML!B$105,LML!C$105,LML!D$105,LML!E$105,LML!F$105,LML!G$105,LML!H$105,LML!I$105,LML!J$105,LML!K$105),IF(G182="LIFTING DRAFTER",CHOOSE(COUNTIF($G$2:G182,G182),LDT!B$105,LDT!C$105,LDT!D$105,LDT!E$105,LDT!F$105,LDT!G$105,LDT!H$105,LDT!I$105,LDT!J$105,LDT!K$105),IF(G182="3D LIFTING DESIGNER",CHOOSE(COUNTIF($G$2:G182,G182),DLD!B$105,DLD!C$105,DLD!D$105,DLD!E$105,DLD!F$105,DLD!G$105,DLD!H$105,DLD!I$105,DLD!J$105,DLD!K$105),"")))))))))))))))))))))</f>
        <v>81</v>
      </c>
    </row>
    <row r="183" spans="1:9" ht="19.8" x14ac:dyDescent="0.3">
      <c r="A183" s="59" t="s">
        <v>1949</v>
      </c>
      <c r="B183" s="59" t="s">
        <v>1587</v>
      </c>
      <c r="C183" s="59">
        <v>81233375345</v>
      </c>
      <c r="D183" s="59" t="s">
        <v>1950</v>
      </c>
      <c r="E183" s="59" t="s">
        <v>1944</v>
      </c>
      <c r="F183" s="59" t="s">
        <v>1951</v>
      </c>
      <c r="G183" s="59" t="s">
        <v>2063</v>
      </c>
      <c r="H183" s="55" t="str">
        <f t="shared" si="6"/>
        <v>SBO</v>
      </c>
      <c r="I183" s="55">
        <f>IF(G183="","",IF(COUNTIF($G$2:G183,G183)&gt;10,"",IF(G183="GLP Laboratory Technician/Teknisi Laboratorium Berbasis GLP",CHOOSE(COUNTIF($G$2:G183,G183),GLP!B$105,GLP!C$105,GLP!D$105,GLP!E$105,GLP!F$105,GLP!G$105,GLP!H$105,GLP!I$105,GLP!J$105,GLP!K$105),IF(G183="Laboratory HSE Officer/Petugas K3L Laboratorium",CHOOSE(COUNTIF($G$2:G183,G183),K3L!B$105,K3L!C$105,K3L!D$105,K3L!E$105,K3L!F$105,K3L!G$105,K3L!H$105,K3L!I$105,K3L!J$105,K3L!K$105),IF(G183="Laboratory Operations Officer/Pranata Laboratorium",CHOOSE(COUNTIF($G$2:G183,G183),LOP!B$105,LOP!C$105,LOP!D$105,LOP!E$105,LOP!F$105,LOP!G$105,LOP!H$105,LOP!I$105,LOP!J$105,LOP!K$105),IF(G183="Quality Management System (ISO 9001) Officer",CHOOSE(COUNTIF($G$2:G183,G183),QMS!B$105,QMS!C$105,QMS!D$105,QMS!E$105,QMS!F$105,QMS!G$105,QMS!H$105,QMS!I$105,QMS!J$105,QMS!K$105),IF(G183="QC Laboratory Analyst/Analis QC Laboratorium",CHOOSE(COUNTIF($G$2:G183,G183),QCA!B$105,QCA!C$105,QCA!D$105,QCA!E$105,QCA!F$105,QCA!G$105,QCA!H$105,QCA!I$105,QCA!J$105,QCA!K$105),IF(G183="Quality Assurance Officer",CHOOSE(COUNTIF($G$2:G183,G183),QAO!B$105,QAO!C$105,QAO!D$105,QAO!E$105,QAO!F$105,QAO!G$105,QAO!H$105,QAO!I$105,QAO!J$105,QAO!K$105),IF(G183="Research and Development Officer",CHOOSE(COUNTIF($G$2:G183,G183),RDO!B$105,RDO!C$105,RDO!D$105,RDO!E$105,RDO!F$105,RDO!G$105,RDO!H$105,RDO!I$105,RDO!J$105,RDO!K$105),IF(G183="Sustainability Officer",CHOOSE(COUNTIF($G$2:G183,G183),SBO!B$105,SBO!C$105,SBO!D$105,SBO!E$105,SBO!F$105,SBO!G$105,SBO!H$105,SBO!I$105,SBO!J$105,SBO!K$105),IF(G183="ESG Officer",CHOOSE(COUNTIF($G$2:G183,G183),ESG!B$105,ESG!C$105,ESG!D$105,ESG!E$105,ESG!F$105,ESG!G$105,ESG!H$105,ESG!I$105,ESG!J$105,ESG!K$105),IF(G183="Environmental Management System (ISO 14001) Officer",CHOOSE(COUNTIF($G$2:G183,G183),EMS!B$105,EMS!C$105,EMS!D$105,EMS!E$105,EMS!F$105,EMS!G$105,EMS!H$105,EMS!I$105,EMS!J$105,EMS!K$105),IF(G183="Corporate Legal Officer",CHOOSE(COUNTIF($G$2:G183,G183),CLO!B$105,CLO!C$105,CLO!D$105,CLO!E$105,CLO!F$105,CLO!G$105,CLO!H$105,CLO!I$105,CLO!J$105,CLO!K$105),IF(G183="Lifting Engineer for Heavy &amp; Critical Lifting",CHOOSE(COUNTIF($G$2:G183,G183),LHC!B$105,LHC!C$105,LHC!D$105,LHC!E$105,LHC!F$105,LHC!G$105,LHC!H$105,LHC!I$105,LHC!J$105,LHC!K$105),IF(G183="Panelis Terlatih Pengujian Sensori Pangan",CHOOSE(COUNTIF($G$2:G183,G183),PSP!B$105,PSP!C$105,PSP!D$105,PSP!E$105,PSP!F$105,PSP!G$105,PSP!H$105,PSP!I$105,PSP!J$105,PSP!K$105),IF(G183="Food Safety Management Officer/ Petugas Sistem Keamanan Pangan",CHOOSE(COUNTIF($G$2:G183,G183),FMO!B$105,FMO!C$105,FMO!D$105,FMO!E$105,FMO!F$105,FMO!G$105,FMO!H$105,FMO!I$105,FMO!J$105,FMO!K$105),IF(G183="Lead Implementer Standar Laboratorium ISO/IEC 17025:2017",CHOOSE(COUNTIF($G$2:G183,G183),LQO!B$105,LQO!C$105,LQO!D$105,LQO!E$105,LQO!F$105,LQO!G$105,LQO!H$105,LQO!I$105,LQO!J$105,LQO!K$105),IF(G183="Regulatory Affairs Officer",CHOOSE(COUNTIF($G$2:G183,G183),RAO!B$105,RAO!C$105,RAO!D$105,RAO!E$105,RAO!F$105,RAO!G$105,RAO!H$105,RAO!I$105,RAO!J$105,RAO!K$105),IF(G183="LIFTING ENGINEER FOR MEDIUM LIFTING",CHOOSE(COUNTIF($G$2:G183,G183),LML!B$105,LML!C$105,LML!D$105,LML!E$105,LML!F$105,LML!G$105,LML!H$105,LML!I$105,LML!J$105,LML!K$105),IF(G183="LIFTING DRAFTER",CHOOSE(COUNTIF($G$2:G183,G183),LDT!B$105,LDT!C$105,LDT!D$105,LDT!E$105,LDT!F$105,LDT!G$105,LDT!H$105,LDT!I$105,LDT!J$105,LDT!K$105),IF(G183="3D LIFTING DESIGNER",CHOOSE(COUNTIF($G$2:G183,G183),DLD!B$105,DLD!C$105,DLD!D$105,DLD!E$105,DLD!F$105,DLD!G$105,DLD!H$105,DLD!I$105,DLD!J$105,DLD!K$105),"")))))))))))))))))))))</f>
        <v>81</v>
      </c>
    </row>
    <row r="184" spans="1:9" ht="19.8" x14ac:dyDescent="0.3">
      <c r="A184" s="59" t="s">
        <v>1972</v>
      </c>
      <c r="B184" s="59" t="s">
        <v>1587</v>
      </c>
      <c r="C184" s="59">
        <v>81340191717</v>
      </c>
      <c r="D184" s="59" t="s">
        <v>1973</v>
      </c>
      <c r="E184" s="59" t="s">
        <v>1974</v>
      </c>
      <c r="F184" s="59" t="s">
        <v>1975</v>
      </c>
      <c r="G184" s="59" t="s">
        <v>2063</v>
      </c>
      <c r="H184" s="55" t="str">
        <f t="shared" si="6"/>
        <v>SBO</v>
      </c>
      <c r="I184" s="55">
        <f>IF(G184="","",IF(COUNTIF($G$2:G184,G184)&gt;10,"",IF(G184="GLP Laboratory Technician/Teknisi Laboratorium Berbasis GLP",CHOOSE(COUNTIF($G$2:G184,G184),GLP!B$105,GLP!C$105,GLP!D$105,GLP!E$105,GLP!F$105,GLP!G$105,GLP!H$105,GLP!I$105,GLP!J$105,GLP!K$105),IF(G184="Laboratory HSE Officer/Petugas K3L Laboratorium",CHOOSE(COUNTIF($G$2:G184,G184),K3L!B$105,K3L!C$105,K3L!D$105,K3L!E$105,K3L!F$105,K3L!G$105,K3L!H$105,K3L!I$105,K3L!J$105,K3L!K$105),IF(G184="Laboratory Operations Officer/Pranata Laboratorium",CHOOSE(COUNTIF($G$2:G184,G184),LOP!B$105,LOP!C$105,LOP!D$105,LOP!E$105,LOP!F$105,LOP!G$105,LOP!H$105,LOP!I$105,LOP!J$105,LOP!K$105),IF(G184="Quality Management System (ISO 9001) Officer",CHOOSE(COUNTIF($G$2:G184,G184),QMS!B$105,QMS!C$105,QMS!D$105,QMS!E$105,QMS!F$105,QMS!G$105,QMS!H$105,QMS!I$105,QMS!J$105,QMS!K$105),IF(G184="QC Laboratory Analyst/Analis QC Laboratorium",CHOOSE(COUNTIF($G$2:G184,G184),QCA!B$105,QCA!C$105,QCA!D$105,QCA!E$105,QCA!F$105,QCA!G$105,QCA!H$105,QCA!I$105,QCA!J$105,QCA!K$105),IF(G184="Quality Assurance Officer",CHOOSE(COUNTIF($G$2:G184,G184),QAO!B$105,QAO!C$105,QAO!D$105,QAO!E$105,QAO!F$105,QAO!G$105,QAO!H$105,QAO!I$105,QAO!J$105,QAO!K$105),IF(G184="Research and Development Officer",CHOOSE(COUNTIF($G$2:G184,G184),RDO!B$105,RDO!C$105,RDO!D$105,RDO!E$105,RDO!F$105,RDO!G$105,RDO!H$105,RDO!I$105,RDO!J$105,RDO!K$105),IF(G184="Sustainability Officer",CHOOSE(COUNTIF($G$2:G184,G184),SBO!B$105,SBO!C$105,SBO!D$105,SBO!E$105,SBO!F$105,SBO!G$105,SBO!H$105,SBO!I$105,SBO!J$105,SBO!K$105),IF(G184="ESG Officer",CHOOSE(COUNTIF($G$2:G184,G184),ESG!B$105,ESG!C$105,ESG!D$105,ESG!E$105,ESG!F$105,ESG!G$105,ESG!H$105,ESG!I$105,ESG!J$105,ESG!K$105),IF(G184="Environmental Management System (ISO 14001) Officer",CHOOSE(COUNTIF($G$2:G184,G184),EMS!B$105,EMS!C$105,EMS!D$105,EMS!E$105,EMS!F$105,EMS!G$105,EMS!H$105,EMS!I$105,EMS!J$105,EMS!K$105),IF(G184="Corporate Legal Officer",CHOOSE(COUNTIF($G$2:G184,G184),CLO!B$105,CLO!C$105,CLO!D$105,CLO!E$105,CLO!F$105,CLO!G$105,CLO!H$105,CLO!I$105,CLO!J$105,CLO!K$105),IF(G184="Lifting Engineer for Heavy &amp; Critical Lifting",CHOOSE(COUNTIF($G$2:G184,G184),LHC!B$105,LHC!C$105,LHC!D$105,LHC!E$105,LHC!F$105,LHC!G$105,LHC!H$105,LHC!I$105,LHC!J$105,LHC!K$105),IF(G184="Panelis Terlatih Pengujian Sensori Pangan",CHOOSE(COUNTIF($G$2:G184,G184),PSP!B$105,PSP!C$105,PSP!D$105,PSP!E$105,PSP!F$105,PSP!G$105,PSP!H$105,PSP!I$105,PSP!J$105,PSP!K$105),IF(G184="Food Safety Management Officer/ Petugas Sistem Keamanan Pangan",CHOOSE(COUNTIF($G$2:G184,G184),FMO!B$105,FMO!C$105,FMO!D$105,FMO!E$105,FMO!F$105,FMO!G$105,FMO!H$105,FMO!I$105,FMO!J$105,FMO!K$105),IF(G184="Lead Implementer Standar Laboratorium ISO/IEC 17025:2017",CHOOSE(COUNTIF($G$2:G184,G184),LQO!B$105,LQO!C$105,LQO!D$105,LQO!E$105,LQO!F$105,LQO!G$105,LQO!H$105,LQO!I$105,LQO!J$105,LQO!K$105),IF(G184="Regulatory Affairs Officer",CHOOSE(COUNTIF($G$2:G184,G184),RAO!B$105,RAO!C$105,RAO!D$105,RAO!E$105,RAO!F$105,RAO!G$105,RAO!H$105,RAO!I$105,RAO!J$105,RAO!K$105),IF(G184="LIFTING ENGINEER FOR MEDIUM LIFTING",CHOOSE(COUNTIF($G$2:G184,G184),LML!B$105,LML!C$105,LML!D$105,LML!E$105,LML!F$105,LML!G$105,LML!H$105,LML!I$105,LML!J$105,LML!K$105),IF(G184="LIFTING DRAFTER",CHOOSE(COUNTIF($G$2:G184,G184),LDT!B$105,LDT!C$105,LDT!D$105,LDT!E$105,LDT!F$105,LDT!G$105,LDT!H$105,LDT!I$105,LDT!J$105,LDT!K$105),IF(G184="3D LIFTING DESIGNER",CHOOSE(COUNTIF($G$2:G184,G184),DLD!B$105,DLD!C$105,DLD!D$105,DLD!E$105,DLD!F$105,DLD!G$105,DLD!H$105,DLD!I$105,DLD!J$105,DLD!K$105),"")))))))))))))))))))))</f>
        <v>80</v>
      </c>
    </row>
    <row r="185" spans="1:9" ht="19.8" x14ac:dyDescent="0.3">
      <c r="A185" s="59" t="s">
        <v>1928</v>
      </c>
      <c r="B185" s="59" t="s">
        <v>1596</v>
      </c>
      <c r="C185" s="59">
        <v>895345464483</v>
      </c>
      <c r="D185" s="59" t="s">
        <v>1929</v>
      </c>
      <c r="E185" s="59" t="s">
        <v>1930</v>
      </c>
      <c r="F185" s="59" t="s">
        <v>1931</v>
      </c>
      <c r="G185" s="59" t="s">
        <v>2063</v>
      </c>
      <c r="H185" s="55" t="str">
        <f t="shared" si="6"/>
        <v>SBO</v>
      </c>
      <c r="I185" s="55">
        <f>IF(G185="","",IF(COUNTIF($G$2:G185,G185)&gt;10,"",IF(G185="GLP Laboratory Technician/Teknisi Laboratorium Berbasis GLP",CHOOSE(COUNTIF($G$2:G185,G185),GLP!B$105,GLP!C$105,GLP!D$105,GLP!E$105,GLP!F$105,GLP!G$105,GLP!H$105,GLP!I$105,GLP!J$105,GLP!K$105),IF(G185="Laboratory HSE Officer/Petugas K3L Laboratorium",CHOOSE(COUNTIF($G$2:G185,G185),K3L!B$105,K3L!C$105,K3L!D$105,K3L!E$105,K3L!F$105,K3L!G$105,K3L!H$105,K3L!I$105,K3L!J$105,K3L!K$105),IF(G185="Laboratory Operations Officer/Pranata Laboratorium",CHOOSE(COUNTIF($G$2:G185,G185),LOP!B$105,LOP!C$105,LOP!D$105,LOP!E$105,LOP!F$105,LOP!G$105,LOP!H$105,LOP!I$105,LOP!J$105,LOP!K$105),IF(G185="Quality Management System (ISO 9001) Officer",CHOOSE(COUNTIF($G$2:G185,G185),QMS!B$105,QMS!C$105,QMS!D$105,QMS!E$105,QMS!F$105,QMS!G$105,QMS!H$105,QMS!I$105,QMS!J$105,QMS!K$105),IF(G185="QC Laboratory Analyst/Analis QC Laboratorium",CHOOSE(COUNTIF($G$2:G185,G185),QCA!B$105,QCA!C$105,QCA!D$105,QCA!E$105,QCA!F$105,QCA!G$105,QCA!H$105,QCA!I$105,QCA!J$105,QCA!K$105),IF(G185="Quality Assurance Officer",CHOOSE(COUNTIF($G$2:G185,G185),QAO!B$105,QAO!C$105,QAO!D$105,QAO!E$105,QAO!F$105,QAO!G$105,QAO!H$105,QAO!I$105,QAO!J$105,QAO!K$105),IF(G185="Research and Development Officer",CHOOSE(COUNTIF($G$2:G185,G185),RDO!B$105,RDO!C$105,RDO!D$105,RDO!E$105,RDO!F$105,RDO!G$105,RDO!H$105,RDO!I$105,RDO!J$105,RDO!K$105),IF(G185="Sustainability Officer",CHOOSE(COUNTIF($G$2:G185,G185),SBO!B$105,SBO!C$105,SBO!D$105,SBO!E$105,SBO!F$105,SBO!G$105,SBO!H$105,SBO!I$105,SBO!J$105,SBO!K$105),IF(G185="ESG Officer",CHOOSE(COUNTIF($G$2:G185,G185),ESG!B$105,ESG!C$105,ESG!D$105,ESG!E$105,ESG!F$105,ESG!G$105,ESG!H$105,ESG!I$105,ESG!J$105,ESG!K$105),IF(G185="Environmental Management System (ISO 14001) Officer",CHOOSE(COUNTIF($G$2:G185,G185),EMS!B$105,EMS!C$105,EMS!D$105,EMS!E$105,EMS!F$105,EMS!G$105,EMS!H$105,EMS!I$105,EMS!J$105,EMS!K$105),IF(G185="Corporate Legal Officer",CHOOSE(COUNTIF($G$2:G185,G185),CLO!B$105,CLO!C$105,CLO!D$105,CLO!E$105,CLO!F$105,CLO!G$105,CLO!H$105,CLO!I$105,CLO!J$105,CLO!K$105),IF(G185="Lifting Engineer for Heavy &amp; Critical Lifting",CHOOSE(COUNTIF($G$2:G185,G185),LHC!B$105,LHC!C$105,LHC!D$105,LHC!E$105,LHC!F$105,LHC!G$105,LHC!H$105,LHC!I$105,LHC!J$105,LHC!K$105),IF(G185="Panelis Terlatih Pengujian Sensori Pangan",CHOOSE(COUNTIF($G$2:G185,G185),PSP!B$105,PSP!C$105,PSP!D$105,PSP!E$105,PSP!F$105,PSP!G$105,PSP!H$105,PSP!I$105,PSP!J$105,PSP!K$105),IF(G185="Food Safety Management Officer/ Petugas Sistem Keamanan Pangan",CHOOSE(COUNTIF($G$2:G185,G185),FMO!B$105,FMO!C$105,FMO!D$105,FMO!E$105,FMO!F$105,FMO!G$105,FMO!H$105,FMO!I$105,FMO!J$105,FMO!K$105),IF(G185="Lead Implementer Standar Laboratorium ISO/IEC 17025:2017",CHOOSE(COUNTIF($G$2:G185,G185),LQO!B$105,LQO!C$105,LQO!D$105,LQO!E$105,LQO!F$105,LQO!G$105,LQO!H$105,LQO!I$105,LQO!J$105,LQO!K$105),IF(G185="Regulatory Affairs Officer",CHOOSE(COUNTIF($G$2:G185,G185),RAO!B$105,RAO!C$105,RAO!D$105,RAO!E$105,RAO!F$105,RAO!G$105,RAO!H$105,RAO!I$105,RAO!J$105,RAO!K$105),IF(G185="LIFTING ENGINEER FOR MEDIUM LIFTING",CHOOSE(COUNTIF($G$2:G185,G185),LML!B$105,LML!C$105,LML!D$105,LML!E$105,LML!F$105,LML!G$105,LML!H$105,LML!I$105,LML!J$105,LML!K$105),IF(G185="LIFTING DRAFTER",CHOOSE(COUNTIF($G$2:G185,G185),LDT!B$105,LDT!C$105,LDT!D$105,LDT!E$105,LDT!F$105,LDT!G$105,LDT!H$105,LDT!I$105,LDT!J$105,LDT!K$105),IF(G185="3D LIFTING DESIGNER",CHOOSE(COUNTIF($G$2:G185,G185),DLD!B$105,DLD!C$105,DLD!D$105,DLD!E$105,DLD!F$105,DLD!G$105,DLD!H$105,DLD!I$105,DLD!J$105,DLD!K$105),"")))))))))))))))))))))</f>
        <v>48</v>
      </c>
    </row>
    <row r="186" spans="1:9" ht="19.8" x14ac:dyDescent="0.3">
      <c r="A186" s="59" t="s">
        <v>1905</v>
      </c>
      <c r="B186" s="59" t="s">
        <v>1596</v>
      </c>
      <c r="C186" s="59">
        <v>85213359708</v>
      </c>
      <c r="D186" s="59" t="s">
        <v>1906</v>
      </c>
      <c r="E186" s="59" t="s">
        <v>1907</v>
      </c>
      <c r="F186" s="59" t="s">
        <v>1908</v>
      </c>
      <c r="G186" s="59" t="s">
        <v>2063</v>
      </c>
      <c r="H186" s="55" t="str">
        <f t="shared" si="6"/>
        <v>SBO</v>
      </c>
      <c r="I186" s="55">
        <f>IF(G186="","",IF(COUNTIF($G$2:G186,G186)&gt;10,"",IF(G186="GLP Laboratory Technician/Teknisi Laboratorium Berbasis GLP",CHOOSE(COUNTIF($G$2:G186,G186),GLP!B$105,GLP!C$105,GLP!D$105,GLP!E$105,GLP!F$105,GLP!G$105,GLP!H$105,GLP!I$105,GLP!J$105,GLP!K$105),IF(G186="Laboratory HSE Officer/Petugas K3L Laboratorium",CHOOSE(COUNTIF($G$2:G186,G186),K3L!B$105,K3L!C$105,K3L!D$105,K3L!E$105,K3L!F$105,K3L!G$105,K3L!H$105,K3L!I$105,K3L!J$105,K3L!K$105),IF(G186="Laboratory Operations Officer/Pranata Laboratorium",CHOOSE(COUNTIF($G$2:G186,G186),LOP!B$105,LOP!C$105,LOP!D$105,LOP!E$105,LOP!F$105,LOP!G$105,LOP!H$105,LOP!I$105,LOP!J$105,LOP!K$105),IF(G186="Quality Management System (ISO 9001) Officer",CHOOSE(COUNTIF($G$2:G186,G186),QMS!B$105,QMS!C$105,QMS!D$105,QMS!E$105,QMS!F$105,QMS!G$105,QMS!H$105,QMS!I$105,QMS!J$105,QMS!K$105),IF(G186="QC Laboratory Analyst/Analis QC Laboratorium",CHOOSE(COUNTIF($G$2:G186,G186),QCA!B$105,QCA!C$105,QCA!D$105,QCA!E$105,QCA!F$105,QCA!G$105,QCA!H$105,QCA!I$105,QCA!J$105,QCA!K$105),IF(G186="Quality Assurance Officer",CHOOSE(COUNTIF($G$2:G186,G186),QAO!B$105,QAO!C$105,QAO!D$105,QAO!E$105,QAO!F$105,QAO!G$105,QAO!H$105,QAO!I$105,QAO!J$105,QAO!K$105),IF(G186="Research and Development Officer",CHOOSE(COUNTIF($G$2:G186,G186),RDO!B$105,RDO!C$105,RDO!D$105,RDO!E$105,RDO!F$105,RDO!G$105,RDO!H$105,RDO!I$105,RDO!J$105,RDO!K$105),IF(G186="Sustainability Officer",CHOOSE(COUNTIF($G$2:G186,G186),SBO!B$105,SBO!C$105,SBO!D$105,SBO!E$105,SBO!F$105,SBO!G$105,SBO!H$105,SBO!I$105,SBO!J$105,SBO!K$105),IF(G186="ESG Officer",CHOOSE(COUNTIF($G$2:G186,G186),ESG!B$105,ESG!C$105,ESG!D$105,ESG!E$105,ESG!F$105,ESG!G$105,ESG!H$105,ESG!I$105,ESG!J$105,ESG!K$105),IF(G186="Environmental Management System (ISO 14001) Officer",CHOOSE(COUNTIF($G$2:G186,G186),EMS!B$105,EMS!C$105,EMS!D$105,EMS!E$105,EMS!F$105,EMS!G$105,EMS!H$105,EMS!I$105,EMS!J$105,EMS!K$105),IF(G186="Corporate Legal Officer",CHOOSE(COUNTIF($G$2:G186,G186),CLO!B$105,CLO!C$105,CLO!D$105,CLO!E$105,CLO!F$105,CLO!G$105,CLO!H$105,CLO!I$105,CLO!J$105,CLO!K$105),IF(G186="Lifting Engineer for Heavy &amp; Critical Lifting",CHOOSE(COUNTIF($G$2:G186,G186),LHC!B$105,LHC!C$105,LHC!D$105,LHC!E$105,LHC!F$105,LHC!G$105,LHC!H$105,LHC!I$105,LHC!J$105,LHC!K$105),IF(G186="Panelis Terlatih Pengujian Sensori Pangan",CHOOSE(COUNTIF($G$2:G186,G186),PSP!B$105,PSP!C$105,PSP!D$105,PSP!E$105,PSP!F$105,PSP!G$105,PSP!H$105,PSP!I$105,PSP!J$105,PSP!K$105),IF(G186="Food Safety Management Officer/ Petugas Sistem Keamanan Pangan",CHOOSE(COUNTIF($G$2:G186,G186),FMO!B$105,FMO!C$105,FMO!D$105,FMO!E$105,FMO!F$105,FMO!G$105,FMO!H$105,FMO!I$105,FMO!J$105,FMO!K$105),IF(G186="Lead Implementer Standar Laboratorium ISO/IEC 17025:2017",CHOOSE(COUNTIF($G$2:G186,G186),LQO!B$105,LQO!C$105,LQO!D$105,LQO!E$105,LQO!F$105,LQO!G$105,LQO!H$105,LQO!I$105,LQO!J$105,LQO!K$105),IF(G186="Regulatory Affairs Officer",CHOOSE(COUNTIF($G$2:G186,G186),RAO!B$105,RAO!C$105,RAO!D$105,RAO!E$105,RAO!F$105,RAO!G$105,RAO!H$105,RAO!I$105,RAO!J$105,RAO!K$105),IF(G186="LIFTING ENGINEER FOR MEDIUM LIFTING",CHOOSE(COUNTIF($G$2:G186,G186),LML!B$105,LML!C$105,LML!D$105,LML!E$105,LML!F$105,LML!G$105,LML!H$105,LML!I$105,LML!J$105,LML!K$105),IF(G186="LIFTING DRAFTER",CHOOSE(COUNTIF($G$2:G186,G186),LDT!B$105,LDT!C$105,LDT!D$105,LDT!E$105,LDT!F$105,LDT!G$105,LDT!H$105,LDT!I$105,LDT!J$105,LDT!K$105),IF(G186="3D LIFTING DESIGNER",CHOOSE(COUNTIF($G$2:G186,G186),DLD!B$105,DLD!C$105,DLD!D$105,DLD!E$105,DLD!F$105,DLD!G$105,DLD!H$105,DLD!I$105,DLD!J$105,DLD!K$105),"")))))))))))))))))))))</f>
        <v>80</v>
      </c>
    </row>
    <row r="187" spans="1:9" ht="19.8" x14ac:dyDescent="0.3">
      <c r="A187" s="59" t="s">
        <v>1591</v>
      </c>
      <c r="B187" s="59" t="s">
        <v>1587</v>
      </c>
      <c r="C187" s="59">
        <v>81260383803</v>
      </c>
      <c r="D187" s="59" t="s">
        <v>1592</v>
      </c>
      <c r="E187" s="59" t="s">
        <v>1593</v>
      </c>
      <c r="F187" s="59" t="s">
        <v>1594</v>
      </c>
      <c r="G187" s="59" t="s">
        <v>2063</v>
      </c>
      <c r="H187" s="55" t="str">
        <f t="shared" si="6"/>
        <v>SBO</v>
      </c>
      <c r="I187" s="55">
        <f>IF(G187="","",IF(COUNTIF($G$2:G187,G187)&gt;10,"",IF(G187="GLP Laboratory Technician/Teknisi Laboratorium Berbasis GLP",CHOOSE(COUNTIF($G$2:G187,G187),GLP!B$105,GLP!C$105,GLP!D$105,GLP!E$105,GLP!F$105,GLP!G$105,GLP!H$105,GLP!I$105,GLP!J$105,GLP!K$105),IF(G187="Laboratory HSE Officer/Petugas K3L Laboratorium",CHOOSE(COUNTIF($G$2:G187,G187),K3L!B$105,K3L!C$105,K3L!D$105,K3L!E$105,K3L!F$105,K3L!G$105,K3L!H$105,K3L!I$105,K3L!J$105,K3L!K$105),IF(G187="Laboratory Operations Officer/Pranata Laboratorium",CHOOSE(COUNTIF($G$2:G187,G187),LOP!B$105,LOP!C$105,LOP!D$105,LOP!E$105,LOP!F$105,LOP!G$105,LOP!H$105,LOP!I$105,LOP!J$105,LOP!K$105),IF(G187="Quality Management System (ISO 9001) Officer",CHOOSE(COUNTIF($G$2:G187,G187),QMS!B$105,QMS!C$105,QMS!D$105,QMS!E$105,QMS!F$105,QMS!G$105,QMS!H$105,QMS!I$105,QMS!J$105,QMS!K$105),IF(G187="QC Laboratory Analyst/Analis QC Laboratorium",CHOOSE(COUNTIF($G$2:G187,G187),QCA!B$105,QCA!C$105,QCA!D$105,QCA!E$105,QCA!F$105,QCA!G$105,QCA!H$105,QCA!I$105,QCA!J$105,QCA!K$105),IF(G187="Quality Assurance Officer",CHOOSE(COUNTIF($G$2:G187,G187),QAO!B$105,QAO!C$105,QAO!D$105,QAO!E$105,QAO!F$105,QAO!G$105,QAO!H$105,QAO!I$105,QAO!J$105,QAO!K$105),IF(G187="Research and Development Officer",CHOOSE(COUNTIF($G$2:G187,G187),RDO!B$105,RDO!C$105,RDO!D$105,RDO!E$105,RDO!F$105,RDO!G$105,RDO!H$105,RDO!I$105,RDO!J$105,RDO!K$105),IF(G187="Sustainability Officer",CHOOSE(COUNTIF($G$2:G187,G187),SBO!B$105,SBO!C$105,SBO!D$105,SBO!E$105,SBO!F$105,SBO!G$105,SBO!H$105,SBO!I$105,SBO!J$105,SBO!K$105),IF(G187="ESG Officer",CHOOSE(COUNTIF($G$2:G187,G187),ESG!B$105,ESG!C$105,ESG!D$105,ESG!E$105,ESG!F$105,ESG!G$105,ESG!H$105,ESG!I$105,ESG!J$105,ESG!K$105),IF(G187="Environmental Management System (ISO 14001) Officer",CHOOSE(COUNTIF($G$2:G187,G187),EMS!B$105,EMS!C$105,EMS!D$105,EMS!E$105,EMS!F$105,EMS!G$105,EMS!H$105,EMS!I$105,EMS!J$105,EMS!K$105),IF(G187="Corporate Legal Officer",CHOOSE(COUNTIF($G$2:G187,G187),CLO!B$105,CLO!C$105,CLO!D$105,CLO!E$105,CLO!F$105,CLO!G$105,CLO!H$105,CLO!I$105,CLO!J$105,CLO!K$105),IF(G187="Lifting Engineer for Heavy &amp; Critical Lifting",CHOOSE(COUNTIF($G$2:G187,G187),LHC!B$105,LHC!C$105,LHC!D$105,LHC!E$105,LHC!F$105,LHC!G$105,LHC!H$105,LHC!I$105,LHC!J$105,LHC!K$105),IF(G187="Panelis Terlatih Pengujian Sensori Pangan",CHOOSE(COUNTIF($G$2:G187,G187),PSP!B$105,PSP!C$105,PSP!D$105,PSP!E$105,PSP!F$105,PSP!G$105,PSP!H$105,PSP!I$105,PSP!J$105,PSP!K$105),IF(G187="Food Safety Management Officer/ Petugas Sistem Keamanan Pangan",CHOOSE(COUNTIF($G$2:G187,G187),FMO!B$105,FMO!C$105,FMO!D$105,FMO!E$105,FMO!F$105,FMO!G$105,FMO!H$105,FMO!I$105,FMO!J$105,FMO!K$105),IF(G187="Lead Implementer Standar Laboratorium ISO/IEC 17025:2017",CHOOSE(COUNTIF($G$2:G187,G187),LQO!B$105,LQO!C$105,LQO!D$105,LQO!E$105,LQO!F$105,LQO!G$105,LQO!H$105,LQO!I$105,LQO!J$105,LQO!K$105),IF(G187="Regulatory Affairs Officer",CHOOSE(COUNTIF($G$2:G187,G187),RAO!B$105,RAO!C$105,RAO!D$105,RAO!E$105,RAO!F$105,RAO!G$105,RAO!H$105,RAO!I$105,RAO!J$105,RAO!K$105),IF(G187="LIFTING ENGINEER FOR MEDIUM LIFTING",CHOOSE(COUNTIF($G$2:G187,G187),LML!B$105,LML!C$105,LML!D$105,LML!E$105,LML!F$105,LML!G$105,LML!H$105,LML!I$105,LML!J$105,LML!K$105),IF(G187="LIFTING DRAFTER",CHOOSE(COUNTIF($G$2:G187,G187),LDT!B$105,LDT!C$105,LDT!D$105,LDT!E$105,LDT!F$105,LDT!G$105,LDT!H$105,LDT!I$105,LDT!J$105,LDT!K$105),IF(G187="3D LIFTING DESIGNER",CHOOSE(COUNTIF($G$2:G187,G187),DLD!B$105,DLD!C$105,DLD!D$105,DLD!E$105,DLD!F$105,DLD!G$105,DLD!H$105,DLD!I$105,DLD!J$105,DLD!K$105),"")))))))))))))))))))))</f>
        <v>48</v>
      </c>
    </row>
    <row r="188" spans="1:9" ht="19.8" x14ac:dyDescent="0.3">
      <c r="A188" s="59" t="s">
        <v>2017</v>
      </c>
      <c r="B188" s="59" t="s">
        <v>1596</v>
      </c>
      <c r="C188" s="59">
        <v>85344460428</v>
      </c>
      <c r="D188" s="59" t="s">
        <v>1888</v>
      </c>
      <c r="E188" s="59" t="s">
        <v>2018</v>
      </c>
      <c r="F188" s="59" t="s">
        <v>2019</v>
      </c>
      <c r="G188" s="59" t="s">
        <v>2063</v>
      </c>
      <c r="H188" s="55" t="str">
        <f t="shared" si="6"/>
        <v>SBO</v>
      </c>
      <c r="I188" s="55">
        <f>IF(G188="","",IF(COUNTIF($G$2:G188,G188)&gt;10,"",IF(G188="GLP Laboratory Technician/Teknisi Laboratorium Berbasis GLP",CHOOSE(COUNTIF($G$2:G188,G188),GLP!B$105,GLP!C$105,GLP!D$105,GLP!E$105,GLP!F$105,GLP!G$105,GLP!H$105,GLP!I$105,GLP!J$105,GLP!K$105),IF(G188="Laboratory HSE Officer/Petugas K3L Laboratorium",CHOOSE(COUNTIF($G$2:G188,G188),K3L!B$105,K3L!C$105,K3L!D$105,K3L!E$105,K3L!F$105,K3L!G$105,K3L!H$105,K3L!I$105,K3L!J$105,K3L!K$105),IF(G188="Laboratory Operations Officer/Pranata Laboratorium",CHOOSE(COUNTIF($G$2:G188,G188),LOP!B$105,LOP!C$105,LOP!D$105,LOP!E$105,LOP!F$105,LOP!G$105,LOP!H$105,LOP!I$105,LOP!J$105,LOP!K$105),IF(G188="Quality Management System (ISO 9001) Officer",CHOOSE(COUNTIF($G$2:G188,G188),QMS!B$105,QMS!C$105,QMS!D$105,QMS!E$105,QMS!F$105,QMS!G$105,QMS!H$105,QMS!I$105,QMS!J$105,QMS!K$105),IF(G188="QC Laboratory Analyst/Analis QC Laboratorium",CHOOSE(COUNTIF($G$2:G188,G188),QCA!B$105,QCA!C$105,QCA!D$105,QCA!E$105,QCA!F$105,QCA!G$105,QCA!H$105,QCA!I$105,QCA!J$105,QCA!K$105),IF(G188="Quality Assurance Officer",CHOOSE(COUNTIF($G$2:G188,G188),QAO!B$105,QAO!C$105,QAO!D$105,QAO!E$105,QAO!F$105,QAO!G$105,QAO!H$105,QAO!I$105,QAO!J$105,QAO!K$105),IF(G188="Research and Development Officer",CHOOSE(COUNTIF($G$2:G188,G188),RDO!B$105,RDO!C$105,RDO!D$105,RDO!E$105,RDO!F$105,RDO!G$105,RDO!H$105,RDO!I$105,RDO!J$105,RDO!K$105),IF(G188="Sustainability Officer",CHOOSE(COUNTIF($G$2:G188,G188),SBO!B$105,SBO!C$105,SBO!D$105,SBO!E$105,SBO!F$105,SBO!G$105,SBO!H$105,SBO!I$105,SBO!J$105,SBO!K$105),IF(G188="ESG Officer",CHOOSE(COUNTIF($G$2:G188,G188),ESG!B$105,ESG!C$105,ESG!D$105,ESG!E$105,ESG!F$105,ESG!G$105,ESG!H$105,ESG!I$105,ESG!J$105,ESG!K$105),IF(G188="Environmental Management System (ISO 14001) Officer",CHOOSE(COUNTIF($G$2:G188,G188),EMS!B$105,EMS!C$105,EMS!D$105,EMS!E$105,EMS!F$105,EMS!G$105,EMS!H$105,EMS!I$105,EMS!J$105,EMS!K$105),IF(G188="Corporate Legal Officer",CHOOSE(COUNTIF($G$2:G188,G188),CLO!B$105,CLO!C$105,CLO!D$105,CLO!E$105,CLO!F$105,CLO!G$105,CLO!H$105,CLO!I$105,CLO!J$105,CLO!K$105),IF(G188="Lifting Engineer for Heavy &amp; Critical Lifting",CHOOSE(COUNTIF($G$2:G188,G188),LHC!B$105,LHC!C$105,LHC!D$105,LHC!E$105,LHC!F$105,LHC!G$105,LHC!H$105,LHC!I$105,LHC!J$105,LHC!K$105),IF(G188="Panelis Terlatih Pengujian Sensori Pangan",CHOOSE(COUNTIF($G$2:G188,G188),PSP!B$105,PSP!C$105,PSP!D$105,PSP!E$105,PSP!F$105,PSP!G$105,PSP!H$105,PSP!I$105,PSP!J$105,PSP!K$105),IF(G188="Food Safety Management Officer/ Petugas Sistem Keamanan Pangan",CHOOSE(COUNTIF($G$2:G188,G188),FMO!B$105,FMO!C$105,FMO!D$105,FMO!E$105,FMO!F$105,FMO!G$105,FMO!H$105,FMO!I$105,FMO!J$105,FMO!K$105),IF(G188="Lead Implementer Standar Laboratorium ISO/IEC 17025:2017",CHOOSE(COUNTIF($G$2:G188,G188),LQO!B$105,LQO!C$105,LQO!D$105,LQO!E$105,LQO!F$105,LQO!G$105,LQO!H$105,LQO!I$105,LQO!J$105,LQO!K$105),IF(G188="Regulatory Affairs Officer",CHOOSE(COUNTIF($G$2:G188,G188),RAO!B$105,RAO!C$105,RAO!D$105,RAO!E$105,RAO!F$105,RAO!G$105,RAO!H$105,RAO!I$105,RAO!J$105,RAO!K$105),IF(G188="LIFTING ENGINEER FOR MEDIUM LIFTING",CHOOSE(COUNTIF($G$2:G188,G188),LML!B$105,LML!C$105,LML!D$105,LML!E$105,LML!F$105,LML!G$105,LML!H$105,LML!I$105,LML!J$105,LML!K$105),IF(G188="LIFTING DRAFTER",CHOOSE(COUNTIF($G$2:G188,G188),LDT!B$105,LDT!C$105,LDT!D$105,LDT!E$105,LDT!F$105,LDT!G$105,LDT!H$105,LDT!I$105,LDT!J$105,LDT!K$105),IF(G188="3D LIFTING DESIGNER",CHOOSE(COUNTIF($G$2:G188,G188),DLD!B$105,DLD!C$105,DLD!D$105,DLD!E$105,DLD!F$105,DLD!G$105,DLD!H$105,DLD!I$105,DLD!J$105,DLD!K$105),"")))))))))))))))))))))</f>
        <v>16</v>
      </c>
    </row>
    <row r="189" spans="1:9" ht="19.8" x14ac:dyDescent="0.3">
      <c r="A189" s="59" t="s">
        <v>1896</v>
      </c>
      <c r="B189" s="59" t="s">
        <v>1587</v>
      </c>
      <c r="C189" s="59">
        <v>85232757945</v>
      </c>
      <c r="D189" s="59" t="s">
        <v>1897</v>
      </c>
      <c r="E189" s="59" t="s">
        <v>1898</v>
      </c>
      <c r="F189" s="59" t="s">
        <v>1899</v>
      </c>
      <c r="G189" s="59" t="s">
        <v>2063</v>
      </c>
      <c r="H189" s="55" t="str">
        <f t="shared" si="6"/>
        <v>SBO</v>
      </c>
      <c r="I189" s="55">
        <f>IF(G189="","",IF(COUNTIF($G$2:G189,G189)&gt;10,"",IF(G189="GLP Laboratory Technician/Teknisi Laboratorium Berbasis GLP",CHOOSE(COUNTIF($G$2:G189,G189),GLP!B$105,GLP!C$105,GLP!D$105,GLP!E$105,GLP!F$105,GLP!G$105,GLP!H$105,GLP!I$105,GLP!J$105,GLP!K$105),IF(G189="Laboratory HSE Officer/Petugas K3L Laboratorium",CHOOSE(COUNTIF($G$2:G189,G189),K3L!B$105,K3L!C$105,K3L!D$105,K3L!E$105,K3L!F$105,K3L!G$105,K3L!H$105,K3L!I$105,K3L!J$105,K3L!K$105),IF(G189="Laboratory Operations Officer/Pranata Laboratorium",CHOOSE(COUNTIF($G$2:G189,G189),LOP!B$105,LOP!C$105,LOP!D$105,LOP!E$105,LOP!F$105,LOP!G$105,LOP!H$105,LOP!I$105,LOP!J$105,LOP!K$105),IF(G189="Quality Management System (ISO 9001) Officer",CHOOSE(COUNTIF($G$2:G189,G189),QMS!B$105,QMS!C$105,QMS!D$105,QMS!E$105,QMS!F$105,QMS!G$105,QMS!H$105,QMS!I$105,QMS!J$105,QMS!K$105),IF(G189="QC Laboratory Analyst/Analis QC Laboratorium",CHOOSE(COUNTIF($G$2:G189,G189),QCA!B$105,QCA!C$105,QCA!D$105,QCA!E$105,QCA!F$105,QCA!G$105,QCA!H$105,QCA!I$105,QCA!J$105,QCA!K$105),IF(G189="Quality Assurance Officer",CHOOSE(COUNTIF($G$2:G189,G189),QAO!B$105,QAO!C$105,QAO!D$105,QAO!E$105,QAO!F$105,QAO!G$105,QAO!H$105,QAO!I$105,QAO!J$105,QAO!K$105),IF(G189="Research and Development Officer",CHOOSE(COUNTIF($G$2:G189,G189),RDO!B$105,RDO!C$105,RDO!D$105,RDO!E$105,RDO!F$105,RDO!G$105,RDO!H$105,RDO!I$105,RDO!J$105,RDO!K$105),IF(G189="Sustainability Officer",CHOOSE(COUNTIF($G$2:G189,G189),SBO!B$105,SBO!C$105,SBO!D$105,SBO!E$105,SBO!F$105,SBO!G$105,SBO!H$105,SBO!I$105,SBO!J$105,SBO!K$105),IF(G189="ESG Officer",CHOOSE(COUNTIF($G$2:G189,G189),ESG!B$105,ESG!C$105,ESG!D$105,ESG!E$105,ESG!F$105,ESG!G$105,ESG!H$105,ESG!I$105,ESG!J$105,ESG!K$105),IF(G189="Environmental Management System (ISO 14001) Officer",CHOOSE(COUNTIF($G$2:G189,G189),EMS!B$105,EMS!C$105,EMS!D$105,EMS!E$105,EMS!F$105,EMS!G$105,EMS!H$105,EMS!I$105,EMS!J$105,EMS!K$105),IF(G189="Corporate Legal Officer",CHOOSE(COUNTIF($G$2:G189,G189),CLO!B$105,CLO!C$105,CLO!D$105,CLO!E$105,CLO!F$105,CLO!G$105,CLO!H$105,CLO!I$105,CLO!J$105,CLO!K$105),IF(G189="Lifting Engineer for Heavy &amp; Critical Lifting",CHOOSE(COUNTIF($G$2:G189,G189),LHC!B$105,LHC!C$105,LHC!D$105,LHC!E$105,LHC!F$105,LHC!G$105,LHC!H$105,LHC!I$105,LHC!J$105,LHC!K$105),IF(G189="Panelis Terlatih Pengujian Sensori Pangan",CHOOSE(COUNTIF($G$2:G189,G189),PSP!B$105,PSP!C$105,PSP!D$105,PSP!E$105,PSP!F$105,PSP!G$105,PSP!H$105,PSP!I$105,PSP!J$105,PSP!K$105),IF(G189="Food Safety Management Officer/ Petugas Sistem Keamanan Pangan",CHOOSE(COUNTIF($G$2:G189,G189),FMO!B$105,FMO!C$105,FMO!D$105,FMO!E$105,FMO!F$105,FMO!G$105,FMO!H$105,FMO!I$105,FMO!J$105,FMO!K$105),IF(G189="Lead Implementer Standar Laboratorium ISO/IEC 17025:2017",CHOOSE(COUNTIF($G$2:G189,G189),LQO!B$105,LQO!C$105,LQO!D$105,LQO!E$105,LQO!F$105,LQO!G$105,LQO!H$105,LQO!I$105,LQO!J$105,LQO!K$105),IF(G189="Regulatory Affairs Officer",CHOOSE(COUNTIF($G$2:G189,G189),RAO!B$105,RAO!C$105,RAO!D$105,RAO!E$105,RAO!F$105,RAO!G$105,RAO!H$105,RAO!I$105,RAO!J$105,RAO!K$105),IF(G189="LIFTING ENGINEER FOR MEDIUM LIFTING",CHOOSE(COUNTIF($G$2:G189,G189),LML!B$105,LML!C$105,LML!D$105,LML!E$105,LML!F$105,LML!G$105,LML!H$105,LML!I$105,LML!J$105,LML!K$105),IF(G189="LIFTING DRAFTER",CHOOSE(COUNTIF($G$2:G189,G189),LDT!B$105,LDT!C$105,LDT!D$105,LDT!E$105,LDT!F$105,LDT!G$105,LDT!H$105,LDT!I$105,LDT!J$105,LDT!K$105),IF(G189="3D LIFTING DESIGNER",CHOOSE(COUNTIF($G$2:G189,G189),DLD!B$105,DLD!C$105,DLD!D$105,DLD!E$105,DLD!F$105,DLD!G$105,DLD!H$105,DLD!I$105,DLD!J$105,DLD!K$105),"")))))))))))))))))))))</f>
        <v>16</v>
      </c>
    </row>
    <row r="190" spans="1:9" ht="19.8" x14ac:dyDescent="0.3">
      <c r="A190" s="59" t="s">
        <v>1922</v>
      </c>
      <c r="B190" s="59" t="s">
        <v>1596</v>
      </c>
      <c r="C190" s="59">
        <v>85927515014</v>
      </c>
      <c r="D190" s="59" t="s">
        <v>1923</v>
      </c>
      <c r="E190" s="59" t="s">
        <v>1872</v>
      </c>
      <c r="F190" s="59" t="s">
        <v>1924</v>
      </c>
      <c r="G190" s="59" t="s">
        <v>2063</v>
      </c>
      <c r="H190" s="55" t="str">
        <f t="shared" si="6"/>
        <v>SBO</v>
      </c>
      <c r="I190" s="55">
        <f>IF(G190="","",IF(COUNTIF($G$2:G190,G190)&gt;10,"",IF(G190="GLP Laboratory Technician/Teknisi Laboratorium Berbasis GLP",CHOOSE(COUNTIF($G$2:G190,G190),GLP!B$105,GLP!C$105,GLP!D$105,GLP!E$105,GLP!F$105,GLP!G$105,GLP!H$105,GLP!I$105,GLP!J$105,GLP!K$105),IF(G190="Laboratory HSE Officer/Petugas K3L Laboratorium",CHOOSE(COUNTIF($G$2:G190,G190),K3L!B$105,K3L!C$105,K3L!D$105,K3L!E$105,K3L!F$105,K3L!G$105,K3L!H$105,K3L!I$105,K3L!J$105,K3L!K$105),IF(G190="Laboratory Operations Officer/Pranata Laboratorium",CHOOSE(COUNTIF($G$2:G190,G190),LOP!B$105,LOP!C$105,LOP!D$105,LOP!E$105,LOP!F$105,LOP!G$105,LOP!H$105,LOP!I$105,LOP!J$105,LOP!K$105),IF(G190="Quality Management System (ISO 9001) Officer",CHOOSE(COUNTIF($G$2:G190,G190),QMS!B$105,QMS!C$105,QMS!D$105,QMS!E$105,QMS!F$105,QMS!G$105,QMS!H$105,QMS!I$105,QMS!J$105,QMS!K$105),IF(G190="QC Laboratory Analyst/Analis QC Laboratorium",CHOOSE(COUNTIF($G$2:G190,G190),QCA!B$105,QCA!C$105,QCA!D$105,QCA!E$105,QCA!F$105,QCA!G$105,QCA!H$105,QCA!I$105,QCA!J$105,QCA!K$105),IF(G190="Quality Assurance Officer",CHOOSE(COUNTIF($G$2:G190,G190),QAO!B$105,QAO!C$105,QAO!D$105,QAO!E$105,QAO!F$105,QAO!G$105,QAO!H$105,QAO!I$105,QAO!J$105,QAO!K$105),IF(G190="Research and Development Officer",CHOOSE(COUNTIF($G$2:G190,G190),RDO!B$105,RDO!C$105,RDO!D$105,RDO!E$105,RDO!F$105,RDO!G$105,RDO!H$105,RDO!I$105,RDO!J$105,RDO!K$105),IF(G190="Sustainability Officer",CHOOSE(COUNTIF($G$2:G190,G190),SBO!B$105,SBO!C$105,SBO!D$105,SBO!E$105,SBO!F$105,SBO!G$105,SBO!H$105,SBO!I$105,SBO!J$105,SBO!K$105),IF(G190="ESG Officer",CHOOSE(COUNTIF($G$2:G190,G190),ESG!B$105,ESG!C$105,ESG!D$105,ESG!E$105,ESG!F$105,ESG!G$105,ESG!H$105,ESG!I$105,ESG!J$105,ESG!K$105),IF(G190="Environmental Management System (ISO 14001) Officer",CHOOSE(COUNTIF($G$2:G190,G190),EMS!B$105,EMS!C$105,EMS!D$105,EMS!E$105,EMS!F$105,EMS!G$105,EMS!H$105,EMS!I$105,EMS!J$105,EMS!K$105),IF(G190="Corporate Legal Officer",CHOOSE(COUNTIF($G$2:G190,G190),CLO!B$105,CLO!C$105,CLO!D$105,CLO!E$105,CLO!F$105,CLO!G$105,CLO!H$105,CLO!I$105,CLO!J$105,CLO!K$105),IF(G190="Lifting Engineer for Heavy &amp; Critical Lifting",CHOOSE(COUNTIF($G$2:G190,G190),LHC!B$105,LHC!C$105,LHC!D$105,LHC!E$105,LHC!F$105,LHC!G$105,LHC!H$105,LHC!I$105,LHC!J$105,LHC!K$105),IF(G190="Panelis Terlatih Pengujian Sensori Pangan",CHOOSE(COUNTIF($G$2:G190,G190),PSP!B$105,PSP!C$105,PSP!D$105,PSP!E$105,PSP!F$105,PSP!G$105,PSP!H$105,PSP!I$105,PSP!J$105,PSP!K$105),IF(G190="Food Safety Management Officer/ Petugas Sistem Keamanan Pangan",CHOOSE(COUNTIF($G$2:G190,G190),FMO!B$105,FMO!C$105,FMO!D$105,FMO!E$105,FMO!F$105,FMO!G$105,FMO!H$105,FMO!I$105,FMO!J$105,FMO!K$105),IF(G190="Lead Implementer Standar Laboratorium ISO/IEC 17025:2017",CHOOSE(COUNTIF($G$2:G190,G190),LQO!B$105,LQO!C$105,LQO!D$105,LQO!E$105,LQO!F$105,LQO!G$105,LQO!H$105,LQO!I$105,LQO!J$105,LQO!K$105),IF(G190="Regulatory Affairs Officer",CHOOSE(COUNTIF($G$2:G190,G190),RAO!B$105,RAO!C$105,RAO!D$105,RAO!E$105,RAO!F$105,RAO!G$105,RAO!H$105,RAO!I$105,RAO!J$105,RAO!K$105),IF(G190="LIFTING ENGINEER FOR MEDIUM LIFTING",CHOOSE(COUNTIF($G$2:G190,G190),LML!B$105,LML!C$105,LML!D$105,LML!E$105,LML!F$105,LML!G$105,LML!H$105,LML!I$105,LML!J$105,LML!K$105),IF(G190="LIFTING DRAFTER",CHOOSE(COUNTIF($G$2:G190,G190),LDT!B$105,LDT!C$105,LDT!D$105,LDT!E$105,LDT!F$105,LDT!G$105,LDT!H$105,LDT!I$105,LDT!J$105,LDT!K$105),IF(G190="3D LIFTING DESIGNER",CHOOSE(COUNTIF($G$2:G190,G190),DLD!B$105,DLD!C$105,DLD!D$105,DLD!E$105,DLD!F$105,DLD!G$105,DLD!H$105,DLD!I$105,DLD!J$105,DLD!K$105),"")))))))))))))))))))))</f>
        <v>31</v>
      </c>
    </row>
    <row r="191" spans="1:9" ht="19.8" x14ac:dyDescent="0.3">
      <c r="A191" s="59" t="s">
        <v>1935</v>
      </c>
      <c r="B191" s="59" t="s">
        <v>1596</v>
      </c>
      <c r="C191" s="59">
        <v>85231715797</v>
      </c>
      <c r="D191" s="59" t="s">
        <v>1936</v>
      </c>
      <c r="E191" s="59" t="s">
        <v>1937</v>
      </c>
      <c r="F191" s="59" t="s">
        <v>1938</v>
      </c>
      <c r="G191" s="59" t="s">
        <v>2063</v>
      </c>
      <c r="H191" s="55" t="str">
        <f t="shared" si="6"/>
        <v>SBO</v>
      </c>
      <c r="I191" s="55">
        <f>IF(G191="","",IF(COUNTIF($G$2:G191,G191)&gt;10,"",IF(G191="GLP Laboratory Technician/Teknisi Laboratorium Berbasis GLP",CHOOSE(COUNTIF($G$2:G191,G191),GLP!B$105,GLP!C$105,GLP!D$105,GLP!E$105,GLP!F$105,GLP!G$105,GLP!H$105,GLP!I$105,GLP!J$105,GLP!K$105),IF(G191="Laboratory HSE Officer/Petugas K3L Laboratorium",CHOOSE(COUNTIF($G$2:G191,G191),K3L!B$105,K3L!C$105,K3L!D$105,K3L!E$105,K3L!F$105,K3L!G$105,K3L!H$105,K3L!I$105,K3L!J$105,K3L!K$105),IF(G191="Laboratory Operations Officer/Pranata Laboratorium",CHOOSE(COUNTIF($G$2:G191,G191),LOP!B$105,LOP!C$105,LOP!D$105,LOP!E$105,LOP!F$105,LOP!G$105,LOP!H$105,LOP!I$105,LOP!J$105,LOP!K$105),IF(G191="Quality Management System (ISO 9001) Officer",CHOOSE(COUNTIF($G$2:G191,G191),QMS!B$105,QMS!C$105,QMS!D$105,QMS!E$105,QMS!F$105,QMS!G$105,QMS!H$105,QMS!I$105,QMS!J$105,QMS!K$105),IF(G191="QC Laboratory Analyst/Analis QC Laboratorium",CHOOSE(COUNTIF($G$2:G191,G191),QCA!B$105,QCA!C$105,QCA!D$105,QCA!E$105,QCA!F$105,QCA!G$105,QCA!H$105,QCA!I$105,QCA!J$105,QCA!K$105),IF(G191="Quality Assurance Officer",CHOOSE(COUNTIF($G$2:G191,G191),QAO!B$105,QAO!C$105,QAO!D$105,QAO!E$105,QAO!F$105,QAO!G$105,QAO!H$105,QAO!I$105,QAO!J$105,QAO!K$105),IF(G191="Research and Development Officer",CHOOSE(COUNTIF($G$2:G191,G191),RDO!B$105,RDO!C$105,RDO!D$105,RDO!E$105,RDO!F$105,RDO!G$105,RDO!H$105,RDO!I$105,RDO!J$105,RDO!K$105),IF(G191="Sustainability Officer",CHOOSE(COUNTIF($G$2:G191,G191),SBO!B$105,SBO!C$105,SBO!D$105,SBO!E$105,SBO!F$105,SBO!G$105,SBO!H$105,SBO!I$105,SBO!J$105,SBO!K$105),IF(G191="ESG Officer",CHOOSE(COUNTIF($G$2:G191,G191),ESG!B$105,ESG!C$105,ESG!D$105,ESG!E$105,ESG!F$105,ESG!G$105,ESG!H$105,ESG!I$105,ESG!J$105,ESG!K$105),IF(G191="Environmental Management System (ISO 14001) Officer",CHOOSE(COUNTIF($G$2:G191,G191),EMS!B$105,EMS!C$105,EMS!D$105,EMS!E$105,EMS!F$105,EMS!G$105,EMS!H$105,EMS!I$105,EMS!J$105,EMS!K$105),IF(G191="Corporate Legal Officer",CHOOSE(COUNTIF($G$2:G191,G191),CLO!B$105,CLO!C$105,CLO!D$105,CLO!E$105,CLO!F$105,CLO!G$105,CLO!H$105,CLO!I$105,CLO!J$105,CLO!K$105),IF(G191="Lifting Engineer for Heavy &amp; Critical Lifting",CHOOSE(COUNTIF($G$2:G191,G191),LHC!B$105,LHC!C$105,LHC!D$105,LHC!E$105,LHC!F$105,LHC!G$105,LHC!H$105,LHC!I$105,LHC!J$105,LHC!K$105),IF(G191="Panelis Terlatih Pengujian Sensori Pangan",CHOOSE(COUNTIF($G$2:G191,G191),PSP!B$105,PSP!C$105,PSP!D$105,PSP!E$105,PSP!F$105,PSP!G$105,PSP!H$105,PSP!I$105,PSP!J$105,PSP!K$105),IF(G191="Food Safety Management Officer/ Petugas Sistem Keamanan Pangan",CHOOSE(COUNTIF($G$2:G191,G191),FMO!B$105,FMO!C$105,FMO!D$105,FMO!E$105,FMO!F$105,FMO!G$105,FMO!H$105,FMO!I$105,FMO!J$105,FMO!K$105),IF(G191="Lead Implementer Standar Laboratorium ISO/IEC 17025:2017",CHOOSE(COUNTIF($G$2:G191,G191),LQO!B$105,LQO!C$105,LQO!D$105,LQO!E$105,LQO!F$105,LQO!G$105,LQO!H$105,LQO!I$105,LQO!J$105,LQO!K$105),IF(G191="Regulatory Affairs Officer",CHOOSE(COUNTIF($G$2:G191,G191),RAO!B$105,RAO!C$105,RAO!D$105,RAO!E$105,RAO!F$105,RAO!G$105,RAO!H$105,RAO!I$105,RAO!J$105,RAO!K$105),IF(G191="LIFTING ENGINEER FOR MEDIUM LIFTING",CHOOSE(COUNTIF($G$2:G191,G191),LML!B$105,LML!C$105,LML!D$105,LML!E$105,LML!F$105,LML!G$105,LML!H$105,LML!I$105,LML!J$105,LML!K$105),IF(G191="LIFTING DRAFTER",CHOOSE(COUNTIF($G$2:G191,G191),LDT!B$105,LDT!C$105,LDT!D$105,LDT!E$105,LDT!F$105,LDT!G$105,LDT!H$105,LDT!I$105,LDT!J$105,LDT!K$105),IF(G191="3D LIFTING DESIGNER",CHOOSE(COUNTIF($G$2:G191,G191),DLD!B$105,DLD!C$105,DLD!D$105,DLD!E$105,DLD!F$105,DLD!G$105,DLD!H$105,DLD!I$105,DLD!J$105,DLD!K$105),"")))))))))))))))))))))</f>
        <v>31</v>
      </c>
    </row>
  </sheetData>
  <autoFilter ref="A1:I147" xr:uid="{C06A58A5-AC0D-4949-AA7F-DFE1CDCBED43}">
    <sortState xmlns:xlrd2="http://schemas.microsoft.com/office/spreadsheetml/2017/richdata2" ref="A2:I191">
      <sortCondition ref="H1:H147"/>
    </sortState>
  </autoFilter>
  <sortState xmlns:xlrd2="http://schemas.microsoft.com/office/spreadsheetml/2017/richdata2" ref="A2:I147">
    <sortCondition ref="I1:I147"/>
  </sortState>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15</vt:i4>
      </vt:variant>
    </vt:vector>
  </HeadingPairs>
  <TitlesOfParts>
    <vt:vector size="56" baseType="lpstr">
      <vt:lpstr>DIF-Rasch-GLP</vt:lpstr>
      <vt:lpstr>DIF-Rasch-LQO</vt:lpstr>
      <vt:lpstr>DIF-Rasch-FMO</vt:lpstr>
      <vt:lpstr>DIF-Rasch-PSP</vt:lpstr>
      <vt:lpstr>DIF-Rasch-DLD</vt:lpstr>
      <vt:lpstr>DIF-Rasch-LDT</vt:lpstr>
      <vt:lpstr>DIF-Rasch-LHC</vt:lpstr>
      <vt:lpstr>DIF-Rasch-LML</vt:lpstr>
      <vt:lpstr>DIF-Rasch-CLO</vt:lpstr>
      <vt:lpstr>DIF-Rasch-EMS</vt:lpstr>
      <vt:lpstr>DIF-Rasch-ESG</vt:lpstr>
      <vt:lpstr>DIF-Rasch-SBO</vt:lpstr>
      <vt:lpstr>DIF-Rasch-RAO</vt:lpstr>
      <vt:lpstr>DIF-Rasch-RDO</vt:lpstr>
      <vt:lpstr>DIF-Rasch-QAO</vt:lpstr>
      <vt:lpstr>DIF-Rasch-QCA</vt:lpstr>
      <vt:lpstr>DIF-Rasch-QMS</vt:lpstr>
      <vt:lpstr>DIF-Rasch-LOP</vt:lpstr>
      <vt:lpstr>Sheet1</vt:lpstr>
      <vt:lpstr>DIF-Rasch-K3L</vt:lpstr>
      <vt:lpstr>GLP</vt:lpstr>
      <vt:lpstr>K3L</vt:lpstr>
      <vt:lpstr>LOP</vt:lpstr>
      <vt:lpstr>QMS</vt:lpstr>
      <vt:lpstr>QCA</vt:lpstr>
      <vt:lpstr>QAO</vt:lpstr>
      <vt:lpstr>RDO</vt:lpstr>
      <vt:lpstr>RAO</vt:lpstr>
      <vt:lpstr>SBO</vt:lpstr>
      <vt:lpstr>ESG</vt:lpstr>
      <vt:lpstr>EMS</vt:lpstr>
      <vt:lpstr>CLO</vt:lpstr>
      <vt:lpstr>LML</vt:lpstr>
      <vt:lpstr>LHC</vt:lpstr>
      <vt:lpstr>LDT</vt:lpstr>
      <vt:lpstr>DLD</vt:lpstr>
      <vt:lpstr>PSP</vt:lpstr>
      <vt:lpstr>FMO</vt:lpstr>
      <vt:lpstr>LQO</vt:lpstr>
      <vt:lpstr>P_Target</vt:lpstr>
      <vt:lpstr>Asesi</vt:lpstr>
      <vt:lpstr>CLO!Print_Area</vt:lpstr>
      <vt:lpstr>DLD!Print_Area</vt:lpstr>
      <vt:lpstr>EMS!Print_Area</vt:lpstr>
      <vt:lpstr>ESG!Print_Area</vt:lpstr>
      <vt:lpstr>GLP!Print_Area</vt:lpstr>
      <vt:lpstr>K3L!Print_Area</vt:lpstr>
      <vt:lpstr>LDT!Print_Area</vt:lpstr>
      <vt:lpstr>LHC!Print_Area</vt:lpstr>
      <vt:lpstr>LML!Print_Area</vt:lpstr>
      <vt:lpstr>LOP!Print_Area</vt:lpstr>
      <vt:lpstr>PSP!Print_Area</vt:lpstr>
      <vt:lpstr>QCA!Print_Area</vt:lpstr>
      <vt:lpstr>QMS!Print_Area</vt:lpstr>
      <vt:lpstr>RAO!Print_Area</vt:lpstr>
      <vt:lpstr>SBO!Print_Area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hendra</dc:creator>
  <cp:lastModifiedBy>ulung murdiantoro</cp:lastModifiedBy>
  <cp:lastPrinted>2024-06-14T07:33:52Z</cp:lastPrinted>
  <dcterms:created xsi:type="dcterms:W3CDTF">2024-06-10T05:27:52Z</dcterms:created>
  <dcterms:modified xsi:type="dcterms:W3CDTF">2026-07-27T07:33:40Z</dcterms:modified>
</cp:coreProperties>
</file>